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financ\pgtos\2026-04 Pgto\"/>
    </mc:Choice>
  </mc:AlternateContent>
  <xr:revisionPtr revIDLastSave="0" documentId="13_ncr:1_{35B52693-F6D6-4882-8C24-02BBC5CBB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CREDENCIAMENTO'!$A$5:$IC$1137</definedName>
    <definedName name="_xlnm._FilterDatabase" localSheetId="8" hidden="1">'ATESTADO C'!$A$17:$Z$17</definedName>
    <definedName name="_xlnm._FilterDatabase" localSheetId="12" hidden="1">'ATESTE-LIQ'!$A$1:$AT$78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CREDENCIAMENTO'!$Q$6:$EL$3994</definedName>
    <definedName name="ApagaDadosC">CONTINUA!$L$6:$BU$4012</definedName>
    <definedName name="ApagarDadosDigitados">#REF!</definedName>
    <definedName name="ApagaRegistroA">'APONTAMENTO CREDENCIAMENTO'!$A$6:$K$3994</definedName>
    <definedName name="ApagaRegistroC">CONTINUA!$A$6:$K$4012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CREDENCIAMENTO'!$M$1136</definedName>
    <definedName name="CopiaSomaC" localSheetId="5">[1]CONTINUA!#REF!</definedName>
    <definedName name="CopiaSomaC">CONTINUA!$BV$1137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CREDENCIAMENTO'!$DY$4:$EJ$4249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6" i="13" l="1"/>
  <c r="U76" i="13"/>
  <c r="V76" i="13" s="1"/>
  <c r="L76" i="13"/>
  <c r="AB76" i="13" s="1"/>
  <c r="I76" i="13"/>
  <c r="H76" i="13"/>
  <c r="G76" i="13"/>
  <c r="F76" i="13"/>
  <c r="J76" i="13" s="1"/>
  <c r="D76" i="13"/>
  <c r="T76" i="13" s="1"/>
  <c r="C76" i="13"/>
  <c r="AA75" i="13"/>
  <c r="L75" i="13"/>
  <c r="AB75" i="13" s="1"/>
  <c r="I75" i="13"/>
  <c r="H75" i="13"/>
  <c r="G75" i="13"/>
  <c r="F75" i="13"/>
  <c r="J75" i="13" s="1"/>
  <c r="D75" i="13"/>
  <c r="T75" i="13" s="1"/>
  <c r="C75" i="13"/>
  <c r="AA74" i="13"/>
  <c r="L74" i="13"/>
  <c r="AB74" i="13" s="1"/>
  <c r="I74" i="13"/>
  <c r="H74" i="13"/>
  <c r="G74" i="13"/>
  <c r="F74" i="13"/>
  <c r="J74" i="13" s="1"/>
  <c r="D74" i="13"/>
  <c r="T74" i="13" s="1"/>
  <c r="C74" i="13"/>
  <c r="AA73" i="13"/>
  <c r="L73" i="13"/>
  <c r="AB73" i="13" s="1"/>
  <c r="I73" i="13"/>
  <c r="H73" i="13"/>
  <c r="G73" i="13"/>
  <c r="F73" i="13"/>
  <c r="J73" i="13" s="1"/>
  <c r="D73" i="13"/>
  <c r="T73" i="13" s="1"/>
  <c r="C73" i="13"/>
  <c r="AA72" i="13"/>
  <c r="L72" i="13"/>
  <c r="AB72" i="13" s="1"/>
  <c r="I72" i="13"/>
  <c r="H72" i="13"/>
  <c r="G72" i="13"/>
  <c r="F72" i="13"/>
  <c r="J72" i="13" s="1"/>
  <c r="D72" i="13"/>
  <c r="T72" i="13" s="1"/>
  <c r="C72" i="13"/>
  <c r="AA71" i="13"/>
  <c r="L71" i="13"/>
  <c r="AB71" i="13" s="1"/>
  <c r="I71" i="13"/>
  <c r="H71" i="13"/>
  <c r="G71" i="13"/>
  <c r="F71" i="13"/>
  <c r="J71" i="13" s="1"/>
  <c r="D71" i="13"/>
  <c r="T71" i="13" s="1"/>
  <c r="C71" i="13"/>
  <c r="AA70" i="13"/>
  <c r="L70" i="13"/>
  <c r="AB70" i="13" s="1"/>
  <c r="I70" i="13"/>
  <c r="H70" i="13"/>
  <c r="G70" i="13"/>
  <c r="F70" i="13"/>
  <c r="J70" i="13" s="1"/>
  <c r="D70" i="13"/>
  <c r="T70" i="13" s="1"/>
  <c r="C70" i="13"/>
  <c r="AA69" i="13"/>
  <c r="L69" i="13"/>
  <c r="AB69" i="13" s="1"/>
  <c r="I69" i="13"/>
  <c r="H69" i="13"/>
  <c r="G69" i="13"/>
  <c r="F69" i="13"/>
  <c r="J69" i="13" s="1"/>
  <c r="D69" i="13"/>
  <c r="T69" i="13" s="1"/>
  <c r="C69" i="13"/>
  <c r="AA68" i="13"/>
  <c r="L68" i="13"/>
  <c r="AB68" i="13" s="1"/>
  <c r="I68" i="13"/>
  <c r="H68" i="13"/>
  <c r="G68" i="13"/>
  <c r="F68" i="13"/>
  <c r="J68" i="13" s="1"/>
  <c r="D68" i="13"/>
  <c r="T68" i="13" s="1"/>
  <c r="C68" i="13"/>
  <c r="AA67" i="13"/>
  <c r="L67" i="13"/>
  <c r="AB67" i="13" s="1"/>
  <c r="I67" i="13"/>
  <c r="H67" i="13"/>
  <c r="G67" i="13"/>
  <c r="F67" i="13"/>
  <c r="J67" i="13" s="1"/>
  <c r="D67" i="13"/>
  <c r="T67" i="13" s="1"/>
  <c r="C67" i="13"/>
  <c r="AA66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AA65" i="13"/>
  <c r="L65" i="13"/>
  <c r="AB65" i="13" s="1"/>
  <c r="I65" i="13"/>
  <c r="H65" i="13"/>
  <c r="G65" i="13"/>
  <c r="F65" i="13"/>
  <c r="U65" i="13" s="1"/>
  <c r="V65" i="13" s="1"/>
  <c r="D65" i="13"/>
  <c r="T65" i="13" s="1"/>
  <c r="C65" i="13"/>
  <c r="AA64" i="13"/>
  <c r="L64" i="13"/>
  <c r="AB64" i="13" s="1"/>
  <c r="I64" i="13"/>
  <c r="H64" i="13"/>
  <c r="G64" i="13"/>
  <c r="F64" i="13"/>
  <c r="J64" i="13" s="1"/>
  <c r="D64" i="13"/>
  <c r="T64" i="13" s="1"/>
  <c r="C64" i="13"/>
  <c r="AA63" i="13"/>
  <c r="L63" i="13"/>
  <c r="AB63" i="13" s="1"/>
  <c r="I63" i="13"/>
  <c r="H63" i="13"/>
  <c r="G63" i="13"/>
  <c r="F63" i="13"/>
  <c r="U63" i="13" s="1"/>
  <c r="V63" i="13" s="1"/>
  <c r="D63" i="13"/>
  <c r="T63" i="13" s="1"/>
  <c r="C63" i="13"/>
  <c r="AA62" i="13"/>
  <c r="L62" i="13"/>
  <c r="AB62" i="13" s="1"/>
  <c r="I62" i="13"/>
  <c r="H62" i="13"/>
  <c r="G62" i="13"/>
  <c r="F62" i="13"/>
  <c r="J62" i="13" s="1"/>
  <c r="D62" i="13"/>
  <c r="T62" i="13" s="1"/>
  <c r="C62" i="13"/>
  <c r="AA61" i="13"/>
  <c r="L61" i="13"/>
  <c r="AB61" i="13" s="1"/>
  <c r="I61" i="13"/>
  <c r="H61" i="13"/>
  <c r="G61" i="13"/>
  <c r="F61" i="13"/>
  <c r="J61" i="13" s="1"/>
  <c r="D61" i="13"/>
  <c r="T61" i="13" s="1"/>
  <c r="C61" i="13"/>
  <c r="AA60" i="13"/>
  <c r="L60" i="13"/>
  <c r="AB60" i="13" s="1"/>
  <c r="I60" i="13"/>
  <c r="H60" i="13"/>
  <c r="G60" i="13"/>
  <c r="F60" i="13"/>
  <c r="U60" i="13" s="1"/>
  <c r="V60" i="13" s="1"/>
  <c r="D60" i="13"/>
  <c r="T60" i="13" s="1"/>
  <c r="C60" i="13"/>
  <c r="AA59" i="13"/>
  <c r="L59" i="13"/>
  <c r="AB59" i="13" s="1"/>
  <c r="I59" i="13"/>
  <c r="H59" i="13"/>
  <c r="G59" i="13"/>
  <c r="F59" i="13"/>
  <c r="J59" i="13" s="1"/>
  <c r="D59" i="13"/>
  <c r="T59" i="13" s="1"/>
  <c r="C59" i="13"/>
  <c r="AA58" i="13"/>
  <c r="L58" i="13"/>
  <c r="AB58" i="13" s="1"/>
  <c r="I58" i="13"/>
  <c r="H58" i="13"/>
  <c r="G58" i="13"/>
  <c r="F58" i="13"/>
  <c r="U58" i="13" s="1"/>
  <c r="V58" i="13" s="1"/>
  <c r="D58" i="13"/>
  <c r="T58" i="13" s="1"/>
  <c r="C58" i="13"/>
  <c r="AA57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AA56" i="13"/>
  <c r="L56" i="13"/>
  <c r="AB56" i="13" s="1"/>
  <c r="I56" i="13"/>
  <c r="H56" i="13"/>
  <c r="G56" i="13"/>
  <c r="F56" i="13"/>
  <c r="U56" i="13" s="1"/>
  <c r="V56" i="13" s="1"/>
  <c r="D56" i="13"/>
  <c r="T56" i="13" s="1"/>
  <c r="C56" i="13"/>
  <c r="AA55" i="13"/>
  <c r="L55" i="13"/>
  <c r="AB55" i="13" s="1"/>
  <c r="I55" i="13"/>
  <c r="H55" i="13"/>
  <c r="G55" i="13"/>
  <c r="F55" i="13"/>
  <c r="U55" i="13" s="1"/>
  <c r="V55" i="13" s="1"/>
  <c r="D55" i="13"/>
  <c r="T55" i="13" s="1"/>
  <c r="C55" i="13"/>
  <c r="AA54" i="13"/>
  <c r="L54" i="13"/>
  <c r="AB54" i="13" s="1"/>
  <c r="I54" i="13"/>
  <c r="H54" i="13"/>
  <c r="G54" i="13"/>
  <c r="F54" i="13"/>
  <c r="U54" i="13" s="1"/>
  <c r="V54" i="13" s="1"/>
  <c r="D54" i="13"/>
  <c r="T54" i="13" s="1"/>
  <c r="C54" i="13"/>
  <c r="AA53" i="13"/>
  <c r="L53" i="13"/>
  <c r="AB53" i="13" s="1"/>
  <c r="I53" i="13"/>
  <c r="H53" i="13"/>
  <c r="G53" i="13"/>
  <c r="F53" i="13"/>
  <c r="U53" i="13" s="1"/>
  <c r="V53" i="13" s="1"/>
  <c r="D53" i="13"/>
  <c r="T53" i="13" s="1"/>
  <c r="C53" i="13"/>
  <c r="AA52" i="13"/>
  <c r="L52" i="13"/>
  <c r="AB52" i="13" s="1"/>
  <c r="I52" i="13"/>
  <c r="H52" i="13"/>
  <c r="G52" i="13"/>
  <c r="F52" i="13"/>
  <c r="J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J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J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J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J35" i="13" s="1"/>
  <c r="D35" i="13"/>
  <c r="T35" i="13" s="1"/>
  <c r="C35" i="13"/>
  <c r="AA34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AA33" i="13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J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J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U3" i="13" s="1"/>
  <c r="V3" i="13" s="1"/>
  <c r="D3" i="13"/>
  <c r="T3" i="13" s="1"/>
  <c r="C3" i="13"/>
  <c r="U75" i="13" l="1"/>
  <c r="V75" i="13" s="1"/>
  <c r="U74" i="13"/>
  <c r="V74" i="13" s="1"/>
  <c r="U73" i="13"/>
  <c r="V73" i="13" s="1"/>
  <c r="U72" i="13"/>
  <c r="V72" i="13" s="1"/>
  <c r="U71" i="13"/>
  <c r="V71" i="13" s="1"/>
  <c r="U70" i="13"/>
  <c r="V70" i="13" s="1"/>
  <c r="U69" i="13"/>
  <c r="V69" i="13" s="1"/>
  <c r="U68" i="13"/>
  <c r="V68" i="13" s="1"/>
  <c r="U67" i="13"/>
  <c r="V67" i="13" s="1"/>
  <c r="J66" i="13"/>
  <c r="J65" i="13"/>
  <c r="U64" i="13"/>
  <c r="V64" i="13" s="1"/>
  <c r="J63" i="13"/>
  <c r="U62" i="13"/>
  <c r="V62" i="13" s="1"/>
  <c r="U61" i="13"/>
  <c r="V61" i="13" s="1"/>
  <c r="J60" i="13"/>
  <c r="U59" i="13"/>
  <c r="V59" i="13" s="1"/>
  <c r="J58" i="13"/>
  <c r="J57" i="13"/>
  <c r="J56" i="13"/>
  <c r="J55" i="13"/>
  <c r="J54" i="13"/>
  <c r="J53" i="13"/>
  <c r="U52" i="13"/>
  <c r="V52" i="13" s="1"/>
  <c r="U51" i="13"/>
  <c r="V51" i="13" s="1"/>
  <c r="U50" i="13"/>
  <c r="V50" i="13" s="1"/>
  <c r="U49" i="13"/>
  <c r="V49" i="13" s="1"/>
  <c r="U48" i="13"/>
  <c r="V48" i="13" s="1"/>
  <c r="J47" i="13"/>
  <c r="J46" i="13"/>
  <c r="U45" i="13"/>
  <c r="V45" i="13" s="1"/>
  <c r="U44" i="13"/>
  <c r="V44" i="13" s="1"/>
  <c r="U43" i="13"/>
  <c r="V43" i="13" s="1"/>
  <c r="U42" i="13"/>
  <c r="V42" i="13" s="1"/>
  <c r="U41" i="13"/>
  <c r="V41" i="13" s="1"/>
  <c r="U40" i="13"/>
  <c r="V40" i="13" s="1"/>
  <c r="J39" i="13"/>
  <c r="U38" i="13"/>
  <c r="V38" i="13" s="1"/>
  <c r="J37" i="13"/>
  <c r="U36" i="13"/>
  <c r="V36" i="13" s="1"/>
  <c r="U35" i="13"/>
  <c r="V35" i="13" s="1"/>
  <c r="J34" i="13"/>
  <c r="U33" i="13"/>
  <c r="V33" i="13" s="1"/>
  <c r="U32" i="13"/>
  <c r="V32" i="13" s="1"/>
  <c r="J31" i="13"/>
  <c r="J30" i="13"/>
  <c r="U29" i="13"/>
  <c r="V29" i="13" s="1"/>
  <c r="U28" i="13"/>
  <c r="V28" i="13" s="1"/>
  <c r="U27" i="13"/>
  <c r="V27" i="13" s="1"/>
  <c r="U26" i="13"/>
  <c r="V26" i="13" s="1"/>
  <c r="U25" i="13"/>
  <c r="V25" i="13" s="1"/>
  <c r="J24" i="13"/>
  <c r="U23" i="13"/>
  <c r="V23" i="13" s="1"/>
  <c r="J22" i="13"/>
  <c r="U21" i="13"/>
  <c r="V21" i="13" s="1"/>
  <c r="J20" i="13"/>
  <c r="J19" i="13"/>
  <c r="J18" i="13"/>
  <c r="J17" i="13"/>
  <c r="U16" i="13"/>
  <c r="V16" i="13" s="1"/>
  <c r="J15" i="13"/>
  <c r="J14" i="13"/>
  <c r="U13" i="13"/>
  <c r="V13" i="13" s="1"/>
  <c r="U12" i="13"/>
  <c r="V12" i="13" s="1"/>
  <c r="J11" i="13"/>
  <c r="U10" i="13"/>
  <c r="V10" i="13" s="1"/>
  <c r="U9" i="13"/>
  <c r="V9" i="13" s="1"/>
  <c r="U8" i="13"/>
  <c r="V8" i="13" s="1"/>
  <c r="U7" i="13"/>
  <c r="V7" i="13" s="1"/>
  <c r="U6" i="13"/>
  <c r="V6" i="13" s="1"/>
  <c r="U5" i="13"/>
  <c r="V5" i="13" s="1"/>
  <c r="U4" i="13"/>
  <c r="V4" i="13" s="1"/>
  <c r="J3" i="13"/>
  <c r="BU1137" i="59"/>
  <c r="BT1137" i="59"/>
  <c r="BS1137" i="59"/>
  <c r="BR1137" i="59"/>
  <c r="BQ1137" i="59"/>
  <c r="BP1137" i="59"/>
  <c r="BO1137" i="59"/>
  <c r="BN1137" i="59"/>
  <c r="BM1137" i="59"/>
  <c r="BL1137" i="59"/>
  <c r="BK1137" i="59"/>
  <c r="BJ1137" i="59"/>
  <c r="BI1137" i="59"/>
  <c r="BH1137" i="59"/>
  <c r="BG1137" i="59"/>
  <c r="BF1137" i="59"/>
  <c r="BE1137" i="59"/>
  <c r="BD1137" i="59"/>
  <c r="BC1137" i="59"/>
  <c r="BB1137" i="59"/>
  <c r="BA1137" i="59"/>
  <c r="AZ1137" i="59"/>
  <c r="AY1137" i="59"/>
  <c r="AX1137" i="59"/>
  <c r="AW1137" i="59"/>
  <c r="AV1137" i="59"/>
  <c r="AU1137" i="59"/>
  <c r="AT1137" i="59"/>
  <c r="AS1137" i="59"/>
  <c r="AR1137" i="59"/>
  <c r="AQ1137" i="59"/>
  <c r="AP1137" i="59"/>
  <c r="AO1137" i="59"/>
  <c r="AN1137" i="59"/>
  <c r="AM1137" i="59"/>
  <c r="AL1137" i="59"/>
  <c r="AK1137" i="59"/>
  <c r="AJ1137" i="59"/>
  <c r="AI1137" i="59"/>
  <c r="AH1137" i="59"/>
  <c r="AG1137" i="59"/>
  <c r="AF1137" i="59"/>
  <c r="AE1137" i="59"/>
  <c r="AD1137" i="59"/>
  <c r="AC1137" i="59"/>
  <c r="AB1137" i="59"/>
  <c r="AA1137" i="59"/>
  <c r="Z1137" i="59"/>
  <c r="Y1137" i="59"/>
  <c r="X1137" i="59"/>
  <c r="W1137" i="59"/>
  <c r="V1137" i="59"/>
  <c r="U1137" i="59"/>
  <c r="T1137" i="59"/>
  <c r="S1137" i="59"/>
  <c r="R1137" i="59"/>
  <c r="Q1137" i="59"/>
  <c r="P1137" i="59"/>
  <c r="O1137" i="59"/>
  <c r="N1137" i="59"/>
  <c r="M1137" i="59"/>
  <c r="L1137" i="59"/>
  <c r="BW1135" i="59"/>
  <c r="BV1135" i="59"/>
  <c r="BW1134" i="59"/>
  <c r="BV1134" i="59"/>
  <c r="L1134" i="64" s="1"/>
  <c r="EY1134" i="64" s="1"/>
  <c r="BW1133" i="59"/>
  <c r="BV1133" i="59"/>
  <c r="BW1132" i="59"/>
  <c r="BV1132" i="59"/>
  <c r="L1132" i="64" s="1"/>
  <c r="BW1131" i="59"/>
  <c r="BV1131" i="59"/>
  <c r="BW1130" i="59"/>
  <c r="BV1130" i="59"/>
  <c r="BW1129" i="59"/>
  <c r="M1129" i="64" s="1"/>
  <c r="BV1129" i="59"/>
  <c r="L1129" i="64" s="1"/>
  <c r="EY1129" i="64" s="1"/>
  <c r="BW1128" i="59"/>
  <c r="BV1128" i="59"/>
  <c r="BW1127" i="59"/>
  <c r="M1127" i="64" s="1"/>
  <c r="BV1127" i="59"/>
  <c r="L1127" i="64" s="1"/>
  <c r="EY1127" i="64" s="1"/>
  <c r="BW1126" i="59"/>
  <c r="BV1126" i="59"/>
  <c r="BW1125" i="59"/>
  <c r="BV1125" i="59"/>
  <c r="BW1124" i="59"/>
  <c r="BV1124" i="59"/>
  <c r="BW1123" i="59"/>
  <c r="BV1123" i="59"/>
  <c r="BW1122" i="59"/>
  <c r="BV1122" i="59"/>
  <c r="BW1121" i="59"/>
  <c r="BV1121" i="59"/>
  <c r="BW1120" i="59"/>
  <c r="BV1120" i="59"/>
  <c r="BW1119" i="59"/>
  <c r="BV1119" i="59"/>
  <c r="L1119" i="64" s="1"/>
  <c r="EY1119" i="64" s="1"/>
  <c r="BW1118" i="59"/>
  <c r="BV1118" i="59"/>
  <c r="BW1117" i="59"/>
  <c r="BV1117" i="59"/>
  <c r="L1117" i="64" s="1"/>
  <c r="BW1116" i="59"/>
  <c r="BV1116" i="59"/>
  <c r="BW1115" i="59"/>
  <c r="BV1115" i="59"/>
  <c r="BW1114" i="59"/>
  <c r="BV1114" i="59"/>
  <c r="L1114" i="64" s="1"/>
  <c r="BW1113" i="59"/>
  <c r="BV1113" i="59"/>
  <c r="BW1112" i="59"/>
  <c r="BV1112" i="59"/>
  <c r="L1112" i="64" s="1"/>
  <c r="BW1111" i="59"/>
  <c r="BV1111" i="59"/>
  <c r="BW1110" i="59"/>
  <c r="BV1110" i="59"/>
  <c r="BW1109" i="59"/>
  <c r="BV1109" i="59"/>
  <c r="BW1108" i="59"/>
  <c r="BV1108" i="59"/>
  <c r="BW1107" i="59"/>
  <c r="BV1107" i="59"/>
  <c r="L1107" i="64" s="1"/>
  <c r="EY1107" i="64" s="1"/>
  <c r="BW1106" i="59"/>
  <c r="BV1106" i="59"/>
  <c r="BW1105" i="59"/>
  <c r="BV1105" i="59"/>
  <c r="BW1104" i="59"/>
  <c r="BV1104" i="59"/>
  <c r="BW1103" i="59"/>
  <c r="BV1103" i="59"/>
  <c r="BW1102" i="59"/>
  <c r="BV1102" i="59"/>
  <c r="BW1101" i="59"/>
  <c r="BV1101" i="59"/>
  <c r="BW1100" i="59"/>
  <c r="BV1100" i="59"/>
  <c r="BW1099" i="59"/>
  <c r="BV1099" i="59"/>
  <c r="L1099" i="64" s="1"/>
  <c r="EY1099" i="64" s="1"/>
  <c r="BW1098" i="59"/>
  <c r="BV1098" i="59"/>
  <c r="BW1097" i="59"/>
  <c r="BV1097" i="59"/>
  <c r="L1097" i="64" s="1"/>
  <c r="BW1096" i="59"/>
  <c r="BV1096" i="59"/>
  <c r="BW1095" i="59"/>
  <c r="BV1095" i="59"/>
  <c r="BW1094" i="59"/>
  <c r="BV1094" i="59"/>
  <c r="BW1093" i="59"/>
  <c r="BV1093" i="59"/>
  <c r="BW1092" i="59"/>
  <c r="BV1092" i="59"/>
  <c r="BW1091" i="59"/>
  <c r="BV1091" i="59"/>
  <c r="BW1090" i="59"/>
  <c r="BV1090" i="59"/>
  <c r="BW1089" i="59"/>
  <c r="BV1089" i="59"/>
  <c r="L1089" i="64" s="1"/>
  <c r="EY1089" i="64" s="1"/>
  <c r="BW1088" i="59"/>
  <c r="BV1088" i="59"/>
  <c r="BW1087" i="59"/>
  <c r="BV1087" i="59"/>
  <c r="L1087" i="64" s="1"/>
  <c r="BW1086" i="59"/>
  <c r="BV1086" i="59"/>
  <c r="BW1085" i="59"/>
  <c r="BV1085" i="59"/>
  <c r="BW1084" i="59"/>
  <c r="BV1084" i="59"/>
  <c r="L1084" i="64" s="1"/>
  <c r="BW1083" i="59"/>
  <c r="BV1083" i="59"/>
  <c r="BW1082" i="59"/>
  <c r="BV1082" i="59"/>
  <c r="L1082" i="64" s="1"/>
  <c r="BW1081" i="59"/>
  <c r="BV1081" i="59"/>
  <c r="L1081" i="64" s="1"/>
  <c r="EY1081" i="64" s="1"/>
  <c r="BW1080" i="59"/>
  <c r="BV1080" i="59"/>
  <c r="BW1079" i="59"/>
  <c r="BV1079" i="59"/>
  <c r="BW1078" i="59"/>
  <c r="BV1078" i="59"/>
  <c r="BW1077" i="59"/>
  <c r="BV1077" i="59"/>
  <c r="BW1076" i="59"/>
  <c r="BV1076" i="59"/>
  <c r="BW1075" i="59"/>
  <c r="BV1075" i="59"/>
  <c r="BW1074" i="59"/>
  <c r="BV1074" i="59"/>
  <c r="L1074" i="64" s="1"/>
  <c r="BW1073" i="59"/>
  <c r="BV1073" i="59"/>
  <c r="BW1072" i="59"/>
  <c r="BV1072" i="59"/>
  <c r="L1072" i="64" s="1"/>
  <c r="BW1071" i="59"/>
  <c r="BV1071" i="59"/>
  <c r="BW1070" i="59"/>
  <c r="BV1070" i="59"/>
  <c r="BW1069" i="59"/>
  <c r="BV1069" i="59"/>
  <c r="L1069" i="64" s="1"/>
  <c r="BW1068" i="59"/>
  <c r="BV1068" i="59"/>
  <c r="BW1067" i="59"/>
  <c r="BV1067" i="59"/>
  <c r="L1067" i="64" s="1"/>
  <c r="EY1067" i="64" s="1"/>
  <c r="BW1066" i="59"/>
  <c r="BV1066" i="59"/>
  <c r="BW1065" i="59"/>
  <c r="BV1065" i="59"/>
  <c r="BW1064" i="59"/>
  <c r="BV1064" i="59"/>
  <c r="L1064" i="64" s="1"/>
  <c r="BW1063" i="59"/>
  <c r="BV1063" i="59"/>
  <c r="BW1062" i="59"/>
  <c r="BV1062" i="59"/>
  <c r="L1062" i="64" s="1"/>
  <c r="EY1062" i="64" s="1"/>
  <c r="BW1061" i="59"/>
  <c r="BV1061" i="59"/>
  <c r="BW1060" i="59"/>
  <c r="BV1060" i="59"/>
  <c r="BW1059" i="59"/>
  <c r="BV1059" i="59"/>
  <c r="L1059" i="64" s="1"/>
  <c r="BW1058" i="59"/>
  <c r="BV1058" i="59"/>
  <c r="BW1057" i="59"/>
  <c r="BV1057" i="59"/>
  <c r="L1057" i="64" s="1"/>
  <c r="EY1057" i="64" s="1"/>
  <c r="BW1056" i="59"/>
  <c r="BV1056" i="59"/>
  <c r="BW1055" i="59"/>
  <c r="BV1055" i="59"/>
  <c r="BW1054" i="59"/>
  <c r="BV1054" i="59"/>
  <c r="L1054" i="64" s="1"/>
  <c r="BW1053" i="59"/>
  <c r="BV1053" i="59"/>
  <c r="BW1052" i="59"/>
  <c r="BV1052" i="59"/>
  <c r="L1052" i="64" s="1"/>
  <c r="BW1051" i="59"/>
  <c r="BV1051" i="59"/>
  <c r="BW1050" i="59"/>
  <c r="BV1050" i="59"/>
  <c r="BW1049" i="59"/>
  <c r="BV1049" i="59"/>
  <c r="L1049" i="64" s="1"/>
  <c r="BW1048" i="59"/>
  <c r="BV1048" i="59"/>
  <c r="BW1047" i="59"/>
  <c r="BV1047" i="59"/>
  <c r="L1047" i="64" s="1"/>
  <c r="BW1046" i="59"/>
  <c r="BV1046" i="59"/>
  <c r="BW1045" i="59"/>
  <c r="BV1045" i="59"/>
  <c r="BW1044" i="59"/>
  <c r="BV1044" i="59"/>
  <c r="L1044" i="64" s="1"/>
  <c r="EY1044" i="64" s="1"/>
  <c r="BW1043" i="59"/>
  <c r="BV1043" i="59"/>
  <c r="BW1042" i="59"/>
  <c r="BV1042" i="59"/>
  <c r="L1042" i="64" s="1"/>
  <c r="BW1041" i="59"/>
  <c r="BV1041" i="59"/>
  <c r="BW1040" i="59"/>
  <c r="BV1040" i="59"/>
  <c r="BW1039" i="59"/>
  <c r="BV1039" i="59"/>
  <c r="BW1038" i="59"/>
  <c r="BV1038" i="59"/>
  <c r="BW1037" i="59"/>
  <c r="BV1037" i="59"/>
  <c r="BW1036" i="59"/>
  <c r="BV1036" i="59"/>
  <c r="BW1035" i="59"/>
  <c r="BV1035" i="59"/>
  <c r="BW1034" i="59"/>
  <c r="BV1034" i="59"/>
  <c r="L1034" i="64" s="1"/>
  <c r="BW1033" i="59"/>
  <c r="BV1033" i="59"/>
  <c r="BW1032" i="59"/>
  <c r="BV1032" i="59"/>
  <c r="L1032" i="64" s="1"/>
  <c r="BW1031" i="59"/>
  <c r="BV1031" i="59"/>
  <c r="BW1030" i="59"/>
  <c r="BV1030" i="59"/>
  <c r="BW1029" i="59"/>
  <c r="BV1029" i="59"/>
  <c r="L1029" i="64" s="1"/>
  <c r="EY1029" i="64" s="1"/>
  <c r="BW1028" i="59"/>
  <c r="BV1028" i="59"/>
  <c r="BW1027" i="59"/>
  <c r="BV1027" i="59"/>
  <c r="L1027" i="64" s="1"/>
  <c r="EY1027" i="64" s="1"/>
  <c r="BW1026" i="59"/>
  <c r="BV1026" i="59"/>
  <c r="BW1025" i="59"/>
  <c r="BV1025" i="59"/>
  <c r="BW1024" i="59"/>
  <c r="BV1024" i="59"/>
  <c r="L1024" i="64" s="1"/>
  <c r="EY1024" i="64" s="1"/>
  <c r="BW1023" i="59"/>
  <c r="BV1023" i="59"/>
  <c r="BW1022" i="59"/>
  <c r="BV1022" i="59"/>
  <c r="L1022" i="64" s="1"/>
  <c r="EY1022" i="64" s="1"/>
  <c r="BW1021" i="59"/>
  <c r="BV1021" i="59"/>
  <c r="BW1020" i="59"/>
  <c r="BV1020" i="59"/>
  <c r="BW1019" i="59"/>
  <c r="BV1019" i="59"/>
  <c r="BW1018" i="59"/>
  <c r="BV1018" i="59"/>
  <c r="BW1017" i="59"/>
  <c r="BV1017" i="59"/>
  <c r="BW1016" i="59"/>
  <c r="BV1016" i="59"/>
  <c r="BW1015" i="59"/>
  <c r="BV1015" i="59"/>
  <c r="BW1014" i="59"/>
  <c r="BV1014" i="59"/>
  <c r="L1014" i="64" s="1"/>
  <c r="BW1013" i="59"/>
  <c r="BV1013" i="59"/>
  <c r="BW1012" i="59"/>
  <c r="BV1012" i="59"/>
  <c r="L1012" i="64" s="1"/>
  <c r="BW1011" i="59"/>
  <c r="BV1011" i="59"/>
  <c r="BW1010" i="59"/>
  <c r="BV1010" i="59"/>
  <c r="BW1009" i="59"/>
  <c r="BV1009" i="59"/>
  <c r="L1009" i="64" s="1"/>
  <c r="BW1008" i="59"/>
  <c r="BV1008" i="59"/>
  <c r="BW1007" i="59"/>
  <c r="BV1007" i="59"/>
  <c r="L1007" i="64" s="1"/>
  <c r="BW1006" i="59"/>
  <c r="BV1006" i="59"/>
  <c r="BW1005" i="59"/>
  <c r="BV1005" i="59"/>
  <c r="BW1004" i="59"/>
  <c r="BV1004" i="59"/>
  <c r="BW1003" i="59"/>
  <c r="BV1003" i="59"/>
  <c r="BW1002" i="59"/>
  <c r="BV1002" i="59"/>
  <c r="BW1001" i="59"/>
  <c r="BV1001" i="59"/>
  <c r="BW1000" i="59"/>
  <c r="BV1000" i="59"/>
  <c r="BW999" i="59"/>
  <c r="BV999" i="59"/>
  <c r="L999" i="64" s="1"/>
  <c r="EY999" i="64" s="1"/>
  <c r="BW998" i="59"/>
  <c r="BV998" i="59"/>
  <c r="BW997" i="59"/>
  <c r="BV997" i="59"/>
  <c r="L997" i="64" s="1"/>
  <c r="BW996" i="59"/>
  <c r="BV996" i="59"/>
  <c r="BW995" i="59"/>
  <c r="BV995" i="59"/>
  <c r="BW994" i="59"/>
  <c r="BV994" i="59"/>
  <c r="L994" i="64" s="1"/>
  <c r="BW993" i="59"/>
  <c r="BV993" i="59"/>
  <c r="BW992" i="59"/>
  <c r="BV992" i="59"/>
  <c r="L992" i="64" s="1"/>
  <c r="BW991" i="59"/>
  <c r="BV991" i="59"/>
  <c r="BW990" i="59"/>
  <c r="BV990" i="59"/>
  <c r="BW989" i="59"/>
  <c r="BV989" i="59"/>
  <c r="BW988" i="59"/>
  <c r="BV988" i="59"/>
  <c r="BW987" i="59"/>
  <c r="BV987" i="59"/>
  <c r="BW986" i="59"/>
  <c r="BV986" i="59"/>
  <c r="BW985" i="59"/>
  <c r="BV985" i="59"/>
  <c r="BW984" i="59"/>
  <c r="BV984" i="59"/>
  <c r="BW983" i="59"/>
  <c r="BV983" i="59"/>
  <c r="BW982" i="59"/>
  <c r="BV982" i="59"/>
  <c r="BW981" i="59"/>
  <c r="BV981" i="59"/>
  <c r="BW980" i="59"/>
  <c r="BV980" i="59"/>
  <c r="BW979" i="59"/>
  <c r="BV979" i="59"/>
  <c r="L979" i="64" s="1"/>
  <c r="EY979" i="64" s="1"/>
  <c r="BW978" i="59"/>
  <c r="BV978" i="59"/>
  <c r="BW977" i="59"/>
  <c r="BV977" i="59"/>
  <c r="L977" i="64" s="1"/>
  <c r="EY977" i="64" s="1"/>
  <c r="BW976" i="59"/>
  <c r="BV976" i="59"/>
  <c r="BW975" i="59"/>
  <c r="BV975" i="59"/>
  <c r="BW974" i="59"/>
  <c r="BV974" i="59"/>
  <c r="L974" i="64" s="1"/>
  <c r="BW973" i="59"/>
  <c r="BV973" i="59"/>
  <c r="BW972" i="59"/>
  <c r="BV972" i="59"/>
  <c r="L972" i="64" s="1"/>
  <c r="BW971" i="59"/>
  <c r="BV971" i="59"/>
  <c r="BW970" i="59"/>
  <c r="BV970" i="59"/>
  <c r="BW969" i="59"/>
  <c r="BV969" i="59"/>
  <c r="BW968" i="59"/>
  <c r="BV968" i="59"/>
  <c r="BW967" i="59"/>
  <c r="BV967" i="59"/>
  <c r="BW966" i="59"/>
  <c r="BV966" i="59"/>
  <c r="BW965" i="59"/>
  <c r="BV965" i="59"/>
  <c r="BW964" i="59"/>
  <c r="BV964" i="59"/>
  <c r="BW963" i="59"/>
  <c r="BV963" i="59"/>
  <c r="BW962" i="59"/>
  <c r="BV962" i="59"/>
  <c r="BW961" i="59"/>
  <c r="BV961" i="59"/>
  <c r="BW960" i="59"/>
  <c r="BV960" i="59"/>
  <c r="BW959" i="59"/>
  <c r="BV959" i="59"/>
  <c r="BW958" i="59"/>
  <c r="BV958" i="59"/>
  <c r="BW957" i="59"/>
  <c r="BV957" i="59"/>
  <c r="BW956" i="59"/>
  <c r="BV956" i="59"/>
  <c r="BW955" i="59"/>
  <c r="BV955" i="59"/>
  <c r="BW954" i="59"/>
  <c r="BV954" i="59"/>
  <c r="L954" i="64" s="1"/>
  <c r="EY954" i="64" s="1"/>
  <c r="BW953" i="59"/>
  <c r="BV953" i="59"/>
  <c r="BW952" i="59"/>
  <c r="BV952" i="59"/>
  <c r="L952" i="64" s="1"/>
  <c r="EY952" i="64" s="1"/>
  <c r="BW951" i="59"/>
  <c r="BV951" i="59"/>
  <c r="BW950" i="59"/>
  <c r="BV950" i="59"/>
  <c r="BW949" i="59"/>
  <c r="BV949" i="59"/>
  <c r="L949" i="64" s="1"/>
  <c r="BW948" i="59"/>
  <c r="BV948" i="59"/>
  <c r="BW947" i="59"/>
  <c r="BV947" i="59"/>
  <c r="L947" i="64" s="1"/>
  <c r="BW946" i="59"/>
  <c r="BV946" i="59"/>
  <c r="BW945" i="59"/>
  <c r="BV945" i="59"/>
  <c r="BW944" i="59"/>
  <c r="BV944" i="59"/>
  <c r="L944" i="64" s="1"/>
  <c r="BW943" i="59"/>
  <c r="BV943" i="59"/>
  <c r="BW942" i="59"/>
  <c r="BV942" i="59"/>
  <c r="L942" i="64" s="1"/>
  <c r="BW941" i="59"/>
  <c r="BV941" i="59"/>
  <c r="BW940" i="59"/>
  <c r="BV940" i="59"/>
  <c r="BW939" i="59"/>
  <c r="BV939" i="59"/>
  <c r="L939" i="64" s="1"/>
  <c r="BW938" i="59"/>
  <c r="BV938" i="59"/>
  <c r="BW937" i="59"/>
  <c r="BV937" i="59"/>
  <c r="L937" i="64" s="1"/>
  <c r="BW936" i="59"/>
  <c r="BV936" i="59"/>
  <c r="BW935" i="59"/>
  <c r="BV935" i="59"/>
  <c r="BW934" i="59"/>
  <c r="BV934" i="59"/>
  <c r="L934" i="64" s="1"/>
  <c r="EY934" i="64" s="1"/>
  <c r="BW933" i="59"/>
  <c r="BV933" i="59"/>
  <c r="BW932" i="59"/>
  <c r="BV932" i="59"/>
  <c r="L932" i="64" s="1"/>
  <c r="BW931" i="59"/>
  <c r="BV931" i="59"/>
  <c r="BW930" i="59"/>
  <c r="BV930" i="59"/>
  <c r="BW929" i="59"/>
  <c r="BV929" i="59"/>
  <c r="L929" i="64" s="1"/>
  <c r="BW928" i="59"/>
  <c r="BV928" i="59"/>
  <c r="BW927" i="59"/>
  <c r="BV927" i="59"/>
  <c r="L927" i="64" s="1"/>
  <c r="BW926" i="59"/>
  <c r="BV926" i="59"/>
  <c r="BW925" i="59"/>
  <c r="BV925" i="59"/>
  <c r="BW924" i="59"/>
  <c r="BV924" i="59"/>
  <c r="L924" i="64" s="1"/>
  <c r="BW923" i="59"/>
  <c r="BV923" i="59"/>
  <c r="BW922" i="59"/>
  <c r="BV922" i="59"/>
  <c r="L922" i="64" s="1"/>
  <c r="BW921" i="59"/>
  <c r="BV921" i="59"/>
  <c r="BW920" i="59"/>
  <c r="BV920" i="59"/>
  <c r="BW919" i="59"/>
  <c r="BV919" i="59"/>
  <c r="BW918" i="59"/>
  <c r="BV918" i="59"/>
  <c r="BW917" i="59"/>
  <c r="BV917" i="59"/>
  <c r="BW916" i="59"/>
  <c r="BV916" i="59"/>
  <c r="BW915" i="59"/>
  <c r="BV915" i="59"/>
  <c r="BW914" i="59"/>
  <c r="M914" i="64" s="1"/>
  <c r="BV914" i="59"/>
  <c r="L914" i="64" s="1"/>
  <c r="BW913" i="59"/>
  <c r="BV913" i="59"/>
  <c r="BW912" i="59"/>
  <c r="BV912" i="59"/>
  <c r="L912" i="64" s="1"/>
  <c r="BW911" i="59"/>
  <c r="BV911" i="59"/>
  <c r="BW910" i="59"/>
  <c r="BV910" i="59"/>
  <c r="BW909" i="59"/>
  <c r="BV909" i="59"/>
  <c r="L909" i="64" s="1"/>
  <c r="BW908" i="59"/>
  <c r="BV908" i="59"/>
  <c r="BW907" i="59"/>
  <c r="BV907" i="59"/>
  <c r="L907" i="64" s="1"/>
  <c r="BW906" i="59"/>
  <c r="BV906" i="59"/>
  <c r="BW905" i="59"/>
  <c r="BV905" i="59"/>
  <c r="BW904" i="59"/>
  <c r="BV904" i="59"/>
  <c r="L904" i="64" s="1"/>
  <c r="EY904" i="64" s="1"/>
  <c r="BW903" i="59"/>
  <c r="BV903" i="59"/>
  <c r="BW902" i="59"/>
  <c r="BV902" i="59"/>
  <c r="L902" i="64" s="1"/>
  <c r="BW901" i="59"/>
  <c r="BV901" i="59"/>
  <c r="BW900" i="59"/>
  <c r="BV900" i="59"/>
  <c r="BW899" i="59"/>
  <c r="BV899" i="59"/>
  <c r="BW898" i="59"/>
  <c r="BV898" i="59"/>
  <c r="BW897" i="59"/>
  <c r="BV897" i="59"/>
  <c r="BW896" i="59"/>
  <c r="BV896" i="59"/>
  <c r="BW895" i="59"/>
  <c r="BV895" i="59"/>
  <c r="BW894" i="59"/>
  <c r="BV894" i="59"/>
  <c r="L894" i="64" s="1"/>
  <c r="BW893" i="59"/>
  <c r="BV893" i="59"/>
  <c r="BW892" i="59"/>
  <c r="BV892" i="59"/>
  <c r="L892" i="64" s="1"/>
  <c r="BW891" i="59"/>
  <c r="BV891" i="59"/>
  <c r="BW890" i="59"/>
  <c r="BV890" i="59"/>
  <c r="BW889" i="59"/>
  <c r="M889" i="64" s="1"/>
  <c r="BV889" i="59"/>
  <c r="L889" i="64" s="1"/>
  <c r="BW888" i="59"/>
  <c r="BV888" i="59"/>
  <c r="BW887" i="59"/>
  <c r="BV887" i="59"/>
  <c r="L887" i="64" s="1"/>
  <c r="EY887" i="64" s="1"/>
  <c r="BW886" i="59"/>
  <c r="BV886" i="59"/>
  <c r="BW885" i="59"/>
  <c r="BV885" i="59"/>
  <c r="BW884" i="59"/>
  <c r="BV884" i="59"/>
  <c r="BW883" i="59"/>
  <c r="BV883" i="59"/>
  <c r="BW882" i="59"/>
  <c r="BV882" i="59"/>
  <c r="BW881" i="59"/>
  <c r="BV881" i="59"/>
  <c r="BW880" i="59"/>
  <c r="BV880" i="59"/>
  <c r="BW879" i="59"/>
  <c r="BV879" i="59"/>
  <c r="BW878" i="59"/>
  <c r="BV878" i="59"/>
  <c r="BW877" i="59"/>
  <c r="BV877" i="59"/>
  <c r="BW876" i="59"/>
  <c r="BV876" i="59"/>
  <c r="BW875" i="59"/>
  <c r="BV875" i="59"/>
  <c r="BW874" i="59"/>
  <c r="BV874" i="59"/>
  <c r="BW873" i="59"/>
  <c r="BV873" i="59"/>
  <c r="BW872" i="59"/>
  <c r="BV872" i="59"/>
  <c r="BW871" i="59"/>
  <c r="BV871" i="59"/>
  <c r="BW870" i="59"/>
  <c r="BV870" i="59"/>
  <c r="BW869" i="59"/>
  <c r="BV869" i="59"/>
  <c r="L869" i="64" s="1"/>
  <c r="EY869" i="64" s="1"/>
  <c r="BW868" i="59"/>
  <c r="BV868" i="59"/>
  <c r="BW867" i="59"/>
  <c r="BV867" i="59"/>
  <c r="L867" i="64" s="1"/>
  <c r="BW866" i="59"/>
  <c r="BV866" i="59"/>
  <c r="BW865" i="59"/>
  <c r="BV865" i="59"/>
  <c r="BW864" i="59"/>
  <c r="BV864" i="59"/>
  <c r="BW863" i="59"/>
  <c r="BV863" i="59"/>
  <c r="BW862" i="59"/>
  <c r="BV862" i="59"/>
  <c r="BW861" i="59"/>
  <c r="BV861" i="59"/>
  <c r="BW860" i="59"/>
  <c r="BV860" i="59"/>
  <c r="BW859" i="59"/>
  <c r="BV859" i="59"/>
  <c r="L859" i="64" s="1"/>
  <c r="BW858" i="59"/>
  <c r="BV858" i="59"/>
  <c r="BW857" i="59"/>
  <c r="BV857" i="59"/>
  <c r="L857" i="64" s="1"/>
  <c r="BW856" i="59"/>
  <c r="BV856" i="59"/>
  <c r="BW855" i="59"/>
  <c r="BV855" i="59"/>
  <c r="BW854" i="59"/>
  <c r="BV854" i="59"/>
  <c r="L854" i="64" s="1"/>
  <c r="BW853" i="59"/>
  <c r="BV853" i="59"/>
  <c r="BW852" i="59"/>
  <c r="BV852" i="59"/>
  <c r="L852" i="64" s="1"/>
  <c r="BW851" i="59"/>
  <c r="BV851" i="59"/>
  <c r="BW850" i="59"/>
  <c r="BV850" i="59"/>
  <c r="BW849" i="59"/>
  <c r="BV849" i="59"/>
  <c r="BW848" i="59"/>
  <c r="BV848" i="59"/>
  <c r="BW847" i="59"/>
  <c r="BV847" i="59"/>
  <c r="BW846" i="59"/>
  <c r="BV846" i="59"/>
  <c r="BW845" i="59"/>
  <c r="BV845" i="59"/>
  <c r="BW844" i="59"/>
  <c r="BV844" i="59"/>
  <c r="L844" i="64" s="1"/>
  <c r="BW843" i="59"/>
  <c r="BV843" i="59"/>
  <c r="BW842" i="59"/>
  <c r="BV842" i="59"/>
  <c r="L842" i="64" s="1"/>
  <c r="EY842" i="64" s="1"/>
  <c r="BW841" i="59"/>
  <c r="BV841" i="59"/>
  <c r="BW840" i="59"/>
  <c r="BV840" i="59"/>
  <c r="BW839" i="59"/>
  <c r="BV839" i="59"/>
  <c r="BW838" i="59"/>
  <c r="BV838" i="59"/>
  <c r="BW837" i="59"/>
  <c r="BV837" i="59"/>
  <c r="BW836" i="59"/>
  <c r="BV836" i="59"/>
  <c r="BW835" i="59"/>
  <c r="BV835" i="59"/>
  <c r="L835" i="64" s="1"/>
  <c r="BW834" i="59"/>
  <c r="BV834" i="59"/>
  <c r="BW833" i="59"/>
  <c r="BV833" i="59"/>
  <c r="L833" i="64" s="1"/>
  <c r="EY833" i="64" s="1"/>
  <c r="BW832" i="59"/>
  <c r="BV832" i="59"/>
  <c r="BW831" i="59"/>
  <c r="BV831" i="59"/>
  <c r="L831" i="64" s="1"/>
  <c r="EY831" i="64" s="1"/>
  <c r="BW830" i="59"/>
  <c r="BV830" i="59"/>
  <c r="BW829" i="59"/>
  <c r="BV829" i="59"/>
  <c r="L829" i="64" s="1"/>
  <c r="BW828" i="59"/>
  <c r="BV828" i="59"/>
  <c r="BW827" i="59"/>
  <c r="BV827" i="59"/>
  <c r="L827" i="64" s="1"/>
  <c r="BW826" i="59"/>
  <c r="BV826" i="59"/>
  <c r="BW825" i="59"/>
  <c r="BV825" i="59"/>
  <c r="BW824" i="59"/>
  <c r="BV824" i="59"/>
  <c r="L824" i="64" s="1"/>
  <c r="BW823" i="59"/>
  <c r="BV823" i="59"/>
  <c r="BW822" i="59"/>
  <c r="BV822" i="59"/>
  <c r="L822" i="64" s="1"/>
  <c r="BW821" i="59"/>
  <c r="BV821" i="59"/>
  <c r="BW820" i="59"/>
  <c r="BV820" i="59"/>
  <c r="BW819" i="59"/>
  <c r="BV819" i="59"/>
  <c r="BW818" i="59"/>
  <c r="BV818" i="59"/>
  <c r="BW817" i="59"/>
  <c r="BV817" i="59"/>
  <c r="BW816" i="59"/>
  <c r="BV816" i="59"/>
  <c r="BW815" i="59"/>
  <c r="BV815" i="59"/>
  <c r="BW814" i="59"/>
  <c r="BV814" i="59"/>
  <c r="L814" i="64" s="1"/>
  <c r="BW813" i="59"/>
  <c r="BV813" i="59"/>
  <c r="BW812" i="59"/>
  <c r="BV812" i="59"/>
  <c r="L812" i="64" s="1"/>
  <c r="BW811" i="59"/>
  <c r="BV811" i="59"/>
  <c r="BW810" i="59"/>
  <c r="BV810" i="59"/>
  <c r="BW809" i="59"/>
  <c r="BV809" i="59"/>
  <c r="L809" i="64" s="1"/>
  <c r="BW808" i="59"/>
  <c r="BV808" i="59"/>
  <c r="BW807" i="59"/>
  <c r="BV807" i="59"/>
  <c r="L807" i="64" s="1"/>
  <c r="BW806" i="59"/>
  <c r="BV806" i="59"/>
  <c r="BW805" i="59"/>
  <c r="BV805" i="59"/>
  <c r="BW804" i="59"/>
  <c r="BV804" i="59"/>
  <c r="L804" i="64" s="1"/>
  <c r="EY804" i="64" s="1"/>
  <c r="BW803" i="59"/>
  <c r="BV803" i="59"/>
  <c r="BW802" i="59"/>
  <c r="BV802" i="59"/>
  <c r="L802" i="64" s="1"/>
  <c r="BW801" i="59"/>
  <c r="BV801" i="59"/>
  <c r="BW800" i="59"/>
  <c r="BV800" i="59"/>
  <c r="BW799" i="59"/>
  <c r="BV799" i="59"/>
  <c r="L799" i="64" s="1"/>
  <c r="EY799" i="64" s="1"/>
  <c r="BW798" i="59"/>
  <c r="BV798" i="59"/>
  <c r="BW797" i="59"/>
  <c r="BV797" i="59"/>
  <c r="L797" i="64" s="1"/>
  <c r="EY797" i="64" s="1"/>
  <c r="BW796" i="59"/>
  <c r="BV796" i="59"/>
  <c r="BW795" i="59"/>
  <c r="BV795" i="59"/>
  <c r="L795" i="64" s="1"/>
  <c r="BW794" i="59"/>
  <c r="BV794" i="59"/>
  <c r="L794" i="64" s="1"/>
  <c r="EY794" i="64" s="1"/>
  <c r="BW793" i="59"/>
  <c r="BV793" i="59"/>
  <c r="L793" i="64" s="1"/>
  <c r="BW792" i="59"/>
  <c r="BV792" i="59"/>
  <c r="L792" i="64" s="1"/>
  <c r="EY792" i="64" s="1"/>
  <c r="BW791" i="59"/>
  <c r="BV791" i="59"/>
  <c r="L791" i="64" s="1"/>
  <c r="BW790" i="59"/>
  <c r="BV790" i="59"/>
  <c r="BW789" i="59"/>
  <c r="M789" i="64" s="1"/>
  <c r="BV789" i="59"/>
  <c r="L789" i="64" s="1"/>
  <c r="EY789" i="64" s="1"/>
  <c r="BW788" i="59"/>
  <c r="BV788" i="59"/>
  <c r="BW787" i="59"/>
  <c r="M787" i="64" s="1"/>
  <c r="BV787" i="59"/>
  <c r="L787" i="64" s="1"/>
  <c r="EY787" i="64" s="1"/>
  <c r="BW786" i="59"/>
  <c r="BV786" i="59"/>
  <c r="BW785" i="59"/>
  <c r="BV785" i="59"/>
  <c r="BW784" i="59"/>
  <c r="BV784" i="59"/>
  <c r="BW783" i="59"/>
  <c r="BV783" i="59"/>
  <c r="BW782" i="59"/>
  <c r="BV782" i="59"/>
  <c r="BW781" i="59"/>
  <c r="BV781" i="59"/>
  <c r="BW780" i="59"/>
  <c r="BV780" i="59"/>
  <c r="BW779" i="59"/>
  <c r="M779" i="64" s="1"/>
  <c r="BV779" i="59"/>
  <c r="L779" i="64" s="1"/>
  <c r="EY779" i="64" s="1"/>
  <c r="BW778" i="59"/>
  <c r="BV778" i="59"/>
  <c r="BW777" i="59"/>
  <c r="M777" i="64" s="1"/>
  <c r="BV777" i="59"/>
  <c r="L777" i="64" s="1"/>
  <c r="EY777" i="64" s="1"/>
  <c r="BW776" i="59"/>
  <c r="BV776" i="59"/>
  <c r="BW775" i="59"/>
  <c r="BV775" i="59"/>
  <c r="BW774" i="59"/>
  <c r="M774" i="64" s="1"/>
  <c r="BV774" i="59"/>
  <c r="L774" i="64" s="1"/>
  <c r="EY774" i="64" s="1"/>
  <c r="BW773" i="59"/>
  <c r="BV773" i="59"/>
  <c r="BW772" i="59"/>
  <c r="M772" i="64" s="1"/>
  <c r="BV772" i="59"/>
  <c r="L772" i="64" s="1"/>
  <c r="EY772" i="64" s="1"/>
  <c r="BW771" i="59"/>
  <c r="BV771" i="59"/>
  <c r="BW770" i="59"/>
  <c r="BV770" i="59"/>
  <c r="BW769" i="59"/>
  <c r="M769" i="64" s="1"/>
  <c r="BV769" i="59"/>
  <c r="L769" i="64" s="1"/>
  <c r="EY769" i="64" s="1"/>
  <c r="BW768" i="59"/>
  <c r="BV768" i="59"/>
  <c r="BW767" i="59"/>
  <c r="M767" i="64" s="1"/>
  <c r="BV767" i="59"/>
  <c r="L767" i="64" s="1"/>
  <c r="EY767" i="64" s="1"/>
  <c r="BW766" i="59"/>
  <c r="BV766" i="59"/>
  <c r="BW765" i="59"/>
  <c r="BV765" i="59"/>
  <c r="BW764" i="59"/>
  <c r="BV764" i="59"/>
  <c r="L764" i="64" s="1"/>
  <c r="BW763" i="59"/>
  <c r="BV763" i="59"/>
  <c r="BW762" i="59"/>
  <c r="BV762" i="59"/>
  <c r="L762" i="64" s="1"/>
  <c r="EY762" i="64" s="1"/>
  <c r="BW761" i="59"/>
  <c r="BV761" i="59"/>
  <c r="BW760" i="59"/>
  <c r="BV760" i="59"/>
  <c r="BW759" i="59"/>
  <c r="BV759" i="59"/>
  <c r="L759" i="64" s="1"/>
  <c r="BW758" i="59"/>
  <c r="BV758" i="59"/>
  <c r="BW757" i="59"/>
  <c r="BV757" i="59"/>
  <c r="L757" i="64" s="1"/>
  <c r="BW756" i="59"/>
  <c r="BV756" i="59"/>
  <c r="BW755" i="59"/>
  <c r="BV755" i="59"/>
  <c r="BW754" i="59"/>
  <c r="BV754" i="59"/>
  <c r="L754" i="64" s="1"/>
  <c r="BW753" i="59"/>
  <c r="BV753" i="59"/>
  <c r="BW752" i="59"/>
  <c r="BV752" i="59"/>
  <c r="L752" i="64" s="1"/>
  <c r="BW751" i="59"/>
  <c r="BV751" i="59"/>
  <c r="BW750" i="59"/>
  <c r="BV750" i="59"/>
  <c r="BW749" i="59"/>
  <c r="BV749" i="59"/>
  <c r="BW748" i="59"/>
  <c r="BV748" i="59"/>
  <c r="BW747" i="59"/>
  <c r="BV747" i="59"/>
  <c r="BW746" i="59"/>
  <c r="BV746" i="59"/>
  <c r="BW745" i="59"/>
  <c r="BV745" i="59"/>
  <c r="BW744" i="59"/>
  <c r="M744" i="64" s="1"/>
  <c r="BV744" i="59"/>
  <c r="L744" i="64" s="1"/>
  <c r="EY744" i="64" s="1"/>
  <c r="BW743" i="59"/>
  <c r="BV743" i="59"/>
  <c r="BW742" i="59"/>
  <c r="M742" i="64" s="1"/>
  <c r="BV742" i="59"/>
  <c r="L742" i="64" s="1"/>
  <c r="EY742" i="64" s="1"/>
  <c r="BW741" i="59"/>
  <c r="BV741" i="59"/>
  <c r="BW740" i="59"/>
  <c r="BV740" i="59"/>
  <c r="BW739" i="59"/>
  <c r="BV739" i="59"/>
  <c r="L739" i="64" s="1"/>
  <c r="BW738" i="59"/>
  <c r="BV738" i="59"/>
  <c r="BW737" i="59"/>
  <c r="BV737" i="59"/>
  <c r="L737" i="64" s="1"/>
  <c r="BW736" i="59"/>
  <c r="BV736" i="59"/>
  <c r="BW735" i="59"/>
  <c r="BV735" i="59"/>
  <c r="BW734" i="59"/>
  <c r="BV734" i="59"/>
  <c r="BW733" i="59"/>
  <c r="BV733" i="59"/>
  <c r="BW732" i="59"/>
  <c r="BV732" i="59"/>
  <c r="BW731" i="59"/>
  <c r="BV731" i="59"/>
  <c r="BW730" i="59"/>
  <c r="BV730" i="59"/>
  <c r="BW729" i="59"/>
  <c r="BV729" i="59"/>
  <c r="L729" i="64" s="1"/>
  <c r="BW728" i="59"/>
  <c r="BV728" i="59"/>
  <c r="BW727" i="59"/>
  <c r="BV727" i="59"/>
  <c r="L727" i="64" s="1"/>
  <c r="EY727" i="64" s="1"/>
  <c r="BW726" i="59"/>
  <c r="BV726" i="59"/>
  <c r="BW725" i="59"/>
  <c r="BV725" i="59"/>
  <c r="BW724" i="59"/>
  <c r="BV724" i="59"/>
  <c r="L724" i="64" s="1"/>
  <c r="BW723" i="59"/>
  <c r="BV723" i="59"/>
  <c r="BW722" i="59"/>
  <c r="BV722" i="59"/>
  <c r="L722" i="64" s="1"/>
  <c r="BW721" i="59"/>
  <c r="BV721" i="59"/>
  <c r="BW720" i="59"/>
  <c r="BV720" i="59"/>
  <c r="BW719" i="59"/>
  <c r="BV719" i="59"/>
  <c r="BW718" i="59"/>
  <c r="BV718" i="59"/>
  <c r="BW717" i="59"/>
  <c r="BV717" i="59"/>
  <c r="BW716" i="59"/>
  <c r="BV716" i="59"/>
  <c r="BW715" i="59"/>
  <c r="BV715" i="59"/>
  <c r="BW714" i="59"/>
  <c r="BV714" i="59"/>
  <c r="L714" i="64" s="1"/>
  <c r="EY714" i="64" s="1"/>
  <c r="BW713" i="59"/>
  <c r="BV713" i="59"/>
  <c r="BW712" i="59"/>
  <c r="BV712" i="59"/>
  <c r="L712" i="64" s="1"/>
  <c r="BW711" i="59"/>
  <c r="BV711" i="59"/>
  <c r="BW710" i="59"/>
  <c r="BV710" i="59"/>
  <c r="BW709" i="59"/>
  <c r="BV709" i="59"/>
  <c r="BW708" i="59"/>
  <c r="BV708" i="59"/>
  <c r="BW707" i="59"/>
  <c r="BV707" i="59"/>
  <c r="BW706" i="59"/>
  <c r="BV706" i="59"/>
  <c r="BW705" i="59"/>
  <c r="BV705" i="59"/>
  <c r="BW704" i="59"/>
  <c r="BV704" i="59"/>
  <c r="L704" i="64" s="1"/>
  <c r="BW703" i="59"/>
  <c r="BV703" i="59"/>
  <c r="BW702" i="59"/>
  <c r="BV702" i="59"/>
  <c r="L702" i="64" s="1"/>
  <c r="BW701" i="59"/>
  <c r="BV701" i="59"/>
  <c r="BW700" i="59"/>
  <c r="BV700" i="59"/>
  <c r="BW699" i="59"/>
  <c r="BV699" i="59"/>
  <c r="BW698" i="59"/>
  <c r="BV698" i="59"/>
  <c r="BW697" i="59"/>
  <c r="BV697" i="59"/>
  <c r="BW696" i="59"/>
  <c r="BV696" i="59"/>
  <c r="BW695" i="59"/>
  <c r="BV695" i="59"/>
  <c r="BW694" i="59"/>
  <c r="BV694" i="59"/>
  <c r="BW693" i="59"/>
  <c r="BV693" i="59"/>
  <c r="BW692" i="59"/>
  <c r="BV692" i="59"/>
  <c r="BW691" i="59"/>
  <c r="BV691" i="59"/>
  <c r="BW690" i="59"/>
  <c r="BV690" i="59"/>
  <c r="BW689" i="59"/>
  <c r="BV689" i="59"/>
  <c r="L689" i="64" s="1"/>
  <c r="EY689" i="64" s="1"/>
  <c r="BW688" i="59"/>
  <c r="BV688" i="59"/>
  <c r="BW687" i="59"/>
  <c r="BV687" i="59"/>
  <c r="L687" i="64" s="1"/>
  <c r="BW686" i="59"/>
  <c r="BV686" i="59"/>
  <c r="BW685" i="59"/>
  <c r="BV685" i="59"/>
  <c r="BW684" i="59"/>
  <c r="BV684" i="59"/>
  <c r="BW683" i="59"/>
  <c r="BV683" i="59"/>
  <c r="BW682" i="59"/>
  <c r="BV682" i="59"/>
  <c r="BW681" i="59"/>
  <c r="BV681" i="59"/>
  <c r="BW680" i="59"/>
  <c r="BV680" i="59"/>
  <c r="BW679" i="59"/>
  <c r="BV679" i="59"/>
  <c r="L679" i="64" s="1"/>
  <c r="BW678" i="59"/>
  <c r="BV678" i="59"/>
  <c r="BW677" i="59"/>
  <c r="BV677" i="59"/>
  <c r="L677" i="64" s="1"/>
  <c r="BW676" i="59"/>
  <c r="BV676" i="59"/>
  <c r="BW675" i="59"/>
  <c r="BV675" i="59"/>
  <c r="BW674" i="59"/>
  <c r="BV674" i="59"/>
  <c r="L674" i="64" s="1"/>
  <c r="BW673" i="59"/>
  <c r="BV673" i="59"/>
  <c r="BW672" i="59"/>
  <c r="BV672" i="59"/>
  <c r="L672" i="64" s="1"/>
  <c r="BW671" i="59"/>
  <c r="BV671" i="59"/>
  <c r="BW670" i="59"/>
  <c r="BV670" i="59"/>
  <c r="BW669" i="59"/>
  <c r="BV669" i="59"/>
  <c r="L669" i="64" s="1"/>
  <c r="BW668" i="59"/>
  <c r="BV668" i="59"/>
  <c r="BW667" i="59"/>
  <c r="BV667" i="59"/>
  <c r="L667" i="64" s="1"/>
  <c r="EY667" i="64" s="1"/>
  <c r="BW666" i="59"/>
  <c r="BV666" i="59"/>
  <c r="BW665" i="59"/>
  <c r="BV665" i="59"/>
  <c r="BW664" i="59"/>
  <c r="BV664" i="59"/>
  <c r="BW663" i="59"/>
  <c r="BV663" i="59"/>
  <c r="BW662" i="59"/>
  <c r="BV662" i="59"/>
  <c r="BW661" i="59"/>
  <c r="BV661" i="59"/>
  <c r="BW660" i="59"/>
  <c r="BV660" i="59"/>
  <c r="BW659" i="59"/>
  <c r="BV659" i="59"/>
  <c r="L659" i="64" s="1"/>
  <c r="EY659" i="64" s="1"/>
  <c r="BW658" i="59"/>
  <c r="BV658" i="59"/>
  <c r="BW657" i="59"/>
  <c r="BV657" i="59"/>
  <c r="L657" i="64" s="1"/>
  <c r="EY657" i="64" s="1"/>
  <c r="BW656" i="59"/>
  <c r="BV656" i="59"/>
  <c r="BW655" i="59"/>
  <c r="BV655" i="59"/>
  <c r="BW654" i="59"/>
  <c r="BV654" i="59"/>
  <c r="L654" i="64" s="1"/>
  <c r="BW653" i="59"/>
  <c r="BV653" i="59"/>
  <c r="BW652" i="59"/>
  <c r="BV652" i="59"/>
  <c r="L652" i="64" s="1"/>
  <c r="BW651" i="59"/>
  <c r="BV651" i="59"/>
  <c r="BW650" i="59"/>
  <c r="BV650" i="59"/>
  <c r="BW649" i="59"/>
  <c r="BV649" i="59"/>
  <c r="L649" i="64" s="1"/>
  <c r="EY649" i="64" s="1"/>
  <c r="BW648" i="59"/>
  <c r="BV648" i="59"/>
  <c r="BW647" i="59"/>
  <c r="BV647" i="59"/>
  <c r="BW646" i="59"/>
  <c r="BV646" i="59"/>
  <c r="BW645" i="59"/>
  <c r="BV645" i="59"/>
  <c r="BW644" i="59"/>
  <c r="BV644" i="59"/>
  <c r="BW643" i="59"/>
  <c r="BV643" i="59"/>
  <c r="BW642" i="59"/>
  <c r="BV642" i="59"/>
  <c r="BW641" i="59"/>
  <c r="BV641" i="59"/>
  <c r="BW640" i="59"/>
  <c r="BV640" i="59"/>
  <c r="BW639" i="59"/>
  <c r="M639" i="64" s="1"/>
  <c r="BV639" i="59"/>
  <c r="L639" i="64" s="1"/>
  <c r="BW638" i="59"/>
  <c r="BV638" i="59"/>
  <c r="BW637" i="59"/>
  <c r="M637" i="64" s="1"/>
  <c r="BV637" i="59"/>
  <c r="L637" i="64" s="1"/>
  <c r="BW636" i="59"/>
  <c r="BV636" i="59"/>
  <c r="BW635" i="59"/>
  <c r="BV635" i="59"/>
  <c r="BW634" i="59"/>
  <c r="BV634" i="59"/>
  <c r="BW633" i="59"/>
  <c r="BV633" i="59"/>
  <c r="BW632" i="59"/>
  <c r="BV632" i="59"/>
  <c r="BW631" i="59"/>
  <c r="BV631" i="59"/>
  <c r="BW630" i="59"/>
  <c r="BV630" i="59"/>
  <c r="BW629" i="59"/>
  <c r="BV629" i="59"/>
  <c r="L629" i="64" s="1"/>
  <c r="BW628" i="59"/>
  <c r="BV628" i="59"/>
  <c r="BW627" i="59"/>
  <c r="BV627" i="59"/>
  <c r="L627" i="64" s="1"/>
  <c r="EY627" i="64" s="1"/>
  <c r="BW626" i="59"/>
  <c r="BV626" i="59"/>
  <c r="BW625" i="59"/>
  <c r="BV625" i="59"/>
  <c r="BW624" i="59"/>
  <c r="BV624" i="59"/>
  <c r="L624" i="64" s="1"/>
  <c r="EY624" i="64" s="1"/>
  <c r="BW623" i="59"/>
  <c r="BV623" i="59"/>
  <c r="BW622" i="59"/>
  <c r="BV622" i="59"/>
  <c r="L622" i="64" s="1"/>
  <c r="EY622" i="64" s="1"/>
  <c r="BW621" i="59"/>
  <c r="BV621" i="59"/>
  <c r="BW620" i="59"/>
  <c r="BV620" i="59"/>
  <c r="BW619" i="59"/>
  <c r="BV619" i="59"/>
  <c r="L619" i="64" s="1"/>
  <c r="BW618" i="59"/>
  <c r="BV618" i="59"/>
  <c r="BW617" i="59"/>
  <c r="BV617" i="59"/>
  <c r="L617" i="64" s="1"/>
  <c r="BW616" i="59"/>
  <c r="BV616" i="59"/>
  <c r="BW615" i="59"/>
  <c r="BV615" i="59"/>
  <c r="BW614" i="59"/>
  <c r="BV614" i="59"/>
  <c r="BW613" i="59"/>
  <c r="BV613" i="59"/>
  <c r="BW612" i="59"/>
  <c r="BV612" i="59"/>
  <c r="BW611" i="59"/>
  <c r="BV611" i="59"/>
  <c r="BW610" i="59"/>
  <c r="BV610" i="59"/>
  <c r="BW609" i="59"/>
  <c r="BV609" i="59"/>
  <c r="L609" i="64" s="1"/>
  <c r="BW608" i="59"/>
  <c r="BV608" i="59"/>
  <c r="BW607" i="59"/>
  <c r="BV607" i="59"/>
  <c r="L607" i="64" s="1"/>
  <c r="EY607" i="64" s="1"/>
  <c r="BW606" i="59"/>
  <c r="BV606" i="59"/>
  <c r="BW605" i="59"/>
  <c r="BV605" i="59"/>
  <c r="BW604" i="59"/>
  <c r="BV604" i="59"/>
  <c r="BW603" i="59"/>
  <c r="BV603" i="59"/>
  <c r="BW602" i="59"/>
  <c r="BV602" i="59"/>
  <c r="BW601" i="59"/>
  <c r="BV601" i="59"/>
  <c r="BW600" i="59"/>
  <c r="BV600" i="59"/>
  <c r="BW599" i="59"/>
  <c r="M599" i="64" s="1"/>
  <c r="BV599" i="59"/>
  <c r="L599" i="64" s="1"/>
  <c r="EY599" i="64" s="1"/>
  <c r="BW598" i="59"/>
  <c r="BV598" i="59"/>
  <c r="BW597" i="59"/>
  <c r="M597" i="64" s="1"/>
  <c r="BV597" i="59"/>
  <c r="L597" i="64" s="1"/>
  <c r="EY597" i="64" s="1"/>
  <c r="BW596" i="59"/>
  <c r="BV596" i="59"/>
  <c r="BW595" i="59"/>
  <c r="BV595" i="59"/>
  <c r="BW594" i="59"/>
  <c r="BV594" i="59"/>
  <c r="BW593" i="59"/>
  <c r="BV593" i="59"/>
  <c r="BW592" i="59"/>
  <c r="BV592" i="59"/>
  <c r="BW591" i="59"/>
  <c r="BV591" i="59"/>
  <c r="BW590" i="59"/>
  <c r="BV590" i="59"/>
  <c r="BW589" i="59"/>
  <c r="M589" i="64" s="1"/>
  <c r="BV589" i="59"/>
  <c r="L589" i="64" s="1"/>
  <c r="EY589" i="64" s="1"/>
  <c r="BW588" i="59"/>
  <c r="BV588" i="59"/>
  <c r="BW587" i="59"/>
  <c r="M587" i="64" s="1"/>
  <c r="BV587" i="59"/>
  <c r="L587" i="64" s="1"/>
  <c r="EY587" i="64" s="1"/>
  <c r="BW586" i="59"/>
  <c r="BV586" i="59"/>
  <c r="BW585" i="59"/>
  <c r="BV585" i="59"/>
  <c r="BW584" i="59"/>
  <c r="BV584" i="59"/>
  <c r="L584" i="64" s="1"/>
  <c r="BW583" i="59"/>
  <c r="BV583" i="59"/>
  <c r="BW582" i="59"/>
  <c r="BV582" i="59"/>
  <c r="L582" i="64" s="1"/>
  <c r="BW581" i="59"/>
  <c r="BV581" i="59"/>
  <c r="BW580" i="59"/>
  <c r="BV580" i="59"/>
  <c r="BW579" i="59"/>
  <c r="BV579" i="59"/>
  <c r="L579" i="64" s="1"/>
  <c r="BW578" i="59"/>
  <c r="BV578" i="59"/>
  <c r="BW577" i="59"/>
  <c r="BV577" i="59"/>
  <c r="L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BW571" i="59"/>
  <c r="BV571" i="59"/>
  <c r="BW570" i="59"/>
  <c r="BV570" i="59"/>
  <c r="BW569" i="59"/>
  <c r="BV569" i="59"/>
  <c r="L569" i="64" s="1"/>
  <c r="BW568" i="59"/>
  <c r="BV568" i="59"/>
  <c r="BW567" i="59"/>
  <c r="BV567" i="59"/>
  <c r="L567" i="64" s="1"/>
  <c r="BW566" i="59"/>
  <c r="BV566" i="59"/>
  <c r="BW565" i="59"/>
  <c r="BV565" i="59"/>
  <c r="BW564" i="59"/>
  <c r="BV564" i="59"/>
  <c r="L564" i="64" s="1"/>
  <c r="EY564" i="64" s="1"/>
  <c r="BW563" i="59"/>
  <c r="BV563" i="59"/>
  <c r="BW562" i="59"/>
  <c r="BV562" i="59"/>
  <c r="L562" i="64" s="1"/>
  <c r="EY562" i="64" s="1"/>
  <c r="BW561" i="59"/>
  <c r="BV561" i="59"/>
  <c r="BW560" i="59"/>
  <c r="BV560" i="59"/>
  <c r="BW559" i="59"/>
  <c r="BV559" i="59"/>
  <c r="L559" i="64" s="1"/>
  <c r="BW558" i="59"/>
  <c r="BV558" i="59"/>
  <c r="BW557" i="59"/>
  <c r="BV557" i="59"/>
  <c r="L557" i="64" s="1"/>
  <c r="BW556" i="59"/>
  <c r="BV556" i="59"/>
  <c r="BW555" i="59"/>
  <c r="BV555" i="59"/>
  <c r="BW554" i="59"/>
  <c r="BV554" i="59"/>
  <c r="BW553" i="59"/>
  <c r="BV553" i="59"/>
  <c r="BW552" i="59"/>
  <c r="BV552" i="59"/>
  <c r="BW551" i="59"/>
  <c r="BV551" i="59"/>
  <c r="BW550" i="59"/>
  <c r="BV550" i="59"/>
  <c r="BW549" i="59"/>
  <c r="BV549" i="59"/>
  <c r="L549" i="64" s="1"/>
  <c r="BW548" i="59"/>
  <c r="BV548" i="59"/>
  <c r="BW547" i="59"/>
  <c r="BV547" i="59"/>
  <c r="L547" i="64" s="1"/>
  <c r="BW546" i="59"/>
  <c r="BV546" i="59"/>
  <c r="BW545" i="59"/>
  <c r="BV545" i="59"/>
  <c r="BW544" i="59"/>
  <c r="BV544" i="59"/>
  <c r="L544" i="64" s="1"/>
  <c r="EY544" i="64" s="1"/>
  <c r="BW543" i="59"/>
  <c r="BV543" i="59"/>
  <c r="BW542" i="59"/>
  <c r="BV542" i="59"/>
  <c r="L542" i="64" s="1"/>
  <c r="EY542" i="64" s="1"/>
  <c r="BW541" i="59"/>
  <c r="BV541" i="59"/>
  <c r="BW540" i="59"/>
  <c r="BV540" i="59"/>
  <c r="BW539" i="59"/>
  <c r="BV539" i="59"/>
  <c r="L539" i="64" s="1"/>
  <c r="BW538" i="59"/>
  <c r="BV538" i="59"/>
  <c r="BW537" i="59"/>
  <c r="BV537" i="59"/>
  <c r="L537" i="64" s="1"/>
  <c r="BW536" i="59"/>
  <c r="BV536" i="59"/>
  <c r="BW535" i="59"/>
  <c r="BV535" i="59"/>
  <c r="BW534" i="59"/>
  <c r="BV534" i="59"/>
  <c r="BW533" i="59"/>
  <c r="BV533" i="59"/>
  <c r="BW532" i="59"/>
  <c r="BV532" i="59"/>
  <c r="BW531" i="59"/>
  <c r="BV531" i="59"/>
  <c r="BW530" i="59"/>
  <c r="BV530" i="59"/>
  <c r="BW529" i="59"/>
  <c r="BV529" i="59"/>
  <c r="L529" i="64" s="1"/>
  <c r="BW528" i="59"/>
  <c r="BV528" i="59"/>
  <c r="BW527" i="59"/>
  <c r="BV527" i="59"/>
  <c r="L527" i="64" s="1"/>
  <c r="BW526" i="59"/>
  <c r="BV526" i="59"/>
  <c r="BW525" i="59"/>
  <c r="BV525" i="59"/>
  <c r="BW524" i="59"/>
  <c r="BV524" i="59"/>
  <c r="BW523" i="59"/>
  <c r="BV523" i="59"/>
  <c r="BW522" i="59"/>
  <c r="BV522" i="59"/>
  <c r="BW521" i="59"/>
  <c r="BV521" i="59"/>
  <c r="BW520" i="59"/>
  <c r="BV520" i="59"/>
  <c r="BW519" i="59"/>
  <c r="BV519" i="59"/>
  <c r="L519" i="64" s="1"/>
  <c r="EY519" i="64" s="1"/>
  <c r="BW518" i="59"/>
  <c r="BV518" i="59"/>
  <c r="BW517" i="59"/>
  <c r="BV517" i="59"/>
  <c r="L517" i="64" s="1"/>
  <c r="EY517" i="64" s="1"/>
  <c r="BW516" i="59"/>
  <c r="BV516" i="59"/>
  <c r="BW515" i="59"/>
  <c r="BV515" i="59"/>
  <c r="BW514" i="59"/>
  <c r="BV514" i="59"/>
  <c r="BW513" i="59"/>
  <c r="BV513" i="59"/>
  <c r="BW512" i="59"/>
  <c r="BV512" i="59"/>
  <c r="BW511" i="59"/>
  <c r="BV511" i="59"/>
  <c r="BW510" i="59"/>
  <c r="BV510" i="59"/>
  <c r="BW509" i="59"/>
  <c r="BV509" i="59"/>
  <c r="BW508" i="59"/>
  <c r="BV508" i="59"/>
  <c r="BW507" i="59"/>
  <c r="BV507" i="59"/>
  <c r="BW506" i="59"/>
  <c r="BV506" i="59"/>
  <c r="BW505" i="59"/>
  <c r="BV505" i="59"/>
  <c r="BW504" i="59"/>
  <c r="BV504" i="59"/>
  <c r="BW503" i="59"/>
  <c r="BV503" i="59"/>
  <c r="BW502" i="59"/>
  <c r="BV502" i="59"/>
  <c r="BW501" i="59"/>
  <c r="BV501" i="59"/>
  <c r="BW500" i="59"/>
  <c r="BV500" i="59"/>
  <c r="BW499" i="59"/>
  <c r="BV499" i="59"/>
  <c r="L499" i="64" s="1"/>
  <c r="EY499" i="64" s="1"/>
  <c r="BW498" i="59"/>
  <c r="BV498" i="59"/>
  <c r="BW497" i="59"/>
  <c r="BV497" i="59"/>
  <c r="L497" i="64" s="1"/>
  <c r="BW496" i="59"/>
  <c r="BV496" i="59"/>
  <c r="BW495" i="59"/>
  <c r="BV495" i="59"/>
  <c r="BW494" i="59"/>
  <c r="BV494" i="59"/>
  <c r="L494" i="64" s="1"/>
  <c r="EY494" i="64" s="1"/>
  <c r="BW493" i="59"/>
  <c r="BV493" i="59"/>
  <c r="BW492" i="59"/>
  <c r="BV492" i="59"/>
  <c r="L492" i="64" s="1"/>
  <c r="BW491" i="59"/>
  <c r="BV491" i="59"/>
  <c r="BW490" i="59"/>
  <c r="BV490" i="59"/>
  <c r="BW489" i="59"/>
  <c r="BV489" i="59"/>
  <c r="L489" i="64" s="1"/>
  <c r="EY489" i="64" s="1"/>
  <c r="BW488" i="59"/>
  <c r="BV488" i="59"/>
  <c r="BW487" i="59"/>
  <c r="BV487" i="59"/>
  <c r="L487" i="64" s="1"/>
  <c r="EY487" i="64" s="1"/>
  <c r="BW486" i="59"/>
  <c r="BV486" i="59"/>
  <c r="BW485" i="59"/>
  <c r="BV485" i="59"/>
  <c r="BW484" i="59"/>
  <c r="BV484" i="59"/>
  <c r="BW483" i="59"/>
  <c r="BV483" i="59"/>
  <c r="BW482" i="59"/>
  <c r="BV482" i="59"/>
  <c r="BW481" i="59"/>
  <c r="BV481" i="59"/>
  <c r="BW480" i="59"/>
  <c r="BV480" i="59"/>
  <c r="BW479" i="59"/>
  <c r="BV479" i="59"/>
  <c r="BW478" i="59"/>
  <c r="BV478" i="59"/>
  <c r="BW477" i="59"/>
  <c r="BV477" i="59"/>
  <c r="BW476" i="59"/>
  <c r="BV476" i="59"/>
  <c r="BW475" i="59"/>
  <c r="BV475" i="59"/>
  <c r="L475" i="64" s="1"/>
  <c r="BW474" i="59"/>
  <c r="BV474" i="59"/>
  <c r="L474" i="64" s="1"/>
  <c r="EY474" i="64" s="1"/>
  <c r="BW473" i="59"/>
  <c r="BV473" i="59"/>
  <c r="L473" i="64" s="1"/>
  <c r="BW472" i="59"/>
  <c r="BV472" i="59"/>
  <c r="L472" i="64" s="1"/>
  <c r="EY472" i="64" s="1"/>
  <c r="BW471" i="59"/>
  <c r="BV471" i="59"/>
  <c r="L471" i="64" s="1"/>
  <c r="BW470" i="59"/>
  <c r="BV470" i="59"/>
  <c r="BW469" i="59"/>
  <c r="BV469" i="59"/>
  <c r="BW468" i="59"/>
  <c r="BV468" i="59"/>
  <c r="BW467" i="59"/>
  <c r="BV467" i="59"/>
  <c r="BW466" i="59"/>
  <c r="BV466" i="59"/>
  <c r="BW465" i="59"/>
  <c r="BV465" i="59"/>
  <c r="BW464" i="59"/>
  <c r="BV464" i="59"/>
  <c r="L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L459" i="64" s="1"/>
  <c r="EY459" i="64" s="1"/>
  <c r="BW458" i="59"/>
  <c r="BV458" i="59"/>
  <c r="BW457" i="59"/>
  <c r="BV457" i="59"/>
  <c r="L457" i="64" s="1"/>
  <c r="EY457" i="64" s="1"/>
  <c r="BW456" i="59"/>
  <c r="BV456" i="59"/>
  <c r="BW455" i="59"/>
  <c r="BV455" i="59"/>
  <c r="BW454" i="59"/>
  <c r="BV454" i="59"/>
  <c r="L454" i="64" s="1"/>
  <c r="EY454" i="64" s="1"/>
  <c r="BW453" i="59"/>
  <c r="BV453" i="59"/>
  <c r="BW452" i="59"/>
  <c r="BV452" i="59"/>
  <c r="L452" i="64" s="1"/>
  <c r="BW451" i="59"/>
  <c r="BV451" i="59"/>
  <c r="BW450" i="59"/>
  <c r="BV450" i="59"/>
  <c r="BW449" i="59"/>
  <c r="BV449" i="59"/>
  <c r="BW448" i="59"/>
  <c r="BV448" i="59"/>
  <c r="BW447" i="59"/>
  <c r="BV447" i="59"/>
  <c r="BW446" i="59"/>
  <c r="BV446" i="59"/>
  <c r="BW445" i="59"/>
  <c r="BV445" i="59"/>
  <c r="BW444" i="59"/>
  <c r="BV444" i="59"/>
  <c r="L444" i="64" s="1"/>
  <c r="EY444" i="64" s="1"/>
  <c r="BW443" i="59"/>
  <c r="BV443" i="59"/>
  <c r="BW442" i="59"/>
  <c r="BV442" i="59"/>
  <c r="L442" i="64" s="1"/>
  <c r="BW441" i="59"/>
  <c r="BV441" i="59"/>
  <c r="BW440" i="59"/>
  <c r="BV440" i="59"/>
  <c r="BW439" i="59"/>
  <c r="BV439" i="59"/>
  <c r="L439" i="64" s="1"/>
  <c r="BW438" i="59"/>
  <c r="BV438" i="59"/>
  <c r="BW437" i="59"/>
  <c r="BV437" i="59"/>
  <c r="L437" i="64" s="1"/>
  <c r="EY437" i="64" s="1"/>
  <c r="BW436" i="59"/>
  <c r="BV436" i="59"/>
  <c r="BW435" i="59"/>
  <c r="BV435" i="59"/>
  <c r="BW434" i="59"/>
  <c r="BV434" i="59"/>
  <c r="L434" i="64" s="1"/>
  <c r="BW433" i="59"/>
  <c r="BV433" i="59"/>
  <c r="BW432" i="59"/>
  <c r="BV432" i="59"/>
  <c r="L432" i="64" s="1"/>
  <c r="BW431" i="59"/>
  <c r="BV431" i="59"/>
  <c r="BW430" i="59"/>
  <c r="BV430" i="59"/>
  <c r="BW429" i="59"/>
  <c r="BV429" i="59"/>
  <c r="L429" i="64" s="1"/>
  <c r="BW428" i="59"/>
  <c r="BV428" i="59"/>
  <c r="BW427" i="59"/>
  <c r="BV427" i="59"/>
  <c r="L427" i="64" s="1"/>
  <c r="BW426" i="59"/>
  <c r="BV426" i="59"/>
  <c r="BW425" i="59"/>
  <c r="BV425" i="59"/>
  <c r="BW424" i="59"/>
  <c r="BV424" i="59"/>
  <c r="L424" i="64" s="1"/>
  <c r="BW423" i="59"/>
  <c r="BV423" i="59"/>
  <c r="BW422" i="59"/>
  <c r="BV422" i="59"/>
  <c r="L422" i="64" s="1"/>
  <c r="EY422" i="64" s="1"/>
  <c r="BW421" i="59"/>
  <c r="BV421" i="59"/>
  <c r="BW420" i="59"/>
  <c r="BV420" i="59"/>
  <c r="BW419" i="59"/>
  <c r="BV419" i="59"/>
  <c r="L419" i="64" s="1"/>
  <c r="EY419" i="64" s="1"/>
  <c r="BW418" i="59"/>
  <c r="BV418" i="59"/>
  <c r="BW417" i="59"/>
  <c r="BV417" i="59"/>
  <c r="L417" i="64" s="1"/>
  <c r="EY417" i="64" s="1"/>
  <c r="BW416" i="59"/>
  <c r="BV416" i="59"/>
  <c r="BW415" i="59"/>
  <c r="BV415" i="59"/>
  <c r="BW414" i="59"/>
  <c r="BV414" i="59"/>
  <c r="L414" i="64" s="1"/>
  <c r="BW413" i="59"/>
  <c r="BV413" i="59"/>
  <c r="BW412" i="59"/>
  <c r="BV412" i="59"/>
  <c r="L412" i="64" s="1"/>
  <c r="EY412" i="64" s="1"/>
  <c r="BW411" i="59"/>
  <c r="BV411" i="59"/>
  <c r="BW410" i="59"/>
  <c r="BV410" i="59"/>
  <c r="BW409" i="59"/>
  <c r="BV409" i="59"/>
  <c r="L409" i="64" s="1"/>
  <c r="BW408" i="59"/>
  <c r="BV408" i="59"/>
  <c r="BW407" i="59"/>
  <c r="BV407" i="59"/>
  <c r="L407" i="64" s="1"/>
  <c r="EY407" i="64" s="1"/>
  <c r="BW406" i="59"/>
  <c r="BV406" i="59"/>
  <c r="BW405" i="59"/>
  <c r="BV405" i="59"/>
  <c r="BW404" i="59"/>
  <c r="BV404" i="59"/>
  <c r="BW403" i="59"/>
  <c r="BV403" i="59"/>
  <c r="BW402" i="59"/>
  <c r="BV402" i="59"/>
  <c r="BW401" i="59"/>
  <c r="BV401" i="59"/>
  <c r="BW400" i="59"/>
  <c r="BV400" i="59"/>
  <c r="BW399" i="59"/>
  <c r="BV399" i="59"/>
  <c r="L399" i="64" s="1"/>
  <c r="BW398" i="59"/>
  <c r="BV398" i="59"/>
  <c r="BW397" i="59"/>
  <c r="BV397" i="59"/>
  <c r="L397" i="64" s="1"/>
  <c r="BW396" i="59"/>
  <c r="BV396" i="59"/>
  <c r="BW395" i="59"/>
  <c r="BV395" i="59"/>
  <c r="BW394" i="59"/>
  <c r="BV394" i="59"/>
  <c r="L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L389" i="64" s="1"/>
  <c r="EY389" i="64" s="1"/>
  <c r="BW388" i="59"/>
  <c r="BV388" i="59"/>
  <c r="BW387" i="59"/>
  <c r="BV387" i="59"/>
  <c r="L387" i="64" s="1"/>
  <c r="EY387" i="64" s="1"/>
  <c r="BW386" i="59"/>
  <c r="BV386" i="59"/>
  <c r="BW385" i="59"/>
  <c r="BV385" i="59"/>
  <c r="BW384" i="59"/>
  <c r="BV384" i="59"/>
  <c r="BW383" i="59"/>
  <c r="BV383" i="59"/>
  <c r="BW382" i="59"/>
  <c r="BV382" i="59"/>
  <c r="BW381" i="59"/>
  <c r="BV381" i="59"/>
  <c r="BW380" i="59"/>
  <c r="BV380" i="59"/>
  <c r="BW379" i="59"/>
  <c r="BV379" i="59"/>
  <c r="L379" i="64" s="1"/>
  <c r="BW378" i="59"/>
  <c r="BV378" i="59"/>
  <c r="BW377" i="59"/>
  <c r="BV377" i="59"/>
  <c r="L377" i="64" s="1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BW371" i="59"/>
  <c r="BV371" i="59"/>
  <c r="BW370" i="59"/>
  <c r="BV370" i="59"/>
  <c r="BW369" i="59"/>
  <c r="BV369" i="59"/>
  <c r="L369" i="64" s="1"/>
  <c r="BW368" i="59"/>
  <c r="BV368" i="59"/>
  <c r="BW367" i="59"/>
  <c r="BV367" i="59"/>
  <c r="L367" i="64" s="1"/>
  <c r="BW366" i="59"/>
  <c r="BV366" i="59"/>
  <c r="BW365" i="59"/>
  <c r="BV365" i="59"/>
  <c r="BW364" i="59"/>
  <c r="BV364" i="59"/>
  <c r="L364" i="64" s="1"/>
  <c r="BW363" i="59"/>
  <c r="BV363" i="59"/>
  <c r="BW362" i="59"/>
  <c r="BV362" i="59"/>
  <c r="L362" i="64" s="1"/>
  <c r="BW361" i="59"/>
  <c r="BV361" i="59"/>
  <c r="BW360" i="59"/>
  <c r="BV360" i="59"/>
  <c r="BW359" i="59"/>
  <c r="BV359" i="59"/>
  <c r="L359" i="64" s="1"/>
  <c r="EY359" i="64" s="1"/>
  <c r="BW358" i="59"/>
  <c r="BV358" i="59"/>
  <c r="BW357" i="59"/>
  <c r="BV357" i="59"/>
  <c r="L357" i="64" s="1"/>
  <c r="EY357" i="64" s="1"/>
  <c r="BW356" i="59"/>
  <c r="BV356" i="59"/>
  <c r="BW355" i="59"/>
  <c r="BV355" i="59"/>
  <c r="BW354" i="59"/>
  <c r="BV354" i="59"/>
  <c r="L354" i="64" s="1"/>
  <c r="BW353" i="59"/>
  <c r="BV353" i="59"/>
  <c r="BW352" i="59"/>
  <c r="BV352" i="59"/>
  <c r="L352" i="64" s="1"/>
  <c r="BW351" i="59"/>
  <c r="BV351" i="59"/>
  <c r="BW350" i="59"/>
  <c r="BV350" i="59"/>
  <c r="BW349" i="59"/>
  <c r="BV349" i="59"/>
  <c r="L349" i="64" s="1"/>
  <c r="BW348" i="59"/>
  <c r="BV348" i="59"/>
  <c r="BW347" i="59"/>
  <c r="BV347" i="59"/>
  <c r="L347" i="64" s="1"/>
  <c r="BW346" i="59"/>
  <c r="BV346" i="59"/>
  <c r="BW345" i="59"/>
  <c r="BV345" i="59"/>
  <c r="BW344" i="59"/>
  <c r="BV344" i="59"/>
  <c r="L344" i="64" s="1"/>
  <c r="BW343" i="59"/>
  <c r="BV343" i="59"/>
  <c r="BW342" i="59"/>
  <c r="BV342" i="59"/>
  <c r="L342" i="64" s="1"/>
  <c r="BW341" i="59"/>
  <c r="BV341" i="59"/>
  <c r="BW340" i="59"/>
  <c r="BV340" i="59"/>
  <c r="BW339" i="59"/>
  <c r="BV339" i="59"/>
  <c r="L339" i="64" s="1"/>
  <c r="BW338" i="59"/>
  <c r="BV338" i="59"/>
  <c r="BW337" i="59"/>
  <c r="BV337" i="59"/>
  <c r="L337" i="64" s="1"/>
  <c r="BW336" i="59"/>
  <c r="BV336" i="59"/>
  <c r="BW335" i="59"/>
  <c r="BV335" i="59"/>
  <c r="BW334" i="59"/>
  <c r="BV334" i="59"/>
  <c r="L334" i="64" s="1"/>
  <c r="BW333" i="59"/>
  <c r="BV333" i="59"/>
  <c r="BW332" i="59"/>
  <c r="BV332" i="59"/>
  <c r="L332" i="64" s="1"/>
  <c r="BW331" i="59"/>
  <c r="BV331" i="59"/>
  <c r="BW330" i="59"/>
  <c r="BV330" i="59"/>
  <c r="BW329" i="59"/>
  <c r="BV329" i="59"/>
  <c r="L329" i="64" s="1"/>
  <c r="EY329" i="64" s="1"/>
  <c r="BW328" i="59"/>
  <c r="BV328" i="59"/>
  <c r="BW327" i="59"/>
  <c r="BV327" i="59"/>
  <c r="L327" i="64" s="1"/>
  <c r="EY327" i="64" s="1"/>
  <c r="BW326" i="59"/>
  <c r="BV326" i="59"/>
  <c r="BW325" i="59"/>
  <c r="BV325" i="59"/>
  <c r="BW324" i="59"/>
  <c r="BV324" i="59"/>
  <c r="L324" i="64" s="1"/>
  <c r="BW323" i="59"/>
  <c r="BV323" i="59"/>
  <c r="BW322" i="59"/>
  <c r="BV322" i="59"/>
  <c r="L322" i="64" s="1"/>
  <c r="EY322" i="64" s="1"/>
  <c r="BW321" i="59"/>
  <c r="BV321" i="59"/>
  <c r="BW320" i="59"/>
  <c r="BV320" i="59"/>
  <c r="BW319" i="59"/>
  <c r="BV319" i="59"/>
  <c r="L319" i="64" s="1"/>
  <c r="BW318" i="59"/>
  <c r="BV318" i="59"/>
  <c r="BW317" i="59"/>
  <c r="BV317" i="59"/>
  <c r="L317" i="64" s="1"/>
  <c r="BW316" i="59"/>
  <c r="BV316" i="59"/>
  <c r="BW315" i="59"/>
  <c r="BV315" i="59"/>
  <c r="BW314" i="59"/>
  <c r="BV314" i="59"/>
  <c r="L314" i="64" s="1"/>
  <c r="BW313" i="59"/>
  <c r="BV313" i="59"/>
  <c r="BW312" i="59"/>
  <c r="BV312" i="59"/>
  <c r="L312" i="64" s="1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BW306" i="59"/>
  <c r="BV306" i="59"/>
  <c r="BW305" i="59"/>
  <c r="BV305" i="59"/>
  <c r="BW304" i="59"/>
  <c r="BV304" i="59"/>
  <c r="L304" i="64" s="1"/>
  <c r="BW303" i="59"/>
  <c r="BV303" i="59"/>
  <c r="BW302" i="59"/>
  <c r="BV302" i="59"/>
  <c r="L302" i="64" s="1"/>
  <c r="BW301" i="59"/>
  <c r="BV301" i="59"/>
  <c r="BW300" i="59"/>
  <c r="BV300" i="59"/>
  <c r="BW299" i="59"/>
  <c r="BV299" i="59"/>
  <c r="L299" i="64" s="1"/>
  <c r="BW298" i="59"/>
  <c r="BV298" i="59"/>
  <c r="BW297" i="59"/>
  <c r="BV297" i="59"/>
  <c r="L297" i="64" s="1"/>
  <c r="BW296" i="59"/>
  <c r="BV296" i="59"/>
  <c r="BW295" i="59"/>
  <c r="BV295" i="59"/>
  <c r="BW294" i="59"/>
  <c r="BV294" i="59"/>
  <c r="L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L289" i="64" s="1"/>
  <c r="BW288" i="59"/>
  <c r="BV288" i="59"/>
  <c r="BW287" i="59"/>
  <c r="BV287" i="59"/>
  <c r="L287" i="64" s="1"/>
  <c r="BW286" i="59"/>
  <c r="BV286" i="59"/>
  <c r="BW285" i="59"/>
  <c r="BV285" i="59"/>
  <c r="BW284" i="59"/>
  <c r="BV284" i="59"/>
  <c r="L284" i="64" s="1"/>
  <c r="BW283" i="59"/>
  <c r="BV283" i="59"/>
  <c r="BW282" i="59"/>
  <c r="BV282" i="59"/>
  <c r="L282" i="64" s="1"/>
  <c r="EY282" i="64" s="1"/>
  <c r="BW281" i="59"/>
  <c r="BV281" i="59"/>
  <c r="BW280" i="59"/>
  <c r="BV280" i="59"/>
  <c r="BW279" i="59"/>
  <c r="BV279" i="59"/>
  <c r="L279" i="64" s="1"/>
  <c r="BW278" i="59"/>
  <c r="BV278" i="59"/>
  <c r="BW277" i="59"/>
  <c r="BV277" i="59"/>
  <c r="L277" i="64" s="1"/>
  <c r="BW276" i="59"/>
  <c r="BV276" i="59"/>
  <c r="BW275" i="59"/>
  <c r="BV275" i="59"/>
  <c r="BW274" i="59"/>
  <c r="BV274" i="59"/>
  <c r="L274" i="64" s="1"/>
  <c r="BW273" i="59"/>
  <c r="BV273" i="59"/>
  <c r="BW272" i="59"/>
  <c r="BV272" i="59"/>
  <c r="L272" i="64" s="1"/>
  <c r="EY272" i="64" s="1"/>
  <c r="BW271" i="59"/>
  <c r="BV271" i="59"/>
  <c r="BW270" i="59"/>
  <c r="BV270" i="59"/>
  <c r="BW269" i="59"/>
  <c r="BV269" i="59"/>
  <c r="L269" i="64" s="1"/>
  <c r="BW268" i="59"/>
  <c r="BV268" i="59"/>
  <c r="BW267" i="59"/>
  <c r="BV267" i="59"/>
  <c r="L267" i="64" s="1"/>
  <c r="BW266" i="59"/>
  <c r="BV266" i="59"/>
  <c r="BW265" i="59"/>
  <c r="BV265" i="59"/>
  <c r="BW264" i="59"/>
  <c r="BV264" i="59"/>
  <c r="L264" i="64" s="1"/>
  <c r="BW263" i="59"/>
  <c r="BV263" i="59"/>
  <c r="BW262" i="59"/>
  <c r="BV262" i="59"/>
  <c r="L262" i="64" s="1"/>
  <c r="BW261" i="59"/>
  <c r="BV261" i="59"/>
  <c r="BW260" i="59"/>
  <c r="BV260" i="59"/>
  <c r="BW259" i="59"/>
  <c r="BV259" i="59"/>
  <c r="L259" i="64" s="1"/>
  <c r="BW258" i="59"/>
  <c r="BV258" i="59"/>
  <c r="BW257" i="59"/>
  <c r="BV257" i="59"/>
  <c r="L257" i="64" s="1"/>
  <c r="BW256" i="59"/>
  <c r="BV256" i="59"/>
  <c r="BW255" i="59"/>
  <c r="BV255" i="59"/>
  <c r="BW254" i="59"/>
  <c r="BV254" i="59"/>
  <c r="L254" i="64" s="1"/>
  <c r="BW253" i="59"/>
  <c r="BV253" i="59"/>
  <c r="BW252" i="59"/>
  <c r="BV252" i="59"/>
  <c r="L252" i="64" s="1"/>
  <c r="EY252" i="64" s="1"/>
  <c r="BW251" i="59"/>
  <c r="BV251" i="59"/>
  <c r="BW250" i="59"/>
  <c r="BV250" i="59"/>
  <c r="BW249" i="59"/>
  <c r="BV249" i="59"/>
  <c r="L249" i="64" s="1"/>
  <c r="EY249" i="64" s="1"/>
  <c r="BW248" i="59"/>
  <c r="BV248" i="59"/>
  <c r="BW247" i="59"/>
  <c r="BV247" i="59"/>
  <c r="L247" i="64" s="1"/>
  <c r="EY247" i="64" s="1"/>
  <c r="BW246" i="59"/>
  <c r="BV246" i="59"/>
  <c r="BW245" i="59"/>
  <c r="BV245" i="59"/>
  <c r="BW244" i="59"/>
  <c r="BV244" i="59"/>
  <c r="L244" i="64" s="1"/>
  <c r="BW243" i="59"/>
  <c r="BV243" i="59"/>
  <c r="BW242" i="59"/>
  <c r="BV242" i="59"/>
  <c r="L242" i="64" s="1"/>
  <c r="BW241" i="59"/>
  <c r="BV241" i="59"/>
  <c r="BW240" i="59"/>
  <c r="BV240" i="59"/>
  <c r="BW239" i="59"/>
  <c r="BV239" i="59"/>
  <c r="L239" i="64" s="1"/>
  <c r="BW238" i="59"/>
  <c r="BV238" i="59"/>
  <c r="BW237" i="59"/>
  <c r="BV237" i="59"/>
  <c r="L237" i="64" s="1"/>
  <c r="BW236" i="59"/>
  <c r="BV236" i="59"/>
  <c r="BW235" i="59"/>
  <c r="BV235" i="59"/>
  <c r="BW234" i="59"/>
  <c r="BV234" i="59"/>
  <c r="L234" i="64" s="1"/>
  <c r="BW233" i="59"/>
  <c r="BV233" i="59"/>
  <c r="BW232" i="59"/>
  <c r="BV232" i="59"/>
  <c r="L232" i="64" s="1"/>
  <c r="BW231" i="59"/>
  <c r="BV231" i="59"/>
  <c r="BW230" i="59"/>
  <c r="BV230" i="59"/>
  <c r="BW229" i="59"/>
  <c r="BV229" i="59"/>
  <c r="L229" i="64" s="1"/>
  <c r="BW228" i="59"/>
  <c r="BV228" i="59"/>
  <c r="BW227" i="59"/>
  <c r="BV227" i="59"/>
  <c r="L227" i="64" s="1"/>
  <c r="BW226" i="59"/>
  <c r="BV226" i="59"/>
  <c r="BW225" i="59"/>
  <c r="BV225" i="59"/>
  <c r="BW224" i="59"/>
  <c r="BV224" i="59"/>
  <c r="L224" i="64" s="1"/>
  <c r="BW223" i="59"/>
  <c r="BV223" i="59"/>
  <c r="BW222" i="59"/>
  <c r="BV222" i="59"/>
  <c r="L222" i="64" s="1"/>
  <c r="EY222" i="64" s="1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BW216" i="59"/>
  <c r="BV216" i="59"/>
  <c r="BW215" i="59"/>
  <c r="BV215" i="59"/>
  <c r="BW214" i="59"/>
  <c r="BV214" i="59"/>
  <c r="L214" i="64" s="1"/>
  <c r="BW213" i="59"/>
  <c r="BV213" i="59"/>
  <c r="BW212" i="59"/>
  <c r="BV212" i="59"/>
  <c r="L212" i="64" s="1"/>
  <c r="BW211" i="59"/>
  <c r="BV211" i="59"/>
  <c r="BW210" i="59"/>
  <c r="BV210" i="59"/>
  <c r="BW209" i="59"/>
  <c r="BV209" i="59"/>
  <c r="L209" i="64" s="1"/>
  <c r="BW208" i="59"/>
  <c r="BV208" i="59"/>
  <c r="BW207" i="59"/>
  <c r="BV207" i="59"/>
  <c r="L207" i="64" s="1"/>
  <c r="BW206" i="59"/>
  <c r="BV206" i="59"/>
  <c r="BW205" i="59"/>
  <c r="BV205" i="59"/>
  <c r="BW204" i="59"/>
  <c r="BV204" i="59"/>
  <c r="L204" i="64" s="1"/>
  <c r="BW203" i="59"/>
  <c r="BV203" i="59"/>
  <c r="BW202" i="59"/>
  <c r="BV202" i="59"/>
  <c r="L202" i="64" s="1"/>
  <c r="BW201" i="59"/>
  <c r="BV201" i="59"/>
  <c r="BW200" i="59"/>
  <c r="BV200" i="59"/>
  <c r="BW199" i="59"/>
  <c r="BV199" i="59"/>
  <c r="L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L194" i="64" s="1"/>
  <c r="BW193" i="59"/>
  <c r="BV193" i="59"/>
  <c r="BW192" i="59"/>
  <c r="BV192" i="59"/>
  <c r="L192" i="64" s="1"/>
  <c r="EY192" i="64" s="1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BW186" i="59"/>
  <c r="BV186" i="59"/>
  <c r="BW185" i="59"/>
  <c r="BV185" i="59"/>
  <c r="BW184" i="59"/>
  <c r="BV184" i="59"/>
  <c r="L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L179" i="64" s="1"/>
  <c r="EY179" i="64" s="1"/>
  <c r="BW178" i="59"/>
  <c r="BV178" i="59"/>
  <c r="BW177" i="59"/>
  <c r="BV177" i="59"/>
  <c r="L177" i="64" s="1"/>
  <c r="EY177" i="64" s="1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EY172" i="64" s="1"/>
  <c r="BW171" i="59"/>
  <c r="BV171" i="59"/>
  <c r="BW170" i="59"/>
  <c r="BV170" i="59"/>
  <c r="BW169" i="59"/>
  <c r="BV169" i="59"/>
  <c r="L169" i="64" s="1"/>
  <c r="EY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BV159" i="59"/>
  <c r="L159" i="64" s="1"/>
  <c r="EY159" i="64" s="1"/>
  <c r="BW158" i="59"/>
  <c r="BV158" i="59"/>
  <c r="BW157" i="59"/>
  <c r="BV157" i="59"/>
  <c r="L157" i="64" s="1"/>
  <c r="BW156" i="59"/>
  <c r="BV156" i="59"/>
  <c r="BW155" i="59"/>
  <c r="BV155" i="59"/>
  <c r="BW154" i="59"/>
  <c r="BV154" i="59"/>
  <c r="BW153" i="59"/>
  <c r="BV153" i="59"/>
  <c r="BW152" i="59"/>
  <c r="BV152" i="59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BW146" i="59"/>
  <c r="BV146" i="59"/>
  <c r="BW145" i="59"/>
  <c r="BV145" i="59"/>
  <c r="BW144" i="59"/>
  <c r="BV144" i="59"/>
  <c r="BW143" i="59"/>
  <c r="BV143" i="59"/>
  <c r="BW142" i="59"/>
  <c r="BV142" i="59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BW136" i="59"/>
  <c r="BV136" i="59"/>
  <c r="BW135" i="59"/>
  <c r="BV135" i="59"/>
  <c r="BW134" i="59"/>
  <c r="BV134" i="59"/>
  <c r="BW133" i="59"/>
  <c r="BV133" i="59"/>
  <c r="BW132" i="59"/>
  <c r="BV132" i="59"/>
  <c r="BW131" i="59"/>
  <c r="BV131" i="59"/>
  <c r="BW130" i="59"/>
  <c r="BV130" i="59"/>
  <c r="BW129" i="59"/>
  <c r="BV129" i="59"/>
  <c r="L129" i="64" s="1"/>
  <c r="EY129" i="64" s="1"/>
  <c r="BW128" i="59"/>
  <c r="BV128" i="59"/>
  <c r="BW127" i="59"/>
  <c r="BV127" i="59"/>
  <c r="L127" i="64" s="1"/>
  <c r="BW126" i="59"/>
  <c r="BV126" i="59"/>
  <c r="BW125" i="59"/>
  <c r="BV125" i="59"/>
  <c r="BW124" i="59"/>
  <c r="BV124" i="59"/>
  <c r="BW123" i="59"/>
  <c r="BV123" i="59"/>
  <c r="BW122" i="59"/>
  <c r="BV122" i="59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BW113" i="59"/>
  <c r="BV113" i="59"/>
  <c r="BW112" i="59"/>
  <c r="BV112" i="59"/>
  <c r="BW111" i="59"/>
  <c r="BV111" i="59"/>
  <c r="BW110" i="59"/>
  <c r="BV110" i="59"/>
  <c r="BW109" i="59"/>
  <c r="BV109" i="59"/>
  <c r="L109" i="64" s="1"/>
  <c r="EY109" i="64" s="1"/>
  <c r="BW108" i="59"/>
  <c r="BV108" i="59"/>
  <c r="BW107" i="59"/>
  <c r="BV107" i="59"/>
  <c r="L107" i="64" s="1"/>
  <c r="BW106" i="59"/>
  <c r="BV106" i="59"/>
  <c r="BW105" i="59"/>
  <c r="BV105" i="59"/>
  <c r="BW104" i="59"/>
  <c r="BV104" i="59"/>
  <c r="BW103" i="59"/>
  <c r="BV103" i="59"/>
  <c r="BW102" i="59"/>
  <c r="BV102" i="59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BV94" i="59"/>
  <c r="L94" i="64" s="1"/>
  <c r="EY94" i="64" s="1"/>
  <c r="BW93" i="59"/>
  <c r="BV93" i="59"/>
  <c r="BW92" i="59"/>
  <c r="BV92" i="59"/>
  <c r="L92" i="64" s="1"/>
  <c r="BW91" i="59"/>
  <c r="BV91" i="59"/>
  <c r="BW90" i="59"/>
  <c r="BV90" i="59"/>
  <c r="BW89" i="59"/>
  <c r="M89" i="64" s="1"/>
  <c r="BV89" i="59"/>
  <c r="L89" i="64" s="1"/>
  <c r="EY89" i="64" s="1"/>
  <c r="BW88" i="59"/>
  <c r="BV88" i="59"/>
  <c r="BW87" i="59"/>
  <c r="M87" i="64" s="1"/>
  <c r="BV87" i="59"/>
  <c r="L87" i="64" s="1"/>
  <c r="EY87" i="64" s="1"/>
  <c r="BW86" i="59"/>
  <c r="BV86" i="59"/>
  <c r="BW85" i="59"/>
  <c r="BV85" i="59"/>
  <c r="BW84" i="59"/>
  <c r="BV84" i="59"/>
  <c r="BW83" i="59"/>
  <c r="BV83" i="59"/>
  <c r="BW82" i="59"/>
  <c r="BV82" i="59"/>
  <c r="BW81" i="59"/>
  <c r="BV81" i="59"/>
  <c r="BW80" i="59"/>
  <c r="BV80" i="59"/>
  <c r="BW79" i="59"/>
  <c r="BV79" i="59"/>
  <c r="L79" i="64" s="1"/>
  <c r="EY79" i="64" s="1"/>
  <c r="BW78" i="59"/>
  <c r="BV78" i="59"/>
  <c r="BW77" i="59"/>
  <c r="BV77" i="59"/>
  <c r="L77" i="64" s="1"/>
  <c r="BW76" i="59"/>
  <c r="BV76" i="59"/>
  <c r="BW75" i="59"/>
  <c r="BV75" i="59"/>
  <c r="BW74" i="59"/>
  <c r="BV74" i="59"/>
  <c r="BW73" i="59"/>
  <c r="BV73" i="59"/>
  <c r="BW72" i="59"/>
  <c r="BV72" i="59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BW66" i="59"/>
  <c r="BV66" i="59"/>
  <c r="BW65" i="59"/>
  <c r="BV65" i="59"/>
  <c r="BW64" i="59"/>
  <c r="BV64" i="59"/>
  <c r="BW63" i="59"/>
  <c r="BV63" i="59"/>
  <c r="BW62" i="59"/>
  <c r="BV62" i="59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EY52" i="64" s="1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EY47" i="64" s="1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EY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L24" i="64" s="1"/>
  <c r="BW23" i="59"/>
  <c r="BV23" i="59"/>
  <c r="BW22" i="59"/>
  <c r="BV22" i="59"/>
  <c r="L22" i="64" s="1"/>
  <c r="BW21" i="59"/>
  <c r="BV21" i="59"/>
  <c r="BW20" i="59"/>
  <c r="BV20" i="59"/>
  <c r="BW19" i="59"/>
  <c r="M19" i="64" s="1"/>
  <c r="BV19" i="59"/>
  <c r="L19" i="64" s="1"/>
  <c r="EY19" i="64" s="1"/>
  <c r="BW18" i="59"/>
  <c r="BV18" i="59"/>
  <c r="BW17" i="59"/>
  <c r="M17" i="64" s="1"/>
  <c r="BV17" i="59"/>
  <c r="L17" i="64" s="1"/>
  <c r="EY17" i="64" s="1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EY12" i="64" s="1"/>
  <c r="BW11" i="59"/>
  <c r="BV11" i="59"/>
  <c r="Q1137" i="64"/>
  <c r="R1137" i="64" s="1"/>
  <c r="S1137" i="64" s="1"/>
  <c r="T1137" i="64" s="1"/>
  <c r="U1137" i="64" s="1"/>
  <c r="V1137" i="64" s="1"/>
  <c r="W1137" i="64" s="1"/>
  <c r="X1137" i="64" s="1"/>
  <c r="Y1137" i="64" s="1"/>
  <c r="Z1137" i="64" s="1"/>
  <c r="AA1137" i="64" s="1"/>
  <c r="AB1137" i="64" s="1"/>
  <c r="AC1137" i="64" s="1"/>
  <c r="AD1137" i="64" s="1"/>
  <c r="AE1137" i="64" s="1"/>
  <c r="AF1137" i="64" s="1"/>
  <c r="AG1137" i="64" s="1"/>
  <c r="AH1137" i="64" s="1"/>
  <c r="AI1137" i="64" s="1"/>
  <c r="AJ1137" i="64" s="1"/>
  <c r="AK1137" i="64" s="1"/>
  <c r="AL1137" i="64" s="1"/>
  <c r="AM1137" i="64" s="1"/>
  <c r="AN1137" i="64" s="1"/>
  <c r="AO1137" i="64" s="1"/>
  <c r="AP1137" i="64" s="1"/>
  <c r="AQ1137" i="64" s="1"/>
  <c r="AR1137" i="64" s="1"/>
  <c r="AS1137" i="64" s="1"/>
  <c r="AT1137" i="64" s="1"/>
  <c r="AU1137" i="64" s="1"/>
  <c r="AV1137" i="64" s="1"/>
  <c r="AW1137" i="64" s="1"/>
  <c r="AX1137" i="64" s="1"/>
  <c r="AY1137" i="64" s="1"/>
  <c r="AZ1137" i="64" s="1"/>
  <c r="BA1137" i="64" s="1"/>
  <c r="BB1137" i="64" s="1"/>
  <c r="BC1137" i="64" s="1"/>
  <c r="BD1137" i="64" s="1"/>
  <c r="BE1137" i="64" s="1"/>
  <c r="BF1137" i="64" s="1"/>
  <c r="BG1137" i="64" s="1"/>
  <c r="BH1137" i="64" s="1"/>
  <c r="BI1137" i="64" s="1"/>
  <c r="BJ1137" i="64" s="1"/>
  <c r="BK1137" i="64" s="1"/>
  <c r="BL1137" i="64" s="1"/>
  <c r="BM1137" i="64" s="1"/>
  <c r="BN1137" i="64" s="1"/>
  <c r="BO1137" i="64" s="1"/>
  <c r="BP1137" i="64" s="1"/>
  <c r="BQ1137" i="64" s="1"/>
  <c r="BR1137" i="64" s="1"/>
  <c r="BS1137" i="64" s="1"/>
  <c r="BT1137" i="64" s="1"/>
  <c r="BU1137" i="64" s="1"/>
  <c r="BV1137" i="64" s="1"/>
  <c r="BW1137" i="64" s="1"/>
  <c r="BX1137" i="64" s="1"/>
  <c r="BY1137" i="64" s="1"/>
  <c r="BZ1137" i="64" s="1"/>
  <c r="CA1137" i="64" s="1"/>
  <c r="CB1137" i="64" s="1"/>
  <c r="CC1137" i="64" s="1"/>
  <c r="CD1137" i="64" s="1"/>
  <c r="CE1137" i="64" s="1"/>
  <c r="CF1137" i="64" s="1"/>
  <c r="CG1137" i="64" s="1"/>
  <c r="CH1137" i="64" s="1"/>
  <c r="CI1137" i="64" s="1"/>
  <c r="CJ1137" i="64" s="1"/>
  <c r="CK1137" i="64" s="1"/>
  <c r="CL1137" i="64" s="1"/>
  <c r="CM1137" i="64" s="1"/>
  <c r="CN1137" i="64" s="1"/>
  <c r="CO1137" i="64" s="1"/>
  <c r="CP1137" i="64" s="1"/>
  <c r="CQ1137" i="64" s="1"/>
  <c r="CR1137" i="64" s="1"/>
  <c r="CS1137" i="64" s="1"/>
  <c r="CT1137" i="64" s="1"/>
  <c r="CU1137" i="64" s="1"/>
  <c r="CV1137" i="64" s="1"/>
  <c r="CW1137" i="64" s="1"/>
  <c r="CX1137" i="64" s="1"/>
  <c r="CY1137" i="64" s="1"/>
  <c r="CZ1137" i="64" s="1"/>
  <c r="DA1137" i="64" s="1"/>
  <c r="DB1137" i="64" s="1"/>
  <c r="DC1137" i="64" s="1"/>
  <c r="DD1137" i="64" s="1"/>
  <c r="DE1137" i="64" s="1"/>
  <c r="DF1137" i="64" s="1"/>
  <c r="DG1137" i="64" s="1"/>
  <c r="DH1137" i="64" s="1"/>
  <c r="DI1137" i="64" s="1"/>
  <c r="DJ1137" i="64" s="1"/>
  <c r="DK1137" i="64" s="1"/>
  <c r="DL1137" i="64" s="1"/>
  <c r="DM1137" i="64" s="1"/>
  <c r="DN1137" i="64" s="1"/>
  <c r="DO1137" i="64" s="1"/>
  <c r="DP1137" i="64" s="1"/>
  <c r="DQ1137" i="64" s="1"/>
  <c r="DR1137" i="64" s="1"/>
  <c r="DS1137" i="64" s="1"/>
  <c r="DT1137" i="64" s="1"/>
  <c r="DU1137" i="64" s="1"/>
  <c r="DV1137" i="64" s="1"/>
  <c r="DW1137" i="64" s="1"/>
  <c r="DX1137" i="64" s="1"/>
  <c r="DY1137" i="64" s="1"/>
  <c r="DZ1137" i="64" s="1"/>
  <c r="EA1137" i="64" s="1"/>
  <c r="EB1137" i="64" s="1"/>
  <c r="EC1137" i="64" s="1"/>
  <c r="ED1137" i="64" s="1"/>
  <c r="EE1137" i="64" s="1"/>
  <c r="EF1137" i="64" s="1"/>
  <c r="EG1137" i="64" s="1"/>
  <c r="EH1137" i="64" s="1"/>
  <c r="EI1137" i="64" s="1"/>
  <c r="EJ1137" i="64" s="1"/>
  <c r="EK1137" i="64" s="1"/>
  <c r="EL1137" i="64" s="1"/>
  <c r="EM1137" i="64" s="1"/>
  <c r="EN1137" i="64" s="1"/>
  <c r="EO1137" i="64" s="1"/>
  <c r="EP1137" i="64" s="1"/>
  <c r="EQ1137" i="64" s="1"/>
  <c r="M1135" i="64"/>
  <c r="L1135" i="64"/>
  <c r="M1134" i="64"/>
  <c r="M1133" i="64"/>
  <c r="L1133" i="64"/>
  <c r="M1132" i="64"/>
  <c r="M1131" i="64"/>
  <c r="L1131" i="64"/>
  <c r="IA1135" i="64"/>
  <c r="HZ1135" i="64"/>
  <c r="HY1135" i="64"/>
  <c r="GL1135" i="64"/>
  <c r="GJ1135" i="64"/>
  <c r="GI1135" i="64"/>
  <c r="GH1135" i="64"/>
  <c r="GG1135" i="64"/>
  <c r="GF1135" i="64"/>
  <c r="GE1135" i="64"/>
  <c r="GD1135" i="64"/>
  <c r="GC1135" i="64"/>
  <c r="GB1135" i="64"/>
  <c r="GA1135" i="64"/>
  <c r="FZ1135" i="64"/>
  <c r="FY1135" i="64"/>
  <c r="FX1135" i="64"/>
  <c r="FW1135" i="64"/>
  <c r="FV1135" i="64"/>
  <c r="FU1135" i="64"/>
  <c r="FT1135" i="64"/>
  <c r="FS1135" i="64"/>
  <c r="FR1135" i="64"/>
  <c r="FQ1135" i="64"/>
  <c r="FP1135" i="64"/>
  <c r="FO1135" i="64"/>
  <c r="FN1135" i="64"/>
  <c r="FM1135" i="64"/>
  <c r="FL1135" i="64"/>
  <c r="FK1135" i="64"/>
  <c r="FJ1135" i="64"/>
  <c r="FI1135" i="64"/>
  <c r="FH1135" i="64"/>
  <c r="FG1135" i="64"/>
  <c r="FF1135" i="64"/>
  <c r="FD1135" i="64"/>
  <c r="FC1135" i="64"/>
  <c r="EU1135" i="64"/>
  <c r="ET1135" i="64"/>
  <c r="ES1135" i="64"/>
  <c r="ER1135" i="64"/>
  <c r="EQ1135" i="64"/>
  <c r="EV1135" i="64" s="1"/>
  <c r="EP1135" i="64"/>
  <c r="IA1134" i="64"/>
  <c r="HZ1134" i="64"/>
  <c r="HY1134" i="64"/>
  <c r="GL1134" i="64"/>
  <c r="FD1134" i="64" s="1"/>
  <c r="FC1134" i="64"/>
  <c r="FA1134" i="64"/>
  <c r="EZ1134" i="64"/>
  <c r="EX1134" i="64"/>
  <c r="EU1134" i="64"/>
  <c r="ET1134" i="64"/>
  <c r="ES1134" i="64"/>
  <c r="ER1134" i="64"/>
  <c r="EQ1134" i="64"/>
  <c r="EP1134" i="64"/>
  <c r="IA1133" i="64"/>
  <c r="HZ1133" i="64"/>
  <c r="HY1133" i="64"/>
  <c r="GL1133" i="64"/>
  <c r="FD1133" i="64" s="1"/>
  <c r="FC1133" i="64"/>
  <c r="FA1133" i="64"/>
  <c r="EZ1133" i="64"/>
  <c r="EX1133" i="64"/>
  <c r="EU1133" i="64"/>
  <c r="ET1133" i="64"/>
  <c r="ES1133" i="64"/>
  <c r="ER1133" i="64"/>
  <c r="EQ1133" i="64"/>
  <c r="EP1133" i="64"/>
  <c r="IA1132" i="64"/>
  <c r="HZ1132" i="64"/>
  <c r="HY1132" i="64"/>
  <c r="GL1132" i="64"/>
  <c r="FD1132" i="64" s="1"/>
  <c r="FC1132" i="64"/>
  <c r="FA1132" i="64"/>
  <c r="EZ1132" i="64"/>
  <c r="EX1132" i="64"/>
  <c r="EU1132" i="64"/>
  <c r="ET1132" i="64"/>
  <c r="ES1132" i="64"/>
  <c r="ER1132" i="64"/>
  <c r="EQ1132" i="64"/>
  <c r="EP1132" i="64"/>
  <c r="IA1131" i="64"/>
  <c r="HZ1131" i="64"/>
  <c r="HY1131" i="64"/>
  <c r="HP1131" i="64"/>
  <c r="HO1131" i="64"/>
  <c r="HN1131" i="64"/>
  <c r="HM1131" i="64"/>
  <c r="HL1131" i="64"/>
  <c r="HK1131" i="64"/>
  <c r="HJ1131" i="64"/>
  <c r="HI1131" i="64"/>
  <c r="HH1131" i="64"/>
  <c r="HG1131" i="64"/>
  <c r="HF1131" i="64"/>
  <c r="HE1131" i="64"/>
  <c r="HD1131" i="64"/>
  <c r="HC1131" i="64"/>
  <c r="HB1131" i="64"/>
  <c r="HA1131" i="64"/>
  <c r="GZ1131" i="64"/>
  <c r="GY1131" i="64"/>
  <c r="GX1131" i="64"/>
  <c r="GW1131" i="64"/>
  <c r="GV1131" i="64"/>
  <c r="GU1131" i="64"/>
  <c r="GT1131" i="64"/>
  <c r="GS1131" i="64"/>
  <c r="GR1131" i="64"/>
  <c r="GQ1131" i="64"/>
  <c r="GP1131" i="64"/>
  <c r="GO1131" i="64"/>
  <c r="GN1131" i="64"/>
  <c r="GL1131" i="64"/>
  <c r="FD1131" i="64" s="1"/>
  <c r="GJ1131" i="64"/>
  <c r="GI1131" i="64"/>
  <c r="GH1131" i="64"/>
  <c r="GG1131" i="64"/>
  <c r="GF1131" i="64"/>
  <c r="GE1131" i="64"/>
  <c r="GD1131" i="64"/>
  <c r="GC1131" i="64"/>
  <c r="GB1131" i="64"/>
  <c r="GA1131" i="64"/>
  <c r="FZ1131" i="64"/>
  <c r="FY1131" i="64"/>
  <c r="FX1131" i="64"/>
  <c r="FW1131" i="64"/>
  <c r="FV1131" i="64"/>
  <c r="FU1131" i="64"/>
  <c r="FT1131" i="64"/>
  <c r="FS1131" i="64"/>
  <c r="FR1131" i="64"/>
  <c r="FQ1131" i="64"/>
  <c r="FP1131" i="64"/>
  <c r="FO1131" i="64"/>
  <c r="FN1131" i="64"/>
  <c r="FM1131" i="64"/>
  <c r="FL1131" i="64"/>
  <c r="FK1131" i="64"/>
  <c r="FJ1131" i="64"/>
  <c r="FI1131" i="64"/>
  <c r="FH1131" i="64"/>
  <c r="FG1131" i="64"/>
  <c r="FA1131" i="64" s="1"/>
  <c r="FF1131" i="64"/>
  <c r="FC1131" i="64"/>
  <c r="EX1131" i="64"/>
  <c r="EW1131" i="64"/>
  <c r="EU1131" i="64"/>
  <c r="ET1131" i="64"/>
  <c r="ES1131" i="64"/>
  <c r="ER1131" i="64"/>
  <c r="EQ1131" i="64"/>
  <c r="EP1131" i="64"/>
  <c r="M1130" i="64"/>
  <c r="L1130" i="64"/>
  <c r="M1128" i="64"/>
  <c r="L1128" i="64"/>
  <c r="M1126" i="64"/>
  <c r="EY1126" i="64" s="1"/>
  <c r="L1126" i="64"/>
  <c r="IA1130" i="64"/>
  <c r="HZ1130" i="64"/>
  <c r="HY1130" i="64"/>
  <c r="GL1130" i="64"/>
  <c r="FD1130" i="64" s="1"/>
  <c r="GJ1130" i="64"/>
  <c r="GI1130" i="64"/>
  <c r="GH1130" i="64"/>
  <c r="GG1130" i="64"/>
  <c r="GF1130" i="64"/>
  <c r="GE1130" i="64"/>
  <c r="GD1130" i="64"/>
  <c r="GC1130" i="64"/>
  <c r="GB1130" i="64"/>
  <c r="GA1130" i="64"/>
  <c r="FZ1130" i="64"/>
  <c r="FY1130" i="64"/>
  <c r="FX1130" i="64"/>
  <c r="FW1130" i="64"/>
  <c r="FV1130" i="64"/>
  <c r="FU1130" i="64"/>
  <c r="FT1130" i="64"/>
  <c r="FS1130" i="64"/>
  <c r="FR1130" i="64"/>
  <c r="FQ1130" i="64"/>
  <c r="FP1130" i="64"/>
  <c r="FO1130" i="64"/>
  <c r="FN1130" i="64"/>
  <c r="FM1130" i="64"/>
  <c r="FL1130" i="64"/>
  <c r="FK1130" i="64"/>
  <c r="FJ1130" i="64"/>
  <c r="FI1130" i="64"/>
  <c r="FH1130" i="64"/>
  <c r="FG1130" i="64"/>
  <c r="FF1130" i="64"/>
  <c r="FC1130" i="64"/>
  <c r="EU1130" i="64"/>
  <c r="ET1130" i="64"/>
  <c r="ES1130" i="64"/>
  <c r="ER1130" i="64"/>
  <c r="EQ1130" i="64"/>
  <c r="EP1130" i="64"/>
  <c r="IA1129" i="64"/>
  <c r="HZ1129" i="64"/>
  <c r="HY1129" i="64"/>
  <c r="GL1129" i="64"/>
  <c r="FD1129" i="64" s="1"/>
  <c r="FC1129" i="64"/>
  <c r="FA1129" i="64"/>
  <c r="EZ1129" i="64"/>
  <c r="EX1129" i="64"/>
  <c r="EU1129" i="64"/>
  <c r="ET1129" i="64"/>
  <c r="ES1129" i="64"/>
  <c r="ER1129" i="64"/>
  <c r="EV1129" i="64" s="1"/>
  <c r="EQ1129" i="64"/>
  <c r="EP1129" i="64"/>
  <c r="IA1128" i="64"/>
  <c r="HZ1128" i="64"/>
  <c r="HY1128" i="64"/>
  <c r="GL1128" i="64"/>
  <c r="FD1128" i="64" s="1"/>
  <c r="FC1128" i="64"/>
  <c r="FA1128" i="64"/>
  <c r="EZ1128" i="64"/>
  <c r="EX1128" i="64"/>
  <c r="EU1128" i="64"/>
  <c r="ET1128" i="64"/>
  <c r="ES1128" i="64"/>
  <c r="ER1128" i="64"/>
  <c r="EQ1128" i="64"/>
  <c r="EP1128" i="64"/>
  <c r="IA1127" i="64"/>
  <c r="HZ1127" i="64"/>
  <c r="HY1127" i="64"/>
  <c r="GL1127" i="64"/>
  <c r="FD1127" i="64" s="1"/>
  <c r="FC1127" i="64"/>
  <c r="FA1127" i="64"/>
  <c r="EZ1127" i="64"/>
  <c r="EX1127" i="64"/>
  <c r="EU1127" i="64"/>
  <c r="ET1127" i="64"/>
  <c r="ES1127" i="64"/>
  <c r="ER1127" i="64"/>
  <c r="EQ1127" i="64"/>
  <c r="EP1127" i="64"/>
  <c r="IA1126" i="64"/>
  <c r="HZ1126" i="64"/>
  <c r="HY1126" i="64"/>
  <c r="HP1126" i="64"/>
  <c r="HO1126" i="64"/>
  <c r="HN1126" i="64"/>
  <c r="HM1126" i="64"/>
  <c r="HL1126" i="64"/>
  <c r="HK1126" i="64"/>
  <c r="HJ1126" i="64"/>
  <c r="HI1126" i="64"/>
  <c r="HH1126" i="64"/>
  <c r="HG1126" i="64"/>
  <c r="HF1126" i="64"/>
  <c r="HE1126" i="64"/>
  <c r="HD1126" i="64"/>
  <c r="HC1126" i="64"/>
  <c r="HB1126" i="64"/>
  <c r="HA1126" i="64"/>
  <c r="GZ1126" i="64"/>
  <c r="GY1126" i="64"/>
  <c r="GX1126" i="64"/>
  <c r="GW1126" i="64"/>
  <c r="GV1126" i="64"/>
  <c r="GU1126" i="64"/>
  <c r="GT1126" i="64"/>
  <c r="GS1126" i="64"/>
  <c r="GR1126" i="64"/>
  <c r="GQ1126" i="64"/>
  <c r="GP1126" i="64"/>
  <c r="GO1126" i="64"/>
  <c r="GN1126" i="64"/>
  <c r="GL1126" i="64"/>
  <c r="GJ1126" i="64"/>
  <c r="GI1126" i="64"/>
  <c r="GH1126" i="64"/>
  <c r="GG1126" i="64"/>
  <c r="GF1126" i="64"/>
  <c r="GE1126" i="64"/>
  <c r="GD1126" i="64"/>
  <c r="GC1126" i="64"/>
  <c r="GB1126" i="64"/>
  <c r="GA1126" i="64"/>
  <c r="FZ1126" i="64"/>
  <c r="FY1126" i="64"/>
  <c r="FX1126" i="64"/>
  <c r="FW1126" i="64"/>
  <c r="FV1126" i="64"/>
  <c r="FU1126" i="64"/>
  <c r="FT1126" i="64"/>
  <c r="FS1126" i="64"/>
  <c r="FR1126" i="64"/>
  <c r="FQ1126" i="64"/>
  <c r="FP1126" i="64"/>
  <c r="FO1126" i="64"/>
  <c r="FN1126" i="64"/>
  <c r="FM1126" i="64"/>
  <c r="FL1126" i="64"/>
  <c r="FK1126" i="64"/>
  <c r="FJ1126" i="64"/>
  <c r="FI1126" i="64"/>
  <c r="FH1126" i="64"/>
  <c r="FG1126" i="64"/>
  <c r="FF1126" i="64"/>
  <c r="FD1126" i="64"/>
  <c r="FC1126" i="64"/>
  <c r="EX1126" i="64"/>
  <c r="EW1126" i="64"/>
  <c r="EU1126" i="64"/>
  <c r="ET1126" i="64"/>
  <c r="ES1126" i="64"/>
  <c r="ER1126" i="64"/>
  <c r="EQ1126" i="64"/>
  <c r="EP1126" i="64"/>
  <c r="M1125" i="64"/>
  <c r="L1125" i="64"/>
  <c r="M1124" i="64"/>
  <c r="L1124" i="64"/>
  <c r="EY1124" i="64" s="1"/>
  <c r="M1123" i="64"/>
  <c r="L1123" i="64"/>
  <c r="M1122" i="64"/>
  <c r="L1122" i="64"/>
  <c r="EY1122" i="64" s="1"/>
  <c r="M1121" i="64"/>
  <c r="L1121" i="64"/>
  <c r="IA1125" i="64"/>
  <c r="HZ1125" i="64"/>
  <c r="HY1125" i="64"/>
  <c r="GL1125" i="64"/>
  <c r="GJ1125" i="64"/>
  <c r="GI1125" i="64"/>
  <c r="GH1125" i="64"/>
  <c r="GG1125" i="64"/>
  <c r="GF1125" i="64"/>
  <c r="GE1125" i="64"/>
  <c r="GD1125" i="64"/>
  <c r="GC1125" i="64"/>
  <c r="GB1125" i="64"/>
  <c r="GA1125" i="64"/>
  <c r="FZ1125" i="64"/>
  <c r="FY1125" i="64"/>
  <c r="FX1125" i="64"/>
  <c r="FW1125" i="64"/>
  <c r="FV1125" i="64"/>
  <c r="FU1125" i="64"/>
  <c r="FT1125" i="64"/>
  <c r="FS1125" i="64"/>
  <c r="FR1125" i="64"/>
  <c r="FQ1125" i="64"/>
  <c r="FP1125" i="64"/>
  <c r="FO1125" i="64"/>
  <c r="FN1125" i="64"/>
  <c r="FM1125" i="64"/>
  <c r="FL1125" i="64"/>
  <c r="FK1125" i="64"/>
  <c r="FJ1125" i="64"/>
  <c r="FI1125" i="64"/>
  <c r="FH1125" i="64"/>
  <c r="FG1125" i="64"/>
  <c r="FF1125" i="64"/>
  <c r="FD1125" i="64"/>
  <c r="FC1125" i="64"/>
  <c r="EU1125" i="64"/>
  <c r="ET1125" i="64"/>
  <c r="ES1125" i="64"/>
  <c r="ER1125" i="64"/>
  <c r="EQ1125" i="64"/>
  <c r="EP1125" i="64"/>
  <c r="IA1124" i="64"/>
  <c r="HZ1124" i="64"/>
  <c r="HY1124" i="64"/>
  <c r="GL1124" i="64"/>
  <c r="FD1124" i="64" s="1"/>
  <c r="FC1124" i="64"/>
  <c r="FA1124" i="64"/>
  <c r="EZ1124" i="64"/>
  <c r="EX1124" i="64"/>
  <c r="EU1124" i="64"/>
  <c r="ET1124" i="64"/>
  <c r="ES1124" i="64"/>
  <c r="ER1124" i="64"/>
  <c r="EQ1124" i="64"/>
  <c r="EP1124" i="64"/>
  <c r="IA1123" i="64"/>
  <c r="HZ1123" i="64"/>
  <c r="HY1123" i="64"/>
  <c r="GL1123" i="64"/>
  <c r="FD1123" i="64" s="1"/>
  <c r="FC1123" i="64"/>
  <c r="FA1123" i="64"/>
  <c r="EZ1123" i="64"/>
  <c r="EX1123" i="64"/>
  <c r="EU1123" i="64"/>
  <c r="ET1123" i="64"/>
  <c r="ES1123" i="64"/>
  <c r="ER1123" i="64"/>
  <c r="EQ1123" i="64"/>
  <c r="EP1123" i="64"/>
  <c r="IA1122" i="64"/>
  <c r="HZ1122" i="64"/>
  <c r="HY1122" i="64"/>
  <c r="GL1122" i="64"/>
  <c r="FD1122" i="64" s="1"/>
  <c r="FC1122" i="64"/>
  <c r="FA1122" i="64"/>
  <c r="EZ1122" i="64"/>
  <c r="EX1122" i="64"/>
  <c r="EU1122" i="64"/>
  <c r="ET1122" i="64"/>
  <c r="ES1122" i="64"/>
  <c r="ER1122" i="64"/>
  <c r="EQ1122" i="64"/>
  <c r="EP1122" i="64"/>
  <c r="IA1121" i="64"/>
  <c r="HZ1121" i="64"/>
  <c r="HY1121" i="64"/>
  <c r="HP1121" i="64"/>
  <c r="HO1121" i="64"/>
  <c r="HN1121" i="64"/>
  <c r="HM1121" i="64"/>
  <c r="HL1121" i="64"/>
  <c r="HK1121" i="64"/>
  <c r="HJ1121" i="64"/>
  <c r="HI1121" i="64"/>
  <c r="HH1121" i="64"/>
  <c r="HG1121" i="64"/>
  <c r="HF1121" i="64"/>
  <c r="HE1121" i="64"/>
  <c r="HD1121" i="64"/>
  <c r="HC1121" i="64"/>
  <c r="HB1121" i="64"/>
  <c r="HA1121" i="64"/>
  <c r="GZ1121" i="64"/>
  <c r="GY1121" i="64"/>
  <c r="GX1121" i="64"/>
  <c r="GW1121" i="64"/>
  <c r="GV1121" i="64"/>
  <c r="GU1121" i="64"/>
  <c r="GT1121" i="64"/>
  <c r="GS1121" i="64"/>
  <c r="GR1121" i="64"/>
  <c r="GQ1121" i="64"/>
  <c r="GP1121" i="64"/>
  <c r="GO1121" i="64"/>
  <c r="GN1121" i="64"/>
  <c r="GL1121" i="64"/>
  <c r="GJ1121" i="64"/>
  <c r="GI1121" i="64"/>
  <c r="GH1121" i="64"/>
  <c r="GG1121" i="64"/>
  <c r="GF1121" i="64"/>
  <c r="GE1121" i="64"/>
  <c r="GD1121" i="64"/>
  <c r="GC1121" i="64"/>
  <c r="GB1121" i="64"/>
  <c r="GA1121" i="64"/>
  <c r="FZ1121" i="64"/>
  <c r="FY1121" i="64"/>
  <c r="FX1121" i="64"/>
  <c r="FW1121" i="64"/>
  <c r="FV1121" i="64"/>
  <c r="FU1121" i="64"/>
  <c r="FT1121" i="64"/>
  <c r="FS1121" i="64"/>
  <c r="FR1121" i="64"/>
  <c r="FQ1121" i="64"/>
  <c r="FP1121" i="64"/>
  <c r="FO1121" i="64"/>
  <c r="FN1121" i="64"/>
  <c r="FM1121" i="64"/>
  <c r="FL1121" i="64"/>
  <c r="FK1121" i="64"/>
  <c r="FJ1121" i="64"/>
  <c r="FI1121" i="64"/>
  <c r="FH1121" i="64"/>
  <c r="FG1121" i="64"/>
  <c r="FF1121" i="64"/>
  <c r="FD1121" i="64"/>
  <c r="FC1121" i="64"/>
  <c r="EX1121" i="64"/>
  <c r="EW1121" i="64"/>
  <c r="EU1121" i="64"/>
  <c r="ET1121" i="64"/>
  <c r="ES1121" i="64"/>
  <c r="ER1121" i="64"/>
  <c r="EQ1121" i="64"/>
  <c r="EP1121" i="64"/>
  <c r="M1120" i="64"/>
  <c r="L1120" i="64"/>
  <c r="M1119" i="64"/>
  <c r="M1118" i="64"/>
  <c r="L1118" i="64"/>
  <c r="M1117" i="64"/>
  <c r="M1116" i="64"/>
  <c r="L1116" i="64"/>
  <c r="IA1120" i="64"/>
  <c r="HZ1120" i="64"/>
  <c r="HY1120" i="64"/>
  <c r="GL1120" i="64"/>
  <c r="GJ1120" i="64"/>
  <c r="GI1120" i="64"/>
  <c r="GH1120" i="64"/>
  <c r="GG1120" i="64"/>
  <c r="GF1120" i="64"/>
  <c r="GE1120" i="64"/>
  <c r="GD1120" i="64"/>
  <c r="GC1120" i="64"/>
  <c r="GB1120" i="64"/>
  <c r="GA1120" i="64"/>
  <c r="FZ1120" i="64"/>
  <c r="FY1120" i="64"/>
  <c r="FX1120" i="64"/>
  <c r="FW1120" i="64"/>
  <c r="FV1120" i="64"/>
  <c r="FU1120" i="64"/>
  <c r="FT1120" i="64"/>
  <c r="FS1120" i="64"/>
  <c r="FR1120" i="64"/>
  <c r="FQ1120" i="64"/>
  <c r="FP1120" i="64"/>
  <c r="FO1120" i="64"/>
  <c r="FN1120" i="64"/>
  <c r="FM1120" i="64"/>
  <c r="FL1120" i="64"/>
  <c r="FK1120" i="64"/>
  <c r="FJ1120" i="64"/>
  <c r="FI1120" i="64"/>
  <c r="FH1120" i="64"/>
  <c r="FG1120" i="64"/>
  <c r="FF1120" i="64"/>
  <c r="FD1120" i="64"/>
  <c r="FC1120" i="64"/>
  <c r="EU1120" i="64"/>
  <c r="ET1120" i="64"/>
  <c r="ES1120" i="64"/>
  <c r="ER1120" i="64"/>
  <c r="EQ1120" i="64"/>
  <c r="EV1120" i="64" s="1"/>
  <c r="EP1120" i="64"/>
  <c r="IA1119" i="64"/>
  <c r="HZ1119" i="64"/>
  <c r="HY1119" i="64"/>
  <c r="GL1119" i="64"/>
  <c r="FD1119" i="64" s="1"/>
  <c r="FC1119" i="64"/>
  <c r="FA1119" i="64"/>
  <c r="EZ1119" i="64"/>
  <c r="EX1119" i="64"/>
  <c r="EU1119" i="64"/>
  <c r="ET1119" i="64"/>
  <c r="ES1119" i="64"/>
  <c r="ER1119" i="64"/>
  <c r="EQ1119" i="64"/>
  <c r="EP1119" i="64"/>
  <c r="IA1118" i="64"/>
  <c r="HZ1118" i="64"/>
  <c r="HY1118" i="64"/>
  <c r="GL1118" i="64"/>
  <c r="FD1118" i="64" s="1"/>
  <c r="FC1118" i="64"/>
  <c r="FA1118" i="64"/>
  <c r="EZ1118" i="64"/>
  <c r="EX1118" i="64"/>
  <c r="EU1118" i="64"/>
  <c r="ET1118" i="64"/>
  <c r="ES1118" i="64"/>
  <c r="ER1118" i="64"/>
  <c r="EQ1118" i="64"/>
  <c r="EP1118" i="64"/>
  <c r="IA1117" i="64"/>
  <c r="HZ1117" i="64"/>
  <c r="HY1117" i="64"/>
  <c r="GL1117" i="64"/>
  <c r="FD1117" i="64" s="1"/>
  <c r="FC1117" i="64"/>
  <c r="FA1117" i="64"/>
  <c r="EZ1117" i="64"/>
  <c r="EX1117" i="64"/>
  <c r="EU1117" i="64"/>
  <c r="ET1117" i="64"/>
  <c r="ES1117" i="64"/>
  <c r="ER1117" i="64"/>
  <c r="EQ1117" i="64"/>
  <c r="EP1117" i="64"/>
  <c r="IA1116" i="64"/>
  <c r="HZ1116" i="64"/>
  <c r="HY1116" i="64"/>
  <c r="HP1116" i="64"/>
  <c r="HO1116" i="64"/>
  <c r="HN1116" i="64"/>
  <c r="HM1116" i="64"/>
  <c r="HL1116" i="64"/>
  <c r="HK1116" i="64"/>
  <c r="HJ1116" i="64"/>
  <c r="HI1116" i="64"/>
  <c r="HH1116" i="64"/>
  <c r="HG1116" i="64"/>
  <c r="HF1116" i="64"/>
  <c r="HE1116" i="64"/>
  <c r="HD1116" i="64"/>
  <c r="HC1116" i="64"/>
  <c r="HB1116" i="64"/>
  <c r="HA1116" i="64"/>
  <c r="GZ1116" i="64"/>
  <c r="GY1116" i="64"/>
  <c r="GX1116" i="64"/>
  <c r="GW1116" i="64"/>
  <c r="GV1116" i="64"/>
  <c r="GU1116" i="64"/>
  <c r="GT1116" i="64"/>
  <c r="GS1116" i="64"/>
  <c r="GR1116" i="64"/>
  <c r="GQ1116" i="64"/>
  <c r="GP1116" i="64"/>
  <c r="GO1116" i="64"/>
  <c r="GN1116" i="64"/>
  <c r="GL1116" i="64"/>
  <c r="GJ1116" i="64"/>
  <c r="GI1116" i="64"/>
  <c r="GH1116" i="64"/>
  <c r="GG1116" i="64"/>
  <c r="GF1116" i="64"/>
  <c r="GE1116" i="64"/>
  <c r="GD1116" i="64"/>
  <c r="GC1116" i="64"/>
  <c r="GB1116" i="64"/>
  <c r="GA1116" i="64"/>
  <c r="FZ1116" i="64"/>
  <c r="FY1116" i="64"/>
  <c r="FX1116" i="64"/>
  <c r="FW1116" i="64"/>
  <c r="FV1116" i="64"/>
  <c r="FU1116" i="64"/>
  <c r="FT1116" i="64"/>
  <c r="FS1116" i="64"/>
  <c r="FR1116" i="64"/>
  <c r="FQ1116" i="64"/>
  <c r="FP1116" i="64"/>
  <c r="FO1116" i="64"/>
  <c r="FN1116" i="64"/>
  <c r="FM1116" i="64"/>
  <c r="FL1116" i="64"/>
  <c r="FK1116" i="64"/>
  <c r="FJ1116" i="64"/>
  <c r="FI1116" i="64"/>
  <c r="FH1116" i="64"/>
  <c r="FG1116" i="64"/>
  <c r="FF1116" i="64"/>
  <c r="EX1116" i="64" s="1"/>
  <c r="FD1116" i="64"/>
  <c r="FC1116" i="64"/>
  <c r="EW1116" i="64"/>
  <c r="EU1116" i="64"/>
  <c r="ET1116" i="64"/>
  <c r="ES1116" i="64"/>
  <c r="ER1116" i="64"/>
  <c r="EQ1116" i="64"/>
  <c r="EP1116" i="64"/>
  <c r="M1115" i="64"/>
  <c r="L1115" i="64"/>
  <c r="M1114" i="64"/>
  <c r="M1113" i="64"/>
  <c r="L1113" i="64"/>
  <c r="M1112" i="64"/>
  <c r="M1111" i="64"/>
  <c r="L1111" i="64"/>
  <c r="EY1111" i="64" s="1"/>
  <c r="IA1115" i="64"/>
  <c r="HZ1115" i="64"/>
  <c r="HY1115" i="64"/>
  <c r="GL1115" i="64"/>
  <c r="GJ1115" i="64"/>
  <c r="GI1115" i="64"/>
  <c r="GH1115" i="64"/>
  <c r="GG1115" i="64"/>
  <c r="GF1115" i="64"/>
  <c r="GE1115" i="64"/>
  <c r="GD1115" i="64"/>
  <c r="GC1115" i="64"/>
  <c r="GB1115" i="64"/>
  <c r="GA1115" i="64"/>
  <c r="FZ1115" i="64"/>
  <c r="FY1115" i="64"/>
  <c r="FX1115" i="64"/>
  <c r="FW1115" i="64"/>
  <c r="FV1115" i="64"/>
  <c r="FU1115" i="64"/>
  <c r="FT1115" i="64"/>
  <c r="FS1115" i="64"/>
  <c r="FR1115" i="64"/>
  <c r="FQ1115" i="64"/>
  <c r="FP1115" i="64"/>
  <c r="FO1115" i="64"/>
  <c r="FN1115" i="64"/>
  <c r="FM1115" i="64"/>
  <c r="FL1115" i="64"/>
  <c r="FK1115" i="64"/>
  <c r="FJ1115" i="64"/>
  <c r="FI1115" i="64"/>
  <c r="FH1115" i="64"/>
  <c r="FG1115" i="64"/>
  <c r="FF1115" i="64"/>
  <c r="FD1115" i="64"/>
  <c r="FC1115" i="64"/>
  <c r="FB1115" i="64"/>
  <c r="EU1115" i="64"/>
  <c r="ET1115" i="64"/>
  <c r="ES1115" i="64"/>
  <c r="ER1115" i="64"/>
  <c r="EQ1115" i="64"/>
  <c r="EP1115" i="64"/>
  <c r="IA1114" i="64"/>
  <c r="HZ1114" i="64"/>
  <c r="HY1114" i="64"/>
  <c r="GL1114" i="64"/>
  <c r="FD1114" i="64" s="1"/>
  <c r="FC1114" i="64"/>
  <c r="FA1114" i="64"/>
  <c r="EZ1114" i="64"/>
  <c r="EX1114" i="64"/>
  <c r="EU1114" i="64"/>
  <c r="ET1114" i="64"/>
  <c r="ES1114" i="64"/>
  <c r="ER1114" i="64"/>
  <c r="EQ1114" i="64"/>
  <c r="EP1114" i="64"/>
  <c r="IA1113" i="64"/>
  <c r="HZ1113" i="64"/>
  <c r="HY1113" i="64"/>
  <c r="GL1113" i="64"/>
  <c r="FD1113" i="64" s="1"/>
  <c r="FC1113" i="64"/>
  <c r="FA1113" i="64"/>
  <c r="EZ1113" i="64"/>
  <c r="EX1113" i="64"/>
  <c r="EU1113" i="64"/>
  <c r="ET1113" i="64"/>
  <c r="ES1113" i="64"/>
  <c r="ER1113" i="64"/>
  <c r="EQ1113" i="64"/>
  <c r="EP1113" i="64"/>
  <c r="IA1112" i="64"/>
  <c r="HZ1112" i="64"/>
  <c r="HY1112" i="64"/>
  <c r="GL1112" i="64"/>
  <c r="FD1112" i="64"/>
  <c r="FC1112" i="64"/>
  <c r="FA1112" i="64"/>
  <c r="EZ1112" i="64"/>
  <c r="EX1112" i="64"/>
  <c r="EU1112" i="64"/>
  <c r="ET1112" i="64"/>
  <c r="ES1112" i="64"/>
  <c r="ER1112" i="64"/>
  <c r="EQ1112" i="64"/>
  <c r="EP1112" i="64"/>
  <c r="IA1111" i="64"/>
  <c r="HZ1111" i="64"/>
  <c r="HY1111" i="64"/>
  <c r="HP1111" i="64"/>
  <c r="HO1111" i="64"/>
  <c r="HN1111" i="64"/>
  <c r="HM1111" i="64"/>
  <c r="HL1111" i="64"/>
  <c r="HK1111" i="64"/>
  <c r="HJ1111" i="64"/>
  <c r="HI1111" i="64"/>
  <c r="HH1111" i="64"/>
  <c r="HG1111" i="64"/>
  <c r="HF1111" i="64"/>
  <c r="HE1111" i="64"/>
  <c r="HD1111" i="64"/>
  <c r="HC1111" i="64"/>
  <c r="HB1111" i="64"/>
  <c r="HA1111" i="64"/>
  <c r="GZ1111" i="64"/>
  <c r="GY1111" i="64"/>
  <c r="GX1111" i="64"/>
  <c r="GW1111" i="64"/>
  <c r="GV1111" i="64"/>
  <c r="GU1111" i="64"/>
  <c r="GT1111" i="64"/>
  <c r="GS1111" i="64"/>
  <c r="GR1111" i="64"/>
  <c r="GQ1111" i="64"/>
  <c r="GP1111" i="64"/>
  <c r="GO1111" i="64"/>
  <c r="GN1111" i="64"/>
  <c r="GL1111" i="64"/>
  <c r="GJ1111" i="64"/>
  <c r="GI1111" i="64"/>
  <c r="GH1111" i="64"/>
  <c r="GG1111" i="64"/>
  <c r="GF1111" i="64"/>
  <c r="GE1111" i="64"/>
  <c r="GD1111" i="64"/>
  <c r="GC1111" i="64"/>
  <c r="GB1111" i="64"/>
  <c r="GA1111" i="64"/>
  <c r="FZ1111" i="64"/>
  <c r="FY1111" i="64"/>
  <c r="FX1111" i="64"/>
  <c r="FW1111" i="64"/>
  <c r="FV1111" i="64"/>
  <c r="FU1111" i="64"/>
  <c r="FT1111" i="64"/>
  <c r="FS1111" i="64"/>
  <c r="FR1111" i="64"/>
  <c r="FQ1111" i="64"/>
  <c r="FP1111" i="64"/>
  <c r="FO1111" i="64"/>
  <c r="FN1111" i="64"/>
  <c r="FM1111" i="64"/>
  <c r="FL1111" i="64"/>
  <c r="FK1111" i="64"/>
  <c r="FJ1111" i="64"/>
  <c r="FI1111" i="64"/>
  <c r="FH1111" i="64"/>
  <c r="FA1111" i="64" s="1"/>
  <c r="FG1111" i="64"/>
  <c r="FF1111" i="64"/>
  <c r="EX1111" i="64" s="1"/>
  <c r="FD1111" i="64"/>
  <c r="FC1111" i="64"/>
  <c r="EW1111" i="64"/>
  <c r="EU1111" i="64"/>
  <c r="ET1111" i="64"/>
  <c r="ES1111" i="64"/>
  <c r="ER1111" i="64"/>
  <c r="EQ1111" i="64"/>
  <c r="EP1111" i="64"/>
  <c r="M1110" i="64"/>
  <c r="L1110" i="64"/>
  <c r="M1109" i="64"/>
  <c r="L1109" i="64"/>
  <c r="EY1109" i="64" s="1"/>
  <c r="M1108" i="64"/>
  <c r="L1108" i="64"/>
  <c r="EY1108" i="64" s="1"/>
  <c r="M1107" i="64"/>
  <c r="M1106" i="64"/>
  <c r="L1106" i="64"/>
  <c r="EY1106" i="64" s="1"/>
  <c r="IA1110" i="64"/>
  <c r="HZ1110" i="64"/>
  <c r="HY1110" i="64"/>
  <c r="GL1110" i="64"/>
  <c r="GJ1110" i="64"/>
  <c r="GI1110" i="64"/>
  <c r="GH1110" i="64"/>
  <c r="GG1110" i="64"/>
  <c r="GF1110" i="64"/>
  <c r="GE1110" i="64"/>
  <c r="GD1110" i="64"/>
  <c r="GC1110" i="64"/>
  <c r="GB1110" i="64"/>
  <c r="GA1110" i="64"/>
  <c r="FZ1110" i="64"/>
  <c r="FY1110" i="64"/>
  <c r="FX1110" i="64"/>
  <c r="FW1110" i="64"/>
  <c r="FV1110" i="64"/>
  <c r="FU1110" i="64"/>
  <c r="FT1110" i="64"/>
  <c r="FS1110" i="64"/>
  <c r="FR1110" i="64"/>
  <c r="FQ1110" i="64"/>
  <c r="FP1110" i="64"/>
  <c r="FO1110" i="64"/>
  <c r="FN1110" i="64"/>
  <c r="FM1110" i="64"/>
  <c r="FL1110" i="64"/>
  <c r="FK1110" i="64"/>
  <c r="FJ1110" i="64"/>
  <c r="FI1110" i="64"/>
  <c r="FB1110" i="64" s="1"/>
  <c r="FH1110" i="64"/>
  <c r="FG1110" i="64"/>
  <c r="FF1110" i="64"/>
  <c r="FD1110" i="64"/>
  <c r="FC1110" i="64"/>
  <c r="EU1110" i="64"/>
  <c r="ET1110" i="64"/>
  <c r="ES1110" i="64"/>
  <c r="ER1110" i="64"/>
  <c r="EQ1110" i="64"/>
  <c r="EV1110" i="64" s="1"/>
  <c r="EP1110" i="64"/>
  <c r="IA1109" i="64"/>
  <c r="HZ1109" i="64"/>
  <c r="HY1109" i="64"/>
  <c r="GL1109" i="64"/>
  <c r="FD1109" i="64" s="1"/>
  <c r="FC1109" i="64"/>
  <c r="FA1109" i="64"/>
  <c r="EZ1109" i="64"/>
  <c r="EX1109" i="64"/>
  <c r="EU1109" i="64"/>
  <c r="ET1109" i="64"/>
  <c r="ES1109" i="64"/>
  <c r="ER1109" i="64"/>
  <c r="EV1109" i="64" s="1"/>
  <c r="EQ1109" i="64"/>
  <c r="EP1109" i="64"/>
  <c r="IA1108" i="64"/>
  <c r="HZ1108" i="64"/>
  <c r="HY1108" i="64"/>
  <c r="GL1108" i="64"/>
  <c r="FD1108" i="64" s="1"/>
  <c r="FC1108" i="64"/>
  <c r="FA1108" i="64"/>
  <c r="EZ1108" i="64"/>
  <c r="EX1108" i="64"/>
  <c r="EU1108" i="64"/>
  <c r="ET1108" i="64"/>
  <c r="ES1108" i="64"/>
  <c r="ER1108" i="64"/>
  <c r="EQ1108" i="64"/>
  <c r="EV1108" i="64" s="1"/>
  <c r="EP1108" i="64"/>
  <c r="IA1107" i="64"/>
  <c r="HZ1107" i="64"/>
  <c r="HY1107" i="64"/>
  <c r="GL1107" i="64"/>
  <c r="FD1107" i="64" s="1"/>
  <c r="FC1107" i="64"/>
  <c r="FA1107" i="64"/>
  <c r="EZ1107" i="64"/>
  <c r="EX1107" i="64"/>
  <c r="EU1107" i="64"/>
  <c r="ET1107" i="64"/>
  <c r="ES1107" i="64"/>
  <c r="ER1107" i="64"/>
  <c r="EQ1107" i="64"/>
  <c r="EP1107" i="64"/>
  <c r="EV1107" i="64" s="1"/>
  <c r="IA1106" i="64"/>
  <c r="HZ1106" i="64"/>
  <c r="HY1106" i="64"/>
  <c r="HP1106" i="64"/>
  <c r="HO1106" i="64"/>
  <c r="HN1106" i="64"/>
  <c r="HM1106" i="64"/>
  <c r="HL1106" i="64"/>
  <c r="HK1106" i="64"/>
  <c r="HJ1106" i="64"/>
  <c r="HI1106" i="64"/>
  <c r="HH1106" i="64"/>
  <c r="HG1106" i="64"/>
  <c r="HF1106" i="64"/>
  <c r="HE1106" i="64"/>
  <c r="HD1106" i="64"/>
  <c r="HC1106" i="64"/>
  <c r="HB1106" i="64"/>
  <c r="HA1106" i="64"/>
  <c r="GZ1106" i="64"/>
  <c r="GY1106" i="64"/>
  <c r="GX1106" i="64"/>
  <c r="GW1106" i="64"/>
  <c r="GV1106" i="64"/>
  <c r="GU1106" i="64"/>
  <c r="GT1106" i="64"/>
  <c r="GS1106" i="64"/>
  <c r="GR1106" i="64"/>
  <c r="GQ1106" i="64"/>
  <c r="GP1106" i="64"/>
  <c r="GO1106" i="64"/>
  <c r="GN1106" i="64"/>
  <c r="GL1106" i="64"/>
  <c r="FD1106" i="64" s="1"/>
  <c r="GJ1106" i="64"/>
  <c r="GI1106" i="64"/>
  <c r="GH1106" i="64"/>
  <c r="GG1106" i="64"/>
  <c r="GF1106" i="64"/>
  <c r="GE1106" i="64"/>
  <c r="GD1106" i="64"/>
  <c r="GC1106" i="64"/>
  <c r="GB1106" i="64"/>
  <c r="GA1106" i="64"/>
  <c r="FZ1106" i="64"/>
  <c r="FY1106" i="64"/>
  <c r="FX1106" i="64"/>
  <c r="FW1106" i="64"/>
  <c r="FV1106" i="64"/>
  <c r="FU1106" i="64"/>
  <c r="FT1106" i="64"/>
  <c r="FS1106" i="64"/>
  <c r="FR1106" i="64"/>
  <c r="FQ1106" i="64"/>
  <c r="FP1106" i="64"/>
  <c r="FO1106" i="64"/>
  <c r="FN1106" i="64"/>
  <c r="FM1106" i="64"/>
  <c r="FL1106" i="64"/>
  <c r="FK1106" i="64"/>
  <c r="FJ1106" i="64"/>
  <c r="FI1106" i="64"/>
  <c r="FH1106" i="64"/>
  <c r="FG1106" i="64"/>
  <c r="FA1106" i="64" s="1"/>
  <c r="FF1106" i="64"/>
  <c r="FC1106" i="64"/>
  <c r="EX1106" i="64"/>
  <c r="EW1106" i="64"/>
  <c r="EU1106" i="64"/>
  <c r="ET1106" i="64"/>
  <c r="ES1106" i="64"/>
  <c r="ER1106" i="64"/>
  <c r="EQ1106" i="64"/>
  <c r="EP1106" i="64"/>
  <c r="M1105" i="64"/>
  <c r="L1105" i="64"/>
  <c r="M1104" i="64"/>
  <c r="L1104" i="64"/>
  <c r="EY1104" i="64" s="1"/>
  <c r="M1103" i="64"/>
  <c r="L1103" i="64"/>
  <c r="EY1103" i="64" s="1"/>
  <c r="M1102" i="64"/>
  <c r="L1102" i="64"/>
  <c r="EY1102" i="64" s="1"/>
  <c r="M1101" i="64"/>
  <c r="L1101" i="64"/>
  <c r="IA1105" i="64"/>
  <c r="HZ1105" i="64"/>
  <c r="HY1105" i="64"/>
  <c r="GL1105" i="64"/>
  <c r="GJ1105" i="64"/>
  <c r="GI1105" i="64"/>
  <c r="GH1105" i="64"/>
  <c r="GG1105" i="64"/>
  <c r="GF1105" i="64"/>
  <c r="GE1105" i="64"/>
  <c r="GD1105" i="64"/>
  <c r="GC1105" i="64"/>
  <c r="GB1105" i="64"/>
  <c r="GA1105" i="64"/>
  <c r="FZ1105" i="64"/>
  <c r="FY1105" i="64"/>
  <c r="FX1105" i="64"/>
  <c r="FW1105" i="64"/>
  <c r="FV1105" i="64"/>
  <c r="FU1105" i="64"/>
  <c r="FT1105" i="64"/>
  <c r="FS1105" i="64"/>
  <c r="FR1105" i="64"/>
  <c r="FQ1105" i="64"/>
  <c r="FP1105" i="64"/>
  <c r="FO1105" i="64"/>
  <c r="FN1105" i="64"/>
  <c r="FM1105" i="64"/>
  <c r="FL1105" i="64"/>
  <c r="FK1105" i="64"/>
  <c r="FJ1105" i="64"/>
  <c r="FI1105" i="64"/>
  <c r="FH1105" i="64"/>
  <c r="FG1105" i="64"/>
  <c r="FF1105" i="64"/>
  <c r="FD1105" i="64"/>
  <c r="FC1105" i="64"/>
  <c r="EU1105" i="64"/>
  <c r="ET1105" i="64"/>
  <c r="ES1105" i="64"/>
  <c r="ER1105" i="64"/>
  <c r="EQ1105" i="64"/>
  <c r="EP1105" i="64"/>
  <c r="IA1104" i="64"/>
  <c r="HZ1104" i="64"/>
  <c r="HY1104" i="64"/>
  <c r="GL1104" i="64"/>
  <c r="FD1104" i="64" s="1"/>
  <c r="FC1104" i="64"/>
  <c r="FA1104" i="64"/>
  <c r="EZ1104" i="64"/>
  <c r="EX1104" i="64"/>
  <c r="EU1104" i="64"/>
  <c r="ET1104" i="64"/>
  <c r="ES1104" i="64"/>
  <c r="ER1104" i="64"/>
  <c r="EQ1104" i="64"/>
  <c r="EP1104" i="64"/>
  <c r="IA1103" i="64"/>
  <c r="HZ1103" i="64"/>
  <c r="HY1103" i="64"/>
  <c r="GL1103" i="64"/>
  <c r="FD1103" i="64" s="1"/>
  <c r="FC1103" i="64"/>
  <c r="FA1103" i="64"/>
  <c r="EZ1103" i="64"/>
  <c r="EX1103" i="64"/>
  <c r="EU1103" i="64"/>
  <c r="ET1103" i="64"/>
  <c r="ES1103" i="64"/>
  <c r="ER1103" i="64"/>
  <c r="EQ1103" i="64"/>
  <c r="EP1103" i="64"/>
  <c r="IA1102" i="64"/>
  <c r="HZ1102" i="64"/>
  <c r="HY1102" i="64"/>
  <c r="GL1102" i="64"/>
  <c r="FD1102" i="64" s="1"/>
  <c r="FC1102" i="64"/>
  <c r="FA1102" i="64"/>
  <c r="EZ1102" i="64"/>
  <c r="EX1102" i="64"/>
  <c r="EU1102" i="64"/>
  <c r="ET1102" i="64"/>
  <c r="ES1102" i="64"/>
  <c r="ER1102" i="64"/>
  <c r="EQ1102" i="64"/>
  <c r="EP1102" i="64"/>
  <c r="IA1101" i="64"/>
  <c r="HZ1101" i="64"/>
  <c r="HY1101" i="64"/>
  <c r="HP1101" i="64"/>
  <c r="HO1101" i="64"/>
  <c r="HN1101" i="64"/>
  <c r="HM1101" i="64"/>
  <c r="HL1101" i="64"/>
  <c r="HK1101" i="64"/>
  <c r="HJ1101" i="64"/>
  <c r="HI1101" i="64"/>
  <c r="HH1101" i="64"/>
  <c r="HG1101" i="64"/>
  <c r="HF1101" i="64"/>
  <c r="HE1101" i="64"/>
  <c r="HD1101" i="64"/>
  <c r="HC1101" i="64"/>
  <c r="HB1101" i="64"/>
  <c r="HA1101" i="64"/>
  <c r="GZ1101" i="64"/>
  <c r="GY1101" i="64"/>
  <c r="GX1101" i="64"/>
  <c r="GW1101" i="64"/>
  <c r="GV1101" i="64"/>
  <c r="GU1101" i="64"/>
  <c r="GT1101" i="64"/>
  <c r="GS1101" i="64"/>
  <c r="GR1101" i="64"/>
  <c r="GQ1101" i="64"/>
  <c r="GP1101" i="64"/>
  <c r="GO1101" i="64"/>
  <c r="GN1101" i="64"/>
  <c r="GL1101" i="64"/>
  <c r="GJ1101" i="64"/>
  <c r="GI1101" i="64"/>
  <c r="GH1101" i="64"/>
  <c r="GG1101" i="64"/>
  <c r="GF1101" i="64"/>
  <c r="GE1101" i="64"/>
  <c r="GD1101" i="64"/>
  <c r="GC1101" i="64"/>
  <c r="GB1101" i="64"/>
  <c r="GA1101" i="64"/>
  <c r="FZ1101" i="64"/>
  <c r="FY1101" i="64"/>
  <c r="FX1101" i="64"/>
  <c r="FW1101" i="64"/>
  <c r="FV1101" i="64"/>
  <c r="FU1101" i="64"/>
  <c r="FT1101" i="64"/>
  <c r="FS1101" i="64"/>
  <c r="FR1101" i="64"/>
  <c r="FQ1101" i="64"/>
  <c r="FP1101" i="64"/>
  <c r="FO1101" i="64"/>
  <c r="FN1101" i="64"/>
  <c r="FM1101" i="64"/>
  <c r="FL1101" i="64"/>
  <c r="FK1101" i="64"/>
  <c r="FJ1101" i="64"/>
  <c r="FI1101" i="64"/>
  <c r="FH1101" i="64"/>
  <c r="FG1101" i="64"/>
  <c r="FF1101" i="64"/>
  <c r="FD1101" i="64"/>
  <c r="FC1101" i="64"/>
  <c r="EY1101" i="64"/>
  <c r="EX1101" i="64"/>
  <c r="EW1101" i="64"/>
  <c r="EU1101" i="64"/>
  <c r="ET1101" i="64"/>
  <c r="ES1101" i="64"/>
  <c r="ER1101" i="64"/>
  <c r="EQ1101" i="64"/>
  <c r="EP1101" i="64"/>
  <c r="M1100" i="64"/>
  <c r="L1100" i="64"/>
  <c r="M1099" i="64"/>
  <c r="M1098" i="64"/>
  <c r="L1098" i="64"/>
  <c r="M1097" i="64"/>
  <c r="M1096" i="64"/>
  <c r="L1096" i="64"/>
  <c r="EY1096" i="64" s="1"/>
  <c r="IA1100" i="64"/>
  <c r="HZ1100" i="64"/>
  <c r="HY1100" i="64"/>
  <c r="GL1100" i="64"/>
  <c r="GJ1100" i="64"/>
  <c r="GI1100" i="64"/>
  <c r="GH1100" i="64"/>
  <c r="GG1100" i="64"/>
  <c r="GF1100" i="64"/>
  <c r="GE1100" i="64"/>
  <c r="GD1100" i="64"/>
  <c r="GC1100" i="64"/>
  <c r="GB1100" i="64"/>
  <c r="GA1100" i="64"/>
  <c r="FZ1100" i="64"/>
  <c r="FY1100" i="64"/>
  <c r="FX1100" i="64"/>
  <c r="FW1100" i="64"/>
  <c r="FV1100" i="64"/>
  <c r="FU1100" i="64"/>
  <c r="FT1100" i="64"/>
  <c r="FS1100" i="64"/>
  <c r="FR1100" i="64"/>
  <c r="FQ1100" i="64"/>
  <c r="FP1100" i="64"/>
  <c r="FO1100" i="64"/>
  <c r="FN1100" i="64"/>
  <c r="FM1100" i="64"/>
  <c r="FL1100" i="64"/>
  <c r="FK1100" i="64"/>
  <c r="FJ1100" i="64"/>
  <c r="FI1100" i="64"/>
  <c r="FH1100" i="64"/>
  <c r="FG1100" i="64"/>
  <c r="FF1100" i="64"/>
  <c r="FD1100" i="64"/>
  <c r="FC1100" i="64"/>
  <c r="EU1100" i="64"/>
  <c r="ET1100" i="64"/>
  <c r="ES1100" i="64"/>
  <c r="ER1100" i="64"/>
  <c r="EQ1100" i="64"/>
  <c r="EP1100" i="64"/>
  <c r="IA1099" i="64"/>
  <c r="HZ1099" i="64"/>
  <c r="HY1099" i="64"/>
  <c r="GL1099" i="64"/>
  <c r="FD1099" i="64" s="1"/>
  <c r="FC1099" i="64"/>
  <c r="FA1099" i="64"/>
  <c r="EZ1099" i="64"/>
  <c r="EX1099" i="64"/>
  <c r="EU1099" i="64"/>
  <c r="ET1099" i="64"/>
  <c r="ES1099" i="64"/>
  <c r="ER1099" i="64"/>
  <c r="EQ1099" i="64"/>
  <c r="EP1099" i="64"/>
  <c r="IA1098" i="64"/>
  <c r="HZ1098" i="64"/>
  <c r="HY1098" i="64"/>
  <c r="GL1098" i="64"/>
  <c r="FD1098" i="64" s="1"/>
  <c r="FC1098" i="64"/>
  <c r="FA1098" i="64"/>
  <c r="EZ1098" i="64"/>
  <c r="EX1098" i="64"/>
  <c r="EU1098" i="64"/>
  <c r="ET1098" i="64"/>
  <c r="ES1098" i="64"/>
  <c r="ER1098" i="64"/>
  <c r="EQ1098" i="64"/>
  <c r="EP1098" i="64"/>
  <c r="IA1097" i="64"/>
  <c r="HZ1097" i="64"/>
  <c r="HY1097" i="64"/>
  <c r="GL1097" i="64"/>
  <c r="FD1097" i="64" s="1"/>
  <c r="FC1097" i="64"/>
  <c r="FA1097" i="64"/>
  <c r="EZ1097" i="64"/>
  <c r="EX1097" i="64"/>
  <c r="EU1097" i="64"/>
  <c r="ET1097" i="64"/>
  <c r="ES1097" i="64"/>
  <c r="ER1097" i="64"/>
  <c r="EQ1097" i="64"/>
  <c r="EP1097" i="64"/>
  <c r="IA1096" i="64"/>
  <c r="HZ1096" i="64"/>
  <c r="HY1096" i="64"/>
  <c r="HP1096" i="64"/>
  <c r="HO1096" i="64"/>
  <c r="HN1096" i="64"/>
  <c r="HM1096" i="64"/>
  <c r="HL1096" i="64"/>
  <c r="HK1096" i="64"/>
  <c r="HJ1096" i="64"/>
  <c r="HI1096" i="64"/>
  <c r="HH1096" i="64"/>
  <c r="HG1096" i="64"/>
  <c r="HF1096" i="64"/>
  <c r="HE1096" i="64"/>
  <c r="HD1096" i="64"/>
  <c r="HC1096" i="64"/>
  <c r="HB1096" i="64"/>
  <c r="HA1096" i="64"/>
  <c r="GZ1096" i="64"/>
  <c r="GY1096" i="64"/>
  <c r="GX1096" i="64"/>
  <c r="GW1096" i="64"/>
  <c r="GV1096" i="64"/>
  <c r="GU1096" i="64"/>
  <c r="GT1096" i="64"/>
  <c r="GS1096" i="64"/>
  <c r="GR1096" i="64"/>
  <c r="GQ1096" i="64"/>
  <c r="GP1096" i="64"/>
  <c r="GO1096" i="64"/>
  <c r="GN1096" i="64"/>
  <c r="GL1096" i="64"/>
  <c r="GJ1096" i="64"/>
  <c r="GI1096" i="64"/>
  <c r="GH1096" i="64"/>
  <c r="GG1096" i="64"/>
  <c r="GF1096" i="64"/>
  <c r="GE1096" i="64"/>
  <c r="GD1096" i="64"/>
  <c r="GC1096" i="64"/>
  <c r="GB1096" i="64"/>
  <c r="GA1096" i="64"/>
  <c r="FZ1096" i="64"/>
  <c r="FY1096" i="64"/>
  <c r="FX1096" i="64"/>
  <c r="FW1096" i="64"/>
  <c r="FV1096" i="64"/>
  <c r="FU1096" i="64"/>
  <c r="FT1096" i="64"/>
  <c r="FS1096" i="64"/>
  <c r="FR1096" i="64"/>
  <c r="FQ1096" i="64"/>
  <c r="FP1096" i="64"/>
  <c r="FO1096" i="64"/>
  <c r="FN1096" i="64"/>
  <c r="FM1096" i="64"/>
  <c r="FL1096" i="64"/>
  <c r="FK1096" i="64"/>
  <c r="FJ1096" i="64"/>
  <c r="FI1096" i="64"/>
  <c r="FH1096" i="64"/>
  <c r="FG1096" i="64"/>
  <c r="FF1096" i="64"/>
  <c r="FD1096" i="64"/>
  <c r="FC1096" i="64"/>
  <c r="EX1096" i="64"/>
  <c r="EW1096" i="64"/>
  <c r="EU1096" i="64"/>
  <c r="ET1096" i="64"/>
  <c r="ES1096" i="64"/>
  <c r="ER1096" i="64"/>
  <c r="EQ1096" i="64"/>
  <c r="EP1096" i="64"/>
  <c r="M1095" i="64"/>
  <c r="L1095" i="64"/>
  <c r="M1094" i="64"/>
  <c r="L1094" i="64"/>
  <c r="EY1094" i="64" s="1"/>
  <c r="M1093" i="64"/>
  <c r="L1093" i="64"/>
  <c r="EY1093" i="64" s="1"/>
  <c r="M1092" i="64"/>
  <c r="L1092" i="64"/>
  <c r="EY1092" i="64" s="1"/>
  <c r="M1091" i="64"/>
  <c r="L1091" i="64"/>
  <c r="IA1095" i="64"/>
  <c r="HZ1095" i="64"/>
  <c r="HY1095" i="64"/>
  <c r="GL1095" i="64"/>
  <c r="GJ1095" i="64"/>
  <c r="GI1095" i="64"/>
  <c r="GH1095" i="64"/>
  <c r="GG1095" i="64"/>
  <c r="GF1095" i="64"/>
  <c r="GE1095" i="64"/>
  <c r="GD1095" i="64"/>
  <c r="GC1095" i="64"/>
  <c r="GB1095" i="64"/>
  <c r="GA1095" i="64"/>
  <c r="FZ1095" i="64"/>
  <c r="FY1095" i="64"/>
  <c r="FX1095" i="64"/>
  <c r="FW1095" i="64"/>
  <c r="FV1095" i="64"/>
  <c r="FU1095" i="64"/>
  <c r="FT1095" i="64"/>
  <c r="FS1095" i="64"/>
  <c r="FR1095" i="64"/>
  <c r="FQ1095" i="64"/>
  <c r="FP1095" i="64"/>
  <c r="FO1095" i="64"/>
  <c r="FN1095" i="64"/>
  <c r="FM1095" i="64"/>
  <c r="FL1095" i="64"/>
  <c r="FK1095" i="64"/>
  <c r="FJ1095" i="64"/>
  <c r="FI1095" i="64"/>
  <c r="FH1095" i="64"/>
  <c r="FG1095" i="64"/>
  <c r="FF1095" i="64"/>
  <c r="FD1095" i="64"/>
  <c r="FC1095" i="64"/>
  <c r="EU1095" i="64"/>
  <c r="ET1095" i="64"/>
  <c r="ES1095" i="64"/>
  <c r="ER1095" i="64"/>
  <c r="EQ1095" i="64"/>
  <c r="EP1095" i="64"/>
  <c r="IA1094" i="64"/>
  <c r="HZ1094" i="64"/>
  <c r="HY1094" i="64"/>
  <c r="GL1094" i="64"/>
  <c r="FD1094" i="64" s="1"/>
  <c r="FC1094" i="64"/>
  <c r="FA1094" i="64"/>
  <c r="EZ1094" i="64"/>
  <c r="EX1094" i="64"/>
  <c r="EU1094" i="64"/>
  <c r="ET1094" i="64"/>
  <c r="ES1094" i="64"/>
  <c r="ER1094" i="64"/>
  <c r="EQ1094" i="64"/>
  <c r="EP1094" i="64"/>
  <c r="IA1093" i="64"/>
  <c r="HZ1093" i="64"/>
  <c r="HY1093" i="64"/>
  <c r="GL1093" i="64"/>
  <c r="FD1093" i="64" s="1"/>
  <c r="FC1093" i="64"/>
  <c r="FA1093" i="64"/>
  <c r="EZ1093" i="64"/>
  <c r="EX1093" i="64"/>
  <c r="EU1093" i="64"/>
  <c r="ET1093" i="64"/>
  <c r="ES1093" i="64"/>
  <c r="ER1093" i="64"/>
  <c r="EQ1093" i="64"/>
  <c r="EP1093" i="64"/>
  <c r="IA1092" i="64"/>
  <c r="HZ1092" i="64"/>
  <c r="HY1092" i="64"/>
  <c r="GL1092" i="64"/>
  <c r="FD1092" i="64" s="1"/>
  <c r="FC1092" i="64"/>
  <c r="FA1092" i="64"/>
  <c r="EZ1092" i="64"/>
  <c r="EX1092" i="64"/>
  <c r="EU1092" i="64"/>
  <c r="ET1092" i="64"/>
  <c r="ES1092" i="64"/>
  <c r="ER1092" i="64"/>
  <c r="EQ1092" i="64"/>
  <c r="EP1092" i="64"/>
  <c r="IA1091" i="64"/>
  <c r="HZ1091" i="64"/>
  <c r="HY1091" i="64"/>
  <c r="HP1091" i="64"/>
  <c r="HO1091" i="64"/>
  <c r="HN1091" i="64"/>
  <c r="HM1091" i="64"/>
  <c r="HL1091" i="64"/>
  <c r="HK1091" i="64"/>
  <c r="HJ1091" i="64"/>
  <c r="HI1091" i="64"/>
  <c r="HH1091" i="64"/>
  <c r="HG1091" i="64"/>
  <c r="HF1091" i="64"/>
  <c r="HE1091" i="64"/>
  <c r="HD1091" i="64"/>
  <c r="HC1091" i="64"/>
  <c r="HB1091" i="64"/>
  <c r="HA1091" i="64"/>
  <c r="GZ1091" i="64"/>
  <c r="GY1091" i="64"/>
  <c r="GX1091" i="64"/>
  <c r="GW1091" i="64"/>
  <c r="GV1091" i="64"/>
  <c r="GU1091" i="64"/>
  <c r="GT1091" i="64"/>
  <c r="GS1091" i="64"/>
  <c r="GR1091" i="64"/>
  <c r="GQ1091" i="64"/>
  <c r="GP1091" i="64"/>
  <c r="GO1091" i="64"/>
  <c r="GN1091" i="64"/>
  <c r="GL1091" i="64"/>
  <c r="GJ1091" i="64"/>
  <c r="GI1091" i="64"/>
  <c r="GH1091" i="64"/>
  <c r="GG1091" i="64"/>
  <c r="GF1091" i="64"/>
  <c r="GE1091" i="64"/>
  <c r="GD1091" i="64"/>
  <c r="GC1091" i="64"/>
  <c r="GB1091" i="64"/>
  <c r="GA1091" i="64"/>
  <c r="FZ1091" i="64"/>
  <c r="FY1091" i="64"/>
  <c r="FX1091" i="64"/>
  <c r="FW1091" i="64"/>
  <c r="FV1091" i="64"/>
  <c r="FU1091" i="64"/>
  <c r="FT1091" i="64"/>
  <c r="FS1091" i="64"/>
  <c r="FR1091" i="64"/>
  <c r="FQ1091" i="64"/>
  <c r="FP1091" i="64"/>
  <c r="FO1091" i="64"/>
  <c r="FN1091" i="64"/>
  <c r="FM1091" i="64"/>
  <c r="FL1091" i="64"/>
  <c r="FK1091" i="64"/>
  <c r="FJ1091" i="64"/>
  <c r="FI1091" i="64"/>
  <c r="FH1091" i="64"/>
  <c r="FG1091" i="64"/>
  <c r="FF1091" i="64"/>
  <c r="FD1091" i="64"/>
  <c r="FC1091" i="64"/>
  <c r="EY1091" i="64"/>
  <c r="EX1091" i="64"/>
  <c r="EW1091" i="64"/>
  <c r="EU1091" i="64"/>
  <c r="ET1091" i="64"/>
  <c r="ES1091" i="64"/>
  <c r="ER1091" i="64"/>
  <c r="EQ1091" i="64"/>
  <c r="EP1091" i="64"/>
  <c r="M1090" i="64"/>
  <c r="L1090" i="64"/>
  <c r="M1089" i="64"/>
  <c r="M1088" i="64"/>
  <c r="L1088" i="64"/>
  <c r="M1087" i="64"/>
  <c r="M1086" i="64"/>
  <c r="L1086" i="64"/>
  <c r="IA1090" i="64"/>
  <c r="HZ1090" i="64"/>
  <c r="HY1090" i="64"/>
  <c r="GL1090" i="64"/>
  <c r="GJ1090" i="64"/>
  <c r="GI1090" i="64"/>
  <c r="GH1090" i="64"/>
  <c r="GG1090" i="64"/>
  <c r="GF1090" i="64"/>
  <c r="GE1090" i="64"/>
  <c r="GD1090" i="64"/>
  <c r="GC1090" i="64"/>
  <c r="GB1090" i="64"/>
  <c r="GA1090" i="64"/>
  <c r="FZ1090" i="64"/>
  <c r="FY1090" i="64"/>
  <c r="FX1090" i="64"/>
  <c r="FW1090" i="64"/>
  <c r="FV1090" i="64"/>
  <c r="FU1090" i="64"/>
  <c r="FT1090" i="64"/>
  <c r="FS1090" i="64"/>
  <c r="FR1090" i="64"/>
  <c r="FQ1090" i="64"/>
  <c r="FP1090" i="64"/>
  <c r="FO1090" i="64"/>
  <c r="FN1090" i="64"/>
  <c r="FM1090" i="64"/>
  <c r="FL1090" i="64"/>
  <c r="FK1090" i="64"/>
  <c r="FJ1090" i="64"/>
  <c r="FI1090" i="64"/>
  <c r="FH1090" i="64"/>
  <c r="FG1090" i="64"/>
  <c r="FF1090" i="64"/>
  <c r="FD1090" i="64"/>
  <c r="FC1090" i="64"/>
  <c r="FB1090" i="64"/>
  <c r="EU1090" i="64"/>
  <c r="ET1090" i="64"/>
  <c r="ES1090" i="64"/>
  <c r="ER1090" i="64"/>
  <c r="EQ1090" i="64"/>
  <c r="EP1090" i="64"/>
  <c r="IA1089" i="64"/>
  <c r="HZ1089" i="64"/>
  <c r="HY1089" i="64"/>
  <c r="GL1089" i="64"/>
  <c r="FD1089" i="64" s="1"/>
  <c r="FC1089" i="64"/>
  <c r="FA1089" i="64"/>
  <c r="EZ1089" i="64"/>
  <c r="EX1089" i="64"/>
  <c r="EU1089" i="64"/>
  <c r="ET1089" i="64"/>
  <c r="ES1089" i="64"/>
  <c r="ER1089" i="64"/>
  <c r="EQ1089" i="64"/>
  <c r="EV1089" i="64" s="1"/>
  <c r="EP1089" i="64"/>
  <c r="IA1088" i="64"/>
  <c r="HZ1088" i="64"/>
  <c r="HY1088" i="64"/>
  <c r="GL1088" i="64"/>
  <c r="FD1088" i="64" s="1"/>
  <c r="FC1088" i="64"/>
  <c r="FA1088" i="64"/>
  <c r="EZ1088" i="64"/>
  <c r="EX1088" i="64"/>
  <c r="EU1088" i="64"/>
  <c r="ET1088" i="64"/>
  <c r="ES1088" i="64"/>
  <c r="ER1088" i="64"/>
  <c r="EQ1088" i="64"/>
  <c r="EP1088" i="64"/>
  <c r="IA1087" i="64"/>
  <c r="HZ1087" i="64"/>
  <c r="HY1087" i="64"/>
  <c r="GL1087" i="64"/>
  <c r="FD1087" i="64" s="1"/>
  <c r="FC1087" i="64"/>
  <c r="FA1087" i="64"/>
  <c r="EZ1087" i="64"/>
  <c r="EX1087" i="64"/>
  <c r="EU1087" i="64"/>
  <c r="ET1087" i="64"/>
  <c r="ES1087" i="64"/>
  <c r="ER1087" i="64"/>
  <c r="EQ1087" i="64"/>
  <c r="EP1087" i="64"/>
  <c r="IA1086" i="64"/>
  <c r="HZ1086" i="64"/>
  <c r="HY1086" i="64"/>
  <c r="HP1086" i="64"/>
  <c r="HO1086" i="64"/>
  <c r="HN1086" i="64"/>
  <c r="HM1086" i="64"/>
  <c r="HL1086" i="64"/>
  <c r="HK1086" i="64"/>
  <c r="HJ1086" i="64"/>
  <c r="HI1086" i="64"/>
  <c r="HH1086" i="64"/>
  <c r="HG1086" i="64"/>
  <c r="HF1086" i="64"/>
  <c r="HE1086" i="64"/>
  <c r="HD1086" i="64"/>
  <c r="HC1086" i="64"/>
  <c r="HB1086" i="64"/>
  <c r="HA1086" i="64"/>
  <c r="GZ1086" i="64"/>
  <c r="GY1086" i="64"/>
  <c r="GX1086" i="64"/>
  <c r="GW1086" i="64"/>
  <c r="GV1086" i="64"/>
  <c r="GU1086" i="64"/>
  <c r="GT1086" i="64"/>
  <c r="GS1086" i="64"/>
  <c r="GR1086" i="64"/>
  <c r="GQ1086" i="64"/>
  <c r="GP1086" i="64"/>
  <c r="GO1086" i="64"/>
  <c r="GN1086" i="64"/>
  <c r="GL1086" i="64"/>
  <c r="GJ1086" i="64"/>
  <c r="GI1086" i="64"/>
  <c r="GH1086" i="64"/>
  <c r="GG1086" i="64"/>
  <c r="GF1086" i="64"/>
  <c r="GE1086" i="64"/>
  <c r="GD1086" i="64"/>
  <c r="GC1086" i="64"/>
  <c r="GB1086" i="64"/>
  <c r="GA1086" i="64"/>
  <c r="FZ1086" i="64"/>
  <c r="FY1086" i="64"/>
  <c r="FX1086" i="64"/>
  <c r="FW1086" i="64"/>
  <c r="FV1086" i="64"/>
  <c r="FU1086" i="64"/>
  <c r="FT1086" i="64"/>
  <c r="FS1086" i="64"/>
  <c r="FR1086" i="64"/>
  <c r="FQ1086" i="64"/>
  <c r="FP1086" i="64"/>
  <c r="FO1086" i="64"/>
  <c r="FN1086" i="64"/>
  <c r="FM1086" i="64"/>
  <c r="FL1086" i="64"/>
  <c r="FK1086" i="64"/>
  <c r="FJ1086" i="64"/>
  <c r="FI1086" i="64"/>
  <c r="FH1086" i="64"/>
  <c r="FG1086" i="64"/>
  <c r="FF1086" i="64"/>
  <c r="EX1086" i="64" s="1"/>
  <c r="FD1086" i="64"/>
  <c r="FC1086" i="64"/>
  <c r="FA1086" i="64"/>
  <c r="EZ1086" i="64"/>
  <c r="EY1086" i="64"/>
  <c r="EW1086" i="64"/>
  <c r="EU1086" i="64"/>
  <c r="ET1086" i="64"/>
  <c r="ES1086" i="64"/>
  <c r="ER1086" i="64"/>
  <c r="EQ1086" i="64"/>
  <c r="EP1086" i="64"/>
  <c r="M1085" i="64"/>
  <c r="L1085" i="64"/>
  <c r="M1084" i="64"/>
  <c r="M1083" i="64"/>
  <c r="L1083" i="64"/>
  <c r="M1082" i="64"/>
  <c r="M1081" i="64"/>
  <c r="IA1085" i="64"/>
  <c r="HZ1085" i="64"/>
  <c r="HY1085" i="64"/>
  <c r="GL1085" i="64"/>
  <c r="GJ1085" i="64"/>
  <c r="GI1085" i="64"/>
  <c r="GH1085" i="64"/>
  <c r="GG1085" i="64"/>
  <c r="GF1085" i="64"/>
  <c r="GE1085" i="64"/>
  <c r="GD1085" i="64"/>
  <c r="GC1085" i="64"/>
  <c r="GB1085" i="64"/>
  <c r="GA1085" i="64"/>
  <c r="FZ1085" i="64"/>
  <c r="FY1085" i="64"/>
  <c r="FX1085" i="64"/>
  <c r="FW1085" i="64"/>
  <c r="FV1085" i="64"/>
  <c r="FU1085" i="64"/>
  <c r="FT1085" i="64"/>
  <c r="FS1085" i="64"/>
  <c r="FR1085" i="64"/>
  <c r="FQ1085" i="64"/>
  <c r="FP1085" i="64"/>
  <c r="FO1085" i="64"/>
  <c r="FN1085" i="64"/>
  <c r="FM1085" i="64"/>
  <c r="FL1085" i="64"/>
  <c r="FK1085" i="64"/>
  <c r="FJ1085" i="64"/>
  <c r="FI1085" i="64"/>
  <c r="FH1085" i="64"/>
  <c r="FG1085" i="64"/>
  <c r="FF1085" i="64"/>
  <c r="FD1085" i="64"/>
  <c r="FC1085" i="64"/>
  <c r="EU1085" i="64"/>
  <c r="ET1085" i="64"/>
  <c r="ES1085" i="64"/>
  <c r="ER1085" i="64"/>
  <c r="EQ1085" i="64"/>
  <c r="EV1085" i="64" s="1"/>
  <c r="EP1085" i="64"/>
  <c r="IA1084" i="64"/>
  <c r="HZ1084" i="64"/>
  <c r="HY1084" i="64"/>
  <c r="GL1084" i="64"/>
  <c r="FD1084" i="64" s="1"/>
  <c r="FC1084" i="64"/>
  <c r="FA1084" i="64"/>
  <c r="EZ1084" i="64"/>
  <c r="EX1084" i="64"/>
  <c r="EU1084" i="64"/>
  <c r="ET1084" i="64"/>
  <c r="ES1084" i="64"/>
  <c r="ER1084" i="64"/>
  <c r="EQ1084" i="64"/>
  <c r="EP1084" i="64"/>
  <c r="IA1083" i="64"/>
  <c r="HZ1083" i="64"/>
  <c r="HY1083" i="64"/>
  <c r="GL1083" i="64"/>
  <c r="FD1083" i="64"/>
  <c r="FC1083" i="64"/>
  <c r="FA1083" i="64"/>
  <c r="EZ1083" i="64"/>
  <c r="EX1083" i="64"/>
  <c r="EU1083" i="64"/>
  <c r="ET1083" i="64"/>
  <c r="ES1083" i="64"/>
  <c r="ER1083" i="64"/>
  <c r="EQ1083" i="64"/>
  <c r="EP1083" i="64"/>
  <c r="IA1082" i="64"/>
  <c r="HZ1082" i="64"/>
  <c r="HY1082" i="64"/>
  <c r="GL1082" i="64"/>
  <c r="FD1082" i="64"/>
  <c r="FC1082" i="64"/>
  <c r="FA1082" i="64"/>
  <c r="EZ1082" i="64"/>
  <c r="EX1082" i="64"/>
  <c r="EU1082" i="64"/>
  <c r="ET1082" i="64"/>
  <c r="ES1082" i="64"/>
  <c r="ER1082" i="64"/>
  <c r="EQ1082" i="64"/>
  <c r="EP1082" i="64"/>
  <c r="IA1081" i="64"/>
  <c r="HZ1081" i="64"/>
  <c r="HY1081" i="64"/>
  <c r="HP1081" i="64"/>
  <c r="HO1081" i="64"/>
  <c r="HN1081" i="64"/>
  <c r="HM1081" i="64"/>
  <c r="HL1081" i="64"/>
  <c r="HK1081" i="64"/>
  <c r="HJ1081" i="64"/>
  <c r="HI1081" i="64"/>
  <c r="HH1081" i="64"/>
  <c r="HG1081" i="64"/>
  <c r="HF1081" i="64"/>
  <c r="HE1081" i="64"/>
  <c r="HD1081" i="64"/>
  <c r="HC1081" i="64"/>
  <c r="HB1081" i="64"/>
  <c r="HA1081" i="64"/>
  <c r="GZ1081" i="64"/>
  <c r="GY1081" i="64"/>
  <c r="GX1081" i="64"/>
  <c r="GW1081" i="64"/>
  <c r="GV1081" i="64"/>
  <c r="GU1081" i="64"/>
  <c r="GT1081" i="64"/>
  <c r="GS1081" i="64"/>
  <c r="GR1081" i="64"/>
  <c r="GQ1081" i="64"/>
  <c r="GP1081" i="64"/>
  <c r="GO1081" i="64"/>
  <c r="GN1081" i="64"/>
  <c r="GL1081" i="64"/>
  <c r="GJ1081" i="64"/>
  <c r="GI1081" i="64"/>
  <c r="GH1081" i="64"/>
  <c r="GG1081" i="64"/>
  <c r="GF1081" i="64"/>
  <c r="GE1081" i="64"/>
  <c r="GD1081" i="64"/>
  <c r="GC1081" i="64"/>
  <c r="GB1081" i="64"/>
  <c r="GA1081" i="64"/>
  <c r="FZ1081" i="64"/>
  <c r="FY1081" i="64"/>
  <c r="FX1081" i="64"/>
  <c r="FW1081" i="64"/>
  <c r="FV1081" i="64"/>
  <c r="FU1081" i="64"/>
  <c r="FT1081" i="64"/>
  <c r="FS1081" i="64"/>
  <c r="FR1081" i="64"/>
  <c r="FQ1081" i="64"/>
  <c r="FP1081" i="64"/>
  <c r="FO1081" i="64"/>
  <c r="FN1081" i="64"/>
  <c r="FM1081" i="64"/>
  <c r="FL1081" i="64"/>
  <c r="FK1081" i="64"/>
  <c r="FJ1081" i="64"/>
  <c r="FI1081" i="64"/>
  <c r="FH1081" i="64"/>
  <c r="FG1081" i="64"/>
  <c r="FF1081" i="64"/>
  <c r="FD1081" i="64"/>
  <c r="FC1081" i="64"/>
  <c r="EX1081" i="64"/>
  <c r="EW1081" i="64"/>
  <c r="EU1081" i="64"/>
  <c r="ET1081" i="64"/>
  <c r="ES1081" i="64"/>
  <c r="ER1081" i="64"/>
  <c r="EQ1081" i="64"/>
  <c r="EP1081" i="64"/>
  <c r="M1080" i="64"/>
  <c r="L1080" i="64"/>
  <c r="M1079" i="64"/>
  <c r="L1079" i="64"/>
  <c r="EY1079" i="64" s="1"/>
  <c r="M1078" i="64"/>
  <c r="L1078" i="64"/>
  <c r="M1077" i="64"/>
  <c r="L1077" i="64"/>
  <c r="EY1077" i="64" s="1"/>
  <c r="M1076" i="64"/>
  <c r="L1076" i="64"/>
  <c r="EY1076" i="64" s="1"/>
  <c r="IA1080" i="64"/>
  <c r="HZ1080" i="64"/>
  <c r="HY1080" i="64"/>
  <c r="GL1080" i="64"/>
  <c r="GJ1080" i="64"/>
  <c r="GI1080" i="64"/>
  <c r="GH1080" i="64"/>
  <c r="GG1080" i="64"/>
  <c r="GF1080" i="64"/>
  <c r="GE1080" i="64"/>
  <c r="GD1080" i="64"/>
  <c r="GC1080" i="64"/>
  <c r="GB1080" i="64"/>
  <c r="GA1080" i="64"/>
  <c r="FZ1080" i="64"/>
  <c r="FY1080" i="64"/>
  <c r="FX1080" i="64"/>
  <c r="FW1080" i="64"/>
  <c r="FV1080" i="64"/>
  <c r="FU1080" i="64"/>
  <c r="FT1080" i="64"/>
  <c r="FS1080" i="64"/>
  <c r="FR1080" i="64"/>
  <c r="FQ1080" i="64"/>
  <c r="FP1080" i="64"/>
  <c r="FO1080" i="64"/>
  <c r="FN1080" i="64"/>
  <c r="FM1080" i="64"/>
  <c r="FL1080" i="64"/>
  <c r="FK1080" i="64"/>
  <c r="FJ1080" i="64"/>
  <c r="FI1080" i="64"/>
  <c r="FH1080" i="64"/>
  <c r="FG1080" i="64"/>
  <c r="FF1080" i="64"/>
  <c r="FD1080" i="64"/>
  <c r="FC1080" i="64"/>
  <c r="EU1080" i="64"/>
  <c r="ET1080" i="64"/>
  <c r="ES1080" i="64"/>
  <c r="ER1080" i="64"/>
  <c r="EQ1080" i="64"/>
  <c r="EV1080" i="64" s="1"/>
  <c r="EP1080" i="64"/>
  <c r="IA1079" i="64"/>
  <c r="HZ1079" i="64"/>
  <c r="HY1079" i="64"/>
  <c r="GL1079" i="64"/>
  <c r="FD1079" i="64" s="1"/>
  <c r="FC1079" i="64"/>
  <c r="FA1079" i="64"/>
  <c r="EZ1079" i="64"/>
  <c r="EX1079" i="64"/>
  <c r="EU1079" i="64"/>
  <c r="ET1079" i="64"/>
  <c r="ES1079" i="64"/>
  <c r="ER1079" i="64"/>
  <c r="EQ1079" i="64"/>
  <c r="EP1079" i="64"/>
  <c r="IA1078" i="64"/>
  <c r="HZ1078" i="64"/>
  <c r="HY1078" i="64"/>
  <c r="GL1078" i="64"/>
  <c r="FD1078" i="64"/>
  <c r="FC1078" i="64"/>
  <c r="FA1078" i="64"/>
  <c r="EZ1078" i="64"/>
  <c r="EY1078" i="64"/>
  <c r="EX1078" i="64"/>
  <c r="EU1078" i="64"/>
  <c r="ET1078" i="64"/>
  <c r="ES1078" i="64"/>
  <c r="ER1078" i="64"/>
  <c r="EQ1078" i="64"/>
  <c r="EP1078" i="64"/>
  <c r="IA1077" i="64"/>
  <c r="HZ1077" i="64"/>
  <c r="HY1077" i="64"/>
  <c r="GL1077" i="64"/>
  <c r="FD1077" i="64"/>
  <c r="FC1077" i="64"/>
  <c r="FA1077" i="64"/>
  <c r="EZ1077" i="64"/>
  <c r="EX1077" i="64"/>
  <c r="EU1077" i="64"/>
  <c r="ET1077" i="64"/>
  <c r="ES1077" i="64"/>
  <c r="ER1077" i="64"/>
  <c r="EQ1077" i="64"/>
  <c r="EP1077" i="64"/>
  <c r="IA1076" i="64"/>
  <c r="HZ1076" i="64"/>
  <c r="HY1076" i="64"/>
  <c r="HP1076" i="64"/>
  <c r="HO1076" i="64"/>
  <c r="HN1076" i="64"/>
  <c r="HM1076" i="64"/>
  <c r="HL1076" i="64"/>
  <c r="HK1076" i="64"/>
  <c r="HJ1076" i="64"/>
  <c r="HI1076" i="64"/>
  <c r="HH1076" i="64"/>
  <c r="HG1076" i="64"/>
  <c r="HF1076" i="64"/>
  <c r="HE1076" i="64"/>
  <c r="HD1076" i="64"/>
  <c r="HC1076" i="64"/>
  <c r="HB1076" i="64"/>
  <c r="HA1076" i="64"/>
  <c r="GZ1076" i="64"/>
  <c r="GY1076" i="64"/>
  <c r="GX1076" i="64"/>
  <c r="GW1076" i="64"/>
  <c r="GV1076" i="64"/>
  <c r="GU1076" i="64"/>
  <c r="GT1076" i="64"/>
  <c r="GS1076" i="64"/>
  <c r="GR1076" i="64"/>
  <c r="GQ1076" i="64"/>
  <c r="GP1076" i="64"/>
  <c r="GO1076" i="64"/>
  <c r="GN1076" i="64"/>
  <c r="GL1076" i="64"/>
  <c r="GJ1076" i="64"/>
  <c r="GI1076" i="64"/>
  <c r="GH1076" i="64"/>
  <c r="GG1076" i="64"/>
  <c r="GF1076" i="64"/>
  <c r="GE1076" i="64"/>
  <c r="GD1076" i="64"/>
  <c r="GC1076" i="64"/>
  <c r="GB1076" i="64"/>
  <c r="GA1076" i="64"/>
  <c r="FZ1076" i="64"/>
  <c r="FY1076" i="64"/>
  <c r="FX1076" i="64"/>
  <c r="FW1076" i="64"/>
  <c r="FV1076" i="64"/>
  <c r="FU1076" i="64"/>
  <c r="FT1076" i="64"/>
  <c r="FS1076" i="64"/>
  <c r="FR1076" i="64"/>
  <c r="FQ1076" i="64"/>
  <c r="FP1076" i="64"/>
  <c r="FO1076" i="64"/>
  <c r="FN1076" i="64"/>
  <c r="FM1076" i="64"/>
  <c r="FL1076" i="64"/>
  <c r="FK1076" i="64"/>
  <c r="FJ1076" i="64"/>
  <c r="FI1076" i="64"/>
  <c r="FH1076" i="64"/>
  <c r="FG1076" i="64"/>
  <c r="FF1076" i="64"/>
  <c r="FD1076" i="64"/>
  <c r="FC1076" i="64"/>
  <c r="EX1076" i="64"/>
  <c r="EW1076" i="64"/>
  <c r="EU1076" i="64"/>
  <c r="ET1076" i="64"/>
  <c r="ES1076" i="64"/>
  <c r="ER1076" i="64"/>
  <c r="EQ1076" i="64"/>
  <c r="EP1076" i="64"/>
  <c r="M1075" i="64"/>
  <c r="L1075" i="64"/>
  <c r="M1074" i="64"/>
  <c r="M1073" i="64"/>
  <c r="L1073" i="64"/>
  <c r="M1072" i="64"/>
  <c r="M1071" i="64"/>
  <c r="L1071" i="64"/>
  <c r="IA1075" i="64"/>
  <c r="HZ1075" i="64"/>
  <c r="HY1075" i="64"/>
  <c r="GL1075" i="64"/>
  <c r="GJ1075" i="64"/>
  <c r="GI1075" i="64"/>
  <c r="GH1075" i="64"/>
  <c r="GG1075" i="64"/>
  <c r="GF1075" i="64"/>
  <c r="GE1075" i="64"/>
  <c r="GD1075" i="64"/>
  <c r="GC1075" i="64"/>
  <c r="GB1075" i="64"/>
  <c r="GA1075" i="64"/>
  <c r="FZ1075" i="64"/>
  <c r="FY1075" i="64"/>
  <c r="FX1075" i="64"/>
  <c r="FW1075" i="64"/>
  <c r="FV1075" i="64"/>
  <c r="FU1075" i="64"/>
  <c r="FT1075" i="64"/>
  <c r="FS1075" i="64"/>
  <c r="FR1075" i="64"/>
  <c r="FQ1075" i="64"/>
  <c r="FP1075" i="64"/>
  <c r="FO1075" i="64"/>
  <c r="FN1075" i="64"/>
  <c r="FM1075" i="64"/>
  <c r="FL1075" i="64"/>
  <c r="FK1075" i="64"/>
  <c r="FJ1075" i="64"/>
  <c r="FI1075" i="64"/>
  <c r="FH1075" i="64"/>
  <c r="FG1075" i="64"/>
  <c r="FF1075" i="64"/>
  <c r="FD1075" i="64"/>
  <c r="FC1075" i="64"/>
  <c r="EU1075" i="64"/>
  <c r="ET1075" i="64"/>
  <c r="ES1075" i="64"/>
  <c r="ER1075" i="64"/>
  <c r="EQ1075" i="64"/>
  <c r="EP1075" i="64"/>
  <c r="IA1074" i="64"/>
  <c r="HZ1074" i="64"/>
  <c r="HY1074" i="64"/>
  <c r="GL1074" i="64"/>
  <c r="FD1074" i="64" s="1"/>
  <c r="FC1074" i="64"/>
  <c r="FA1074" i="64"/>
  <c r="EZ1074" i="64"/>
  <c r="EX1074" i="64"/>
  <c r="EU1074" i="64"/>
  <c r="ET1074" i="64"/>
  <c r="ES1074" i="64"/>
  <c r="ER1074" i="64"/>
  <c r="EQ1074" i="64"/>
  <c r="EP1074" i="64"/>
  <c r="IA1073" i="64"/>
  <c r="HZ1073" i="64"/>
  <c r="HY1073" i="64"/>
  <c r="GL1073" i="64"/>
  <c r="FD1073" i="64" s="1"/>
  <c r="FC1073" i="64"/>
  <c r="FA1073" i="64"/>
  <c r="EZ1073" i="64"/>
  <c r="EX1073" i="64"/>
  <c r="EU1073" i="64"/>
  <c r="ET1073" i="64"/>
  <c r="ES1073" i="64"/>
  <c r="ER1073" i="64"/>
  <c r="EQ1073" i="64"/>
  <c r="EP1073" i="64"/>
  <c r="IA1072" i="64"/>
  <c r="HZ1072" i="64"/>
  <c r="HY1072" i="64"/>
  <c r="GL1072" i="64"/>
  <c r="FD1072" i="64" s="1"/>
  <c r="FC1072" i="64"/>
  <c r="FA1072" i="64"/>
  <c r="EZ1072" i="64"/>
  <c r="EX1072" i="64"/>
  <c r="EU1072" i="64"/>
  <c r="ET1072" i="64"/>
  <c r="ES1072" i="64"/>
  <c r="ER1072" i="64"/>
  <c r="EQ1072" i="64"/>
  <c r="EP1072" i="64"/>
  <c r="IA1071" i="64"/>
  <c r="HZ1071" i="64"/>
  <c r="HY1071" i="64"/>
  <c r="HP1071" i="64"/>
  <c r="HO1071" i="64"/>
  <c r="HN1071" i="64"/>
  <c r="HM1071" i="64"/>
  <c r="HL1071" i="64"/>
  <c r="HK1071" i="64"/>
  <c r="HJ1071" i="64"/>
  <c r="HI1071" i="64"/>
  <c r="HH1071" i="64"/>
  <c r="HG1071" i="64"/>
  <c r="HF1071" i="64"/>
  <c r="HE1071" i="64"/>
  <c r="HD1071" i="64"/>
  <c r="HC1071" i="64"/>
  <c r="HB1071" i="64"/>
  <c r="HA1071" i="64"/>
  <c r="GZ1071" i="64"/>
  <c r="GY1071" i="64"/>
  <c r="GX1071" i="64"/>
  <c r="GW1071" i="64"/>
  <c r="GV1071" i="64"/>
  <c r="GU1071" i="64"/>
  <c r="GT1071" i="64"/>
  <c r="GS1071" i="64"/>
  <c r="GR1071" i="64"/>
  <c r="GQ1071" i="64"/>
  <c r="GP1071" i="64"/>
  <c r="GO1071" i="64"/>
  <c r="GN1071" i="64"/>
  <c r="GL1071" i="64"/>
  <c r="GJ1071" i="64"/>
  <c r="GI1071" i="64"/>
  <c r="GH1071" i="64"/>
  <c r="GG1071" i="64"/>
  <c r="GF1071" i="64"/>
  <c r="GE1071" i="64"/>
  <c r="GD1071" i="64"/>
  <c r="GC1071" i="64"/>
  <c r="GB1071" i="64"/>
  <c r="GA1071" i="64"/>
  <c r="FZ1071" i="64"/>
  <c r="FY1071" i="64"/>
  <c r="FX1071" i="64"/>
  <c r="FW1071" i="64"/>
  <c r="FV1071" i="64"/>
  <c r="FU1071" i="64"/>
  <c r="FT1071" i="64"/>
  <c r="FS1071" i="64"/>
  <c r="FR1071" i="64"/>
  <c r="FQ1071" i="64"/>
  <c r="FP1071" i="64"/>
  <c r="FO1071" i="64"/>
  <c r="FN1071" i="64"/>
  <c r="FM1071" i="64"/>
  <c r="FL1071" i="64"/>
  <c r="FK1071" i="64"/>
  <c r="FJ1071" i="64"/>
  <c r="FI1071" i="64"/>
  <c r="FH1071" i="64"/>
  <c r="FG1071" i="64"/>
  <c r="FF1071" i="64"/>
  <c r="FD1071" i="64"/>
  <c r="FC1071" i="64"/>
  <c r="EX1071" i="64"/>
  <c r="EW1071" i="64"/>
  <c r="EU1071" i="64"/>
  <c r="ET1071" i="64"/>
  <c r="ES1071" i="64"/>
  <c r="ER1071" i="64"/>
  <c r="EQ1071" i="64"/>
  <c r="EP1071" i="64"/>
  <c r="M1070" i="64"/>
  <c r="L1070" i="64"/>
  <c r="M1069" i="64"/>
  <c r="M1068" i="64"/>
  <c r="L1068" i="64"/>
  <c r="M1067" i="64"/>
  <c r="M1066" i="64"/>
  <c r="EY1066" i="64" s="1"/>
  <c r="L1066" i="64"/>
  <c r="IA1070" i="64"/>
  <c r="HZ1070" i="64"/>
  <c r="HY1070" i="64"/>
  <c r="GL1070" i="64"/>
  <c r="FD1070" i="64" s="1"/>
  <c r="GJ1070" i="64"/>
  <c r="GI1070" i="64"/>
  <c r="GH1070" i="64"/>
  <c r="GG1070" i="64"/>
  <c r="GF1070" i="64"/>
  <c r="GE1070" i="64"/>
  <c r="GD1070" i="64"/>
  <c r="GC1070" i="64"/>
  <c r="GB1070" i="64"/>
  <c r="GA1070" i="64"/>
  <c r="FZ1070" i="64"/>
  <c r="FY1070" i="64"/>
  <c r="FX1070" i="64"/>
  <c r="FW1070" i="64"/>
  <c r="FV1070" i="64"/>
  <c r="FU1070" i="64"/>
  <c r="FT1070" i="64"/>
  <c r="FS1070" i="64"/>
  <c r="FR1070" i="64"/>
  <c r="FQ1070" i="64"/>
  <c r="FP1070" i="64"/>
  <c r="FO1070" i="64"/>
  <c r="FN1070" i="64"/>
  <c r="FM1070" i="64"/>
  <c r="FL1070" i="64"/>
  <c r="FK1070" i="64"/>
  <c r="FJ1070" i="64"/>
  <c r="FI1070" i="64"/>
  <c r="FH1070" i="64"/>
  <c r="FG1070" i="64"/>
  <c r="FF1070" i="64"/>
  <c r="FC1070" i="64"/>
  <c r="EU1070" i="64"/>
  <c r="ET1070" i="64"/>
  <c r="ES1070" i="64"/>
  <c r="ER1070" i="64"/>
  <c r="EQ1070" i="64"/>
  <c r="EP1070" i="64"/>
  <c r="IA1069" i="64"/>
  <c r="HZ1069" i="64"/>
  <c r="HY1069" i="64"/>
  <c r="GL1069" i="64"/>
  <c r="FD1069" i="64" s="1"/>
  <c r="FC1069" i="64"/>
  <c r="FA1069" i="64"/>
  <c r="EZ1069" i="64"/>
  <c r="EX1069" i="64"/>
  <c r="EU1069" i="64"/>
  <c r="ET1069" i="64"/>
  <c r="ES1069" i="64"/>
  <c r="ER1069" i="64"/>
  <c r="EQ1069" i="64"/>
  <c r="EP1069" i="64"/>
  <c r="IA1068" i="64"/>
  <c r="HZ1068" i="64"/>
  <c r="HY1068" i="64"/>
  <c r="GL1068" i="64"/>
  <c r="FD1068" i="64"/>
  <c r="FC1068" i="64"/>
  <c r="FA1068" i="64"/>
  <c r="EZ1068" i="64"/>
  <c r="EX1068" i="64"/>
  <c r="EU1068" i="64"/>
  <c r="ET1068" i="64"/>
  <c r="ES1068" i="64"/>
  <c r="ER1068" i="64"/>
  <c r="EQ1068" i="64"/>
  <c r="EP1068" i="64"/>
  <c r="IA1067" i="64"/>
  <c r="HZ1067" i="64"/>
  <c r="HY1067" i="64"/>
  <c r="GL1067" i="64"/>
  <c r="FD1067" i="64"/>
  <c r="FC1067" i="64"/>
  <c r="FA1067" i="64"/>
  <c r="EZ1067" i="64"/>
  <c r="EX1067" i="64"/>
  <c r="EU1067" i="64"/>
  <c r="ET1067" i="64"/>
  <c r="ES1067" i="64"/>
  <c r="ER1067" i="64"/>
  <c r="EQ1067" i="64"/>
  <c r="EP1067" i="64"/>
  <c r="IA1066" i="64"/>
  <c r="HZ1066" i="64"/>
  <c r="HY1066" i="64"/>
  <c r="HP1066" i="64"/>
  <c r="HO1066" i="64"/>
  <c r="HN1066" i="64"/>
  <c r="HM1066" i="64"/>
  <c r="HL1066" i="64"/>
  <c r="HK1066" i="64"/>
  <c r="HJ1066" i="64"/>
  <c r="HI1066" i="64"/>
  <c r="HH1066" i="64"/>
  <c r="HG1066" i="64"/>
  <c r="HF1066" i="64"/>
  <c r="HE1066" i="64"/>
  <c r="HD1066" i="64"/>
  <c r="HC1066" i="64"/>
  <c r="HB1066" i="64"/>
  <c r="HA1066" i="64"/>
  <c r="GZ1066" i="64"/>
  <c r="GY1066" i="64"/>
  <c r="GX1066" i="64"/>
  <c r="GW1066" i="64"/>
  <c r="GV1066" i="64"/>
  <c r="GU1066" i="64"/>
  <c r="GT1066" i="64"/>
  <c r="GS1066" i="64"/>
  <c r="GR1066" i="64"/>
  <c r="GQ1066" i="64"/>
  <c r="GP1066" i="64"/>
  <c r="GO1066" i="64"/>
  <c r="GN1066" i="64"/>
  <c r="GL1066" i="64"/>
  <c r="GJ1066" i="64"/>
  <c r="GI1066" i="64"/>
  <c r="GH1066" i="64"/>
  <c r="GG1066" i="64"/>
  <c r="GF1066" i="64"/>
  <c r="GE1066" i="64"/>
  <c r="GD1066" i="64"/>
  <c r="GC1066" i="64"/>
  <c r="GB1066" i="64"/>
  <c r="GA1066" i="64"/>
  <c r="FZ1066" i="64"/>
  <c r="FY1066" i="64"/>
  <c r="FX1066" i="64"/>
  <c r="FW1066" i="64"/>
  <c r="FV1066" i="64"/>
  <c r="FU1066" i="64"/>
  <c r="FT1066" i="64"/>
  <c r="FS1066" i="64"/>
  <c r="FR1066" i="64"/>
  <c r="FQ1066" i="64"/>
  <c r="FP1066" i="64"/>
  <c r="FO1066" i="64"/>
  <c r="FN1066" i="64"/>
  <c r="FM1066" i="64"/>
  <c r="FL1066" i="64"/>
  <c r="FK1066" i="64"/>
  <c r="FJ1066" i="64"/>
  <c r="FI1066" i="64"/>
  <c r="FH1066" i="64"/>
  <c r="FG1066" i="64"/>
  <c r="FF1066" i="64"/>
  <c r="FD1066" i="64"/>
  <c r="FC1066" i="64"/>
  <c r="EX1066" i="64"/>
  <c r="EW1066" i="64"/>
  <c r="EU1066" i="64"/>
  <c r="ET1066" i="64"/>
  <c r="ES1066" i="64"/>
  <c r="ER1066" i="64"/>
  <c r="EQ1066" i="64"/>
  <c r="EP1066" i="64"/>
  <c r="M1065" i="64"/>
  <c r="L1065" i="64"/>
  <c r="M1064" i="64"/>
  <c r="M1063" i="64"/>
  <c r="L1063" i="64"/>
  <c r="M1062" i="64"/>
  <c r="M1061" i="64"/>
  <c r="EY1061" i="64" s="1"/>
  <c r="L1061" i="64"/>
  <c r="IA1065" i="64"/>
  <c r="HZ1065" i="64"/>
  <c r="HY1065" i="64"/>
  <c r="GL1065" i="64"/>
  <c r="GJ1065" i="64"/>
  <c r="GI1065" i="64"/>
  <c r="GH1065" i="64"/>
  <c r="GG1065" i="64"/>
  <c r="GF1065" i="64"/>
  <c r="GE1065" i="64"/>
  <c r="GD1065" i="64"/>
  <c r="GC1065" i="64"/>
  <c r="GB1065" i="64"/>
  <c r="GA1065" i="64"/>
  <c r="FZ1065" i="64"/>
  <c r="FY1065" i="64"/>
  <c r="FX1065" i="64"/>
  <c r="FW1065" i="64"/>
  <c r="FV1065" i="64"/>
  <c r="FU1065" i="64"/>
  <c r="FT1065" i="64"/>
  <c r="FS1065" i="64"/>
  <c r="FR1065" i="64"/>
  <c r="FQ1065" i="64"/>
  <c r="FP1065" i="64"/>
  <c r="FO1065" i="64"/>
  <c r="FN1065" i="64"/>
  <c r="FM1065" i="64"/>
  <c r="FL1065" i="64"/>
  <c r="FK1065" i="64"/>
  <c r="FJ1065" i="64"/>
  <c r="FI1065" i="64"/>
  <c r="FH1065" i="64"/>
  <c r="FG1065" i="64"/>
  <c r="FF1065" i="64"/>
  <c r="FD1065" i="64"/>
  <c r="FC1065" i="64"/>
  <c r="EU1065" i="64"/>
  <c r="ET1065" i="64"/>
  <c r="ES1065" i="64"/>
  <c r="ER1065" i="64"/>
  <c r="EQ1065" i="64"/>
  <c r="EP1065" i="64"/>
  <c r="IA1064" i="64"/>
  <c r="HZ1064" i="64"/>
  <c r="HY1064" i="64"/>
  <c r="GL1064" i="64"/>
  <c r="FD1064" i="64" s="1"/>
  <c r="FC1064" i="64"/>
  <c r="FA1064" i="64"/>
  <c r="EZ1064" i="64"/>
  <c r="EX1064" i="64"/>
  <c r="EU1064" i="64"/>
  <c r="ET1064" i="64"/>
  <c r="ES1064" i="64"/>
  <c r="ER1064" i="64"/>
  <c r="EQ1064" i="64"/>
  <c r="EP1064" i="64"/>
  <c r="IA1063" i="64"/>
  <c r="HZ1063" i="64"/>
  <c r="HY1063" i="64"/>
  <c r="GL1063" i="64"/>
  <c r="FD1063" i="64"/>
  <c r="FC1063" i="64"/>
  <c r="FA1063" i="64"/>
  <c r="EZ1063" i="64"/>
  <c r="EX1063" i="64"/>
  <c r="EU1063" i="64"/>
  <c r="ET1063" i="64"/>
  <c r="ES1063" i="64"/>
  <c r="ER1063" i="64"/>
  <c r="EQ1063" i="64"/>
  <c r="EP1063" i="64"/>
  <c r="IA1062" i="64"/>
  <c r="HZ1062" i="64"/>
  <c r="HY1062" i="64"/>
  <c r="GL1062" i="64"/>
  <c r="FD1062" i="64"/>
  <c r="FC1062" i="64"/>
  <c r="FA1062" i="64"/>
  <c r="EZ1062" i="64"/>
  <c r="EX1062" i="64"/>
  <c r="EU1062" i="64"/>
  <c r="ET1062" i="64"/>
  <c r="ES1062" i="64"/>
  <c r="ER1062" i="64"/>
  <c r="EQ1062" i="64"/>
  <c r="EP1062" i="64"/>
  <c r="IA1061" i="64"/>
  <c r="HZ1061" i="64"/>
  <c r="HY1061" i="64"/>
  <c r="HP1061" i="64"/>
  <c r="HO1061" i="64"/>
  <c r="HN1061" i="64"/>
  <c r="HM1061" i="64"/>
  <c r="HL1061" i="64"/>
  <c r="HK1061" i="64"/>
  <c r="HJ1061" i="64"/>
  <c r="HI1061" i="64"/>
  <c r="HH1061" i="64"/>
  <c r="HG1061" i="64"/>
  <c r="HF1061" i="64"/>
  <c r="HE1061" i="64"/>
  <c r="HD1061" i="64"/>
  <c r="HC1061" i="64"/>
  <c r="HB1061" i="64"/>
  <c r="HA1061" i="64"/>
  <c r="GZ1061" i="64"/>
  <c r="GY1061" i="64"/>
  <c r="GX1061" i="64"/>
  <c r="GW1061" i="64"/>
  <c r="GV1061" i="64"/>
  <c r="GU1061" i="64"/>
  <c r="GT1061" i="64"/>
  <c r="GS1061" i="64"/>
  <c r="GR1061" i="64"/>
  <c r="GQ1061" i="64"/>
  <c r="GP1061" i="64"/>
  <c r="GO1061" i="64"/>
  <c r="GN1061" i="64"/>
  <c r="GL1061" i="64"/>
  <c r="GJ1061" i="64"/>
  <c r="GI1061" i="64"/>
  <c r="GH1061" i="64"/>
  <c r="GG1061" i="64"/>
  <c r="GF1061" i="64"/>
  <c r="GE1061" i="64"/>
  <c r="GD1061" i="64"/>
  <c r="GC1061" i="64"/>
  <c r="GB1061" i="64"/>
  <c r="GA1061" i="64"/>
  <c r="FZ1061" i="64"/>
  <c r="FY1061" i="64"/>
  <c r="FX1061" i="64"/>
  <c r="FW1061" i="64"/>
  <c r="FV1061" i="64"/>
  <c r="FU1061" i="64"/>
  <c r="FT1061" i="64"/>
  <c r="FS1061" i="64"/>
  <c r="FR1061" i="64"/>
  <c r="FQ1061" i="64"/>
  <c r="FP1061" i="64"/>
  <c r="FO1061" i="64"/>
  <c r="FN1061" i="64"/>
  <c r="FM1061" i="64"/>
  <c r="FL1061" i="64"/>
  <c r="FK1061" i="64"/>
  <c r="FJ1061" i="64"/>
  <c r="FI1061" i="64"/>
  <c r="FH1061" i="64"/>
  <c r="FA1061" i="64" s="1"/>
  <c r="FG1061" i="64"/>
  <c r="FF1061" i="64"/>
  <c r="EX1061" i="64" s="1"/>
  <c r="FD1061" i="64"/>
  <c r="FC1061" i="64"/>
  <c r="EW1061" i="64"/>
  <c r="EU1061" i="64"/>
  <c r="ET1061" i="64"/>
  <c r="ES1061" i="64"/>
  <c r="ER1061" i="64"/>
  <c r="EQ1061" i="64"/>
  <c r="EP1061" i="64"/>
  <c r="M1060" i="64"/>
  <c r="L1060" i="64"/>
  <c r="M1059" i="64"/>
  <c r="M1058" i="64"/>
  <c r="L1058" i="64"/>
  <c r="M1057" i="64"/>
  <c r="M1056" i="64"/>
  <c r="L1056" i="64"/>
  <c r="IA1060" i="64"/>
  <c r="HZ1060" i="64"/>
  <c r="HY1060" i="64"/>
  <c r="GL1060" i="64"/>
  <c r="GJ1060" i="64"/>
  <c r="GI1060" i="64"/>
  <c r="GH1060" i="64"/>
  <c r="GG1060" i="64"/>
  <c r="GF1060" i="64"/>
  <c r="GE1060" i="64"/>
  <c r="GD1060" i="64"/>
  <c r="GC1060" i="64"/>
  <c r="GB1060" i="64"/>
  <c r="GA1060" i="64"/>
  <c r="FZ1060" i="64"/>
  <c r="FY1060" i="64"/>
  <c r="FX1060" i="64"/>
  <c r="FW1060" i="64"/>
  <c r="FV1060" i="64"/>
  <c r="FU1060" i="64"/>
  <c r="FT1060" i="64"/>
  <c r="FS1060" i="64"/>
  <c r="FR1060" i="64"/>
  <c r="FQ1060" i="64"/>
  <c r="FP1060" i="64"/>
  <c r="FO1060" i="64"/>
  <c r="FN1060" i="64"/>
  <c r="FM1060" i="64"/>
  <c r="FL1060" i="64"/>
  <c r="FK1060" i="64"/>
  <c r="FJ1060" i="64"/>
  <c r="FI1060" i="64"/>
  <c r="FH1060" i="64"/>
  <c r="FG1060" i="64"/>
  <c r="FF1060" i="64"/>
  <c r="FD1060" i="64"/>
  <c r="FC1060" i="64"/>
  <c r="EU1060" i="64"/>
  <c r="ET1060" i="64"/>
  <c r="ES1060" i="64"/>
  <c r="ER1060" i="64"/>
  <c r="EQ1060" i="64"/>
  <c r="EV1060" i="64" s="1"/>
  <c r="EP1060" i="64"/>
  <c r="IA1059" i="64"/>
  <c r="HZ1059" i="64"/>
  <c r="HY1059" i="64"/>
  <c r="GL1059" i="64"/>
  <c r="FD1059" i="64" s="1"/>
  <c r="FC1059" i="64"/>
  <c r="FA1059" i="64"/>
  <c r="EZ1059" i="64"/>
  <c r="EX1059" i="64"/>
  <c r="EU1059" i="64"/>
  <c r="ET1059" i="64"/>
  <c r="ES1059" i="64"/>
  <c r="ER1059" i="64"/>
  <c r="EQ1059" i="64"/>
  <c r="EP1059" i="64"/>
  <c r="IA1058" i="64"/>
  <c r="HZ1058" i="64"/>
  <c r="HY1058" i="64"/>
  <c r="GL1058" i="64"/>
  <c r="FD1058" i="64"/>
  <c r="FC1058" i="64"/>
  <c r="FA1058" i="64"/>
  <c r="EZ1058" i="64"/>
  <c r="EX1058" i="64"/>
  <c r="EU1058" i="64"/>
  <c r="ET1058" i="64"/>
  <c r="ES1058" i="64"/>
  <c r="EV1058" i="64" s="1"/>
  <c r="ER1058" i="64"/>
  <c r="EQ1058" i="64"/>
  <c r="EP1058" i="64"/>
  <c r="IA1057" i="64"/>
  <c r="HZ1057" i="64"/>
  <c r="HY1057" i="64"/>
  <c r="GL1057" i="64"/>
  <c r="FD1057" i="64"/>
  <c r="FC1057" i="64"/>
  <c r="FA1057" i="64"/>
  <c r="EZ1057" i="64"/>
  <c r="EX1057" i="64"/>
  <c r="EU1057" i="64"/>
  <c r="ET1057" i="64"/>
  <c r="ES1057" i="64"/>
  <c r="ER1057" i="64"/>
  <c r="EQ1057" i="64"/>
  <c r="EP1057" i="64"/>
  <c r="IA1056" i="64"/>
  <c r="HZ1056" i="64"/>
  <c r="HY1056" i="64"/>
  <c r="HP1056" i="64"/>
  <c r="HO1056" i="64"/>
  <c r="HN1056" i="64"/>
  <c r="HM1056" i="64"/>
  <c r="HL1056" i="64"/>
  <c r="HK1056" i="64"/>
  <c r="HJ1056" i="64"/>
  <c r="HI1056" i="64"/>
  <c r="HH1056" i="64"/>
  <c r="HG1056" i="64"/>
  <c r="HF1056" i="64"/>
  <c r="HE1056" i="64"/>
  <c r="HD1056" i="64"/>
  <c r="HC1056" i="64"/>
  <c r="HB1056" i="64"/>
  <c r="HA1056" i="64"/>
  <c r="GZ1056" i="64"/>
  <c r="GY1056" i="64"/>
  <c r="GX1056" i="64"/>
  <c r="GW1056" i="64"/>
  <c r="GV1056" i="64"/>
  <c r="GU1056" i="64"/>
  <c r="GT1056" i="64"/>
  <c r="GS1056" i="64"/>
  <c r="GR1056" i="64"/>
  <c r="GQ1056" i="64"/>
  <c r="GP1056" i="64"/>
  <c r="GO1056" i="64"/>
  <c r="GN1056" i="64"/>
  <c r="GL1056" i="64"/>
  <c r="GJ1056" i="64"/>
  <c r="GI1056" i="64"/>
  <c r="GH1056" i="64"/>
  <c r="GG1056" i="64"/>
  <c r="GF1056" i="64"/>
  <c r="GE1056" i="64"/>
  <c r="GD1056" i="64"/>
  <c r="GC1056" i="64"/>
  <c r="GB1056" i="64"/>
  <c r="GA1056" i="64"/>
  <c r="FZ1056" i="64"/>
  <c r="FY1056" i="64"/>
  <c r="FX1056" i="64"/>
  <c r="FW1056" i="64"/>
  <c r="FV1056" i="64"/>
  <c r="FU1056" i="64"/>
  <c r="FT1056" i="64"/>
  <c r="FS1056" i="64"/>
  <c r="FR1056" i="64"/>
  <c r="FQ1056" i="64"/>
  <c r="FP1056" i="64"/>
  <c r="FO1056" i="64"/>
  <c r="FN1056" i="64"/>
  <c r="FM1056" i="64"/>
  <c r="FL1056" i="64"/>
  <c r="FK1056" i="64"/>
  <c r="FJ1056" i="64"/>
  <c r="FI1056" i="64"/>
  <c r="FH1056" i="64"/>
  <c r="FG1056" i="64"/>
  <c r="FF1056" i="64"/>
  <c r="FD1056" i="64"/>
  <c r="FC1056" i="64"/>
  <c r="EX1056" i="64"/>
  <c r="EW1056" i="64"/>
  <c r="EU1056" i="64"/>
  <c r="ET1056" i="64"/>
  <c r="ES1056" i="64"/>
  <c r="ER1056" i="64"/>
  <c r="EQ1056" i="64"/>
  <c r="EP1056" i="64"/>
  <c r="M1055" i="64"/>
  <c r="L1055" i="64"/>
  <c r="M1054" i="64"/>
  <c r="M1053" i="64"/>
  <c r="L1053" i="64"/>
  <c r="M1052" i="64"/>
  <c r="M1051" i="64"/>
  <c r="L1051" i="64"/>
  <c r="EY1051" i="64" s="1"/>
  <c r="IA1055" i="64"/>
  <c r="HZ1055" i="64"/>
  <c r="HY1055" i="64"/>
  <c r="GL1055" i="64"/>
  <c r="GJ1055" i="64"/>
  <c r="GI1055" i="64"/>
  <c r="GH1055" i="64"/>
  <c r="GG1055" i="64"/>
  <c r="GF1055" i="64"/>
  <c r="GE1055" i="64"/>
  <c r="GD1055" i="64"/>
  <c r="GC1055" i="64"/>
  <c r="GB1055" i="64"/>
  <c r="GA1055" i="64"/>
  <c r="FZ1055" i="64"/>
  <c r="FY1055" i="64"/>
  <c r="FX1055" i="64"/>
  <c r="FW1055" i="64"/>
  <c r="FV1055" i="64"/>
  <c r="FU1055" i="64"/>
  <c r="FT1055" i="64"/>
  <c r="FS1055" i="64"/>
  <c r="FR1055" i="64"/>
  <c r="FQ1055" i="64"/>
  <c r="FP1055" i="64"/>
  <c r="FO1055" i="64"/>
  <c r="FN1055" i="64"/>
  <c r="FM1055" i="64"/>
  <c r="FL1055" i="64"/>
  <c r="FK1055" i="64"/>
  <c r="FJ1055" i="64"/>
  <c r="FI1055" i="64"/>
  <c r="FH1055" i="64"/>
  <c r="FG1055" i="64"/>
  <c r="FF1055" i="64"/>
  <c r="FD1055" i="64"/>
  <c r="FC1055" i="64"/>
  <c r="EU1055" i="64"/>
  <c r="ET1055" i="64"/>
  <c r="ES1055" i="64"/>
  <c r="ER1055" i="64"/>
  <c r="EQ1055" i="64"/>
  <c r="EP1055" i="64"/>
  <c r="IA1054" i="64"/>
  <c r="HZ1054" i="64"/>
  <c r="HY1054" i="64"/>
  <c r="GL1054" i="64"/>
  <c r="FD1054" i="64" s="1"/>
  <c r="FC1054" i="64"/>
  <c r="FA1054" i="64"/>
  <c r="EZ1054" i="64"/>
  <c r="EX1054" i="64"/>
  <c r="EU1054" i="64"/>
  <c r="ET1054" i="64"/>
  <c r="ES1054" i="64"/>
  <c r="ER1054" i="64"/>
  <c r="EQ1054" i="64"/>
  <c r="EP1054" i="64"/>
  <c r="IA1053" i="64"/>
  <c r="HZ1053" i="64"/>
  <c r="HY1053" i="64"/>
  <c r="GL1053" i="64"/>
  <c r="FD1053" i="64" s="1"/>
  <c r="FC1053" i="64"/>
  <c r="FA1053" i="64"/>
  <c r="EZ1053" i="64"/>
  <c r="EX1053" i="64"/>
  <c r="EU1053" i="64"/>
  <c r="ET1053" i="64"/>
  <c r="ES1053" i="64"/>
  <c r="ER1053" i="64"/>
  <c r="EQ1053" i="64"/>
  <c r="EP1053" i="64"/>
  <c r="IA1052" i="64"/>
  <c r="HZ1052" i="64"/>
  <c r="HY1052" i="64"/>
  <c r="GL1052" i="64"/>
  <c r="FD1052" i="64"/>
  <c r="FC1052" i="64"/>
  <c r="FA1052" i="64"/>
  <c r="EZ1052" i="64"/>
  <c r="EX1052" i="64"/>
  <c r="EU1052" i="64"/>
  <c r="ET1052" i="64"/>
  <c r="ES1052" i="64"/>
  <c r="ER1052" i="64"/>
  <c r="EQ1052" i="64"/>
  <c r="EP1052" i="64"/>
  <c r="IA1051" i="64"/>
  <c r="HZ1051" i="64"/>
  <c r="HY1051" i="64"/>
  <c r="HP1051" i="64"/>
  <c r="HO1051" i="64"/>
  <c r="HN1051" i="64"/>
  <c r="HM1051" i="64"/>
  <c r="HL1051" i="64"/>
  <c r="HK1051" i="64"/>
  <c r="HJ1051" i="64"/>
  <c r="HI1051" i="64"/>
  <c r="HH1051" i="64"/>
  <c r="HG1051" i="64"/>
  <c r="HF1051" i="64"/>
  <c r="HE1051" i="64"/>
  <c r="HD1051" i="64"/>
  <c r="HC1051" i="64"/>
  <c r="HB1051" i="64"/>
  <c r="HA1051" i="64"/>
  <c r="GZ1051" i="64"/>
  <c r="GY1051" i="64"/>
  <c r="GX1051" i="64"/>
  <c r="GW1051" i="64"/>
  <c r="GV1051" i="64"/>
  <c r="GU1051" i="64"/>
  <c r="GT1051" i="64"/>
  <c r="GS1051" i="64"/>
  <c r="GR1051" i="64"/>
  <c r="GQ1051" i="64"/>
  <c r="GP1051" i="64"/>
  <c r="GO1051" i="64"/>
  <c r="GN1051" i="64"/>
  <c r="GL1051" i="64"/>
  <c r="GJ1051" i="64"/>
  <c r="GI1051" i="64"/>
  <c r="GH1051" i="64"/>
  <c r="GG1051" i="64"/>
  <c r="GF1051" i="64"/>
  <c r="GE1051" i="64"/>
  <c r="GD1051" i="64"/>
  <c r="GC1051" i="64"/>
  <c r="GB1051" i="64"/>
  <c r="GA1051" i="64"/>
  <c r="FZ1051" i="64"/>
  <c r="FY1051" i="64"/>
  <c r="FX1051" i="64"/>
  <c r="FW1051" i="64"/>
  <c r="FV1051" i="64"/>
  <c r="FU1051" i="64"/>
  <c r="FT1051" i="64"/>
  <c r="FS1051" i="64"/>
  <c r="FR1051" i="64"/>
  <c r="FQ1051" i="64"/>
  <c r="FP1051" i="64"/>
  <c r="FO1051" i="64"/>
  <c r="FN1051" i="64"/>
  <c r="FM1051" i="64"/>
  <c r="FL1051" i="64"/>
  <c r="FK1051" i="64"/>
  <c r="FJ1051" i="64"/>
  <c r="FI1051" i="64"/>
  <c r="FH1051" i="64"/>
  <c r="FG1051" i="64"/>
  <c r="FF1051" i="64"/>
  <c r="FD1051" i="64"/>
  <c r="FC1051" i="64"/>
  <c r="EX1051" i="64"/>
  <c r="EW1051" i="64"/>
  <c r="EU1051" i="64"/>
  <c r="ET1051" i="64"/>
  <c r="ES1051" i="64"/>
  <c r="ER1051" i="64"/>
  <c r="EQ1051" i="64"/>
  <c r="EP1051" i="64"/>
  <c r="M1050" i="64"/>
  <c r="L1050" i="64"/>
  <c r="M1049" i="64"/>
  <c r="M1048" i="64"/>
  <c r="EY1048" i="64" s="1"/>
  <c r="L1048" i="64"/>
  <c r="M1047" i="64"/>
  <c r="M1046" i="64"/>
  <c r="L1046" i="64"/>
  <c r="IA1050" i="64"/>
  <c r="HZ1050" i="64"/>
  <c r="HY1050" i="64"/>
  <c r="GL1050" i="64"/>
  <c r="GJ1050" i="64"/>
  <c r="GI1050" i="64"/>
  <c r="GH1050" i="64"/>
  <c r="GG1050" i="64"/>
  <c r="GF1050" i="64"/>
  <c r="GE1050" i="64"/>
  <c r="GD1050" i="64"/>
  <c r="GC1050" i="64"/>
  <c r="GB1050" i="64"/>
  <c r="GA1050" i="64"/>
  <c r="FZ1050" i="64"/>
  <c r="FY1050" i="64"/>
  <c r="FX1050" i="64"/>
  <c r="FW1050" i="64"/>
  <c r="FV1050" i="64"/>
  <c r="FU1050" i="64"/>
  <c r="FT1050" i="64"/>
  <c r="FS1050" i="64"/>
  <c r="FR1050" i="64"/>
  <c r="FQ1050" i="64"/>
  <c r="FP1050" i="64"/>
  <c r="FO1050" i="64"/>
  <c r="FN1050" i="64"/>
  <c r="FM1050" i="64"/>
  <c r="FL1050" i="64"/>
  <c r="FK1050" i="64"/>
  <c r="FJ1050" i="64"/>
  <c r="FI1050" i="64"/>
  <c r="FH1050" i="64"/>
  <c r="FG1050" i="64"/>
  <c r="FF1050" i="64"/>
  <c r="FD1050" i="64"/>
  <c r="FC1050" i="64"/>
  <c r="EU1050" i="64"/>
  <c r="ET1050" i="64"/>
  <c r="ES1050" i="64"/>
  <c r="ER1050" i="64"/>
  <c r="EQ1050" i="64"/>
  <c r="EP1050" i="64"/>
  <c r="IA1049" i="64"/>
  <c r="HZ1049" i="64"/>
  <c r="HY1049" i="64"/>
  <c r="GL1049" i="64"/>
  <c r="FD1049" i="64" s="1"/>
  <c r="FC1049" i="64"/>
  <c r="FA1049" i="64"/>
  <c r="EZ1049" i="64"/>
  <c r="EX1049" i="64"/>
  <c r="EU1049" i="64"/>
  <c r="ET1049" i="64"/>
  <c r="ES1049" i="64"/>
  <c r="ER1049" i="64"/>
  <c r="EQ1049" i="64"/>
  <c r="EP1049" i="64"/>
  <c r="IA1048" i="64"/>
  <c r="HZ1048" i="64"/>
  <c r="HY1048" i="64"/>
  <c r="GL1048" i="64"/>
  <c r="FD1048" i="64" s="1"/>
  <c r="FC1048" i="64"/>
  <c r="FA1048" i="64"/>
  <c r="EZ1048" i="64"/>
  <c r="EX1048" i="64"/>
  <c r="EU1048" i="64"/>
  <c r="ET1048" i="64"/>
  <c r="ES1048" i="64"/>
  <c r="ER1048" i="64"/>
  <c r="EQ1048" i="64"/>
  <c r="EP1048" i="64"/>
  <c r="IA1047" i="64"/>
  <c r="HZ1047" i="64"/>
  <c r="HY1047" i="64"/>
  <c r="GL1047" i="64"/>
  <c r="FD1047" i="64"/>
  <c r="FC1047" i="64"/>
  <c r="FA1047" i="64"/>
  <c r="EZ1047" i="64"/>
  <c r="EX1047" i="64"/>
  <c r="EU1047" i="64"/>
  <c r="ET1047" i="64"/>
  <c r="ES1047" i="64"/>
  <c r="ER1047" i="64"/>
  <c r="EQ1047" i="64"/>
  <c r="EP1047" i="64"/>
  <c r="IA1046" i="64"/>
  <c r="HZ1046" i="64"/>
  <c r="HY1046" i="64"/>
  <c r="HP1046" i="64"/>
  <c r="HO1046" i="64"/>
  <c r="HN1046" i="64"/>
  <c r="HM1046" i="64"/>
  <c r="HL1046" i="64"/>
  <c r="HK1046" i="64"/>
  <c r="HJ1046" i="64"/>
  <c r="HI1046" i="64"/>
  <c r="HH1046" i="64"/>
  <c r="HG1046" i="64"/>
  <c r="HF1046" i="64"/>
  <c r="HE1046" i="64"/>
  <c r="HD1046" i="64"/>
  <c r="HC1046" i="64"/>
  <c r="HB1046" i="64"/>
  <c r="HA1046" i="64"/>
  <c r="GZ1046" i="64"/>
  <c r="GY1046" i="64"/>
  <c r="GX1046" i="64"/>
  <c r="GW1046" i="64"/>
  <c r="GV1046" i="64"/>
  <c r="GU1046" i="64"/>
  <c r="GT1046" i="64"/>
  <c r="GS1046" i="64"/>
  <c r="GR1046" i="64"/>
  <c r="GQ1046" i="64"/>
  <c r="GP1046" i="64"/>
  <c r="GO1046" i="64"/>
  <c r="GN1046" i="64"/>
  <c r="GL1046" i="64"/>
  <c r="FD1046" i="64" s="1"/>
  <c r="GJ1046" i="64"/>
  <c r="GI1046" i="64"/>
  <c r="GH1046" i="64"/>
  <c r="GG1046" i="64"/>
  <c r="GF1046" i="64"/>
  <c r="GE1046" i="64"/>
  <c r="GD1046" i="64"/>
  <c r="GC1046" i="64"/>
  <c r="GB1046" i="64"/>
  <c r="GA1046" i="64"/>
  <c r="FZ1046" i="64"/>
  <c r="FY1046" i="64"/>
  <c r="FX1046" i="64"/>
  <c r="FW1046" i="64"/>
  <c r="FV1046" i="64"/>
  <c r="FU1046" i="64"/>
  <c r="FT1046" i="64"/>
  <c r="FS1046" i="64"/>
  <c r="FR1046" i="64"/>
  <c r="FQ1046" i="64"/>
  <c r="FP1046" i="64"/>
  <c r="FO1046" i="64"/>
  <c r="FN1046" i="64"/>
  <c r="FM1046" i="64"/>
  <c r="FL1046" i="64"/>
  <c r="FK1046" i="64"/>
  <c r="FJ1046" i="64"/>
  <c r="FI1046" i="64"/>
  <c r="FH1046" i="64"/>
  <c r="FG1046" i="64"/>
  <c r="FA1046" i="64" s="1"/>
  <c r="FF1046" i="64"/>
  <c r="FC1046" i="64"/>
  <c r="EX1046" i="64"/>
  <c r="EW1046" i="64"/>
  <c r="EU1046" i="64"/>
  <c r="ET1046" i="64"/>
  <c r="ES1046" i="64"/>
  <c r="ER1046" i="64"/>
  <c r="EQ1046" i="64"/>
  <c r="EP1046" i="64"/>
  <c r="M1045" i="64"/>
  <c r="L1045" i="64"/>
  <c r="M1044" i="64"/>
  <c r="M1043" i="64"/>
  <c r="L1043" i="64"/>
  <c r="EY1043" i="64" s="1"/>
  <c r="M1042" i="64"/>
  <c r="M1041" i="64"/>
  <c r="L1041" i="64"/>
  <c r="IA1045" i="64"/>
  <c r="HZ1045" i="64"/>
  <c r="HY1045" i="64"/>
  <c r="GL1045" i="64"/>
  <c r="GJ1045" i="64"/>
  <c r="GI1045" i="64"/>
  <c r="GH1045" i="64"/>
  <c r="GG1045" i="64"/>
  <c r="GF1045" i="64"/>
  <c r="GE1045" i="64"/>
  <c r="GD1045" i="64"/>
  <c r="GC1045" i="64"/>
  <c r="GB1045" i="64"/>
  <c r="GA1045" i="64"/>
  <c r="FZ1045" i="64"/>
  <c r="FY1045" i="64"/>
  <c r="FX1045" i="64"/>
  <c r="FW1045" i="64"/>
  <c r="FV1045" i="64"/>
  <c r="FU1045" i="64"/>
  <c r="FT1045" i="64"/>
  <c r="FS1045" i="64"/>
  <c r="FR1045" i="64"/>
  <c r="FQ1045" i="64"/>
  <c r="FP1045" i="64"/>
  <c r="FO1045" i="64"/>
  <c r="FN1045" i="64"/>
  <c r="FM1045" i="64"/>
  <c r="FL1045" i="64"/>
  <c r="FK1045" i="64"/>
  <c r="FJ1045" i="64"/>
  <c r="FI1045" i="64"/>
  <c r="FH1045" i="64"/>
  <c r="FG1045" i="64"/>
  <c r="FF1045" i="64"/>
  <c r="FD1045" i="64"/>
  <c r="FC1045" i="64"/>
  <c r="EU1045" i="64"/>
  <c r="ET1045" i="64"/>
  <c r="ES1045" i="64"/>
  <c r="ER1045" i="64"/>
  <c r="EQ1045" i="64"/>
  <c r="EP1045" i="64"/>
  <c r="IA1044" i="64"/>
  <c r="HZ1044" i="64"/>
  <c r="HY1044" i="64"/>
  <c r="GL1044" i="64"/>
  <c r="FD1044" i="64" s="1"/>
  <c r="FC1044" i="64"/>
  <c r="FA1044" i="64"/>
  <c r="EZ1044" i="64"/>
  <c r="EX1044" i="64"/>
  <c r="EU1044" i="64"/>
  <c r="ET1044" i="64"/>
  <c r="ES1044" i="64"/>
  <c r="ER1044" i="64"/>
  <c r="EQ1044" i="64"/>
  <c r="EP1044" i="64"/>
  <c r="IA1043" i="64"/>
  <c r="HZ1043" i="64"/>
  <c r="HY1043" i="64"/>
  <c r="GL1043" i="64"/>
  <c r="FD1043" i="64" s="1"/>
  <c r="FC1043" i="64"/>
  <c r="FA1043" i="64"/>
  <c r="EZ1043" i="64"/>
  <c r="EX1043" i="64"/>
  <c r="EU1043" i="64"/>
  <c r="ET1043" i="64"/>
  <c r="ES1043" i="64"/>
  <c r="ER1043" i="64"/>
  <c r="EQ1043" i="64"/>
  <c r="EP1043" i="64"/>
  <c r="IA1042" i="64"/>
  <c r="HZ1042" i="64"/>
  <c r="HY1042" i="64"/>
  <c r="GL1042" i="64"/>
  <c r="FD1042" i="64"/>
  <c r="FC1042" i="64"/>
  <c r="FA1042" i="64"/>
  <c r="EZ1042" i="64"/>
  <c r="EX1042" i="64"/>
  <c r="EU1042" i="64"/>
  <c r="ET1042" i="64"/>
  <c r="ES1042" i="64"/>
  <c r="ER1042" i="64"/>
  <c r="EQ1042" i="64"/>
  <c r="EP1042" i="64"/>
  <c r="IA1041" i="64"/>
  <c r="HZ1041" i="64"/>
  <c r="HY1041" i="64"/>
  <c r="HP1041" i="64"/>
  <c r="HO1041" i="64"/>
  <c r="HN1041" i="64"/>
  <c r="HM1041" i="64"/>
  <c r="HL1041" i="64"/>
  <c r="HK1041" i="64"/>
  <c r="HJ1041" i="64"/>
  <c r="HI1041" i="64"/>
  <c r="HH1041" i="64"/>
  <c r="HG1041" i="64"/>
  <c r="HF1041" i="64"/>
  <c r="HE1041" i="64"/>
  <c r="HD1041" i="64"/>
  <c r="HC1041" i="64"/>
  <c r="HB1041" i="64"/>
  <c r="HA1041" i="64"/>
  <c r="GZ1041" i="64"/>
  <c r="GY1041" i="64"/>
  <c r="GX1041" i="64"/>
  <c r="GW1041" i="64"/>
  <c r="GV1041" i="64"/>
  <c r="GU1041" i="64"/>
  <c r="GT1041" i="64"/>
  <c r="GS1041" i="64"/>
  <c r="GR1041" i="64"/>
  <c r="GQ1041" i="64"/>
  <c r="GP1041" i="64"/>
  <c r="GO1041" i="64"/>
  <c r="GN1041" i="64"/>
  <c r="GL1041" i="64"/>
  <c r="GJ1041" i="64"/>
  <c r="GI1041" i="64"/>
  <c r="GH1041" i="64"/>
  <c r="GG1041" i="64"/>
  <c r="GF1041" i="64"/>
  <c r="GE1041" i="64"/>
  <c r="GD1041" i="64"/>
  <c r="GC1041" i="64"/>
  <c r="GB1041" i="64"/>
  <c r="GA1041" i="64"/>
  <c r="FZ1041" i="64"/>
  <c r="FY1041" i="64"/>
  <c r="FX1041" i="64"/>
  <c r="FW1041" i="64"/>
  <c r="FV1041" i="64"/>
  <c r="FU1041" i="64"/>
  <c r="FT1041" i="64"/>
  <c r="FS1041" i="64"/>
  <c r="FR1041" i="64"/>
  <c r="FQ1041" i="64"/>
  <c r="FP1041" i="64"/>
  <c r="FO1041" i="64"/>
  <c r="FN1041" i="64"/>
  <c r="FM1041" i="64"/>
  <c r="FL1041" i="64"/>
  <c r="FK1041" i="64"/>
  <c r="FJ1041" i="64"/>
  <c r="FI1041" i="64"/>
  <c r="FH1041" i="64"/>
  <c r="FG1041" i="64"/>
  <c r="FF1041" i="64"/>
  <c r="FD1041" i="64"/>
  <c r="FC1041" i="64"/>
  <c r="EX1041" i="64"/>
  <c r="EW1041" i="64"/>
  <c r="EU1041" i="64"/>
  <c r="ET1041" i="64"/>
  <c r="ES1041" i="64"/>
  <c r="ER1041" i="64"/>
  <c r="EQ1041" i="64"/>
  <c r="EP1041" i="64"/>
  <c r="M1040" i="64"/>
  <c r="L1040" i="64"/>
  <c r="M1039" i="64"/>
  <c r="L1039" i="64"/>
  <c r="M1038" i="64"/>
  <c r="EY1038" i="64" s="1"/>
  <c r="L1038" i="64"/>
  <c r="M1037" i="64"/>
  <c r="L1037" i="64"/>
  <c r="EY1037" i="64" s="1"/>
  <c r="M1036" i="64"/>
  <c r="L1036" i="64"/>
  <c r="IA1040" i="64"/>
  <c r="HZ1040" i="64"/>
  <c r="HY1040" i="64"/>
  <c r="GL1040" i="64"/>
  <c r="GJ1040" i="64"/>
  <c r="GI1040" i="64"/>
  <c r="GH1040" i="64"/>
  <c r="GG1040" i="64"/>
  <c r="GF1040" i="64"/>
  <c r="GE1040" i="64"/>
  <c r="GD1040" i="64"/>
  <c r="GC1040" i="64"/>
  <c r="GB1040" i="64"/>
  <c r="GA1040" i="64"/>
  <c r="FZ1040" i="64"/>
  <c r="FY1040" i="64"/>
  <c r="FX1040" i="64"/>
  <c r="FW1040" i="64"/>
  <c r="FV1040" i="64"/>
  <c r="FU1040" i="64"/>
  <c r="FT1040" i="64"/>
  <c r="FS1040" i="64"/>
  <c r="FR1040" i="64"/>
  <c r="FQ1040" i="64"/>
  <c r="FP1040" i="64"/>
  <c r="FO1040" i="64"/>
  <c r="FN1040" i="64"/>
  <c r="FM1040" i="64"/>
  <c r="FL1040" i="64"/>
  <c r="FK1040" i="64"/>
  <c r="FJ1040" i="64"/>
  <c r="FI1040" i="64"/>
  <c r="FH1040" i="64"/>
  <c r="FG1040" i="64"/>
  <c r="FF1040" i="64"/>
  <c r="FD1040" i="64"/>
  <c r="FC1040" i="64"/>
  <c r="FB1040" i="64"/>
  <c r="EU1040" i="64"/>
  <c r="ET1040" i="64"/>
  <c r="ES1040" i="64"/>
  <c r="ER1040" i="64"/>
  <c r="EQ1040" i="64"/>
  <c r="EP1040" i="64"/>
  <c r="IA1039" i="64"/>
  <c r="HZ1039" i="64"/>
  <c r="HY1039" i="64"/>
  <c r="GL1039" i="64"/>
  <c r="FD1039" i="64" s="1"/>
  <c r="FC1039" i="64"/>
  <c r="FA1039" i="64"/>
  <c r="EZ1039" i="64"/>
  <c r="EX1039" i="64"/>
  <c r="EU1039" i="64"/>
  <c r="ET1039" i="64"/>
  <c r="ES1039" i="64"/>
  <c r="ER1039" i="64"/>
  <c r="EQ1039" i="64"/>
  <c r="EP1039" i="64"/>
  <c r="IA1038" i="64"/>
  <c r="HZ1038" i="64"/>
  <c r="HY1038" i="64"/>
  <c r="GL1038" i="64"/>
  <c r="FD1038" i="64" s="1"/>
  <c r="FC1038" i="64"/>
  <c r="FA1038" i="64"/>
  <c r="EZ1038" i="64"/>
  <c r="EX1038" i="64"/>
  <c r="EU1038" i="64"/>
  <c r="ET1038" i="64"/>
  <c r="ES1038" i="64"/>
  <c r="ER1038" i="64"/>
  <c r="EQ1038" i="64"/>
  <c r="EP1038" i="64"/>
  <c r="IA1037" i="64"/>
  <c r="HZ1037" i="64"/>
  <c r="HY1037" i="64"/>
  <c r="GL1037" i="64"/>
  <c r="FD1037" i="64"/>
  <c r="FC1037" i="64"/>
  <c r="FA1037" i="64"/>
  <c r="EZ1037" i="64"/>
  <c r="EX1037" i="64"/>
  <c r="EU1037" i="64"/>
  <c r="ET1037" i="64"/>
  <c r="ES1037" i="64"/>
  <c r="ER1037" i="64"/>
  <c r="EQ1037" i="64"/>
  <c r="EP1037" i="64"/>
  <c r="IA1036" i="64"/>
  <c r="HZ1036" i="64"/>
  <c r="HY1036" i="64"/>
  <c r="HP1036" i="64"/>
  <c r="HO1036" i="64"/>
  <c r="HN1036" i="64"/>
  <c r="HM1036" i="64"/>
  <c r="HL1036" i="64"/>
  <c r="HK1036" i="64"/>
  <c r="HJ1036" i="64"/>
  <c r="HI1036" i="64"/>
  <c r="HH1036" i="64"/>
  <c r="HG1036" i="64"/>
  <c r="HF1036" i="64"/>
  <c r="HE1036" i="64"/>
  <c r="HD1036" i="64"/>
  <c r="HC1036" i="64"/>
  <c r="HB1036" i="64"/>
  <c r="HA1036" i="64"/>
  <c r="GZ1036" i="64"/>
  <c r="GY1036" i="64"/>
  <c r="GX1036" i="64"/>
  <c r="GW1036" i="64"/>
  <c r="GV1036" i="64"/>
  <c r="GU1036" i="64"/>
  <c r="GT1036" i="64"/>
  <c r="GS1036" i="64"/>
  <c r="GR1036" i="64"/>
  <c r="GQ1036" i="64"/>
  <c r="GP1036" i="64"/>
  <c r="GO1036" i="64"/>
  <c r="GN1036" i="64"/>
  <c r="GL1036" i="64"/>
  <c r="GJ1036" i="64"/>
  <c r="GI1036" i="64"/>
  <c r="GH1036" i="64"/>
  <c r="GG1036" i="64"/>
  <c r="GF1036" i="64"/>
  <c r="GE1036" i="64"/>
  <c r="GD1036" i="64"/>
  <c r="GC1036" i="64"/>
  <c r="GB1036" i="64"/>
  <c r="GA1036" i="64"/>
  <c r="FZ1036" i="64"/>
  <c r="FY1036" i="64"/>
  <c r="FX1036" i="64"/>
  <c r="FW1036" i="64"/>
  <c r="FV1036" i="64"/>
  <c r="FU1036" i="64"/>
  <c r="FT1036" i="64"/>
  <c r="FS1036" i="64"/>
  <c r="FR1036" i="64"/>
  <c r="FQ1036" i="64"/>
  <c r="FP1036" i="64"/>
  <c r="FO1036" i="64"/>
  <c r="FN1036" i="64"/>
  <c r="FM1036" i="64"/>
  <c r="FL1036" i="64"/>
  <c r="FK1036" i="64"/>
  <c r="FJ1036" i="64"/>
  <c r="FI1036" i="64"/>
  <c r="FH1036" i="64"/>
  <c r="FA1036" i="64" s="1"/>
  <c r="FG1036" i="64"/>
  <c r="FF1036" i="64"/>
  <c r="EX1036" i="64" s="1"/>
  <c r="FD1036" i="64"/>
  <c r="FC1036" i="64"/>
  <c r="EY1036" i="64"/>
  <c r="EW1036" i="64"/>
  <c r="EU1036" i="64"/>
  <c r="ET1036" i="64"/>
  <c r="ES1036" i="64"/>
  <c r="ER1036" i="64"/>
  <c r="EQ1036" i="64"/>
  <c r="EP1036" i="64"/>
  <c r="M1035" i="64"/>
  <c r="L1035" i="64"/>
  <c r="M1034" i="64"/>
  <c r="M1033" i="64"/>
  <c r="L1033" i="64"/>
  <c r="EY1033" i="64" s="1"/>
  <c r="M1032" i="64"/>
  <c r="M1031" i="64"/>
  <c r="L1031" i="64"/>
  <c r="EY1031" i="64" s="1"/>
  <c r="IA1035" i="64"/>
  <c r="HZ1035" i="64"/>
  <c r="HY1035" i="64"/>
  <c r="GL1035" i="64"/>
  <c r="GJ1035" i="64"/>
  <c r="GI1035" i="64"/>
  <c r="GH1035" i="64"/>
  <c r="GG1035" i="64"/>
  <c r="GF1035" i="64"/>
  <c r="GE1035" i="64"/>
  <c r="GD1035" i="64"/>
  <c r="GC1035" i="64"/>
  <c r="GB1035" i="64"/>
  <c r="GA1035" i="64"/>
  <c r="FZ1035" i="64"/>
  <c r="FY1035" i="64"/>
  <c r="FX1035" i="64"/>
  <c r="FW1035" i="64"/>
  <c r="FV1035" i="64"/>
  <c r="FU1035" i="64"/>
  <c r="FT1035" i="64"/>
  <c r="FS1035" i="64"/>
  <c r="FR1035" i="64"/>
  <c r="FQ1035" i="64"/>
  <c r="FP1035" i="64"/>
  <c r="FO1035" i="64"/>
  <c r="FN1035" i="64"/>
  <c r="FM1035" i="64"/>
  <c r="FL1035" i="64"/>
  <c r="FK1035" i="64"/>
  <c r="FJ1035" i="64"/>
  <c r="FI1035" i="64"/>
  <c r="FH1035" i="64"/>
  <c r="FG1035" i="64"/>
  <c r="FF1035" i="64"/>
  <c r="FD1035" i="64"/>
  <c r="FC1035" i="64"/>
  <c r="EU1035" i="64"/>
  <c r="ET1035" i="64"/>
  <c r="ES1035" i="64"/>
  <c r="ER1035" i="64"/>
  <c r="EQ1035" i="64"/>
  <c r="EV1035" i="64" s="1"/>
  <c r="EP1035" i="64"/>
  <c r="IA1034" i="64"/>
  <c r="HZ1034" i="64"/>
  <c r="HY1034" i="64"/>
  <c r="GL1034" i="64"/>
  <c r="FD1034" i="64" s="1"/>
  <c r="FC1034" i="64"/>
  <c r="FA1034" i="64"/>
  <c r="EZ1034" i="64"/>
  <c r="EX1034" i="64"/>
  <c r="EU1034" i="64"/>
  <c r="ET1034" i="64"/>
  <c r="ES1034" i="64"/>
  <c r="ER1034" i="64"/>
  <c r="EQ1034" i="64"/>
  <c r="EP1034" i="64"/>
  <c r="IA1033" i="64"/>
  <c r="HZ1033" i="64"/>
  <c r="HY1033" i="64"/>
  <c r="GL1033" i="64"/>
  <c r="FD1033" i="64" s="1"/>
  <c r="FC1033" i="64"/>
  <c r="FA1033" i="64"/>
  <c r="EZ1033" i="64"/>
  <c r="EX1033" i="64"/>
  <c r="EU1033" i="64"/>
  <c r="ET1033" i="64"/>
  <c r="ES1033" i="64"/>
  <c r="ER1033" i="64"/>
  <c r="EQ1033" i="64"/>
  <c r="EP1033" i="64"/>
  <c r="IA1032" i="64"/>
  <c r="HZ1032" i="64"/>
  <c r="HY1032" i="64"/>
  <c r="GL1032" i="64"/>
  <c r="FD1032" i="64" s="1"/>
  <c r="FC1032" i="64"/>
  <c r="FA1032" i="64"/>
  <c r="EZ1032" i="64"/>
  <c r="EX1032" i="64"/>
  <c r="EU1032" i="64"/>
  <c r="ET1032" i="64"/>
  <c r="ES1032" i="64"/>
  <c r="ER1032" i="64"/>
  <c r="EQ1032" i="64"/>
  <c r="EP1032" i="64"/>
  <c r="IA1031" i="64"/>
  <c r="HZ1031" i="64"/>
  <c r="HY1031" i="64"/>
  <c r="HP1031" i="64"/>
  <c r="HO1031" i="64"/>
  <c r="HN1031" i="64"/>
  <c r="HM1031" i="64"/>
  <c r="HL1031" i="64"/>
  <c r="HK1031" i="64"/>
  <c r="HJ1031" i="64"/>
  <c r="HI1031" i="64"/>
  <c r="HH1031" i="64"/>
  <c r="HG1031" i="64"/>
  <c r="HF1031" i="64"/>
  <c r="HE1031" i="64"/>
  <c r="HD1031" i="64"/>
  <c r="HC1031" i="64"/>
  <c r="HB1031" i="64"/>
  <c r="HA1031" i="64"/>
  <c r="GZ1031" i="64"/>
  <c r="GY1031" i="64"/>
  <c r="GX1031" i="64"/>
  <c r="GW1031" i="64"/>
  <c r="GV1031" i="64"/>
  <c r="GU1031" i="64"/>
  <c r="GT1031" i="64"/>
  <c r="GS1031" i="64"/>
  <c r="GR1031" i="64"/>
  <c r="GQ1031" i="64"/>
  <c r="GP1031" i="64"/>
  <c r="GO1031" i="64"/>
  <c r="GN1031" i="64"/>
  <c r="GL1031" i="64"/>
  <c r="GJ1031" i="64"/>
  <c r="GI1031" i="64"/>
  <c r="GH1031" i="64"/>
  <c r="GG1031" i="64"/>
  <c r="GF1031" i="64"/>
  <c r="GE1031" i="64"/>
  <c r="GD1031" i="64"/>
  <c r="GC1031" i="64"/>
  <c r="GB1031" i="64"/>
  <c r="GA1031" i="64"/>
  <c r="FZ1031" i="64"/>
  <c r="FY1031" i="64"/>
  <c r="FX1031" i="64"/>
  <c r="FW1031" i="64"/>
  <c r="FV1031" i="64"/>
  <c r="FU1031" i="64"/>
  <c r="FT1031" i="64"/>
  <c r="FS1031" i="64"/>
  <c r="FR1031" i="64"/>
  <c r="FQ1031" i="64"/>
  <c r="FP1031" i="64"/>
  <c r="FO1031" i="64"/>
  <c r="FN1031" i="64"/>
  <c r="FM1031" i="64"/>
  <c r="FL1031" i="64"/>
  <c r="FK1031" i="64"/>
  <c r="FJ1031" i="64"/>
  <c r="FI1031" i="64"/>
  <c r="FH1031" i="64"/>
  <c r="FG1031" i="64"/>
  <c r="FF1031" i="64"/>
  <c r="EX1031" i="64" s="1"/>
  <c r="FD1031" i="64"/>
  <c r="FC1031" i="64"/>
  <c r="EW1031" i="64"/>
  <c r="EU1031" i="64"/>
  <c r="ET1031" i="64"/>
  <c r="ES1031" i="64"/>
  <c r="ER1031" i="64"/>
  <c r="EQ1031" i="64"/>
  <c r="EP1031" i="64"/>
  <c r="M1030" i="64"/>
  <c r="L1030" i="64"/>
  <c r="M1029" i="64"/>
  <c r="M1028" i="64"/>
  <c r="L1028" i="64"/>
  <c r="EY1028" i="64" s="1"/>
  <c r="M1027" i="64"/>
  <c r="M1026" i="64"/>
  <c r="L1026" i="64"/>
  <c r="EY1026" i="64" s="1"/>
  <c r="IA1030" i="64"/>
  <c r="HZ1030" i="64"/>
  <c r="HY1030" i="64"/>
  <c r="GL1030" i="64"/>
  <c r="GJ1030" i="64"/>
  <c r="GI1030" i="64"/>
  <c r="GH1030" i="64"/>
  <c r="GG1030" i="64"/>
  <c r="GF1030" i="64"/>
  <c r="GE1030" i="64"/>
  <c r="GD1030" i="64"/>
  <c r="GC1030" i="64"/>
  <c r="GB1030" i="64"/>
  <c r="GA1030" i="64"/>
  <c r="FZ1030" i="64"/>
  <c r="FY1030" i="64"/>
  <c r="FX1030" i="64"/>
  <c r="FW1030" i="64"/>
  <c r="FV1030" i="64"/>
  <c r="FU1030" i="64"/>
  <c r="FT1030" i="64"/>
  <c r="FS1030" i="64"/>
  <c r="FR1030" i="64"/>
  <c r="FQ1030" i="64"/>
  <c r="FP1030" i="64"/>
  <c r="FO1030" i="64"/>
  <c r="FN1030" i="64"/>
  <c r="FM1030" i="64"/>
  <c r="FL1030" i="64"/>
  <c r="FK1030" i="64"/>
  <c r="FJ1030" i="64"/>
  <c r="FI1030" i="64"/>
  <c r="FH1030" i="64"/>
  <c r="FG1030" i="64"/>
  <c r="FF1030" i="64"/>
  <c r="FD1030" i="64"/>
  <c r="FC1030" i="64"/>
  <c r="EU1030" i="64"/>
  <c r="ET1030" i="64"/>
  <c r="ES1030" i="64"/>
  <c r="ER1030" i="64"/>
  <c r="EQ1030" i="64"/>
  <c r="EP1030" i="64"/>
  <c r="IA1029" i="64"/>
  <c r="HZ1029" i="64"/>
  <c r="HY1029" i="64"/>
  <c r="GL1029" i="64"/>
  <c r="FD1029" i="64" s="1"/>
  <c r="FC1029" i="64"/>
  <c r="FA1029" i="64"/>
  <c r="EZ1029" i="64"/>
  <c r="EX1029" i="64"/>
  <c r="EU1029" i="64"/>
  <c r="ET1029" i="64"/>
  <c r="ES1029" i="64"/>
  <c r="ER1029" i="64"/>
  <c r="EQ1029" i="64"/>
  <c r="EP1029" i="64"/>
  <c r="IA1028" i="64"/>
  <c r="HZ1028" i="64"/>
  <c r="HY1028" i="64"/>
  <c r="GL1028" i="64"/>
  <c r="FD1028" i="64" s="1"/>
  <c r="FC1028" i="64"/>
  <c r="FA1028" i="64"/>
  <c r="EZ1028" i="64"/>
  <c r="EX1028" i="64"/>
  <c r="EU1028" i="64"/>
  <c r="ET1028" i="64"/>
  <c r="ES1028" i="64"/>
  <c r="ER1028" i="64"/>
  <c r="EQ1028" i="64"/>
  <c r="EP1028" i="64"/>
  <c r="IA1027" i="64"/>
  <c r="HZ1027" i="64"/>
  <c r="HY1027" i="64"/>
  <c r="GL1027" i="64"/>
  <c r="FD1027" i="64" s="1"/>
  <c r="FC1027" i="64"/>
  <c r="FA1027" i="64"/>
  <c r="EZ1027" i="64"/>
  <c r="EX1027" i="64"/>
  <c r="EU1027" i="64"/>
  <c r="ET1027" i="64"/>
  <c r="ES1027" i="64"/>
  <c r="ER1027" i="64"/>
  <c r="EQ1027" i="64"/>
  <c r="EP1027" i="64"/>
  <c r="EV1027" i="64" s="1"/>
  <c r="IA1026" i="64"/>
  <c r="HZ1026" i="64"/>
  <c r="HY1026" i="64"/>
  <c r="HP1026" i="64"/>
  <c r="HO1026" i="64"/>
  <c r="HN1026" i="64"/>
  <c r="HM1026" i="64"/>
  <c r="HL1026" i="64"/>
  <c r="HK1026" i="64"/>
  <c r="HJ1026" i="64"/>
  <c r="HI1026" i="64"/>
  <c r="HH1026" i="64"/>
  <c r="HG1026" i="64"/>
  <c r="HF1026" i="64"/>
  <c r="HE1026" i="64"/>
  <c r="HD1026" i="64"/>
  <c r="HC1026" i="64"/>
  <c r="HB1026" i="64"/>
  <c r="HA1026" i="64"/>
  <c r="GZ1026" i="64"/>
  <c r="GY1026" i="64"/>
  <c r="GX1026" i="64"/>
  <c r="GW1026" i="64"/>
  <c r="GV1026" i="64"/>
  <c r="GU1026" i="64"/>
  <c r="GT1026" i="64"/>
  <c r="GS1026" i="64"/>
  <c r="GR1026" i="64"/>
  <c r="GQ1026" i="64"/>
  <c r="GP1026" i="64"/>
  <c r="GO1026" i="64"/>
  <c r="GN1026" i="64"/>
  <c r="GL1026" i="64"/>
  <c r="GJ1026" i="64"/>
  <c r="GI1026" i="64"/>
  <c r="GH1026" i="64"/>
  <c r="GG1026" i="64"/>
  <c r="GF1026" i="64"/>
  <c r="GE1026" i="64"/>
  <c r="GD1026" i="64"/>
  <c r="GC1026" i="64"/>
  <c r="GB1026" i="64"/>
  <c r="GA1026" i="64"/>
  <c r="FZ1026" i="64"/>
  <c r="FY1026" i="64"/>
  <c r="FX1026" i="64"/>
  <c r="FW1026" i="64"/>
  <c r="FV1026" i="64"/>
  <c r="FU1026" i="64"/>
  <c r="FT1026" i="64"/>
  <c r="FS1026" i="64"/>
  <c r="FR1026" i="64"/>
  <c r="FQ1026" i="64"/>
  <c r="FP1026" i="64"/>
  <c r="FO1026" i="64"/>
  <c r="FN1026" i="64"/>
  <c r="FM1026" i="64"/>
  <c r="FL1026" i="64"/>
  <c r="FK1026" i="64"/>
  <c r="FJ1026" i="64"/>
  <c r="FI1026" i="64"/>
  <c r="FH1026" i="64"/>
  <c r="FG1026" i="64"/>
  <c r="FF1026" i="64"/>
  <c r="FD1026" i="64"/>
  <c r="FC1026" i="64"/>
  <c r="EX1026" i="64"/>
  <c r="EW1026" i="64"/>
  <c r="EU1026" i="64"/>
  <c r="ET1026" i="64"/>
  <c r="ES1026" i="64"/>
  <c r="ER1026" i="64"/>
  <c r="EQ1026" i="64"/>
  <c r="EP1026" i="64"/>
  <c r="M1025" i="64"/>
  <c r="L1025" i="64"/>
  <c r="M1024" i="64"/>
  <c r="M1023" i="64"/>
  <c r="L1023" i="64"/>
  <c r="M1022" i="64"/>
  <c r="M1021" i="64"/>
  <c r="L1021" i="64"/>
  <c r="IA1025" i="64"/>
  <c r="HZ1025" i="64"/>
  <c r="HY1025" i="64"/>
  <c r="GL1025" i="64"/>
  <c r="GJ1025" i="64"/>
  <c r="GI1025" i="64"/>
  <c r="GH1025" i="64"/>
  <c r="GG1025" i="64"/>
  <c r="GF1025" i="64"/>
  <c r="GE1025" i="64"/>
  <c r="GD1025" i="64"/>
  <c r="GC1025" i="64"/>
  <c r="GB1025" i="64"/>
  <c r="GA1025" i="64"/>
  <c r="FZ1025" i="64"/>
  <c r="FY1025" i="64"/>
  <c r="FX1025" i="64"/>
  <c r="FW1025" i="64"/>
  <c r="FV1025" i="64"/>
  <c r="FU1025" i="64"/>
  <c r="FT1025" i="64"/>
  <c r="FS1025" i="64"/>
  <c r="FR1025" i="64"/>
  <c r="FQ1025" i="64"/>
  <c r="FP1025" i="64"/>
  <c r="FO1025" i="64"/>
  <c r="FN1025" i="64"/>
  <c r="FM1025" i="64"/>
  <c r="FL1025" i="64"/>
  <c r="FK1025" i="64"/>
  <c r="FJ1025" i="64"/>
  <c r="FI1025" i="64"/>
  <c r="FH1025" i="64"/>
  <c r="FG1025" i="64"/>
  <c r="FF1025" i="64"/>
  <c r="FD1025" i="64"/>
  <c r="FC1025" i="64"/>
  <c r="FB1025" i="64"/>
  <c r="EU1025" i="64"/>
  <c r="ET1025" i="64"/>
  <c r="ES1025" i="64"/>
  <c r="ER1025" i="64"/>
  <c r="EQ1025" i="64"/>
  <c r="EP1025" i="64"/>
  <c r="IA1024" i="64"/>
  <c r="HZ1024" i="64"/>
  <c r="HY1024" i="64"/>
  <c r="GL1024" i="64"/>
  <c r="FD1024" i="64" s="1"/>
  <c r="FC1024" i="64"/>
  <c r="FA1024" i="64"/>
  <c r="EZ1024" i="64"/>
  <c r="EX1024" i="64"/>
  <c r="EU1024" i="64"/>
  <c r="ET1024" i="64"/>
  <c r="ES1024" i="64"/>
  <c r="ER1024" i="64"/>
  <c r="EQ1024" i="64"/>
  <c r="EP1024" i="64"/>
  <c r="IA1023" i="64"/>
  <c r="HZ1023" i="64"/>
  <c r="HY1023" i="64"/>
  <c r="GL1023" i="64"/>
  <c r="FD1023" i="64" s="1"/>
  <c r="FC1023" i="64"/>
  <c r="FA1023" i="64"/>
  <c r="EZ1023" i="64"/>
  <c r="EX1023" i="64"/>
  <c r="EU1023" i="64"/>
  <c r="ET1023" i="64"/>
  <c r="ES1023" i="64"/>
  <c r="ER1023" i="64"/>
  <c r="EQ1023" i="64"/>
  <c r="EP1023" i="64"/>
  <c r="IA1022" i="64"/>
  <c r="HZ1022" i="64"/>
  <c r="HY1022" i="64"/>
  <c r="GL1022" i="64"/>
  <c r="FD1022" i="64" s="1"/>
  <c r="FC1022" i="64"/>
  <c r="FA1022" i="64"/>
  <c r="EZ1022" i="64"/>
  <c r="EX1022" i="64"/>
  <c r="EU1022" i="64"/>
  <c r="ET1022" i="64"/>
  <c r="ES1022" i="64"/>
  <c r="ER1022" i="64"/>
  <c r="EV1022" i="64" s="1"/>
  <c r="EQ1022" i="64"/>
  <c r="EP1022" i="64"/>
  <c r="IA1021" i="64"/>
  <c r="HZ1021" i="64"/>
  <c r="HY1021" i="64"/>
  <c r="HP1021" i="64"/>
  <c r="HO1021" i="64"/>
  <c r="HN1021" i="64"/>
  <c r="HM1021" i="64"/>
  <c r="HL1021" i="64"/>
  <c r="HK1021" i="64"/>
  <c r="HJ1021" i="64"/>
  <c r="HI1021" i="64"/>
  <c r="HH1021" i="64"/>
  <c r="HG1021" i="64"/>
  <c r="HF1021" i="64"/>
  <c r="HE1021" i="64"/>
  <c r="HD1021" i="64"/>
  <c r="HC1021" i="64"/>
  <c r="HB1021" i="64"/>
  <c r="HA1021" i="64"/>
  <c r="GZ1021" i="64"/>
  <c r="GY1021" i="64"/>
  <c r="GX1021" i="64"/>
  <c r="GW1021" i="64"/>
  <c r="GV1021" i="64"/>
  <c r="GU1021" i="64"/>
  <c r="GT1021" i="64"/>
  <c r="GS1021" i="64"/>
  <c r="GR1021" i="64"/>
  <c r="GQ1021" i="64"/>
  <c r="GP1021" i="64"/>
  <c r="GO1021" i="64"/>
  <c r="GN1021" i="64"/>
  <c r="GL1021" i="64"/>
  <c r="FD1021" i="64" s="1"/>
  <c r="GJ1021" i="64"/>
  <c r="GI1021" i="64"/>
  <c r="GH1021" i="64"/>
  <c r="GG1021" i="64"/>
  <c r="GF1021" i="64"/>
  <c r="GE1021" i="64"/>
  <c r="GD1021" i="64"/>
  <c r="GC1021" i="64"/>
  <c r="GB1021" i="64"/>
  <c r="GA1021" i="64"/>
  <c r="FZ1021" i="64"/>
  <c r="FY1021" i="64"/>
  <c r="FX1021" i="64"/>
  <c r="FW1021" i="64"/>
  <c r="FV1021" i="64"/>
  <c r="FU1021" i="64"/>
  <c r="FT1021" i="64"/>
  <c r="FS1021" i="64"/>
  <c r="FR1021" i="64"/>
  <c r="FQ1021" i="64"/>
  <c r="FP1021" i="64"/>
  <c r="FO1021" i="64"/>
  <c r="FN1021" i="64"/>
  <c r="FM1021" i="64"/>
  <c r="FL1021" i="64"/>
  <c r="FK1021" i="64"/>
  <c r="FJ1021" i="64"/>
  <c r="FI1021" i="64"/>
  <c r="FH1021" i="64"/>
  <c r="FG1021" i="64"/>
  <c r="FF1021" i="64"/>
  <c r="EX1021" i="64" s="1"/>
  <c r="FC1021" i="64"/>
  <c r="EZ1021" i="64"/>
  <c r="EW1021" i="64"/>
  <c r="EU1021" i="64"/>
  <c r="ET1021" i="64"/>
  <c r="ES1021" i="64"/>
  <c r="ER1021" i="64"/>
  <c r="EQ1021" i="64"/>
  <c r="EP1021" i="64"/>
  <c r="M1020" i="64"/>
  <c r="L1020" i="64"/>
  <c r="M1019" i="64"/>
  <c r="L1019" i="64"/>
  <c r="M1018" i="64"/>
  <c r="L1018" i="64"/>
  <c r="EY1018" i="64" s="1"/>
  <c r="M1017" i="64"/>
  <c r="L1017" i="64"/>
  <c r="EY1017" i="64" s="1"/>
  <c r="M1016" i="64"/>
  <c r="L1016" i="64"/>
  <c r="IA1020" i="64"/>
  <c r="HZ1020" i="64"/>
  <c r="HY1020" i="64"/>
  <c r="GL1020" i="64"/>
  <c r="GJ1020" i="64"/>
  <c r="GI1020" i="64"/>
  <c r="GH1020" i="64"/>
  <c r="GG1020" i="64"/>
  <c r="GF1020" i="64"/>
  <c r="GE1020" i="64"/>
  <c r="GD1020" i="64"/>
  <c r="GC1020" i="64"/>
  <c r="GB1020" i="64"/>
  <c r="GA1020" i="64"/>
  <c r="FZ1020" i="64"/>
  <c r="FY1020" i="64"/>
  <c r="FX1020" i="64"/>
  <c r="FW1020" i="64"/>
  <c r="FV1020" i="64"/>
  <c r="FU1020" i="64"/>
  <c r="FT1020" i="64"/>
  <c r="FS1020" i="64"/>
  <c r="FR1020" i="64"/>
  <c r="FQ1020" i="64"/>
  <c r="FP1020" i="64"/>
  <c r="FO1020" i="64"/>
  <c r="FN1020" i="64"/>
  <c r="FM1020" i="64"/>
  <c r="FL1020" i="64"/>
  <c r="FK1020" i="64"/>
  <c r="FJ1020" i="64"/>
  <c r="FI1020" i="64"/>
  <c r="FH1020" i="64"/>
  <c r="FG1020" i="64"/>
  <c r="FF1020" i="64"/>
  <c r="FD1020" i="64"/>
  <c r="FC1020" i="64"/>
  <c r="FB1020" i="64"/>
  <c r="EU1020" i="64"/>
  <c r="ET1020" i="64"/>
  <c r="ES1020" i="64"/>
  <c r="ER1020" i="64"/>
  <c r="EQ1020" i="64"/>
  <c r="EP1020" i="64"/>
  <c r="IA1019" i="64"/>
  <c r="HZ1019" i="64"/>
  <c r="HY1019" i="64"/>
  <c r="GL1019" i="64"/>
  <c r="FD1019" i="64" s="1"/>
  <c r="FC1019" i="64"/>
  <c r="FA1019" i="64"/>
  <c r="EZ1019" i="64"/>
  <c r="EX1019" i="64"/>
  <c r="EU1019" i="64"/>
  <c r="ET1019" i="64"/>
  <c r="ES1019" i="64"/>
  <c r="ER1019" i="64"/>
  <c r="EQ1019" i="64"/>
  <c r="EV1019" i="64" s="1"/>
  <c r="EP1019" i="64"/>
  <c r="IA1018" i="64"/>
  <c r="HZ1018" i="64"/>
  <c r="HY1018" i="64"/>
  <c r="GL1018" i="64"/>
  <c r="FD1018" i="64" s="1"/>
  <c r="FC1018" i="64"/>
  <c r="FA1018" i="64"/>
  <c r="EZ1018" i="64"/>
  <c r="EX1018" i="64"/>
  <c r="EU1018" i="64"/>
  <c r="ET1018" i="64"/>
  <c r="ES1018" i="64"/>
  <c r="ER1018" i="64"/>
  <c r="EQ1018" i="64"/>
  <c r="EP1018" i="64"/>
  <c r="IA1017" i="64"/>
  <c r="HZ1017" i="64"/>
  <c r="HY1017" i="64"/>
  <c r="GL1017" i="64"/>
  <c r="FD1017" i="64" s="1"/>
  <c r="FC1017" i="64"/>
  <c r="FA1017" i="64"/>
  <c r="EZ1017" i="64"/>
  <c r="EX1017" i="64"/>
  <c r="EU1017" i="64"/>
  <c r="ET1017" i="64"/>
  <c r="ES1017" i="64"/>
  <c r="ER1017" i="64"/>
  <c r="EQ1017" i="64"/>
  <c r="EP1017" i="64"/>
  <c r="IA1016" i="64"/>
  <c r="HZ1016" i="64"/>
  <c r="HY1016" i="64"/>
  <c r="HP1016" i="64"/>
  <c r="HO1016" i="64"/>
  <c r="HN1016" i="64"/>
  <c r="HM1016" i="64"/>
  <c r="HL1016" i="64"/>
  <c r="HK1016" i="64"/>
  <c r="HJ1016" i="64"/>
  <c r="HI1016" i="64"/>
  <c r="HH1016" i="64"/>
  <c r="HG1016" i="64"/>
  <c r="HF1016" i="64"/>
  <c r="HE1016" i="64"/>
  <c r="HD1016" i="64"/>
  <c r="HC1016" i="64"/>
  <c r="HB1016" i="64"/>
  <c r="HA1016" i="64"/>
  <c r="GZ1016" i="64"/>
  <c r="GY1016" i="64"/>
  <c r="GX1016" i="64"/>
  <c r="GW1016" i="64"/>
  <c r="GV1016" i="64"/>
  <c r="GU1016" i="64"/>
  <c r="GT1016" i="64"/>
  <c r="GS1016" i="64"/>
  <c r="GR1016" i="64"/>
  <c r="GQ1016" i="64"/>
  <c r="GP1016" i="64"/>
  <c r="GO1016" i="64"/>
  <c r="GN1016" i="64"/>
  <c r="GL1016" i="64"/>
  <c r="GJ1016" i="64"/>
  <c r="GI1016" i="64"/>
  <c r="GH1016" i="64"/>
  <c r="GG1016" i="64"/>
  <c r="GF1016" i="64"/>
  <c r="GE1016" i="64"/>
  <c r="GD1016" i="64"/>
  <c r="GC1016" i="64"/>
  <c r="GB1016" i="64"/>
  <c r="GA1016" i="64"/>
  <c r="FZ1016" i="64"/>
  <c r="FY1016" i="64"/>
  <c r="FX1016" i="64"/>
  <c r="FW1016" i="64"/>
  <c r="FV1016" i="64"/>
  <c r="FU1016" i="64"/>
  <c r="FT1016" i="64"/>
  <c r="FS1016" i="64"/>
  <c r="FR1016" i="64"/>
  <c r="FQ1016" i="64"/>
  <c r="FP1016" i="64"/>
  <c r="FO1016" i="64"/>
  <c r="FN1016" i="64"/>
  <c r="FM1016" i="64"/>
  <c r="FL1016" i="64"/>
  <c r="FK1016" i="64"/>
  <c r="FJ1016" i="64"/>
  <c r="FI1016" i="64"/>
  <c r="FA1016" i="64" s="1"/>
  <c r="FH1016" i="64"/>
  <c r="FG1016" i="64"/>
  <c r="FF1016" i="64"/>
  <c r="EX1016" i="64" s="1"/>
  <c r="FD1016" i="64"/>
  <c r="FC1016" i="64"/>
  <c r="EY1016" i="64"/>
  <c r="EW1016" i="64"/>
  <c r="EU1016" i="64"/>
  <c r="ET1016" i="64"/>
  <c r="ES1016" i="64"/>
  <c r="ER1016" i="64"/>
  <c r="EQ1016" i="64"/>
  <c r="EP1016" i="64"/>
  <c r="M1015" i="64"/>
  <c r="L1015" i="64"/>
  <c r="M1014" i="64"/>
  <c r="M1013" i="64"/>
  <c r="L1013" i="64"/>
  <c r="M1012" i="64"/>
  <c r="M1011" i="64"/>
  <c r="L1011" i="64"/>
  <c r="EY1011" i="64" s="1"/>
  <c r="IA1015" i="64"/>
  <c r="HZ1015" i="64"/>
  <c r="HY1015" i="64"/>
  <c r="GL1015" i="64"/>
  <c r="GJ1015" i="64"/>
  <c r="GI1015" i="64"/>
  <c r="GH1015" i="64"/>
  <c r="GG1015" i="64"/>
  <c r="GF1015" i="64"/>
  <c r="GE1015" i="64"/>
  <c r="GD1015" i="64"/>
  <c r="GC1015" i="64"/>
  <c r="GB1015" i="64"/>
  <c r="GA1015" i="64"/>
  <c r="FZ1015" i="64"/>
  <c r="FY1015" i="64"/>
  <c r="FX1015" i="64"/>
  <c r="FW1015" i="64"/>
  <c r="FV1015" i="64"/>
  <c r="FU1015" i="64"/>
  <c r="FT1015" i="64"/>
  <c r="FS1015" i="64"/>
  <c r="FR1015" i="64"/>
  <c r="FQ1015" i="64"/>
  <c r="FP1015" i="64"/>
  <c r="FO1015" i="64"/>
  <c r="FN1015" i="64"/>
  <c r="FM1015" i="64"/>
  <c r="FL1015" i="64"/>
  <c r="FK1015" i="64"/>
  <c r="FJ1015" i="64"/>
  <c r="FI1015" i="64"/>
  <c r="FH1015" i="64"/>
  <c r="FG1015" i="64"/>
  <c r="FF1015" i="64"/>
  <c r="FD1015" i="64"/>
  <c r="FC1015" i="64"/>
  <c r="EU1015" i="64"/>
  <c r="ET1015" i="64"/>
  <c r="ES1015" i="64"/>
  <c r="ER1015" i="64"/>
  <c r="EQ1015" i="64"/>
  <c r="EV1015" i="64" s="1"/>
  <c r="EP1015" i="64"/>
  <c r="IA1014" i="64"/>
  <c r="HZ1014" i="64"/>
  <c r="HY1014" i="64"/>
  <c r="GL1014" i="64"/>
  <c r="FD1014" i="64" s="1"/>
  <c r="FC1014" i="64"/>
  <c r="FA1014" i="64"/>
  <c r="EZ1014" i="64"/>
  <c r="EX1014" i="64"/>
  <c r="EU1014" i="64"/>
  <c r="ET1014" i="64"/>
  <c r="ES1014" i="64"/>
  <c r="ER1014" i="64"/>
  <c r="EQ1014" i="64"/>
  <c r="EP1014" i="64"/>
  <c r="IA1013" i="64"/>
  <c r="HZ1013" i="64"/>
  <c r="HY1013" i="64"/>
  <c r="GL1013" i="64"/>
  <c r="FD1013" i="64"/>
  <c r="FC1013" i="64"/>
  <c r="FA1013" i="64"/>
  <c r="EZ1013" i="64"/>
  <c r="EX1013" i="64"/>
  <c r="EU1013" i="64"/>
  <c r="ET1013" i="64"/>
  <c r="ES1013" i="64"/>
  <c r="ER1013" i="64"/>
  <c r="EQ1013" i="64"/>
  <c r="EP1013" i="64"/>
  <c r="IA1012" i="64"/>
  <c r="HZ1012" i="64"/>
  <c r="HY1012" i="64"/>
  <c r="GL1012" i="64"/>
  <c r="FD1012" i="64"/>
  <c r="FC1012" i="64"/>
  <c r="FA1012" i="64"/>
  <c r="EZ1012" i="64"/>
  <c r="EX1012" i="64"/>
  <c r="EU1012" i="64"/>
  <c r="ET1012" i="64"/>
  <c r="ES1012" i="64"/>
  <c r="ER1012" i="64"/>
  <c r="EQ1012" i="64"/>
  <c r="EP1012" i="64"/>
  <c r="IA1011" i="64"/>
  <c r="HZ1011" i="64"/>
  <c r="HY1011" i="64"/>
  <c r="HP1011" i="64"/>
  <c r="HO1011" i="64"/>
  <c r="HN1011" i="64"/>
  <c r="HM1011" i="64"/>
  <c r="HL1011" i="64"/>
  <c r="HK1011" i="64"/>
  <c r="HJ1011" i="64"/>
  <c r="HI1011" i="64"/>
  <c r="HH1011" i="64"/>
  <c r="HG1011" i="64"/>
  <c r="HF1011" i="64"/>
  <c r="HE1011" i="64"/>
  <c r="HD1011" i="64"/>
  <c r="HC1011" i="64"/>
  <c r="HB1011" i="64"/>
  <c r="HA1011" i="64"/>
  <c r="GZ1011" i="64"/>
  <c r="GY1011" i="64"/>
  <c r="GX1011" i="64"/>
  <c r="GW1011" i="64"/>
  <c r="GV1011" i="64"/>
  <c r="GU1011" i="64"/>
  <c r="GT1011" i="64"/>
  <c r="GS1011" i="64"/>
  <c r="GR1011" i="64"/>
  <c r="GQ1011" i="64"/>
  <c r="GP1011" i="64"/>
  <c r="GO1011" i="64"/>
  <c r="GN1011" i="64"/>
  <c r="GL1011" i="64"/>
  <c r="GJ1011" i="64"/>
  <c r="GI1011" i="64"/>
  <c r="GH1011" i="64"/>
  <c r="GG1011" i="64"/>
  <c r="GF1011" i="64"/>
  <c r="GE1011" i="64"/>
  <c r="GD1011" i="64"/>
  <c r="GC1011" i="64"/>
  <c r="GB1011" i="64"/>
  <c r="GA1011" i="64"/>
  <c r="FZ1011" i="64"/>
  <c r="FY1011" i="64"/>
  <c r="FX1011" i="64"/>
  <c r="FW1011" i="64"/>
  <c r="FV1011" i="64"/>
  <c r="FU1011" i="64"/>
  <c r="FT1011" i="64"/>
  <c r="FS1011" i="64"/>
  <c r="FR1011" i="64"/>
  <c r="FQ1011" i="64"/>
  <c r="FP1011" i="64"/>
  <c r="FO1011" i="64"/>
  <c r="FN1011" i="64"/>
  <c r="FM1011" i="64"/>
  <c r="FL1011" i="64"/>
  <c r="FK1011" i="64"/>
  <c r="FJ1011" i="64"/>
  <c r="FI1011" i="64"/>
  <c r="FH1011" i="64"/>
  <c r="FG1011" i="64"/>
  <c r="FF1011" i="64"/>
  <c r="FD1011" i="64"/>
  <c r="FC1011" i="64"/>
  <c r="EX1011" i="64"/>
  <c r="EW1011" i="64"/>
  <c r="EU1011" i="64"/>
  <c r="ET1011" i="64"/>
  <c r="ES1011" i="64"/>
  <c r="ER1011" i="64"/>
  <c r="EQ1011" i="64"/>
  <c r="EP1011" i="64"/>
  <c r="M1010" i="64"/>
  <c r="L1010" i="64"/>
  <c r="M1009" i="64"/>
  <c r="M1008" i="64"/>
  <c r="L1008" i="64"/>
  <c r="M1007" i="64"/>
  <c r="M1006" i="64"/>
  <c r="L1006" i="64"/>
  <c r="EY1006" i="64" s="1"/>
  <c r="IA1010" i="64"/>
  <c r="HZ1010" i="64"/>
  <c r="HY1010" i="64"/>
  <c r="GL1010" i="64"/>
  <c r="GJ1010" i="64"/>
  <c r="GI1010" i="64"/>
  <c r="GH1010" i="64"/>
  <c r="GG1010" i="64"/>
  <c r="GF1010" i="64"/>
  <c r="GE1010" i="64"/>
  <c r="GD1010" i="64"/>
  <c r="GC1010" i="64"/>
  <c r="GB1010" i="64"/>
  <c r="GA1010" i="64"/>
  <c r="FZ1010" i="64"/>
  <c r="FY1010" i="64"/>
  <c r="FX1010" i="64"/>
  <c r="FW1010" i="64"/>
  <c r="FV1010" i="64"/>
  <c r="FU1010" i="64"/>
  <c r="FT1010" i="64"/>
  <c r="FS1010" i="64"/>
  <c r="FR1010" i="64"/>
  <c r="FQ1010" i="64"/>
  <c r="FP1010" i="64"/>
  <c r="FO1010" i="64"/>
  <c r="FN1010" i="64"/>
  <c r="FM1010" i="64"/>
  <c r="FL1010" i="64"/>
  <c r="FK1010" i="64"/>
  <c r="FJ1010" i="64"/>
  <c r="FI1010" i="64"/>
  <c r="FH1010" i="64"/>
  <c r="FG1010" i="64"/>
  <c r="FF1010" i="64"/>
  <c r="FD1010" i="64"/>
  <c r="FC1010" i="64"/>
  <c r="EU1010" i="64"/>
  <c r="ET1010" i="64"/>
  <c r="ES1010" i="64"/>
  <c r="ER1010" i="64"/>
  <c r="EQ1010" i="64"/>
  <c r="EP1010" i="64"/>
  <c r="IA1009" i="64"/>
  <c r="HZ1009" i="64"/>
  <c r="HY1009" i="64"/>
  <c r="GL1009" i="64"/>
  <c r="FD1009" i="64" s="1"/>
  <c r="FC1009" i="64"/>
  <c r="FA1009" i="64"/>
  <c r="EZ1009" i="64"/>
  <c r="EX1009" i="64"/>
  <c r="EU1009" i="64"/>
  <c r="ET1009" i="64"/>
  <c r="ES1009" i="64"/>
  <c r="ER1009" i="64"/>
  <c r="EQ1009" i="64"/>
  <c r="EP1009" i="64"/>
  <c r="IA1008" i="64"/>
  <c r="HZ1008" i="64"/>
  <c r="HY1008" i="64"/>
  <c r="GL1008" i="64"/>
  <c r="FD1008" i="64" s="1"/>
  <c r="FC1008" i="64"/>
  <c r="FA1008" i="64"/>
  <c r="EZ1008" i="64"/>
  <c r="EX1008" i="64"/>
  <c r="EU1008" i="64"/>
  <c r="ET1008" i="64"/>
  <c r="ES1008" i="64"/>
  <c r="ER1008" i="64"/>
  <c r="EQ1008" i="64"/>
  <c r="EP1008" i="64"/>
  <c r="IA1007" i="64"/>
  <c r="HZ1007" i="64"/>
  <c r="HY1007" i="64"/>
  <c r="GL1007" i="64"/>
  <c r="FD1007" i="64" s="1"/>
  <c r="FC1007" i="64"/>
  <c r="FA1007" i="64"/>
  <c r="EZ1007" i="64"/>
  <c r="EX1007" i="64"/>
  <c r="EU1007" i="64"/>
  <c r="ET1007" i="64"/>
  <c r="ES1007" i="64"/>
  <c r="ER1007" i="64"/>
  <c r="EQ1007" i="64"/>
  <c r="EP1007" i="64"/>
  <c r="IA1006" i="64"/>
  <c r="HZ1006" i="64"/>
  <c r="HY1006" i="64"/>
  <c r="HP1006" i="64"/>
  <c r="HO1006" i="64"/>
  <c r="HN1006" i="64"/>
  <c r="HM1006" i="64"/>
  <c r="HL1006" i="64"/>
  <c r="HK1006" i="64"/>
  <c r="HJ1006" i="64"/>
  <c r="HI1006" i="64"/>
  <c r="HH1006" i="64"/>
  <c r="HG1006" i="64"/>
  <c r="HF1006" i="64"/>
  <c r="HE1006" i="64"/>
  <c r="HD1006" i="64"/>
  <c r="HC1006" i="64"/>
  <c r="HB1006" i="64"/>
  <c r="HA1006" i="64"/>
  <c r="GZ1006" i="64"/>
  <c r="GY1006" i="64"/>
  <c r="GX1006" i="64"/>
  <c r="GW1006" i="64"/>
  <c r="GV1006" i="64"/>
  <c r="GU1006" i="64"/>
  <c r="GT1006" i="64"/>
  <c r="GS1006" i="64"/>
  <c r="GR1006" i="64"/>
  <c r="GQ1006" i="64"/>
  <c r="GP1006" i="64"/>
  <c r="GO1006" i="64"/>
  <c r="GN1006" i="64"/>
  <c r="GL1006" i="64"/>
  <c r="GJ1006" i="64"/>
  <c r="GI1006" i="64"/>
  <c r="GH1006" i="64"/>
  <c r="GG1006" i="64"/>
  <c r="GF1006" i="64"/>
  <c r="GE1006" i="64"/>
  <c r="GD1006" i="64"/>
  <c r="GC1006" i="64"/>
  <c r="GB1006" i="64"/>
  <c r="GA1006" i="64"/>
  <c r="FZ1006" i="64"/>
  <c r="FY1006" i="64"/>
  <c r="FX1006" i="64"/>
  <c r="FW1006" i="64"/>
  <c r="FV1006" i="64"/>
  <c r="FU1006" i="64"/>
  <c r="FT1006" i="64"/>
  <c r="FS1006" i="64"/>
  <c r="FR1006" i="64"/>
  <c r="FQ1006" i="64"/>
  <c r="FP1006" i="64"/>
  <c r="FO1006" i="64"/>
  <c r="FN1006" i="64"/>
  <c r="FM1006" i="64"/>
  <c r="FL1006" i="64"/>
  <c r="FK1006" i="64"/>
  <c r="FJ1006" i="64"/>
  <c r="FI1006" i="64"/>
  <c r="FH1006" i="64"/>
  <c r="FG1006" i="64"/>
  <c r="FF1006" i="64"/>
  <c r="FD1006" i="64"/>
  <c r="FC1006" i="64"/>
  <c r="EX1006" i="64"/>
  <c r="EW1006" i="64"/>
  <c r="EU1006" i="64"/>
  <c r="ET1006" i="64"/>
  <c r="ES1006" i="64"/>
  <c r="ER1006" i="64"/>
  <c r="EQ1006" i="64"/>
  <c r="EP1006" i="64"/>
  <c r="M1005" i="64"/>
  <c r="L1005" i="64"/>
  <c r="M1004" i="64"/>
  <c r="L1004" i="64"/>
  <c r="EY1004" i="64" s="1"/>
  <c r="M1003" i="64"/>
  <c r="L1003" i="64"/>
  <c r="M1002" i="64"/>
  <c r="L1002" i="64"/>
  <c r="EY1002" i="64" s="1"/>
  <c r="M1001" i="64"/>
  <c r="L1001" i="64"/>
  <c r="IA1005" i="64"/>
  <c r="HZ1005" i="64"/>
  <c r="HY1005" i="64"/>
  <c r="GL1005" i="64"/>
  <c r="GJ1005" i="64"/>
  <c r="GI1005" i="64"/>
  <c r="GH1005" i="64"/>
  <c r="GG1005" i="64"/>
  <c r="GF1005" i="64"/>
  <c r="GE1005" i="64"/>
  <c r="GD1005" i="64"/>
  <c r="GC1005" i="64"/>
  <c r="GB1005" i="64"/>
  <c r="GA1005" i="64"/>
  <c r="FZ1005" i="64"/>
  <c r="FY1005" i="64"/>
  <c r="FX1005" i="64"/>
  <c r="FW1005" i="64"/>
  <c r="FV1005" i="64"/>
  <c r="FU1005" i="64"/>
  <c r="FT1005" i="64"/>
  <c r="FS1005" i="64"/>
  <c r="FR1005" i="64"/>
  <c r="FQ1005" i="64"/>
  <c r="FP1005" i="64"/>
  <c r="FO1005" i="64"/>
  <c r="FN1005" i="64"/>
  <c r="FM1005" i="64"/>
  <c r="FL1005" i="64"/>
  <c r="FK1005" i="64"/>
  <c r="FJ1005" i="64"/>
  <c r="FI1005" i="64"/>
  <c r="FH1005" i="64"/>
  <c r="FG1005" i="64"/>
  <c r="FF1005" i="64"/>
  <c r="FD1005" i="64"/>
  <c r="FC1005" i="64"/>
  <c r="EU1005" i="64"/>
  <c r="ET1005" i="64"/>
  <c r="ES1005" i="64"/>
  <c r="ER1005" i="64"/>
  <c r="EQ1005" i="64"/>
  <c r="EP1005" i="64"/>
  <c r="IA1004" i="64"/>
  <c r="HZ1004" i="64"/>
  <c r="HY1004" i="64"/>
  <c r="GL1004" i="64"/>
  <c r="FD1004" i="64" s="1"/>
  <c r="FC1004" i="64"/>
  <c r="FA1004" i="64"/>
  <c r="EZ1004" i="64"/>
  <c r="EX1004" i="64"/>
  <c r="EU1004" i="64"/>
  <c r="ET1004" i="64"/>
  <c r="ES1004" i="64"/>
  <c r="ER1004" i="64"/>
  <c r="EQ1004" i="64"/>
  <c r="EP1004" i="64"/>
  <c r="IA1003" i="64"/>
  <c r="HZ1003" i="64"/>
  <c r="HY1003" i="64"/>
  <c r="GL1003" i="64"/>
  <c r="FD1003" i="64" s="1"/>
  <c r="FC1003" i="64"/>
  <c r="FA1003" i="64"/>
  <c r="EZ1003" i="64"/>
  <c r="EY1003" i="64"/>
  <c r="EX1003" i="64"/>
  <c r="EU1003" i="64"/>
  <c r="ET1003" i="64"/>
  <c r="ES1003" i="64"/>
  <c r="ER1003" i="64"/>
  <c r="EQ1003" i="64"/>
  <c r="EP1003" i="64"/>
  <c r="IA1002" i="64"/>
  <c r="HZ1002" i="64"/>
  <c r="HY1002" i="64"/>
  <c r="GL1002" i="64"/>
  <c r="FD1002" i="64" s="1"/>
  <c r="FC1002" i="64"/>
  <c r="FA1002" i="64"/>
  <c r="EZ1002" i="64"/>
  <c r="EX1002" i="64"/>
  <c r="EU1002" i="64"/>
  <c r="ET1002" i="64"/>
  <c r="ES1002" i="64"/>
  <c r="ER1002" i="64"/>
  <c r="EQ1002" i="64"/>
  <c r="EP1002" i="64"/>
  <c r="IA1001" i="64"/>
  <c r="HZ1001" i="64"/>
  <c r="HY1001" i="64"/>
  <c r="HP1001" i="64"/>
  <c r="HO1001" i="64"/>
  <c r="HN1001" i="64"/>
  <c r="HM1001" i="64"/>
  <c r="HL1001" i="64"/>
  <c r="HK1001" i="64"/>
  <c r="HJ1001" i="64"/>
  <c r="HI1001" i="64"/>
  <c r="HH1001" i="64"/>
  <c r="HG1001" i="64"/>
  <c r="HF1001" i="64"/>
  <c r="HE1001" i="64"/>
  <c r="HD1001" i="64"/>
  <c r="HC1001" i="64"/>
  <c r="HB1001" i="64"/>
  <c r="HA1001" i="64"/>
  <c r="GZ1001" i="64"/>
  <c r="GY1001" i="64"/>
  <c r="GX1001" i="64"/>
  <c r="GW1001" i="64"/>
  <c r="GV1001" i="64"/>
  <c r="GU1001" i="64"/>
  <c r="GT1001" i="64"/>
  <c r="GS1001" i="64"/>
  <c r="GR1001" i="64"/>
  <c r="GQ1001" i="64"/>
  <c r="GP1001" i="64"/>
  <c r="GO1001" i="64"/>
  <c r="GN1001" i="64"/>
  <c r="GL1001" i="64"/>
  <c r="GJ1001" i="64"/>
  <c r="GI1001" i="64"/>
  <c r="GH1001" i="64"/>
  <c r="GG1001" i="64"/>
  <c r="GF1001" i="64"/>
  <c r="GE1001" i="64"/>
  <c r="GD1001" i="64"/>
  <c r="GC1001" i="64"/>
  <c r="GB1001" i="64"/>
  <c r="GA1001" i="64"/>
  <c r="FZ1001" i="64"/>
  <c r="FY1001" i="64"/>
  <c r="FX1001" i="64"/>
  <c r="FW1001" i="64"/>
  <c r="FV1001" i="64"/>
  <c r="FU1001" i="64"/>
  <c r="FT1001" i="64"/>
  <c r="FS1001" i="64"/>
  <c r="FR1001" i="64"/>
  <c r="FQ1001" i="64"/>
  <c r="FP1001" i="64"/>
  <c r="FO1001" i="64"/>
  <c r="FN1001" i="64"/>
  <c r="FM1001" i="64"/>
  <c r="FL1001" i="64"/>
  <c r="FK1001" i="64"/>
  <c r="FJ1001" i="64"/>
  <c r="FI1001" i="64"/>
  <c r="FH1001" i="64"/>
  <c r="FG1001" i="64"/>
  <c r="FF1001" i="64"/>
  <c r="FD1001" i="64"/>
  <c r="FC1001" i="64"/>
  <c r="EY1001" i="64"/>
  <c r="EX1001" i="64"/>
  <c r="EW1001" i="64"/>
  <c r="EU1001" i="64"/>
  <c r="ET1001" i="64"/>
  <c r="ES1001" i="64"/>
  <c r="ER1001" i="64"/>
  <c r="EQ1001" i="64"/>
  <c r="EP1001" i="64"/>
  <c r="M1000" i="64"/>
  <c r="L1000" i="64"/>
  <c r="M999" i="64"/>
  <c r="M998" i="64"/>
  <c r="L998" i="64"/>
  <c r="EY998" i="64" s="1"/>
  <c r="M997" i="64"/>
  <c r="M996" i="64"/>
  <c r="L996" i="64"/>
  <c r="EY996" i="64" s="1"/>
  <c r="IA1000" i="64"/>
  <c r="HZ1000" i="64"/>
  <c r="HY1000" i="64"/>
  <c r="GL1000" i="64"/>
  <c r="GJ1000" i="64"/>
  <c r="GI1000" i="64"/>
  <c r="GH1000" i="64"/>
  <c r="GG1000" i="64"/>
  <c r="GF1000" i="64"/>
  <c r="GE1000" i="64"/>
  <c r="GD1000" i="64"/>
  <c r="GC1000" i="64"/>
  <c r="GB1000" i="64"/>
  <c r="GA1000" i="64"/>
  <c r="FZ1000" i="64"/>
  <c r="FY1000" i="64"/>
  <c r="FX1000" i="64"/>
  <c r="FW1000" i="64"/>
  <c r="FV1000" i="64"/>
  <c r="FU1000" i="64"/>
  <c r="FT1000" i="64"/>
  <c r="FS1000" i="64"/>
  <c r="FR1000" i="64"/>
  <c r="FQ1000" i="64"/>
  <c r="FP1000" i="64"/>
  <c r="FO1000" i="64"/>
  <c r="FN1000" i="64"/>
  <c r="FM1000" i="64"/>
  <c r="FL1000" i="64"/>
  <c r="FK1000" i="64"/>
  <c r="FJ1000" i="64"/>
  <c r="FI1000" i="64"/>
  <c r="FH1000" i="64"/>
  <c r="FG1000" i="64"/>
  <c r="FF1000" i="64"/>
  <c r="FD1000" i="64"/>
  <c r="FC1000" i="64"/>
  <c r="EU1000" i="64"/>
  <c r="ET1000" i="64"/>
  <c r="ES1000" i="64"/>
  <c r="ER1000" i="64"/>
  <c r="EQ1000" i="64"/>
  <c r="EP1000" i="64"/>
  <c r="IA999" i="64"/>
  <c r="HZ999" i="64"/>
  <c r="HY999" i="64"/>
  <c r="GL999" i="64"/>
  <c r="FD999" i="64" s="1"/>
  <c r="FC999" i="64"/>
  <c r="FA999" i="64"/>
  <c r="EZ999" i="64"/>
  <c r="EX999" i="64"/>
  <c r="EU999" i="64"/>
  <c r="ET999" i="64"/>
  <c r="ES999" i="64"/>
  <c r="ER999" i="64"/>
  <c r="EQ999" i="64"/>
  <c r="EP999" i="64"/>
  <c r="IA998" i="64"/>
  <c r="HZ998" i="64"/>
  <c r="HY998" i="64"/>
  <c r="GL998" i="64"/>
  <c r="FD998" i="64" s="1"/>
  <c r="FC998" i="64"/>
  <c r="FA998" i="64"/>
  <c r="EZ998" i="64"/>
  <c r="EX998" i="64"/>
  <c r="EU998" i="64"/>
  <c r="ET998" i="64"/>
  <c r="ES998" i="64"/>
  <c r="ER998" i="64"/>
  <c r="EV998" i="64" s="1"/>
  <c r="EQ998" i="64"/>
  <c r="EP998" i="64"/>
  <c r="IA997" i="64"/>
  <c r="HZ997" i="64"/>
  <c r="HY997" i="64"/>
  <c r="GL997" i="64"/>
  <c r="FD997" i="64" s="1"/>
  <c r="FC997" i="64"/>
  <c r="FA997" i="64"/>
  <c r="EZ997" i="64"/>
  <c r="EX997" i="64"/>
  <c r="EU997" i="64"/>
  <c r="ET997" i="64"/>
  <c r="ES997" i="64"/>
  <c r="ER997" i="64"/>
  <c r="EQ997" i="64"/>
  <c r="EP997" i="64"/>
  <c r="IA996" i="64"/>
  <c r="HZ996" i="64"/>
  <c r="HY996" i="64"/>
  <c r="HP996" i="64"/>
  <c r="HO996" i="64"/>
  <c r="HN996" i="64"/>
  <c r="HM996" i="64"/>
  <c r="HL996" i="64"/>
  <c r="HK996" i="64"/>
  <c r="HJ996" i="64"/>
  <c r="HI996" i="64"/>
  <c r="HH996" i="64"/>
  <c r="HG996" i="64"/>
  <c r="HF996" i="64"/>
  <c r="HE996" i="64"/>
  <c r="HD996" i="64"/>
  <c r="HC996" i="64"/>
  <c r="HB996" i="64"/>
  <c r="HA996" i="64"/>
  <c r="GZ996" i="64"/>
  <c r="GY996" i="64"/>
  <c r="GX996" i="64"/>
  <c r="GW996" i="64"/>
  <c r="GV996" i="64"/>
  <c r="GU996" i="64"/>
  <c r="GT996" i="64"/>
  <c r="GS996" i="64"/>
  <c r="GR996" i="64"/>
  <c r="GQ996" i="64"/>
  <c r="GP996" i="64"/>
  <c r="GO996" i="64"/>
  <c r="GN996" i="64"/>
  <c r="GL996" i="64"/>
  <c r="GJ996" i="64"/>
  <c r="GI996" i="64"/>
  <c r="GH996" i="64"/>
  <c r="GG996" i="64"/>
  <c r="GF996" i="64"/>
  <c r="GE996" i="64"/>
  <c r="GD996" i="64"/>
  <c r="GC996" i="64"/>
  <c r="GB996" i="64"/>
  <c r="GA996" i="64"/>
  <c r="FZ996" i="64"/>
  <c r="FY996" i="64"/>
  <c r="FX996" i="64"/>
  <c r="FW996" i="64"/>
  <c r="FV996" i="64"/>
  <c r="FU996" i="64"/>
  <c r="FT996" i="64"/>
  <c r="FS996" i="64"/>
  <c r="FR996" i="64"/>
  <c r="FQ996" i="64"/>
  <c r="FP996" i="64"/>
  <c r="FO996" i="64"/>
  <c r="FN996" i="64"/>
  <c r="FM996" i="64"/>
  <c r="FL996" i="64"/>
  <c r="FK996" i="64"/>
  <c r="FJ996" i="64"/>
  <c r="FA996" i="64" s="1"/>
  <c r="FI996" i="64"/>
  <c r="FH996" i="64"/>
  <c r="FG996" i="64"/>
  <c r="FF996" i="64"/>
  <c r="EX996" i="64" s="1"/>
  <c r="FD996" i="64"/>
  <c r="FC996" i="64"/>
  <c r="EW996" i="64"/>
  <c r="EU996" i="64"/>
  <c r="ET996" i="64"/>
  <c r="ES996" i="64"/>
  <c r="ER996" i="64"/>
  <c r="EQ996" i="64"/>
  <c r="EP996" i="64"/>
  <c r="M995" i="64"/>
  <c r="L995" i="64"/>
  <c r="M994" i="64"/>
  <c r="M993" i="64"/>
  <c r="L993" i="64"/>
  <c r="EY993" i="64" s="1"/>
  <c r="M992" i="64"/>
  <c r="M991" i="64"/>
  <c r="L991" i="64"/>
  <c r="EY991" i="64" s="1"/>
  <c r="IA995" i="64"/>
  <c r="HZ995" i="64"/>
  <c r="HY995" i="64"/>
  <c r="GL995" i="64"/>
  <c r="GJ995" i="64"/>
  <c r="GI995" i="64"/>
  <c r="GH995" i="64"/>
  <c r="GG995" i="64"/>
  <c r="GF995" i="64"/>
  <c r="GE995" i="64"/>
  <c r="GD995" i="64"/>
  <c r="GC995" i="64"/>
  <c r="GB995" i="64"/>
  <c r="GA995" i="64"/>
  <c r="FZ995" i="64"/>
  <c r="FY995" i="64"/>
  <c r="FX995" i="64"/>
  <c r="FW995" i="64"/>
  <c r="FV995" i="64"/>
  <c r="FU995" i="64"/>
  <c r="FT995" i="64"/>
  <c r="FS995" i="64"/>
  <c r="FR995" i="64"/>
  <c r="FQ995" i="64"/>
  <c r="FP995" i="64"/>
  <c r="FO995" i="64"/>
  <c r="FN995" i="64"/>
  <c r="FM995" i="64"/>
  <c r="FL995" i="64"/>
  <c r="FK995" i="64"/>
  <c r="FJ995" i="64"/>
  <c r="FI995" i="64"/>
  <c r="FH995" i="64"/>
  <c r="FG995" i="64"/>
  <c r="FF995" i="64"/>
  <c r="FD995" i="64"/>
  <c r="FC995" i="64"/>
  <c r="FB995" i="64"/>
  <c r="EU995" i="64"/>
  <c r="ET995" i="64"/>
  <c r="ES995" i="64"/>
  <c r="ER995" i="64"/>
  <c r="EQ995" i="64"/>
  <c r="EP995" i="64"/>
  <c r="IA994" i="64"/>
  <c r="HZ994" i="64"/>
  <c r="HY994" i="64"/>
  <c r="GL994" i="64"/>
  <c r="FD994" i="64" s="1"/>
  <c r="FC994" i="64"/>
  <c r="FA994" i="64"/>
  <c r="EZ994" i="64"/>
  <c r="EX994" i="64"/>
  <c r="EU994" i="64"/>
  <c r="ET994" i="64"/>
  <c r="ES994" i="64"/>
  <c r="ER994" i="64"/>
  <c r="EQ994" i="64"/>
  <c r="EP994" i="64"/>
  <c r="IA993" i="64"/>
  <c r="HZ993" i="64"/>
  <c r="HY993" i="64"/>
  <c r="GL993" i="64"/>
  <c r="FD993" i="64" s="1"/>
  <c r="FC993" i="64"/>
  <c r="FA993" i="64"/>
  <c r="EZ993" i="64"/>
  <c r="EX993" i="64"/>
  <c r="EU993" i="64"/>
  <c r="ET993" i="64"/>
  <c r="ES993" i="64"/>
  <c r="ER993" i="64"/>
  <c r="EQ993" i="64"/>
  <c r="EP993" i="64"/>
  <c r="IA992" i="64"/>
  <c r="HZ992" i="64"/>
  <c r="HY992" i="64"/>
  <c r="GL992" i="64"/>
  <c r="FD992" i="64"/>
  <c r="FC992" i="64"/>
  <c r="FA992" i="64"/>
  <c r="EZ992" i="64"/>
  <c r="EX992" i="64"/>
  <c r="EU992" i="64"/>
  <c r="ET992" i="64"/>
  <c r="ES992" i="64"/>
  <c r="ER992" i="64"/>
  <c r="EQ992" i="64"/>
  <c r="EP992" i="64"/>
  <c r="IA991" i="64"/>
  <c r="HZ991" i="64"/>
  <c r="HY991" i="64"/>
  <c r="HP991" i="64"/>
  <c r="HO991" i="64"/>
  <c r="HN991" i="64"/>
  <c r="HM991" i="64"/>
  <c r="HL991" i="64"/>
  <c r="HK991" i="64"/>
  <c r="HJ991" i="64"/>
  <c r="HI991" i="64"/>
  <c r="HH991" i="64"/>
  <c r="HG991" i="64"/>
  <c r="HF991" i="64"/>
  <c r="HE991" i="64"/>
  <c r="HD991" i="64"/>
  <c r="HC991" i="64"/>
  <c r="HB991" i="64"/>
  <c r="HA991" i="64"/>
  <c r="GZ991" i="64"/>
  <c r="GY991" i="64"/>
  <c r="GX991" i="64"/>
  <c r="GW991" i="64"/>
  <c r="GV991" i="64"/>
  <c r="GU991" i="64"/>
  <c r="GT991" i="64"/>
  <c r="GS991" i="64"/>
  <c r="GR991" i="64"/>
  <c r="GQ991" i="64"/>
  <c r="GP991" i="64"/>
  <c r="GO991" i="64"/>
  <c r="GN991" i="64"/>
  <c r="GL991" i="64"/>
  <c r="GJ991" i="64"/>
  <c r="GI991" i="64"/>
  <c r="GH991" i="64"/>
  <c r="GG991" i="64"/>
  <c r="GF991" i="64"/>
  <c r="GE991" i="64"/>
  <c r="GD991" i="64"/>
  <c r="GC991" i="64"/>
  <c r="GB991" i="64"/>
  <c r="GA991" i="64"/>
  <c r="FZ991" i="64"/>
  <c r="FY991" i="64"/>
  <c r="FX991" i="64"/>
  <c r="FW991" i="64"/>
  <c r="FV991" i="64"/>
  <c r="FU991" i="64"/>
  <c r="FT991" i="64"/>
  <c r="FS991" i="64"/>
  <c r="FR991" i="64"/>
  <c r="FQ991" i="64"/>
  <c r="FP991" i="64"/>
  <c r="FO991" i="64"/>
  <c r="FN991" i="64"/>
  <c r="FM991" i="64"/>
  <c r="FL991" i="64"/>
  <c r="FK991" i="64"/>
  <c r="FJ991" i="64"/>
  <c r="FI991" i="64"/>
  <c r="FH991" i="64"/>
  <c r="FA991" i="64" s="1"/>
  <c r="FG991" i="64"/>
  <c r="FF991" i="64"/>
  <c r="EX991" i="64" s="1"/>
  <c r="FD991" i="64"/>
  <c r="FC991" i="64"/>
  <c r="EW991" i="64"/>
  <c r="EU991" i="64"/>
  <c r="ET991" i="64"/>
  <c r="ES991" i="64"/>
  <c r="ER991" i="64"/>
  <c r="EQ991" i="64"/>
  <c r="EP991" i="64"/>
  <c r="M990" i="64"/>
  <c r="L990" i="64"/>
  <c r="M989" i="64"/>
  <c r="L989" i="64"/>
  <c r="EY989" i="64" s="1"/>
  <c r="M988" i="64"/>
  <c r="EY988" i="64" s="1"/>
  <c r="L988" i="64"/>
  <c r="M987" i="64"/>
  <c r="L987" i="64"/>
  <c r="EY987" i="64" s="1"/>
  <c r="M986" i="64"/>
  <c r="EY986" i="64" s="1"/>
  <c r="L986" i="64"/>
  <c r="IA990" i="64"/>
  <c r="HZ990" i="64"/>
  <c r="HY990" i="64"/>
  <c r="GL990" i="64"/>
  <c r="GJ990" i="64"/>
  <c r="GI990" i="64"/>
  <c r="GH990" i="64"/>
  <c r="GG990" i="64"/>
  <c r="GF990" i="64"/>
  <c r="GE990" i="64"/>
  <c r="GD990" i="64"/>
  <c r="GC990" i="64"/>
  <c r="GB990" i="64"/>
  <c r="GA990" i="64"/>
  <c r="FZ990" i="64"/>
  <c r="FY990" i="64"/>
  <c r="FX990" i="64"/>
  <c r="FW990" i="64"/>
  <c r="FV990" i="64"/>
  <c r="FU990" i="64"/>
  <c r="FT990" i="64"/>
  <c r="FS990" i="64"/>
  <c r="FR990" i="64"/>
  <c r="FQ990" i="64"/>
  <c r="FP990" i="64"/>
  <c r="FO990" i="64"/>
  <c r="FN990" i="64"/>
  <c r="FM990" i="64"/>
  <c r="FL990" i="64"/>
  <c r="FK990" i="64"/>
  <c r="FJ990" i="64"/>
  <c r="FI990" i="64"/>
  <c r="FH990" i="64"/>
  <c r="FG990" i="64"/>
  <c r="FF990" i="64"/>
  <c r="FD990" i="64"/>
  <c r="FC990" i="64"/>
  <c r="EU990" i="64"/>
  <c r="ET990" i="64"/>
  <c r="ES990" i="64"/>
  <c r="ER990" i="64"/>
  <c r="EQ990" i="64"/>
  <c r="EV990" i="64" s="1"/>
  <c r="EP990" i="64"/>
  <c r="IA989" i="64"/>
  <c r="HZ989" i="64"/>
  <c r="HY989" i="64"/>
  <c r="GL989" i="64"/>
  <c r="FD989" i="64" s="1"/>
  <c r="FC989" i="64"/>
  <c r="FA989" i="64"/>
  <c r="EZ989" i="64"/>
  <c r="EX989" i="64"/>
  <c r="EU989" i="64"/>
  <c r="ET989" i="64"/>
  <c r="ES989" i="64"/>
  <c r="ER989" i="64"/>
  <c r="EQ989" i="64"/>
  <c r="EP989" i="64"/>
  <c r="IA988" i="64"/>
  <c r="HZ988" i="64"/>
  <c r="HY988" i="64"/>
  <c r="GL988" i="64"/>
  <c r="FD988" i="64" s="1"/>
  <c r="FC988" i="64"/>
  <c r="FA988" i="64"/>
  <c r="EZ988" i="64"/>
  <c r="EX988" i="64"/>
  <c r="EU988" i="64"/>
  <c r="ET988" i="64"/>
  <c r="ES988" i="64"/>
  <c r="ER988" i="64"/>
  <c r="EQ988" i="64"/>
  <c r="EP988" i="64"/>
  <c r="IA987" i="64"/>
  <c r="HZ987" i="64"/>
  <c r="HY987" i="64"/>
  <c r="GL987" i="64"/>
  <c r="FD987" i="64" s="1"/>
  <c r="FC987" i="64"/>
  <c r="FA987" i="64"/>
  <c r="EZ987" i="64"/>
  <c r="EX987" i="64"/>
  <c r="EU987" i="64"/>
  <c r="ET987" i="64"/>
  <c r="ES987" i="64"/>
  <c r="ER987" i="64"/>
  <c r="EQ987" i="64"/>
  <c r="EP987" i="64"/>
  <c r="IA986" i="64"/>
  <c r="HZ986" i="64"/>
  <c r="HY986" i="64"/>
  <c r="HP986" i="64"/>
  <c r="HO986" i="64"/>
  <c r="HN986" i="64"/>
  <c r="HM986" i="64"/>
  <c r="HL986" i="64"/>
  <c r="HK986" i="64"/>
  <c r="HJ986" i="64"/>
  <c r="HI986" i="64"/>
  <c r="HH986" i="64"/>
  <c r="HG986" i="64"/>
  <c r="HF986" i="64"/>
  <c r="HE986" i="64"/>
  <c r="HD986" i="64"/>
  <c r="HC986" i="64"/>
  <c r="HB986" i="64"/>
  <c r="HA986" i="64"/>
  <c r="GZ986" i="64"/>
  <c r="GY986" i="64"/>
  <c r="GX986" i="64"/>
  <c r="GW986" i="64"/>
  <c r="GV986" i="64"/>
  <c r="GU986" i="64"/>
  <c r="GT986" i="64"/>
  <c r="GS986" i="64"/>
  <c r="GR986" i="64"/>
  <c r="GQ986" i="64"/>
  <c r="GP986" i="64"/>
  <c r="GO986" i="64"/>
  <c r="GN986" i="64"/>
  <c r="GL986" i="64"/>
  <c r="FD986" i="64" s="1"/>
  <c r="GJ986" i="64"/>
  <c r="GI986" i="64"/>
  <c r="GH986" i="64"/>
  <c r="GG986" i="64"/>
  <c r="GF986" i="64"/>
  <c r="GE986" i="64"/>
  <c r="GD986" i="64"/>
  <c r="GC986" i="64"/>
  <c r="GB986" i="64"/>
  <c r="GA986" i="64"/>
  <c r="FZ986" i="64"/>
  <c r="FY986" i="64"/>
  <c r="FX986" i="64"/>
  <c r="FW986" i="64"/>
  <c r="FV986" i="64"/>
  <c r="FU986" i="64"/>
  <c r="FT986" i="64"/>
  <c r="FS986" i="64"/>
  <c r="FR986" i="64"/>
  <c r="FQ986" i="64"/>
  <c r="FP986" i="64"/>
  <c r="FO986" i="64"/>
  <c r="FN986" i="64"/>
  <c r="FM986" i="64"/>
  <c r="FL986" i="64"/>
  <c r="FK986" i="64"/>
  <c r="FJ986" i="64"/>
  <c r="FI986" i="64"/>
  <c r="FH986" i="64"/>
  <c r="FG986" i="64"/>
  <c r="FA986" i="64" s="1"/>
  <c r="FF986" i="64"/>
  <c r="FC986" i="64"/>
  <c r="EX986" i="64"/>
  <c r="EW986" i="64"/>
  <c r="EU986" i="64"/>
  <c r="ET986" i="64"/>
  <c r="ES986" i="64"/>
  <c r="ER986" i="64"/>
  <c r="EQ986" i="64"/>
  <c r="EP986" i="64"/>
  <c r="M985" i="64"/>
  <c r="L985" i="64"/>
  <c r="M984" i="64"/>
  <c r="L984" i="64"/>
  <c r="EY984" i="64" s="1"/>
  <c r="M983" i="64"/>
  <c r="L983" i="64"/>
  <c r="M982" i="64"/>
  <c r="L982" i="64"/>
  <c r="EY982" i="64" s="1"/>
  <c r="M981" i="64"/>
  <c r="L981" i="64"/>
  <c r="EY981" i="64" s="1"/>
  <c r="IA985" i="64"/>
  <c r="HZ985" i="64"/>
  <c r="HY985" i="64"/>
  <c r="GL985" i="64"/>
  <c r="GJ985" i="64"/>
  <c r="GI985" i="64"/>
  <c r="GH985" i="64"/>
  <c r="GG985" i="64"/>
  <c r="GF985" i="64"/>
  <c r="GE985" i="64"/>
  <c r="GD985" i="64"/>
  <c r="GC985" i="64"/>
  <c r="GB985" i="64"/>
  <c r="GA985" i="64"/>
  <c r="FZ985" i="64"/>
  <c r="FY985" i="64"/>
  <c r="FX985" i="64"/>
  <c r="FW985" i="64"/>
  <c r="FV985" i="64"/>
  <c r="FU985" i="64"/>
  <c r="FT985" i="64"/>
  <c r="FS985" i="64"/>
  <c r="FR985" i="64"/>
  <c r="FQ985" i="64"/>
  <c r="FP985" i="64"/>
  <c r="FO985" i="64"/>
  <c r="FN985" i="64"/>
  <c r="FM985" i="64"/>
  <c r="FL985" i="64"/>
  <c r="FK985" i="64"/>
  <c r="FJ985" i="64"/>
  <c r="FI985" i="64"/>
  <c r="FH985" i="64"/>
  <c r="FG985" i="64"/>
  <c r="FF985" i="64"/>
  <c r="FD985" i="64"/>
  <c r="FC985" i="64"/>
  <c r="EU985" i="64"/>
  <c r="ET985" i="64"/>
  <c r="ES985" i="64"/>
  <c r="ER985" i="64"/>
  <c r="EQ985" i="64"/>
  <c r="EV985" i="64" s="1"/>
  <c r="EP985" i="64"/>
  <c r="IA984" i="64"/>
  <c r="HZ984" i="64"/>
  <c r="HY984" i="64"/>
  <c r="GL984" i="64"/>
  <c r="FD984" i="64" s="1"/>
  <c r="FC984" i="64"/>
  <c r="FA984" i="64"/>
  <c r="EZ984" i="64"/>
  <c r="EX984" i="64"/>
  <c r="EU984" i="64"/>
  <c r="ET984" i="64"/>
  <c r="ES984" i="64"/>
  <c r="ER984" i="64"/>
  <c r="EQ984" i="64"/>
  <c r="EP984" i="64"/>
  <c r="IA983" i="64"/>
  <c r="HZ983" i="64"/>
  <c r="HY983" i="64"/>
  <c r="GL983" i="64"/>
  <c r="FD983" i="64"/>
  <c r="FC983" i="64"/>
  <c r="FA983" i="64"/>
  <c r="EZ983" i="64"/>
  <c r="EY983" i="64"/>
  <c r="EX983" i="64"/>
  <c r="EU983" i="64"/>
  <c r="ET983" i="64"/>
  <c r="ES983" i="64"/>
  <c r="ER983" i="64"/>
  <c r="EQ983" i="64"/>
  <c r="EP983" i="64"/>
  <c r="IA982" i="64"/>
  <c r="HZ982" i="64"/>
  <c r="HY982" i="64"/>
  <c r="GL982" i="64"/>
  <c r="FD982" i="64"/>
  <c r="FC982" i="64"/>
  <c r="FA982" i="64"/>
  <c r="EZ982" i="64"/>
  <c r="EX982" i="64"/>
  <c r="EU982" i="64"/>
  <c r="ET982" i="64"/>
  <c r="ES982" i="64"/>
  <c r="ER982" i="64"/>
  <c r="EQ982" i="64"/>
  <c r="EP982" i="64"/>
  <c r="IA981" i="64"/>
  <c r="HZ981" i="64"/>
  <c r="HY981" i="64"/>
  <c r="HP981" i="64"/>
  <c r="HO981" i="64"/>
  <c r="HN981" i="64"/>
  <c r="HM981" i="64"/>
  <c r="HL981" i="64"/>
  <c r="HK981" i="64"/>
  <c r="HJ981" i="64"/>
  <c r="HI981" i="64"/>
  <c r="HH981" i="64"/>
  <c r="HG981" i="64"/>
  <c r="HF981" i="64"/>
  <c r="HE981" i="64"/>
  <c r="HD981" i="64"/>
  <c r="HC981" i="64"/>
  <c r="HB981" i="64"/>
  <c r="HA981" i="64"/>
  <c r="GZ981" i="64"/>
  <c r="GY981" i="64"/>
  <c r="GX981" i="64"/>
  <c r="GW981" i="64"/>
  <c r="GV981" i="64"/>
  <c r="GU981" i="64"/>
  <c r="GT981" i="64"/>
  <c r="GS981" i="64"/>
  <c r="GR981" i="64"/>
  <c r="GQ981" i="64"/>
  <c r="GP981" i="64"/>
  <c r="GO981" i="64"/>
  <c r="GN981" i="64"/>
  <c r="GL981" i="64"/>
  <c r="GJ981" i="64"/>
  <c r="GI981" i="64"/>
  <c r="GH981" i="64"/>
  <c r="GG981" i="64"/>
  <c r="GF981" i="64"/>
  <c r="GE981" i="64"/>
  <c r="GD981" i="64"/>
  <c r="GC981" i="64"/>
  <c r="GB981" i="64"/>
  <c r="GA981" i="64"/>
  <c r="FZ981" i="64"/>
  <c r="FY981" i="64"/>
  <c r="FX981" i="64"/>
  <c r="FW981" i="64"/>
  <c r="FV981" i="64"/>
  <c r="FU981" i="64"/>
  <c r="FT981" i="64"/>
  <c r="FS981" i="64"/>
  <c r="FR981" i="64"/>
  <c r="FQ981" i="64"/>
  <c r="FP981" i="64"/>
  <c r="FO981" i="64"/>
  <c r="FN981" i="64"/>
  <c r="FM981" i="64"/>
  <c r="FL981" i="64"/>
  <c r="FK981" i="64"/>
  <c r="FJ981" i="64"/>
  <c r="FI981" i="64"/>
  <c r="FH981" i="64"/>
  <c r="FG981" i="64"/>
  <c r="FF981" i="64"/>
  <c r="FD981" i="64"/>
  <c r="FC981" i="64"/>
  <c r="EX981" i="64"/>
  <c r="EW981" i="64"/>
  <c r="EU981" i="64"/>
  <c r="ET981" i="64"/>
  <c r="ES981" i="64"/>
  <c r="ER981" i="64"/>
  <c r="EQ981" i="64"/>
  <c r="EP981" i="64"/>
  <c r="M980" i="64"/>
  <c r="L980" i="64"/>
  <c r="M979" i="64"/>
  <c r="M978" i="64"/>
  <c r="L978" i="64"/>
  <c r="M977" i="64"/>
  <c r="M976" i="64"/>
  <c r="EY976" i="64" s="1"/>
  <c r="L976" i="64"/>
  <c r="IA980" i="64"/>
  <c r="HZ980" i="64"/>
  <c r="HY980" i="64"/>
  <c r="GL980" i="64"/>
  <c r="GJ980" i="64"/>
  <c r="GI980" i="64"/>
  <c r="GH980" i="64"/>
  <c r="GG980" i="64"/>
  <c r="GF980" i="64"/>
  <c r="GE980" i="64"/>
  <c r="GD980" i="64"/>
  <c r="GC980" i="64"/>
  <c r="GB980" i="64"/>
  <c r="GA980" i="64"/>
  <c r="FZ980" i="64"/>
  <c r="FY980" i="64"/>
  <c r="FX980" i="64"/>
  <c r="FW980" i="64"/>
  <c r="FV980" i="64"/>
  <c r="FU980" i="64"/>
  <c r="FT980" i="64"/>
  <c r="FS980" i="64"/>
  <c r="FR980" i="64"/>
  <c r="FQ980" i="64"/>
  <c r="FP980" i="64"/>
  <c r="FO980" i="64"/>
  <c r="FN980" i="64"/>
  <c r="FM980" i="64"/>
  <c r="FL980" i="64"/>
  <c r="FK980" i="64"/>
  <c r="FJ980" i="64"/>
  <c r="FI980" i="64"/>
  <c r="FB980" i="64" s="1"/>
  <c r="FH980" i="64"/>
  <c r="FG980" i="64"/>
  <c r="FF980" i="64"/>
  <c r="FD980" i="64"/>
  <c r="FC980" i="64"/>
  <c r="EU980" i="64"/>
  <c r="ET980" i="64"/>
  <c r="ES980" i="64"/>
  <c r="ER980" i="64"/>
  <c r="EQ980" i="64"/>
  <c r="EP980" i="64"/>
  <c r="IA979" i="64"/>
  <c r="HZ979" i="64"/>
  <c r="HY979" i="64"/>
  <c r="GL979" i="64"/>
  <c r="FD979" i="64" s="1"/>
  <c r="FC979" i="64"/>
  <c r="FA979" i="64"/>
  <c r="EZ979" i="64"/>
  <c r="EX979" i="64"/>
  <c r="EU979" i="64"/>
  <c r="ET979" i="64"/>
  <c r="ES979" i="64"/>
  <c r="ER979" i="64"/>
  <c r="EV979" i="64" s="1"/>
  <c r="EQ979" i="64"/>
  <c r="EP979" i="64"/>
  <c r="IA978" i="64"/>
  <c r="HZ978" i="64"/>
  <c r="HY978" i="64"/>
  <c r="GL978" i="64"/>
  <c r="FD978" i="64" s="1"/>
  <c r="FC978" i="64"/>
  <c r="FA978" i="64"/>
  <c r="EZ978" i="64"/>
  <c r="EX978" i="64"/>
  <c r="EU978" i="64"/>
  <c r="ET978" i="64"/>
  <c r="ES978" i="64"/>
  <c r="ER978" i="64"/>
  <c r="EQ978" i="64"/>
  <c r="EP978" i="64"/>
  <c r="IA977" i="64"/>
  <c r="HZ977" i="64"/>
  <c r="HY977" i="64"/>
  <c r="GL977" i="64"/>
  <c r="FD977" i="64" s="1"/>
  <c r="FC977" i="64"/>
  <c r="FA977" i="64"/>
  <c r="EZ977" i="64"/>
  <c r="EX977" i="64"/>
  <c r="EU977" i="64"/>
  <c r="ET977" i="64"/>
  <c r="ES977" i="64"/>
  <c r="ER977" i="64"/>
  <c r="EQ977" i="64"/>
  <c r="EP977" i="64"/>
  <c r="IA976" i="64"/>
  <c r="HZ976" i="64"/>
  <c r="HY976" i="64"/>
  <c r="HP976" i="64"/>
  <c r="HO976" i="64"/>
  <c r="HN976" i="64"/>
  <c r="HM976" i="64"/>
  <c r="HL976" i="64"/>
  <c r="HK976" i="64"/>
  <c r="HJ976" i="64"/>
  <c r="HI976" i="64"/>
  <c r="HH976" i="64"/>
  <c r="HG976" i="64"/>
  <c r="HF976" i="64"/>
  <c r="HE976" i="64"/>
  <c r="HD976" i="64"/>
  <c r="HC976" i="64"/>
  <c r="HB976" i="64"/>
  <c r="HA976" i="64"/>
  <c r="GZ976" i="64"/>
  <c r="GY976" i="64"/>
  <c r="GX976" i="64"/>
  <c r="GW976" i="64"/>
  <c r="GV976" i="64"/>
  <c r="GU976" i="64"/>
  <c r="GT976" i="64"/>
  <c r="GS976" i="64"/>
  <c r="GR976" i="64"/>
  <c r="GQ976" i="64"/>
  <c r="GP976" i="64"/>
  <c r="GO976" i="64"/>
  <c r="GN976" i="64"/>
  <c r="GL976" i="64"/>
  <c r="GJ976" i="64"/>
  <c r="GI976" i="64"/>
  <c r="GH976" i="64"/>
  <c r="GG976" i="64"/>
  <c r="GF976" i="64"/>
  <c r="GE976" i="64"/>
  <c r="GD976" i="64"/>
  <c r="GC976" i="64"/>
  <c r="GB976" i="64"/>
  <c r="GA976" i="64"/>
  <c r="FZ976" i="64"/>
  <c r="FY976" i="64"/>
  <c r="FX976" i="64"/>
  <c r="FW976" i="64"/>
  <c r="FV976" i="64"/>
  <c r="FU976" i="64"/>
  <c r="FT976" i="64"/>
  <c r="FS976" i="64"/>
  <c r="FR976" i="64"/>
  <c r="FQ976" i="64"/>
  <c r="FP976" i="64"/>
  <c r="FO976" i="64"/>
  <c r="FN976" i="64"/>
  <c r="FM976" i="64"/>
  <c r="FL976" i="64"/>
  <c r="FK976" i="64"/>
  <c r="FJ976" i="64"/>
  <c r="FI976" i="64"/>
  <c r="FH976" i="64"/>
  <c r="FG976" i="64"/>
  <c r="FA976" i="64" s="1"/>
  <c r="FF976" i="64"/>
  <c r="FD976" i="64"/>
  <c r="FC976" i="64"/>
  <c r="EX976" i="64"/>
  <c r="EW976" i="64"/>
  <c r="EU976" i="64"/>
  <c r="ET976" i="64"/>
  <c r="ES976" i="64"/>
  <c r="ER976" i="64"/>
  <c r="EQ976" i="64"/>
  <c r="EP976" i="64"/>
  <c r="M975" i="64"/>
  <c r="L975" i="64"/>
  <c r="M974" i="64"/>
  <c r="M973" i="64"/>
  <c r="L973" i="64"/>
  <c r="M972" i="64"/>
  <c r="M971" i="64"/>
  <c r="L971" i="64"/>
  <c r="IA975" i="64"/>
  <c r="HZ975" i="64"/>
  <c r="HY975" i="64"/>
  <c r="GL975" i="64"/>
  <c r="GJ975" i="64"/>
  <c r="GI975" i="64"/>
  <c r="GH975" i="64"/>
  <c r="GG975" i="64"/>
  <c r="GF975" i="64"/>
  <c r="GE975" i="64"/>
  <c r="GD975" i="64"/>
  <c r="GC975" i="64"/>
  <c r="GB975" i="64"/>
  <c r="GA975" i="64"/>
  <c r="FZ975" i="64"/>
  <c r="FY975" i="64"/>
  <c r="FX975" i="64"/>
  <c r="FW975" i="64"/>
  <c r="FV975" i="64"/>
  <c r="FU975" i="64"/>
  <c r="FT975" i="64"/>
  <c r="FS975" i="64"/>
  <c r="FR975" i="64"/>
  <c r="FQ975" i="64"/>
  <c r="FP975" i="64"/>
  <c r="FO975" i="64"/>
  <c r="FN975" i="64"/>
  <c r="FM975" i="64"/>
  <c r="FL975" i="64"/>
  <c r="FK975" i="64"/>
  <c r="FJ975" i="64"/>
  <c r="FI975" i="64"/>
  <c r="FH975" i="64"/>
  <c r="FG975" i="64"/>
  <c r="FF975" i="64"/>
  <c r="FD975" i="64"/>
  <c r="FC975" i="64"/>
  <c r="EU975" i="64"/>
  <c r="ET975" i="64"/>
  <c r="ES975" i="64"/>
  <c r="ER975" i="64"/>
  <c r="EQ975" i="64"/>
  <c r="EV975" i="64" s="1"/>
  <c r="EP975" i="64"/>
  <c r="IA974" i="64"/>
  <c r="HZ974" i="64"/>
  <c r="HY974" i="64"/>
  <c r="GL974" i="64"/>
  <c r="FD974" i="64" s="1"/>
  <c r="FC974" i="64"/>
  <c r="FA974" i="64"/>
  <c r="EZ974" i="64"/>
  <c r="EX974" i="64"/>
  <c r="EU974" i="64"/>
  <c r="ET974" i="64"/>
  <c r="ES974" i="64"/>
  <c r="ER974" i="64"/>
  <c r="EQ974" i="64"/>
  <c r="EP974" i="64"/>
  <c r="IA973" i="64"/>
  <c r="HZ973" i="64"/>
  <c r="HY973" i="64"/>
  <c r="GL973" i="64"/>
  <c r="FD973" i="64"/>
  <c r="FC973" i="64"/>
  <c r="FA973" i="64"/>
  <c r="EZ973" i="64"/>
  <c r="EY973" i="64"/>
  <c r="EX973" i="64"/>
  <c r="EU973" i="64"/>
  <c r="ET973" i="64"/>
  <c r="ES973" i="64"/>
  <c r="ER973" i="64"/>
  <c r="EQ973" i="64"/>
  <c r="EP973" i="64"/>
  <c r="IA972" i="64"/>
  <c r="HZ972" i="64"/>
  <c r="HY972" i="64"/>
  <c r="GL972" i="64"/>
  <c r="FD972" i="64"/>
  <c r="FC972" i="64"/>
  <c r="FA972" i="64"/>
  <c r="EZ972" i="64"/>
  <c r="EX972" i="64"/>
  <c r="EU972" i="64"/>
  <c r="ET972" i="64"/>
  <c r="ES972" i="64"/>
  <c r="ER972" i="64"/>
  <c r="EQ972" i="64"/>
  <c r="EP972" i="64"/>
  <c r="EV972" i="64" s="1"/>
  <c r="IA971" i="64"/>
  <c r="HZ971" i="64"/>
  <c r="HY971" i="64"/>
  <c r="HP971" i="64"/>
  <c r="HO971" i="64"/>
  <c r="HN971" i="64"/>
  <c r="HM971" i="64"/>
  <c r="HL971" i="64"/>
  <c r="HK971" i="64"/>
  <c r="HJ971" i="64"/>
  <c r="HI971" i="64"/>
  <c r="HH971" i="64"/>
  <c r="HG971" i="64"/>
  <c r="HF971" i="64"/>
  <c r="HE971" i="64"/>
  <c r="HD971" i="64"/>
  <c r="HC971" i="64"/>
  <c r="HB971" i="64"/>
  <c r="HA971" i="64"/>
  <c r="GZ971" i="64"/>
  <c r="GY971" i="64"/>
  <c r="GX971" i="64"/>
  <c r="GW971" i="64"/>
  <c r="GV971" i="64"/>
  <c r="GU971" i="64"/>
  <c r="GT971" i="64"/>
  <c r="GS971" i="64"/>
  <c r="GR971" i="64"/>
  <c r="GQ971" i="64"/>
  <c r="GP971" i="64"/>
  <c r="GO971" i="64"/>
  <c r="GN971" i="64"/>
  <c r="GL971" i="64"/>
  <c r="GJ971" i="64"/>
  <c r="GI971" i="64"/>
  <c r="GH971" i="64"/>
  <c r="GG971" i="64"/>
  <c r="GF971" i="64"/>
  <c r="GE971" i="64"/>
  <c r="GD971" i="64"/>
  <c r="GC971" i="64"/>
  <c r="GB971" i="64"/>
  <c r="GA971" i="64"/>
  <c r="FZ971" i="64"/>
  <c r="FY971" i="64"/>
  <c r="FX971" i="64"/>
  <c r="FW971" i="64"/>
  <c r="FV971" i="64"/>
  <c r="FU971" i="64"/>
  <c r="FT971" i="64"/>
  <c r="FS971" i="64"/>
  <c r="FR971" i="64"/>
  <c r="FQ971" i="64"/>
  <c r="FP971" i="64"/>
  <c r="FO971" i="64"/>
  <c r="FN971" i="64"/>
  <c r="FM971" i="64"/>
  <c r="FL971" i="64"/>
  <c r="FK971" i="64"/>
  <c r="FJ971" i="64"/>
  <c r="FI971" i="64"/>
  <c r="FH971" i="64"/>
  <c r="FG971" i="64"/>
  <c r="FF971" i="64"/>
  <c r="FD971" i="64"/>
  <c r="FC971" i="64"/>
  <c r="EY971" i="64"/>
  <c r="EX971" i="64"/>
  <c r="EW971" i="64"/>
  <c r="EU971" i="64"/>
  <c r="ET971" i="64"/>
  <c r="ES971" i="64"/>
  <c r="ER971" i="64"/>
  <c r="EQ971" i="64"/>
  <c r="EP971" i="64"/>
  <c r="M970" i="64"/>
  <c r="L970" i="64"/>
  <c r="M969" i="64"/>
  <c r="L969" i="64"/>
  <c r="M968" i="64"/>
  <c r="L968" i="64"/>
  <c r="EY968" i="64" s="1"/>
  <c r="M967" i="64"/>
  <c r="L967" i="64"/>
  <c r="EY967" i="64" s="1"/>
  <c r="M966" i="64"/>
  <c r="L966" i="64"/>
  <c r="EY966" i="64" s="1"/>
  <c r="IA970" i="64"/>
  <c r="HZ970" i="64"/>
  <c r="HY970" i="64"/>
  <c r="GL970" i="64"/>
  <c r="FD970" i="64" s="1"/>
  <c r="GJ970" i="64"/>
  <c r="GI970" i="64"/>
  <c r="GH970" i="64"/>
  <c r="GG970" i="64"/>
  <c r="GF970" i="64"/>
  <c r="GE970" i="64"/>
  <c r="GD970" i="64"/>
  <c r="GC970" i="64"/>
  <c r="GB970" i="64"/>
  <c r="GA970" i="64"/>
  <c r="FZ970" i="64"/>
  <c r="FY970" i="64"/>
  <c r="FX970" i="64"/>
  <c r="FW970" i="64"/>
  <c r="FV970" i="64"/>
  <c r="FU970" i="64"/>
  <c r="FT970" i="64"/>
  <c r="FS970" i="64"/>
  <c r="FR970" i="64"/>
  <c r="FQ970" i="64"/>
  <c r="FP970" i="64"/>
  <c r="FO970" i="64"/>
  <c r="FN970" i="64"/>
  <c r="FM970" i="64"/>
  <c r="FL970" i="64"/>
  <c r="FK970" i="64"/>
  <c r="FJ970" i="64"/>
  <c r="FI970" i="64"/>
  <c r="FH970" i="64"/>
  <c r="FG970" i="64"/>
  <c r="FF970" i="64"/>
  <c r="FC970" i="64"/>
  <c r="EU970" i="64"/>
  <c r="ET970" i="64"/>
  <c r="ES970" i="64"/>
  <c r="ER970" i="64"/>
  <c r="EQ970" i="64"/>
  <c r="EP970" i="64"/>
  <c r="IA969" i="64"/>
  <c r="HZ969" i="64"/>
  <c r="HY969" i="64"/>
  <c r="GL969" i="64"/>
  <c r="FD969" i="64" s="1"/>
  <c r="FC969" i="64"/>
  <c r="FA969" i="64"/>
  <c r="EZ969" i="64"/>
  <c r="EY969" i="64"/>
  <c r="EX969" i="64"/>
  <c r="EU969" i="64"/>
  <c r="ET969" i="64"/>
  <c r="ES969" i="64"/>
  <c r="ER969" i="64"/>
  <c r="EQ969" i="64"/>
  <c r="EP969" i="64"/>
  <c r="IA968" i="64"/>
  <c r="HZ968" i="64"/>
  <c r="HY968" i="64"/>
  <c r="GL968" i="64"/>
  <c r="FD968" i="64"/>
  <c r="FC968" i="64"/>
  <c r="FA968" i="64"/>
  <c r="EZ968" i="64"/>
  <c r="EX968" i="64"/>
  <c r="EU968" i="64"/>
  <c r="ET968" i="64"/>
  <c r="ES968" i="64"/>
  <c r="ER968" i="64"/>
  <c r="EQ968" i="64"/>
  <c r="EP968" i="64"/>
  <c r="IA967" i="64"/>
  <c r="HZ967" i="64"/>
  <c r="HY967" i="64"/>
  <c r="GL967" i="64"/>
  <c r="FD967" i="64"/>
  <c r="FC967" i="64"/>
  <c r="FA967" i="64"/>
  <c r="EZ967" i="64"/>
  <c r="EX967" i="64"/>
  <c r="EU967" i="64"/>
  <c r="ET967" i="64"/>
  <c r="ES967" i="64"/>
  <c r="ER967" i="64"/>
  <c r="EQ967" i="64"/>
  <c r="EP967" i="64"/>
  <c r="IA966" i="64"/>
  <c r="HZ966" i="64"/>
  <c r="HY966" i="64"/>
  <c r="HP966" i="64"/>
  <c r="HO966" i="64"/>
  <c r="HN966" i="64"/>
  <c r="HM966" i="64"/>
  <c r="HL966" i="64"/>
  <c r="HK966" i="64"/>
  <c r="HJ966" i="64"/>
  <c r="HI966" i="64"/>
  <c r="HH966" i="64"/>
  <c r="HG966" i="64"/>
  <c r="HF966" i="64"/>
  <c r="HE966" i="64"/>
  <c r="HD966" i="64"/>
  <c r="HC966" i="64"/>
  <c r="HB966" i="64"/>
  <c r="HA966" i="64"/>
  <c r="GZ966" i="64"/>
  <c r="GY966" i="64"/>
  <c r="GX966" i="64"/>
  <c r="GW966" i="64"/>
  <c r="GV966" i="64"/>
  <c r="GU966" i="64"/>
  <c r="GT966" i="64"/>
  <c r="GS966" i="64"/>
  <c r="GR966" i="64"/>
  <c r="GQ966" i="64"/>
  <c r="GP966" i="64"/>
  <c r="GO966" i="64"/>
  <c r="GN966" i="64"/>
  <c r="GL966" i="64"/>
  <c r="GJ966" i="64"/>
  <c r="GI966" i="64"/>
  <c r="GH966" i="64"/>
  <c r="GG966" i="64"/>
  <c r="GF966" i="64"/>
  <c r="GE966" i="64"/>
  <c r="GD966" i="64"/>
  <c r="GC966" i="64"/>
  <c r="GB966" i="64"/>
  <c r="GA966" i="64"/>
  <c r="FZ966" i="64"/>
  <c r="FY966" i="64"/>
  <c r="FX966" i="64"/>
  <c r="FW966" i="64"/>
  <c r="FV966" i="64"/>
  <c r="FU966" i="64"/>
  <c r="FT966" i="64"/>
  <c r="FS966" i="64"/>
  <c r="FR966" i="64"/>
  <c r="FQ966" i="64"/>
  <c r="FP966" i="64"/>
  <c r="FO966" i="64"/>
  <c r="FN966" i="64"/>
  <c r="FM966" i="64"/>
  <c r="FL966" i="64"/>
  <c r="FK966" i="64"/>
  <c r="FJ966" i="64"/>
  <c r="FI966" i="64"/>
  <c r="FH966" i="64"/>
  <c r="FG966" i="64"/>
  <c r="FF966" i="64"/>
  <c r="FD966" i="64"/>
  <c r="FC966" i="64"/>
  <c r="EX966" i="64"/>
  <c r="EW966" i="64"/>
  <c r="EU966" i="64"/>
  <c r="ET966" i="64"/>
  <c r="ES966" i="64"/>
  <c r="ER966" i="64"/>
  <c r="EQ966" i="64"/>
  <c r="EP966" i="64"/>
  <c r="M965" i="64"/>
  <c r="L965" i="64"/>
  <c r="M964" i="64"/>
  <c r="L964" i="64"/>
  <c r="EY964" i="64" s="1"/>
  <c r="M963" i="64"/>
  <c r="L963" i="64"/>
  <c r="M962" i="64"/>
  <c r="L962" i="64"/>
  <c r="EY962" i="64" s="1"/>
  <c r="M961" i="64"/>
  <c r="L961" i="64"/>
  <c r="IA965" i="64"/>
  <c r="HZ965" i="64"/>
  <c r="HY965" i="64"/>
  <c r="GL965" i="64"/>
  <c r="GJ965" i="64"/>
  <c r="GI965" i="64"/>
  <c r="GH965" i="64"/>
  <c r="GG965" i="64"/>
  <c r="GF965" i="64"/>
  <c r="GE965" i="64"/>
  <c r="GD965" i="64"/>
  <c r="GC965" i="64"/>
  <c r="GB965" i="64"/>
  <c r="GA965" i="64"/>
  <c r="FZ965" i="64"/>
  <c r="FY965" i="64"/>
  <c r="FX965" i="64"/>
  <c r="FW965" i="64"/>
  <c r="FV965" i="64"/>
  <c r="FU965" i="64"/>
  <c r="FT965" i="64"/>
  <c r="FS965" i="64"/>
  <c r="FR965" i="64"/>
  <c r="FQ965" i="64"/>
  <c r="FP965" i="64"/>
  <c r="FO965" i="64"/>
  <c r="FN965" i="64"/>
  <c r="FM965" i="64"/>
  <c r="FL965" i="64"/>
  <c r="FK965" i="64"/>
  <c r="FJ965" i="64"/>
  <c r="FI965" i="64"/>
  <c r="FH965" i="64"/>
  <c r="FG965" i="64"/>
  <c r="FF965" i="64"/>
  <c r="FD965" i="64"/>
  <c r="FC965" i="64"/>
  <c r="EU965" i="64"/>
  <c r="ET965" i="64"/>
  <c r="ES965" i="64"/>
  <c r="ER965" i="64"/>
  <c r="EQ965" i="64"/>
  <c r="EV965" i="64" s="1"/>
  <c r="EP965" i="64"/>
  <c r="IA964" i="64"/>
  <c r="HZ964" i="64"/>
  <c r="HY964" i="64"/>
  <c r="GL964" i="64"/>
  <c r="FD964" i="64" s="1"/>
  <c r="FC964" i="64"/>
  <c r="FA964" i="64"/>
  <c r="EZ964" i="64"/>
  <c r="EX964" i="64"/>
  <c r="EU964" i="64"/>
  <c r="ET964" i="64"/>
  <c r="ES964" i="64"/>
  <c r="ER964" i="64"/>
  <c r="EQ964" i="64"/>
  <c r="EP964" i="64"/>
  <c r="IA963" i="64"/>
  <c r="HZ963" i="64"/>
  <c r="HY963" i="64"/>
  <c r="GL963" i="64"/>
  <c r="FD963" i="64" s="1"/>
  <c r="FC963" i="64"/>
  <c r="FA963" i="64"/>
  <c r="EZ963" i="64"/>
  <c r="EY963" i="64"/>
  <c r="EX963" i="64"/>
  <c r="EU963" i="64"/>
  <c r="ET963" i="64"/>
  <c r="ES963" i="64"/>
  <c r="ER963" i="64"/>
  <c r="EQ963" i="64"/>
  <c r="EP963" i="64"/>
  <c r="IA962" i="64"/>
  <c r="HZ962" i="64"/>
  <c r="HY962" i="64"/>
  <c r="GL962" i="64"/>
  <c r="FD962" i="64" s="1"/>
  <c r="FC962" i="64"/>
  <c r="FA962" i="64"/>
  <c r="EZ962" i="64"/>
  <c r="EX962" i="64"/>
  <c r="EU962" i="64"/>
  <c r="ET962" i="64"/>
  <c r="ES962" i="64"/>
  <c r="ER962" i="64"/>
  <c r="EQ962" i="64"/>
  <c r="EP962" i="64"/>
  <c r="IA961" i="64"/>
  <c r="HZ961" i="64"/>
  <c r="HY961" i="64"/>
  <c r="HP961" i="64"/>
  <c r="HO961" i="64"/>
  <c r="HN961" i="64"/>
  <c r="HM961" i="64"/>
  <c r="HL961" i="64"/>
  <c r="HK961" i="64"/>
  <c r="HJ961" i="64"/>
  <c r="HI961" i="64"/>
  <c r="HH961" i="64"/>
  <c r="HG961" i="64"/>
  <c r="HF961" i="64"/>
  <c r="HE961" i="64"/>
  <c r="HD961" i="64"/>
  <c r="HC961" i="64"/>
  <c r="HB961" i="64"/>
  <c r="HA961" i="64"/>
  <c r="GZ961" i="64"/>
  <c r="GY961" i="64"/>
  <c r="GX961" i="64"/>
  <c r="GW961" i="64"/>
  <c r="GV961" i="64"/>
  <c r="GU961" i="64"/>
  <c r="GT961" i="64"/>
  <c r="GS961" i="64"/>
  <c r="GR961" i="64"/>
  <c r="GQ961" i="64"/>
  <c r="GP961" i="64"/>
  <c r="GO961" i="64"/>
  <c r="GN961" i="64"/>
  <c r="GL961" i="64"/>
  <c r="GJ961" i="64"/>
  <c r="GI961" i="64"/>
  <c r="GH961" i="64"/>
  <c r="GG961" i="64"/>
  <c r="GF961" i="64"/>
  <c r="GE961" i="64"/>
  <c r="GD961" i="64"/>
  <c r="GC961" i="64"/>
  <c r="GB961" i="64"/>
  <c r="GA961" i="64"/>
  <c r="FZ961" i="64"/>
  <c r="FY961" i="64"/>
  <c r="FX961" i="64"/>
  <c r="FW961" i="64"/>
  <c r="FV961" i="64"/>
  <c r="FU961" i="64"/>
  <c r="FT961" i="64"/>
  <c r="FS961" i="64"/>
  <c r="FR961" i="64"/>
  <c r="FQ961" i="64"/>
  <c r="FP961" i="64"/>
  <c r="FO961" i="64"/>
  <c r="FN961" i="64"/>
  <c r="FM961" i="64"/>
  <c r="FL961" i="64"/>
  <c r="FK961" i="64"/>
  <c r="FJ961" i="64"/>
  <c r="FI961" i="64"/>
  <c r="FH961" i="64"/>
  <c r="FG961" i="64"/>
  <c r="FF961" i="64"/>
  <c r="EX961" i="64" s="1"/>
  <c r="FD961" i="64"/>
  <c r="FC961" i="64"/>
  <c r="EY961" i="64"/>
  <c r="EW961" i="64"/>
  <c r="EU961" i="64"/>
  <c r="ET961" i="64"/>
  <c r="ES961" i="64"/>
  <c r="ER961" i="64"/>
  <c r="EQ961" i="64"/>
  <c r="EP961" i="64"/>
  <c r="M960" i="64"/>
  <c r="L960" i="64"/>
  <c r="M959" i="64"/>
  <c r="L959" i="64"/>
  <c r="EY959" i="64" s="1"/>
  <c r="M958" i="64"/>
  <c r="L958" i="64"/>
  <c r="EY958" i="64" s="1"/>
  <c r="M957" i="64"/>
  <c r="L957" i="64"/>
  <c r="EY957" i="64" s="1"/>
  <c r="M956" i="64"/>
  <c r="L956" i="64"/>
  <c r="IA960" i="64"/>
  <c r="HZ960" i="64"/>
  <c r="HY960" i="64"/>
  <c r="GL960" i="64"/>
  <c r="GJ960" i="64"/>
  <c r="GI960" i="64"/>
  <c r="GH960" i="64"/>
  <c r="GG960" i="64"/>
  <c r="GF960" i="64"/>
  <c r="GE960" i="64"/>
  <c r="GD960" i="64"/>
  <c r="GC960" i="64"/>
  <c r="GB960" i="64"/>
  <c r="GA960" i="64"/>
  <c r="FZ960" i="64"/>
  <c r="FY960" i="64"/>
  <c r="FX960" i="64"/>
  <c r="FW960" i="64"/>
  <c r="FV960" i="64"/>
  <c r="FU960" i="64"/>
  <c r="FT960" i="64"/>
  <c r="FS960" i="64"/>
  <c r="FR960" i="64"/>
  <c r="FQ960" i="64"/>
  <c r="FP960" i="64"/>
  <c r="FO960" i="64"/>
  <c r="FN960" i="64"/>
  <c r="FM960" i="64"/>
  <c r="FL960" i="64"/>
  <c r="FK960" i="64"/>
  <c r="FJ960" i="64"/>
  <c r="FI960" i="64"/>
  <c r="FH960" i="64"/>
  <c r="FG960" i="64"/>
  <c r="FF960" i="64"/>
  <c r="FD960" i="64"/>
  <c r="FC960" i="64"/>
  <c r="EU960" i="64"/>
  <c r="ET960" i="64"/>
  <c r="ES960" i="64"/>
  <c r="ER960" i="64"/>
  <c r="EQ960" i="64"/>
  <c r="EV960" i="64" s="1"/>
  <c r="EP960" i="64"/>
  <c r="IA959" i="64"/>
  <c r="HZ959" i="64"/>
  <c r="HY959" i="64"/>
  <c r="GL959" i="64"/>
  <c r="FD959" i="64" s="1"/>
  <c r="FC959" i="64"/>
  <c r="FA959" i="64"/>
  <c r="EZ959" i="64"/>
  <c r="EX959" i="64"/>
  <c r="EU959" i="64"/>
  <c r="ET959" i="64"/>
  <c r="ES959" i="64"/>
  <c r="ER959" i="64"/>
  <c r="EQ959" i="64"/>
  <c r="EP959" i="64"/>
  <c r="IA958" i="64"/>
  <c r="HZ958" i="64"/>
  <c r="HY958" i="64"/>
  <c r="GL958" i="64"/>
  <c r="FD958" i="64" s="1"/>
  <c r="FC958" i="64"/>
  <c r="FA958" i="64"/>
  <c r="EZ958" i="64"/>
  <c r="EX958" i="64"/>
  <c r="EU958" i="64"/>
  <c r="ET958" i="64"/>
  <c r="ES958" i="64"/>
  <c r="ER958" i="64"/>
  <c r="EQ958" i="64"/>
  <c r="EP958" i="64"/>
  <c r="IA957" i="64"/>
  <c r="HZ957" i="64"/>
  <c r="HY957" i="64"/>
  <c r="GL957" i="64"/>
  <c r="FD957" i="64"/>
  <c r="FC957" i="64"/>
  <c r="FA957" i="64"/>
  <c r="EZ957" i="64"/>
  <c r="EX957" i="64"/>
  <c r="EU957" i="64"/>
  <c r="ET957" i="64"/>
  <c r="ES957" i="64"/>
  <c r="ER957" i="64"/>
  <c r="EQ957" i="64"/>
  <c r="EP957" i="64"/>
  <c r="IA956" i="64"/>
  <c r="HZ956" i="64"/>
  <c r="HY956" i="64"/>
  <c r="HP956" i="64"/>
  <c r="HO956" i="64"/>
  <c r="HN956" i="64"/>
  <c r="HM956" i="64"/>
  <c r="HL956" i="64"/>
  <c r="HK956" i="64"/>
  <c r="HJ956" i="64"/>
  <c r="HI956" i="64"/>
  <c r="HH956" i="64"/>
  <c r="HG956" i="64"/>
  <c r="HF956" i="64"/>
  <c r="HE956" i="64"/>
  <c r="HD956" i="64"/>
  <c r="HC956" i="64"/>
  <c r="HB956" i="64"/>
  <c r="HA956" i="64"/>
  <c r="GZ956" i="64"/>
  <c r="GY956" i="64"/>
  <c r="GX956" i="64"/>
  <c r="GW956" i="64"/>
  <c r="GV956" i="64"/>
  <c r="GU956" i="64"/>
  <c r="GT956" i="64"/>
  <c r="GS956" i="64"/>
  <c r="GR956" i="64"/>
  <c r="GQ956" i="64"/>
  <c r="GP956" i="64"/>
  <c r="GO956" i="64"/>
  <c r="GN956" i="64"/>
  <c r="GL956" i="64"/>
  <c r="GJ956" i="64"/>
  <c r="GI956" i="64"/>
  <c r="GH956" i="64"/>
  <c r="GG956" i="64"/>
  <c r="GF956" i="64"/>
  <c r="GE956" i="64"/>
  <c r="GD956" i="64"/>
  <c r="GC956" i="64"/>
  <c r="GB956" i="64"/>
  <c r="GA956" i="64"/>
  <c r="FZ956" i="64"/>
  <c r="FY956" i="64"/>
  <c r="FX956" i="64"/>
  <c r="FW956" i="64"/>
  <c r="FV956" i="64"/>
  <c r="FU956" i="64"/>
  <c r="FT956" i="64"/>
  <c r="FS956" i="64"/>
  <c r="FR956" i="64"/>
  <c r="FQ956" i="64"/>
  <c r="FP956" i="64"/>
  <c r="FO956" i="64"/>
  <c r="FN956" i="64"/>
  <c r="FM956" i="64"/>
  <c r="FL956" i="64"/>
  <c r="FK956" i="64"/>
  <c r="FJ956" i="64"/>
  <c r="FI956" i="64"/>
  <c r="FH956" i="64"/>
  <c r="FG956" i="64"/>
  <c r="FF956" i="64"/>
  <c r="FD956" i="64"/>
  <c r="FC956" i="64"/>
  <c r="EY956" i="64"/>
  <c r="EX956" i="64"/>
  <c r="EW956" i="64"/>
  <c r="EU956" i="64"/>
  <c r="ET956" i="64"/>
  <c r="ES956" i="64"/>
  <c r="ER956" i="64"/>
  <c r="EQ956" i="64"/>
  <c r="EP956" i="64"/>
  <c r="M955" i="64"/>
  <c r="L955" i="64"/>
  <c r="M954" i="64"/>
  <c r="M953" i="64"/>
  <c r="L953" i="64"/>
  <c r="M952" i="64"/>
  <c r="M951" i="64"/>
  <c r="L951" i="64"/>
  <c r="IA955" i="64"/>
  <c r="HZ955" i="64"/>
  <c r="HY955" i="64"/>
  <c r="GL955" i="64"/>
  <c r="GJ955" i="64"/>
  <c r="GI955" i="64"/>
  <c r="GH955" i="64"/>
  <c r="GG955" i="64"/>
  <c r="GF955" i="64"/>
  <c r="GE955" i="64"/>
  <c r="GD955" i="64"/>
  <c r="GC955" i="64"/>
  <c r="GB955" i="64"/>
  <c r="GA955" i="64"/>
  <c r="FZ955" i="64"/>
  <c r="FY955" i="64"/>
  <c r="FX955" i="64"/>
  <c r="FW955" i="64"/>
  <c r="FV955" i="64"/>
  <c r="FU955" i="64"/>
  <c r="FT955" i="64"/>
  <c r="FS955" i="64"/>
  <c r="FR955" i="64"/>
  <c r="FQ955" i="64"/>
  <c r="FP955" i="64"/>
  <c r="FO955" i="64"/>
  <c r="FN955" i="64"/>
  <c r="FM955" i="64"/>
  <c r="FL955" i="64"/>
  <c r="FK955" i="64"/>
  <c r="FJ955" i="64"/>
  <c r="FI955" i="64"/>
  <c r="FH955" i="64"/>
  <c r="FG955" i="64"/>
  <c r="FF955" i="64"/>
  <c r="FD955" i="64"/>
  <c r="FC955" i="64"/>
  <c r="FB955" i="64"/>
  <c r="EU955" i="64"/>
  <c r="ET955" i="64"/>
  <c r="ES955" i="64"/>
  <c r="ER955" i="64"/>
  <c r="EQ955" i="64"/>
  <c r="EP955" i="64"/>
  <c r="IA954" i="64"/>
  <c r="HZ954" i="64"/>
  <c r="HY954" i="64"/>
  <c r="GL954" i="64"/>
  <c r="FD954" i="64" s="1"/>
  <c r="FC954" i="64"/>
  <c r="FA954" i="64"/>
  <c r="EZ954" i="64"/>
  <c r="EX954" i="64"/>
  <c r="EU954" i="64"/>
  <c r="ET954" i="64"/>
  <c r="ES954" i="64"/>
  <c r="ER954" i="64"/>
  <c r="EQ954" i="64"/>
  <c r="EP954" i="64"/>
  <c r="IA953" i="64"/>
  <c r="HZ953" i="64"/>
  <c r="HY953" i="64"/>
  <c r="GL953" i="64"/>
  <c r="FD953" i="64" s="1"/>
  <c r="FC953" i="64"/>
  <c r="FA953" i="64"/>
  <c r="EZ953" i="64"/>
  <c r="EX953" i="64"/>
  <c r="EU953" i="64"/>
  <c r="ET953" i="64"/>
  <c r="ES953" i="64"/>
  <c r="ER953" i="64"/>
  <c r="EQ953" i="64"/>
  <c r="EP953" i="64"/>
  <c r="IA952" i="64"/>
  <c r="HZ952" i="64"/>
  <c r="HY952" i="64"/>
  <c r="GL952" i="64"/>
  <c r="FD952" i="64"/>
  <c r="FC952" i="64"/>
  <c r="FA952" i="64"/>
  <c r="EZ952" i="64"/>
  <c r="EX952" i="64"/>
  <c r="EU952" i="64"/>
  <c r="ET952" i="64"/>
  <c r="ES952" i="64"/>
  <c r="ER952" i="64"/>
  <c r="EQ952" i="64"/>
  <c r="EP952" i="64"/>
  <c r="IA951" i="64"/>
  <c r="HZ951" i="64"/>
  <c r="HY951" i="64"/>
  <c r="HP951" i="64"/>
  <c r="HO951" i="64"/>
  <c r="HN951" i="64"/>
  <c r="HM951" i="64"/>
  <c r="HL951" i="64"/>
  <c r="HK951" i="64"/>
  <c r="HJ951" i="64"/>
  <c r="HI951" i="64"/>
  <c r="HH951" i="64"/>
  <c r="HG951" i="64"/>
  <c r="HF951" i="64"/>
  <c r="HE951" i="64"/>
  <c r="HD951" i="64"/>
  <c r="HC951" i="64"/>
  <c r="HB951" i="64"/>
  <c r="HA951" i="64"/>
  <c r="GZ951" i="64"/>
  <c r="GY951" i="64"/>
  <c r="GX951" i="64"/>
  <c r="GW951" i="64"/>
  <c r="GV951" i="64"/>
  <c r="GU951" i="64"/>
  <c r="GT951" i="64"/>
  <c r="GS951" i="64"/>
  <c r="GR951" i="64"/>
  <c r="GQ951" i="64"/>
  <c r="GP951" i="64"/>
  <c r="GO951" i="64"/>
  <c r="GN951" i="64"/>
  <c r="GL951" i="64"/>
  <c r="GJ951" i="64"/>
  <c r="GI951" i="64"/>
  <c r="GH951" i="64"/>
  <c r="GG951" i="64"/>
  <c r="GF951" i="64"/>
  <c r="GE951" i="64"/>
  <c r="GD951" i="64"/>
  <c r="GC951" i="64"/>
  <c r="GB951" i="64"/>
  <c r="GA951" i="64"/>
  <c r="FZ951" i="64"/>
  <c r="FY951" i="64"/>
  <c r="FX951" i="64"/>
  <c r="FW951" i="64"/>
  <c r="FV951" i="64"/>
  <c r="FU951" i="64"/>
  <c r="FT951" i="64"/>
  <c r="FS951" i="64"/>
  <c r="FR951" i="64"/>
  <c r="FQ951" i="64"/>
  <c r="FP951" i="64"/>
  <c r="FO951" i="64"/>
  <c r="FN951" i="64"/>
  <c r="FM951" i="64"/>
  <c r="FL951" i="64"/>
  <c r="FK951" i="64"/>
  <c r="FJ951" i="64"/>
  <c r="FI951" i="64"/>
  <c r="FH951" i="64"/>
  <c r="FA951" i="64" s="1"/>
  <c r="FG951" i="64"/>
  <c r="FF951" i="64"/>
  <c r="EX951" i="64" s="1"/>
  <c r="FD951" i="64"/>
  <c r="FC951" i="64"/>
  <c r="EY951" i="64"/>
  <c r="EW951" i="64"/>
  <c r="EU951" i="64"/>
  <c r="ET951" i="64"/>
  <c r="ES951" i="64"/>
  <c r="ER951" i="64"/>
  <c r="EQ951" i="64"/>
  <c r="EP951" i="64"/>
  <c r="M950" i="64"/>
  <c r="L950" i="64"/>
  <c r="M949" i="64"/>
  <c r="M948" i="64"/>
  <c r="EY948" i="64" s="1"/>
  <c r="L948" i="64"/>
  <c r="M947" i="64"/>
  <c r="M946" i="64"/>
  <c r="EY946" i="64" s="1"/>
  <c r="L946" i="64"/>
  <c r="IA950" i="64"/>
  <c r="HZ950" i="64"/>
  <c r="HY950" i="64"/>
  <c r="GL950" i="64"/>
  <c r="GJ950" i="64"/>
  <c r="GI950" i="64"/>
  <c r="GH950" i="64"/>
  <c r="GG950" i="64"/>
  <c r="GF950" i="64"/>
  <c r="GE950" i="64"/>
  <c r="GD950" i="64"/>
  <c r="GC950" i="64"/>
  <c r="GB950" i="64"/>
  <c r="GA950" i="64"/>
  <c r="FZ950" i="64"/>
  <c r="FY950" i="64"/>
  <c r="FX950" i="64"/>
  <c r="FW950" i="64"/>
  <c r="FV950" i="64"/>
  <c r="FU950" i="64"/>
  <c r="FT950" i="64"/>
  <c r="FS950" i="64"/>
  <c r="FR950" i="64"/>
  <c r="FQ950" i="64"/>
  <c r="FP950" i="64"/>
  <c r="FO950" i="64"/>
  <c r="FN950" i="64"/>
  <c r="FM950" i="64"/>
  <c r="FL950" i="64"/>
  <c r="FK950" i="64"/>
  <c r="FJ950" i="64"/>
  <c r="FI950" i="64"/>
  <c r="FH950" i="64"/>
  <c r="FG950" i="64"/>
  <c r="FF950" i="64"/>
  <c r="FD950" i="64"/>
  <c r="FC950" i="64"/>
  <c r="EU950" i="64"/>
  <c r="ET950" i="64"/>
  <c r="ES950" i="64"/>
  <c r="ER950" i="64"/>
  <c r="EQ950" i="64"/>
  <c r="EV950" i="64" s="1"/>
  <c r="EP950" i="64"/>
  <c r="IA949" i="64"/>
  <c r="HZ949" i="64"/>
  <c r="HY949" i="64"/>
  <c r="GL949" i="64"/>
  <c r="FD949" i="64" s="1"/>
  <c r="FC949" i="64"/>
  <c r="FA949" i="64"/>
  <c r="EZ949" i="64"/>
  <c r="EX949" i="64"/>
  <c r="EU949" i="64"/>
  <c r="ET949" i="64"/>
  <c r="ES949" i="64"/>
  <c r="ER949" i="64"/>
  <c r="EQ949" i="64"/>
  <c r="EP949" i="64"/>
  <c r="IA948" i="64"/>
  <c r="HZ948" i="64"/>
  <c r="HY948" i="64"/>
  <c r="GL948" i="64"/>
  <c r="FD948" i="64" s="1"/>
  <c r="FC948" i="64"/>
  <c r="FA948" i="64"/>
  <c r="EZ948" i="64"/>
  <c r="EX948" i="64"/>
  <c r="EU948" i="64"/>
  <c r="ET948" i="64"/>
  <c r="ES948" i="64"/>
  <c r="ER948" i="64"/>
  <c r="EQ948" i="64"/>
  <c r="EP948" i="64"/>
  <c r="IA947" i="64"/>
  <c r="HZ947" i="64"/>
  <c r="HY947" i="64"/>
  <c r="GL947" i="64"/>
  <c r="FD947" i="64" s="1"/>
  <c r="FC947" i="64"/>
  <c r="FA947" i="64"/>
  <c r="EZ947" i="64"/>
  <c r="EX947" i="64"/>
  <c r="EU947" i="64"/>
  <c r="ET947" i="64"/>
  <c r="ES947" i="64"/>
  <c r="ER947" i="64"/>
  <c r="EQ947" i="64"/>
  <c r="EP947" i="64"/>
  <c r="IA946" i="64"/>
  <c r="HZ946" i="64"/>
  <c r="HY946" i="64"/>
  <c r="HP946" i="64"/>
  <c r="HO946" i="64"/>
  <c r="HN946" i="64"/>
  <c r="HM946" i="64"/>
  <c r="HL946" i="64"/>
  <c r="HK946" i="64"/>
  <c r="HJ946" i="64"/>
  <c r="HI946" i="64"/>
  <c r="HH946" i="64"/>
  <c r="HG946" i="64"/>
  <c r="HF946" i="64"/>
  <c r="HE946" i="64"/>
  <c r="HD946" i="64"/>
  <c r="HC946" i="64"/>
  <c r="HB946" i="64"/>
  <c r="HA946" i="64"/>
  <c r="GZ946" i="64"/>
  <c r="GY946" i="64"/>
  <c r="GX946" i="64"/>
  <c r="GW946" i="64"/>
  <c r="GV946" i="64"/>
  <c r="GU946" i="64"/>
  <c r="GT946" i="64"/>
  <c r="GS946" i="64"/>
  <c r="GR946" i="64"/>
  <c r="GQ946" i="64"/>
  <c r="GP946" i="64"/>
  <c r="GO946" i="64"/>
  <c r="GN946" i="64"/>
  <c r="GL946" i="64"/>
  <c r="FD946" i="64" s="1"/>
  <c r="GJ946" i="64"/>
  <c r="GI946" i="64"/>
  <c r="GH946" i="64"/>
  <c r="GG946" i="64"/>
  <c r="GF946" i="64"/>
  <c r="GE946" i="64"/>
  <c r="GD946" i="64"/>
  <c r="GC946" i="64"/>
  <c r="GB946" i="64"/>
  <c r="GA946" i="64"/>
  <c r="FZ946" i="64"/>
  <c r="FY946" i="64"/>
  <c r="FX946" i="64"/>
  <c r="FW946" i="64"/>
  <c r="FV946" i="64"/>
  <c r="FU946" i="64"/>
  <c r="FT946" i="64"/>
  <c r="FS946" i="64"/>
  <c r="FR946" i="64"/>
  <c r="FQ946" i="64"/>
  <c r="FP946" i="64"/>
  <c r="FO946" i="64"/>
  <c r="FN946" i="64"/>
  <c r="FM946" i="64"/>
  <c r="FL946" i="64"/>
  <c r="FK946" i="64"/>
  <c r="FJ946" i="64"/>
  <c r="FI946" i="64"/>
  <c r="FH946" i="64"/>
  <c r="FG946" i="64"/>
  <c r="FA946" i="64" s="1"/>
  <c r="FF946" i="64"/>
  <c r="FC946" i="64"/>
  <c r="EX946" i="64"/>
  <c r="EW946" i="64"/>
  <c r="EU946" i="64"/>
  <c r="ET946" i="64"/>
  <c r="ES946" i="64"/>
  <c r="ER946" i="64"/>
  <c r="EQ946" i="64"/>
  <c r="EP946" i="64"/>
  <c r="M945" i="64"/>
  <c r="L945" i="64"/>
  <c r="M944" i="64"/>
  <c r="M943" i="64"/>
  <c r="L943" i="64"/>
  <c r="M942" i="64"/>
  <c r="M941" i="64"/>
  <c r="L941" i="64"/>
  <c r="EY941" i="64" s="1"/>
  <c r="IA945" i="64"/>
  <c r="HZ945" i="64"/>
  <c r="HY945" i="64"/>
  <c r="GL945" i="64"/>
  <c r="GJ945" i="64"/>
  <c r="GI945" i="64"/>
  <c r="GH945" i="64"/>
  <c r="GG945" i="64"/>
  <c r="GF945" i="64"/>
  <c r="GE945" i="64"/>
  <c r="GD945" i="64"/>
  <c r="GC945" i="64"/>
  <c r="GB945" i="64"/>
  <c r="GA945" i="64"/>
  <c r="FZ945" i="64"/>
  <c r="FY945" i="64"/>
  <c r="FX945" i="64"/>
  <c r="FW945" i="64"/>
  <c r="FV945" i="64"/>
  <c r="FU945" i="64"/>
  <c r="FT945" i="64"/>
  <c r="FS945" i="64"/>
  <c r="FR945" i="64"/>
  <c r="FQ945" i="64"/>
  <c r="FP945" i="64"/>
  <c r="FO945" i="64"/>
  <c r="FN945" i="64"/>
  <c r="FM945" i="64"/>
  <c r="FL945" i="64"/>
  <c r="FK945" i="64"/>
  <c r="FJ945" i="64"/>
  <c r="FI945" i="64"/>
  <c r="FH945" i="64"/>
  <c r="FG945" i="64"/>
  <c r="FF945" i="64"/>
  <c r="FD945" i="64"/>
  <c r="FC945" i="64"/>
  <c r="FB945" i="64"/>
  <c r="EU945" i="64"/>
  <c r="ET945" i="64"/>
  <c r="ES945" i="64"/>
  <c r="ER945" i="64"/>
  <c r="EQ945" i="64"/>
  <c r="EP945" i="64"/>
  <c r="IA944" i="64"/>
  <c r="HZ944" i="64"/>
  <c r="HY944" i="64"/>
  <c r="GL944" i="64"/>
  <c r="FD944" i="64" s="1"/>
  <c r="FC944" i="64"/>
  <c r="FA944" i="64"/>
  <c r="EZ944" i="64"/>
  <c r="EX944" i="64"/>
  <c r="EU944" i="64"/>
  <c r="ET944" i="64"/>
  <c r="ES944" i="64"/>
  <c r="ER944" i="64"/>
  <c r="EQ944" i="64"/>
  <c r="EP944" i="64"/>
  <c r="IA943" i="64"/>
  <c r="HZ943" i="64"/>
  <c r="HY943" i="64"/>
  <c r="GL943" i="64"/>
  <c r="FD943" i="64" s="1"/>
  <c r="FC943" i="64"/>
  <c r="FA943" i="64"/>
  <c r="EZ943" i="64"/>
  <c r="EX943" i="64"/>
  <c r="EU943" i="64"/>
  <c r="ET943" i="64"/>
  <c r="ES943" i="64"/>
  <c r="ER943" i="64"/>
  <c r="EQ943" i="64"/>
  <c r="EP943" i="64"/>
  <c r="IA942" i="64"/>
  <c r="HZ942" i="64"/>
  <c r="HY942" i="64"/>
  <c r="GL942" i="64"/>
  <c r="FD942" i="64"/>
  <c r="FC942" i="64"/>
  <c r="FA942" i="64"/>
  <c r="EZ942" i="64"/>
  <c r="EX942" i="64"/>
  <c r="EU942" i="64"/>
  <c r="ET942" i="64"/>
  <c r="ES942" i="64"/>
  <c r="ER942" i="64"/>
  <c r="EQ942" i="64"/>
  <c r="EP942" i="64"/>
  <c r="IA941" i="64"/>
  <c r="HZ941" i="64"/>
  <c r="HY941" i="64"/>
  <c r="HP941" i="64"/>
  <c r="HO941" i="64"/>
  <c r="HN941" i="64"/>
  <c r="HM941" i="64"/>
  <c r="HL941" i="64"/>
  <c r="HK941" i="64"/>
  <c r="HJ941" i="64"/>
  <c r="HI941" i="64"/>
  <c r="HH941" i="64"/>
  <c r="HG941" i="64"/>
  <c r="HF941" i="64"/>
  <c r="HE941" i="64"/>
  <c r="HD941" i="64"/>
  <c r="HC941" i="64"/>
  <c r="HB941" i="64"/>
  <c r="HA941" i="64"/>
  <c r="GZ941" i="64"/>
  <c r="GY941" i="64"/>
  <c r="GX941" i="64"/>
  <c r="GW941" i="64"/>
  <c r="GV941" i="64"/>
  <c r="GU941" i="64"/>
  <c r="GT941" i="64"/>
  <c r="GS941" i="64"/>
  <c r="GR941" i="64"/>
  <c r="GQ941" i="64"/>
  <c r="GP941" i="64"/>
  <c r="GO941" i="64"/>
  <c r="GN941" i="64"/>
  <c r="GL941" i="64"/>
  <c r="GJ941" i="64"/>
  <c r="GI941" i="64"/>
  <c r="GH941" i="64"/>
  <c r="GG941" i="64"/>
  <c r="GF941" i="64"/>
  <c r="GE941" i="64"/>
  <c r="GD941" i="64"/>
  <c r="GC941" i="64"/>
  <c r="GB941" i="64"/>
  <c r="GA941" i="64"/>
  <c r="FZ941" i="64"/>
  <c r="FY941" i="64"/>
  <c r="FX941" i="64"/>
  <c r="FW941" i="64"/>
  <c r="FV941" i="64"/>
  <c r="FU941" i="64"/>
  <c r="FT941" i="64"/>
  <c r="FS941" i="64"/>
  <c r="FR941" i="64"/>
  <c r="FQ941" i="64"/>
  <c r="FP941" i="64"/>
  <c r="FO941" i="64"/>
  <c r="FN941" i="64"/>
  <c r="FM941" i="64"/>
  <c r="FL941" i="64"/>
  <c r="FK941" i="64"/>
  <c r="FJ941" i="64"/>
  <c r="FI941" i="64"/>
  <c r="FH941" i="64"/>
  <c r="FA941" i="64" s="1"/>
  <c r="FG941" i="64"/>
  <c r="FF941" i="64"/>
  <c r="EX941" i="64" s="1"/>
  <c r="FD941" i="64"/>
  <c r="FC941" i="64"/>
  <c r="EW941" i="64"/>
  <c r="EU941" i="64"/>
  <c r="ET941" i="64"/>
  <c r="ES941" i="64"/>
  <c r="ER941" i="64"/>
  <c r="EQ941" i="64"/>
  <c r="EP941" i="64"/>
  <c r="M940" i="64"/>
  <c r="L940" i="64"/>
  <c r="M939" i="64"/>
  <c r="M938" i="64"/>
  <c r="EY938" i="64" s="1"/>
  <c r="L938" i="64"/>
  <c r="M937" i="64"/>
  <c r="M936" i="64"/>
  <c r="EY936" i="64" s="1"/>
  <c r="L936" i="64"/>
  <c r="IA940" i="64"/>
  <c r="HZ940" i="64"/>
  <c r="HY940" i="64"/>
  <c r="GL940" i="64"/>
  <c r="GJ940" i="64"/>
  <c r="GI940" i="64"/>
  <c r="GH940" i="64"/>
  <c r="GG940" i="64"/>
  <c r="GF940" i="64"/>
  <c r="GE940" i="64"/>
  <c r="GD940" i="64"/>
  <c r="GC940" i="64"/>
  <c r="GB940" i="64"/>
  <c r="GA940" i="64"/>
  <c r="FZ940" i="64"/>
  <c r="FY940" i="64"/>
  <c r="FX940" i="64"/>
  <c r="FW940" i="64"/>
  <c r="FV940" i="64"/>
  <c r="FU940" i="64"/>
  <c r="FT940" i="64"/>
  <c r="FS940" i="64"/>
  <c r="FR940" i="64"/>
  <c r="FQ940" i="64"/>
  <c r="FP940" i="64"/>
  <c r="FO940" i="64"/>
  <c r="FN940" i="64"/>
  <c r="FM940" i="64"/>
  <c r="FL940" i="64"/>
  <c r="FK940" i="64"/>
  <c r="FJ940" i="64"/>
  <c r="FI940" i="64"/>
  <c r="FH940" i="64"/>
  <c r="FG940" i="64"/>
  <c r="FF940" i="64"/>
  <c r="FD940" i="64"/>
  <c r="FC940" i="64"/>
  <c r="EU940" i="64"/>
  <c r="ET940" i="64"/>
  <c r="ES940" i="64"/>
  <c r="ER940" i="64"/>
  <c r="EQ940" i="64"/>
  <c r="EV940" i="64" s="1"/>
  <c r="EP940" i="64"/>
  <c r="IA939" i="64"/>
  <c r="HZ939" i="64"/>
  <c r="HY939" i="64"/>
  <c r="GL939" i="64"/>
  <c r="FD939" i="64" s="1"/>
  <c r="FC939" i="64"/>
  <c r="FA939" i="64"/>
  <c r="EZ939" i="64"/>
  <c r="EX939" i="64"/>
  <c r="EU939" i="64"/>
  <c r="ET939" i="64"/>
  <c r="ES939" i="64"/>
  <c r="ER939" i="64"/>
  <c r="EQ939" i="64"/>
  <c r="EP939" i="64"/>
  <c r="IA938" i="64"/>
  <c r="HZ938" i="64"/>
  <c r="HY938" i="64"/>
  <c r="GL938" i="64"/>
  <c r="FD938" i="64" s="1"/>
  <c r="FC938" i="64"/>
  <c r="FA938" i="64"/>
  <c r="EZ938" i="64"/>
  <c r="EX938" i="64"/>
  <c r="EU938" i="64"/>
  <c r="ET938" i="64"/>
  <c r="ES938" i="64"/>
  <c r="ER938" i="64"/>
  <c r="EQ938" i="64"/>
  <c r="EP938" i="64"/>
  <c r="IA937" i="64"/>
  <c r="HZ937" i="64"/>
  <c r="HY937" i="64"/>
  <c r="GL937" i="64"/>
  <c r="FD937" i="64" s="1"/>
  <c r="FC937" i="64"/>
  <c r="FA937" i="64"/>
  <c r="EZ937" i="64"/>
  <c r="EX937" i="64"/>
  <c r="EU937" i="64"/>
  <c r="ET937" i="64"/>
  <c r="ES937" i="64"/>
  <c r="ER937" i="64"/>
  <c r="EQ937" i="64"/>
  <c r="EP937" i="64"/>
  <c r="IA936" i="64"/>
  <c r="HZ936" i="64"/>
  <c r="HY936" i="64"/>
  <c r="HP936" i="64"/>
  <c r="HO936" i="64"/>
  <c r="HN936" i="64"/>
  <c r="HM936" i="64"/>
  <c r="HL936" i="64"/>
  <c r="HK936" i="64"/>
  <c r="HJ936" i="64"/>
  <c r="HI936" i="64"/>
  <c r="HH936" i="64"/>
  <c r="HG936" i="64"/>
  <c r="HF936" i="64"/>
  <c r="HE936" i="64"/>
  <c r="HD936" i="64"/>
  <c r="HC936" i="64"/>
  <c r="HB936" i="64"/>
  <c r="HA936" i="64"/>
  <c r="GZ936" i="64"/>
  <c r="GY936" i="64"/>
  <c r="GX936" i="64"/>
  <c r="GW936" i="64"/>
  <c r="GV936" i="64"/>
  <c r="GU936" i="64"/>
  <c r="GT936" i="64"/>
  <c r="GS936" i="64"/>
  <c r="GR936" i="64"/>
  <c r="GQ936" i="64"/>
  <c r="GP936" i="64"/>
  <c r="GO936" i="64"/>
  <c r="GN936" i="64"/>
  <c r="GL936" i="64"/>
  <c r="GJ936" i="64"/>
  <c r="GI936" i="64"/>
  <c r="GH936" i="64"/>
  <c r="GG936" i="64"/>
  <c r="GF936" i="64"/>
  <c r="GE936" i="64"/>
  <c r="GD936" i="64"/>
  <c r="GC936" i="64"/>
  <c r="GB936" i="64"/>
  <c r="GA936" i="64"/>
  <c r="FZ936" i="64"/>
  <c r="FY936" i="64"/>
  <c r="FX936" i="64"/>
  <c r="FW936" i="64"/>
  <c r="FV936" i="64"/>
  <c r="FU936" i="64"/>
  <c r="FT936" i="64"/>
  <c r="FS936" i="64"/>
  <c r="FR936" i="64"/>
  <c r="FQ936" i="64"/>
  <c r="FP936" i="64"/>
  <c r="FO936" i="64"/>
  <c r="FN936" i="64"/>
  <c r="FM936" i="64"/>
  <c r="FL936" i="64"/>
  <c r="FK936" i="64"/>
  <c r="FJ936" i="64"/>
  <c r="FI936" i="64"/>
  <c r="FH936" i="64"/>
  <c r="FG936" i="64"/>
  <c r="FF936" i="64"/>
  <c r="EX936" i="64" s="1"/>
  <c r="FD936" i="64"/>
  <c r="FC936" i="64"/>
  <c r="EW936" i="64"/>
  <c r="EU936" i="64"/>
  <c r="ET936" i="64"/>
  <c r="ES936" i="64"/>
  <c r="ER936" i="64"/>
  <c r="EQ936" i="64"/>
  <c r="EP936" i="64"/>
  <c r="M935" i="64"/>
  <c r="L935" i="64"/>
  <c r="M934" i="64"/>
  <c r="M933" i="64"/>
  <c r="L933" i="64"/>
  <c r="M932" i="64"/>
  <c r="M931" i="64"/>
  <c r="EY931" i="64" s="1"/>
  <c r="L931" i="64"/>
  <c r="IA935" i="64"/>
  <c r="HZ935" i="64"/>
  <c r="HY935" i="64"/>
  <c r="GL935" i="64"/>
  <c r="GJ935" i="64"/>
  <c r="GI935" i="64"/>
  <c r="GH935" i="64"/>
  <c r="GG935" i="64"/>
  <c r="GF935" i="64"/>
  <c r="GE935" i="64"/>
  <c r="GD935" i="64"/>
  <c r="GC935" i="64"/>
  <c r="GB935" i="64"/>
  <c r="GA935" i="64"/>
  <c r="FZ935" i="64"/>
  <c r="FY935" i="64"/>
  <c r="FX935" i="64"/>
  <c r="FW935" i="64"/>
  <c r="FV935" i="64"/>
  <c r="FU935" i="64"/>
  <c r="FT935" i="64"/>
  <c r="FS935" i="64"/>
  <c r="FR935" i="64"/>
  <c r="FQ935" i="64"/>
  <c r="FP935" i="64"/>
  <c r="FO935" i="64"/>
  <c r="FN935" i="64"/>
  <c r="FM935" i="64"/>
  <c r="FL935" i="64"/>
  <c r="FK935" i="64"/>
  <c r="FJ935" i="64"/>
  <c r="FI935" i="64"/>
  <c r="FH935" i="64"/>
  <c r="FG935" i="64"/>
  <c r="FF935" i="64"/>
  <c r="FD935" i="64"/>
  <c r="FC935" i="64"/>
  <c r="EU935" i="64"/>
  <c r="ET935" i="64"/>
  <c r="ES935" i="64"/>
  <c r="ER935" i="64"/>
  <c r="EQ935" i="64"/>
  <c r="EP935" i="64"/>
  <c r="IA934" i="64"/>
  <c r="HZ934" i="64"/>
  <c r="HY934" i="64"/>
  <c r="GL934" i="64"/>
  <c r="FD934" i="64" s="1"/>
  <c r="FC934" i="64"/>
  <c r="FA934" i="64"/>
  <c r="EZ934" i="64"/>
  <c r="EX934" i="64"/>
  <c r="EU934" i="64"/>
  <c r="ET934" i="64"/>
  <c r="ES934" i="64"/>
  <c r="ER934" i="64"/>
  <c r="EQ934" i="64"/>
  <c r="EP934" i="64"/>
  <c r="IA933" i="64"/>
  <c r="HZ933" i="64"/>
  <c r="HY933" i="64"/>
  <c r="GL933" i="64"/>
  <c r="FD933" i="64" s="1"/>
  <c r="FC933" i="64"/>
  <c r="FA933" i="64"/>
  <c r="EZ933" i="64"/>
  <c r="EX933" i="64"/>
  <c r="EU933" i="64"/>
  <c r="ET933" i="64"/>
  <c r="ES933" i="64"/>
  <c r="ER933" i="64"/>
  <c r="EQ933" i="64"/>
  <c r="EP933" i="64"/>
  <c r="IA932" i="64"/>
  <c r="HZ932" i="64"/>
  <c r="HY932" i="64"/>
  <c r="GL932" i="64"/>
  <c r="FD932" i="64"/>
  <c r="FC932" i="64"/>
  <c r="FA932" i="64"/>
  <c r="EZ932" i="64"/>
  <c r="EX932" i="64"/>
  <c r="EU932" i="64"/>
  <c r="ET932" i="64"/>
  <c r="ES932" i="64"/>
  <c r="ER932" i="64"/>
  <c r="EQ932" i="64"/>
  <c r="EP932" i="64"/>
  <c r="IA931" i="64"/>
  <c r="HZ931" i="64"/>
  <c r="HY931" i="64"/>
  <c r="HP931" i="64"/>
  <c r="HO931" i="64"/>
  <c r="HN931" i="64"/>
  <c r="HM931" i="64"/>
  <c r="HL931" i="64"/>
  <c r="HK931" i="64"/>
  <c r="HJ931" i="64"/>
  <c r="HI931" i="64"/>
  <c r="HH931" i="64"/>
  <c r="HG931" i="64"/>
  <c r="HF931" i="64"/>
  <c r="HE931" i="64"/>
  <c r="HD931" i="64"/>
  <c r="HC931" i="64"/>
  <c r="HB931" i="64"/>
  <c r="HA931" i="64"/>
  <c r="GZ931" i="64"/>
  <c r="GY931" i="64"/>
  <c r="GX931" i="64"/>
  <c r="GW931" i="64"/>
  <c r="GV931" i="64"/>
  <c r="GU931" i="64"/>
  <c r="GT931" i="64"/>
  <c r="GS931" i="64"/>
  <c r="GR931" i="64"/>
  <c r="GQ931" i="64"/>
  <c r="GP931" i="64"/>
  <c r="GO931" i="64"/>
  <c r="GN931" i="64"/>
  <c r="GL931" i="64"/>
  <c r="FD931" i="64" s="1"/>
  <c r="GJ931" i="64"/>
  <c r="GI931" i="64"/>
  <c r="GH931" i="64"/>
  <c r="GG931" i="64"/>
  <c r="GF931" i="64"/>
  <c r="GE931" i="64"/>
  <c r="GD931" i="64"/>
  <c r="GC931" i="64"/>
  <c r="GB931" i="64"/>
  <c r="GA931" i="64"/>
  <c r="FZ931" i="64"/>
  <c r="FY931" i="64"/>
  <c r="FX931" i="64"/>
  <c r="FW931" i="64"/>
  <c r="FV931" i="64"/>
  <c r="FU931" i="64"/>
  <c r="FT931" i="64"/>
  <c r="FS931" i="64"/>
  <c r="FR931" i="64"/>
  <c r="FQ931" i="64"/>
  <c r="FP931" i="64"/>
  <c r="FO931" i="64"/>
  <c r="FN931" i="64"/>
  <c r="FM931" i="64"/>
  <c r="FL931" i="64"/>
  <c r="FK931" i="64"/>
  <c r="FJ931" i="64"/>
  <c r="FI931" i="64"/>
  <c r="FH931" i="64"/>
  <c r="FG931" i="64"/>
  <c r="FF931" i="64"/>
  <c r="FC931" i="64"/>
  <c r="EX931" i="64"/>
  <c r="EW931" i="64"/>
  <c r="EU931" i="64"/>
  <c r="ET931" i="64"/>
  <c r="ES931" i="64"/>
  <c r="ER931" i="64"/>
  <c r="EQ931" i="64"/>
  <c r="EP931" i="64"/>
  <c r="EV931" i="64" s="1"/>
  <c r="M930" i="64"/>
  <c r="L930" i="64"/>
  <c r="M929" i="64"/>
  <c r="M928" i="64"/>
  <c r="L928" i="64"/>
  <c r="EY928" i="64" s="1"/>
  <c r="M927" i="64"/>
  <c r="M926" i="64"/>
  <c r="EY926" i="64" s="1"/>
  <c r="L926" i="64"/>
  <c r="IA930" i="64"/>
  <c r="HZ930" i="64"/>
  <c r="HY930" i="64"/>
  <c r="GL930" i="64"/>
  <c r="GJ930" i="64"/>
  <c r="GI930" i="64"/>
  <c r="GH930" i="64"/>
  <c r="GG930" i="64"/>
  <c r="GF930" i="64"/>
  <c r="GE930" i="64"/>
  <c r="GD930" i="64"/>
  <c r="GC930" i="64"/>
  <c r="GB930" i="64"/>
  <c r="GA930" i="64"/>
  <c r="FZ930" i="64"/>
  <c r="FY930" i="64"/>
  <c r="FX930" i="64"/>
  <c r="FW930" i="64"/>
  <c r="FV930" i="64"/>
  <c r="FU930" i="64"/>
  <c r="FT930" i="64"/>
  <c r="FS930" i="64"/>
  <c r="FR930" i="64"/>
  <c r="FQ930" i="64"/>
  <c r="FP930" i="64"/>
  <c r="FO930" i="64"/>
  <c r="FN930" i="64"/>
  <c r="FM930" i="64"/>
  <c r="FL930" i="64"/>
  <c r="FK930" i="64"/>
  <c r="FJ930" i="64"/>
  <c r="FI930" i="64"/>
  <c r="FH930" i="64"/>
  <c r="FG930" i="64"/>
  <c r="FF930" i="64"/>
  <c r="FD930" i="64"/>
  <c r="FC930" i="64"/>
  <c r="EU930" i="64"/>
  <c r="ET930" i="64"/>
  <c r="ES930" i="64"/>
  <c r="ER930" i="64"/>
  <c r="EQ930" i="64"/>
  <c r="EV930" i="64" s="1"/>
  <c r="EP930" i="64"/>
  <c r="IA929" i="64"/>
  <c r="HZ929" i="64"/>
  <c r="HY929" i="64"/>
  <c r="GL929" i="64"/>
  <c r="FD929" i="64" s="1"/>
  <c r="FC929" i="64"/>
  <c r="FA929" i="64"/>
  <c r="EZ929" i="64"/>
  <c r="EX929" i="64"/>
  <c r="EU929" i="64"/>
  <c r="ET929" i="64"/>
  <c r="ES929" i="64"/>
  <c r="ER929" i="64"/>
  <c r="EQ929" i="64"/>
  <c r="EP929" i="64"/>
  <c r="IA928" i="64"/>
  <c r="HZ928" i="64"/>
  <c r="HY928" i="64"/>
  <c r="GL928" i="64"/>
  <c r="FD928" i="64"/>
  <c r="FC928" i="64"/>
  <c r="FA928" i="64"/>
  <c r="EZ928" i="64"/>
  <c r="EX928" i="64"/>
  <c r="EU928" i="64"/>
  <c r="ET928" i="64"/>
  <c r="ES928" i="64"/>
  <c r="ER928" i="64"/>
  <c r="EQ928" i="64"/>
  <c r="EP928" i="64"/>
  <c r="IA927" i="64"/>
  <c r="HZ927" i="64"/>
  <c r="HY927" i="64"/>
  <c r="GL927" i="64"/>
  <c r="FD927" i="64"/>
  <c r="FC927" i="64"/>
  <c r="FA927" i="64"/>
  <c r="EZ927" i="64"/>
  <c r="EX927" i="64"/>
  <c r="EU927" i="64"/>
  <c r="ET927" i="64"/>
  <c r="ES927" i="64"/>
  <c r="ER927" i="64"/>
  <c r="EQ927" i="64"/>
  <c r="EP927" i="64"/>
  <c r="IA926" i="64"/>
  <c r="HZ926" i="64"/>
  <c r="HY926" i="64"/>
  <c r="HP926" i="64"/>
  <c r="HO926" i="64"/>
  <c r="HN926" i="64"/>
  <c r="HM926" i="64"/>
  <c r="HL926" i="64"/>
  <c r="HK926" i="64"/>
  <c r="HJ926" i="64"/>
  <c r="HI926" i="64"/>
  <c r="HH926" i="64"/>
  <c r="HG926" i="64"/>
  <c r="HF926" i="64"/>
  <c r="HE926" i="64"/>
  <c r="HD926" i="64"/>
  <c r="HC926" i="64"/>
  <c r="HB926" i="64"/>
  <c r="HA926" i="64"/>
  <c r="GZ926" i="64"/>
  <c r="GY926" i="64"/>
  <c r="GX926" i="64"/>
  <c r="GW926" i="64"/>
  <c r="GV926" i="64"/>
  <c r="GU926" i="64"/>
  <c r="GT926" i="64"/>
  <c r="GS926" i="64"/>
  <c r="GR926" i="64"/>
  <c r="GQ926" i="64"/>
  <c r="GP926" i="64"/>
  <c r="GO926" i="64"/>
  <c r="GN926" i="64"/>
  <c r="GL926" i="64"/>
  <c r="FD926" i="64" s="1"/>
  <c r="GJ926" i="64"/>
  <c r="GI926" i="64"/>
  <c r="GH926" i="64"/>
  <c r="GG926" i="64"/>
  <c r="GF926" i="64"/>
  <c r="GE926" i="64"/>
  <c r="GD926" i="64"/>
  <c r="GC926" i="64"/>
  <c r="GB926" i="64"/>
  <c r="GA926" i="64"/>
  <c r="FZ926" i="64"/>
  <c r="FY926" i="64"/>
  <c r="FX926" i="64"/>
  <c r="FW926" i="64"/>
  <c r="FV926" i="64"/>
  <c r="FU926" i="64"/>
  <c r="FT926" i="64"/>
  <c r="FS926" i="64"/>
  <c r="FR926" i="64"/>
  <c r="FQ926" i="64"/>
  <c r="FP926" i="64"/>
  <c r="FO926" i="64"/>
  <c r="FN926" i="64"/>
  <c r="FM926" i="64"/>
  <c r="FL926" i="64"/>
  <c r="FK926" i="64"/>
  <c r="FJ926" i="64"/>
  <c r="FI926" i="64"/>
  <c r="FH926" i="64"/>
  <c r="FG926" i="64"/>
  <c r="FF926" i="64"/>
  <c r="EX926" i="64" s="1"/>
  <c r="FC926" i="64"/>
  <c r="EW926" i="64"/>
  <c r="EU926" i="64"/>
  <c r="ET926" i="64"/>
  <c r="ES926" i="64"/>
  <c r="ER926" i="64"/>
  <c r="EQ926" i="64"/>
  <c r="EP926" i="64"/>
  <c r="M925" i="64"/>
  <c r="L925" i="64"/>
  <c r="M924" i="64"/>
  <c r="M923" i="64"/>
  <c r="L923" i="64"/>
  <c r="EY923" i="64" s="1"/>
  <c r="M922" i="64"/>
  <c r="M921" i="64"/>
  <c r="L921" i="64"/>
  <c r="IA925" i="64"/>
  <c r="HZ925" i="64"/>
  <c r="HY925" i="64"/>
  <c r="GL925" i="64"/>
  <c r="GJ925" i="64"/>
  <c r="GI925" i="64"/>
  <c r="GH925" i="64"/>
  <c r="GG925" i="64"/>
  <c r="GF925" i="64"/>
  <c r="GE925" i="64"/>
  <c r="GD925" i="64"/>
  <c r="GC925" i="64"/>
  <c r="GB925" i="64"/>
  <c r="GA925" i="64"/>
  <c r="FZ925" i="64"/>
  <c r="FY925" i="64"/>
  <c r="FX925" i="64"/>
  <c r="FW925" i="64"/>
  <c r="FV925" i="64"/>
  <c r="FU925" i="64"/>
  <c r="FT925" i="64"/>
  <c r="FS925" i="64"/>
  <c r="FR925" i="64"/>
  <c r="FQ925" i="64"/>
  <c r="FP925" i="64"/>
  <c r="FO925" i="64"/>
  <c r="FN925" i="64"/>
  <c r="FM925" i="64"/>
  <c r="FL925" i="64"/>
  <c r="FK925" i="64"/>
  <c r="FJ925" i="64"/>
  <c r="FI925" i="64"/>
  <c r="FB925" i="64" s="1"/>
  <c r="FH925" i="64"/>
  <c r="FG925" i="64"/>
  <c r="FF925" i="64"/>
  <c r="FD925" i="64"/>
  <c r="FC925" i="64"/>
  <c r="EU925" i="64"/>
  <c r="ET925" i="64"/>
  <c r="ES925" i="64"/>
  <c r="ER925" i="64"/>
  <c r="EQ925" i="64"/>
  <c r="EP925" i="64"/>
  <c r="IA924" i="64"/>
  <c r="HZ924" i="64"/>
  <c r="HY924" i="64"/>
  <c r="GL924" i="64"/>
  <c r="FD924" i="64" s="1"/>
  <c r="FC924" i="64"/>
  <c r="FA924" i="64"/>
  <c r="EZ924" i="64"/>
  <c r="EX924" i="64"/>
  <c r="EU924" i="64"/>
  <c r="ET924" i="64"/>
  <c r="ES924" i="64"/>
  <c r="ER924" i="64"/>
  <c r="EV924" i="64" s="1"/>
  <c r="EQ924" i="64"/>
  <c r="EP924" i="64"/>
  <c r="IA923" i="64"/>
  <c r="HZ923" i="64"/>
  <c r="HY923" i="64"/>
  <c r="GL923" i="64"/>
  <c r="FD923" i="64" s="1"/>
  <c r="FC923" i="64"/>
  <c r="FA923" i="64"/>
  <c r="EZ923" i="64"/>
  <c r="EX923" i="64"/>
  <c r="EU923" i="64"/>
  <c r="ET923" i="64"/>
  <c r="ES923" i="64"/>
  <c r="ER923" i="64"/>
  <c r="EQ923" i="64"/>
  <c r="EP923" i="64"/>
  <c r="IA922" i="64"/>
  <c r="HZ922" i="64"/>
  <c r="HY922" i="64"/>
  <c r="GL922" i="64"/>
  <c r="FD922" i="64" s="1"/>
  <c r="FC922" i="64"/>
  <c r="FA922" i="64"/>
  <c r="EZ922" i="64"/>
  <c r="EX922" i="64"/>
  <c r="EU922" i="64"/>
  <c r="ET922" i="64"/>
  <c r="ES922" i="64"/>
  <c r="ER922" i="64"/>
  <c r="EQ922" i="64"/>
  <c r="EP922" i="64"/>
  <c r="EV922" i="64" s="1"/>
  <c r="IA921" i="64"/>
  <c r="HZ921" i="64"/>
  <c r="HY921" i="64"/>
  <c r="HP921" i="64"/>
  <c r="HO921" i="64"/>
  <c r="HN921" i="64"/>
  <c r="HM921" i="64"/>
  <c r="HL921" i="64"/>
  <c r="HK921" i="64"/>
  <c r="HJ921" i="64"/>
  <c r="HI921" i="64"/>
  <c r="HH921" i="64"/>
  <c r="HG921" i="64"/>
  <c r="HF921" i="64"/>
  <c r="HE921" i="64"/>
  <c r="HD921" i="64"/>
  <c r="HC921" i="64"/>
  <c r="HB921" i="64"/>
  <c r="HA921" i="64"/>
  <c r="GZ921" i="64"/>
  <c r="GY921" i="64"/>
  <c r="GX921" i="64"/>
  <c r="GW921" i="64"/>
  <c r="GV921" i="64"/>
  <c r="GU921" i="64"/>
  <c r="GT921" i="64"/>
  <c r="GS921" i="64"/>
  <c r="GR921" i="64"/>
  <c r="GQ921" i="64"/>
  <c r="GP921" i="64"/>
  <c r="GO921" i="64"/>
  <c r="GN921" i="64"/>
  <c r="GL921" i="64"/>
  <c r="GJ921" i="64"/>
  <c r="GI921" i="64"/>
  <c r="GH921" i="64"/>
  <c r="GG921" i="64"/>
  <c r="GF921" i="64"/>
  <c r="GE921" i="64"/>
  <c r="GD921" i="64"/>
  <c r="GC921" i="64"/>
  <c r="GB921" i="64"/>
  <c r="GA921" i="64"/>
  <c r="FZ921" i="64"/>
  <c r="FY921" i="64"/>
  <c r="FX921" i="64"/>
  <c r="FW921" i="64"/>
  <c r="FV921" i="64"/>
  <c r="FU921" i="64"/>
  <c r="FT921" i="64"/>
  <c r="FS921" i="64"/>
  <c r="FR921" i="64"/>
  <c r="FQ921" i="64"/>
  <c r="FP921" i="64"/>
  <c r="FO921" i="64"/>
  <c r="FN921" i="64"/>
  <c r="FM921" i="64"/>
  <c r="FL921" i="64"/>
  <c r="FK921" i="64"/>
  <c r="FJ921" i="64"/>
  <c r="FI921" i="64"/>
  <c r="FH921" i="64"/>
  <c r="FG921" i="64"/>
  <c r="FA921" i="64" s="1"/>
  <c r="FF921" i="64"/>
  <c r="FD921" i="64"/>
  <c r="FC921" i="64"/>
  <c r="EX921" i="64"/>
  <c r="EW921" i="64"/>
  <c r="EU921" i="64"/>
  <c r="ET921" i="64"/>
  <c r="ES921" i="64"/>
  <c r="ER921" i="64"/>
  <c r="EQ921" i="64"/>
  <c r="EP921" i="64"/>
  <c r="EV921" i="64" s="1"/>
  <c r="M920" i="64"/>
  <c r="L920" i="64"/>
  <c r="M919" i="64"/>
  <c r="L919" i="64"/>
  <c r="EY919" i="64" s="1"/>
  <c r="M918" i="64"/>
  <c r="L918" i="64"/>
  <c r="M917" i="64"/>
  <c r="L917" i="64"/>
  <c r="EY917" i="64" s="1"/>
  <c r="M916" i="64"/>
  <c r="L916" i="64"/>
  <c r="IA920" i="64"/>
  <c r="HZ920" i="64"/>
  <c r="HY920" i="64"/>
  <c r="GL920" i="64"/>
  <c r="GJ920" i="64"/>
  <c r="GI920" i="64"/>
  <c r="GH920" i="64"/>
  <c r="GG920" i="64"/>
  <c r="GF920" i="64"/>
  <c r="GE920" i="64"/>
  <c r="GD920" i="64"/>
  <c r="GC920" i="64"/>
  <c r="GB920" i="64"/>
  <c r="GA920" i="64"/>
  <c r="FZ920" i="64"/>
  <c r="FY920" i="64"/>
  <c r="FX920" i="64"/>
  <c r="FW920" i="64"/>
  <c r="FV920" i="64"/>
  <c r="FU920" i="64"/>
  <c r="FT920" i="64"/>
  <c r="FS920" i="64"/>
  <c r="FR920" i="64"/>
  <c r="FQ920" i="64"/>
  <c r="FP920" i="64"/>
  <c r="FO920" i="64"/>
  <c r="FN920" i="64"/>
  <c r="FM920" i="64"/>
  <c r="FL920" i="64"/>
  <c r="FK920" i="64"/>
  <c r="FJ920" i="64"/>
  <c r="FI920" i="64"/>
  <c r="FH920" i="64"/>
  <c r="FG920" i="64"/>
  <c r="FF920" i="64"/>
  <c r="FB920" i="64" s="1"/>
  <c r="FD920" i="64"/>
  <c r="FC920" i="64"/>
  <c r="EU920" i="64"/>
  <c r="ET920" i="64"/>
  <c r="ES920" i="64"/>
  <c r="ER920" i="64"/>
  <c r="EQ920" i="64"/>
  <c r="EP920" i="64"/>
  <c r="IA919" i="64"/>
  <c r="HZ919" i="64"/>
  <c r="HY919" i="64"/>
  <c r="GL919" i="64"/>
  <c r="FD919" i="64" s="1"/>
  <c r="FC919" i="64"/>
  <c r="FA919" i="64"/>
  <c r="EZ919" i="64"/>
  <c r="EX919" i="64"/>
  <c r="EU919" i="64"/>
  <c r="ET919" i="64"/>
  <c r="ES919" i="64"/>
  <c r="ER919" i="64"/>
  <c r="EQ919" i="64"/>
  <c r="EP919" i="64"/>
  <c r="IA918" i="64"/>
  <c r="HZ918" i="64"/>
  <c r="HY918" i="64"/>
  <c r="GL918" i="64"/>
  <c r="FD918" i="64"/>
  <c r="FC918" i="64"/>
  <c r="FA918" i="64"/>
  <c r="EZ918" i="64"/>
  <c r="EY918" i="64"/>
  <c r="EX918" i="64"/>
  <c r="EU918" i="64"/>
  <c r="ET918" i="64"/>
  <c r="ES918" i="64"/>
  <c r="ER918" i="64"/>
  <c r="EQ918" i="64"/>
  <c r="EP918" i="64"/>
  <c r="IA917" i="64"/>
  <c r="HZ917" i="64"/>
  <c r="HY917" i="64"/>
  <c r="GL917" i="64"/>
  <c r="FD917" i="64" s="1"/>
  <c r="FC917" i="64"/>
  <c r="FA917" i="64"/>
  <c r="EZ917" i="64"/>
  <c r="EX917" i="64"/>
  <c r="EU917" i="64"/>
  <c r="ET917" i="64"/>
  <c r="ES917" i="64"/>
  <c r="ER917" i="64"/>
  <c r="EQ917" i="64"/>
  <c r="EP917" i="64"/>
  <c r="IA916" i="64"/>
  <c r="HZ916" i="64"/>
  <c r="HY916" i="64"/>
  <c r="HP916" i="64"/>
  <c r="HO916" i="64"/>
  <c r="HN916" i="64"/>
  <c r="HM916" i="64"/>
  <c r="HL916" i="64"/>
  <c r="HK916" i="64"/>
  <c r="HJ916" i="64"/>
  <c r="HI916" i="64"/>
  <c r="HH916" i="64"/>
  <c r="HG916" i="64"/>
  <c r="HF916" i="64"/>
  <c r="HE916" i="64"/>
  <c r="HD916" i="64"/>
  <c r="HC916" i="64"/>
  <c r="HB916" i="64"/>
  <c r="HA916" i="64"/>
  <c r="GZ916" i="64"/>
  <c r="GY916" i="64"/>
  <c r="GX916" i="64"/>
  <c r="GW916" i="64"/>
  <c r="GV916" i="64"/>
  <c r="GU916" i="64"/>
  <c r="GT916" i="64"/>
  <c r="GS916" i="64"/>
  <c r="GR916" i="64"/>
  <c r="GQ916" i="64"/>
  <c r="GP916" i="64"/>
  <c r="GO916" i="64"/>
  <c r="GN916" i="64"/>
  <c r="GL916" i="64"/>
  <c r="GJ916" i="64"/>
  <c r="GI916" i="64"/>
  <c r="GH916" i="64"/>
  <c r="GG916" i="64"/>
  <c r="GF916" i="64"/>
  <c r="GE916" i="64"/>
  <c r="GD916" i="64"/>
  <c r="GC916" i="64"/>
  <c r="GB916" i="64"/>
  <c r="GA916" i="64"/>
  <c r="FZ916" i="64"/>
  <c r="FY916" i="64"/>
  <c r="FX916" i="64"/>
  <c r="FW916" i="64"/>
  <c r="FV916" i="64"/>
  <c r="FU916" i="64"/>
  <c r="FT916" i="64"/>
  <c r="FS916" i="64"/>
  <c r="FR916" i="64"/>
  <c r="FQ916" i="64"/>
  <c r="FP916" i="64"/>
  <c r="FO916" i="64"/>
  <c r="FN916" i="64"/>
  <c r="FM916" i="64"/>
  <c r="FL916" i="64"/>
  <c r="FK916" i="64"/>
  <c r="FJ916" i="64"/>
  <c r="FI916" i="64"/>
  <c r="FH916" i="64"/>
  <c r="FG916" i="64"/>
  <c r="FA916" i="64" s="1"/>
  <c r="FF916" i="64"/>
  <c r="FD916" i="64"/>
  <c r="FC916" i="64"/>
  <c r="EY916" i="64"/>
  <c r="EX916" i="64"/>
  <c r="EW916" i="64"/>
  <c r="EU916" i="64"/>
  <c r="ET916" i="64"/>
  <c r="ES916" i="64"/>
  <c r="ER916" i="64"/>
  <c r="EQ916" i="64"/>
  <c r="EP916" i="64"/>
  <c r="EV916" i="64" s="1"/>
  <c r="M915" i="64"/>
  <c r="L915" i="64"/>
  <c r="M913" i="64"/>
  <c r="L913" i="64"/>
  <c r="M912" i="64"/>
  <c r="M911" i="64"/>
  <c r="L911" i="64"/>
  <c r="EY911" i="64" s="1"/>
  <c r="IA915" i="64"/>
  <c r="HZ915" i="64"/>
  <c r="HY915" i="64"/>
  <c r="GL915" i="64"/>
  <c r="GJ915" i="64"/>
  <c r="GI915" i="64"/>
  <c r="GH915" i="64"/>
  <c r="GG915" i="64"/>
  <c r="GF915" i="64"/>
  <c r="GE915" i="64"/>
  <c r="GD915" i="64"/>
  <c r="GC915" i="64"/>
  <c r="GB915" i="64"/>
  <c r="GA915" i="64"/>
  <c r="FZ915" i="64"/>
  <c r="FY915" i="64"/>
  <c r="FX915" i="64"/>
  <c r="FW915" i="64"/>
  <c r="FV915" i="64"/>
  <c r="FU915" i="64"/>
  <c r="FT915" i="64"/>
  <c r="FS915" i="64"/>
  <c r="FR915" i="64"/>
  <c r="FQ915" i="64"/>
  <c r="FP915" i="64"/>
  <c r="FO915" i="64"/>
  <c r="FN915" i="64"/>
  <c r="FM915" i="64"/>
  <c r="FL915" i="64"/>
  <c r="FK915" i="64"/>
  <c r="FJ915" i="64"/>
  <c r="FI915" i="64"/>
  <c r="FH915" i="64"/>
  <c r="FG915" i="64"/>
  <c r="FF915" i="64"/>
  <c r="FD915" i="64"/>
  <c r="FC915" i="64"/>
  <c r="EU915" i="64"/>
  <c r="ET915" i="64"/>
  <c r="ES915" i="64"/>
  <c r="ER915" i="64"/>
  <c r="EQ915" i="64"/>
  <c r="EV915" i="64" s="1"/>
  <c r="EP915" i="64"/>
  <c r="IA914" i="64"/>
  <c r="HZ914" i="64"/>
  <c r="HY914" i="64"/>
  <c r="GL914" i="64"/>
  <c r="FD914" i="64" s="1"/>
  <c r="FC914" i="64"/>
  <c r="FA914" i="64"/>
  <c r="EZ914" i="64"/>
  <c r="EX914" i="64"/>
  <c r="EU914" i="64"/>
  <c r="ET914" i="64"/>
  <c r="ES914" i="64"/>
  <c r="ER914" i="64"/>
  <c r="EQ914" i="64"/>
  <c r="EP914" i="64"/>
  <c r="IA913" i="64"/>
  <c r="HZ913" i="64"/>
  <c r="HY913" i="64"/>
  <c r="GL913" i="64"/>
  <c r="FD913" i="64"/>
  <c r="FC913" i="64"/>
  <c r="FA913" i="64"/>
  <c r="EZ913" i="64"/>
  <c r="EX913" i="64"/>
  <c r="EU913" i="64"/>
  <c r="ET913" i="64"/>
  <c r="ES913" i="64"/>
  <c r="EV913" i="64" s="1"/>
  <c r="ER913" i="64"/>
  <c r="EQ913" i="64"/>
  <c r="EP913" i="64"/>
  <c r="IA912" i="64"/>
  <c r="HZ912" i="64"/>
  <c r="HY912" i="64"/>
  <c r="GL912" i="64"/>
  <c r="FD912" i="64"/>
  <c r="FC912" i="64"/>
  <c r="FA912" i="64"/>
  <c r="EZ912" i="64"/>
  <c r="EX912" i="64"/>
  <c r="EU912" i="64"/>
  <c r="ET912" i="64"/>
  <c r="ES912" i="64"/>
  <c r="ER912" i="64"/>
  <c r="EQ912" i="64"/>
  <c r="EP912" i="64"/>
  <c r="IA911" i="64"/>
  <c r="HZ911" i="64"/>
  <c r="HY911" i="64"/>
  <c r="HP911" i="64"/>
  <c r="HO911" i="64"/>
  <c r="HN911" i="64"/>
  <c r="HM911" i="64"/>
  <c r="HL911" i="64"/>
  <c r="HK911" i="64"/>
  <c r="HJ911" i="64"/>
  <c r="HI911" i="64"/>
  <c r="HH911" i="64"/>
  <c r="HG911" i="64"/>
  <c r="HF911" i="64"/>
  <c r="HE911" i="64"/>
  <c r="HD911" i="64"/>
  <c r="HC911" i="64"/>
  <c r="HB911" i="64"/>
  <c r="HA911" i="64"/>
  <c r="GZ911" i="64"/>
  <c r="GY911" i="64"/>
  <c r="GX911" i="64"/>
  <c r="GW911" i="64"/>
  <c r="GV911" i="64"/>
  <c r="GU911" i="64"/>
  <c r="GT911" i="64"/>
  <c r="GS911" i="64"/>
  <c r="GR911" i="64"/>
  <c r="GQ911" i="64"/>
  <c r="GP911" i="64"/>
  <c r="GO911" i="64"/>
  <c r="GN911" i="64"/>
  <c r="GL911" i="64"/>
  <c r="FD911" i="64" s="1"/>
  <c r="GJ911" i="64"/>
  <c r="GI911" i="64"/>
  <c r="GH911" i="64"/>
  <c r="GG911" i="64"/>
  <c r="GF911" i="64"/>
  <c r="GE911" i="64"/>
  <c r="GD911" i="64"/>
  <c r="GC911" i="64"/>
  <c r="GB911" i="64"/>
  <c r="GA911" i="64"/>
  <c r="FZ911" i="64"/>
  <c r="FY911" i="64"/>
  <c r="FX911" i="64"/>
  <c r="FW911" i="64"/>
  <c r="FV911" i="64"/>
  <c r="FU911" i="64"/>
  <c r="FT911" i="64"/>
  <c r="FS911" i="64"/>
  <c r="FR911" i="64"/>
  <c r="FQ911" i="64"/>
  <c r="FP911" i="64"/>
  <c r="FO911" i="64"/>
  <c r="FN911" i="64"/>
  <c r="FM911" i="64"/>
  <c r="FL911" i="64"/>
  <c r="FK911" i="64"/>
  <c r="FJ911" i="64"/>
  <c r="FI911" i="64"/>
  <c r="FH911" i="64"/>
  <c r="FG911" i="64"/>
  <c r="FF911" i="64"/>
  <c r="EX911" i="64" s="1"/>
  <c r="FC911" i="64"/>
  <c r="EW911" i="64"/>
  <c r="EU911" i="64"/>
  <c r="ET911" i="64"/>
  <c r="ES911" i="64"/>
  <c r="ER911" i="64"/>
  <c r="EQ911" i="64"/>
  <c r="EP911" i="64"/>
  <c r="EV911" i="64" s="1"/>
  <c r="M910" i="64"/>
  <c r="L910" i="64"/>
  <c r="M909" i="64"/>
  <c r="M908" i="64"/>
  <c r="L908" i="64"/>
  <c r="M907" i="64"/>
  <c r="M906" i="64"/>
  <c r="L906" i="64"/>
  <c r="IA910" i="64"/>
  <c r="HZ910" i="64"/>
  <c r="HY910" i="64"/>
  <c r="GL910" i="64"/>
  <c r="GJ910" i="64"/>
  <c r="GI910" i="64"/>
  <c r="GH910" i="64"/>
  <c r="GG910" i="64"/>
  <c r="GF910" i="64"/>
  <c r="GE910" i="64"/>
  <c r="GD910" i="64"/>
  <c r="GC910" i="64"/>
  <c r="GB910" i="64"/>
  <c r="GA910" i="64"/>
  <c r="FZ910" i="64"/>
  <c r="FY910" i="64"/>
  <c r="FX910" i="64"/>
  <c r="FW910" i="64"/>
  <c r="FV910" i="64"/>
  <c r="FU910" i="64"/>
  <c r="FT910" i="64"/>
  <c r="FS910" i="64"/>
  <c r="FR910" i="64"/>
  <c r="FQ910" i="64"/>
  <c r="FP910" i="64"/>
  <c r="FO910" i="64"/>
  <c r="FN910" i="64"/>
  <c r="FM910" i="64"/>
  <c r="FL910" i="64"/>
  <c r="FK910" i="64"/>
  <c r="FJ910" i="64"/>
  <c r="FI910" i="64"/>
  <c r="FH910" i="64"/>
  <c r="FG910" i="64"/>
  <c r="FF910" i="64"/>
  <c r="FD910" i="64"/>
  <c r="FC910" i="64"/>
  <c r="EU910" i="64"/>
  <c r="ET910" i="64"/>
  <c r="ES910" i="64"/>
  <c r="ER910" i="64"/>
  <c r="EQ910" i="64"/>
  <c r="EV910" i="64" s="1"/>
  <c r="EP910" i="64"/>
  <c r="IA909" i="64"/>
  <c r="HZ909" i="64"/>
  <c r="HY909" i="64"/>
  <c r="GL909" i="64"/>
  <c r="FD909" i="64" s="1"/>
  <c r="FC909" i="64"/>
  <c r="FA909" i="64"/>
  <c r="EZ909" i="64"/>
  <c r="EX909" i="64"/>
  <c r="EU909" i="64"/>
  <c r="ET909" i="64"/>
  <c r="ES909" i="64"/>
  <c r="ER909" i="64"/>
  <c r="EQ909" i="64"/>
  <c r="EP909" i="64"/>
  <c r="IA908" i="64"/>
  <c r="HZ908" i="64"/>
  <c r="HY908" i="64"/>
  <c r="GL908" i="64"/>
  <c r="FD908" i="64"/>
  <c r="FC908" i="64"/>
  <c r="FA908" i="64"/>
  <c r="EZ908" i="64"/>
  <c r="EX908" i="64"/>
  <c r="EU908" i="64"/>
  <c r="ET908" i="64"/>
  <c r="ES908" i="64"/>
  <c r="ER908" i="64"/>
  <c r="EQ908" i="64"/>
  <c r="EP908" i="64"/>
  <c r="IA907" i="64"/>
  <c r="HZ907" i="64"/>
  <c r="HY907" i="64"/>
  <c r="GL907" i="64"/>
  <c r="FD907" i="64"/>
  <c r="FC907" i="64"/>
  <c r="FA907" i="64"/>
  <c r="EZ907" i="64"/>
  <c r="EX907" i="64"/>
  <c r="EU907" i="64"/>
  <c r="ET907" i="64"/>
  <c r="ES907" i="64"/>
  <c r="ER907" i="64"/>
  <c r="EQ907" i="64"/>
  <c r="EP907" i="64"/>
  <c r="IA906" i="64"/>
  <c r="HZ906" i="64"/>
  <c r="HY906" i="64"/>
  <c r="HP906" i="64"/>
  <c r="HO906" i="64"/>
  <c r="HN906" i="64"/>
  <c r="HM906" i="64"/>
  <c r="HL906" i="64"/>
  <c r="HK906" i="64"/>
  <c r="HJ906" i="64"/>
  <c r="HI906" i="64"/>
  <c r="HH906" i="64"/>
  <c r="HG906" i="64"/>
  <c r="HF906" i="64"/>
  <c r="HE906" i="64"/>
  <c r="HD906" i="64"/>
  <c r="HC906" i="64"/>
  <c r="HB906" i="64"/>
  <c r="HA906" i="64"/>
  <c r="GZ906" i="64"/>
  <c r="GY906" i="64"/>
  <c r="GX906" i="64"/>
  <c r="GW906" i="64"/>
  <c r="GV906" i="64"/>
  <c r="GU906" i="64"/>
  <c r="GT906" i="64"/>
  <c r="GS906" i="64"/>
  <c r="GR906" i="64"/>
  <c r="GQ906" i="64"/>
  <c r="GP906" i="64"/>
  <c r="GO906" i="64"/>
  <c r="GN906" i="64"/>
  <c r="GL906" i="64"/>
  <c r="GJ906" i="64"/>
  <c r="GI906" i="64"/>
  <c r="GH906" i="64"/>
  <c r="GG906" i="64"/>
  <c r="GF906" i="64"/>
  <c r="GE906" i="64"/>
  <c r="GD906" i="64"/>
  <c r="GC906" i="64"/>
  <c r="GB906" i="64"/>
  <c r="GA906" i="64"/>
  <c r="FZ906" i="64"/>
  <c r="FY906" i="64"/>
  <c r="FX906" i="64"/>
  <c r="FW906" i="64"/>
  <c r="FV906" i="64"/>
  <c r="FU906" i="64"/>
  <c r="FT906" i="64"/>
  <c r="FS906" i="64"/>
  <c r="FR906" i="64"/>
  <c r="FQ906" i="64"/>
  <c r="FP906" i="64"/>
  <c r="FO906" i="64"/>
  <c r="FN906" i="64"/>
  <c r="FM906" i="64"/>
  <c r="FL906" i="64"/>
  <c r="FK906" i="64"/>
  <c r="FJ906" i="64"/>
  <c r="FI906" i="64"/>
  <c r="FH906" i="64"/>
  <c r="FG906" i="64"/>
  <c r="FF906" i="64"/>
  <c r="FD906" i="64"/>
  <c r="FC906" i="64"/>
  <c r="EX906" i="64"/>
  <c r="EW906" i="64"/>
  <c r="EU906" i="64"/>
  <c r="ET906" i="64"/>
  <c r="ES906" i="64"/>
  <c r="ER906" i="64"/>
  <c r="EQ906" i="64"/>
  <c r="EP906" i="64"/>
  <c r="M905" i="64"/>
  <c r="L905" i="64"/>
  <c r="M904" i="64"/>
  <c r="M903" i="64"/>
  <c r="L903" i="64"/>
  <c r="EY903" i="64" s="1"/>
  <c r="M902" i="64"/>
  <c r="M901" i="64"/>
  <c r="L901" i="64"/>
  <c r="EY901" i="64" s="1"/>
  <c r="IA905" i="64"/>
  <c r="HZ905" i="64"/>
  <c r="HY905" i="64"/>
  <c r="GL905" i="64"/>
  <c r="GJ905" i="64"/>
  <c r="GI905" i="64"/>
  <c r="GH905" i="64"/>
  <c r="GG905" i="64"/>
  <c r="GF905" i="64"/>
  <c r="GE905" i="64"/>
  <c r="GD905" i="64"/>
  <c r="GC905" i="64"/>
  <c r="GB905" i="64"/>
  <c r="GA905" i="64"/>
  <c r="FZ905" i="64"/>
  <c r="FY905" i="64"/>
  <c r="FX905" i="64"/>
  <c r="FW905" i="64"/>
  <c r="FV905" i="64"/>
  <c r="FU905" i="64"/>
  <c r="FT905" i="64"/>
  <c r="FS905" i="64"/>
  <c r="FR905" i="64"/>
  <c r="FQ905" i="64"/>
  <c r="FP905" i="64"/>
  <c r="FO905" i="64"/>
  <c r="FN905" i="64"/>
  <c r="FM905" i="64"/>
  <c r="FL905" i="64"/>
  <c r="FK905" i="64"/>
  <c r="FJ905" i="64"/>
  <c r="FI905" i="64"/>
  <c r="FH905" i="64"/>
  <c r="FG905" i="64"/>
  <c r="FF905" i="64"/>
  <c r="FD905" i="64"/>
  <c r="FC905" i="64"/>
  <c r="EU905" i="64"/>
  <c r="ET905" i="64"/>
  <c r="ES905" i="64"/>
  <c r="ER905" i="64"/>
  <c r="EQ905" i="64"/>
  <c r="EP905" i="64"/>
  <c r="IA904" i="64"/>
  <c r="HZ904" i="64"/>
  <c r="HY904" i="64"/>
  <c r="GL904" i="64"/>
  <c r="FD904" i="64"/>
  <c r="FC904" i="64"/>
  <c r="FA904" i="64"/>
  <c r="EZ904" i="64"/>
  <c r="EX904" i="64"/>
  <c r="EU904" i="64"/>
  <c r="ET904" i="64"/>
  <c r="ES904" i="64"/>
  <c r="ER904" i="64"/>
  <c r="EQ904" i="64"/>
  <c r="EP904" i="64"/>
  <c r="IA903" i="64"/>
  <c r="HZ903" i="64"/>
  <c r="HY903" i="64"/>
  <c r="GL903" i="64"/>
  <c r="FD903" i="64" s="1"/>
  <c r="FC903" i="64"/>
  <c r="FA903" i="64"/>
  <c r="EZ903" i="64"/>
  <c r="EX903" i="64"/>
  <c r="EU903" i="64"/>
  <c r="ET903" i="64"/>
  <c r="ES903" i="64"/>
  <c r="ER903" i="64"/>
  <c r="EQ903" i="64"/>
  <c r="EP903" i="64"/>
  <c r="IA902" i="64"/>
  <c r="HZ902" i="64"/>
  <c r="HY902" i="64"/>
  <c r="GL902" i="64"/>
  <c r="FD902" i="64"/>
  <c r="FC902" i="64"/>
  <c r="FA902" i="64"/>
  <c r="EZ902" i="64"/>
  <c r="EX902" i="64"/>
  <c r="EU902" i="64"/>
  <c r="ET902" i="64"/>
  <c r="ES902" i="64"/>
  <c r="ER902" i="64"/>
  <c r="EQ902" i="64"/>
  <c r="EP902" i="64"/>
  <c r="IA901" i="64"/>
  <c r="HZ901" i="64"/>
  <c r="HY901" i="64"/>
  <c r="HP901" i="64"/>
  <c r="HO901" i="64"/>
  <c r="HN901" i="64"/>
  <c r="HM901" i="64"/>
  <c r="HL901" i="64"/>
  <c r="HK901" i="64"/>
  <c r="HJ901" i="64"/>
  <c r="HI901" i="64"/>
  <c r="HH901" i="64"/>
  <c r="HG901" i="64"/>
  <c r="HF901" i="64"/>
  <c r="HE901" i="64"/>
  <c r="HD901" i="64"/>
  <c r="HC901" i="64"/>
  <c r="HB901" i="64"/>
  <c r="HA901" i="64"/>
  <c r="GZ901" i="64"/>
  <c r="GY901" i="64"/>
  <c r="GX901" i="64"/>
  <c r="GW901" i="64"/>
  <c r="GV901" i="64"/>
  <c r="GU901" i="64"/>
  <c r="GT901" i="64"/>
  <c r="GS901" i="64"/>
  <c r="GR901" i="64"/>
  <c r="GQ901" i="64"/>
  <c r="GP901" i="64"/>
  <c r="GO901" i="64"/>
  <c r="GN901" i="64"/>
  <c r="GL901" i="64"/>
  <c r="FD901" i="64" s="1"/>
  <c r="GJ901" i="64"/>
  <c r="GI901" i="64"/>
  <c r="GH901" i="64"/>
  <c r="GG901" i="64"/>
  <c r="GF901" i="64"/>
  <c r="GE901" i="64"/>
  <c r="GD901" i="64"/>
  <c r="GC901" i="64"/>
  <c r="GB901" i="64"/>
  <c r="GA901" i="64"/>
  <c r="FZ901" i="64"/>
  <c r="FY901" i="64"/>
  <c r="FX901" i="64"/>
  <c r="FW901" i="64"/>
  <c r="FV901" i="64"/>
  <c r="FU901" i="64"/>
  <c r="FT901" i="64"/>
  <c r="FS901" i="64"/>
  <c r="FR901" i="64"/>
  <c r="FQ901" i="64"/>
  <c r="FP901" i="64"/>
  <c r="FO901" i="64"/>
  <c r="FN901" i="64"/>
  <c r="FM901" i="64"/>
  <c r="FL901" i="64"/>
  <c r="FK901" i="64"/>
  <c r="FJ901" i="64"/>
  <c r="FI901" i="64"/>
  <c r="FH901" i="64"/>
  <c r="FG901" i="64"/>
  <c r="FF901" i="64"/>
  <c r="FC901" i="64"/>
  <c r="EX901" i="64"/>
  <c r="EW901" i="64"/>
  <c r="EU901" i="64"/>
  <c r="ET901" i="64"/>
  <c r="ES901" i="64"/>
  <c r="ER901" i="64"/>
  <c r="EQ901" i="64"/>
  <c r="EP901" i="64"/>
  <c r="EV901" i="64" s="1"/>
  <c r="M900" i="64"/>
  <c r="L900" i="64"/>
  <c r="M899" i="64"/>
  <c r="L899" i="64"/>
  <c r="EY899" i="64" s="1"/>
  <c r="M898" i="64"/>
  <c r="L898" i="64"/>
  <c r="M897" i="64"/>
  <c r="L897" i="64"/>
  <c r="EY897" i="64" s="1"/>
  <c r="M896" i="64"/>
  <c r="L896" i="64"/>
  <c r="IA900" i="64"/>
  <c r="HZ900" i="64"/>
  <c r="HY900" i="64"/>
  <c r="GL900" i="64"/>
  <c r="GJ900" i="64"/>
  <c r="GI900" i="64"/>
  <c r="GH900" i="64"/>
  <c r="GG900" i="64"/>
  <c r="GF900" i="64"/>
  <c r="GE900" i="64"/>
  <c r="GD900" i="64"/>
  <c r="GC900" i="64"/>
  <c r="GB900" i="64"/>
  <c r="GA900" i="64"/>
  <c r="FZ900" i="64"/>
  <c r="FY900" i="64"/>
  <c r="FX900" i="64"/>
  <c r="FW900" i="64"/>
  <c r="FV900" i="64"/>
  <c r="FU900" i="64"/>
  <c r="FT900" i="64"/>
  <c r="FS900" i="64"/>
  <c r="FR900" i="64"/>
  <c r="FQ900" i="64"/>
  <c r="FP900" i="64"/>
  <c r="FO900" i="64"/>
  <c r="FN900" i="64"/>
  <c r="FM900" i="64"/>
  <c r="FL900" i="64"/>
  <c r="FK900" i="64"/>
  <c r="FJ900" i="64"/>
  <c r="FI900" i="64"/>
  <c r="FH900" i="64"/>
  <c r="FG900" i="64"/>
  <c r="FF900" i="64"/>
  <c r="FD900" i="64"/>
  <c r="FC900" i="64"/>
  <c r="EU900" i="64"/>
  <c r="ET900" i="64"/>
  <c r="ES900" i="64"/>
  <c r="ER900" i="64"/>
  <c r="EQ900" i="64"/>
  <c r="EV900" i="64" s="1"/>
  <c r="EP900" i="64"/>
  <c r="IA899" i="64"/>
  <c r="HZ899" i="64"/>
  <c r="HY899" i="64"/>
  <c r="GL899" i="64"/>
  <c r="FD899" i="64" s="1"/>
  <c r="FC899" i="64"/>
  <c r="FA899" i="64"/>
  <c r="EZ899" i="64"/>
  <c r="EX899" i="64"/>
  <c r="EU899" i="64"/>
  <c r="ET899" i="64"/>
  <c r="ES899" i="64"/>
  <c r="ER899" i="64"/>
  <c r="EQ899" i="64"/>
  <c r="EP899" i="64"/>
  <c r="IA898" i="64"/>
  <c r="HZ898" i="64"/>
  <c r="HY898" i="64"/>
  <c r="GL898" i="64"/>
  <c r="FD898" i="64"/>
  <c r="FC898" i="64"/>
  <c r="FA898" i="64"/>
  <c r="EZ898" i="64"/>
  <c r="EY898" i="64"/>
  <c r="EX898" i="64"/>
  <c r="EU898" i="64"/>
  <c r="ET898" i="64"/>
  <c r="ES898" i="64"/>
  <c r="EV898" i="64" s="1"/>
  <c r="ER898" i="64"/>
  <c r="EQ898" i="64"/>
  <c r="EP898" i="64"/>
  <c r="IA897" i="64"/>
  <c r="HZ897" i="64"/>
  <c r="HY897" i="64"/>
  <c r="GL897" i="64"/>
  <c r="FD897" i="64"/>
  <c r="FC897" i="64"/>
  <c r="FA897" i="64"/>
  <c r="EZ897" i="64"/>
  <c r="EX897" i="64"/>
  <c r="EU897" i="64"/>
  <c r="ET897" i="64"/>
  <c r="ES897" i="64"/>
  <c r="ER897" i="64"/>
  <c r="EQ897" i="64"/>
  <c r="EP897" i="64"/>
  <c r="IA896" i="64"/>
  <c r="HZ896" i="64"/>
  <c r="HY896" i="64"/>
  <c r="HP896" i="64"/>
  <c r="HO896" i="64"/>
  <c r="HN896" i="64"/>
  <c r="HM896" i="64"/>
  <c r="HL896" i="64"/>
  <c r="HK896" i="64"/>
  <c r="HJ896" i="64"/>
  <c r="HI896" i="64"/>
  <c r="HH896" i="64"/>
  <c r="HG896" i="64"/>
  <c r="HF896" i="64"/>
  <c r="HE896" i="64"/>
  <c r="HD896" i="64"/>
  <c r="HC896" i="64"/>
  <c r="HB896" i="64"/>
  <c r="HA896" i="64"/>
  <c r="GZ896" i="64"/>
  <c r="GY896" i="64"/>
  <c r="GX896" i="64"/>
  <c r="GW896" i="64"/>
  <c r="GV896" i="64"/>
  <c r="GU896" i="64"/>
  <c r="GT896" i="64"/>
  <c r="GS896" i="64"/>
  <c r="GR896" i="64"/>
  <c r="GQ896" i="64"/>
  <c r="GP896" i="64"/>
  <c r="GO896" i="64"/>
  <c r="GN896" i="64"/>
  <c r="GL896" i="64"/>
  <c r="GJ896" i="64"/>
  <c r="GI896" i="64"/>
  <c r="GH896" i="64"/>
  <c r="GG896" i="64"/>
  <c r="GF896" i="64"/>
  <c r="GE896" i="64"/>
  <c r="GD896" i="64"/>
  <c r="GC896" i="64"/>
  <c r="GB896" i="64"/>
  <c r="GA896" i="64"/>
  <c r="FZ896" i="64"/>
  <c r="FY896" i="64"/>
  <c r="FX896" i="64"/>
  <c r="FW896" i="64"/>
  <c r="FV896" i="64"/>
  <c r="FU896" i="64"/>
  <c r="FT896" i="64"/>
  <c r="FS896" i="64"/>
  <c r="FR896" i="64"/>
  <c r="FQ896" i="64"/>
  <c r="FP896" i="64"/>
  <c r="FO896" i="64"/>
  <c r="FN896" i="64"/>
  <c r="FM896" i="64"/>
  <c r="FL896" i="64"/>
  <c r="FK896" i="64"/>
  <c r="FJ896" i="64"/>
  <c r="FI896" i="64"/>
  <c r="FH896" i="64"/>
  <c r="FG896" i="64"/>
  <c r="FF896" i="64"/>
  <c r="FD896" i="64"/>
  <c r="FC896" i="64"/>
  <c r="EY896" i="64"/>
  <c r="EX896" i="64"/>
  <c r="EW896" i="64"/>
  <c r="EU896" i="64"/>
  <c r="ET896" i="64"/>
  <c r="ES896" i="64"/>
  <c r="ER896" i="64"/>
  <c r="EQ896" i="64"/>
  <c r="EP896" i="64"/>
  <c r="M895" i="64"/>
  <c r="L895" i="64"/>
  <c r="M894" i="64"/>
  <c r="M893" i="64"/>
  <c r="L893" i="64"/>
  <c r="M892" i="64"/>
  <c r="M891" i="64"/>
  <c r="L891" i="64"/>
  <c r="IA895" i="64"/>
  <c r="HZ895" i="64"/>
  <c r="HY895" i="64"/>
  <c r="GL895" i="64"/>
  <c r="GJ895" i="64"/>
  <c r="GI895" i="64"/>
  <c r="GH895" i="64"/>
  <c r="GG895" i="64"/>
  <c r="GF895" i="64"/>
  <c r="GE895" i="64"/>
  <c r="GD895" i="64"/>
  <c r="GC895" i="64"/>
  <c r="GB895" i="64"/>
  <c r="GA895" i="64"/>
  <c r="FZ895" i="64"/>
  <c r="FY895" i="64"/>
  <c r="FX895" i="64"/>
  <c r="FW895" i="64"/>
  <c r="FV895" i="64"/>
  <c r="FU895" i="64"/>
  <c r="FT895" i="64"/>
  <c r="FS895" i="64"/>
  <c r="FR895" i="64"/>
  <c r="FQ895" i="64"/>
  <c r="FP895" i="64"/>
  <c r="FO895" i="64"/>
  <c r="FN895" i="64"/>
  <c r="FM895" i="64"/>
  <c r="FL895" i="64"/>
  <c r="FK895" i="64"/>
  <c r="FJ895" i="64"/>
  <c r="FI895" i="64"/>
  <c r="FH895" i="64"/>
  <c r="FG895" i="64"/>
  <c r="FF895" i="64"/>
  <c r="FB895" i="64" s="1"/>
  <c r="FD895" i="64"/>
  <c r="FC895" i="64"/>
  <c r="EU895" i="64"/>
  <c r="ET895" i="64"/>
  <c r="ES895" i="64"/>
  <c r="ER895" i="64"/>
  <c r="EQ895" i="64"/>
  <c r="EP895" i="64"/>
  <c r="IA894" i="64"/>
  <c r="HZ894" i="64"/>
  <c r="HY894" i="64"/>
  <c r="GL894" i="64"/>
  <c r="FD894" i="64" s="1"/>
  <c r="FC894" i="64"/>
  <c r="FA894" i="64"/>
  <c r="EZ894" i="64"/>
  <c r="EX894" i="64"/>
  <c r="EU894" i="64"/>
  <c r="ET894" i="64"/>
  <c r="ES894" i="64"/>
  <c r="ER894" i="64"/>
  <c r="EQ894" i="64"/>
  <c r="EP894" i="64"/>
  <c r="IA893" i="64"/>
  <c r="HZ893" i="64"/>
  <c r="HY893" i="64"/>
  <c r="GL893" i="64"/>
  <c r="FD893" i="64" s="1"/>
  <c r="FC893" i="64"/>
  <c r="FA893" i="64"/>
  <c r="EZ893" i="64"/>
  <c r="EX893" i="64"/>
  <c r="EU893" i="64"/>
  <c r="ET893" i="64"/>
  <c r="ES893" i="64"/>
  <c r="ER893" i="64"/>
  <c r="EQ893" i="64"/>
  <c r="EP893" i="64"/>
  <c r="IA892" i="64"/>
  <c r="HZ892" i="64"/>
  <c r="HY892" i="64"/>
  <c r="GL892" i="64"/>
  <c r="FD892" i="64" s="1"/>
  <c r="FC892" i="64"/>
  <c r="FA892" i="64"/>
  <c r="EZ892" i="64"/>
  <c r="EX892" i="64"/>
  <c r="EU892" i="64"/>
  <c r="ET892" i="64"/>
  <c r="ES892" i="64"/>
  <c r="ER892" i="64"/>
  <c r="EQ892" i="64"/>
  <c r="EP892" i="64"/>
  <c r="IA891" i="64"/>
  <c r="HZ891" i="64"/>
  <c r="HY891" i="64"/>
  <c r="HP891" i="64"/>
  <c r="HO891" i="64"/>
  <c r="HN891" i="64"/>
  <c r="HM891" i="64"/>
  <c r="HL891" i="64"/>
  <c r="HK891" i="64"/>
  <c r="HJ891" i="64"/>
  <c r="HI891" i="64"/>
  <c r="HH891" i="64"/>
  <c r="HG891" i="64"/>
  <c r="HF891" i="64"/>
  <c r="HE891" i="64"/>
  <c r="HD891" i="64"/>
  <c r="HC891" i="64"/>
  <c r="HB891" i="64"/>
  <c r="HA891" i="64"/>
  <c r="GZ891" i="64"/>
  <c r="GY891" i="64"/>
  <c r="GX891" i="64"/>
  <c r="GW891" i="64"/>
  <c r="GV891" i="64"/>
  <c r="GU891" i="64"/>
  <c r="GT891" i="64"/>
  <c r="GS891" i="64"/>
  <c r="GR891" i="64"/>
  <c r="GQ891" i="64"/>
  <c r="GP891" i="64"/>
  <c r="GO891" i="64"/>
  <c r="GN891" i="64"/>
  <c r="GL891" i="64"/>
  <c r="GJ891" i="64"/>
  <c r="GI891" i="64"/>
  <c r="GH891" i="64"/>
  <c r="GG891" i="64"/>
  <c r="GF891" i="64"/>
  <c r="GE891" i="64"/>
  <c r="GD891" i="64"/>
  <c r="GC891" i="64"/>
  <c r="GB891" i="64"/>
  <c r="GA891" i="64"/>
  <c r="FZ891" i="64"/>
  <c r="FY891" i="64"/>
  <c r="FX891" i="64"/>
  <c r="FW891" i="64"/>
  <c r="FV891" i="64"/>
  <c r="FU891" i="64"/>
  <c r="FT891" i="64"/>
  <c r="FS891" i="64"/>
  <c r="FR891" i="64"/>
  <c r="FQ891" i="64"/>
  <c r="FP891" i="64"/>
  <c r="FO891" i="64"/>
  <c r="FN891" i="64"/>
  <c r="FM891" i="64"/>
  <c r="FL891" i="64"/>
  <c r="FK891" i="64"/>
  <c r="FJ891" i="64"/>
  <c r="FI891" i="64"/>
  <c r="FH891" i="64"/>
  <c r="FG891" i="64"/>
  <c r="FA891" i="64" s="1"/>
  <c r="FF891" i="64"/>
  <c r="FD891" i="64"/>
  <c r="FC891" i="64"/>
  <c r="EX891" i="64"/>
  <c r="EW891" i="64"/>
  <c r="EU891" i="64"/>
  <c r="ET891" i="64"/>
  <c r="ES891" i="64"/>
  <c r="ER891" i="64"/>
  <c r="EQ891" i="64"/>
  <c r="EP891" i="64"/>
  <c r="EV891" i="64" s="1"/>
  <c r="M890" i="64"/>
  <c r="L890" i="64"/>
  <c r="M888" i="64"/>
  <c r="EY888" i="64" s="1"/>
  <c r="L888" i="64"/>
  <c r="M887" i="64"/>
  <c r="M886" i="64"/>
  <c r="EY886" i="64" s="1"/>
  <c r="L886" i="64"/>
  <c r="IA890" i="64"/>
  <c r="HZ890" i="64"/>
  <c r="HY890" i="64"/>
  <c r="GL890" i="64"/>
  <c r="GJ890" i="64"/>
  <c r="GI890" i="64"/>
  <c r="GH890" i="64"/>
  <c r="GG890" i="64"/>
  <c r="GF890" i="64"/>
  <c r="GE890" i="64"/>
  <c r="GD890" i="64"/>
  <c r="GC890" i="64"/>
  <c r="GB890" i="64"/>
  <c r="GA890" i="64"/>
  <c r="FZ890" i="64"/>
  <c r="FY890" i="64"/>
  <c r="FX890" i="64"/>
  <c r="FW890" i="64"/>
  <c r="FV890" i="64"/>
  <c r="FU890" i="64"/>
  <c r="FT890" i="64"/>
  <c r="FS890" i="64"/>
  <c r="FR890" i="64"/>
  <c r="FQ890" i="64"/>
  <c r="FP890" i="64"/>
  <c r="FO890" i="64"/>
  <c r="FN890" i="64"/>
  <c r="FM890" i="64"/>
  <c r="FL890" i="64"/>
  <c r="FK890" i="64"/>
  <c r="FJ890" i="64"/>
  <c r="FI890" i="64"/>
  <c r="FH890" i="64"/>
  <c r="FG890" i="64"/>
  <c r="FF890" i="64"/>
  <c r="FD890" i="64"/>
  <c r="FC890" i="64"/>
  <c r="EU890" i="64"/>
  <c r="ET890" i="64"/>
  <c r="ES890" i="64"/>
  <c r="ER890" i="64"/>
  <c r="EQ890" i="64"/>
  <c r="EP890" i="64"/>
  <c r="IA889" i="64"/>
  <c r="HZ889" i="64"/>
  <c r="HY889" i="64"/>
  <c r="GL889" i="64"/>
  <c r="FD889" i="64"/>
  <c r="FC889" i="64"/>
  <c r="FA889" i="64"/>
  <c r="EZ889" i="64"/>
  <c r="EX889" i="64"/>
  <c r="EU889" i="64"/>
  <c r="ET889" i="64"/>
  <c r="ES889" i="64"/>
  <c r="ER889" i="64"/>
  <c r="EQ889" i="64"/>
  <c r="EP889" i="64"/>
  <c r="IA888" i="64"/>
  <c r="HZ888" i="64"/>
  <c r="HY888" i="64"/>
  <c r="GL888" i="64"/>
  <c r="FD888" i="64" s="1"/>
  <c r="FC888" i="64"/>
  <c r="FA888" i="64"/>
  <c r="EZ888" i="64"/>
  <c r="EX888" i="64"/>
  <c r="EU888" i="64"/>
  <c r="ET888" i="64"/>
  <c r="ES888" i="64"/>
  <c r="ER888" i="64"/>
  <c r="EQ888" i="64"/>
  <c r="EP888" i="64"/>
  <c r="IA887" i="64"/>
  <c r="HZ887" i="64"/>
  <c r="HY887" i="64"/>
  <c r="GL887" i="64"/>
  <c r="FD887" i="64"/>
  <c r="FC887" i="64"/>
  <c r="FA887" i="64"/>
  <c r="EZ887" i="64"/>
  <c r="EX887" i="64"/>
  <c r="EU887" i="64"/>
  <c r="ET887" i="64"/>
  <c r="ES887" i="64"/>
  <c r="ER887" i="64"/>
  <c r="EQ887" i="64"/>
  <c r="EP887" i="64"/>
  <c r="IA886" i="64"/>
  <c r="HZ886" i="64"/>
  <c r="HY886" i="64"/>
  <c r="HP886" i="64"/>
  <c r="HO886" i="64"/>
  <c r="HN886" i="64"/>
  <c r="HM886" i="64"/>
  <c r="HL886" i="64"/>
  <c r="HK886" i="64"/>
  <c r="HJ886" i="64"/>
  <c r="HI886" i="64"/>
  <c r="HH886" i="64"/>
  <c r="HG886" i="64"/>
  <c r="HF886" i="64"/>
  <c r="HE886" i="64"/>
  <c r="HD886" i="64"/>
  <c r="HC886" i="64"/>
  <c r="HB886" i="64"/>
  <c r="HA886" i="64"/>
  <c r="GZ886" i="64"/>
  <c r="GY886" i="64"/>
  <c r="GX886" i="64"/>
  <c r="GW886" i="64"/>
  <c r="GV886" i="64"/>
  <c r="GU886" i="64"/>
  <c r="GT886" i="64"/>
  <c r="GS886" i="64"/>
  <c r="GR886" i="64"/>
  <c r="GQ886" i="64"/>
  <c r="GP886" i="64"/>
  <c r="GO886" i="64"/>
  <c r="GN886" i="64"/>
  <c r="GL886" i="64"/>
  <c r="FD886" i="64" s="1"/>
  <c r="GJ886" i="64"/>
  <c r="GI886" i="64"/>
  <c r="GH886" i="64"/>
  <c r="GG886" i="64"/>
  <c r="GF886" i="64"/>
  <c r="GE886" i="64"/>
  <c r="GD886" i="64"/>
  <c r="GC886" i="64"/>
  <c r="GB886" i="64"/>
  <c r="GA886" i="64"/>
  <c r="FZ886" i="64"/>
  <c r="FY886" i="64"/>
  <c r="FX886" i="64"/>
  <c r="FW886" i="64"/>
  <c r="FV886" i="64"/>
  <c r="FU886" i="64"/>
  <c r="FT886" i="64"/>
  <c r="FS886" i="64"/>
  <c r="FR886" i="64"/>
  <c r="FQ886" i="64"/>
  <c r="FP886" i="64"/>
  <c r="FO886" i="64"/>
  <c r="FN886" i="64"/>
  <c r="FM886" i="64"/>
  <c r="FL886" i="64"/>
  <c r="FK886" i="64"/>
  <c r="FJ886" i="64"/>
  <c r="FI886" i="64"/>
  <c r="FH886" i="64"/>
  <c r="FG886" i="64"/>
  <c r="FF886" i="64"/>
  <c r="FC886" i="64"/>
  <c r="EX886" i="64"/>
  <c r="EW886" i="64"/>
  <c r="EU886" i="64"/>
  <c r="ET886" i="64"/>
  <c r="ES886" i="64"/>
  <c r="ER886" i="64"/>
  <c r="EQ886" i="64"/>
  <c r="EP886" i="64"/>
  <c r="M885" i="64"/>
  <c r="L885" i="64"/>
  <c r="M884" i="64"/>
  <c r="L884" i="64"/>
  <c r="EY884" i="64" s="1"/>
  <c r="M883" i="64"/>
  <c r="L883" i="64"/>
  <c r="EY883" i="64" s="1"/>
  <c r="M882" i="64"/>
  <c r="L882" i="64"/>
  <c r="EY882" i="64" s="1"/>
  <c r="M881" i="64"/>
  <c r="L881" i="64"/>
  <c r="EY881" i="64" s="1"/>
  <c r="IA885" i="64"/>
  <c r="HZ885" i="64"/>
  <c r="HY885" i="64"/>
  <c r="GL885" i="64"/>
  <c r="GJ885" i="64"/>
  <c r="GI885" i="64"/>
  <c r="GH885" i="64"/>
  <c r="GG885" i="64"/>
  <c r="GF885" i="64"/>
  <c r="GE885" i="64"/>
  <c r="GD885" i="64"/>
  <c r="GC885" i="64"/>
  <c r="GB885" i="64"/>
  <c r="GA885" i="64"/>
  <c r="FZ885" i="64"/>
  <c r="FY885" i="64"/>
  <c r="FX885" i="64"/>
  <c r="FW885" i="64"/>
  <c r="FV885" i="64"/>
  <c r="FU885" i="64"/>
  <c r="FT885" i="64"/>
  <c r="FS885" i="64"/>
  <c r="FR885" i="64"/>
  <c r="FQ885" i="64"/>
  <c r="FP885" i="64"/>
  <c r="FO885" i="64"/>
  <c r="FN885" i="64"/>
  <c r="FM885" i="64"/>
  <c r="FL885" i="64"/>
  <c r="FK885" i="64"/>
  <c r="FJ885" i="64"/>
  <c r="FI885" i="64"/>
  <c r="FH885" i="64"/>
  <c r="FG885" i="64"/>
  <c r="FF885" i="64"/>
  <c r="FD885" i="64"/>
  <c r="FC885" i="64"/>
  <c r="FB885" i="64"/>
  <c r="EU885" i="64"/>
  <c r="ET885" i="64"/>
  <c r="ES885" i="64"/>
  <c r="ER885" i="64"/>
  <c r="EQ885" i="64"/>
  <c r="EP885" i="64"/>
  <c r="IA884" i="64"/>
  <c r="HZ884" i="64"/>
  <c r="HY884" i="64"/>
  <c r="GL884" i="64"/>
  <c r="FD884" i="64" s="1"/>
  <c r="FC884" i="64"/>
  <c r="FA884" i="64"/>
  <c r="EZ884" i="64"/>
  <c r="EX884" i="64"/>
  <c r="EU884" i="64"/>
  <c r="ET884" i="64"/>
  <c r="ES884" i="64"/>
  <c r="ER884" i="64"/>
  <c r="EQ884" i="64"/>
  <c r="EP884" i="64"/>
  <c r="IA883" i="64"/>
  <c r="HZ883" i="64"/>
  <c r="HY883" i="64"/>
  <c r="GL883" i="64"/>
  <c r="FD883" i="64" s="1"/>
  <c r="FC883" i="64"/>
  <c r="FA883" i="64"/>
  <c r="EZ883" i="64"/>
  <c r="EX883" i="64"/>
  <c r="EU883" i="64"/>
  <c r="ET883" i="64"/>
  <c r="ES883" i="64"/>
  <c r="ER883" i="64"/>
  <c r="EQ883" i="64"/>
  <c r="EP883" i="64"/>
  <c r="IA882" i="64"/>
  <c r="HZ882" i="64"/>
  <c r="HY882" i="64"/>
  <c r="GL882" i="64"/>
  <c r="FD882" i="64"/>
  <c r="FC882" i="64"/>
  <c r="FA882" i="64"/>
  <c r="EZ882" i="64"/>
  <c r="EX882" i="64"/>
  <c r="EU882" i="64"/>
  <c r="ET882" i="64"/>
  <c r="ES882" i="64"/>
  <c r="ER882" i="64"/>
  <c r="EQ882" i="64"/>
  <c r="EP882" i="64"/>
  <c r="IA881" i="64"/>
  <c r="HZ881" i="64"/>
  <c r="HY881" i="64"/>
  <c r="HP881" i="64"/>
  <c r="HO881" i="64"/>
  <c r="HN881" i="64"/>
  <c r="HM881" i="64"/>
  <c r="HL881" i="64"/>
  <c r="HK881" i="64"/>
  <c r="HJ881" i="64"/>
  <c r="HI881" i="64"/>
  <c r="HH881" i="64"/>
  <c r="HG881" i="64"/>
  <c r="HF881" i="64"/>
  <c r="HE881" i="64"/>
  <c r="HD881" i="64"/>
  <c r="HC881" i="64"/>
  <c r="HB881" i="64"/>
  <c r="HA881" i="64"/>
  <c r="GZ881" i="64"/>
  <c r="GY881" i="64"/>
  <c r="GX881" i="64"/>
  <c r="GW881" i="64"/>
  <c r="GV881" i="64"/>
  <c r="GU881" i="64"/>
  <c r="GT881" i="64"/>
  <c r="GS881" i="64"/>
  <c r="GR881" i="64"/>
  <c r="GQ881" i="64"/>
  <c r="GP881" i="64"/>
  <c r="GO881" i="64"/>
  <c r="GN881" i="64"/>
  <c r="GL881" i="64"/>
  <c r="GJ881" i="64"/>
  <c r="GI881" i="64"/>
  <c r="GH881" i="64"/>
  <c r="GG881" i="64"/>
  <c r="GF881" i="64"/>
  <c r="GE881" i="64"/>
  <c r="GD881" i="64"/>
  <c r="GC881" i="64"/>
  <c r="GB881" i="64"/>
  <c r="GA881" i="64"/>
  <c r="FZ881" i="64"/>
  <c r="FY881" i="64"/>
  <c r="FX881" i="64"/>
  <c r="FW881" i="64"/>
  <c r="FV881" i="64"/>
  <c r="FU881" i="64"/>
  <c r="FT881" i="64"/>
  <c r="FS881" i="64"/>
  <c r="FR881" i="64"/>
  <c r="FQ881" i="64"/>
  <c r="FP881" i="64"/>
  <c r="FO881" i="64"/>
  <c r="FN881" i="64"/>
  <c r="FM881" i="64"/>
  <c r="FL881" i="64"/>
  <c r="FK881" i="64"/>
  <c r="FJ881" i="64"/>
  <c r="FI881" i="64"/>
  <c r="FH881" i="64"/>
  <c r="FA881" i="64" s="1"/>
  <c r="FG881" i="64"/>
  <c r="FF881" i="64"/>
  <c r="EX881" i="64" s="1"/>
  <c r="FD881" i="64"/>
  <c r="FC881" i="64"/>
  <c r="EW881" i="64"/>
  <c r="EU881" i="64"/>
  <c r="ET881" i="64"/>
  <c r="ES881" i="64"/>
  <c r="ER881" i="64"/>
  <c r="EQ881" i="64"/>
  <c r="EP881" i="64"/>
  <c r="M880" i="64"/>
  <c r="L880" i="64"/>
  <c r="M879" i="64"/>
  <c r="L879" i="64"/>
  <c r="EY879" i="64" s="1"/>
  <c r="M878" i="64"/>
  <c r="L878" i="64"/>
  <c r="M877" i="64"/>
  <c r="L877" i="64"/>
  <c r="EY877" i="64" s="1"/>
  <c r="M876" i="64"/>
  <c r="EY876" i="64" s="1"/>
  <c r="L876" i="64"/>
  <c r="IA880" i="64"/>
  <c r="HZ880" i="64"/>
  <c r="HY880" i="64"/>
  <c r="GL880" i="64"/>
  <c r="GJ880" i="64"/>
  <c r="GI880" i="64"/>
  <c r="GH880" i="64"/>
  <c r="GG880" i="64"/>
  <c r="GF880" i="64"/>
  <c r="GE880" i="64"/>
  <c r="GD880" i="64"/>
  <c r="GC880" i="64"/>
  <c r="GB880" i="64"/>
  <c r="GA880" i="64"/>
  <c r="FZ880" i="64"/>
  <c r="FY880" i="64"/>
  <c r="FX880" i="64"/>
  <c r="FW880" i="64"/>
  <c r="FV880" i="64"/>
  <c r="FU880" i="64"/>
  <c r="FT880" i="64"/>
  <c r="FS880" i="64"/>
  <c r="FR880" i="64"/>
  <c r="FQ880" i="64"/>
  <c r="FP880" i="64"/>
  <c r="FO880" i="64"/>
  <c r="FN880" i="64"/>
  <c r="FM880" i="64"/>
  <c r="FL880" i="64"/>
  <c r="FK880" i="64"/>
  <c r="FJ880" i="64"/>
  <c r="FI880" i="64"/>
  <c r="FH880" i="64"/>
  <c r="FG880" i="64"/>
  <c r="FF880" i="64"/>
  <c r="FD880" i="64"/>
  <c r="FC880" i="64"/>
  <c r="EU880" i="64"/>
  <c r="ET880" i="64"/>
  <c r="ES880" i="64"/>
  <c r="ER880" i="64"/>
  <c r="EQ880" i="64"/>
  <c r="EV880" i="64" s="1"/>
  <c r="EP880" i="64"/>
  <c r="IA879" i="64"/>
  <c r="HZ879" i="64"/>
  <c r="HY879" i="64"/>
  <c r="GL879" i="64"/>
  <c r="FD879" i="64" s="1"/>
  <c r="FC879" i="64"/>
  <c r="FA879" i="64"/>
  <c r="EZ879" i="64"/>
  <c r="EX879" i="64"/>
  <c r="EU879" i="64"/>
  <c r="ET879" i="64"/>
  <c r="ES879" i="64"/>
  <c r="ER879" i="64"/>
  <c r="EQ879" i="64"/>
  <c r="EP879" i="64"/>
  <c r="IA878" i="64"/>
  <c r="HZ878" i="64"/>
  <c r="HY878" i="64"/>
  <c r="GL878" i="64"/>
  <c r="FD878" i="64" s="1"/>
  <c r="FC878" i="64"/>
  <c r="FA878" i="64"/>
  <c r="EZ878" i="64"/>
  <c r="EY878" i="64"/>
  <c r="EX878" i="64"/>
  <c r="EU878" i="64"/>
  <c r="ET878" i="64"/>
  <c r="ES878" i="64"/>
  <c r="ER878" i="64"/>
  <c r="EQ878" i="64"/>
  <c r="EP878" i="64"/>
  <c r="IA877" i="64"/>
  <c r="HZ877" i="64"/>
  <c r="HY877" i="64"/>
  <c r="GL877" i="64"/>
  <c r="FD877" i="64" s="1"/>
  <c r="FC877" i="64"/>
  <c r="FA877" i="64"/>
  <c r="EZ877" i="64"/>
  <c r="EX877" i="64"/>
  <c r="EU877" i="64"/>
  <c r="ET877" i="64"/>
  <c r="ES877" i="64"/>
  <c r="ER877" i="64"/>
  <c r="EQ877" i="64"/>
  <c r="EP877" i="64"/>
  <c r="IA876" i="64"/>
  <c r="HZ876" i="64"/>
  <c r="HY876" i="64"/>
  <c r="HP876" i="64"/>
  <c r="HO876" i="64"/>
  <c r="HN876" i="64"/>
  <c r="HM876" i="64"/>
  <c r="HL876" i="64"/>
  <c r="HK876" i="64"/>
  <c r="HJ876" i="64"/>
  <c r="HI876" i="64"/>
  <c r="HH876" i="64"/>
  <c r="HG876" i="64"/>
  <c r="HF876" i="64"/>
  <c r="HE876" i="64"/>
  <c r="HD876" i="64"/>
  <c r="HC876" i="64"/>
  <c r="HB876" i="64"/>
  <c r="HA876" i="64"/>
  <c r="GZ876" i="64"/>
  <c r="GY876" i="64"/>
  <c r="GX876" i="64"/>
  <c r="GW876" i="64"/>
  <c r="GV876" i="64"/>
  <c r="GU876" i="64"/>
  <c r="GT876" i="64"/>
  <c r="GS876" i="64"/>
  <c r="GR876" i="64"/>
  <c r="GQ876" i="64"/>
  <c r="GP876" i="64"/>
  <c r="GO876" i="64"/>
  <c r="GN876" i="64"/>
  <c r="GL876" i="64"/>
  <c r="FD876" i="64" s="1"/>
  <c r="GJ876" i="64"/>
  <c r="GI876" i="64"/>
  <c r="GH876" i="64"/>
  <c r="GG876" i="64"/>
  <c r="GF876" i="64"/>
  <c r="GE876" i="64"/>
  <c r="GD876" i="64"/>
  <c r="GC876" i="64"/>
  <c r="GB876" i="64"/>
  <c r="GA876" i="64"/>
  <c r="FZ876" i="64"/>
  <c r="FY876" i="64"/>
  <c r="FX876" i="64"/>
  <c r="FW876" i="64"/>
  <c r="FV876" i="64"/>
  <c r="FU876" i="64"/>
  <c r="FT876" i="64"/>
  <c r="FS876" i="64"/>
  <c r="FR876" i="64"/>
  <c r="FQ876" i="64"/>
  <c r="FP876" i="64"/>
  <c r="FO876" i="64"/>
  <c r="FN876" i="64"/>
  <c r="FM876" i="64"/>
  <c r="FL876" i="64"/>
  <c r="FK876" i="64"/>
  <c r="FJ876" i="64"/>
  <c r="FI876" i="64"/>
  <c r="FH876" i="64"/>
  <c r="FG876" i="64"/>
  <c r="FA876" i="64" s="1"/>
  <c r="FF876" i="64"/>
  <c r="FC876" i="64"/>
  <c r="EX876" i="64"/>
  <c r="EW876" i="64"/>
  <c r="EU876" i="64"/>
  <c r="ET876" i="64"/>
  <c r="ES876" i="64"/>
  <c r="ER876" i="64"/>
  <c r="EQ876" i="64"/>
  <c r="EP876" i="64"/>
  <c r="M875" i="64"/>
  <c r="L875" i="64"/>
  <c r="M874" i="64"/>
  <c r="L874" i="64"/>
  <c r="EY874" i="64" s="1"/>
  <c r="M873" i="64"/>
  <c r="L873" i="64"/>
  <c r="EY873" i="64" s="1"/>
  <c r="M872" i="64"/>
  <c r="L872" i="64"/>
  <c r="EY872" i="64" s="1"/>
  <c r="M871" i="64"/>
  <c r="L871" i="64"/>
  <c r="IA875" i="64"/>
  <c r="HZ875" i="64"/>
  <c r="HY875" i="64"/>
  <c r="GL875" i="64"/>
  <c r="GJ875" i="64"/>
  <c r="GI875" i="64"/>
  <c r="GH875" i="64"/>
  <c r="GG875" i="64"/>
  <c r="GF875" i="64"/>
  <c r="GE875" i="64"/>
  <c r="GD875" i="64"/>
  <c r="GC875" i="64"/>
  <c r="GB875" i="64"/>
  <c r="GA875" i="64"/>
  <c r="FZ875" i="64"/>
  <c r="FY875" i="64"/>
  <c r="FX875" i="64"/>
  <c r="FW875" i="64"/>
  <c r="FV875" i="64"/>
  <c r="FU875" i="64"/>
  <c r="FT875" i="64"/>
  <c r="FS875" i="64"/>
  <c r="FR875" i="64"/>
  <c r="FQ875" i="64"/>
  <c r="FP875" i="64"/>
  <c r="FO875" i="64"/>
  <c r="FN875" i="64"/>
  <c r="FM875" i="64"/>
  <c r="FL875" i="64"/>
  <c r="FK875" i="64"/>
  <c r="FJ875" i="64"/>
  <c r="FI875" i="64"/>
  <c r="FH875" i="64"/>
  <c r="FG875" i="64"/>
  <c r="FF875" i="64"/>
  <c r="FD875" i="64"/>
  <c r="FC875" i="64"/>
  <c r="EU875" i="64"/>
  <c r="ET875" i="64"/>
  <c r="ES875" i="64"/>
  <c r="ER875" i="64"/>
  <c r="EQ875" i="64"/>
  <c r="EP875" i="64"/>
  <c r="IA874" i="64"/>
  <c r="HZ874" i="64"/>
  <c r="HY874" i="64"/>
  <c r="GL874" i="64"/>
  <c r="FD874" i="64" s="1"/>
  <c r="FC874" i="64"/>
  <c r="FA874" i="64"/>
  <c r="EZ874" i="64"/>
  <c r="EX874" i="64"/>
  <c r="EU874" i="64"/>
  <c r="ET874" i="64"/>
  <c r="ES874" i="64"/>
  <c r="ER874" i="64"/>
  <c r="EQ874" i="64"/>
  <c r="EP874" i="64"/>
  <c r="IA873" i="64"/>
  <c r="HZ873" i="64"/>
  <c r="HY873" i="64"/>
  <c r="GL873" i="64"/>
  <c r="FD873" i="64" s="1"/>
  <c r="FC873" i="64"/>
  <c r="FA873" i="64"/>
  <c r="EZ873" i="64"/>
  <c r="EX873" i="64"/>
  <c r="EU873" i="64"/>
  <c r="ET873" i="64"/>
  <c r="ES873" i="64"/>
  <c r="ER873" i="64"/>
  <c r="EQ873" i="64"/>
  <c r="EP873" i="64"/>
  <c r="IA872" i="64"/>
  <c r="HZ872" i="64"/>
  <c r="HY872" i="64"/>
  <c r="GL872" i="64"/>
  <c r="FD872" i="64" s="1"/>
  <c r="FC872" i="64"/>
  <c r="FA872" i="64"/>
  <c r="EZ872" i="64"/>
  <c r="EX872" i="64"/>
  <c r="EU872" i="64"/>
  <c r="ET872" i="64"/>
  <c r="ES872" i="64"/>
  <c r="ER872" i="64"/>
  <c r="EQ872" i="64"/>
  <c r="EP872" i="64"/>
  <c r="IA871" i="64"/>
  <c r="HZ871" i="64"/>
  <c r="HY871" i="64"/>
  <c r="HP871" i="64"/>
  <c r="HO871" i="64"/>
  <c r="HN871" i="64"/>
  <c r="HM871" i="64"/>
  <c r="HL871" i="64"/>
  <c r="HK871" i="64"/>
  <c r="HJ871" i="64"/>
  <c r="HI871" i="64"/>
  <c r="HH871" i="64"/>
  <c r="HG871" i="64"/>
  <c r="HF871" i="64"/>
  <c r="HE871" i="64"/>
  <c r="HD871" i="64"/>
  <c r="HC871" i="64"/>
  <c r="HB871" i="64"/>
  <c r="HA871" i="64"/>
  <c r="GZ871" i="64"/>
  <c r="GY871" i="64"/>
  <c r="GX871" i="64"/>
  <c r="GW871" i="64"/>
  <c r="GV871" i="64"/>
  <c r="GU871" i="64"/>
  <c r="GT871" i="64"/>
  <c r="GS871" i="64"/>
  <c r="GR871" i="64"/>
  <c r="GQ871" i="64"/>
  <c r="GP871" i="64"/>
  <c r="GO871" i="64"/>
  <c r="GN871" i="64"/>
  <c r="GL871" i="64"/>
  <c r="GJ871" i="64"/>
  <c r="GI871" i="64"/>
  <c r="GH871" i="64"/>
  <c r="GG871" i="64"/>
  <c r="GF871" i="64"/>
  <c r="GE871" i="64"/>
  <c r="GD871" i="64"/>
  <c r="GC871" i="64"/>
  <c r="GB871" i="64"/>
  <c r="GA871" i="64"/>
  <c r="FZ871" i="64"/>
  <c r="FY871" i="64"/>
  <c r="FX871" i="64"/>
  <c r="FW871" i="64"/>
  <c r="FV871" i="64"/>
  <c r="FU871" i="64"/>
  <c r="FT871" i="64"/>
  <c r="FS871" i="64"/>
  <c r="FR871" i="64"/>
  <c r="FQ871" i="64"/>
  <c r="FP871" i="64"/>
  <c r="FO871" i="64"/>
  <c r="FN871" i="64"/>
  <c r="FM871" i="64"/>
  <c r="FL871" i="64"/>
  <c r="FK871" i="64"/>
  <c r="FJ871" i="64"/>
  <c r="FI871" i="64"/>
  <c r="FH871" i="64"/>
  <c r="FG871" i="64"/>
  <c r="FF871" i="64"/>
  <c r="FD871" i="64"/>
  <c r="FC871" i="64"/>
  <c r="EY871" i="64"/>
  <c r="EX871" i="64"/>
  <c r="EW871" i="64"/>
  <c r="EU871" i="64"/>
  <c r="ET871" i="64"/>
  <c r="ES871" i="64"/>
  <c r="ER871" i="64"/>
  <c r="EQ871" i="64"/>
  <c r="EP871" i="64"/>
  <c r="M870" i="64"/>
  <c r="L870" i="64"/>
  <c r="M869" i="64"/>
  <c r="M868" i="64"/>
  <c r="L868" i="64"/>
  <c r="M867" i="64"/>
  <c r="M866" i="64"/>
  <c r="L866" i="64"/>
  <c r="EY866" i="64" s="1"/>
  <c r="IA870" i="64"/>
  <c r="HZ870" i="64"/>
  <c r="HY870" i="64"/>
  <c r="GL870" i="64"/>
  <c r="GJ870" i="64"/>
  <c r="GI870" i="64"/>
  <c r="GH870" i="64"/>
  <c r="GG870" i="64"/>
  <c r="GF870" i="64"/>
  <c r="GE870" i="64"/>
  <c r="GD870" i="64"/>
  <c r="GC870" i="64"/>
  <c r="GB870" i="64"/>
  <c r="GA870" i="64"/>
  <c r="FZ870" i="64"/>
  <c r="FY870" i="64"/>
  <c r="FX870" i="64"/>
  <c r="FW870" i="64"/>
  <c r="FV870" i="64"/>
  <c r="FU870" i="64"/>
  <c r="FT870" i="64"/>
  <c r="FS870" i="64"/>
  <c r="FR870" i="64"/>
  <c r="FQ870" i="64"/>
  <c r="FP870" i="64"/>
  <c r="FO870" i="64"/>
  <c r="FN870" i="64"/>
  <c r="FM870" i="64"/>
  <c r="FL870" i="64"/>
  <c r="FK870" i="64"/>
  <c r="FJ870" i="64"/>
  <c r="FI870" i="64"/>
  <c r="FH870" i="64"/>
  <c r="FG870" i="64"/>
  <c r="FF870" i="64"/>
  <c r="FD870" i="64"/>
  <c r="FC870" i="64"/>
  <c r="EU870" i="64"/>
  <c r="ET870" i="64"/>
  <c r="ES870" i="64"/>
  <c r="ER870" i="64"/>
  <c r="EQ870" i="64"/>
  <c r="EP870" i="64"/>
  <c r="IA869" i="64"/>
  <c r="HZ869" i="64"/>
  <c r="HY869" i="64"/>
  <c r="GL869" i="64"/>
  <c r="FD869" i="64" s="1"/>
  <c r="FC869" i="64"/>
  <c r="FA869" i="64"/>
  <c r="EZ869" i="64"/>
  <c r="EX869" i="64"/>
  <c r="EU869" i="64"/>
  <c r="ET869" i="64"/>
  <c r="ES869" i="64"/>
  <c r="EV869" i="64" s="1"/>
  <c r="ER869" i="64"/>
  <c r="EQ869" i="64"/>
  <c r="EP869" i="64"/>
  <c r="IA868" i="64"/>
  <c r="HZ868" i="64"/>
  <c r="HY868" i="64"/>
  <c r="GL868" i="64"/>
  <c r="FD868" i="64"/>
  <c r="FC868" i="64"/>
  <c r="FA868" i="64"/>
  <c r="EZ868" i="64"/>
  <c r="EX868" i="64"/>
  <c r="EU868" i="64"/>
  <c r="ET868" i="64"/>
  <c r="ES868" i="64"/>
  <c r="ER868" i="64"/>
  <c r="EQ868" i="64"/>
  <c r="EP868" i="64"/>
  <c r="IA867" i="64"/>
  <c r="HZ867" i="64"/>
  <c r="HY867" i="64"/>
  <c r="GL867" i="64"/>
  <c r="FD867" i="64" s="1"/>
  <c r="FC867" i="64"/>
  <c r="FA867" i="64"/>
  <c r="EZ867" i="64"/>
  <c r="EX867" i="64"/>
  <c r="EU867" i="64"/>
  <c r="ET867" i="64"/>
  <c r="ES867" i="64"/>
  <c r="ER867" i="64"/>
  <c r="EQ867" i="64"/>
  <c r="EP867" i="64"/>
  <c r="IA866" i="64"/>
  <c r="HZ866" i="64"/>
  <c r="HY866" i="64"/>
  <c r="HP866" i="64"/>
  <c r="HO866" i="64"/>
  <c r="HN866" i="64"/>
  <c r="HM866" i="64"/>
  <c r="HL866" i="64"/>
  <c r="HK866" i="64"/>
  <c r="HJ866" i="64"/>
  <c r="HI866" i="64"/>
  <c r="HH866" i="64"/>
  <c r="HG866" i="64"/>
  <c r="HF866" i="64"/>
  <c r="HE866" i="64"/>
  <c r="HD866" i="64"/>
  <c r="HC866" i="64"/>
  <c r="HB866" i="64"/>
  <c r="HA866" i="64"/>
  <c r="GZ866" i="64"/>
  <c r="GY866" i="64"/>
  <c r="GX866" i="64"/>
  <c r="GW866" i="64"/>
  <c r="GV866" i="64"/>
  <c r="GU866" i="64"/>
  <c r="GT866" i="64"/>
  <c r="GS866" i="64"/>
  <c r="GR866" i="64"/>
  <c r="GQ866" i="64"/>
  <c r="GP866" i="64"/>
  <c r="GO866" i="64"/>
  <c r="GN866" i="64"/>
  <c r="GL866" i="64"/>
  <c r="GJ866" i="64"/>
  <c r="GI866" i="64"/>
  <c r="GH866" i="64"/>
  <c r="GG866" i="64"/>
  <c r="GF866" i="64"/>
  <c r="GE866" i="64"/>
  <c r="GD866" i="64"/>
  <c r="GC866" i="64"/>
  <c r="GB866" i="64"/>
  <c r="GA866" i="64"/>
  <c r="FZ866" i="64"/>
  <c r="FY866" i="64"/>
  <c r="FX866" i="64"/>
  <c r="FW866" i="64"/>
  <c r="FV866" i="64"/>
  <c r="FU866" i="64"/>
  <c r="FT866" i="64"/>
  <c r="FS866" i="64"/>
  <c r="FR866" i="64"/>
  <c r="FQ866" i="64"/>
  <c r="FP866" i="64"/>
  <c r="FO866" i="64"/>
  <c r="FN866" i="64"/>
  <c r="FM866" i="64"/>
  <c r="FL866" i="64"/>
  <c r="FK866" i="64"/>
  <c r="FJ866" i="64"/>
  <c r="FI866" i="64"/>
  <c r="FH866" i="64"/>
  <c r="FG866" i="64"/>
  <c r="FA866" i="64" s="1"/>
  <c r="FF866" i="64"/>
  <c r="FD866" i="64"/>
  <c r="FC866" i="64"/>
  <c r="EX866" i="64"/>
  <c r="EW866" i="64"/>
  <c r="EU866" i="64"/>
  <c r="ET866" i="64"/>
  <c r="ES866" i="64"/>
  <c r="ER866" i="64"/>
  <c r="EQ866" i="64"/>
  <c r="EP866" i="64"/>
  <c r="EV866" i="64" s="1"/>
  <c r="M865" i="64"/>
  <c r="L865" i="64"/>
  <c r="M864" i="64"/>
  <c r="L864" i="64"/>
  <c r="EY864" i="64" s="1"/>
  <c r="M863" i="64"/>
  <c r="L863" i="64"/>
  <c r="EY863" i="64" s="1"/>
  <c r="M862" i="64"/>
  <c r="L862" i="64"/>
  <c r="EY862" i="64" s="1"/>
  <c r="M861" i="64"/>
  <c r="L861" i="64"/>
  <c r="EY861" i="64" s="1"/>
  <c r="IA865" i="64"/>
  <c r="HZ865" i="64"/>
  <c r="HY865" i="64"/>
  <c r="GL865" i="64"/>
  <c r="GJ865" i="64"/>
  <c r="GI865" i="64"/>
  <c r="GH865" i="64"/>
  <c r="GG865" i="64"/>
  <c r="GF865" i="64"/>
  <c r="GE865" i="64"/>
  <c r="GD865" i="64"/>
  <c r="GC865" i="64"/>
  <c r="GB865" i="64"/>
  <c r="GA865" i="64"/>
  <c r="FZ865" i="64"/>
  <c r="FY865" i="64"/>
  <c r="FX865" i="64"/>
  <c r="FW865" i="64"/>
  <c r="FV865" i="64"/>
  <c r="FU865" i="64"/>
  <c r="FT865" i="64"/>
  <c r="FS865" i="64"/>
  <c r="FR865" i="64"/>
  <c r="FQ865" i="64"/>
  <c r="FP865" i="64"/>
  <c r="FO865" i="64"/>
  <c r="FN865" i="64"/>
  <c r="FM865" i="64"/>
  <c r="FL865" i="64"/>
  <c r="FK865" i="64"/>
  <c r="FJ865" i="64"/>
  <c r="FI865" i="64"/>
  <c r="FH865" i="64"/>
  <c r="FG865" i="64"/>
  <c r="FF865" i="64"/>
  <c r="FD865" i="64"/>
  <c r="FC865" i="64"/>
  <c r="EU865" i="64"/>
  <c r="ET865" i="64"/>
  <c r="ES865" i="64"/>
  <c r="ER865" i="64"/>
  <c r="EQ865" i="64"/>
  <c r="EP865" i="64"/>
  <c r="IA864" i="64"/>
  <c r="HZ864" i="64"/>
  <c r="HY864" i="64"/>
  <c r="GL864" i="64"/>
  <c r="FD864" i="64" s="1"/>
  <c r="FC864" i="64"/>
  <c r="FA864" i="64"/>
  <c r="EZ864" i="64"/>
  <c r="EX864" i="64"/>
  <c r="EU864" i="64"/>
  <c r="ET864" i="64"/>
  <c r="ES864" i="64"/>
  <c r="ER864" i="64"/>
  <c r="EQ864" i="64"/>
  <c r="EP864" i="64"/>
  <c r="IA863" i="64"/>
  <c r="HZ863" i="64"/>
  <c r="HY863" i="64"/>
  <c r="GL863" i="64"/>
  <c r="FD863" i="64" s="1"/>
  <c r="FC863" i="64"/>
  <c r="FA863" i="64"/>
  <c r="EZ863" i="64"/>
  <c r="EX863" i="64"/>
  <c r="EU863" i="64"/>
  <c r="ET863" i="64"/>
  <c r="ES863" i="64"/>
  <c r="ER863" i="64"/>
  <c r="EQ863" i="64"/>
  <c r="EP863" i="64"/>
  <c r="IA862" i="64"/>
  <c r="HZ862" i="64"/>
  <c r="HY862" i="64"/>
  <c r="GL862" i="64"/>
  <c r="FD862" i="64" s="1"/>
  <c r="FC862" i="64"/>
  <c r="FA862" i="64"/>
  <c r="EZ862" i="64"/>
  <c r="EX862" i="64"/>
  <c r="EU862" i="64"/>
  <c r="ET862" i="64"/>
  <c r="ES862" i="64"/>
  <c r="ER862" i="64"/>
  <c r="EQ862" i="64"/>
  <c r="EP862" i="64"/>
  <c r="IA861" i="64"/>
  <c r="HZ861" i="64"/>
  <c r="HY861" i="64"/>
  <c r="HP861" i="64"/>
  <c r="HO861" i="64"/>
  <c r="HN861" i="64"/>
  <c r="HM861" i="64"/>
  <c r="HL861" i="64"/>
  <c r="HK861" i="64"/>
  <c r="HJ861" i="64"/>
  <c r="HI861" i="64"/>
  <c r="HH861" i="64"/>
  <c r="HG861" i="64"/>
  <c r="HF861" i="64"/>
  <c r="HE861" i="64"/>
  <c r="HD861" i="64"/>
  <c r="HC861" i="64"/>
  <c r="HB861" i="64"/>
  <c r="HA861" i="64"/>
  <c r="GZ861" i="64"/>
  <c r="GY861" i="64"/>
  <c r="GX861" i="64"/>
  <c r="GW861" i="64"/>
  <c r="GV861" i="64"/>
  <c r="GU861" i="64"/>
  <c r="GT861" i="64"/>
  <c r="GS861" i="64"/>
  <c r="GR861" i="64"/>
  <c r="GQ861" i="64"/>
  <c r="GP861" i="64"/>
  <c r="GO861" i="64"/>
  <c r="GN861" i="64"/>
  <c r="GL861" i="64"/>
  <c r="GJ861" i="64"/>
  <c r="GI861" i="64"/>
  <c r="GH861" i="64"/>
  <c r="GG861" i="64"/>
  <c r="GF861" i="64"/>
  <c r="GE861" i="64"/>
  <c r="GD861" i="64"/>
  <c r="GC861" i="64"/>
  <c r="GB861" i="64"/>
  <c r="GA861" i="64"/>
  <c r="FZ861" i="64"/>
  <c r="FY861" i="64"/>
  <c r="FX861" i="64"/>
  <c r="FW861" i="64"/>
  <c r="FV861" i="64"/>
  <c r="FU861" i="64"/>
  <c r="FT861" i="64"/>
  <c r="FS861" i="64"/>
  <c r="FR861" i="64"/>
  <c r="FQ861" i="64"/>
  <c r="FP861" i="64"/>
  <c r="FO861" i="64"/>
  <c r="FN861" i="64"/>
  <c r="FM861" i="64"/>
  <c r="FL861" i="64"/>
  <c r="FK861" i="64"/>
  <c r="FJ861" i="64"/>
  <c r="FI861" i="64"/>
  <c r="FH861" i="64"/>
  <c r="FG861" i="64"/>
  <c r="FA861" i="64" s="1"/>
  <c r="FF861" i="64"/>
  <c r="FD861" i="64"/>
  <c r="FC861" i="64"/>
  <c r="EX861" i="64"/>
  <c r="EW861" i="64"/>
  <c r="EU861" i="64"/>
  <c r="ET861" i="64"/>
  <c r="ES861" i="64"/>
  <c r="ER861" i="64"/>
  <c r="EQ861" i="64"/>
  <c r="EP861" i="64"/>
  <c r="M860" i="64"/>
  <c r="L860" i="64"/>
  <c r="M859" i="64"/>
  <c r="M858" i="64"/>
  <c r="L858" i="64"/>
  <c r="M857" i="64"/>
  <c r="M856" i="64"/>
  <c r="L856" i="64"/>
  <c r="IA860" i="64"/>
  <c r="HZ860" i="64"/>
  <c r="HY860" i="64"/>
  <c r="GL860" i="64"/>
  <c r="GJ860" i="64"/>
  <c r="GI860" i="64"/>
  <c r="GH860" i="64"/>
  <c r="GG860" i="64"/>
  <c r="GF860" i="64"/>
  <c r="GE860" i="64"/>
  <c r="GD860" i="64"/>
  <c r="GC860" i="64"/>
  <c r="GB860" i="64"/>
  <c r="GA860" i="64"/>
  <c r="FZ860" i="64"/>
  <c r="FY860" i="64"/>
  <c r="FX860" i="64"/>
  <c r="FW860" i="64"/>
  <c r="FV860" i="64"/>
  <c r="FU860" i="64"/>
  <c r="FT860" i="64"/>
  <c r="FS860" i="64"/>
  <c r="FR860" i="64"/>
  <c r="FQ860" i="64"/>
  <c r="FP860" i="64"/>
  <c r="FO860" i="64"/>
  <c r="FN860" i="64"/>
  <c r="FM860" i="64"/>
  <c r="FL860" i="64"/>
  <c r="FK860" i="64"/>
  <c r="FJ860" i="64"/>
  <c r="FI860" i="64"/>
  <c r="FH860" i="64"/>
  <c r="FG860" i="64"/>
  <c r="FF860" i="64"/>
  <c r="FD860" i="64"/>
  <c r="FC860" i="64"/>
  <c r="EU860" i="64"/>
  <c r="ET860" i="64"/>
  <c r="ES860" i="64"/>
  <c r="ER860" i="64"/>
  <c r="EQ860" i="64"/>
  <c r="EV860" i="64" s="1"/>
  <c r="EP860" i="64"/>
  <c r="IA859" i="64"/>
  <c r="HZ859" i="64"/>
  <c r="HY859" i="64"/>
  <c r="GL859" i="64"/>
  <c r="FD859" i="64" s="1"/>
  <c r="FC859" i="64"/>
  <c r="FA859" i="64"/>
  <c r="EZ859" i="64"/>
  <c r="EX859" i="64"/>
  <c r="EU859" i="64"/>
  <c r="ET859" i="64"/>
  <c r="ES859" i="64"/>
  <c r="ER859" i="64"/>
  <c r="EQ859" i="64"/>
  <c r="EP859" i="64"/>
  <c r="IA858" i="64"/>
  <c r="HZ858" i="64"/>
  <c r="HY858" i="64"/>
  <c r="GL858" i="64"/>
  <c r="FD858" i="64" s="1"/>
  <c r="FC858" i="64"/>
  <c r="FA858" i="64"/>
  <c r="EZ858" i="64"/>
  <c r="EX858" i="64"/>
  <c r="EU858" i="64"/>
  <c r="ET858" i="64"/>
  <c r="ES858" i="64"/>
  <c r="ER858" i="64"/>
  <c r="EQ858" i="64"/>
  <c r="EP858" i="64"/>
  <c r="IA857" i="64"/>
  <c r="HZ857" i="64"/>
  <c r="HY857" i="64"/>
  <c r="GL857" i="64"/>
  <c r="FD857" i="64" s="1"/>
  <c r="FC857" i="64"/>
  <c r="FA857" i="64"/>
  <c r="EZ857" i="64"/>
  <c r="EX857" i="64"/>
  <c r="EU857" i="64"/>
  <c r="ET857" i="64"/>
  <c r="ES857" i="64"/>
  <c r="ER857" i="64"/>
  <c r="EQ857" i="64"/>
  <c r="EP857" i="64"/>
  <c r="IA856" i="64"/>
  <c r="HZ856" i="64"/>
  <c r="HY856" i="64"/>
  <c r="HP856" i="64"/>
  <c r="HO856" i="64"/>
  <c r="HN856" i="64"/>
  <c r="HM856" i="64"/>
  <c r="HL856" i="64"/>
  <c r="HK856" i="64"/>
  <c r="HJ856" i="64"/>
  <c r="HI856" i="64"/>
  <c r="HH856" i="64"/>
  <c r="HG856" i="64"/>
  <c r="HF856" i="64"/>
  <c r="HE856" i="64"/>
  <c r="HD856" i="64"/>
  <c r="HC856" i="64"/>
  <c r="HB856" i="64"/>
  <c r="HA856" i="64"/>
  <c r="GZ856" i="64"/>
  <c r="GY856" i="64"/>
  <c r="GX856" i="64"/>
  <c r="GW856" i="64"/>
  <c r="GV856" i="64"/>
  <c r="GU856" i="64"/>
  <c r="GT856" i="64"/>
  <c r="GS856" i="64"/>
  <c r="GR856" i="64"/>
  <c r="GQ856" i="64"/>
  <c r="GP856" i="64"/>
  <c r="GO856" i="64"/>
  <c r="GN856" i="64"/>
  <c r="GL856" i="64"/>
  <c r="GJ856" i="64"/>
  <c r="GI856" i="64"/>
  <c r="GH856" i="64"/>
  <c r="GG856" i="64"/>
  <c r="GF856" i="64"/>
  <c r="GE856" i="64"/>
  <c r="GD856" i="64"/>
  <c r="GC856" i="64"/>
  <c r="GB856" i="64"/>
  <c r="GA856" i="64"/>
  <c r="FZ856" i="64"/>
  <c r="FY856" i="64"/>
  <c r="FX856" i="64"/>
  <c r="FW856" i="64"/>
  <c r="FV856" i="64"/>
  <c r="FU856" i="64"/>
  <c r="FT856" i="64"/>
  <c r="FS856" i="64"/>
  <c r="FR856" i="64"/>
  <c r="FQ856" i="64"/>
  <c r="FP856" i="64"/>
  <c r="FO856" i="64"/>
  <c r="FN856" i="64"/>
  <c r="FM856" i="64"/>
  <c r="FL856" i="64"/>
  <c r="FK856" i="64"/>
  <c r="FJ856" i="64"/>
  <c r="FI856" i="64"/>
  <c r="FH856" i="64"/>
  <c r="FG856" i="64"/>
  <c r="FF856" i="64"/>
  <c r="FD856" i="64"/>
  <c r="FC856" i="64"/>
  <c r="EX856" i="64"/>
  <c r="EW856" i="64"/>
  <c r="EU856" i="64"/>
  <c r="ET856" i="64"/>
  <c r="ES856" i="64"/>
  <c r="ER856" i="64"/>
  <c r="EQ856" i="64"/>
  <c r="EP856" i="64"/>
  <c r="M855" i="64"/>
  <c r="L855" i="64"/>
  <c r="M854" i="64"/>
  <c r="M853" i="64"/>
  <c r="EY853" i="64" s="1"/>
  <c r="L853" i="64"/>
  <c r="M852" i="64"/>
  <c r="M851" i="64"/>
  <c r="L851" i="64"/>
  <c r="IA855" i="64"/>
  <c r="HZ855" i="64"/>
  <c r="HY855" i="64"/>
  <c r="GL855" i="64"/>
  <c r="GJ855" i="64"/>
  <c r="GI855" i="64"/>
  <c r="GH855" i="64"/>
  <c r="GG855" i="64"/>
  <c r="GF855" i="64"/>
  <c r="GE855" i="64"/>
  <c r="GD855" i="64"/>
  <c r="GC855" i="64"/>
  <c r="GB855" i="64"/>
  <c r="GA855" i="64"/>
  <c r="FZ855" i="64"/>
  <c r="FY855" i="64"/>
  <c r="FX855" i="64"/>
  <c r="FW855" i="64"/>
  <c r="FV855" i="64"/>
  <c r="FU855" i="64"/>
  <c r="FT855" i="64"/>
  <c r="FS855" i="64"/>
  <c r="FR855" i="64"/>
  <c r="FQ855" i="64"/>
  <c r="FP855" i="64"/>
  <c r="FO855" i="64"/>
  <c r="FN855" i="64"/>
  <c r="FM855" i="64"/>
  <c r="FL855" i="64"/>
  <c r="FK855" i="64"/>
  <c r="FJ855" i="64"/>
  <c r="FI855" i="64"/>
  <c r="FH855" i="64"/>
  <c r="FG855" i="64"/>
  <c r="FF855" i="64"/>
  <c r="FD855" i="64"/>
  <c r="FC855" i="64"/>
  <c r="EU855" i="64"/>
  <c r="ET855" i="64"/>
  <c r="ES855" i="64"/>
  <c r="ER855" i="64"/>
  <c r="EQ855" i="64"/>
  <c r="EP855" i="64"/>
  <c r="IA854" i="64"/>
  <c r="HZ854" i="64"/>
  <c r="HY854" i="64"/>
  <c r="GL854" i="64"/>
  <c r="FD854" i="64" s="1"/>
  <c r="FC854" i="64"/>
  <c r="FA854" i="64"/>
  <c r="EZ854" i="64"/>
  <c r="EX854" i="64"/>
  <c r="EU854" i="64"/>
  <c r="ET854" i="64"/>
  <c r="ES854" i="64"/>
  <c r="ER854" i="64"/>
  <c r="EQ854" i="64"/>
  <c r="EP854" i="64"/>
  <c r="IA853" i="64"/>
  <c r="HZ853" i="64"/>
  <c r="HY853" i="64"/>
  <c r="GL853" i="64"/>
  <c r="FD853" i="64" s="1"/>
  <c r="FC853" i="64"/>
  <c r="FA853" i="64"/>
  <c r="EZ853" i="64"/>
  <c r="EX853" i="64"/>
  <c r="EU853" i="64"/>
  <c r="ET853" i="64"/>
  <c r="ES853" i="64"/>
  <c r="EV853" i="64" s="1"/>
  <c r="ER853" i="64"/>
  <c r="EQ853" i="64"/>
  <c r="EP853" i="64"/>
  <c r="IA852" i="64"/>
  <c r="HZ852" i="64"/>
  <c r="HY852" i="64"/>
  <c r="GL852" i="64"/>
  <c r="FD852" i="64"/>
  <c r="FC852" i="64"/>
  <c r="FA852" i="64"/>
  <c r="EZ852" i="64"/>
  <c r="EX852" i="64"/>
  <c r="EU852" i="64"/>
  <c r="ET852" i="64"/>
  <c r="ES852" i="64"/>
  <c r="ER852" i="64"/>
  <c r="EQ852" i="64"/>
  <c r="EP852" i="64"/>
  <c r="IA851" i="64"/>
  <c r="HZ851" i="64"/>
  <c r="HY851" i="64"/>
  <c r="HP851" i="64"/>
  <c r="HO851" i="64"/>
  <c r="HN851" i="64"/>
  <c r="HM851" i="64"/>
  <c r="HL851" i="64"/>
  <c r="HK851" i="64"/>
  <c r="HJ851" i="64"/>
  <c r="HI851" i="64"/>
  <c r="HH851" i="64"/>
  <c r="HG851" i="64"/>
  <c r="HF851" i="64"/>
  <c r="HE851" i="64"/>
  <c r="HD851" i="64"/>
  <c r="HC851" i="64"/>
  <c r="HB851" i="64"/>
  <c r="HA851" i="64"/>
  <c r="GZ851" i="64"/>
  <c r="GY851" i="64"/>
  <c r="GX851" i="64"/>
  <c r="GW851" i="64"/>
  <c r="GV851" i="64"/>
  <c r="GU851" i="64"/>
  <c r="GT851" i="64"/>
  <c r="GS851" i="64"/>
  <c r="GR851" i="64"/>
  <c r="GQ851" i="64"/>
  <c r="GP851" i="64"/>
  <c r="GO851" i="64"/>
  <c r="GN851" i="64"/>
  <c r="GL851" i="64"/>
  <c r="FD851" i="64" s="1"/>
  <c r="GJ851" i="64"/>
  <c r="GI851" i="64"/>
  <c r="GH851" i="64"/>
  <c r="GG851" i="64"/>
  <c r="GF851" i="64"/>
  <c r="GE851" i="64"/>
  <c r="GD851" i="64"/>
  <c r="GC851" i="64"/>
  <c r="GB851" i="64"/>
  <c r="GA851" i="64"/>
  <c r="FZ851" i="64"/>
  <c r="FY851" i="64"/>
  <c r="FX851" i="64"/>
  <c r="FW851" i="64"/>
  <c r="FV851" i="64"/>
  <c r="FU851" i="64"/>
  <c r="FT851" i="64"/>
  <c r="FS851" i="64"/>
  <c r="FR851" i="64"/>
  <c r="FQ851" i="64"/>
  <c r="FP851" i="64"/>
  <c r="FO851" i="64"/>
  <c r="FN851" i="64"/>
  <c r="FM851" i="64"/>
  <c r="FL851" i="64"/>
  <c r="FK851" i="64"/>
  <c r="FJ851" i="64"/>
  <c r="FI851" i="64"/>
  <c r="FH851" i="64"/>
  <c r="FG851" i="64"/>
  <c r="FF851" i="64"/>
  <c r="FC851" i="64"/>
  <c r="EX851" i="64"/>
  <c r="EW851" i="64"/>
  <c r="EU851" i="64"/>
  <c r="ET851" i="64"/>
  <c r="ES851" i="64"/>
  <c r="ER851" i="64"/>
  <c r="EQ851" i="64"/>
  <c r="EP851" i="64"/>
  <c r="M850" i="64"/>
  <c r="L850" i="64"/>
  <c r="M849" i="64"/>
  <c r="L849" i="64"/>
  <c r="M848" i="64"/>
  <c r="L848" i="64"/>
  <c r="EY848" i="64" s="1"/>
  <c r="M847" i="64"/>
  <c r="L847" i="64"/>
  <c r="M846" i="64"/>
  <c r="L846" i="64"/>
  <c r="EY846" i="64" s="1"/>
  <c r="IA850" i="64"/>
  <c r="HZ850" i="64"/>
  <c r="HY850" i="64"/>
  <c r="GL850" i="64"/>
  <c r="GJ850" i="64"/>
  <c r="GI850" i="64"/>
  <c r="GH850" i="64"/>
  <c r="GG850" i="64"/>
  <c r="GF850" i="64"/>
  <c r="GE850" i="64"/>
  <c r="GD850" i="64"/>
  <c r="GC850" i="64"/>
  <c r="GB850" i="64"/>
  <c r="GA850" i="64"/>
  <c r="FZ850" i="64"/>
  <c r="FY850" i="64"/>
  <c r="FX850" i="64"/>
  <c r="FW850" i="64"/>
  <c r="FV850" i="64"/>
  <c r="FU850" i="64"/>
  <c r="FT850" i="64"/>
  <c r="FS850" i="64"/>
  <c r="FR850" i="64"/>
  <c r="FQ850" i="64"/>
  <c r="FP850" i="64"/>
  <c r="FO850" i="64"/>
  <c r="FN850" i="64"/>
  <c r="FM850" i="64"/>
  <c r="FL850" i="64"/>
  <c r="FK850" i="64"/>
  <c r="FJ850" i="64"/>
  <c r="FI850" i="64"/>
  <c r="FH850" i="64"/>
  <c r="FG850" i="64"/>
  <c r="FF850" i="64"/>
  <c r="FD850" i="64"/>
  <c r="FC850" i="64"/>
  <c r="EU850" i="64"/>
  <c r="ET850" i="64"/>
  <c r="ES850" i="64"/>
  <c r="ER850" i="64"/>
  <c r="EQ850" i="64"/>
  <c r="EV850" i="64" s="1"/>
  <c r="EP850" i="64"/>
  <c r="IA849" i="64"/>
  <c r="HZ849" i="64"/>
  <c r="HY849" i="64"/>
  <c r="GL849" i="64"/>
  <c r="FD849" i="64"/>
  <c r="FC849" i="64"/>
  <c r="FA849" i="64"/>
  <c r="EZ849" i="64"/>
  <c r="EX849" i="64"/>
  <c r="EU849" i="64"/>
  <c r="ET849" i="64"/>
  <c r="ES849" i="64"/>
  <c r="ER849" i="64"/>
  <c r="EQ849" i="64"/>
  <c r="EP849" i="64"/>
  <c r="IA848" i="64"/>
  <c r="HZ848" i="64"/>
  <c r="HY848" i="64"/>
  <c r="GL848" i="64"/>
  <c r="FD848" i="64" s="1"/>
  <c r="FC848" i="64"/>
  <c r="FA848" i="64"/>
  <c r="EZ848" i="64"/>
  <c r="EX848" i="64"/>
  <c r="EU848" i="64"/>
  <c r="ET848" i="64"/>
  <c r="ES848" i="64"/>
  <c r="ER848" i="64"/>
  <c r="EQ848" i="64"/>
  <c r="EP848" i="64"/>
  <c r="IA847" i="64"/>
  <c r="HZ847" i="64"/>
  <c r="HY847" i="64"/>
  <c r="GL847" i="64"/>
  <c r="FD847" i="64"/>
  <c r="FC847" i="64"/>
  <c r="FA847" i="64"/>
  <c r="EZ847" i="64"/>
  <c r="EX847" i="64"/>
  <c r="EU847" i="64"/>
  <c r="ET847" i="64"/>
  <c r="ES847" i="64"/>
  <c r="ER847" i="64"/>
  <c r="EQ847" i="64"/>
  <c r="EP847" i="64"/>
  <c r="IA846" i="64"/>
  <c r="HZ846" i="64"/>
  <c r="HY846" i="64"/>
  <c r="HP846" i="64"/>
  <c r="HO846" i="64"/>
  <c r="HN846" i="64"/>
  <c r="HM846" i="64"/>
  <c r="HL846" i="64"/>
  <c r="HK846" i="64"/>
  <c r="HJ846" i="64"/>
  <c r="HI846" i="64"/>
  <c r="HH846" i="64"/>
  <c r="HG846" i="64"/>
  <c r="HF846" i="64"/>
  <c r="HE846" i="64"/>
  <c r="HD846" i="64"/>
  <c r="HC846" i="64"/>
  <c r="HB846" i="64"/>
  <c r="HA846" i="64"/>
  <c r="GZ846" i="64"/>
  <c r="GY846" i="64"/>
  <c r="GX846" i="64"/>
  <c r="GW846" i="64"/>
  <c r="GV846" i="64"/>
  <c r="GU846" i="64"/>
  <c r="GT846" i="64"/>
  <c r="GS846" i="64"/>
  <c r="GR846" i="64"/>
  <c r="GQ846" i="64"/>
  <c r="GP846" i="64"/>
  <c r="GO846" i="64"/>
  <c r="GN846" i="64"/>
  <c r="GL846" i="64"/>
  <c r="FD846" i="64" s="1"/>
  <c r="GJ846" i="64"/>
  <c r="GI846" i="64"/>
  <c r="GH846" i="64"/>
  <c r="GG846" i="64"/>
  <c r="GF846" i="64"/>
  <c r="GE846" i="64"/>
  <c r="GD846" i="64"/>
  <c r="GC846" i="64"/>
  <c r="GB846" i="64"/>
  <c r="GA846" i="64"/>
  <c r="FZ846" i="64"/>
  <c r="FY846" i="64"/>
  <c r="FX846" i="64"/>
  <c r="FW846" i="64"/>
  <c r="FV846" i="64"/>
  <c r="FU846" i="64"/>
  <c r="FT846" i="64"/>
  <c r="FS846" i="64"/>
  <c r="FR846" i="64"/>
  <c r="FQ846" i="64"/>
  <c r="FP846" i="64"/>
  <c r="FO846" i="64"/>
  <c r="FN846" i="64"/>
  <c r="FM846" i="64"/>
  <c r="FL846" i="64"/>
  <c r="FK846" i="64"/>
  <c r="FJ846" i="64"/>
  <c r="FI846" i="64"/>
  <c r="FH846" i="64"/>
  <c r="FG846" i="64"/>
  <c r="FF846" i="64"/>
  <c r="EX846" i="64" s="1"/>
  <c r="FC846" i="64"/>
  <c r="EW846" i="64"/>
  <c r="EU846" i="64"/>
  <c r="ET846" i="64"/>
  <c r="ES846" i="64"/>
  <c r="ER846" i="64"/>
  <c r="EQ846" i="64"/>
  <c r="EP846" i="64"/>
  <c r="M845" i="64"/>
  <c r="L845" i="64"/>
  <c r="M844" i="64"/>
  <c r="M843" i="64"/>
  <c r="L843" i="64"/>
  <c r="EY843" i="64" s="1"/>
  <c r="M842" i="64"/>
  <c r="M841" i="64"/>
  <c r="L841" i="64"/>
  <c r="IA845" i="64"/>
  <c r="HZ845" i="64"/>
  <c r="HY845" i="64"/>
  <c r="GL845" i="64"/>
  <c r="GJ845" i="64"/>
  <c r="GI845" i="64"/>
  <c r="GH845" i="64"/>
  <c r="GG845" i="64"/>
  <c r="GF845" i="64"/>
  <c r="GE845" i="64"/>
  <c r="GD845" i="64"/>
  <c r="GC845" i="64"/>
  <c r="GB845" i="64"/>
  <c r="GA845" i="64"/>
  <c r="FZ845" i="64"/>
  <c r="FY845" i="64"/>
  <c r="FX845" i="64"/>
  <c r="FW845" i="64"/>
  <c r="FV845" i="64"/>
  <c r="FU845" i="64"/>
  <c r="FT845" i="64"/>
  <c r="FS845" i="64"/>
  <c r="FR845" i="64"/>
  <c r="FQ845" i="64"/>
  <c r="FP845" i="64"/>
  <c r="FO845" i="64"/>
  <c r="FN845" i="64"/>
  <c r="FM845" i="64"/>
  <c r="FL845" i="64"/>
  <c r="FK845" i="64"/>
  <c r="FJ845" i="64"/>
  <c r="FI845" i="64"/>
  <c r="FH845" i="64"/>
  <c r="FG845" i="64"/>
  <c r="FF845" i="64"/>
  <c r="FD845" i="64"/>
  <c r="FC845" i="64"/>
  <c r="EU845" i="64"/>
  <c r="ET845" i="64"/>
  <c r="ES845" i="64"/>
  <c r="ER845" i="64"/>
  <c r="EQ845" i="64"/>
  <c r="EV845" i="64" s="1"/>
  <c r="EP845" i="64"/>
  <c r="IA844" i="64"/>
  <c r="HZ844" i="64"/>
  <c r="HY844" i="64"/>
  <c r="GL844" i="64"/>
  <c r="FD844" i="64" s="1"/>
  <c r="FC844" i="64"/>
  <c r="FA844" i="64"/>
  <c r="EZ844" i="64"/>
  <c r="EX844" i="64"/>
  <c r="EU844" i="64"/>
  <c r="ET844" i="64"/>
  <c r="ES844" i="64"/>
  <c r="ER844" i="64"/>
  <c r="EQ844" i="64"/>
  <c r="EP844" i="64"/>
  <c r="IA843" i="64"/>
  <c r="HZ843" i="64"/>
  <c r="HY843" i="64"/>
  <c r="GL843" i="64"/>
  <c r="FD843" i="64"/>
  <c r="FC843" i="64"/>
  <c r="FA843" i="64"/>
  <c r="EZ843" i="64"/>
  <c r="EX843" i="64"/>
  <c r="EU843" i="64"/>
  <c r="ET843" i="64"/>
  <c r="ES843" i="64"/>
  <c r="ER843" i="64"/>
  <c r="EQ843" i="64"/>
  <c r="EP843" i="64"/>
  <c r="IA842" i="64"/>
  <c r="HZ842" i="64"/>
  <c r="HY842" i="64"/>
  <c r="GL842" i="64"/>
  <c r="FD842" i="64"/>
  <c r="FC842" i="64"/>
  <c r="FA842" i="64"/>
  <c r="EZ842" i="64"/>
  <c r="EX842" i="64"/>
  <c r="EU842" i="64"/>
  <c r="ET842" i="64"/>
  <c r="ES842" i="64"/>
  <c r="ER842" i="64"/>
  <c r="EQ842" i="64"/>
  <c r="EP842" i="64"/>
  <c r="IA841" i="64"/>
  <c r="HZ841" i="64"/>
  <c r="HY841" i="64"/>
  <c r="HP841" i="64"/>
  <c r="HO841" i="64"/>
  <c r="HN841" i="64"/>
  <c r="HM841" i="64"/>
  <c r="HL841" i="64"/>
  <c r="HK841" i="64"/>
  <c r="HJ841" i="64"/>
  <c r="HI841" i="64"/>
  <c r="HH841" i="64"/>
  <c r="HG841" i="64"/>
  <c r="HF841" i="64"/>
  <c r="HE841" i="64"/>
  <c r="HD841" i="64"/>
  <c r="HC841" i="64"/>
  <c r="HB841" i="64"/>
  <c r="HA841" i="64"/>
  <c r="GZ841" i="64"/>
  <c r="GY841" i="64"/>
  <c r="GX841" i="64"/>
  <c r="GW841" i="64"/>
  <c r="GV841" i="64"/>
  <c r="GU841" i="64"/>
  <c r="GT841" i="64"/>
  <c r="GS841" i="64"/>
  <c r="GR841" i="64"/>
  <c r="GQ841" i="64"/>
  <c r="GP841" i="64"/>
  <c r="GO841" i="64"/>
  <c r="GN841" i="64"/>
  <c r="GL841" i="64"/>
  <c r="GJ841" i="64"/>
  <c r="GI841" i="64"/>
  <c r="GH841" i="64"/>
  <c r="GG841" i="64"/>
  <c r="GF841" i="64"/>
  <c r="GE841" i="64"/>
  <c r="GD841" i="64"/>
  <c r="GC841" i="64"/>
  <c r="GB841" i="64"/>
  <c r="GA841" i="64"/>
  <c r="FZ841" i="64"/>
  <c r="FY841" i="64"/>
  <c r="FX841" i="64"/>
  <c r="FW841" i="64"/>
  <c r="FV841" i="64"/>
  <c r="FU841" i="64"/>
  <c r="FT841" i="64"/>
  <c r="FS841" i="64"/>
  <c r="FR841" i="64"/>
  <c r="FQ841" i="64"/>
  <c r="FP841" i="64"/>
  <c r="FO841" i="64"/>
  <c r="FN841" i="64"/>
  <c r="FM841" i="64"/>
  <c r="FL841" i="64"/>
  <c r="FK841" i="64"/>
  <c r="FJ841" i="64"/>
  <c r="FI841" i="64"/>
  <c r="FH841" i="64"/>
  <c r="FG841" i="64"/>
  <c r="FF841" i="64"/>
  <c r="FD841" i="64"/>
  <c r="FC841" i="64"/>
  <c r="EY841" i="64"/>
  <c r="EX841" i="64"/>
  <c r="EW841" i="64"/>
  <c r="EU841" i="64"/>
  <c r="ET841" i="64"/>
  <c r="ES841" i="64"/>
  <c r="ER841" i="64"/>
  <c r="EQ841" i="64"/>
  <c r="EP841" i="64"/>
  <c r="M840" i="64"/>
  <c r="L840" i="64"/>
  <c r="M839" i="64"/>
  <c r="L839" i="64"/>
  <c r="EY839" i="64" s="1"/>
  <c r="M838" i="64"/>
  <c r="L838" i="64"/>
  <c r="EY838" i="64" s="1"/>
  <c r="M837" i="64"/>
  <c r="L837" i="64"/>
  <c r="EY837" i="64" s="1"/>
  <c r="M836" i="64"/>
  <c r="L836" i="64"/>
  <c r="EY836" i="64" s="1"/>
  <c r="IA840" i="64"/>
  <c r="HZ840" i="64"/>
  <c r="HY840" i="64"/>
  <c r="GL840" i="64"/>
  <c r="GJ840" i="64"/>
  <c r="GI840" i="64"/>
  <c r="GH840" i="64"/>
  <c r="GG840" i="64"/>
  <c r="GF840" i="64"/>
  <c r="GE840" i="64"/>
  <c r="GD840" i="64"/>
  <c r="GC840" i="64"/>
  <c r="GB840" i="64"/>
  <c r="GA840" i="64"/>
  <c r="FZ840" i="64"/>
  <c r="FY840" i="64"/>
  <c r="FX840" i="64"/>
  <c r="FW840" i="64"/>
  <c r="FV840" i="64"/>
  <c r="FU840" i="64"/>
  <c r="FT840" i="64"/>
  <c r="FS840" i="64"/>
  <c r="FR840" i="64"/>
  <c r="FQ840" i="64"/>
  <c r="FP840" i="64"/>
  <c r="FO840" i="64"/>
  <c r="FN840" i="64"/>
  <c r="FM840" i="64"/>
  <c r="FL840" i="64"/>
  <c r="FK840" i="64"/>
  <c r="FJ840" i="64"/>
  <c r="FI840" i="64"/>
  <c r="FH840" i="64"/>
  <c r="FG840" i="64"/>
  <c r="FF840" i="64"/>
  <c r="FD840" i="64"/>
  <c r="FC840" i="64"/>
  <c r="EU840" i="64"/>
  <c r="ET840" i="64"/>
  <c r="ES840" i="64"/>
  <c r="ER840" i="64"/>
  <c r="EQ840" i="64"/>
  <c r="EP840" i="64"/>
  <c r="IA839" i="64"/>
  <c r="HZ839" i="64"/>
  <c r="HY839" i="64"/>
  <c r="GL839" i="64"/>
  <c r="FD839" i="64" s="1"/>
  <c r="FC839" i="64"/>
  <c r="FA839" i="64"/>
  <c r="EZ839" i="64"/>
  <c r="EX839" i="64"/>
  <c r="EU839" i="64"/>
  <c r="ET839" i="64"/>
  <c r="ES839" i="64"/>
  <c r="ER839" i="64"/>
  <c r="EQ839" i="64"/>
  <c r="EP839" i="64"/>
  <c r="IA838" i="64"/>
  <c r="HZ838" i="64"/>
  <c r="HY838" i="64"/>
  <c r="GL838" i="64"/>
  <c r="FD838" i="64" s="1"/>
  <c r="FC838" i="64"/>
  <c r="FA838" i="64"/>
  <c r="EZ838" i="64"/>
  <c r="EX838" i="64"/>
  <c r="EU838" i="64"/>
  <c r="ET838" i="64"/>
  <c r="ES838" i="64"/>
  <c r="ER838" i="64"/>
  <c r="EQ838" i="64"/>
  <c r="EP838" i="64"/>
  <c r="IA837" i="64"/>
  <c r="HZ837" i="64"/>
  <c r="HY837" i="64"/>
  <c r="GL837" i="64"/>
  <c r="FD837" i="64" s="1"/>
  <c r="FC837" i="64"/>
  <c r="FA837" i="64"/>
  <c r="EZ837" i="64"/>
  <c r="EX837" i="64"/>
  <c r="EU837" i="64"/>
  <c r="ET837" i="64"/>
  <c r="ES837" i="64"/>
  <c r="ER837" i="64"/>
  <c r="EQ837" i="64"/>
  <c r="EP837" i="64"/>
  <c r="IA836" i="64"/>
  <c r="HZ836" i="64"/>
  <c r="HY836" i="64"/>
  <c r="HP836" i="64"/>
  <c r="HO836" i="64"/>
  <c r="HN836" i="64"/>
  <c r="HM836" i="64"/>
  <c r="HL836" i="64"/>
  <c r="HK836" i="64"/>
  <c r="HJ836" i="64"/>
  <c r="HI836" i="64"/>
  <c r="HH836" i="64"/>
  <c r="HG836" i="64"/>
  <c r="HF836" i="64"/>
  <c r="HE836" i="64"/>
  <c r="HD836" i="64"/>
  <c r="HC836" i="64"/>
  <c r="HB836" i="64"/>
  <c r="HA836" i="64"/>
  <c r="GZ836" i="64"/>
  <c r="GY836" i="64"/>
  <c r="GX836" i="64"/>
  <c r="GW836" i="64"/>
  <c r="GV836" i="64"/>
  <c r="GU836" i="64"/>
  <c r="GT836" i="64"/>
  <c r="GS836" i="64"/>
  <c r="GR836" i="64"/>
  <c r="GQ836" i="64"/>
  <c r="GP836" i="64"/>
  <c r="GO836" i="64"/>
  <c r="GN836" i="64"/>
  <c r="GL836" i="64"/>
  <c r="GJ836" i="64"/>
  <c r="GI836" i="64"/>
  <c r="GH836" i="64"/>
  <c r="GG836" i="64"/>
  <c r="GF836" i="64"/>
  <c r="GE836" i="64"/>
  <c r="GD836" i="64"/>
  <c r="GC836" i="64"/>
  <c r="GB836" i="64"/>
  <c r="GA836" i="64"/>
  <c r="FZ836" i="64"/>
  <c r="FY836" i="64"/>
  <c r="FX836" i="64"/>
  <c r="FW836" i="64"/>
  <c r="FV836" i="64"/>
  <c r="FU836" i="64"/>
  <c r="FT836" i="64"/>
  <c r="FS836" i="64"/>
  <c r="FR836" i="64"/>
  <c r="FQ836" i="64"/>
  <c r="FP836" i="64"/>
  <c r="FO836" i="64"/>
  <c r="FN836" i="64"/>
  <c r="FM836" i="64"/>
  <c r="FL836" i="64"/>
  <c r="FK836" i="64"/>
  <c r="FJ836" i="64"/>
  <c r="FI836" i="64"/>
  <c r="FH836" i="64"/>
  <c r="FG836" i="64"/>
  <c r="FA836" i="64" s="1"/>
  <c r="FF836" i="64"/>
  <c r="FD836" i="64"/>
  <c r="FC836" i="64"/>
  <c r="EX836" i="64"/>
  <c r="EW836" i="64"/>
  <c r="EU836" i="64"/>
  <c r="ET836" i="64"/>
  <c r="ES836" i="64"/>
  <c r="ER836" i="64"/>
  <c r="EQ836" i="64"/>
  <c r="EP836" i="64"/>
  <c r="EV836" i="64" s="1"/>
  <c r="M835" i="64"/>
  <c r="M834" i="64"/>
  <c r="L834" i="64"/>
  <c r="M833" i="64"/>
  <c r="M832" i="64"/>
  <c r="L832" i="64"/>
  <c r="M831" i="64"/>
  <c r="IA835" i="64"/>
  <c r="HZ835" i="64"/>
  <c r="HY835" i="64"/>
  <c r="GL835" i="64"/>
  <c r="GJ835" i="64"/>
  <c r="GI835" i="64"/>
  <c r="GH835" i="64"/>
  <c r="GG835" i="64"/>
  <c r="GF835" i="64"/>
  <c r="GE835" i="64"/>
  <c r="GD835" i="64"/>
  <c r="GC835" i="64"/>
  <c r="GB835" i="64"/>
  <c r="GA835" i="64"/>
  <c r="FZ835" i="64"/>
  <c r="FY835" i="64"/>
  <c r="FX835" i="64"/>
  <c r="FW835" i="64"/>
  <c r="FV835" i="64"/>
  <c r="FU835" i="64"/>
  <c r="FT835" i="64"/>
  <c r="FS835" i="64"/>
  <c r="FR835" i="64"/>
  <c r="FQ835" i="64"/>
  <c r="FP835" i="64"/>
  <c r="FO835" i="64"/>
  <c r="FN835" i="64"/>
  <c r="FM835" i="64"/>
  <c r="FL835" i="64"/>
  <c r="FK835" i="64"/>
  <c r="FJ835" i="64"/>
  <c r="FI835" i="64"/>
  <c r="FB835" i="64" s="1"/>
  <c r="FH835" i="64"/>
  <c r="FG835" i="64"/>
  <c r="FF835" i="64"/>
  <c r="FD835" i="64"/>
  <c r="FC835" i="64"/>
  <c r="EU835" i="64"/>
  <c r="ET835" i="64"/>
  <c r="ES835" i="64"/>
  <c r="ER835" i="64"/>
  <c r="EQ835" i="64"/>
  <c r="EP835" i="64"/>
  <c r="IA834" i="64"/>
  <c r="HZ834" i="64"/>
  <c r="HY834" i="64"/>
  <c r="GL834" i="64"/>
  <c r="FD834" i="64" s="1"/>
  <c r="FC834" i="64"/>
  <c r="FA834" i="64"/>
  <c r="EZ834" i="64"/>
  <c r="EX834" i="64"/>
  <c r="EU834" i="64"/>
  <c r="ET834" i="64"/>
  <c r="ES834" i="64"/>
  <c r="ER834" i="64"/>
  <c r="EV834" i="64" s="1"/>
  <c r="EQ834" i="64"/>
  <c r="EP834" i="64"/>
  <c r="IA833" i="64"/>
  <c r="HZ833" i="64"/>
  <c r="HY833" i="64"/>
  <c r="GL833" i="64"/>
  <c r="FD833" i="64" s="1"/>
  <c r="FC833" i="64"/>
  <c r="FA833" i="64"/>
  <c r="EZ833" i="64"/>
  <c r="EX833" i="64"/>
  <c r="EU833" i="64"/>
  <c r="ET833" i="64"/>
  <c r="ES833" i="64"/>
  <c r="ER833" i="64"/>
  <c r="EQ833" i="64"/>
  <c r="EP833" i="64"/>
  <c r="IA832" i="64"/>
  <c r="HZ832" i="64"/>
  <c r="HY832" i="64"/>
  <c r="GL832" i="64"/>
  <c r="FD832" i="64" s="1"/>
  <c r="FC832" i="64"/>
  <c r="FA832" i="64"/>
  <c r="EZ832" i="64"/>
  <c r="EX832" i="64"/>
  <c r="EU832" i="64"/>
  <c r="ET832" i="64"/>
  <c r="ES832" i="64"/>
  <c r="ER832" i="64"/>
  <c r="EQ832" i="64"/>
  <c r="EP832" i="64"/>
  <c r="IA831" i="64"/>
  <c r="HZ831" i="64"/>
  <c r="HY831" i="64"/>
  <c r="HP831" i="64"/>
  <c r="HO831" i="64"/>
  <c r="HN831" i="64"/>
  <c r="HM831" i="64"/>
  <c r="HL831" i="64"/>
  <c r="HK831" i="64"/>
  <c r="HJ831" i="64"/>
  <c r="HI831" i="64"/>
  <c r="HH831" i="64"/>
  <c r="HG831" i="64"/>
  <c r="HF831" i="64"/>
  <c r="HE831" i="64"/>
  <c r="HD831" i="64"/>
  <c r="HC831" i="64"/>
  <c r="HB831" i="64"/>
  <c r="HA831" i="64"/>
  <c r="GZ831" i="64"/>
  <c r="GY831" i="64"/>
  <c r="GX831" i="64"/>
  <c r="GW831" i="64"/>
  <c r="GV831" i="64"/>
  <c r="GU831" i="64"/>
  <c r="GT831" i="64"/>
  <c r="GS831" i="64"/>
  <c r="GR831" i="64"/>
  <c r="GQ831" i="64"/>
  <c r="GP831" i="64"/>
  <c r="GO831" i="64"/>
  <c r="GN831" i="64"/>
  <c r="GL831" i="64"/>
  <c r="GJ831" i="64"/>
  <c r="GI831" i="64"/>
  <c r="GH831" i="64"/>
  <c r="GG831" i="64"/>
  <c r="GF831" i="64"/>
  <c r="GE831" i="64"/>
  <c r="GD831" i="64"/>
  <c r="GC831" i="64"/>
  <c r="GB831" i="64"/>
  <c r="GA831" i="64"/>
  <c r="FZ831" i="64"/>
  <c r="FY831" i="64"/>
  <c r="FX831" i="64"/>
  <c r="FW831" i="64"/>
  <c r="FV831" i="64"/>
  <c r="FU831" i="64"/>
  <c r="FT831" i="64"/>
  <c r="FS831" i="64"/>
  <c r="FR831" i="64"/>
  <c r="FQ831" i="64"/>
  <c r="FP831" i="64"/>
  <c r="FO831" i="64"/>
  <c r="FN831" i="64"/>
  <c r="FM831" i="64"/>
  <c r="FL831" i="64"/>
  <c r="FK831" i="64"/>
  <c r="FJ831" i="64"/>
  <c r="FI831" i="64"/>
  <c r="FH831" i="64"/>
  <c r="FG831" i="64"/>
  <c r="FA831" i="64" s="1"/>
  <c r="FF831" i="64"/>
  <c r="FD831" i="64"/>
  <c r="FC831" i="64"/>
  <c r="EX831" i="64"/>
  <c r="EW831" i="64"/>
  <c r="EU831" i="64"/>
  <c r="ET831" i="64"/>
  <c r="ES831" i="64"/>
  <c r="ER831" i="64"/>
  <c r="EQ831" i="64"/>
  <c r="EP831" i="64"/>
  <c r="EV831" i="64" s="1"/>
  <c r="M830" i="64"/>
  <c r="L830" i="64"/>
  <c r="M829" i="64"/>
  <c r="M828" i="64"/>
  <c r="L828" i="64"/>
  <c r="M827" i="64"/>
  <c r="M826" i="64"/>
  <c r="L826" i="64"/>
  <c r="IA830" i="64"/>
  <c r="HZ830" i="64"/>
  <c r="HY830" i="64"/>
  <c r="GL830" i="64"/>
  <c r="FD830" i="64" s="1"/>
  <c r="GJ830" i="64"/>
  <c r="GI830" i="64"/>
  <c r="GH830" i="64"/>
  <c r="GG830" i="64"/>
  <c r="GF830" i="64"/>
  <c r="GE830" i="64"/>
  <c r="GD830" i="64"/>
  <c r="GC830" i="64"/>
  <c r="GB830" i="64"/>
  <c r="GA830" i="64"/>
  <c r="FZ830" i="64"/>
  <c r="FY830" i="64"/>
  <c r="FX830" i="64"/>
  <c r="FW830" i="64"/>
  <c r="FV830" i="64"/>
  <c r="FU830" i="64"/>
  <c r="FT830" i="64"/>
  <c r="FS830" i="64"/>
  <c r="FR830" i="64"/>
  <c r="FQ830" i="64"/>
  <c r="FP830" i="64"/>
  <c r="FO830" i="64"/>
  <c r="FN830" i="64"/>
  <c r="FM830" i="64"/>
  <c r="FL830" i="64"/>
  <c r="FK830" i="64"/>
  <c r="FJ830" i="64"/>
  <c r="FI830" i="64"/>
  <c r="FH830" i="64"/>
  <c r="FG830" i="64"/>
  <c r="FF830" i="64"/>
  <c r="FC830" i="64"/>
  <c r="EU830" i="64"/>
  <c r="ET830" i="64"/>
  <c r="ES830" i="64"/>
  <c r="ER830" i="64"/>
  <c r="EQ830" i="64"/>
  <c r="EP830" i="64"/>
  <c r="IA829" i="64"/>
  <c r="HZ829" i="64"/>
  <c r="HY829" i="64"/>
  <c r="GL829" i="64"/>
  <c r="FD829" i="64" s="1"/>
  <c r="FC829" i="64"/>
  <c r="FA829" i="64"/>
  <c r="EZ829" i="64"/>
  <c r="EX829" i="64"/>
  <c r="EU829" i="64"/>
  <c r="ET829" i="64"/>
  <c r="ES829" i="64"/>
  <c r="ER829" i="64"/>
  <c r="EQ829" i="64"/>
  <c r="EP829" i="64"/>
  <c r="IA828" i="64"/>
  <c r="HZ828" i="64"/>
  <c r="HY828" i="64"/>
  <c r="GL828" i="64"/>
  <c r="FD828" i="64"/>
  <c r="FC828" i="64"/>
  <c r="FA828" i="64"/>
  <c r="EZ828" i="64"/>
  <c r="EX828" i="64"/>
  <c r="EU828" i="64"/>
  <c r="ET828" i="64"/>
  <c r="ES828" i="64"/>
  <c r="ER828" i="64"/>
  <c r="EQ828" i="64"/>
  <c r="EP828" i="64"/>
  <c r="IA827" i="64"/>
  <c r="HZ827" i="64"/>
  <c r="HY827" i="64"/>
  <c r="GL827" i="64"/>
  <c r="FD827" i="64"/>
  <c r="FC827" i="64"/>
  <c r="FA827" i="64"/>
  <c r="EZ827" i="64"/>
  <c r="EX827" i="64"/>
  <c r="EU827" i="64"/>
  <c r="ET827" i="64"/>
  <c r="ES827" i="64"/>
  <c r="ER827" i="64"/>
  <c r="EQ827" i="64"/>
  <c r="EP827" i="64"/>
  <c r="IA826" i="64"/>
  <c r="HZ826" i="64"/>
  <c r="HY826" i="64"/>
  <c r="HP826" i="64"/>
  <c r="HO826" i="64"/>
  <c r="HN826" i="64"/>
  <c r="HM826" i="64"/>
  <c r="HL826" i="64"/>
  <c r="HK826" i="64"/>
  <c r="HJ826" i="64"/>
  <c r="HI826" i="64"/>
  <c r="HH826" i="64"/>
  <c r="HG826" i="64"/>
  <c r="HF826" i="64"/>
  <c r="HE826" i="64"/>
  <c r="HD826" i="64"/>
  <c r="HC826" i="64"/>
  <c r="HB826" i="64"/>
  <c r="HA826" i="64"/>
  <c r="GZ826" i="64"/>
  <c r="GY826" i="64"/>
  <c r="GX826" i="64"/>
  <c r="GW826" i="64"/>
  <c r="GV826" i="64"/>
  <c r="GU826" i="64"/>
  <c r="GT826" i="64"/>
  <c r="GS826" i="64"/>
  <c r="GR826" i="64"/>
  <c r="GQ826" i="64"/>
  <c r="GP826" i="64"/>
  <c r="GO826" i="64"/>
  <c r="GN826" i="64"/>
  <c r="GL826" i="64"/>
  <c r="FD826" i="64" s="1"/>
  <c r="GJ826" i="64"/>
  <c r="GI826" i="64"/>
  <c r="GH826" i="64"/>
  <c r="GG826" i="64"/>
  <c r="GF826" i="64"/>
  <c r="GE826" i="64"/>
  <c r="GD826" i="64"/>
  <c r="GC826" i="64"/>
  <c r="GB826" i="64"/>
  <c r="GA826" i="64"/>
  <c r="FZ826" i="64"/>
  <c r="FY826" i="64"/>
  <c r="FX826" i="64"/>
  <c r="FW826" i="64"/>
  <c r="FV826" i="64"/>
  <c r="FU826" i="64"/>
  <c r="FT826" i="64"/>
  <c r="FS826" i="64"/>
  <c r="FR826" i="64"/>
  <c r="FQ826" i="64"/>
  <c r="FP826" i="64"/>
  <c r="FO826" i="64"/>
  <c r="FN826" i="64"/>
  <c r="FM826" i="64"/>
  <c r="FL826" i="64"/>
  <c r="FK826" i="64"/>
  <c r="FJ826" i="64"/>
  <c r="FI826" i="64"/>
  <c r="FH826" i="64"/>
  <c r="FG826" i="64"/>
  <c r="FF826" i="64"/>
  <c r="FC826" i="64"/>
  <c r="EY826" i="64"/>
  <c r="EX826" i="64"/>
  <c r="EW826" i="64"/>
  <c r="EU826" i="64"/>
  <c r="ET826" i="64"/>
  <c r="ES826" i="64"/>
  <c r="ER826" i="64"/>
  <c r="EQ826" i="64"/>
  <c r="EP826" i="64"/>
  <c r="M825" i="64"/>
  <c r="L825" i="64"/>
  <c r="M824" i="64"/>
  <c r="M823" i="64"/>
  <c r="L823" i="64"/>
  <c r="M822" i="64"/>
  <c r="M821" i="64"/>
  <c r="L821" i="64"/>
  <c r="EY821" i="64" s="1"/>
  <c r="IA825" i="64"/>
  <c r="HZ825" i="64"/>
  <c r="HY825" i="64"/>
  <c r="GL825" i="64"/>
  <c r="GJ825" i="64"/>
  <c r="GI825" i="64"/>
  <c r="GH825" i="64"/>
  <c r="GG825" i="64"/>
  <c r="GF825" i="64"/>
  <c r="GE825" i="64"/>
  <c r="GD825" i="64"/>
  <c r="GC825" i="64"/>
  <c r="GB825" i="64"/>
  <c r="GA825" i="64"/>
  <c r="FZ825" i="64"/>
  <c r="FY825" i="64"/>
  <c r="FX825" i="64"/>
  <c r="FW825" i="64"/>
  <c r="FV825" i="64"/>
  <c r="FU825" i="64"/>
  <c r="FT825" i="64"/>
  <c r="FS825" i="64"/>
  <c r="FR825" i="64"/>
  <c r="FQ825" i="64"/>
  <c r="FP825" i="64"/>
  <c r="FO825" i="64"/>
  <c r="FN825" i="64"/>
  <c r="FM825" i="64"/>
  <c r="FL825" i="64"/>
  <c r="FK825" i="64"/>
  <c r="FJ825" i="64"/>
  <c r="FI825" i="64"/>
  <c r="FH825" i="64"/>
  <c r="FG825" i="64"/>
  <c r="FF825" i="64"/>
  <c r="FB825" i="64" s="1"/>
  <c r="FD825" i="64"/>
  <c r="FC825" i="64"/>
  <c r="EU825" i="64"/>
  <c r="ET825" i="64"/>
  <c r="ES825" i="64"/>
  <c r="ER825" i="64"/>
  <c r="EQ825" i="64"/>
  <c r="EP825" i="64"/>
  <c r="IA824" i="64"/>
  <c r="HZ824" i="64"/>
  <c r="HY824" i="64"/>
  <c r="GL824" i="64"/>
  <c r="FD824" i="64" s="1"/>
  <c r="FC824" i="64"/>
  <c r="FA824" i="64"/>
  <c r="EZ824" i="64"/>
  <c r="EX824" i="64"/>
  <c r="EU824" i="64"/>
  <c r="ET824" i="64"/>
  <c r="ES824" i="64"/>
  <c r="ER824" i="64"/>
  <c r="EV824" i="64" s="1"/>
  <c r="EQ824" i="64"/>
  <c r="EP824" i="64"/>
  <c r="IA823" i="64"/>
  <c r="HZ823" i="64"/>
  <c r="HY823" i="64"/>
  <c r="GL823" i="64"/>
  <c r="FD823" i="64"/>
  <c r="FC823" i="64"/>
  <c r="FA823" i="64"/>
  <c r="EZ823" i="64"/>
  <c r="EX823" i="64"/>
  <c r="EU823" i="64"/>
  <c r="ET823" i="64"/>
  <c r="ES823" i="64"/>
  <c r="ER823" i="64"/>
  <c r="EQ823" i="64"/>
  <c r="EP823" i="64"/>
  <c r="IA822" i="64"/>
  <c r="HZ822" i="64"/>
  <c r="HY822" i="64"/>
  <c r="GL822" i="64"/>
  <c r="FD822" i="64" s="1"/>
  <c r="FC822" i="64"/>
  <c r="FA822" i="64"/>
  <c r="EZ822" i="64"/>
  <c r="EX822" i="64"/>
  <c r="EU822" i="64"/>
  <c r="ET822" i="64"/>
  <c r="ES822" i="64"/>
  <c r="ER822" i="64"/>
  <c r="EQ822" i="64"/>
  <c r="EP822" i="64"/>
  <c r="IA821" i="64"/>
  <c r="HZ821" i="64"/>
  <c r="HY821" i="64"/>
  <c r="HP821" i="64"/>
  <c r="HO821" i="64"/>
  <c r="HN821" i="64"/>
  <c r="HM821" i="64"/>
  <c r="HL821" i="64"/>
  <c r="HK821" i="64"/>
  <c r="HJ821" i="64"/>
  <c r="HI821" i="64"/>
  <c r="HH821" i="64"/>
  <c r="HG821" i="64"/>
  <c r="HF821" i="64"/>
  <c r="HE821" i="64"/>
  <c r="HD821" i="64"/>
  <c r="HC821" i="64"/>
  <c r="HB821" i="64"/>
  <c r="HA821" i="64"/>
  <c r="GZ821" i="64"/>
  <c r="GY821" i="64"/>
  <c r="GX821" i="64"/>
  <c r="GW821" i="64"/>
  <c r="GV821" i="64"/>
  <c r="GU821" i="64"/>
  <c r="GT821" i="64"/>
  <c r="GS821" i="64"/>
  <c r="GR821" i="64"/>
  <c r="GQ821" i="64"/>
  <c r="GP821" i="64"/>
  <c r="GO821" i="64"/>
  <c r="GN821" i="64"/>
  <c r="GL821" i="64"/>
  <c r="GJ821" i="64"/>
  <c r="GI821" i="64"/>
  <c r="GH821" i="64"/>
  <c r="GG821" i="64"/>
  <c r="GF821" i="64"/>
  <c r="GE821" i="64"/>
  <c r="GD821" i="64"/>
  <c r="GC821" i="64"/>
  <c r="GB821" i="64"/>
  <c r="GA821" i="64"/>
  <c r="FZ821" i="64"/>
  <c r="FY821" i="64"/>
  <c r="FX821" i="64"/>
  <c r="FW821" i="64"/>
  <c r="FV821" i="64"/>
  <c r="FU821" i="64"/>
  <c r="FT821" i="64"/>
  <c r="FS821" i="64"/>
  <c r="FR821" i="64"/>
  <c r="FQ821" i="64"/>
  <c r="FP821" i="64"/>
  <c r="FO821" i="64"/>
  <c r="FN821" i="64"/>
  <c r="FM821" i="64"/>
  <c r="FL821" i="64"/>
  <c r="FK821" i="64"/>
  <c r="FJ821" i="64"/>
  <c r="FI821" i="64"/>
  <c r="FH821" i="64"/>
  <c r="FG821" i="64"/>
  <c r="FA821" i="64" s="1"/>
  <c r="FF821" i="64"/>
  <c r="FD821" i="64"/>
  <c r="FC821" i="64"/>
  <c r="EX821" i="64"/>
  <c r="EW821" i="64"/>
  <c r="EU821" i="64"/>
  <c r="ET821" i="64"/>
  <c r="ES821" i="64"/>
  <c r="ER821" i="64"/>
  <c r="EQ821" i="64"/>
  <c r="EP821" i="64"/>
  <c r="EV821" i="64" s="1"/>
  <c r="M820" i="64"/>
  <c r="L820" i="64"/>
  <c r="M819" i="64"/>
  <c r="L819" i="64"/>
  <c r="M818" i="64"/>
  <c r="EY818" i="64" s="1"/>
  <c r="L818" i="64"/>
  <c r="M817" i="64"/>
  <c r="L817" i="64"/>
  <c r="M816" i="64"/>
  <c r="EY816" i="64" s="1"/>
  <c r="L816" i="64"/>
  <c r="IA820" i="64"/>
  <c r="HZ820" i="64"/>
  <c r="HY820" i="64"/>
  <c r="GL820" i="64"/>
  <c r="GJ820" i="64"/>
  <c r="GI820" i="64"/>
  <c r="GH820" i="64"/>
  <c r="GG820" i="64"/>
  <c r="GF820" i="64"/>
  <c r="GE820" i="64"/>
  <c r="GD820" i="64"/>
  <c r="GC820" i="64"/>
  <c r="GB820" i="64"/>
  <c r="GA820" i="64"/>
  <c r="FZ820" i="64"/>
  <c r="FY820" i="64"/>
  <c r="FX820" i="64"/>
  <c r="FW820" i="64"/>
  <c r="FV820" i="64"/>
  <c r="FU820" i="64"/>
  <c r="FT820" i="64"/>
  <c r="FS820" i="64"/>
  <c r="FR820" i="64"/>
  <c r="FQ820" i="64"/>
  <c r="FP820" i="64"/>
  <c r="FO820" i="64"/>
  <c r="FN820" i="64"/>
  <c r="FM820" i="64"/>
  <c r="FL820" i="64"/>
  <c r="FK820" i="64"/>
  <c r="FJ820" i="64"/>
  <c r="FI820" i="64"/>
  <c r="FH820" i="64"/>
  <c r="FG820" i="64"/>
  <c r="FF820" i="64"/>
  <c r="FD820" i="64"/>
  <c r="FC820" i="64"/>
  <c r="EU820" i="64"/>
  <c r="ET820" i="64"/>
  <c r="ES820" i="64"/>
  <c r="ER820" i="64"/>
  <c r="EQ820" i="64"/>
  <c r="EP820" i="64"/>
  <c r="IA819" i="64"/>
  <c r="HZ819" i="64"/>
  <c r="HY819" i="64"/>
  <c r="GL819" i="64"/>
  <c r="FD819" i="64" s="1"/>
  <c r="FC819" i="64"/>
  <c r="FA819" i="64"/>
  <c r="EZ819" i="64"/>
  <c r="EX819" i="64"/>
  <c r="EU819" i="64"/>
  <c r="ET819" i="64"/>
  <c r="ES819" i="64"/>
  <c r="ER819" i="64"/>
  <c r="EQ819" i="64"/>
  <c r="EP819" i="64"/>
  <c r="IA818" i="64"/>
  <c r="HZ818" i="64"/>
  <c r="HY818" i="64"/>
  <c r="GL818" i="64"/>
  <c r="FD818" i="64" s="1"/>
  <c r="FC818" i="64"/>
  <c r="FA818" i="64"/>
  <c r="EZ818" i="64"/>
  <c r="EX818" i="64"/>
  <c r="EU818" i="64"/>
  <c r="ET818" i="64"/>
  <c r="ES818" i="64"/>
  <c r="ER818" i="64"/>
  <c r="EQ818" i="64"/>
  <c r="EP818" i="64"/>
  <c r="IA817" i="64"/>
  <c r="HZ817" i="64"/>
  <c r="HY817" i="64"/>
  <c r="GL817" i="64"/>
  <c r="FD817" i="64" s="1"/>
  <c r="FC817" i="64"/>
  <c r="FA817" i="64"/>
  <c r="EZ817" i="64"/>
  <c r="EX817" i="64"/>
  <c r="EU817" i="64"/>
  <c r="ET817" i="64"/>
  <c r="ES817" i="64"/>
  <c r="ER817" i="64"/>
  <c r="EQ817" i="64"/>
  <c r="EP817" i="64"/>
  <c r="IA816" i="64"/>
  <c r="HZ816" i="64"/>
  <c r="HY816" i="64"/>
  <c r="HP816" i="64"/>
  <c r="HO816" i="64"/>
  <c r="HN816" i="64"/>
  <c r="HM816" i="64"/>
  <c r="HL816" i="64"/>
  <c r="HK816" i="64"/>
  <c r="HJ816" i="64"/>
  <c r="HI816" i="64"/>
  <c r="HH816" i="64"/>
  <c r="HG816" i="64"/>
  <c r="HF816" i="64"/>
  <c r="HE816" i="64"/>
  <c r="HD816" i="64"/>
  <c r="HC816" i="64"/>
  <c r="HB816" i="64"/>
  <c r="HA816" i="64"/>
  <c r="GZ816" i="64"/>
  <c r="GY816" i="64"/>
  <c r="GX816" i="64"/>
  <c r="GW816" i="64"/>
  <c r="GV816" i="64"/>
  <c r="GU816" i="64"/>
  <c r="GT816" i="64"/>
  <c r="GS816" i="64"/>
  <c r="GR816" i="64"/>
  <c r="GQ816" i="64"/>
  <c r="GP816" i="64"/>
  <c r="GO816" i="64"/>
  <c r="GN816" i="64"/>
  <c r="GL816" i="64"/>
  <c r="GJ816" i="64"/>
  <c r="GI816" i="64"/>
  <c r="GH816" i="64"/>
  <c r="GG816" i="64"/>
  <c r="GF816" i="64"/>
  <c r="GE816" i="64"/>
  <c r="GD816" i="64"/>
  <c r="GC816" i="64"/>
  <c r="GB816" i="64"/>
  <c r="GA816" i="64"/>
  <c r="FZ816" i="64"/>
  <c r="FY816" i="64"/>
  <c r="FX816" i="64"/>
  <c r="FW816" i="64"/>
  <c r="FV816" i="64"/>
  <c r="FU816" i="64"/>
  <c r="FT816" i="64"/>
  <c r="FS816" i="64"/>
  <c r="FR816" i="64"/>
  <c r="FQ816" i="64"/>
  <c r="FP816" i="64"/>
  <c r="FO816" i="64"/>
  <c r="FN816" i="64"/>
  <c r="FM816" i="64"/>
  <c r="FL816" i="64"/>
  <c r="FK816" i="64"/>
  <c r="FJ816" i="64"/>
  <c r="FI816" i="64"/>
  <c r="FH816" i="64"/>
  <c r="FG816" i="64"/>
  <c r="FF816" i="64"/>
  <c r="FD816" i="64"/>
  <c r="FC816" i="64"/>
  <c r="EX816" i="64"/>
  <c r="EW816" i="64"/>
  <c r="EU816" i="64"/>
  <c r="ET816" i="64"/>
  <c r="ES816" i="64"/>
  <c r="ER816" i="64"/>
  <c r="EQ816" i="64"/>
  <c r="EP816" i="64"/>
  <c r="M815" i="64"/>
  <c r="L815" i="64"/>
  <c r="M814" i="64"/>
  <c r="M813" i="64"/>
  <c r="L813" i="64"/>
  <c r="EY813" i="64" s="1"/>
  <c r="M812" i="64"/>
  <c r="M811" i="64"/>
  <c r="L811" i="64"/>
  <c r="EY811" i="64" s="1"/>
  <c r="IA815" i="64"/>
  <c r="HZ815" i="64"/>
  <c r="HY815" i="64"/>
  <c r="GL815" i="64"/>
  <c r="GJ815" i="64"/>
  <c r="GI815" i="64"/>
  <c r="GH815" i="64"/>
  <c r="GG815" i="64"/>
  <c r="GF815" i="64"/>
  <c r="GE815" i="64"/>
  <c r="GD815" i="64"/>
  <c r="GC815" i="64"/>
  <c r="GB815" i="64"/>
  <c r="GA815" i="64"/>
  <c r="FZ815" i="64"/>
  <c r="FY815" i="64"/>
  <c r="FX815" i="64"/>
  <c r="FW815" i="64"/>
  <c r="FV815" i="64"/>
  <c r="FU815" i="64"/>
  <c r="FT815" i="64"/>
  <c r="FS815" i="64"/>
  <c r="FR815" i="64"/>
  <c r="FQ815" i="64"/>
  <c r="FP815" i="64"/>
  <c r="FO815" i="64"/>
  <c r="FN815" i="64"/>
  <c r="FM815" i="64"/>
  <c r="FL815" i="64"/>
  <c r="FK815" i="64"/>
  <c r="FJ815" i="64"/>
  <c r="FI815" i="64"/>
  <c r="FH815" i="64"/>
  <c r="FG815" i="64"/>
  <c r="FF815" i="64"/>
  <c r="FD815" i="64"/>
  <c r="FC815" i="64"/>
  <c r="EU815" i="64"/>
  <c r="ET815" i="64"/>
  <c r="ES815" i="64"/>
  <c r="ER815" i="64"/>
  <c r="EQ815" i="64"/>
  <c r="EV815" i="64" s="1"/>
  <c r="EP815" i="64"/>
  <c r="IA814" i="64"/>
  <c r="HZ814" i="64"/>
  <c r="HY814" i="64"/>
  <c r="GL814" i="64"/>
  <c r="FD814" i="64" s="1"/>
  <c r="FC814" i="64"/>
  <c r="FA814" i="64"/>
  <c r="EZ814" i="64"/>
  <c r="EX814" i="64"/>
  <c r="EU814" i="64"/>
  <c r="ET814" i="64"/>
  <c r="ES814" i="64"/>
  <c r="ER814" i="64"/>
  <c r="EQ814" i="64"/>
  <c r="EP814" i="64"/>
  <c r="IA813" i="64"/>
  <c r="HZ813" i="64"/>
  <c r="HY813" i="64"/>
  <c r="GL813" i="64"/>
  <c r="FD813" i="64"/>
  <c r="FC813" i="64"/>
  <c r="FA813" i="64"/>
  <c r="EZ813" i="64"/>
  <c r="EX813" i="64"/>
  <c r="EU813" i="64"/>
  <c r="ET813" i="64"/>
  <c r="ES813" i="64"/>
  <c r="ER813" i="64"/>
  <c r="EQ813" i="64"/>
  <c r="EP813" i="64"/>
  <c r="IA812" i="64"/>
  <c r="HZ812" i="64"/>
  <c r="HY812" i="64"/>
  <c r="GL812" i="64"/>
  <c r="FD812" i="64"/>
  <c r="FC812" i="64"/>
  <c r="FA812" i="64"/>
  <c r="EZ812" i="64"/>
  <c r="EX812" i="64"/>
  <c r="EU812" i="64"/>
  <c r="ET812" i="64"/>
  <c r="ES812" i="64"/>
  <c r="ER812" i="64"/>
  <c r="EQ812" i="64"/>
  <c r="EP812" i="64"/>
  <c r="IA811" i="64"/>
  <c r="HZ811" i="64"/>
  <c r="HY811" i="64"/>
  <c r="HP811" i="64"/>
  <c r="HO811" i="64"/>
  <c r="HN811" i="64"/>
  <c r="HM811" i="64"/>
  <c r="HL811" i="64"/>
  <c r="HK811" i="64"/>
  <c r="HJ811" i="64"/>
  <c r="HI811" i="64"/>
  <c r="HH811" i="64"/>
  <c r="HG811" i="64"/>
  <c r="HF811" i="64"/>
  <c r="HE811" i="64"/>
  <c r="HD811" i="64"/>
  <c r="HC811" i="64"/>
  <c r="HB811" i="64"/>
  <c r="HA811" i="64"/>
  <c r="GZ811" i="64"/>
  <c r="GY811" i="64"/>
  <c r="GX811" i="64"/>
  <c r="GW811" i="64"/>
  <c r="GV811" i="64"/>
  <c r="GU811" i="64"/>
  <c r="GT811" i="64"/>
  <c r="GS811" i="64"/>
  <c r="GR811" i="64"/>
  <c r="GQ811" i="64"/>
  <c r="GP811" i="64"/>
  <c r="GO811" i="64"/>
  <c r="GN811" i="64"/>
  <c r="GL811" i="64"/>
  <c r="GJ811" i="64"/>
  <c r="GI811" i="64"/>
  <c r="GH811" i="64"/>
  <c r="GG811" i="64"/>
  <c r="GF811" i="64"/>
  <c r="GE811" i="64"/>
  <c r="GD811" i="64"/>
  <c r="GC811" i="64"/>
  <c r="GB811" i="64"/>
  <c r="GA811" i="64"/>
  <c r="FZ811" i="64"/>
  <c r="FY811" i="64"/>
  <c r="FX811" i="64"/>
  <c r="FW811" i="64"/>
  <c r="FV811" i="64"/>
  <c r="FU811" i="64"/>
  <c r="FT811" i="64"/>
  <c r="FS811" i="64"/>
  <c r="FR811" i="64"/>
  <c r="FQ811" i="64"/>
  <c r="FP811" i="64"/>
  <c r="FO811" i="64"/>
  <c r="FN811" i="64"/>
  <c r="FM811" i="64"/>
  <c r="FL811" i="64"/>
  <c r="FK811" i="64"/>
  <c r="FJ811" i="64"/>
  <c r="FI811" i="64"/>
  <c r="FH811" i="64"/>
  <c r="FG811" i="64"/>
  <c r="FF811" i="64"/>
  <c r="FD811" i="64"/>
  <c r="FC811" i="64"/>
  <c r="EX811" i="64"/>
  <c r="EW811" i="64"/>
  <c r="EU811" i="64"/>
  <c r="ET811" i="64"/>
  <c r="ES811" i="64"/>
  <c r="ER811" i="64"/>
  <c r="EQ811" i="64"/>
  <c r="EP811" i="64"/>
  <c r="M810" i="64"/>
  <c r="L810" i="64"/>
  <c r="M809" i="64"/>
  <c r="M808" i="64"/>
  <c r="L808" i="64"/>
  <c r="EY808" i="64" s="1"/>
  <c r="M807" i="64"/>
  <c r="M806" i="64"/>
  <c r="L806" i="64"/>
  <c r="IA810" i="64"/>
  <c r="HZ810" i="64"/>
  <c r="HY810" i="64"/>
  <c r="GL810" i="64"/>
  <c r="GJ810" i="64"/>
  <c r="GI810" i="64"/>
  <c r="GH810" i="64"/>
  <c r="GG810" i="64"/>
  <c r="GF810" i="64"/>
  <c r="GE810" i="64"/>
  <c r="GD810" i="64"/>
  <c r="GC810" i="64"/>
  <c r="GB810" i="64"/>
  <c r="GA810" i="64"/>
  <c r="FZ810" i="64"/>
  <c r="FY810" i="64"/>
  <c r="FX810" i="64"/>
  <c r="FW810" i="64"/>
  <c r="FV810" i="64"/>
  <c r="FU810" i="64"/>
  <c r="FT810" i="64"/>
  <c r="FS810" i="64"/>
  <c r="FR810" i="64"/>
  <c r="FQ810" i="64"/>
  <c r="FP810" i="64"/>
  <c r="FO810" i="64"/>
  <c r="FN810" i="64"/>
  <c r="FM810" i="64"/>
  <c r="FL810" i="64"/>
  <c r="FK810" i="64"/>
  <c r="FJ810" i="64"/>
  <c r="FI810" i="64"/>
  <c r="FH810" i="64"/>
  <c r="FG810" i="64"/>
  <c r="FF810" i="64"/>
  <c r="FB810" i="64" s="1"/>
  <c r="FD810" i="64"/>
  <c r="FC810" i="64"/>
  <c r="EU810" i="64"/>
  <c r="ET810" i="64"/>
  <c r="ES810" i="64"/>
  <c r="ER810" i="64"/>
  <c r="EQ810" i="64"/>
  <c r="EP810" i="64"/>
  <c r="IA809" i="64"/>
  <c r="HZ809" i="64"/>
  <c r="HY809" i="64"/>
  <c r="GL809" i="64"/>
  <c r="FD809" i="64" s="1"/>
  <c r="FC809" i="64"/>
  <c r="FA809" i="64"/>
  <c r="EZ809" i="64"/>
  <c r="EX809" i="64"/>
  <c r="EU809" i="64"/>
  <c r="ET809" i="64"/>
  <c r="ES809" i="64"/>
  <c r="ER809" i="64"/>
  <c r="EV809" i="64" s="1"/>
  <c r="EQ809" i="64"/>
  <c r="EP809" i="64"/>
  <c r="IA808" i="64"/>
  <c r="HZ808" i="64"/>
  <c r="HY808" i="64"/>
  <c r="GL808" i="64"/>
  <c r="FD808" i="64"/>
  <c r="FC808" i="64"/>
  <c r="FA808" i="64"/>
  <c r="EZ808" i="64"/>
  <c r="EX808" i="64"/>
  <c r="EU808" i="64"/>
  <c r="ET808" i="64"/>
  <c r="ES808" i="64"/>
  <c r="ER808" i="64"/>
  <c r="EQ808" i="64"/>
  <c r="EP808" i="64"/>
  <c r="IA807" i="64"/>
  <c r="HZ807" i="64"/>
  <c r="HY807" i="64"/>
  <c r="GL807" i="64"/>
  <c r="FD807" i="64" s="1"/>
  <c r="FC807" i="64"/>
  <c r="FA807" i="64"/>
  <c r="EZ807" i="64"/>
  <c r="EX807" i="64"/>
  <c r="EU807" i="64"/>
  <c r="ET807" i="64"/>
  <c r="ES807" i="64"/>
  <c r="ER807" i="64"/>
  <c r="EQ807" i="64"/>
  <c r="EP807" i="64"/>
  <c r="IA806" i="64"/>
  <c r="HZ806" i="64"/>
  <c r="HY806" i="64"/>
  <c r="HP806" i="64"/>
  <c r="HO806" i="64"/>
  <c r="HN806" i="64"/>
  <c r="HM806" i="64"/>
  <c r="HL806" i="64"/>
  <c r="HK806" i="64"/>
  <c r="HJ806" i="64"/>
  <c r="HI806" i="64"/>
  <c r="HH806" i="64"/>
  <c r="HG806" i="64"/>
  <c r="HF806" i="64"/>
  <c r="HE806" i="64"/>
  <c r="HD806" i="64"/>
  <c r="HC806" i="64"/>
  <c r="HB806" i="64"/>
  <c r="HA806" i="64"/>
  <c r="GZ806" i="64"/>
  <c r="GY806" i="64"/>
  <c r="GX806" i="64"/>
  <c r="GW806" i="64"/>
  <c r="GV806" i="64"/>
  <c r="GU806" i="64"/>
  <c r="GT806" i="64"/>
  <c r="GS806" i="64"/>
  <c r="GR806" i="64"/>
  <c r="GQ806" i="64"/>
  <c r="GP806" i="64"/>
  <c r="GO806" i="64"/>
  <c r="GN806" i="64"/>
  <c r="GL806" i="64"/>
  <c r="FD806" i="64" s="1"/>
  <c r="GJ806" i="64"/>
  <c r="GI806" i="64"/>
  <c r="GH806" i="64"/>
  <c r="GG806" i="64"/>
  <c r="GF806" i="64"/>
  <c r="GE806" i="64"/>
  <c r="GD806" i="64"/>
  <c r="GC806" i="64"/>
  <c r="GB806" i="64"/>
  <c r="GA806" i="64"/>
  <c r="FZ806" i="64"/>
  <c r="FY806" i="64"/>
  <c r="FX806" i="64"/>
  <c r="FW806" i="64"/>
  <c r="FV806" i="64"/>
  <c r="FU806" i="64"/>
  <c r="FT806" i="64"/>
  <c r="FS806" i="64"/>
  <c r="FR806" i="64"/>
  <c r="FQ806" i="64"/>
  <c r="FP806" i="64"/>
  <c r="FO806" i="64"/>
  <c r="FN806" i="64"/>
  <c r="FM806" i="64"/>
  <c r="FL806" i="64"/>
  <c r="FK806" i="64"/>
  <c r="FJ806" i="64"/>
  <c r="FI806" i="64"/>
  <c r="FH806" i="64"/>
  <c r="FG806" i="64"/>
  <c r="FA806" i="64" s="1"/>
  <c r="FF806" i="64"/>
  <c r="FC806" i="64"/>
  <c r="EX806" i="64"/>
  <c r="EW806" i="64"/>
  <c r="EU806" i="64"/>
  <c r="ET806" i="64"/>
  <c r="ES806" i="64"/>
  <c r="ER806" i="64"/>
  <c r="EQ806" i="64"/>
  <c r="EP806" i="64"/>
  <c r="M805" i="64"/>
  <c r="L805" i="64"/>
  <c r="M804" i="64"/>
  <c r="M803" i="64"/>
  <c r="L803" i="64"/>
  <c r="M802" i="64"/>
  <c r="M801" i="64"/>
  <c r="L801" i="64"/>
  <c r="EY801" i="64" s="1"/>
  <c r="IA805" i="64"/>
  <c r="HZ805" i="64"/>
  <c r="HY805" i="64"/>
  <c r="GL805" i="64"/>
  <c r="GJ805" i="64"/>
  <c r="GI805" i="64"/>
  <c r="GH805" i="64"/>
  <c r="GG805" i="64"/>
  <c r="GF805" i="64"/>
  <c r="GE805" i="64"/>
  <c r="GD805" i="64"/>
  <c r="GC805" i="64"/>
  <c r="GB805" i="64"/>
  <c r="GA805" i="64"/>
  <c r="FZ805" i="64"/>
  <c r="FY805" i="64"/>
  <c r="FX805" i="64"/>
  <c r="FW805" i="64"/>
  <c r="FV805" i="64"/>
  <c r="FU805" i="64"/>
  <c r="FT805" i="64"/>
  <c r="FS805" i="64"/>
  <c r="FR805" i="64"/>
  <c r="FQ805" i="64"/>
  <c r="FP805" i="64"/>
  <c r="FO805" i="64"/>
  <c r="FN805" i="64"/>
  <c r="FM805" i="64"/>
  <c r="FL805" i="64"/>
  <c r="FK805" i="64"/>
  <c r="FJ805" i="64"/>
  <c r="FI805" i="64"/>
  <c r="FH805" i="64"/>
  <c r="FG805" i="64"/>
  <c r="FF805" i="64"/>
  <c r="FD805" i="64"/>
  <c r="FC805" i="64"/>
  <c r="EU805" i="64"/>
  <c r="ET805" i="64"/>
  <c r="ES805" i="64"/>
  <c r="ER805" i="64"/>
  <c r="EQ805" i="64"/>
  <c r="EV805" i="64" s="1"/>
  <c r="EP805" i="64"/>
  <c r="IA804" i="64"/>
  <c r="HZ804" i="64"/>
  <c r="HY804" i="64"/>
  <c r="GL804" i="64"/>
  <c r="FD804" i="64" s="1"/>
  <c r="FC804" i="64"/>
  <c r="FA804" i="64"/>
  <c r="EZ804" i="64"/>
  <c r="EX804" i="64"/>
  <c r="EU804" i="64"/>
  <c r="ET804" i="64"/>
  <c r="ES804" i="64"/>
  <c r="ER804" i="64"/>
  <c r="EQ804" i="64"/>
  <c r="EP804" i="64"/>
  <c r="IA803" i="64"/>
  <c r="HZ803" i="64"/>
  <c r="HY803" i="64"/>
  <c r="GL803" i="64"/>
  <c r="FD803" i="64" s="1"/>
  <c r="FC803" i="64"/>
  <c r="FA803" i="64"/>
  <c r="EZ803" i="64"/>
  <c r="EX803" i="64"/>
  <c r="EU803" i="64"/>
  <c r="ET803" i="64"/>
  <c r="ES803" i="64"/>
  <c r="ER803" i="64"/>
  <c r="EQ803" i="64"/>
  <c r="EP803" i="64"/>
  <c r="IA802" i="64"/>
  <c r="HZ802" i="64"/>
  <c r="HY802" i="64"/>
  <c r="GL802" i="64"/>
  <c r="FD802" i="64" s="1"/>
  <c r="FC802" i="64"/>
  <c r="FA802" i="64"/>
  <c r="EZ802" i="64"/>
  <c r="EX802" i="64"/>
  <c r="EU802" i="64"/>
  <c r="ET802" i="64"/>
  <c r="ES802" i="64"/>
  <c r="ER802" i="64"/>
  <c r="EQ802" i="64"/>
  <c r="EP802" i="64"/>
  <c r="IA801" i="64"/>
  <c r="HZ801" i="64"/>
  <c r="HY801" i="64"/>
  <c r="HP801" i="64"/>
  <c r="HO801" i="64"/>
  <c r="HN801" i="64"/>
  <c r="HM801" i="64"/>
  <c r="HL801" i="64"/>
  <c r="HK801" i="64"/>
  <c r="HJ801" i="64"/>
  <c r="HI801" i="64"/>
  <c r="HH801" i="64"/>
  <c r="HG801" i="64"/>
  <c r="HF801" i="64"/>
  <c r="HE801" i="64"/>
  <c r="HD801" i="64"/>
  <c r="HC801" i="64"/>
  <c r="HB801" i="64"/>
  <c r="HA801" i="64"/>
  <c r="GZ801" i="64"/>
  <c r="GY801" i="64"/>
  <c r="GX801" i="64"/>
  <c r="GW801" i="64"/>
  <c r="GV801" i="64"/>
  <c r="GU801" i="64"/>
  <c r="GT801" i="64"/>
  <c r="GS801" i="64"/>
  <c r="GR801" i="64"/>
  <c r="GQ801" i="64"/>
  <c r="GP801" i="64"/>
  <c r="GO801" i="64"/>
  <c r="GN801" i="64"/>
  <c r="GL801" i="64"/>
  <c r="GJ801" i="64"/>
  <c r="GI801" i="64"/>
  <c r="GH801" i="64"/>
  <c r="GG801" i="64"/>
  <c r="GF801" i="64"/>
  <c r="GE801" i="64"/>
  <c r="GD801" i="64"/>
  <c r="GC801" i="64"/>
  <c r="GB801" i="64"/>
  <c r="GA801" i="64"/>
  <c r="FZ801" i="64"/>
  <c r="FY801" i="64"/>
  <c r="FX801" i="64"/>
  <c r="FW801" i="64"/>
  <c r="FV801" i="64"/>
  <c r="FU801" i="64"/>
  <c r="FT801" i="64"/>
  <c r="FS801" i="64"/>
  <c r="FR801" i="64"/>
  <c r="FQ801" i="64"/>
  <c r="FP801" i="64"/>
  <c r="FO801" i="64"/>
  <c r="FN801" i="64"/>
  <c r="FM801" i="64"/>
  <c r="FL801" i="64"/>
  <c r="FK801" i="64"/>
  <c r="FJ801" i="64"/>
  <c r="FI801" i="64"/>
  <c r="FH801" i="64"/>
  <c r="FG801" i="64"/>
  <c r="FA801" i="64" s="1"/>
  <c r="FF801" i="64"/>
  <c r="FD801" i="64"/>
  <c r="FC801" i="64"/>
  <c r="EX801" i="64"/>
  <c r="EW801" i="64"/>
  <c r="EU801" i="64"/>
  <c r="ET801" i="64"/>
  <c r="ES801" i="64"/>
  <c r="ER801" i="64"/>
  <c r="EQ801" i="64"/>
  <c r="EP801" i="64"/>
  <c r="M800" i="64"/>
  <c r="L800" i="64"/>
  <c r="M799" i="64"/>
  <c r="M798" i="64"/>
  <c r="L798" i="64"/>
  <c r="M797" i="64"/>
  <c r="M796" i="64"/>
  <c r="L796" i="64"/>
  <c r="EY796" i="64" s="1"/>
  <c r="IA800" i="64"/>
  <c r="HZ800" i="64"/>
  <c r="HY800" i="64"/>
  <c r="GL800" i="64"/>
  <c r="GJ800" i="64"/>
  <c r="GI800" i="64"/>
  <c r="GH800" i="64"/>
  <c r="GG800" i="64"/>
  <c r="GF800" i="64"/>
  <c r="GE800" i="64"/>
  <c r="GD800" i="64"/>
  <c r="GC800" i="64"/>
  <c r="GB800" i="64"/>
  <c r="GA800" i="64"/>
  <c r="FZ800" i="64"/>
  <c r="FY800" i="64"/>
  <c r="FX800" i="64"/>
  <c r="FW800" i="64"/>
  <c r="FV800" i="64"/>
  <c r="FU800" i="64"/>
  <c r="FT800" i="64"/>
  <c r="FS800" i="64"/>
  <c r="FR800" i="64"/>
  <c r="FQ800" i="64"/>
  <c r="FP800" i="64"/>
  <c r="FO800" i="64"/>
  <c r="FN800" i="64"/>
  <c r="FM800" i="64"/>
  <c r="FL800" i="64"/>
  <c r="FK800" i="64"/>
  <c r="FJ800" i="64"/>
  <c r="FI800" i="64"/>
  <c r="FH800" i="64"/>
  <c r="FG800" i="64"/>
  <c r="FF800" i="64"/>
  <c r="FD800" i="64"/>
  <c r="FC800" i="64"/>
  <c r="EU800" i="64"/>
  <c r="ET800" i="64"/>
  <c r="ES800" i="64"/>
  <c r="ER800" i="64"/>
  <c r="EQ800" i="64"/>
  <c r="EV800" i="64" s="1"/>
  <c r="EP800" i="64"/>
  <c r="IA799" i="64"/>
  <c r="HZ799" i="64"/>
  <c r="HY799" i="64"/>
  <c r="GL799" i="64"/>
  <c r="FD799" i="64" s="1"/>
  <c r="FC799" i="64"/>
  <c r="FA799" i="64"/>
  <c r="EZ799" i="64"/>
  <c r="EX799" i="64"/>
  <c r="EU799" i="64"/>
  <c r="ET799" i="64"/>
  <c r="ES799" i="64"/>
  <c r="ER799" i="64"/>
  <c r="EQ799" i="64"/>
  <c r="EP799" i="64"/>
  <c r="IA798" i="64"/>
  <c r="HZ798" i="64"/>
  <c r="HY798" i="64"/>
  <c r="GL798" i="64"/>
  <c r="FD798" i="64"/>
  <c r="FC798" i="64"/>
  <c r="FA798" i="64"/>
  <c r="EZ798" i="64"/>
  <c r="EX798" i="64"/>
  <c r="EU798" i="64"/>
  <c r="ET798" i="64"/>
  <c r="ES798" i="64"/>
  <c r="ER798" i="64"/>
  <c r="EQ798" i="64"/>
  <c r="EP798" i="64"/>
  <c r="IA797" i="64"/>
  <c r="HZ797" i="64"/>
  <c r="HY797" i="64"/>
  <c r="GL797" i="64"/>
  <c r="FD797" i="64"/>
  <c r="FC797" i="64"/>
  <c r="FA797" i="64"/>
  <c r="EZ797" i="64"/>
  <c r="EX797" i="64"/>
  <c r="EU797" i="64"/>
  <c r="ET797" i="64"/>
  <c r="ES797" i="64"/>
  <c r="ER797" i="64"/>
  <c r="EQ797" i="64"/>
  <c r="EP797" i="64"/>
  <c r="IA796" i="64"/>
  <c r="HZ796" i="64"/>
  <c r="HY796" i="64"/>
  <c r="HP796" i="64"/>
  <c r="HO796" i="64"/>
  <c r="HN796" i="64"/>
  <c r="HM796" i="64"/>
  <c r="HL796" i="64"/>
  <c r="HK796" i="64"/>
  <c r="HJ796" i="64"/>
  <c r="HI796" i="64"/>
  <c r="HH796" i="64"/>
  <c r="HG796" i="64"/>
  <c r="HF796" i="64"/>
  <c r="HE796" i="64"/>
  <c r="HD796" i="64"/>
  <c r="HC796" i="64"/>
  <c r="HB796" i="64"/>
  <c r="HA796" i="64"/>
  <c r="GZ796" i="64"/>
  <c r="GY796" i="64"/>
  <c r="GX796" i="64"/>
  <c r="GW796" i="64"/>
  <c r="GV796" i="64"/>
  <c r="GU796" i="64"/>
  <c r="GT796" i="64"/>
  <c r="GS796" i="64"/>
  <c r="GR796" i="64"/>
  <c r="GQ796" i="64"/>
  <c r="GP796" i="64"/>
  <c r="GO796" i="64"/>
  <c r="GN796" i="64"/>
  <c r="GL796" i="64"/>
  <c r="GJ796" i="64"/>
  <c r="GI796" i="64"/>
  <c r="GH796" i="64"/>
  <c r="GG796" i="64"/>
  <c r="GF796" i="64"/>
  <c r="GE796" i="64"/>
  <c r="GD796" i="64"/>
  <c r="GC796" i="64"/>
  <c r="GB796" i="64"/>
  <c r="GA796" i="64"/>
  <c r="FZ796" i="64"/>
  <c r="FY796" i="64"/>
  <c r="FX796" i="64"/>
  <c r="FW796" i="64"/>
  <c r="FV796" i="64"/>
  <c r="FU796" i="64"/>
  <c r="FT796" i="64"/>
  <c r="FS796" i="64"/>
  <c r="FR796" i="64"/>
  <c r="FQ796" i="64"/>
  <c r="FP796" i="64"/>
  <c r="FO796" i="64"/>
  <c r="FN796" i="64"/>
  <c r="FM796" i="64"/>
  <c r="FL796" i="64"/>
  <c r="FK796" i="64"/>
  <c r="FJ796" i="64"/>
  <c r="FI796" i="64"/>
  <c r="FH796" i="64"/>
  <c r="FG796" i="64"/>
  <c r="FA796" i="64" s="1"/>
  <c r="FF796" i="64"/>
  <c r="FD796" i="64"/>
  <c r="FC796" i="64"/>
  <c r="EX796" i="64"/>
  <c r="EW796" i="64"/>
  <c r="EU796" i="64"/>
  <c r="ET796" i="64"/>
  <c r="ES796" i="64"/>
  <c r="ER796" i="64"/>
  <c r="EQ796" i="64"/>
  <c r="EP796" i="64"/>
  <c r="EV796" i="64" s="1"/>
  <c r="M795" i="64"/>
  <c r="M794" i="64"/>
  <c r="M793" i="64"/>
  <c r="M792" i="64"/>
  <c r="M791" i="64"/>
  <c r="IA795" i="64"/>
  <c r="HZ795" i="64"/>
  <c r="HY795" i="64"/>
  <c r="GL795" i="64"/>
  <c r="GJ795" i="64"/>
  <c r="GI795" i="64"/>
  <c r="GH795" i="64"/>
  <c r="GG795" i="64"/>
  <c r="GF795" i="64"/>
  <c r="GE795" i="64"/>
  <c r="GD795" i="64"/>
  <c r="GC795" i="64"/>
  <c r="GB795" i="64"/>
  <c r="GA795" i="64"/>
  <c r="FZ795" i="64"/>
  <c r="FY795" i="64"/>
  <c r="FX795" i="64"/>
  <c r="FW795" i="64"/>
  <c r="FV795" i="64"/>
  <c r="FU795" i="64"/>
  <c r="FT795" i="64"/>
  <c r="FS795" i="64"/>
  <c r="FR795" i="64"/>
  <c r="FQ795" i="64"/>
  <c r="FP795" i="64"/>
  <c r="FO795" i="64"/>
  <c r="FN795" i="64"/>
  <c r="FM795" i="64"/>
  <c r="FL795" i="64"/>
  <c r="FK795" i="64"/>
  <c r="FJ795" i="64"/>
  <c r="FI795" i="64"/>
  <c r="FH795" i="64"/>
  <c r="FG795" i="64"/>
  <c r="FF795" i="64"/>
  <c r="FD795" i="64"/>
  <c r="FC795" i="64"/>
  <c r="EU795" i="64"/>
  <c r="ET795" i="64"/>
  <c r="ES795" i="64"/>
  <c r="ER795" i="64"/>
  <c r="EQ795" i="64"/>
  <c r="EV795" i="64" s="1"/>
  <c r="EP795" i="64"/>
  <c r="IA794" i="64"/>
  <c r="HZ794" i="64"/>
  <c r="HY794" i="64"/>
  <c r="GL794" i="64"/>
  <c r="FD794" i="64"/>
  <c r="FC794" i="64"/>
  <c r="FA794" i="64"/>
  <c r="EZ794" i="64"/>
  <c r="EX794" i="64"/>
  <c r="EU794" i="64"/>
  <c r="ET794" i="64"/>
  <c r="ES794" i="64"/>
  <c r="ER794" i="64"/>
  <c r="EQ794" i="64"/>
  <c r="EP794" i="64"/>
  <c r="IA793" i="64"/>
  <c r="HZ793" i="64"/>
  <c r="HY793" i="64"/>
  <c r="GL793" i="64"/>
  <c r="FD793" i="64" s="1"/>
  <c r="FC793" i="64"/>
  <c r="FA793" i="64"/>
  <c r="EZ793" i="64"/>
  <c r="EX793" i="64"/>
  <c r="EU793" i="64"/>
  <c r="ET793" i="64"/>
  <c r="ES793" i="64"/>
  <c r="ER793" i="64"/>
  <c r="EQ793" i="64"/>
  <c r="EP793" i="64"/>
  <c r="IA792" i="64"/>
  <c r="HZ792" i="64"/>
  <c r="HY792" i="64"/>
  <c r="GL792" i="64"/>
  <c r="FD792" i="64" s="1"/>
  <c r="FC792" i="64"/>
  <c r="FA792" i="64"/>
  <c r="EZ792" i="64"/>
  <c r="EX792" i="64"/>
  <c r="EU792" i="64"/>
  <c r="ET792" i="64"/>
  <c r="ES792" i="64"/>
  <c r="ER792" i="64"/>
  <c r="EQ792" i="64"/>
  <c r="EP792" i="64"/>
  <c r="IA791" i="64"/>
  <c r="HZ791" i="64"/>
  <c r="HY791" i="64"/>
  <c r="HP791" i="64"/>
  <c r="HO791" i="64"/>
  <c r="HN791" i="64"/>
  <c r="HM791" i="64"/>
  <c r="HL791" i="64"/>
  <c r="HK791" i="64"/>
  <c r="HJ791" i="64"/>
  <c r="HI791" i="64"/>
  <c r="HH791" i="64"/>
  <c r="HG791" i="64"/>
  <c r="HF791" i="64"/>
  <c r="HE791" i="64"/>
  <c r="HD791" i="64"/>
  <c r="HC791" i="64"/>
  <c r="HB791" i="64"/>
  <c r="HA791" i="64"/>
  <c r="GZ791" i="64"/>
  <c r="GY791" i="64"/>
  <c r="GX791" i="64"/>
  <c r="GW791" i="64"/>
  <c r="GV791" i="64"/>
  <c r="GU791" i="64"/>
  <c r="GT791" i="64"/>
  <c r="GS791" i="64"/>
  <c r="GR791" i="64"/>
  <c r="GQ791" i="64"/>
  <c r="GP791" i="64"/>
  <c r="GO791" i="64"/>
  <c r="GN791" i="64"/>
  <c r="GL791" i="64"/>
  <c r="GJ791" i="64"/>
  <c r="GI791" i="64"/>
  <c r="GH791" i="64"/>
  <c r="GG791" i="64"/>
  <c r="GF791" i="64"/>
  <c r="GE791" i="64"/>
  <c r="GD791" i="64"/>
  <c r="GC791" i="64"/>
  <c r="GB791" i="64"/>
  <c r="GA791" i="64"/>
  <c r="FZ791" i="64"/>
  <c r="FY791" i="64"/>
  <c r="FX791" i="64"/>
  <c r="FW791" i="64"/>
  <c r="FV791" i="64"/>
  <c r="FU791" i="64"/>
  <c r="FT791" i="64"/>
  <c r="FS791" i="64"/>
  <c r="FR791" i="64"/>
  <c r="FQ791" i="64"/>
  <c r="FP791" i="64"/>
  <c r="FO791" i="64"/>
  <c r="FN791" i="64"/>
  <c r="FM791" i="64"/>
  <c r="FL791" i="64"/>
  <c r="FK791" i="64"/>
  <c r="FJ791" i="64"/>
  <c r="FI791" i="64"/>
  <c r="FH791" i="64"/>
  <c r="FG791" i="64"/>
  <c r="FA791" i="64" s="1"/>
  <c r="FF791" i="64"/>
  <c r="FD791" i="64"/>
  <c r="FC791" i="64"/>
  <c r="EX791" i="64"/>
  <c r="EW791" i="64"/>
  <c r="EU791" i="64"/>
  <c r="ET791" i="64"/>
  <c r="ES791" i="64"/>
  <c r="ER791" i="64"/>
  <c r="EQ791" i="64"/>
  <c r="EP791" i="64"/>
  <c r="EV791" i="64" s="1"/>
  <c r="M790" i="64"/>
  <c r="L790" i="64"/>
  <c r="M788" i="64"/>
  <c r="EY788" i="64" s="1"/>
  <c r="L788" i="64"/>
  <c r="M786" i="64"/>
  <c r="L786" i="64"/>
  <c r="IA790" i="64"/>
  <c r="HZ790" i="64"/>
  <c r="HY790" i="64"/>
  <c r="GL790" i="64"/>
  <c r="GJ790" i="64"/>
  <c r="GI790" i="64"/>
  <c r="GH790" i="64"/>
  <c r="GG790" i="64"/>
  <c r="GF790" i="64"/>
  <c r="GE790" i="64"/>
  <c r="GD790" i="64"/>
  <c r="GC790" i="64"/>
  <c r="GB790" i="64"/>
  <c r="GA790" i="64"/>
  <c r="FZ790" i="64"/>
  <c r="FY790" i="64"/>
  <c r="FX790" i="64"/>
  <c r="FW790" i="64"/>
  <c r="FV790" i="64"/>
  <c r="FU790" i="64"/>
  <c r="FT790" i="64"/>
  <c r="FS790" i="64"/>
  <c r="FR790" i="64"/>
  <c r="FQ790" i="64"/>
  <c r="FP790" i="64"/>
  <c r="FO790" i="64"/>
  <c r="FN790" i="64"/>
  <c r="FM790" i="64"/>
  <c r="FL790" i="64"/>
  <c r="FK790" i="64"/>
  <c r="FJ790" i="64"/>
  <c r="FI790" i="64"/>
  <c r="FH790" i="64"/>
  <c r="FG790" i="64"/>
  <c r="FF790" i="64"/>
  <c r="FD790" i="64"/>
  <c r="FC790" i="64"/>
  <c r="EU790" i="64"/>
  <c r="ET790" i="64"/>
  <c r="ES790" i="64"/>
  <c r="ER790" i="64"/>
  <c r="EQ790" i="64"/>
  <c r="EV790" i="64" s="1"/>
  <c r="EP790" i="64"/>
  <c r="IA789" i="64"/>
  <c r="HZ789" i="64"/>
  <c r="HY789" i="64"/>
  <c r="GL789" i="64"/>
  <c r="FD789" i="64" s="1"/>
  <c r="FC789" i="64"/>
  <c r="FA789" i="64"/>
  <c r="EZ789" i="64"/>
  <c r="EX789" i="64"/>
  <c r="EU789" i="64"/>
  <c r="ET789" i="64"/>
  <c r="ES789" i="64"/>
  <c r="ER789" i="64"/>
  <c r="EQ789" i="64"/>
  <c r="EP789" i="64"/>
  <c r="IA788" i="64"/>
  <c r="HZ788" i="64"/>
  <c r="HY788" i="64"/>
  <c r="GL788" i="64"/>
  <c r="FD788" i="64" s="1"/>
  <c r="FC788" i="64"/>
  <c r="FA788" i="64"/>
  <c r="EZ788" i="64"/>
  <c r="EX788" i="64"/>
  <c r="EU788" i="64"/>
  <c r="ET788" i="64"/>
  <c r="ES788" i="64"/>
  <c r="ER788" i="64"/>
  <c r="EQ788" i="64"/>
  <c r="EP788" i="64"/>
  <c r="IA787" i="64"/>
  <c r="HZ787" i="64"/>
  <c r="HY787" i="64"/>
  <c r="GL787" i="64"/>
  <c r="FD787" i="64" s="1"/>
  <c r="FC787" i="64"/>
  <c r="FA787" i="64"/>
  <c r="EZ787" i="64"/>
  <c r="EX787" i="64"/>
  <c r="EU787" i="64"/>
  <c r="ET787" i="64"/>
  <c r="ES787" i="64"/>
  <c r="ER787" i="64"/>
  <c r="EQ787" i="64"/>
  <c r="EP787" i="64"/>
  <c r="IA786" i="64"/>
  <c r="HZ786" i="64"/>
  <c r="HY786" i="64"/>
  <c r="HP786" i="64"/>
  <c r="HO786" i="64"/>
  <c r="HN786" i="64"/>
  <c r="HM786" i="64"/>
  <c r="HL786" i="64"/>
  <c r="HK786" i="64"/>
  <c r="HJ786" i="64"/>
  <c r="HI786" i="64"/>
  <c r="HH786" i="64"/>
  <c r="HG786" i="64"/>
  <c r="HF786" i="64"/>
  <c r="HE786" i="64"/>
  <c r="HD786" i="64"/>
  <c r="HC786" i="64"/>
  <c r="HB786" i="64"/>
  <c r="HA786" i="64"/>
  <c r="GZ786" i="64"/>
  <c r="GY786" i="64"/>
  <c r="GX786" i="64"/>
  <c r="GW786" i="64"/>
  <c r="GV786" i="64"/>
  <c r="GU786" i="64"/>
  <c r="GT786" i="64"/>
  <c r="GS786" i="64"/>
  <c r="GR786" i="64"/>
  <c r="GQ786" i="64"/>
  <c r="GP786" i="64"/>
  <c r="GO786" i="64"/>
  <c r="GN786" i="64"/>
  <c r="GL786" i="64"/>
  <c r="GJ786" i="64"/>
  <c r="GI786" i="64"/>
  <c r="GH786" i="64"/>
  <c r="GG786" i="64"/>
  <c r="GF786" i="64"/>
  <c r="GE786" i="64"/>
  <c r="GD786" i="64"/>
  <c r="GC786" i="64"/>
  <c r="GB786" i="64"/>
  <c r="GA786" i="64"/>
  <c r="FZ786" i="64"/>
  <c r="FY786" i="64"/>
  <c r="FX786" i="64"/>
  <c r="FW786" i="64"/>
  <c r="FV786" i="64"/>
  <c r="FU786" i="64"/>
  <c r="FT786" i="64"/>
  <c r="FS786" i="64"/>
  <c r="FR786" i="64"/>
  <c r="FQ786" i="64"/>
  <c r="FP786" i="64"/>
  <c r="FO786" i="64"/>
  <c r="FN786" i="64"/>
  <c r="FM786" i="64"/>
  <c r="FL786" i="64"/>
  <c r="FK786" i="64"/>
  <c r="FJ786" i="64"/>
  <c r="FI786" i="64"/>
  <c r="FH786" i="64"/>
  <c r="FG786" i="64"/>
  <c r="FA786" i="64" s="1"/>
  <c r="FF786" i="64"/>
  <c r="FD786" i="64"/>
  <c r="FC786" i="64"/>
  <c r="EX786" i="64"/>
  <c r="EW786" i="64"/>
  <c r="EU786" i="64"/>
  <c r="ET786" i="64"/>
  <c r="ES786" i="64"/>
  <c r="ER786" i="64"/>
  <c r="EQ786" i="64"/>
  <c r="EP786" i="64"/>
  <c r="EV786" i="64" s="1"/>
  <c r="M785" i="64"/>
  <c r="L785" i="64"/>
  <c r="M784" i="64"/>
  <c r="L784" i="64"/>
  <c r="EY784" i="64" s="1"/>
  <c r="M783" i="64"/>
  <c r="L783" i="64"/>
  <c r="EY783" i="64" s="1"/>
  <c r="M782" i="64"/>
  <c r="L782" i="64"/>
  <c r="EY782" i="64" s="1"/>
  <c r="M781" i="64"/>
  <c r="L781" i="64"/>
  <c r="IA785" i="64"/>
  <c r="HZ785" i="64"/>
  <c r="HY785" i="64"/>
  <c r="GL785" i="64"/>
  <c r="GJ785" i="64"/>
  <c r="GI785" i="64"/>
  <c r="GH785" i="64"/>
  <c r="GG785" i="64"/>
  <c r="GF785" i="64"/>
  <c r="GE785" i="64"/>
  <c r="GD785" i="64"/>
  <c r="GC785" i="64"/>
  <c r="GB785" i="64"/>
  <c r="GA785" i="64"/>
  <c r="FZ785" i="64"/>
  <c r="FY785" i="64"/>
  <c r="FX785" i="64"/>
  <c r="FW785" i="64"/>
  <c r="FV785" i="64"/>
  <c r="FU785" i="64"/>
  <c r="FT785" i="64"/>
  <c r="FS785" i="64"/>
  <c r="FR785" i="64"/>
  <c r="FQ785" i="64"/>
  <c r="FP785" i="64"/>
  <c r="FO785" i="64"/>
  <c r="FN785" i="64"/>
  <c r="FM785" i="64"/>
  <c r="FL785" i="64"/>
  <c r="FK785" i="64"/>
  <c r="FJ785" i="64"/>
  <c r="FI785" i="64"/>
  <c r="FH785" i="64"/>
  <c r="FG785" i="64"/>
  <c r="FF785" i="64"/>
  <c r="FD785" i="64"/>
  <c r="FC785" i="64"/>
  <c r="EU785" i="64"/>
  <c r="ET785" i="64"/>
  <c r="ES785" i="64"/>
  <c r="ER785" i="64"/>
  <c r="EQ785" i="64"/>
  <c r="EP785" i="64"/>
  <c r="IA784" i="64"/>
  <c r="HZ784" i="64"/>
  <c r="HY784" i="64"/>
  <c r="GL784" i="64"/>
  <c r="FD784" i="64" s="1"/>
  <c r="FC784" i="64"/>
  <c r="FA784" i="64"/>
  <c r="EZ784" i="64"/>
  <c r="EX784" i="64"/>
  <c r="EU784" i="64"/>
  <c r="ET784" i="64"/>
  <c r="ES784" i="64"/>
  <c r="ER784" i="64"/>
  <c r="EQ784" i="64"/>
  <c r="EP784" i="64"/>
  <c r="IA783" i="64"/>
  <c r="HZ783" i="64"/>
  <c r="HY783" i="64"/>
  <c r="GL783" i="64"/>
  <c r="FD783" i="64" s="1"/>
  <c r="FC783" i="64"/>
  <c r="FA783" i="64"/>
  <c r="EZ783" i="64"/>
  <c r="EX783" i="64"/>
  <c r="EU783" i="64"/>
  <c r="ET783" i="64"/>
  <c r="ES783" i="64"/>
  <c r="ER783" i="64"/>
  <c r="EQ783" i="64"/>
  <c r="EP783" i="64"/>
  <c r="IA782" i="64"/>
  <c r="HZ782" i="64"/>
  <c r="HY782" i="64"/>
  <c r="GL782" i="64"/>
  <c r="FD782" i="64" s="1"/>
  <c r="FC782" i="64"/>
  <c r="FA782" i="64"/>
  <c r="EZ782" i="64"/>
  <c r="EX782" i="64"/>
  <c r="EU782" i="64"/>
  <c r="ET782" i="64"/>
  <c r="ES782" i="64"/>
  <c r="ER782" i="64"/>
  <c r="EQ782" i="64"/>
  <c r="EP782" i="64"/>
  <c r="IA781" i="64"/>
  <c r="HZ781" i="64"/>
  <c r="HY781" i="64"/>
  <c r="HP781" i="64"/>
  <c r="HO781" i="64"/>
  <c r="HN781" i="64"/>
  <c r="HM781" i="64"/>
  <c r="HL781" i="64"/>
  <c r="HK781" i="64"/>
  <c r="HJ781" i="64"/>
  <c r="HI781" i="64"/>
  <c r="HH781" i="64"/>
  <c r="HG781" i="64"/>
  <c r="HF781" i="64"/>
  <c r="HE781" i="64"/>
  <c r="HD781" i="64"/>
  <c r="HC781" i="64"/>
  <c r="HB781" i="64"/>
  <c r="HA781" i="64"/>
  <c r="GZ781" i="64"/>
  <c r="GY781" i="64"/>
  <c r="GX781" i="64"/>
  <c r="GW781" i="64"/>
  <c r="GV781" i="64"/>
  <c r="GU781" i="64"/>
  <c r="GT781" i="64"/>
  <c r="GS781" i="64"/>
  <c r="GR781" i="64"/>
  <c r="GQ781" i="64"/>
  <c r="GP781" i="64"/>
  <c r="GO781" i="64"/>
  <c r="GN781" i="64"/>
  <c r="GL781" i="64"/>
  <c r="GJ781" i="64"/>
  <c r="GI781" i="64"/>
  <c r="GH781" i="64"/>
  <c r="GG781" i="64"/>
  <c r="GF781" i="64"/>
  <c r="GE781" i="64"/>
  <c r="GD781" i="64"/>
  <c r="GC781" i="64"/>
  <c r="GB781" i="64"/>
  <c r="GA781" i="64"/>
  <c r="FZ781" i="64"/>
  <c r="FY781" i="64"/>
  <c r="FX781" i="64"/>
  <c r="FW781" i="64"/>
  <c r="FV781" i="64"/>
  <c r="FU781" i="64"/>
  <c r="FT781" i="64"/>
  <c r="FS781" i="64"/>
  <c r="FR781" i="64"/>
  <c r="FQ781" i="64"/>
  <c r="FP781" i="64"/>
  <c r="FO781" i="64"/>
  <c r="FN781" i="64"/>
  <c r="FM781" i="64"/>
  <c r="FL781" i="64"/>
  <c r="FK781" i="64"/>
  <c r="FJ781" i="64"/>
  <c r="FI781" i="64"/>
  <c r="FH781" i="64"/>
  <c r="FG781" i="64"/>
  <c r="FA781" i="64" s="1"/>
  <c r="FF781" i="64"/>
  <c r="FD781" i="64"/>
  <c r="FC781" i="64"/>
  <c r="EY781" i="64"/>
  <c r="EX781" i="64"/>
  <c r="EW781" i="64"/>
  <c r="EU781" i="64"/>
  <c r="ET781" i="64"/>
  <c r="ES781" i="64"/>
  <c r="ER781" i="64"/>
  <c r="EQ781" i="64"/>
  <c r="EP781" i="64"/>
  <c r="M780" i="64"/>
  <c r="L780" i="64"/>
  <c r="M778" i="64"/>
  <c r="L778" i="64"/>
  <c r="M776" i="64"/>
  <c r="L776" i="64"/>
  <c r="IA780" i="64"/>
  <c r="HZ780" i="64"/>
  <c r="HY780" i="64"/>
  <c r="GL780" i="64"/>
  <c r="GJ780" i="64"/>
  <c r="GI780" i="64"/>
  <c r="GH780" i="64"/>
  <c r="GG780" i="64"/>
  <c r="GF780" i="64"/>
  <c r="GE780" i="64"/>
  <c r="GD780" i="64"/>
  <c r="GC780" i="64"/>
  <c r="GB780" i="64"/>
  <c r="GA780" i="64"/>
  <c r="FZ780" i="64"/>
  <c r="FY780" i="64"/>
  <c r="FX780" i="64"/>
  <c r="FW780" i="64"/>
  <c r="FV780" i="64"/>
  <c r="FU780" i="64"/>
  <c r="FT780" i="64"/>
  <c r="FS780" i="64"/>
  <c r="FR780" i="64"/>
  <c r="FQ780" i="64"/>
  <c r="FP780" i="64"/>
  <c r="FO780" i="64"/>
  <c r="FN780" i="64"/>
  <c r="FM780" i="64"/>
  <c r="FL780" i="64"/>
  <c r="FK780" i="64"/>
  <c r="FJ780" i="64"/>
  <c r="FI780" i="64"/>
  <c r="FH780" i="64"/>
  <c r="FG780" i="64"/>
  <c r="FF780" i="64"/>
  <c r="FD780" i="64"/>
  <c r="FC780" i="64"/>
  <c r="EU780" i="64"/>
  <c r="ET780" i="64"/>
  <c r="ES780" i="64"/>
  <c r="ER780" i="64"/>
  <c r="EQ780" i="64"/>
  <c r="EP780" i="64"/>
  <c r="IA779" i="64"/>
  <c r="HZ779" i="64"/>
  <c r="HY779" i="64"/>
  <c r="GL779" i="64"/>
  <c r="FD779" i="64" s="1"/>
  <c r="FC779" i="64"/>
  <c r="FA779" i="64"/>
  <c r="EZ779" i="64"/>
  <c r="EX779" i="64"/>
  <c r="EU779" i="64"/>
  <c r="ET779" i="64"/>
  <c r="ES779" i="64"/>
  <c r="ER779" i="64"/>
  <c r="EQ779" i="64"/>
  <c r="EP779" i="64"/>
  <c r="IA778" i="64"/>
  <c r="HZ778" i="64"/>
  <c r="HY778" i="64"/>
  <c r="GL778" i="64"/>
  <c r="FD778" i="64" s="1"/>
  <c r="FC778" i="64"/>
  <c r="FA778" i="64"/>
  <c r="EZ778" i="64"/>
  <c r="EX778" i="64"/>
  <c r="EU778" i="64"/>
  <c r="ET778" i="64"/>
  <c r="ES778" i="64"/>
  <c r="ER778" i="64"/>
  <c r="EQ778" i="64"/>
  <c r="EP778" i="64"/>
  <c r="IA777" i="64"/>
  <c r="HZ777" i="64"/>
  <c r="HY777" i="64"/>
  <c r="GL777" i="64"/>
  <c r="FD777" i="64" s="1"/>
  <c r="FC777" i="64"/>
  <c r="FA777" i="64"/>
  <c r="EZ777" i="64"/>
  <c r="EX777" i="64"/>
  <c r="EU777" i="64"/>
  <c r="ET777" i="64"/>
  <c r="ES777" i="64"/>
  <c r="ER777" i="64"/>
  <c r="EQ777" i="64"/>
  <c r="EP777" i="64"/>
  <c r="IA776" i="64"/>
  <c r="HZ776" i="64"/>
  <c r="HY776" i="64"/>
  <c r="HP776" i="64"/>
  <c r="HO776" i="64"/>
  <c r="HN776" i="64"/>
  <c r="HM776" i="64"/>
  <c r="HL776" i="64"/>
  <c r="HK776" i="64"/>
  <c r="HJ776" i="64"/>
  <c r="HI776" i="64"/>
  <c r="HH776" i="64"/>
  <c r="HG776" i="64"/>
  <c r="HF776" i="64"/>
  <c r="HE776" i="64"/>
  <c r="HD776" i="64"/>
  <c r="HC776" i="64"/>
  <c r="HB776" i="64"/>
  <c r="HA776" i="64"/>
  <c r="GZ776" i="64"/>
  <c r="GY776" i="64"/>
  <c r="GX776" i="64"/>
  <c r="GW776" i="64"/>
  <c r="GV776" i="64"/>
  <c r="GU776" i="64"/>
  <c r="GT776" i="64"/>
  <c r="GS776" i="64"/>
  <c r="GR776" i="64"/>
  <c r="GQ776" i="64"/>
  <c r="GP776" i="64"/>
  <c r="GO776" i="64"/>
  <c r="GN776" i="64"/>
  <c r="GL776" i="64"/>
  <c r="GJ776" i="64"/>
  <c r="GI776" i="64"/>
  <c r="GH776" i="64"/>
  <c r="GG776" i="64"/>
  <c r="GF776" i="64"/>
  <c r="GE776" i="64"/>
  <c r="GD776" i="64"/>
  <c r="GC776" i="64"/>
  <c r="GB776" i="64"/>
  <c r="GA776" i="64"/>
  <c r="FZ776" i="64"/>
  <c r="FY776" i="64"/>
  <c r="FX776" i="64"/>
  <c r="FW776" i="64"/>
  <c r="FV776" i="64"/>
  <c r="FU776" i="64"/>
  <c r="FT776" i="64"/>
  <c r="FS776" i="64"/>
  <c r="FR776" i="64"/>
  <c r="FQ776" i="64"/>
  <c r="FP776" i="64"/>
  <c r="FO776" i="64"/>
  <c r="FN776" i="64"/>
  <c r="FM776" i="64"/>
  <c r="FL776" i="64"/>
  <c r="FK776" i="64"/>
  <c r="FJ776" i="64"/>
  <c r="FI776" i="64"/>
  <c r="FH776" i="64"/>
  <c r="FG776" i="64"/>
  <c r="FA776" i="64" s="1"/>
  <c r="FF776" i="64"/>
  <c r="FD776" i="64"/>
  <c r="FC776" i="64"/>
  <c r="EX776" i="64"/>
  <c r="EW776" i="64"/>
  <c r="EU776" i="64"/>
  <c r="ET776" i="64"/>
  <c r="ES776" i="64"/>
  <c r="ER776" i="64"/>
  <c r="EQ776" i="64"/>
  <c r="EP776" i="64"/>
  <c r="M775" i="64"/>
  <c r="L775" i="64"/>
  <c r="M773" i="64"/>
  <c r="L773" i="64"/>
  <c r="M771" i="64"/>
  <c r="EY771" i="64" s="1"/>
  <c r="L771" i="64"/>
  <c r="IA775" i="64"/>
  <c r="HZ775" i="64"/>
  <c r="HY775" i="64"/>
  <c r="GL775" i="64"/>
  <c r="GJ775" i="64"/>
  <c r="GI775" i="64"/>
  <c r="GH775" i="64"/>
  <c r="GG775" i="64"/>
  <c r="GF775" i="64"/>
  <c r="GE775" i="64"/>
  <c r="GD775" i="64"/>
  <c r="GC775" i="64"/>
  <c r="GB775" i="64"/>
  <c r="GA775" i="64"/>
  <c r="FZ775" i="64"/>
  <c r="FY775" i="64"/>
  <c r="FX775" i="64"/>
  <c r="FW775" i="64"/>
  <c r="FV775" i="64"/>
  <c r="FU775" i="64"/>
  <c r="FT775" i="64"/>
  <c r="FS775" i="64"/>
  <c r="FR775" i="64"/>
  <c r="FQ775" i="64"/>
  <c r="FP775" i="64"/>
  <c r="FO775" i="64"/>
  <c r="FN775" i="64"/>
  <c r="FM775" i="64"/>
  <c r="FL775" i="64"/>
  <c r="FK775" i="64"/>
  <c r="FJ775" i="64"/>
  <c r="FI775" i="64"/>
  <c r="FH775" i="64"/>
  <c r="FG775" i="64"/>
  <c r="FF775" i="64"/>
  <c r="FB775" i="64" s="1"/>
  <c r="FD775" i="64"/>
  <c r="FC775" i="64"/>
  <c r="EU775" i="64"/>
  <c r="ET775" i="64"/>
  <c r="ES775" i="64"/>
  <c r="ER775" i="64"/>
  <c r="EQ775" i="64"/>
  <c r="EP775" i="64"/>
  <c r="EV775" i="64" s="1"/>
  <c r="IA774" i="64"/>
  <c r="HZ774" i="64"/>
  <c r="HY774" i="64"/>
  <c r="GL774" i="64"/>
  <c r="FD774" i="64" s="1"/>
  <c r="FC774" i="64"/>
  <c r="FA774" i="64"/>
  <c r="EZ774" i="64"/>
  <c r="EX774" i="64"/>
  <c r="EU774" i="64"/>
  <c r="ET774" i="64"/>
  <c r="ES774" i="64"/>
  <c r="ER774" i="64"/>
  <c r="EQ774" i="64"/>
  <c r="EP774" i="64"/>
  <c r="IA773" i="64"/>
  <c r="HZ773" i="64"/>
  <c r="HY773" i="64"/>
  <c r="GL773" i="64"/>
  <c r="FD773" i="64" s="1"/>
  <c r="FC773" i="64"/>
  <c r="FA773" i="64"/>
  <c r="EZ773" i="64"/>
  <c r="EX773" i="64"/>
  <c r="EU773" i="64"/>
  <c r="ET773" i="64"/>
  <c r="ES773" i="64"/>
  <c r="ER773" i="64"/>
  <c r="EQ773" i="64"/>
  <c r="EP773" i="64"/>
  <c r="IA772" i="64"/>
  <c r="HZ772" i="64"/>
  <c r="HY772" i="64"/>
  <c r="GL772" i="64"/>
  <c r="FD772" i="64" s="1"/>
  <c r="FC772" i="64"/>
  <c r="FA772" i="64"/>
  <c r="EZ772" i="64"/>
  <c r="EX772" i="64"/>
  <c r="EU772" i="64"/>
  <c r="ET772" i="64"/>
  <c r="ES772" i="64"/>
  <c r="ER772" i="64"/>
  <c r="EQ772" i="64"/>
  <c r="EP772" i="64"/>
  <c r="IA771" i="64"/>
  <c r="HZ771" i="64"/>
  <c r="HY771" i="64"/>
  <c r="HP771" i="64"/>
  <c r="HO771" i="64"/>
  <c r="HN771" i="64"/>
  <c r="HM771" i="64"/>
  <c r="HL771" i="64"/>
  <c r="HK771" i="64"/>
  <c r="HJ771" i="64"/>
  <c r="HI771" i="64"/>
  <c r="HH771" i="64"/>
  <c r="HG771" i="64"/>
  <c r="HF771" i="64"/>
  <c r="HE771" i="64"/>
  <c r="HD771" i="64"/>
  <c r="HC771" i="64"/>
  <c r="HB771" i="64"/>
  <c r="HA771" i="64"/>
  <c r="GZ771" i="64"/>
  <c r="GY771" i="64"/>
  <c r="GX771" i="64"/>
  <c r="GW771" i="64"/>
  <c r="GV771" i="64"/>
  <c r="GU771" i="64"/>
  <c r="GT771" i="64"/>
  <c r="GS771" i="64"/>
  <c r="GR771" i="64"/>
  <c r="GQ771" i="64"/>
  <c r="GP771" i="64"/>
  <c r="GO771" i="64"/>
  <c r="GN771" i="64"/>
  <c r="GL771" i="64"/>
  <c r="GJ771" i="64"/>
  <c r="GI771" i="64"/>
  <c r="GH771" i="64"/>
  <c r="GG771" i="64"/>
  <c r="GF771" i="64"/>
  <c r="GE771" i="64"/>
  <c r="GD771" i="64"/>
  <c r="GC771" i="64"/>
  <c r="GB771" i="64"/>
  <c r="GA771" i="64"/>
  <c r="FZ771" i="64"/>
  <c r="FY771" i="64"/>
  <c r="FX771" i="64"/>
  <c r="FW771" i="64"/>
  <c r="FV771" i="64"/>
  <c r="FU771" i="64"/>
  <c r="FT771" i="64"/>
  <c r="FS771" i="64"/>
  <c r="FR771" i="64"/>
  <c r="FQ771" i="64"/>
  <c r="FP771" i="64"/>
  <c r="FO771" i="64"/>
  <c r="FN771" i="64"/>
  <c r="FM771" i="64"/>
  <c r="FL771" i="64"/>
  <c r="FK771" i="64"/>
  <c r="FJ771" i="64"/>
  <c r="FI771" i="64"/>
  <c r="FH771" i="64"/>
  <c r="FG771" i="64"/>
  <c r="FA771" i="64" s="1"/>
  <c r="FF771" i="64"/>
  <c r="FD771" i="64"/>
  <c r="FC771" i="64"/>
  <c r="EX771" i="64"/>
  <c r="EW771" i="64"/>
  <c r="EU771" i="64"/>
  <c r="ET771" i="64"/>
  <c r="ES771" i="64"/>
  <c r="ER771" i="64"/>
  <c r="EQ771" i="64"/>
  <c r="EP771" i="64"/>
  <c r="EV771" i="64" s="1"/>
  <c r="M770" i="64"/>
  <c r="L770" i="64"/>
  <c r="M768" i="64"/>
  <c r="L768" i="64"/>
  <c r="EY768" i="64" s="1"/>
  <c r="M766" i="64"/>
  <c r="L766" i="64"/>
  <c r="EY766" i="64" s="1"/>
  <c r="IA770" i="64"/>
  <c r="HZ770" i="64"/>
  <c r="HY770" i="64"/>
  <c r="GL770" i="64"/>
  <c r="GJ770" i="64"/>
  <c r="GI770" i="64"/>
  <c r="GH770" i="64"/>
  <c r="GG770" i="64"/>
  <c r="GF770" i="64"/>
  <c r="GE770" i="64"/>
  <c r="GD770" i="64"/>
  <c r="GC770" i="64"/>
  <c r="GB770" i="64"/>
  <c r="GA770" i="64"/>
  <c r="FZ770" i="64"/>
  <c r="FY770" i="64"/>
  <c r="FX770" i="64"/>
  <c r="FW770" i="64"/>
  <c r="FV770" i="64"/>
  <c r="FU770" i="64"/>
  <c r="FT770" i="64"/>
  <c r="FS770" i="64"/>
  <c r="FR770" i="64"/>
  <c r="FQ770" i="64"/>
  <c r="FP770" i="64"/>
  <c r="FO770" i="64"/>
  <c r="FN770" i="64"/>
  <c r="FM770" i="64"/>
  <c r="FL770" i="64"/>
  <c r="FK770" i="64"/>
  <c r="FJ770" i="64"/>
  <c r="FI770" i="64"/>
  <c r="FH770" i="64"/>
  <c r="FG770" i="64"/>
  <c r="FF770" i="64"/>
  <c r="FD770" i="64"/>
  <c r="FC770" i="64"/>
  <c r="EU770" i="64"/>
  <c r="ET770" i="64"/>
  <c r="ES770" i="64"/>
  <c r="ER770" i="64"/>
  <c r="EQ770" i="64"/>
  <c r="EV770" i="64" s="1"/>
  <c r="EP770" i="64"/>
  <c r="IA769" i="64"/>
  <c r="HZ769" i="64"/>
  <c r="HY769" i="64"/>
  <c r="GL769" i="64"/>
  <c r="FD769" i="64" s="1"/>
  <c r="FC769" i="64"/>
  <c r="FA769" i="64"/>
  <c r="EZ769" i="64"/>
  <c r="EX769" i="64"/>
  <c r="EU769" i="64"/>
  <c r="ET769" i="64"/>
  <c r="ES769" i="64"/>
  <c r="ER769" i="64"/>
  <c r="EQ769" i="64"/>
  <c r="EP769" i="64"/>
  <c r="IA768" i="64"/>
  <c r="HZ768" i="64"/>
  <c r="HY768" i="64"/>
  <c r="GL768" i="64"/>
  <c r="FD768" i="64" s="1"/>
  <c r="FC768" i="64"/>
  <c r="FA768" i="64"/>
  <c r="EZ768" i="64"/>
  <c r="EX768" i="64"/>
  <c r="EU768" i="64"/>
  <c r="ET768" i="64"/>
  <c r="ES768" i="64"/>
  <c r="ER768" i="64"/>
  <c r="EQ768" i="64"/>
  <c r="EP768" i="64"/>
  <c r="IA767" i="64"/>
  <c r="HZ767" i="64"/>
  <c r="HY767" i="64"/>
  <c r="GL767" i="64"/>
  <c r="FD767" i="64" s="1"/>
  <c r="FC767" i="64"/>
  <c r="FA767" i="64"/>
  <c r="EZ767" i="64"/>
  <c r="EX767" i="64"/>
  <c r="EU767" i="64"/>
  <c r="ET767" i="64"/>
  <c r="ES767" i="64"/>
  <c r="ER767" i="64"/>
  <c r="EQ767" i="64"/>
  <c r="EP767" i="64"/>
  <c r="IA766" i="64"/>
  <c r="HZ766" i="64"/>
  <c r="HY766" i="64"/>
  <c r="HP766" i="64"/>
  <c r="HO766" i="64"/>
  <c r="HN766" i="64"/>
  <c r="HM766" i="64"/>
  <c r="HL766" i="64"/>
  <c r="HK766" i="64"/>
  <c r="HJ766" i="64"/>
  <c r="HI766" i="64"/>
  <c r="HH766" i="64"/>
  <c r="HG766" i="64"/>
  <c r="HF766" i="64"/>
  <c r="HE766" i="64"/>
  <c r="HD766" i="64"/>
  <c r="HC766" i="64"/>
  <c r="HB766" i="64"/>
  <c r="HA766" i="64"/>
  <c r="GZ766" i="64"/>
  <c r="GY766" i="64"/>
  <c r="GX766" i="64"/>
  <c r="GW766" i="64"/>
  <c r="GV766" i="64"/>
  <c r="GU766" i="64"/>
  <c r="GT766" i="64"/>
  <c r="GS766" i="64"/>
  <c r="GR766" i="64"/>
  <c r="GQ766" i="64"/>
  <c r="GP766" i="64"/>
  <c r="GO766" i="64"/>
  <c r="GN766" i="64"/>
  <c r="GL766" i="64"/>
  <c r="GJ766" i="64"/>
  <c r="GI766" i="64"/>
  <c r="GH766" i="64"/>
  <c r="GG766" i="64"/>
  <c r="GF766" i="64"/>
  <c r="GE766" i="64"/>
  <c r="GD766" i="64"/>
  <c r="GC766" i="64"/>
  <c r="GB766" i="64"/>
  <c r="GA766" i="64"/>
  <c r="FZ766" i="64"/>
  <c r="FY766" i="64"/>
  <c r="FX766" i="64"/>
  <c r="FW766" i="64"/>
  <c r="FV766" i="64"/>
  <c r="FU766" i="64"/>
  <c r="FT766" i="64"/>
  <c r="FS766" i="64"/>
  <c r="FR766" i="64"/>
  <c r="FQ766" i="64"/>
  <c r="FP766" i="64"/>
  <c r="FO766" i="64"/>
  <c r="FN766" i="64"/>
  <c r="FM766" i="64"/>
  <c r="FL766" i="64"/>
  <c r="FK766" i="64"/>
  <c r="FJ766" i="64"/>
  <c r="FI766" i="64"/>
  <c r="FH766" i="64"/>
  <c r="FG766" i="64"/>
  <c r="FF766" i="64"/>
  <c r="FD766" i="64"/>
  <c r="FC766" i="64"/>
  <c r="EX766" i="64"/>
  <c r="EW766" i="64"/>
  <c r="EU766" i="64"/>
  <c r="ET766" i="64"/>
  <c r="ES766" i="64"/>
  <c r="ER766" i="64"/>
  <c r="EQ766" i="64"/>
  <c r="EP766" i="64"/>
  <c r="M765" i="64"/>
  <c r="L765" i="64"/>
  <c r="M764" i="64"/>
  <c r="M763" i="64"/>
  <c r="L763" i="64"/>
  <c r="M762" i="64"/>
  <c r="M761" i="64"/>
  <c r="L761" i="64"/>
  <c r="IA765" i="64"/>
  <c r="HZ765" i="64"/>
  <c r="HY765" i="64"/>
  <c r="GL765" i="64"/>
  <c r="GJ765" i="64"/>
  <c r="GI765" i="64"/>
  <c r="GH765" i="64"/>
  <c r="GG765" i="64"/>
  <c r="GF765" i="64"/>
  <c r="GE765" i="64"/>
  <c r="GD765" i="64"/>
  <c r="GC765" i="64"/>
  <c r="GB765" i="64"/>
  <c r="GA765" i="64"/>
  <c r="FZ765" i="64"/>
  <c r="FY765" i="64"/>
  <c r="FX765" i="64"/>
  <c r="FW765" i="64"/>
  <c r="FV765" i="64"/>
  <c r="FU765" i="64"/>
  <c r="FT765" i="64"/>
  <c r="FS765" i="64"/>
  <c r="FR765" i="64"/>
  <c r="FQ765" i="64"/>
  <c r="FP765" i="64"/>
  <c r="FO765" i="64"/>
  <c r="FN765" i="64"/>
  <c r="FM765" i="64"/>
  <c r="FL765" i="64"/>
  <c r="FK765" i="64"/>
  <c r="FJ765" i="64"/>
  <c r="FI765" i="64"/>
  <c r="FB765" i="64" s="1"/>
  <c r="FH765" i="64"/>
  <c r="FG765" i="64"/>
  <c r="FF765" i="64"/>
  <c r="FD765" i="64"/>
  <c r="FC765" i="64"/>
  <c r="EU765" i="64"/>
  <c r="ET765" i="64"/>
  <c r="ES765" i="64"/>
  <c r="ER765" i="64"/>
  <c r="EQ765" i="64"/>
  <c r="EP765" i="64"/>
  <c r="IA764" i="64"/>
  <c r="HZ764" i="64"/>
  <c r="HY764" i="64"/>
  <c r="GL764" i="64"/>
  <c r="FD764" i="64" s="1"/>
  <c r="FC764" i="64"/>
  <c r="FA764" i="64"/>
  <c r="EZ764" i="64"/>
  <c r="EX764" i="64"/>
  <c r="EU764" i="64"/>
  <c r="ET764" i="64"/>
  <c r="ES764" i="64"/>
  <c r="ER764" i="64"/>
  <c r="EV764" i="64" s="1"/>
  <c r="EQ764" i="64"/>
  <c r="EP764" i="64"/>
  <c r="IA763" i="64"/>
  <c r="HZ763" i="64"/>
  <c r="HY763" i="64"/>
  <c r="GL763" i="64"/>
  <c r="FD763" i="64" s="1"/>
  <c r="FC763" i="64"/>
  <c r="FA763" i="64"/>
  <c r="EZ763" i="64"/>
  <c r="EY763" i="64"/>
  <c r="EX763" i="64"/>
  <c r="EU763" i="64"/>
  <c r="ET763" i="64"/>
  <c r="ES763" i="64"/>
  <c r="ER763" i="64"/>
  <c r="EQ763" i="64"/>
  <c r="EP763" i="64"/>
  <c r="IA762" i="64"/>
  <c r="HZ762" i="64"/>
  <c r="HY762" i="64"/>
  <c r="GL762" i="64"/>
  <c r="FD762" i="64" s="1"/>
  <c r="FC762" i="64"/>
  <c r="FA762" i="64"/>
  <c r="EZ762" i="64"/>
  <c r="EX762" i="64"/>
  <c r="EU762" i="64"/>
  <c r="ET762" i="64"/>
  <c r="ES762" i="64"/>
  <c r="ER762" i="64"/>
  <c r="EQ762" i="64"/>
  <c r="EP762" i="64"/>
  <c r="EV762" i="64" s="1"/>
  <c r="IA761" i="64"/>
  <c r="HZ761" i="64"/>
  <c r="HY761" i="64"/>
  <c r="HP761" i="64"/>
  <c r="HO761" i="64"/>
  <c r="HN761" i="64"/>
  <c r="HM761" i="64"/>
  <c r="HL761" i="64"/>
  <c r="HK761" i="64"/>
  <c r="HJ761" i="64"/>
  <c r="HI761" i="64"/>
  <c r="HH761" i="64"/>
  <c r="HG761" i="64"/>
  <c r="HF761" i="64"/>
  <c r="HE761" i="64"/>
  <c r="HD761" i="64"/>
  <c r="HC761" i="64"/>
  <c r="HB761" i="64"/>
  <c r="HA761" i="64"/>
  <c r="GZ761" i="64"/>
  <c r="GY761" i="64"/>
  <c r="GX761" i="64"/>
  <c r="GW761" i="64"/>
  <c r="GV761" i="64"/>
  <c r="GU761" i="64"/>
  <c r="GT761" i="64"/>
  <c r="GS761" i="64"/>
  <c r="GR761" i="64"/>
  <c r="GQ761" i="64"/>
  <c r="GP761" i="64"/>
  <c r="GO761" i="64"/>
  <c r="GN761" i="64"/>
  <c r="GL761" i="64"/>
  <c r="GJ761" i="64"/>
  <c r="GI761" i="64"/>
  <c r="GH761" i="64"/>
  <c r="GG761" i="64"/>
  <c r="GF761" i="64"/>
  <c r="GE761" i="64"/>
  <c r="GD761" i="64"/>
  <c r="GC761" i="64"/>
  <c r="GB761" i="64"/>
  <c r="GA761" i="64"/>
  <c r="FZ761" i="64"/>
  <c r="FY761" i="64"/>
  <c r="FX761" i="64"/>
  <c r="FW761" i="64"/>
  <c r="FV761" i="64"/>
  <c r="FU761" i="64"/>
  <c r="FT761" i="64"/>
  <c r="FS761" i="64"/>
  <c r="FR761" i="64"/>
  <c r="FQ761" i="64"/>
  <c r="FP761" i="64"/>
  <c r="FO761" i="64"/>
  <c r="FN761" i="64"/>
  <c r="FM761" i="64"/>
  <c r="FL761" i="64"/>
  <c r="FK761" i="64"/>
  <c r="FJ761" i="64"/>
  <c r="FI761" i="64"/>
  <c r="FH761" i="64"/>
  <c r="FG761" i="64"/>
  <c r="FA761" i="64" s="1"/>
  <c r="FF761" i="64"/>
  <c r="FD761" i="64"/>
  <c r="FC761" i="64"/>
  <c r="EX761" i="64"/>
  <c r="EW761" i="64"/>
  <c r="EU761" i="64"/>
  <c r="ET761" i="64"/>
  <c r="ES761" i="64"/>
  <c r="ER761" i="64"/>
  <c r="EQ761" i="64"/>
  <c r="EP761" i="64"/>
  <c r="EV761" i="64" s="1"/>
  <c r="M760" i="64"/>
  <c r="L760" i="64"/>
  <c r="M759" i="64"/>
  <c r="M758" i="64"/>
  <c r="L758" i="64"/>
  <c r="EY758" i="64" s="1"/>
  <c r="M757" i="64"/>
  <c r="M756" i="64"/>
  <c r="L756" i="64"/>
  <c r="IA760" i="64"/>
  <c r="HZ760" i="64"/>
  <c r="HY760" i="64"/>
  <c r="GL760" i="64"/>
  <c r="GJ760" i="64"/>
  <c r="GI760" i="64"/>
  <c r="GH760" i="64"/>
  <c r="GG760" i="64"/>
  <c r="GF760" i="64"/>
  <c r="GE760" i="64"/>
  <c r="GD760" i="64"/>
  <c r="GC760" i="64"/>
  <c r="GB760" i="64"/>
  <c r="GA760" i="64"/>
  <c r="FZ760" i="64"/>
  <c r="FY760" i="64"/>
  <c r="FX760" i="64"/>
  <c r="FW760" i="64"/>
  <c r="FV760" i="64"/>
  <c r="FU760" i="64"/>
  <c r="FT760" i="64"/>
  <c r="FS760" i="64"/>
  <c r="FR760" i="64"/>
  <c r="FQ760" i="64"/>
  <c r="FP760" i="64"/>
  <c r="FO760" i="64"/>
  <c r="FN760" i="64"/>
  <c r="FM760" i="64"/>
  <c r="FL760" i="64"/>
  <c r="FK760" i="64"/>
  <c r="FJ760" i="64"/>
  <c r="FI760" i="64"/>
  <c r="FH760" i="64"/>
  <c r="FG760" i="64"/>
  <c r="FF760" i="64"/>
  <c r="FD760" i="64"/>
  <c r="FC760" i="64"/>
  <c r="FB760" i="64"/>
  <c r="EU760" i="64"/>
  <c r="ET760" i="64"/>
  <c r="ES760" i="64"/>
  <c r="ER760" i="64"/>
  <c r="EQ760" i="64"/>
  <c r="EP760" i="64"/>
  <c r="IA759" i="64"/>
  <c r="HZ759" i="64"/>
  <c r="HY759" i="64"/>
  <c r="GL759" i="64"/>
  <c r="FD759" i="64" s="1"/>
  <c r="FC759" i="64"/>
  <c r="FA759" i="64"/>
  <c r="EZ759" i="64"/>
  <c r="EX759" i="64"/>
  <c r="EU759" i="64"/>
  <c r="ET759" i="64"/>
  <c r="ES759" i="64"/>
  <c r="ER759" i="64"/>
  <c r="EQ759" i="64"/>
  <c r="EV759" i="64" s="1"/>
  <c r="EP759" i="64"/>
  <c r="IA758" i="64"/>
  <c r="HZ758" i="64"/>
  <c r="HY758" i="64"/>
  <c r="GL758" i="64"/>
  <c r="FD758" i="64" s="1"/>
  <c r="FC758" i="64"/>
  <c r="FA758" i="64"/>
  <c r="EZ758" i="64"/>
  <c r="EX758" i="64"/>
  <c r="EU758" i="64"/>
  <c r="ET758" i="64"/>
  <c r="ES758" i="64"/>
  <c r="ER758" i="64"/>
  <c r="EQ758" i="64"/>
  <c r="EP758" i="64"/>
  <c r="IA757" i="64"/>
  <c r="HZ757" i="64"/>
  <c r="HY757" i="64"/>
  <c r="GL757" i="64"/>
  <c r="FD757" i="64" s="1"/>
  <c r="FC757" i="64"/>
  <c r="FA757" i="64"/>
  <c r="EZ757" i="64"/>
  <c r="EX757" i="64"/>
  <c r="EU757" i="64"/>
  <c r="ET757" i="64"/>
  <c r="ES757" i="64"/>
  <c r="ER757" i="64"/>
  <c r="EQ757" i="64"/>
  <c r="EP757" i="64"/>
  <c r="IA756" i="64"/>
  <c r="HZ756" i="64"/>
  <c r="HY756" i="64"/>
  <c r="HP756" i="64"/>
  <c r="HO756" i="64"/>
  <c r="HN756" i="64"/>
  <c r="HM756" i="64"/>
  <c r="HL756" i="64"/>
  <c r="HK756" i="64"/>
  <c r="HJ756" i="64"/>
  <c r="HI756" i="64"/>
  <c r="HH756" i="64"/>
  <c r="HG756" i="64"/>
  <c r="HF756" i="64"/>
  <c r="HE756" i="64"/>
  <c r="HD756" i="64"/>
  <c r="HC756" i="64"/>
  <c r="HB756" i="64"/>
  <c r="HA756" i="64"/>
  <c r="GZ756" i="64"/>
  <c r="GY756" i="64"/>
  <c r="GX756" i="64"/>
  <c r="GW756" i="64"/>
  <c r="GV756" i="64"/>
  <c r="GU756" i="64"/>
  <c r="GT756" i="64"/>
  <c r="GS756" i="64"/>
  <c r="GR756" i="64"/>
  <c r="GQ756" i="64"/>
  <c r="GP756" i="64"/>
  <c r="GO756" i="64"/>
  <c r="GN756" i="64"/>
  <c r="GL756" i="64"/>
  <c r="GJ756" i="64"/>
  <c r="GI756" i="64"/>
  <c r="GH756" i="64"/>
  <c r="GG756" i="64"/>
  <c r="GF756" i="64"/>
  <c r="GE756" i="64"/>
  <c r="GD756" i="64"/>
  <c r="GC756" i="64"/>
  <c r="GB756" i="64"/>
  <c r="GA756" i="64"/>
  <c r="FZ756" i="64"/>
  <c r="FY756" i="64"/>
  <c r="FX756" i="64"/>
  <c r="FW756" i="64"/>
  <c r="FV756" i="64"/>
  <c r="FU756" i="64"/>
  <c r="FT756" i="64"/>
  <c r="FS756" i="64"/>
  <c r="FR756" i="64"/>
  <c r="FQ756" i="64"/>
  <c r="FP756" i="64"/>
  <c r="FO756" i="64"/>
  <c r="FN756" i="64"/>
  <c r="FM756" i="64"/>
  <c r="FL756" i="64"/>
  <c r="FK756" i="64"/>
  <c r="FJ756" i="64"/>
  <c r="FI756" i="64"/>
  <c r="FA756" i="64" s="1"/>
  <c r="FH756" i="64"/>
  <c r="FG756" i="64"/>
  <c r="FF756" i="64"/>
  <c r="EX756" i="64" s="1"/>
  <c r="FD756" i="64"/>
  <c r="FC756" i="64"/>
  <c r="EW756" i="64"/>
  <c r="EU756" i="64"/>
  <c r="ET756" i="64"/>
  <c r="ES756" i="64"/>
  <c r="ER756" i="64"/>
  <c r="EQ756" i="64"/>
  <c r="EP756" i="64"/>
  <c r="M755" i="64"/>
  <c r="L755" i="64"/>
  <c r="M754" i="64"/>
  <c r="M753" i="64"/>
  <c r="L753" i="64"/>
  <c r="EY753" i="64" s="1"/>
  <c r="M752" i="64"/>
  <c r="M751" i="64"/>
  <c r="L751" i="64"/>
  <c r="IA755" i="64"/>
  <c r="HZ755" i="64"/>
  <c r="HY755" i="64"/>
  <c r="GL755" i="64"/>
  <c r="GJ755" i="64"/>
  <c r="GI755" i="64"/>
  <c r="GH755" i="64"/>
  <c r="GG755" i="64"/>
  <c r="GF755" i="64"/>
  <c r="GE755" i="64"/>
  <c r="GD755" i="64"/>
  <c r="GC755" i="64"/>
  <c r="GB755" i="64"/>
  <c r="GA755" i="64"/>
  <c r="FZ755" i="64"/>
  <c r="FY755" i="64"/>
  <c r="FX755" i="64"/>
  <c r="FW755" i="64"/>
  <c r="FV755" i="64"/>
  <c r="FU755" i="64"/>
  <c r="FT755" i="64"/>
  <c r="FS755" i="64"/>
  <c r="FR755" i="64"/>
  <c r="FQ755" i="64"/>
  <c r="FP755" i="64"/>
  <c r="FO755" i="64"/>
  <c r="FN755" i="64"/>
  <c r="FM755" i="64"/>
  <c r="FL755" i="64"/>
  <c r="FK755" i="64"/>
  <c r="FJ755" i="64"/>
  <c r="FI755" i="64"/>
  <c r="FH755" i="64"/>
  <c r="FG755" i="64"/>
  <c r="FF755" i="64"/>
  <c r="FD755" i="64"/>
  <c r="FC755" i="64"/>
  <c r="FB755" i="64"/>
  <c r="EU755" i="64"/>
  <c r="ET755" i="64"/>
  <c r="ES755" i="64"/>
  <c r="ER755" i="64"/>
  <c r="EQ755" i="64"/>
  <c r="EP755" i="64"/>
  <c r="IA754" i="64"/>
  <c r="HZ754" i="64"/>
  <c r="HY754" i="64"/>
  <c r="GL754" i="64"/>
  <c r="FD754" i="64" s="1"/>
  <c r="FC754" i="64"/>
  <c r="FA754" i="64"/>
  <c r="EZ754" i="64"/>
  <c r="EX754" i="64"/>
  <c r="EU754" i="64"/>
  <c r="ET754" i="64"/>
  <c r="ES754" i="64"/>
  <c r="ER754" i="64"/>
  <c r="EQ754" i="64"/>
  <c r="EP754" i="64"/>
  <c r="IA753" i="64"/>
  <c r="HZ753" i="64"/>
  <c r="HY753" i="64"/>
  <c r="GL753" i="64"/>
  <c r="FD753" i="64" s="1"/>
  <c r="FC753" i="64"/>
  <c r="FA753" i="64"/>
  <c r="EZ753" i="64"/>
  <c r="EX753" i="64"/>
  <c r="EU753" i="64"/>
  <c r="ET753" i="64"/>
  <c r="ES753" i="64"/>
  <c r="ER753" i="64"/>
  <c r="EQ753" i="64"/>
  <c r="EP753" i="64"/>
  <c r="IA752" i="64"/>
  <c r="HZ752" i="64"/>
  <c r="HY752" i="64"/>
  <c r="GL752" i="64"/>
  <c r="FD752" i="64"/>
  <c r="FC752" i="64"/>
  <c r="FA752" i="64"/>
  <c r="EZ752" i="64"/>
  <c r="EX752" i="64"/>
  <c r="EU752" i="64"/>
  <c r="ET752" i="64"/>
  <c r="ES752" i="64"/>
  <c r="ER752" i="64"/>
  <c r="EQ752" i="64"/>
  <c r="EP752" i="64"/>
  <c r="IA751" i="64"/>
  <c r="HZ751" i="64"/>
  <c r="HY751" i="64"/>
  <c r="HP751" i="64"/>
  <c r="HO751" i="64"/>
  <c r="HN751" i="64"/>
  <c r="HM751" i="64"/>
  <c r="HL751" i="64"/>
  <c r="HK751" i="64"/>
  <c r="HJ751" i="64"/>
  <c r="HI751" i="64"/>
  <c r="HH751" i="64"/>
  <c r="HG751" i="64"/>
  <c r="HF751" i="64"/>
  <c r="HE751" i="64"/>
  <c r="HD751" i="64"/>
  <c r="HC751" i="64"/>
  <c r="HB751" i="64"/>
  <c r="HA751" i="64"/>
  <c r="GZ751" i="64"/>
  <c r="GY751" i="64"/>
  <c r="GX751" i="64"/>
  <c r="GW751" i="64"/>
  <c r="GV751" i="64"/>
  <c r="GU751" i="64"/>
  <c r="GT751" i="64"/>
  <c r="GS751" i="64"/>
  <c r="GR751" i="64"/>
  <c r="GQ751" i="64"/>
  <c r="GP751" i="64"/>
  <c r="GO751" i="64"/>
  <c r="GN751" i="64"/>
  <c r="GL751" i="64"/>
  <c r="GJ751" i="64"/>
  <c r="GI751" i="64"/>
  <c r="GH751" i="64"/>
  <c r="GG751" i="64"/>
  <c r="GF751" i="64"/>
  <c r="GE751" i="64"/>
  <c r="GD751" i="64"/>
  <c r="GC751" i="64"/>
  <c r="GB751" i="64"/>
  <c r="GA751" i="64"/>
  <c r="FZ751" i="64"/>
  <c r="FY751" i="64"/>
  <c r="FX751" i="64"/>
  <c r="FW751" i="64"/>
  <c r="FV751" i="64"/>
  <c r="FU751" i="64"/>
  <c r="FT751" i="64"/>
  <c r="FS751" i="64"/>
  <c r="FR751" i="64"/>
  <c r="FQ751" i="64"/>
  <c r="FP751" i="64"/>
  <c r="FO751" i="64"/>
  <c r="FN751" i="64"/>
  <c r="FM751" i="64"/>
  <c r="FL751" i="64"/>
  <c r="FK751" i="64"/>
  <c r="FJ751" i="64"/>
  <c r="FI751" i="64"/>
  <c r="FH751" i="64"/>
  <c r="EZ751" i="64" s="1"/>
  <c r="FG751" i="64"/>
  <c r="FF751" i="64"/>
  <c r="EX751" i="64" s="1"/>
  <c r="FD751" i="64"/>
  <c r="FC751" i="64"/>
  <c r="EW751" i="64"/>
  <c r="EU751" i="64"/>
  <c r="ET751" i="64"/>
  <c r="ES751" i="64"/>
  <c r="ER751" i="64"/>
  <c r="EQ751" i="64"/>
  <c r="EP751" i="64"/>
  <c r="M750" i="64"/>
  <c r="L750" i="64"/>
  <c r="M749" i="64"/>
  <c r="L749" i="64"/>
  <c r="EY749" i="64" s="1"/>
  <c r="M748" i="64"/>
  <c r="L748" i="64"/>
  <c r="M747" i="64"/>
  <c r="L747" i="64"/>
  <c r="EY747" i="64" s="1"/>
  <c r="M746" i="64"/>
  <c r="L746" i="64"/>
  <c r="IA750" i="64"/>
  <c r="HZ750" i="64"/>
  <c r="HY750" i="64"/>
  <c r="GL750" i="64"/>
  <c r="GJ750" i="64"/>
  <c r="GI750" i="64"/>
  <c r="GH750" i="64"/>
  <c r="GG750" i="64"/>
  <c r="GF750" i="64"/>
  <c r="GE750" i="64"/>
  <c r="GD750" i="64"/>
  <c r="GC750" i="64"/>
  <c r="GB750" i="64"/>
  <c r="GA750" i="64"/>
  <c r="FZ750" i="64"/>
  <c r="FY750" i="64"/>
  <c r="FX750" i="64"/>
  <c r="FW750" i="64"/>
  <c r="FV750" i="64"/>
  <c r="FU750" i="64"/>
  <c r="FT750" i="64"/>
  <c r="FS750" i="64"/>
  <c r="FR750" i="64"/>
  <c r="FQ750" i="64"/>
  <c r="FP750" i="64"/>
  <c r="FO750" i="64"/>
  <c r="FN750" i="64"/>
  <c r="FM750" i="64"/>
  <c r="FL750" i="64"/>
  <c r="FK750" i="64"/>
  <c r="FJ750" i="64"/>
  <c r="FI750" i="64"/>
  <c r="FH750" i="64"/>
  <c r="FG750" i="64"/>
  <c r="FF750" i="64"/>
  <c r="FD750" i="64"/>
  <c r="FC750" i="64"/>
  <c r="EU750" i="64"/>
  <c r="ET750" i="64"/>
  <c r="ES750" i="64"/>
  <c r="ER750" i="64"/>
  <c r="EQ750" i="64"/>
  <c r="EP750" i="64"/>
  <c r="IA749" i="64"/>
  <c r="HZ749" i="64"/>
  <c r="HY749" i="64"/>
  <c r="GL749" i="64"/>
  <c r="FD749" i="64" s="1"/>
  <c r="FC749" i="64"/>
  <c r="FA749" i="64"/>
  <c r="EZ749" i="64"/>
  <c r="EX749" i="64"/>
  <c r="EU749" i="64"/>
  <c r="ET749" i="64"/>
  <c r="ES749" i="64"/>
  <c r="ER749" i="64"/>
  <c r="EQ749" i="64"/>
  <c r="EP749" i="64"/>
  <c r="IA748" i="64"/>
  <c r="HZ748" i="64"/>
  <c r="HY748" i="64"/>
  <c r="GL748" i="64"/>
  <c r="FD748" i="64" s="1"/>
  <c r="FC748" i="64"/>
  <c r="FA748" i="64"/>
  <c r="EZ748" i="64"/>
  <c r="EY748" i="64"/>
  <c r="EX748" i="64"/>
  <c r="EU748" i="64"/>
  <c r="ET748" i="64"/>
  <c r="ES748" i="64"/>
  <c r="ER748" i="64"/>
  <c r="EQ748" i="64"/>
  <c r="EP748" i="64"/>
  <c r="IA747" i="64"/>
  <c r="HZ747" i="64"/>
  <c r="HY747" i="64"/>
  <c r="GL747" i="64"/>
  <c r="FD747" i="64"/>
  <c r="FC747" i="64"/>
  <c r="FA747" i="64"/>
  <c r="EZ747" i="64"/>
  <c r="EX747" i="64"/>
  <c r="EU747" i="64"/>
  <c r="ET747" i="64"/>
  <c r="ES747" i="64"/>
  <c r="ER747" i="64"/>
  <c r="EQ747" i="64"/>
  <c r="EP747" i="64"/>
  <c r="IA746" i="64"/>
  <c r="HZ746" i="64"/>
  <c r="HY746" i="64"/>
  <c r="HP746" i="64"/>
  <c r="HO746" i="64"/>
  <c r="HN746" i="64"/>
  <c r="HM746" i="64"/>
  <c r="HL746" i="64"/>
  <c r="HK746" i="64"/>
  <c r="HJ746" i="64"/>
  <c r="HI746" i="64"/>
  <c r="HH746" i="64"/>
  <c r="HG746" i="64"/>
  <c r="HF746" i="64"/>
  <c r="HE746" i="64"/>
  <c r="HD746" i="64"/>
  <c r="HC746" i="64"/>
  <c r="HB746" i="64"/>
  <c r="HA746" i="64"/>
  <c r="GZ746" i="64"/>
  <c r="GY746" i="64"/>
  <c r="GX746" i="64"/>
  <c r="GW746" i="64"/>
  <c r="GV746" i="64"/>
  <c r="GU746" i="64"/>
  <c r="GT746" i="64"/>
  <c r="GS746" i="64"/>
  <c r="GR746" i="64"/>
  <c r="GQ746" i="64"/>
  <c r="GP746" i="64"/>
  <c r="GO746" i="64"/>
  <c r="GN746" i="64"/>
  <c r="GL746" i="64"/>
  <c r="GJ746" i="64"/>
  <c r="GI746" i="64"/>
  <c r="GH746" i="64"/>
  <c r="GG746" i="64"/>
  <c r="GF746" i="64"/>
  <c r="GE746" i="64"/>
  <c r="GD746" i="64"/>
  <c r="GC746" i="64"/>
  <c r="GB746" i="64"/>
  <c r="GA746" i="64"/>
  <c r="FZ746" i="64"/>
  <c r="FY746" i="64"/>
  <c r="FX746" i="64"/>
  <c r="FW746" i="64"/>
  <c r="FV746" i="64"/>
  <c r="FU746" i="64"/>
  <c r="FT746" i="64"/>
  <c r="FS746" i="64"/>
  <c r="FR746" i="64"/>
  <c r="FQ746" i="64"/>
  <c r="FP746" i="64"/>
  <c r="FO746" i="64"/>
  <c r="FN746" i="64"/>
  <c r="FM746" i="64"/>
  <c r="FL746" i="64"/>
  <c r="FK746" i="64"/>
  <c r="FJ746" i="64"/>
  <c r="FI746" i="64"/>
  <c r="FA746" i="64" s="1"/>
  <c r="FH746" i="64"/>
  <c r="FG746" i="64"/>
  <c r="FF746" i="64"/>
  <c r="EX746" i="64" s="1"/>
  <c r="FD746" i="64"/>
  <c r="FC746" i="64"/>
  <c r="EY746" i="64"/>
  <c r="EW746" i="64"/>
  <c r="EU746" i="64"/>
  <c r="ET746" i="64"/>
  <c r="ES746" i="64"/>
  <c r="ER746" i="64"/>
  <c r="EQ746" i="64"/>
  <c r="EP746" i="64"/>
  <c r="M745" i="64"/>
  <c r="L745" i="64"/>
  <c r="M743" i="64"/>
  <c r="L743" i="64"/>
  <c r="M741" i="64"/>
  <c r="EY741" i="64" s="1"/>
  <c r="L741" i="64"/>
  <c r="IA745" i="64"/>
  <c r="HZ745" i="64"/>
  <c r="HY745" i="64"/>
  <c r="GL745" i="64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D745" i="64"/>
  <c r="FC745" i="64"/>
  <c r="EU745" i="64"/>
  <c r="ET745" i="64"/>
  <c r="ES745" i="64"/>
  <c r="ER745" i="64"/>
  <c r="EQ745" i="64"/>
  <c r="EP745" i="64"/>
  <c r="IA744" i="64"/>
  <c r="HZ744" i="64"/>
  <c r="HY744" i="64"/>
  <c r="GL744" i="64"/>
  <c r="FD744" i="64" s="1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/>
  <c r="FC743" i="64"/>
  <c r="FA743" i="64"/>
  <c r="EZ743" i="64"/>
  <c r="EX743" i="64"/>
  <c r="EU743" i="64"/>
  <c r="ET743" i="64"/>
  <c r="ES743" i="64"/>
  <c r="ER743" i="64"/>
  <c r="EQ743" i="64"/>
  <c r="EP743" i="64"/>
  <c r="IA742" i="64"/>
  <c r="HZ742" i="64"/>
  <c r="HY742" i="64"/>
  <c r="GL742" i="64"/>
  <c r="FD742" i="64" s="1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FA741" i="64" s="1"/>
  <c r="FG741" i="64"/>
  <c r="FF741" i="64"/>
  <c r="FD741" i="64"/>
  <c r="FC741" i="64"/>
  <c r="EX741" i="64"/>
  <c r="EW741" i="64"/>
  <c r="EU741" i="64"/>
  <c r="ET741" i="64"/>
  <c r="ES741" i="64"/>
  <c r="ER741" i="64"/>
  <c r="EQ741" i="64"/>
  <c r="EP741" i="64"/>
  <c r="M740" i="64"/>
  <c r="L740" i="64"/>
  <c r="M739" i="64"/>
  <c r="M738" i="64"/>
  <c r="L738" i="64"/>
  <c r="EY738" i="64" s="1"/>
  <c r="M737" i="64"/>
  <c r="M736" i="64"/>
  <c r="L736" i="64"/>
  <c r="IA740" i="64"/>
  <c r="HZ740" i="64"/>
  <c r="HY740" i="64"/>
  <c r="GL740" i="64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H740" i="64"/>
  <c r="FG740" i="64"/>
  <c r="FF740" i="64"/>
  <c r="FD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Q739" i="64"/>
  <c r="EP739" i="64"/>
  <c r="IA738" i="64"/>
  <c r="HZ738" i="64"/>
  <c r="HY738" i="64"/>
  <c r="GL738" i="64"/>
  <c r="FD738" i="64" s="1"/>
  <c r="FC738" i="64"/>
  <c r="FA738" i="64"/>
  <c r="EZ738" i="64"/>
  <c r="EX738" i="64"/>
  <c r="EU738" i="64"/>
  <c r="ET738" i="64"/>
  <c r="ES738" i="64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A736" i="64" s="1"/>
  <c r="FF736" i="64"/>
  <c r="FD736" i="64"/>
  <c r="FC736" i="64"/>
  <c r="EX736" i="64"/>
  <c r="EW736" i="64"/>
  <c r="EU736" i="64"/>
  <c r="ET736" i="64"/>
  <c r="ES736" i="64"/>
  <c r="ER736" i="64"/>
  <c r="EQ736" i="64"/>
  <c r="EP736" i="64"/>
  <c r="M735" i="64"/>
  <c r="L735" i="64"/>
  <c r="M734" i="64"/>
  <c r="L734" i="64"/>
  <c r="EY734" i="64" s="1"/>
  <c r="M733" i="64"/>
  <c r="L733" i="64"/>
  <c r="EY733" i="64" s="1"/>
  <c r="M732" i="64"/>
  <c r="L732" i="64"/>
  <c r="EY732" i="64" s="1"/>
  <c r="M731" i="64"/>
  <c r="L731" i="64"/>
  <c r="EY731" i="64" s="1"/>
  <c r="IA735" i="64"/>
  <c r="HZ735" i="64"/>
  <c r="HY735" i="64"/>
  <c r="GL735" i="64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D735" i="64"/>
  <c r="FC735" i="64"/>
  <c r="EU735" i="64"/>
  <c r="ET735" i="64"/>
  <c r="ES735" i="64"/>
  <c r="ER735" i="64"/>
  <c r="EQ735" i="64"/>
  <c r="EV735" i="64" s="1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 s="1"/>
  <c r="FC733" i="64"/>
  <c r="FA733" i="64"/>
  <c r="EZ733" i="64"/>
  <c r="EX733" i="64"/>
  <c r="EU733" i="64"/>
  <c r="ET733" i="64"/>
  <c r="ES733" i="64"/>
  <c r="ER733" i="64"/>
  <c r="EQ733" i="64"/>
  <c r="EP733" i="64"/>
  <c r="IA732" i="64"/>
  <c r="HZ732" i="64"/>
  <c r="HY732" i="64"/>
  <c r="GL732" i="64"/>
  <c r="FD732" i="64" s="1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G731" i="64"/>
  <c r="FA731" i="64" s="1"/>
  <c r="FF731" i="64"/>
  <c r="FD731" i="64"/>
  <c r="FC731" i="64"/>
  <c r="EX731" i="64"/>
  <c r="EW731" i="64"/>
  <c r="EU731" i="64"/>
  <c r="ET731" i="64"/>
  <c r="ES731" i="64"/>
  <c r="ER731" i="64"/>
  <c r="EQ731" i="64"/>
  <c r="EP731" i="64"/>
  <c r="EV731" i="64" s="1"/>
  <c r="M730" i="64"/>
  <c r="L730" i="64"/>
  <c r="M729" i="64"/>
  <c r="M728" i="64"/>
  <c r="EY728" i="64" s="1"/>
  <c r="L728" i="64"/>
  <c r="M727" i="64"/>
  <c r="M726" i="64"/>
  <c r="L726" i="64"/>
  <c r="EY726" i="64" s="1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D730" i="64"/>
  <c r="FC730" i="64"/>
  <c r="FB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R729" i="64"/>
  <c r="EQ729" i="64"/>
  <c r="EP729" i="64"/>
  <c r="IA728" i="64"/>
  <c r="HZ728" i="64"/>
  <c r="HY728" i="64"/>
  <c r="GL728" i="64"/>
  <c r="FD728" i="64" s="1"/>
  <c r="FC728" i="64"/>
  <c r="FA728" i="64"/>
  <c r="EZ728" i="64"/>
  <c r="EX728" i="64"/>
  <c r="EU728" i="64"/>
  <c r="ET728" i="64"/>
  <c r="ES728" i="64"/>
  <c r="ER728" i="64"/>
  <c r="EQ728" i="64"/>
  <c r="EP728" i="64"/>
  <c r="IA727" i="64"/>
  <c r="HZ727" i="64"/>
  <c r="HY727" i="64"/>
  <c r="GL727" i="64"/>
  <c r="FD727" i="64"/>
  <c r="FC727" i="64"/>
  <c r="FA727" i="64"/>
  <c r="EZ727" i="64"/>
  <c r="EX727" i="64"/>
  <c r="EU727" i="64"/>
  <c r="ET727" i="64"/>
  <c r="ES727" i="64"/>
  <c r="ER727" i="64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FA726" i="64" s="1"/>
  <c r="FG726" i="64"/>
  <c r="FF726" i="64"/>
  <c r="EX726" i="64" s="1"/>
  <c r="FD726" i="64"/>
  <c r="FC726" i="64"/>
  <c r="EW726" i="64"/>
  <c r="EU726" i="64"/>
  <c r="ET726" i="64"/>
  <c r="ES726" i="64"/>
  <c r="ER726" i="64"/>
  <c r="EQ726" i="64"/>
  <c r="EP726" i="64"/>
  <c r="M725" i="64"/>
  <c r="L725" i="64"/>
  <c r="M724" i="64"/>
  <c r="M723" i="64"/>
  <c r="L723" i="64"/>
  <c r="M722" i="64"/>
  <c r="M721" i="64"/>
  <c r="EY721" i="64" s="1"/>
  <c r="L721" i="64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 s="1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 s="1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A721" i="64" s="1"/>
  <c r="FF721" i="64"/>
  <c r="FD721" i="64"/>
  <c r="FC721" i="64"/>
  <c r="EX721" i="64"/>
  <c r="EW721" i="64"/>
  <c r="EU721" i="64"/>
  <c r="ET721" i="64"/>
  <c r="ES721" i="64"/>
  <c r="ER721" i="64"/>
  <c r="EQ721" i="64"/>
  <c r="EP721" i="64"/>
  <c r="M720" i="64"/>
  <c r="L720" i="64"/>
  <c r="M719" i="64"/>
  <c r="L719" i="64"/>
  <c r="EY719" i="64" s="1"/>
  <c r="M718" i="64"/>
  <c r="EY718" i="64" s="1"/>
  <c r="L718" i="64"/>
  <c r="M717" i="64"/>
  <c r="L717" i="64"/>
  <c r="EY717" i="64" s="1"/>
  <c r="M716" i="64"/>
  <c r="EY716" i="64" s="1"/>
  <c r="L716" i="64"/>
  <c r="IA720" i="64"/>
  <c r="HZ720" i="64"/>
  <c r="HY720" i="64"/>
  <c r="GL720" i="64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D720" i="64"/>
  <c r="FC720" i="64"/>
  <c r="EU720" i="64"/>
  <c r="ET720" i="64"/>
  <c r="ES720" i="64"/>
  <c r="ER720" i="64"/>
  <c r="EQ720" i="64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 s="1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FD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4" i="64"/>
  <c r="M713" i="64"/>
  <c r="L713" i="64"/>
  <c r="EY713" i="64" s="1"/>
  <c r="M712" i="64"/>
  <c r="M711" i="64"/>
  <c r="L711" i="64"/>
  <c r="EY711" i="64" s="1"/>
  <c r="IA715" i="64"/>
  <c r="HZ715" i="64"/>
  <c r="HY715" i="64"/>
  <c r="GL715" i="64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D715" i="64"/>
  <c r="FC715" i="64"/>
  <c r="FB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 s="1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EZ711" i="64" s="1"/>
  <c r="FG711" i="64"/>
  <c r="FF711" i="64"/>
  <c r="EX711" i="64" s="1"/>
  <c r="FD711" i="64"/>
  <c r="FC711" i="64"/>
  <c r="EW711" i="64"/>
  <c r="EU711" i="64"/>
  <c r="ET711" i="64"/>
  <c r="ES711" i="64"/>
  <c r="ER711" i="64"/>
  <c r="EQ711" i="64"/>
  <c r="EP711" i="64"/>
  <c r="M710" i="64"/>
  <c r="L710" i="64"/>
  <c r="M709" i="64"/>
  <c r="L709" i="64"/>
  <c r="EY709" i="64" s="1"/>
  <c r="M708" i="64"/>
  <c r="L708" i="64"/>
  <c r="EY708" i="64" s="1"/>
  <c r="M707" i="64"/>
  <c r="L707" i="64"/>
  <c r="EY707" i="64" s="1"/>
  <c r="M706" i="64"/>
  <c r="L706" i="64"/>
  <c r="EY706" i="64" s="1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EU710" i="64"/>
  <c r="ET710" i="64"/>
  <c r="ES710" i="64"/>
  <c r="ER710" i="64"/>
  <c r="EQ710" i="64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 s="1"/>
  <c r="FC708" i="64"/>
  <c r="FA708" i="64"/>
  <c r="EZ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 s="1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G706" i="64"/>
  <c r="FF706" i="64"/>
  <c r="FD706" i="64"/>
  <c r="FC706" i="64"/>
  <c r="EX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L701" i="64"/>
  <c r="EY701" i="64" s="1"/>
  <c r="IA705" i="64"/>
  <c r="HZ705" i="64"/>
  <c r="HY705" i="64"/>
  <c r="GL705" i="64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D705" i="64"/>
  <c r="FC705" i="64"/>
  <c r="FB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Q704" i="64"/>
  <c r="EP704" i="64"/>
  <c r="IA703" i="64"/>
  <c r="HZ703" i="64"/>
  <c r="HY703" i="64"/>
  <c r="GL703" i="64"/>
  <c r="FD703" i="64" s="1"/>
  <c r="FC703" i="64"/>
  <c r="FA703" i="64"/>
  <c r="EZ703" i="64"/>
  <c r="EX703" i="64"/>
  <c r="EU703" i="64"/>
  <c r="ET703" i="64"/>
  <c r="ES703" i="64"/>
  <c r="ER703" i="64"/>
  <c r="EQ703" i="64"/>
  <c r="EP703" i="64"/>
  <c r="IA702" i="64"/>
  <c r="HZ702" i="64"/>
  <c r="HY702" i="64"/>
  <c r="GL702" i="64"/>
  <c r="FD702" i="64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A701" i="64" s="1"/>
  <c r="FG701" i="64"/>
  <c r="FF701" i="64"/>
  <c r="EX701" i="64" s="1"/>
  <c r="FD701" i="64"/>
  <c r="FC701" i="64"/>
  <c r="EW701" i="64"/>
  <c r="EU701" i="64"/>
  <c r="ET701" i="64"/>
  <c r="ES701" i="64"/>
  <c r="ER701" i="64"/>
  <c r="EQ701" i="64"/>
  <c r="EP701" i="64"/>
  <c r="M700" i="64"/>
  <c r="L700" i="64"/>
  <c r="M699" i="64"/>
  <c r="L699" i="64"/>
  <c r="EY699" i="64" s="1"/>
  <c r="M698" i="64"/>
  <c r="L698" i="64"/>
  <c r="M697" i="64"/>
  <c r="L697" i="64"/>
  <c r="EY697" i="64" s="1"/>
  <c r="M696" i="64"/>
  <c r="L696" i="64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FB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X698" i="64"/>
  <c r="EU698" i="64"/>
  <c r="ET698" i="64"/>
  <c r="ES698" i="64"/>
  <c r="ER698" i="64"/>
  <c r="EV698" i="64" s="1"/>
  <c r="EQ698" i="64"/>
  <c r="EP698" i="64"/>
  <c r="IA697" i="64"/>
  <c r="HZ697" i="64"/>
  <c r="HY697" i="64"/>
  <c r="GL697" i="64"/>
  <c r="FD697" i="64" s="1"/>
  <c r="FC697" i="64"/>
  <c r="FA697" i="64"/>
  <c r="EZ697" i="64"/>
  <c r="EX697" i="64"/>
  <c r="EU697" i="64"/>
  <c r="ET697" i="64"/>
  <c r="ES697" i="64"/>
  <c r="ER697" i="64"/>
  <c r="EQ697" i="64"/>
  <c r="EP697" i="64"/>
  <c r="EV697" i="64" s="1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A696" i="64" s="1"/>
  <c r="FI696" i="64"/>
  <c r="FH696" i="64"/>
  <c r="FG696" i="64"/>
  <c r="FF696" i="64"/>
  <c r="EX696" i="64" s="1"/>
  <c r="FD696" i="64"/>
  <c r="FC696" i="64"/>
  <c r="EW696" i="64"/>
  <c r="EU696" i="64"/>
  <c r="ET696" i="64"/>
  <c r="ES696" i="64"/>
  <c r="ER696" i="64"/>
  <c r="EQ696" i="64"/>
  <c r="EP696" i="64"/>
  <c r="M695" i="64"/>
  <c r="L695" i="64"/>
  <c r="M694" i="64"/>
  <c r="L694" i="64"/>
  <c r="EY694" i="64" s="1"/>
  <c r="M693" i="64"/>
  <c r="L693" i="64"/>
  <c r="M692" i="64"/>
  <c r="L692" i="64"/>
  <c r="EY692" i="64" s="1"/>
  <c r="M691" i="64"/>
  <c r="L691" i="64"/>
  <c r="IA695" i="64"/>
  <c r="HZ695" i="64"/>
  <c r="HY695" i="64"/>
  <c r="GL695" i="64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D695" i="64"/>
  <c r="FC695" i="64"/>
  <c r="EU695" i="64"/>
  <c r="ET695" i="64"/>
  <c r="ES695" i="64"/>
  <c r="ER695" i="64"/>
  <c r="EQ695" i="64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 s="1"/>
  <c r="FC693" i="64"/>
  <c r="FA693" i="64"/>
  <c r="EZ693" i="64"/>
  <c r="EY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 s="1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FD691" i="64"/>
  <c r="FC691" i="64"/>
  <c r="EY691" i="64"/>
  <c r="EX691" i="64"/>
  <c r="EW691" i="64"/>
  <c r="EU691" i="64"/>
  <c r="ET691" i="64"/>
  <c r="ES691" i="64"/>
  <c r="ER691" i="64"/>
  <c r="EQ691" i="64"/>
  <c r="EP691" i="64"/>
  <c r="M690" i="64"/>
  <c r="L690" i="64"/>
  <c r="M689" i="64"/>
  <c r="M688" i="64"/>
  <c r="L688" i="64"/>
  <c r="EY688" i="64" s="1"/>
  <c r="M687" i="64"/>
  <c r="M686" i="64"/>
  <c r="L686" i="64"/>
  <c r="EY686" i="64" s="1"/>
  <c r="IA690" i="64"/>
  <c r="HZ690" i="64"/>
  <c r="HY690" i="64"/>
  <c r="GL690" i="64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B690" i="64" s="1"/>
  <c r="FH690" i="64"/>
  <c r="FG690" i="64"/>
  <c r="FF690" i="64"/>
  <c r="FD690" i="64"/>
  <c r="FC690" i="64"/>
  <c r="EU690" i="64"/>
  <c r="ET690" i="64"/>
  <c r="ES690" i="64"/>
  <c r="ER690" i="64"/>
  <c r="EQ690" i="64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V689" i="64" s="1"/>
  <c r="EQ689" i="64"/>
  <c r="EP689" i="64"/>
  <c r="IA688" i="64"/>
  <c r="HZ688" i="64"/>
  <c r="HY688" i="64"/>
  <c r="GL688" i="64"/>
  <c r="FD688" i="64" s="1"/>
  <c r="FC688" i="64"/>
  <c r="FA688" i="64"/>
  <c r="EZ688" i="64"/>
  <c r="EX688" i="64"/>
  <c r="EU688" i="64"/>
  <c r="ET688" i="64"/>
  <c r="ES688" i="64"/>
  <c r="ER688" i="64"/>
  <c r="EQ688" i="64"/>
  <c r="EP688" i="64"/>
  <c r="IA687" i="64"/>
  <c r="HZ687" i="64"/>
  <c r="HY687" i="64"/>
  <c r="GL687" i="64"/>
  <c r="FD687" i="64" s="1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FA686" i="64" s="1"/>
  <c r="FF686" i="64"/>
  <c r="FD686" i="64"/>
  <c r="FC686" i="64"/>
  <c r="EX686" i="64"/>
  <c r="EW686" i="64"/>
  <c r="EU686" i="64"/>
  <c r="ET686" i="64"/>
  <c r="ES686" i="64"/>
  <c r="ER686" i="64"/>
  <c r="EQ686" i="64"/>
  <c r="EP686" i="64"/>
  <c r="EV686" i="64" s="1"/>
  <c r="M685" i="64"/>
  <c r="L685" i="64"/>
  <c r="M684" i="64"/>
  <c r="L684" i="64"/>
  <c r="EY684" i="64" s="1"/>
  <c r="M683" i="64"/>
  <c r="L683" i="64"/>
  <c r="EY683" i="64" s="1"/>
  <c r="M682" i="64"/>
  <c r="L682" i="64"/>
  <c r="EY682" i="64" s="1"/>
  <c r="M681" i="64"/>
  <c r="L681" i="64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FD681" i="64" s="1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A681" i="64" s="1"/>
  <c r="FF681" i="64"/>
  <c r="FC681" i="64"/>
  <c r="EX681" i="64"/>
  <c r="EW681" i="64"/>
  <c r="EU681" i="64"/>
  <c r="ET681" i="64"/>
  <c r="ES681" i="64"/>
  <c r="ER681" i="64"/>
  <c r="EQ681" i="64"/>
  <c r="EP681" i="64"/>
  <c r="M680" i="64"/>
  <c r="L680" i="64"/>
  <c r="M679" i="64"/>
  <c r="M678" i="64"/>
  <c r="L678" i="64"/>
  <c r="M677" i="64"/>
  <c r="M676" i="64"/>
  <c r="L676" i="64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FB680" i="64"/>
  <c r="EU680" i="64"/>
  <c r="ET680" i="64"/>
  <c r="ES680" i="64"/>
  <c r="ER680" i="64"/>
  <c r="EQ680" i="64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 s="1"/>
  <c r="FC678" i="64"/>
  <c r="FA678" i="64"/>
  <c r="EZ678" i="64"/>
  <c r="EY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A676" i="64" s="1"/>
  <c r="FG676" i="64"/>
  <c r="FF676" i="64"/>
  <c r="EX676" i="64" s="1"/>
  <c r="FD676" i="64"/>
  <c r="FC676" i="64"/>
  <c r="EY676" i="64"/>
  <c r="EW676" i="64"/>
  <c r="EU676" i="64"/>
  <c r="ET676" i="64"/>
  <c r="ES676" i="64"/>
  <c r="ER676" i="64"/>
  <c r="EQ676" i="64"/>
  <c r="EP676" i="64"/>
  <c r="M675" i="64"/>
  <c r="L675" i="64"/>
  <c r="M674" i="64"/>
  <c r="M673" i="64"/>
  <c r="L673" i="64"/>
  <c r="M672" i="64"/>
  <c r="M671" i="64"/>
  <c r="L671" i="64"/>
  <c r="IA675" i="64"/>
  <c r="HZ675" i="64"/>
  <c r="HY675" i="64"/>
  <c r="GL675" i="64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D675" i="64"/>
  <c r="FC675" i="64"/>
  <c r="EU675" i="64"/>
  <c r="ET675" i="64"/>
  <c r="ES675" i="64"/>
  <c r="ER675" i="64"/>
  <c r="EQ675" i="64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 s="1"/>
  <c r="FC673" i="64"/>
  <c r="FA673" i="64"/>
  <c r="EZ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 s="1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F671" i="64"/>
  <c r="FD671" i="64"/>
  <c r="FC671" i="64"/>
  <c r="EX671" i="64"/>
  <c r="EW671" i="64"/>
  <c r="EU671" i="64"/>
  <c r="ET671" i="64"/>
  <c r="ES671" i="64"/>
  <c r="ER671" i="64"/>
  <c r="EQ671" i="64"/>
  <c r="EP671" i="64"/>
  <c r="M670" i="64"/>
  <c r="L670" i="64"/>
  <c r="M669" i="64"/>
  <c r="M668" i="64"/>
  <c r="L668" i="64"/>
  <c r="M667" i="64"/>
  <c r="M666" i="64"/>
  <c r="L666" i="64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EU670" i="64"/>
  <c r="ET670" i="64"/>
  <c r="ES670" i="64"/>
  <c r="ER670" i="64"/>
  <c r="EQ670" i="64"/>
  <c r="EV670" i="64" s="1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/>
  <c r="FC668" i="64"/>
  <c r="FA668" i="64"/>
  <c r="EZ668" i="64"/>
  <c r="EY668" i="64"/>
  <c r="EX668" i="64"/>
  <c r="EU668" i="64"/>
  <c r="ET668" i="64"/>
  <c r="ES668" i="64"/>
  <c r="ER668" i="64"/>
  <c r="EQ668" i="64"/>
  <c r="EP668" i="64"/>
  <c r="IA667" i="64"/>
  <c r="HZ667" i="64"/>
  <c r="HY667" i="64"/>
  <c r="GL667" i="64"/>
  <c r="FD667" i="64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F666" i="64"/>
  <c r="FD666" i="64"/>
  <c r="FC666" i="64"/>
  <c r="EY666" i="64"/>
  <c r="EX666" i="64"/>
  <c r="EW666" i="64"/>
  <c r="EU666" i="64"/>
  <c r="ET666" i="64"/>
  <c r="ES666" i="64"/>
  <c r="ER666" i="64"/>
  <c r="EQ666" i="64"/>
  <c r="EP666" i="64"/>
  <c r="M665" i="64"/>
  <c r="L665" i="64"/>
  <c r="M664" i="64"/>
  <c r="L664" i="64"/>
  <c r="EY664" i="64" s="1"/>
  <c r="M663" i="64"/>
  <c r="L663" i="64"/>
  <c r="M662" i="64"/>
  <c r="L662" i="64"/>
  <c r="EY662" i="64" s="1"/>
  <c r="M661" i="64"/>
  <c r="L661" i="64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Y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F661" i="64"/>
  <c r="FD661" i="64"/>
  <c r="FC661" i="64"/>
  <c r="EY661" i="64"/>
  <c r="EX661" i="64"/>
  <c r="EW661" i="64"/>
  <c r="EU661" i="64"/>
  <c r="ET661" i="64"/>
  <c r="ES661" i="64"/>
  <c r="ER661" i="64"/>
  <c r="EQ661" i="64"/>
  <c r="EP661" i="64"/>
  <c r="M660" i="64"/>
  <c r="L660" i="64"/>
  <c r="M659" i="64"/>
  <c r="M658" i="64"/>
  <c r="L658" i="64"/>
  <c r="M657" i="64"/>
  <c r="M656" i="64"/>
  <c r="L656" i="64"/>
  <c r="EY656" i="64" s="1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H660" i="64"/>
  <c r="FG660" i="64"/>
  <c r="FF660" i="64"/>
  <c r="FD660" i="64"/>
  <c r="FC660" i="64"/>
  <c r="FB660" i="64"/>
  <c r="EU660" i="64"/>
  <c r="ET660" i="64"/>
  <c r="ES660" i="64"/>
  <c r="ER660" i="64"/>
  <c r="EQ660" i="64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 s="1"/>
  <c r="FC658" i="64"/>
  <c r="FA658" i="64"/>
  <c r="EZ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/>
  <c r="FC657" i="64"/>
  <c r="FA657" i="64"/>
  <c r="EZ657" i="64"/>
  <c r="EX657" i="64"/>
  <c r="EU657" i="64"/>
  <c r="ET657" i="64"/>
  <c r="ES657" i="64"/>
  <c r="ER657" i="64"/>
  <c r="EQ657" i="64"/>
  <c r="EP657" i="64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A656" i="64" s="1"/>
  <c r="FG656" i="64"/>
  <c r="FF656" i="64"/>
  <c r="EX656" i="64" s="1"/>
  <c r="FD656" i="64"/>
  <c r="FC656" i="64"/>
  <c r="EW656" i="64"/>
  <c r="EU656" i="64"/>
  <c r="ET656" i="64"/>
  <c r="ES656" i="64"/>
  <c r="ER656" i="64"/>
  <c r="EQ656" i="64"/>
  <c r="EP656" i="64"/>
  <c r="M655" i="64"/>
  <c r="L655" i="64"/>
  <c r="M654" i="64"/>
  <c r="M653" i="64"/>
  <c r="EY653" i="64" s="1"/>
  <c r="L653" i="64"/>
  <c r="M652" i="64"/>
  <c r="M651" i="64"/>
  <c r="EY651" i="64" s="1"/>
  <c r="L651" i="64"/>
  <c r="IA655" i="64"/>
  <c r="HZ655" i="64"/>
  <c r="HY655" i="64"/>
  <c r="GL655" i="64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D655" i="64"/>
  <c r="FC655" i="64"/>
  <c r="EU655" i="64"/>
  <c r="ET655" i="64"/>
  <c r="ES655" i="64"/>
  <c r="ER655" i="64"/>
  <c r="EQ655" i="64"/>
  <c r="EV655" i="64" s="1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Q654" i="64"/>
  <c r="EP654" i="64"/>
  <c r="IA653" i="64"/>
  <c r="HZ653" i="64"/>
  <c r="HY653" i="64"/>
  <c r="GL653" i="64"/>
  <c r="FD653" i="64"/>
  <c r="FC653" i="64"/>
  <c r="FA653" i="64"/>
  <c r="EZ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F651" i="64"/>
  <c r="FD651" i="64"/>
  <c r="FC651" i="64"/>
  <c r="EX651" i="64"/>
  <c r="EW651" i="64"/>
  <c r="EU651" i="64"/>
  <c r="ET651" i="64"/>
  <c r="ES651" i="64"/>
  <c r="ER651" i="64"/>
  <c r="EQ651" i="64"/>
  <c r="EP651" i="64"/>
  <c r="M650" i="64"/>
  <c r="L650" i="64"/>
  <c r="M649" i="64"/>
  <c r="M648" i="64"/>
  <c r="L648" i="64"/>
  <c r="M647" i="64"/>
  <c r="L647" i="64"/>
  <c r="EY647" i="64" s="1"/>
  <c r="M646" i="64"/>
  <c r="L646" i="64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D650" i="64"/>
  <c r="FC650" i="64"/>
  <c r="FB650" i="64"/>
  <c r="EU650" i="64"/>
  <c r="ET650" i="64"/>
  <c r="ES650" i="64"/>
  <c r="ER650" i="64"/>
  <c r="EQ650" i="64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IA648" i="64"/>
  <c r="HZ648" i="64"/>
  <c r="HY648" i="64"/>
  <c r="GL648" i="64"/>
  <c r="FD648" i="64" s="1"/>
  <c r="FC648" i="64"/>
  <c r="FA648" i="64"/>
  <c r="EZ648" i="64"/>
  <c r="EY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 s="1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FD646" i="64" s="1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EZ646" i="64" s="1"/>
  <c r="FF646" i="64"/>
  <c r="EX646" i="64" s="1"/>
  <c r="FC646" i="64"/>
  <c r="EY646" i="64"/>
  <c r="EW646" i="64"/>
  <c r="EU646" i="64"/>
  <c r="ET646" i="64"/>
  <c r="ES646" i="64"/>
  <c r="ER646" i="64"/>
  <c r="EQ646" i="64"/>
  <c r="EP646" i="64"/>
  <c r="M645" i="64"/>
  <c r="L645" i="64"/>
  <c r="M644" i="64"/>
  <c r="L644" i="64"/>
  <c r="EY644" i="64" s="1"/>
  <c r="M643" i="64"/>
  <c r="L643" i="64"/>
  <c r="M642" i="64"/>
  <c r="L642" i="64"/>
  <c r="EY642" i="64" s="1"/>
  <c r="M641" i="64"/>
  <c r="L641" i="64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Y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 s="1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G641" i="64"/>
  <c r="FF641" i="64"/>
  <c r="FD641" i="64"/>
  <c r="FC641" i="64"/>
  <c r="EY641" i="64"/>
  <c r="EX641" i="64"/>
  <c r="EW641" i="64"/>
  <c r="EU641" i="64"/>
  <c r="ET641" i="64"/>
  <c r="ES641" i="64"/>
  <c r="ER641" i="64"/>
  <c r="EQ641" i="64"/>
  <c r="EP641" i="64"/>
  <c r="M640" i="64"/>
  <c r="L640" i="64"/>
  <c r="M638" i="64"/>
  <c r="L638" i="64"/>
  <c r="EY638" i="64" s="1"/>
  <c r="M636" i="64"/>
  <c r="L636" i="64"/>
  <c r="EY636" i="64" s="1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FB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 s="1"/>
  <c r="FC637" i="64"/>
  <c r="FA637" i="64"/>
  <c r="EZ637" i="64"/>
  <c r="EX637" i="64"/>
  <c r="EU637" i="64"/>
  <c r="ET637" i="64"/>
  <c r="ES637" i="64"/>
  <c r="ER637" i="64"/>
  <c r="EQ637" i="64"/>
  <c r="EP637" i="64"/>
  <c r="EV637" i="64" s="1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EZ636" i="64" s="1"/>
  <c r="FI636" i="64"/>
  <c r="FH636" i="64"/>
  <c r="FG636" i="64"/>
  <c r="FF636" i="64"/>
  <c r="EX636" i="64" s="1"/>
  <c r="FD636" i="64"/>
  <c r="FC636" i="64"/>
  <c r="FA636" i="64"/>
  <c r="EW636" i="64"/>
  <c r="EU636" i="64"/>
  <c r="ET636" i="64"/>
  <c r="ES636" i="64"/>
  <c r="ER636" i="64"/>
  <c r="EQ636" i="64"/>
  <c r="EP636" i="64"/>
  <c r="M635" i="64"/>
  <c r="L635" i="64"/>
  <c r="M634" i="64"/>
  <c r="L634" i="64"/>
  <c r="EY634" i="64" s="1"/>
  <c r="M633" i="64"/>
  <c r="L633" i="64"/>
  <c r="EY633" i="64" s="1"/>
  <c r="M632" i="64"/>
  <c r="L632" i="64"/>
  <c r="EY632" i="64" s="1"/>
  <c r="M631" i="64"/>
  <c r="L631" i="64"/>
  <c r="EY631" i="64" s="1"/>
  <c r="IA635" i="64"/>
  <c r="HZ635" i="64"/>
  <c r="HY635" i="64"/>
  <c r="GL635" i="64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B635" i="64" s="1"/>
  <c r="FD635" i="64"/>
  <c r="FC635" i="64"/>
  <c r="EU635" i="64"/>
  <c r="ET635" i="64"/>
  <c r="ES635" i="64"/>
  <c r="ER635" i="64"/>
  <c r="EQ635" i="64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 s="1"/>
  <c r="FC633" i="64"/>
  <c r="FA633" i="64"/>
  <c r="EZ633" i="64"/>
  <c r="EX633" i="64"/>
  <c r="EU633" i="64"/>
  <c r="ET633" i="64"/>
  <c r="ES633" i="64"/>
  <c r="ER633" i="64"/>
  <c r="EQ633" i="64"/>
  <c r="EP633" i="64"/>
  <c r="IA632" i="64"/>
  <c r="HZ632" i="64"/>
  <c r="HY632" i="64"/>
  <c r="GL632" i="64"/>
  <c r="FD632" i="64" s="1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FA631" i="64" s="1"/>
  <c r="FF631" i="64"/>
  <c r="FD631" i="64"/>
  <c r="FC631" i="64"/>
  <c r="EX631" i="64"/>
  <c r="EW631" i="64"/>
  <c r="EU631" i="64"/>
  <c r="ET631" i="64"/>
  <c r="ES631" i="64"/>
  <c r="ER631" i="64"/>
  <c r="EQ631" i="64"/>
  <c r="EP631" i="64"/>
  <c r="EV631" i="64" s="1"/>
  <c r="M630" i="64"/>
  <c r="L630" i="64"/>
  <c r="M629" i="64"/>
  <c r="M628" i="64"/>
  <c r="L628" i="64"/>
  <c r="M627" i="64"/>
  <c r="M626" i="64"/>
  <c r="EY626" i="64" s="1"/>
  <c r="L626" i="64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EU630" i="64"/>
  <c r="ET630" i="64"/>
  <c r="ES630" i="64"/>
  <c r="ER630" i="64"/>
  <c r="EQ630" i="64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Y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 s="1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G626" i="64"/>
  <c r="FF626" i="64"/>
  <c r="FD626" i="64"/>
  <c r="FC626" i="64"/>
  <c r="EX626" i="64"/>
  <c r="EW626" i="64"/>
  <c r="EU626" i="64"/>
  <c r="ET626" i="64"/>
  <c r="ES626" i="64"/>
  <c r="ER626" i="64"/>
  <c r="EQ626" i="64"/>
  <c r="EP626" i="64"/>
  <c r="M625" i="64"/>
  <c r="L625" i="64"/>
  <c r="M624" i="64"/>
  <c r="M623" i="64"/>
  <c r="L623" i="64"/>
  <c r="M622" i="64"/>
  <c r="M621" i="64"/>
  <c r="EY621" i="64" s="1"/>
  <c r="L621" i="64"/>
  <c r="IA625" i="64"/>
  <c r="HZ625" i="64"/>
  <c r="HY625" i="64"/>
  <c r="GL625" i="64"/>
  <c r="FD625" i="64" s="1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C625" i="64"/>
  <c r="EU625" i="64"/>
  <c r="ET625" i="64"/>
  <c r="ES625" i="64"/>
  <c r="ER625" i="64"/>
  <c r="EQ625" i="64"/>
  <c r="EP625" i="64"/>
  <c r="EV625" i="64" s="1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V624" i="64" s="1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/>
  <c r="FC622" i="64"/>
  <c r="FA622" i="64"/>
  <c r="EZ622" i="64"/>
  <c r="EX622" i="64"/>
  <c r="EU622" i="64"/>
  <c r="ET622" i="64"/>
  <c r="ES622" i="64"/>
  <c r="ER622" i="64"/>
  <c r="EQ622" i="64"/>
  <c r="EP622" i="64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F621" i="64"/>
  <c r="EX621" i="64" s="1"/>
  <c r="FD621" i="64"/>
  <c r="FC621" i="64"/>
  <c r="EW621" i="64"/>
  <c r="EU621" i="64"/>
  <c r="ET621" i="64"/>
  <c r="ES621" i="64"/>
  <c r="ER621" i="64"/>
  <c r="EQ621" i="64"/>
  <c r="EP621" i="64"/>
  <c r="M620" i="64"/>
  <c r="L620" i="64"/>
  <c r="M619" i="64"/>
  <c r="M618" i="64"/>
  <c r="L618" i="64"/>
  <c r="M617" i="64"/>
  <c r="M616" i="64"/>
  <c r="EY616" i="64" s="1"/>
  <c r="L616" i="64"/>
  <c r="IA620" i="64"/>
  <c r="HZ620" i="64"/>
  <c r="HY620" i="64"/>
  <c r="GL620" i="64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D620" i="64"/>
  <c r="FC620" i="64"/>
  <c r="EU620" i="64"/>
  <c r="ET620" i="64"/>
  <c r="ES620" i="64"/>
  <c r="ER620" i="64"/>
  <c r="EQ620" i="64"/>
  <c r="EP620" i="64"/>
  <c r="IA619" i="64"/>
  <c r="HZ619" i="64"/>
  <c r="HY619" i="64"/>
  <c r="GL619" i="64"/>
  <c r="FD619" i="64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 s="1"/>
  <c r="FC618" i="64"/>
  <c r="FA618" i="64"/>
  <c r="EZ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FD616" i="64" s="1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F616" i="64"/>
  <c r="EX616" i="64" s="1"/>
  <c r="FC616" i="64"/>
  <c r="EW616" i="64"/>
  <c r="EU616" i="64"/>
  <c r="ET616" i="64"/>
  <c r="ES616" i="64"/>
  <c r="ER616" i="64"/>
  <c r="EQ616" i="64"/>
  <c r="EP616" i="64"/>
  <c r="EV616" i="64" s="1"/>
  <c r="M615" i="64"/>
  <c r="L615" i="64"/>
  <c r="M614" i="64"/>
  <c r="L614" i="64"/>
  <c r="EY614" i="64" s="1"/>
  <c r="M613" i="64"/>
  <c r="L613" i="64"/>
  <c r="EY613" i="64" s="1"/>
  <c r="M612" i="64"/>
  <c r="L612" i="64"/>
  <c r="EY612" i="64" s="1"/>
  <c r="M611" i="64"/>
  <c r="L611" i="64"/>
  <c r="EY611" i="64" s="1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D615" i="64"/>
  <c r="FC615" i="64"/>
  <c r="EU615" i="64"/>
  <c r="ET615" i="64"/>
  <c r="ES615" i="64"/>
  <c r="ER615" i="64"/>
  <c r="EQ615" i="64"/>
  <c r="EV615" i="64" s="1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/>
  <c r="FC613" i="64"/>
  <c r="FA613" i="64"/>
  <c r="EZ613" i="64"/>
  <c r="EX613" i="64"/>
  <c r="EU613" i="64"/>
  <c r="ET613" i="64"/>
  <c r="ES613" i="64"/>
  <c r="ER613" i="64"/>
  <c r="EQ613" i="64"/>
  <c r="EP613" i="64"/>
  <c r="IA612" i="64"/>
  <c r="HZ612" i="64"/>
  <c r="HY612" i="64"/>
  <c r="GL612" i="64"/>
  <c r="FD612" i="64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G611" i="64"/>
  <c r="FF611" i="64"/>
  <c r="FD611" i="64"/>
  <c r="FC611" i="64"/>
  <c r="EX611" i="64"/>
  <c r="EW611" i="64"/>
  <c r="EU611" i="64"/>
  <c r="ET611" i="64"/>
  <c r="ES611" i="64"/>
  <c r="ER611" i="64"/>
  <c r="EQ611" i="64"/>
  <c r="EP611" i="64"/>
  <c r="M610" i="64"/>
  <c r="L610" i="64"/>
  <c r="M609" i="64"/>
  <c r="M608" i="64"/>
  <c r="L608" i="64"/>
  <c r="M607" i="64"/>
  <c r="M606" i="64"/>
  <c r="EY606" i="64" s="1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EU610" i="64"/>
  <c r="ET610" i="64"/>
  <c r="ES610" i="64"/>
  <c r="ER610" i="64"/>
  <c r="EQ610" i="64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 s="1"/>
  <c r="FC608" i="64"/>
  <c r="FA608" i="64"/>
  <c r="EZ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FD606" i="64" s="1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F606" i="64"/>
  <c r="FC606" i="64"/>
  <c r="EX606" i="64"/>
  <c r="EW606" i="64"/>
  <c r="EU606" i="64"/>
  <c r="ET606" i="64"/>
  <c r="ES606" i="64"/>
  <c r="ER606" i="64"/>
  <c r="EQ606" i="64"/>
  <c r="EP606" i="64"/>
  <c r="M605" i="64"/>
  <c r="L605" i="64"/>
  <c r="M604" i="64"/>
  <c r="L604" i="64"/>
  <c r="EY604" i="64" s="1"/>
  <c r="M603" i="64"/>
  <c r="L603" i="64"/>
  <c r="M602" i="64"/>
  <c r="L602" i="64"/>
  <c r="EY602" i="64" s="1"/>
  <c r="M601" i="64"/>
  <c r="L601" i="64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FB605" i="64"/>
  <c r="EU605" i="64"/>
  <c r="ET605" i="64"/>
  <c r="ES605" i="64"/>
  <c r="ER605" i="64"/>
  <c r="EQ605" i="64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Y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A601" i="64" s="1"/>
  <c r="FG601" i="64"/>
  <c r="FF601" i="64"/>
  <c r="EX601" i="64" s="1"/>
  <c r="FD601" i="64"/>
  <c r="FC601" i="64"/>
  <c r="EY601" i="64"/>
  <c r="EW601" i="64"/>
  <c r="EU601" i="64"/>
  <c r="ET601" i="64"/>
  <c r="ES601" i="64"/>
  <c r="ER601" i="64"/>
  <c r="EQ601" i="64"/>
  <c r="EP601" i="64"/>
  <c r="M600" i="64"/>
  <c r="L600" i="64"/>
  <c r="M598" i="64"/>
  <c r="L598" i="64"/>
  <c r="EY598" i="64" s="1"/>
  <c r="M596" i="64"/>
  <c r="L596" i="64"/>
  <c r="EY596" i="64" s="1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D600" i="64"/>
  <c r="FC600" i="64"/>
  <c r="EU600" i="64"/>
  <c r="ET600" i="64"/>
  <c r="ES600" i="64"/>
  <c r="ER600" i="64"/>
  <c r="EQ600" i="64"/>
  <c r="EV600" i="64" s="1"/>
  <c r="EP600" i="64"/>
  <c r="IA599" i="64"/>
  <c r="HZ599" i="64"/>
  <c r="HY599" i="64"/>
  <c r="GL599" i="64"/>
  <c r="FD599" i="64"/>
  <c r="FC599" i="64"/>
  <c r="FA599" i="64"/>
  <c r="EZ599" i="64"/>
  <c r="EX599" i="64"/>
  <c r="EU599" i="64"/>
  <c r="ET599" i="64"/>
  <c r="ES599" i="64"/>
  <c r="ER599" i="64"/>
  <c r="EQ599" i="64"/>
  <c r="EP599" i="64"/>
  <c r="IA598" i="64"/>
  <c r="HZ598" i="64"/>
  <c r="HY598" i="64"/>
  <c r="GL598" i="64"/>
  <c r="FD598" i="64" s="1"/>
  <c r="FC598" i="64"/>
  <c r="FA598" i="64"/>
  <c r="EZ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/>
  <c r="FC597" i="64"/>
  <c r="FA597" i="64"/>
  <c r="EZ597" i="64"/>
  <c r="EX597" i="64"/>
  <c r="EU597" i="64"/>
  <c r="ET597" i="64"/>
  <c r="ES597" i="64"/>
  <c r="ER597" i="64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FD596" i="64" s="1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FF596" i="64"/>
  <c r="FC596" i="64"/>
  <c r="EX596" i="64"/>
  <c r="EW596" i="64"/>
  <c r="EU596" i="64"/>
  <c r="ET596" i="64"/>
  <c r="ES596" i="64"/>
  <c r="ER596" i="64"/>
  <c r="EQ596" i="64"/>
  <c r="EP596" i="64"/>
  <c r="M595" i="64"/>
  <c r="L595" i="64"/>
  <c r="M594" i="64"/>
  <c r="L594" i="64"/>
  <c r="EY594" i="64" s="1"/>
  <c r="M593" i="64"/>
  <c r="L593" i="64"/>
  <c r="M592" i="64"/>
  <c r="L592" i="64"/>
  <c r="EY592" i="64" s="1"/>
  <c r="M591" i="64"/>
  <c r="L591" i="64"/>
  <c r="EY591" i="64" s="1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H595" i="64"/>
  <c r="FG595" i="64"/>
  <c r="FF595" i="64"/>
  <c r="FD595" i="64"/>
  <c r="FC595" i="64"/>
  <c r="EU595" i="64"/>
  <c r="ET595" i="64"/>
  <c r="ES595" i="64"/>
  <c r="ER595" i="64"/>
  <c r="EQ595" i="64"/>
  <c r="EV595" i="64" s="1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Q594" i="64"/>
  <c r="EP594" i="64"/>
  <c r="IA593" i="64"/>
  <c r="HZ593" i="64"/>
  <c r="HY593" i="64"/>
  <c r="GL593" i="64"/>
  <c r="FD593" i="64"/>
  <c r="FC593" i="64"/>
  <c r="FA593" i="64"/>
  <c r="EZ593" i="64"/>
  <c r="EY593" i="64"/>
  <c r="EX593" i="64"/>
  <c r="EU593" i="64"/>
  <c r="ET593" i="64"/>
  <c r="ES593" i="64"/>
  <c r="ER593" i="64"/>
  <c r="EQ593" i="64"/>
  <c r="EP593" i="64"/>
  <c r="IA592" i="64"/>
  <c r="HZ592" i="64"/>
  <c r="HY592" i="64"/>
  <c r="GL592" i="64"/>
  <c r="FD592" i="64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G591" i="64"/>
  <c r="FF591" i="64"/>
  <c r="FD591" i="64"/>
  <c r="FC591" i="64"/>
  <c r="EX591" i="64"/>
  <c r="EW591" i="64"/>
  <c r="EU591" i="64"/>
  <c r="ET591" i="64"/>
  <c r="ES591" i="64"/>
  <c r="ER591" i="64"/>
  <c r="EQ591" i="64"/>
  <c r="EP591" i="64"/>
  <c r="M590" i="64"/>
  <c r="L590" i="64"/>
  <c r="M588" i="64"/>
  <c r="L588" i="64"/>
  <c r="M586" i="64"/>
  <c r="EY586" i="64" s="1"/>
  <c r="L586" i="64"/>
  <c r="IA590" i="64"/>
  <c r="HZ590" i="64"/>
  <c r="HY590" i="64"/>
  <c r="GL590" i="64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D590" i="64"/>
  <c r="FC590" i="64"/>
  <c r="EU590" i="64"/>
  <c r="ET590" i="64"/>
  <c r="ES590" i="64"/>
  <c r="ER590" i="64"/>
  <c r="EQ590" i="64"/>
  <c r="EP590" i="64"/>
  <c r="IA589" i="64"/>
  <c r="HZ589" i="64"/>
  <c r="HY589" i="64"/>
  <c r="GL589" i="64"/>
  <c r="FD589" i="64"/>
  <c r="FC589" i="64"/>
  <c r="FA589" i="64"/>
  <c r="EZ589" i="64"/>
  <c r="EX589" i="64"/>
  <c r="EU589" i="64"/>
  <c r="ET589" i="64"/>
  <c r="ES589" i="64"/>
  <c r="ER589" i="64"/>
  <c r="EQ589" i="64"/>
  <c r="EP589" i="64"/>
  <c r="IA588" i="64"/>
  <c r="HZ588" i="64"/>
  <c r="HY588" i="64"/>
  <c r="GL588" i="64"/>
  <c r="FD588" i="64" s="1"/>
  <c r="FC588" i="64"/>
  <c r="FA588" i="64"/>
  <c r="EZ588" i="64"/>
  <c r="EX588" i="64"/>
  <c r="EU588" i="64"/>
  <c r="ET588" i="64"/>
  <c r="ES588" i="64"/>
  <c r="EV588" i="64" s="1"/>
  <c r="ER588" i="64"/>
  <c r="EQ588" i="64"/>
  <c r="EP588" i="64"/>
  <c r="IA587" i="64"/>
  <c r="HZ587" i="64"/>
  <c r="HY587" i="64"/>
  <c r="GL587" i="64"/>
  <c r="FD587" i="64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F586" i="64"/>
  <c r="FD586" i="64"/>
  <c r="FC586" i="64"/>
  <c r="EX586" i="64"/>
  <c r="EW586" i="64"/>
  <c r="EU586" i="64"/>
  <c r="ET586" i="64"/>
  <c r="ES586" i="64"/>
  <c r="ER586" i="64"/>
  <c r="EQ586" i="64"/>
  <c r="EP586" i="64"/>
  <c r="M585" i="64"/>
  <c r="L585" i="64"/>
  <c r="M584" i="64"/>
  <c r="M583" i="64"/>
  <c r="L583" i="64"/>
  <c r="M582" i="64"/>
  <c r="M581" i="64"/>
  <c r="L581" i="64"/>
  <c r="EY581" i="64" s="1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D585" i="64"/>
  <c r="FC585" i="64"/>
  <c r="FB585" i="64"/>
  <c r="EU585" i="64"/>
  <c r="ET585" i="64"/>
  <c r="ES585" i="64"/>
  <c r="ER585" i="64"/>
  <c r="EQ585" i="64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V584" i="64" s="1"/>
  <c r="EP584" i="64"/>
  <c r="IA583" i="64"/>
  <c r="HZ583" i="64"/>
  <c r="HY583" i="64"/>
  <c r="GL583" i="64"/>
  <c r="FD583" i="64" s="1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 s="1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A581" i="64" s="1"/>
  <c r="FH581" i="64"/>
  <c r="FG581" i="64"/>
  <c r="FF581" i="64"/>
  <c r="EX581" i="64" s="1"/>
  <c r="FD581" i="64"/>
  <c r="FC581" i="64"/>
  <c r="EW581" i="64"/>
  <c r="EU581" i="64"/>
  <c r="ET581" i="64"/>
  <c r="ES581" i="64"/>
  <c r="EV581" i="64" s="1"/>
  <c r="ER581" i="64"/>
  <c r="EQ581" i="64"/>
  <c r="EP581" i="64"/>
  <c r="M580" i="64"/>
  <c r="L580" i="64"/>
  <c r="M579" i="64"/>
  <c r="M578" i="64"/>
  <c r="L578" i="64"/>
  <c r="M577" i="64"/>
  <c r="M576" i="64"/>
  <c r="L576" i="64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Y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 s="1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G576" i="64"/>
  <c r="FF576" i="64"/>
  <c r="FD576" i="64"/>
  <c r="FC576" i="64"/>
  <c r="EX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L571" i="64"/>
  <c r="IA575" i="64"/>
  <c r="HZ575" i="64"/>
  <c r="HY575" i="64"/>
  <c r="GL575" i="64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D575" i="64"/>
  <c r="FC575" i="64"/>
  <c r="EU575" i="64"/>
  <c r="ET575" i="64"/>
  <c r="ES575" i="64"/>
  <c r="ER575" i="64"/>
  <c r="EQ575" i="64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 s="1"/>
  <c r="FC573" i="64"/>
  <c r="FA573" i="64"/>
  <c r="EZ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 s="1"/>
  <c r="FC572" i="64"/>
  <c r="FA572" i="64"/>
  <c r="EZ572" i="64"/>
  <c r="EX572" i="64"/>
  <c r="EU572" i="64"/>
  <c r="ET572" i="64"/>
  <c r="ES572" i="64"/>
  <c r="ER572" i="64"/>
  <c r="EQ572" i="64"/>
  <c r="EP572" i="64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F571" i="64"/>
  <c r="FD571" i="64"/>
  <c r="FC571" i="64"/>
  <c r="EX571" i="64"/>
  <c r="EW571" i="64"/>
  <c r="EU571" i="64"/>
  <c r="ET571" i="64"/>
  <c r="ES571" i="64"/>
  <c r="ER571" i="64"/>
  <c r="EQ571" i="64"/>
  <c r="EP571" i="64"/>
  <c r="M570" i="64"/>
  <c r="L570" i="64"/>
  <c r="M569" i="64"/>
  <c r="M568" i="64"/>
  <c r="L568" i="64"/>
  <c r="M567" i="64"/>
  <c r="M566" i="64"/>
  <c r="L566" i="64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FB570" i="64"/>
  <c r="EU570" i="64"/>
  <c r="ET570" i="64"/>
  <c r="ES570" i="64"/>
  <c r="ER570" i="64"/>
  <c r="EQ570" i="64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 s="1"/>
  <c r="FC568" i="64"/>
  <c r="FA568" i="64"/>
  <c r="EZ568" i="64"/>
  <c r="EY568" i="64"/>
  <c r="EX568" i="64"/>
  <c r="EU568" i="64"/>
  <c r="ET568" i="64"/>
  <c r="ES568" i="64"/>
  <c r="ER568" i="64"/>
  <c r="EQ568" i="64"/>
  <c r="EP568" i="64"/>
  <c r="IA567" i="64"/>
  <c r="HZ567" i="64"/>
  <c r="HY567" i="64"/>
  <c r="GL567" i="64"/>
  <c r="FD567" i="64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EZ566" i="64" s="1"/>
  <c r="FG566" i="64"/>
  <c r="FF566" i="64"/>
  <c r="EX566" i="64" s="1"/>
  <c r="FD566" i="64"/>
  <c r="FC566" i="64"/>
  <c r="EY566" i="64"/>
  <c r="EW566" i="64"/>
  <c r="EU566" i="64"/>
  <c r="ET566" i="64"/>
  <c r="ES566" i="64"/>
  <c r="ER566" i="64"/>
  <c r="EQ566" i="64"/>
  <c r="EP566" i="64"/>
  <c r="M565" i="64"/>
  <c r="L565" i="64"/>
  <c r="M564" i="64"/>
  <c r="M563" i="64"/>
  <c r="L563" i="64"/>
  <c r="M562" i="64"/>
  <c r="M561" i="64"/>
  <c r="L561" i="64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EU565" i="64"/>
  <c r="ET565" i="64"/>
  <c r="ES565" i="64"/>
  <c r="ER565" i="64"/>
  <c r="EQ565" i="64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F561" i="64"/>
  <c r="FD561" i="64"/>
  <c r="FC561" i="64"/>
  <c r="EX561" i="64"/>
  <c r="EW561" i="64"/>
  <c r="EU561" i="64"/>
  <c r="ET561" i="64"/>
  <c r="ES561" i="64"/>
  <c r="ER561" i="64"/>
  <c r="EQ561" i="64"/>
  <c r="EP561" i="64"/>
  <c r="M560" i="64"/>
  <c r="L560" i="64"/>
  <c r="M559" i="64"/>
  <c r="M558" i="64"/>
  <c r="EY558" i="64" s="1"/>
  <c r="L558" i="64"/>
  <c r="M557" i="64"/>
  <c r="M556" i="64"/>
  <c r="L556" i="64"/>
  <c r="EY556" i="64" s="1"/>
  <c r="IA560" i="64"/>
  <c r="HZ560" i="64"/>
  <c r="HY560" i="64"/>
  <c r="GL560" i="64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D560" i="64"/>
  <c r="FC560" i="64"/>
  <c r="EU560" i="64"/>
  <c r="ET560" i="64"/>
  <c r="ES560" i="64"/>
  <c r="ER560" i="64"/>
  <c r="EQ560" i="64"/>
  <c r="EV560" i="64" s="1"/>
  <c r="EP560" i="64"/>
  <c r="IA559" i="64"/>
  <c r="HZ559" i="64"/>
  <c r="HY559" i="64"/>
  <c r="GL559" i="64"/>
  <c r="FD559" i="64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 s="1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/>
  <c r="FC557" i="64"/>
  <c r="FA557" i="64"/>
  <c r="EZ557" i="64"/>
  <c r="EX557" i="64"/>
  <c r="EU557" i="64"/>
  <c r="ET557" i="64"/>
  <c r="ES557" i="64"/>
  <c r="ER557" i="64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FD556" i="64"/>
  <c r="FC556" i="64"/>
  <c r="EX556" i="64"/>
  <c r="EW556" i="64"/>
  <c r="EU556" i="64"/>
  <c r="ET556" i="64"/>
  <c r="ES556" i="64"/>
  <c r="ER556" i="64"/>
  <c r="EQ556" i="64"/>
  <c r="EP556" i="64"/>
  <c r="M555" i="64"/>
  <c r="L555" i="64"/>
  <c r="M554" i="64"/>
  <c r="L554" i="64"/>
  <c r="EY554" i="64" s="1"/>
  <c r="M553" i="64"/>
  <c r="L553" i="64"/>
  <c r="M552" i="64"/>
  <c r="L552" i="64"/>
  <c r="EY552" i="64" s="1"/>
  <c r="M551" i="64"/>
  <c r="L551" i="64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D555" i="64"/>
  <c r="FC555" i="64"/>
  <c r="EU555" i="64"/>
  <c r="ET555" i="64"/>
  <c r="ES555" i="64"/>
  <c r="ER555" i="64"/>
  <c r="EQ555" i="64"/>
  <c r="EV555" i="64" s="1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/>
  <c r="FC553" i="64"/>
  <c r="FA553" i="64"/>
  <c r="EZ553" i="64"/>
  <c r="EY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F551" i="64"/>
  <c r="FD551" i="64"/>
  <c r="FC551" i="64"/>
  <c r="EY551" i="64"/>
  <c r="EX551" i="64"/>
  <c r="EW551" i="64"/>
  <c r="EU551" i="64"/>
  <c r="ET551" i="64"/>
  <c r="ES551" i="64"/>
  <c r="ER551" i="64"/>
  <c r="EQ551" i="64"/>
  <c r="EP551" i="64"/>
  <c r="M550" i="64"/>
  <c r="L550" i="64"/>
  <c r="M549" i="64"/>
  <c r="M548" i="64"/>
  <c r="L548" i="64"/>
  <c r="M547" i="64"/>
  <c r="M546" i="64"/>
  <c r="L546" i="64"/>
  <c r="IA550" i="64"/>
  <c r="HZ550" i="64"/>
  <c r="HY550" i="64"/>
  <c r="GL550" i="64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D550" i="64"/>
  <c r="FC550" i="64"/>
  <c r="EU550" i="64"/>
  <c r="ET550" i="64"/>
  <c r="ES550" i="64"/>
  <c r="ER550" i="64"/>
  <c r="EQ550" i="64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Q549" i="64"/>
  <c r="EP549" i="64"/>
  <c r="IA548" i="64"/>
  <c r="HZ548" i="64"/>
  <c r="HY548" i="64"/>
  <c r="GL548" i="64"/>
  <c r="FD548" i="64" s="1"/>
  <c r="FC548" i="64"/>
  <c r="FA548" i="64"/>
  <c r="EZ548" i="64"/>
  <c r="EX548" i="64"/>
  <c r="EU548" i="64"/>
  <c r="ET548" i="64"/>
  <c r="ES548" i="64"/>
  <c r="EV548" i="64" s="1"/>
  <c r="ER548" i="64"/>
  <c r="EQ548" i="64"/>
  <c r="EP548" i="64"/>
  <c r="IA547" i="64"/>
  <c r="HZ547" i="64"/>
  <c r="HY547" i="64"/>
  <c r="GL547" i="64"/>
  <c r="FD547" i="64"/>
  <c r="FC547" i="64"/>
  <c r="FA547" i="64"/>
  <c r="EZ547" i="64"/>
  <c r="EX547" i="64"/>
  <c r="EU547" i="64"/>
  <c r="ET547" i="64"/>
  <c r="ES547" i="64"/>
  <c r="ER547" i="64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G546" i="64"/>
  <c r="FF546" i="64"/>
  <c r="FD546" i="64"/>
  <c r="FC546" i="64"/>
  <c r="EX546" i="64"/>
  <c r="EW546" i="64"/>
  <c r="EU546" i="64"/>
  <c r="ET546" i="64"/>
  <c r="ES546" i="64"/>
  <c r="ER546" i="64"/>
  <c r="EQ546" i="64"/>
  <c r="EP546" i="64"/>
  <c r="M545" i="64"/>
  <c r="L545" i="64"/>
  <c r="M544" i="64"/>
  <c r="M543" i="64"/>
  <c r="L543" i="64"/>
  <c r="M542" i="64"/>
  <c r="M541" i="64"/>
  <c r="L541" i="64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B545" i="64" s="1"/>
  <c r="FJ545" i="64"/>
  <c r="FI545" i="64"/>
  <c r="FH545" i="64"/>
  <c r="FG545" i="64"/>
  <c r="FF545" i="64"/>
  <c r="FD545" i="64"/>
  <c r="FC545" i="64"/>
  <c r="EU545" i="64"/>
  <c r="ET545" i="64"/>
  <c r="ES545" i="64"/>
  <c r="ER545" i="64"/>
  <c r="EQ545" i="64"/>
  <c r="EV545" i="64" s="1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IA543" i="64"/>
  <c r="HZ543" i="64"/>
  <c r="HY543" i="64"/>
  <c r="GL543" i="64"/>
  <c r="FD543" i="64" s="1"/>
  <c r="FC543" i="64"/>
  <c r="FA543" i="64"/>
  <c r="EZ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/>
  <c r="FC542" i="64"/>
  <c r="FA542" i="64"/>
  <c r="EZ542" i="64"/>
  <c r="EX542" i="64"/>
  <c r="EU542" i="64"/>
  <c r="ET542" i="64"/>
  <c r="ES542" i="64"/>
  <c r="ER542" i="64"/>
  <c r="EV542" i="64" s="1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FD541" i="64" s="1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F541" i="64"/>
  <c r="FC541" i="64"/>
  <c r="EZ541" i="64"/>
  <c r="EX541" i="64"/>
  <c r="EW541" i="64"/>
  <c r="EU541" i="64"/>
  <c r="ET541" i="64"/>
  <c r="ES541" i="64"/>
  <c r="ER541" i="64"/>
  <c r="EQ541" i="64"/>
  <c r="EP541" i="64"/>
  <c r="M540" i="64"/>
  <c r="L540" i="64"/>
  <c r="M539" i="64"/>
  <c r="M538" i="64"/>
  <c r="L538" i="64"/>
  <c r="EY538" i="64" s="1"/>
  <c r="M537" i="64"/>
  <c r="M536" i="64"/>
  <c r="EY536" i="64" s="1"/>
  <c r="L536" i="64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D540" i="64"/>
  <c r="FC540" i="64"/>
  <c r="EU540" i="64"/>
  <c r="ET540" i="64"/>
  <c r="ES540" i="64"/>
  <c r="ER540" i="64"/>
  <c r="EQ540" i="64"/>
  <c r="EV540" i="64" s="1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Q539" i="64"/>
  <c r="EP539" i="64"/>
  <c r="IA538" i="64"/>
  <c r="HZ538" i="64"/>
  <c r="HY538" i="64"/>
  <c r="GL538" i="64"/>
  <c r="FD538" i="64"/>
  <c r="FC538" i="64"/>
  <c r="FA538" i="64"/>
  <c r="EZ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FF536" i="64"/>
  <c r="FD536" i="64"/>
  <c r="FC536" i="64"/>
  <c r="EX536" i="64"/>
  <c r="EW536" i="64"/>
  <c r="EU536" i="64"/>
  <c r="ET536" i="64"/>
  <c r="ES536" i="64"/>
  <c r="ER536" i="64"/>
  <c r="EQ536" i="64"/>
  <c r="EP536" i="64"/>
  <c r="M535" i="64"/>
  <c r="L535" i="64"/>
  <c r="M534" i="64"/>
  <c r="L534" i="64"/>
  <c r="EY534" i="64" s="1"/>
  <c r="M533" i="64"/>
  <c r="EY533" i="64" s="1"/>
  <c r="L533" i="64"/>
  <c r="M532" i="64"/>
  <c r="L532" i="64"/>
  <c r="EY532" i="64" s="1"/>
  <c r="M531" i="64"/>
  <c r="EY531" i="64" s="1"/>
  <c r="L531" i="64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EU535" i="64"/>
  <c r="ET535" i="64"/>
  <c r="ES535" i="64"/>
  <c r="ER535" i="64"/>
  <c r="EQ535" i="64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 s="1"/>
  <c r="FC533" i="64"/>
  <c r="FA533" i="64"/>
  <c r="EZ533" i="64"/>
  <c r="EX533" i="64"/>
  <c r="EU533" i="64"/>
  <c r="ET533" i="64"/>
  <c r="ES533" i="64"/>
  <c r="ER533" i="64"/>
  <c r="EQ533" i="64"/>
  <c r="EP533" i="64"/>
  <c r="IA532" i="64"/>
  <c r="HZ532" i="64"/>
  <c r="HY532" i="64"/>
  <c r="GL532" i="64"/>
  <c r="FD532" i="64" s="1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A531" i="64" s="1"/>
  <c r="FF531" i="64"/>
  <c r="FD531" i="64"/>
  <c r="FC531" i="64"/>
  <c r="EX531" i="64"/>
  <c r="EW531" i="64"/>
  <c r="EU531" i="64"/>
  <c r="ET531" i="64"/>
  <c r="ES531" i="64"/>
  <c r="ER531" i="64"/>
  <c r="EQ531" i="64"/>
  <c r="EP531" i="64"/>
  <c r="EV531" i="64" s="1"/>
  <c r="M530" i="64"/>
  <c r="L530" i="64"/>
  <c r="M529" i="64"/>
  <c r="M528" i="64"/>
  <c r="L528" i="64"/>
  <c r="EY528" i="64" s="1"/>
  <c r="M527" i="64"/>
  <c r="M526" i="64"/>
  <c r="L526" i="64"/>
  <c r="EY526" i="64" s="1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B530" i="64" s="1"/>
  <c r="FD530" i="64"/>
  <c r="FC530" i="64"/>
  <c r="EU530" i="64"/>
  <c r="ET530" i="64"/>
  <c r="ES530" i="64"/>
  <c r="ER530" i="64"/>
  <c r="EQ530" i="64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V529" i="64" s="1"/>
  <c r="EQ529" i="64"/>
  <c r="EP529" i="64"/>
  <c r="IA528" i="64"/>
  <c r="HZ528" i="64"/>
  <c r="HY528" i="64"/>
  <c r="GL528" i="64"/>
  <c r="FD528" i="64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 s="1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A526" i="64" s="1"/>
  <c r="FF526" i="64"/>
  <c r="FD526" i="64"/>
  <c r="FC526" i="64"/>
  <c r="EX526" i="64"/>
  <c r="EW526" i="64"/>
  <c r="EU526" i="64"/>
  <c r="ET526" i="64"/>
  <c r="ES526" i="64"/>
  <c r="ER526" i="64"/>
  <c r="EQ526" i="64"/>
  <c r="EP526" i="64"/>
  <c r="EV526" i="64" s="1"/>
  <c r="M525" i="64"/>
  <c r="L525" i="64"/>
  <c r="M524" i="64"/>
  <c r="L524" i="64"/>
  <c r="M523" i="64"/>
  <c r="L523" i="64"/>
  <c r="EY523" i="64" s="1"/>
  <c r="M522" i="64"/>
  <c r="L522" i="64"/>
  <c r="M521" i="64"/>
  <c r="L521" i="64"/>
  <c r="EY521" i="64" s="1"/>
  <c r="IA525" i="64"/>
  <c r="HZ525" i="64"/>
  <c r="HY525" i="64"/>
  <c r="GL525" i="64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D525" i="64"/>
  <c r="FC525" i="64"/>
  <c r="EU525" i="64"/>
  <c r="ET525" i="64"/>
  <c r="ES525" i="64"/>
  <c r="ER525" i="64"/>
  <c r="EQ525" i="64"/>
  <c r="EV525" i="64" s="1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Q524" i="64"/>
  <c r="EP524" i="64"/>
  <c r="IA523" i="64"/>
  <c r="HZ523" i="64"/>
  <c r="HY523" i="64"/>
  <c r="GL523" i="64"/>
  <c r="FD523" i="64"/>
  <c r="FC523" i="64"/>
  <c r="FA523" i="64"/>
  <c r="EZ523" i="64"/>
  <c r="EX523" i="64"/>
  <c r="EU523" i="64"/>
  <c r="ET523" i="64"/>
  <c r="ES523" i="64"/>
  <c r="EV523" i="64" s="1"/>
  <c r="ER523" i="64"/>
  <c r="EQ523" i="64"/>
  <c r="EP523" i="64"/>
  <c r="IA522" i="64"/>
  <c r="HZ522" i="64"/>
  <c r="HY522" i="64"/>
  <c r="GL522" i="64"/>
  <c r="FD522" i="64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F521" i="64"/>
  <c r="FD521" i="64"/>
  <c r="FC521" i="64"/>
  <c r="EX521" i="64"/>
  <c r="EW521" i="64"/>
  <c r="EU521" i="64"/>
  <c r="ET521" i="64"/>
  <c r="ES521" i="64"/>
  <c r="ER521" i="64"/>
  <c r="EQ521" i="64"/>
  <c r="EP521" i="64"/>
  <c r="M520" i="64"/>
  <c r="L520" i="64"/>
  <c r="M519" i="64"/>
  <c r="M518" i="64"/>
  <c r="EY518" i="64" s="1"/>
  <c r="L518" i="64"/>
  <c r="M517" i="64"/>
  <c r="M516" i="64"/>
  <c r="EY516" i="64" s="1"/>
  <c r="L516" i="64"/>
  <c r="IA520" i="64"/>
  <c r="HZ520" i="64"/>
  <c r="HY520" i="64"/>
  <c r="GL520" i="64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D520" i="64"/>
  <c r="FC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 s="1"/>
  <c r="FC518" i="64"/>
  <c r="FA518" i="64"/>
  <c r="EZ518" i="64"/>
  <c r="EX518" i="64"/>
  <c r="EU518" i="64"/>
  <c r="ET518" i="64"/>
  <c r="ES518" i="64"/>
  <c r="ER518" i="64"/>
  <c r="EQ518" i="64"/>
  <c r="EP518" i="64"/>
  <c r="IA517" i="64"/>
  <c r="HZ517" i="64"/>
  <c r="HY517" i="64"/>
  <c r="GL517" i="64"/>
  <c r="FD517" i="64" s="1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FD516" i="64" s="1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G516" i="64"/>
  <c r="FA516" i="64" s="1"/>
  <c r="FF516" i="64"/>
  <c r="FC516" i="64"/>
  <c r="EX516" i="64"/>
  <c r="EW516" i="64"/>
  <c r="EU516" i="64"/>
  <c r="ET516" i="64"/>
  <c r="ES516" i="64"/>
  <c r="ER516" i="64"/>
  <c r="EQ516" i="64"/>
  <c r="EP516" i="64"/>
  <c r="M515" i="64"/>
  <c r="L515" i="64"/>
  <c r="M514" i="64"/>
  <c r="L514" i="64"/>
  <c r="EY514" i="64" s="1"/>
  <c r="M513" i="64"/>
  <c r="L513" i="64"/>
  <c r="M512" i="64"/>
  <c r="L512" i="64"/>
  <c r="EY512" i="64" s="1"/>
  <c r="M511" i="64"/>
  <c r="L511" i="64"/>
  <c r="EY511" i="64" s="1"/>
  <c r="IA515" i="64"/>
  <c r="HZ515" i="64"/>
  <c r="HY515" i="64"/>
  <c r="GL515" i="64"/>
  <c r="FD515" i="64" s="1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C515" i="64"/>
  <c r="EU515" i="64"/>
  <c r="ET515" i="64"/>
  <c r="ES515" i="64"/>
  <c r="ER515" i="64"/>
  <c r="EQ515" i="64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R514" i="64"/>
  <c r="EV514" i="64" s="1"/>
  <c r="EQ514" i="64"/>
  <c r="EP514" i="64"/>
  <c r="IA513" i="64"/>
  <c r="HZ513" i="64"/>
  <c r="HY513" i="64"/>
  <c r="GL513" i="64"/>
  <c r="FD513" i="64" s="1"/>
  <c r="FC513" i="64"/>
  <c r="FA513" i="64"/>
  <c r="EZ513" i="64"/>
  <c r="EY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 s="1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F511" i="64"/>
  <c r="EX511" i="64" s="1"/>
  <c r="FD511" i="64"/>
  <c r="FC511" i="64"/>
  <c r="EW511" i="64"/>
  <c r="EU511" i="64"/>
  <c r="ET511" i="64"/>
  <c r="ES511" i="64"/>
  <c r="ER511" i="64"/>
  <c r="EQ511" i="64"/>
  <c r="EP511" i="64"/>
  <c r="M510" i="64"/>
  <c r="L510" i="64"/>
  <c r="M509" i="64"/>
  <c r="L509" i="64"/>
  <c r="EY509" i="64" s="1"/>
  <c r="M508" i="64"/>
  <c r="EY508" i="64" s="1"/>
  <c r="L508" i="64"/>
  <c r="M507" i="64"/>
  <c r="L507" i="64"/>
  <c r="EY507" i="64" s="1"/>
  <c r="M506" i="64"/>
  <c r="EY506" i="64" s="1"/>
  <c r="L506" i="64"/>
  <c r="IA510" i="64"/>
  <c r="HZ510" i="64"/>
  <c r="HY510" i="64"/>
  <c r="GL510" i="64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D510" i="64"/>
  <c r="FC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Q509" i="64"/>
  <c r="EP509" i="64"/>
  <c r="IA508" i="64"/>
  <c r="HZ508" i="64"/>
  <c r="HY508" i="64"/>
  <c r="GL508" i="64"/>
  <c r="FD508" i="64" s="1"/>
  <c r="FC508" i="64"/>
  <c r="FA508" i="64"/>
  <c r="EZ508" i="64"/>
  <c r="EX508" i="64"/>
  <c r="EU508" i="64"/>
  <c r="ET508" i="64"/>
  <c r="ES508" i="64"/>
  <c r="EV508" i="64" s="1"/>
  <c r="ER508" i="64"/>
  <c r="EQ508" i="64"/>
  <c r="EP508" i="64"/>
  <c r="IA507" i="64"/>
  <c r="HZ507" i="64"/>
  <c r="HY507" i="64"/>
  <c r="GL507" i="64"/>
  <c r="FD507" i="64"/>
  <c r="FC507" i="64"/>
  <c r="FA507" i="64"/>
  <c r="EZ507" i="64"/>
  <c r="EX507" i="64"/>
  <c r="EU507" i="64"/>
  <c r="ET507" i="64"/>
  <c r="ES507" i="64"/>
  <c r="ER507" i="64"/>
  <c r="EQ507" i="64"/>
  <c r="EP507" i="64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FD506" i="64"/>
  <c r="FC506" i="64"/>
  <c r="EX506" i="64"/>
  <c r="EW506" i="64"/>
  <c r="EU506" i="64"/>
  <c r="ET506" i="64"/>
  <c r="ES506" i="64"/>
  <c r="ER506" i="64"/>
  <c r="EQ506" i="64"/>
  <c r="EP506" i="64"/>
  <c r="M505" i="64"/>
  <c r="L505" i="64"/>
  <c r="M504" i="64"/>
  <c r="L504" i="64"/>
  <c r="M503" i="64"/>
  <c r="L503" i="64"/>
  <c r="M502" i="64"/>
  <c r="L502" i="64"/>
  <c r="EY502" i="64" s="1"/>
  <c r="M501" i="64"/>
  <c r="L501" i="64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FB505" i="64"/>
  <c r="EU505" i="64"/>
  <c r="ET505" i="64"/>
  <c r="ES505" i="64"/>
  <c r="ER505" i="64"/>
  <c r="EQ505" i="64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Y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/>
  <c r="FC502" i="64"/>
  <c r="FA502" i="64"/>
  <c r="EZ502" i="64"/>
  <c r="EX502" i="64"/>
  <c r="EU502" i="64"/>
  <c r="ET502" i="64"/>
  <c r="ES502" i="64"/>
  <c r="ER502" i="64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FD501" i="64" s="1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EX501" i="64" s="1"/>
  <c r="FC501" i="64"/>
  <c r="FA501" i="64"/>
  <c r="EY501" i="64"/>
  <c r="EW501" i="64"/>
  <c r="EU501" i="64"/>
  <c r="ET501" i="64"/>
  <c r="ES501" i="64"/>
  <c r="ER501" i="64"/>
  <c r="EQ501" i="64"/>
  <c r="EP501" i="64"/>
  <c r="M500" i="64"/>
  <c r="L500" i="64"/>
  <c r="M499" i="64"/>
  <c r="M498" i="64"/>
  <c r="L498" i="64"/>
  <c r="EY498" i="64" s="1"/>
  <c r="M497" i="64"/>
  <c r="M496" i="64"/>
  <c r="L496" i="64"/>
  <c r="EY496" i="64" s="1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D500" i="64"/>
  <c r="FC500" i="64"/>
  <c r="EU500" i="64"/>
  <c r="ET500" i="64"/>
  <c r="ES500" i="64"/>
  <c r="ER500" i="64"/>
  <c r="EQ500" i="64"/>
  <c r="EV500" i="64" s="1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 s="1"/>
  <c r="FC498" i="64"/>
  <c r="FA498" i="64"/>
  <c r="EZ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 s="1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G496" i="64"/>
  <c r="FF496" i="64"/>
  <c r="EX496" i="64" s="1"/>
  <c r="FD496" i="64"/>
  <c r="FC496" i="64"/>
  <c r="EW496" i="64"/>
  <c r="EU496" i="64"/>
  <c r="ET496" i="64"/>
  <c r="ES496" i="64"/>
  <c r="ER496" i="64"/>
  <c r="EQ496" i="64"/>
  <c r="EP496" i="64"/>
  <c r="M495" i="64"/>
  <c r="L495" i="64"/>
  <c r="M494" i="64"/>
  <c r="M493" i="64"/>
  <c r="L493" i="64"/>
  <c r="M492" i="64"/>
  <c r="M491" i="64"/>
  <c r="L491" i="64"/>
  <c r="EY491" i="64" s="1"/>
  <c r="IA495" i="64"/>
  <c r="HZ495" i="64"/>
  <c r="HY495" i="64"/>
  <c r="GL495" i="64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D495" i="64"/>
  <c r="FC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P494" i="64"/>
  <c r="IA493" i="64"/>
  <c r="HZ493" i="64"/>
  <c r="HY493" i="64"/>
  <c r="GL493" i="64"/>
  <c r="FD493" i="64"/>
  <c r="FC493" i="64"/>
  <c r="FA493" i="64"/>
  <c r="EZ493" i="64"/>
  <c r="EX493" i="64"/>
  <c r="EU493" i="64"/>
  <c r="ET493" i="64"/>
  <c r="ES493" i="64"/>
  <c r="EV493" i="64" s="1"/>
  <c r="ER493" i="64"/>
  <c r="EQ493" i="64"/>
  <c r="EP493" i="64"/>
  <c r="IA492" i="64"/>
  <c r="HZ492" i="64"/>
  <c r="HY492" i="64"/>
  <c r="GL492" i="64"/>
  <c r="FD492" i="64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FD491" i="64" s="1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G491" i="64"/>
  <c r="FF491" i="64"/>
  <c r="EX491" i="64" s="1"/>
  <c r="FC491" i="64"/>
  <c r="EW491" i="64"/>
  <c r="EU491" i="64"/>
  <c r="ET491" i="64"/>
  <c r="ES491" i="64"/>
  <c r="ER491" i="64"/>
  <c r="EQ491" i="64"/>
  <c r="EP491" i="64"/>
  <c r="M490" i="64"/>
  <c r="L490" i="64"/>
  <c r="M489" i="64"/>
  <c r="M488" i="64"/>
  <c r="L488" i="64"/>
  <c r="M487" i="64"/>
  <c r="M486" i="64"/>
  <c r="EY486" i="64" s="1"/>
  <c r="L486" i="64"/>
  <c r="IA490" i="64"/>
  <c r="HZ490" i="64"/>
  <c r="HY490" i="64"/>
  <c r="GL490" i="64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D490" i="64"/>
  <c r="FC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 s="1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G486" i="64"/>
  <c r="FA486" i="64" s="1"/>
  <c r="FF486" i="64"/>
  <c r="FD486" i="64"/>
  <c r="FC486" i="64"/>
  <c r="EX486" i="64"/>
  <c r="EW486" i="64"/>
  <c r="EU486" i="64"/>
  <c r="ET486" i="64"/>
  <c r="ES486" i="64"/>
  <c r="ER486" i="64"/>
  <c r="EQ486" i="64"/>
  <c r="EP486" i="64"/>
  <c r="M485" i="64"/>
  <c r="L485" i="64"/>
  <c r="M484" i="64"/>
  <c r="L484" i="64"/>
  <c r="M483" i="64"/>
  <c r="L483" i="64"/>
  <c r="M482" i="64"/>
  <c r="L482" i="64"/>
  <c r="M481" i="64"/>
  <c r="L481" i="64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D485" i="64"/>
  <c r="FC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Y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 s="1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G481" i="64"/>
  <c r="FF481" i="64"/>
  <c r="EX481" i="64" s="1"/>
  <c r="FD481" i="64"/>
  <c r="FC481" i="64"/>
  <c r="EY481" i="64"/>
  <c r="EW481" i="64"/>
  <c r="EU481" i="64"/>
  <c r="ET481" i="64"/>
  <c r="ES481" i="64"/>
  <c r="ER481" i="64"/>
  <c r="EQ481" i="64"/>
  <c r="EP481" i="64"/>
  <c r="M480" i="64"/>
  <c r="L480" i="64"/>
  <c r="M479" i="64"/>
  <c r="L479" i="64"/>
  <c r="EY479" i="64" s="1"/>
  <c r="M478" i="64"/>
  <c r="L478" i="64"/>
  <c r="M477" i="64"/>
  <c r="L477" i="64"/>
  <c r="EY477" i="64" s="1"/>
  <c r="M476" i="64"/>
  <c r="L476" i="64"/>
  <c r="EY476" i="64" s="1"/>
  <c r="IA480" i="64"/>
  <c r="HZ480" i="64"/>
  <c r="HY480" i="64"/>
  <c r="GL480" i="64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D480" i="64"/>
  <c r="FC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/>
  <c r="FC478" i="64"/>
  <c r="FA478" i="64"/>
  <c r="EZ478" i="64"/>
  <c r="EY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FF476" i="64"/>
  <c r="FD476" i="64"/>
  <c r="FC476" i="64"/>
  <c r="EX476" i="64"/>
  <c r="EW476" i="64"/>
  <c r="EU476" i="64"/>
  <c r="ET476" i="64"/>
  <c r="ES476" i="64"/>
  <c r="ER476" i="64"/>
  <c r="EQ476" i="64"/>
  <c r="EP476" i="64"/>
  <c r="M475" i="64"/>
  <c r="M474" i="64"/>
  <c r="M473" i="64"/>
  <c r="M472" i="64"/>
  <c r="M471" i="64"/>
  <c r="IA475" i="64"/>
  <c r="HZ475" i="64"/>
  <c r="HY475" i="64"/>
  <c r="GL475" i="64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D475" i="64"/>
  <c r="FC475" i="64"/>
  <c r="EU475" i="64"/>
  <c r="ET475" i="64"/>
  <c r="ES475" i="64"/>
  <c r="ER475" i="64"/>
  <c r="EQ475" i="64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 s="1"/>
  <c r="FC473" i="64"/>
  <c r="FA473" i="64"/>
  <c r="EZ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 s="1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FA471" i="64" s="1"/>
  <c r="FF471" i="64"/>
  <c r="FD471" i="64"/>
  <c r="FC471" i="64"/>
  <c r="EX471" i="64"/>
  <c r="EW471" i="64"/>
  <c r="EU471" i="64"/>
  <c r="ET471" i="64"/>
  <c r="ES471" i="64"/>
  <c r="ER471" i="64"/>
  <c r="EQ471" i="64"/>
  <c r="EP471" i="64"/>
  <c r="EV471" i="64" s="1"/>
  <c r="M470" i="64"/>
  <c r="L470" i="64"/>
  <c r="M469" i="64"/>
  <c r="L469" i="64"/>
  <c r="M468" i="64"/>
  <c r="L468" i="64"/>
  <c r="M467" i="64"/>
  <c r="L467" i="64"/>
  <c r="M466" i="64"/>
  <c r="L466" i="64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FB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Y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A466" i="64" s="1"/>
  <c r="FG466" i="64"/>
  <c r="FF466" i="64"/>
  <c r="EX466" i="64" s="1"/>
  <c r="FD466" i="64"/>
  <c r="FC466" i="64"/>
  <c r="EY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EY463" i="64" s="1"/>
  <c r="M462" i="64"/>
  <c r="M461" i="64"/>
  <c r="L461" i="64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D465" i="64"/>
  <c r="FC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V463" i="64" s="1"/>
  <c r="EQ463" i="64"/>
  <c r="EP463" i="64"/>
  <c r="IA462" i="64"/>
  <c r="HZ462" i="64"/>
  <c r="HY462" i="64"/>
  <c r="GL462" i="64"/>
  <c r="FD462" i="64" s="1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EZ461" i="64" s="1"/>
  <c r="FG461" i="64"/>
  <c r="FF461" i="64"/>
  <c r="EX461" i="64" s="1"/>
  <c r="FD461" i="64"/>
  <c r="FC461" i="64"/>
  <c r="EW461" i="64"/>
  <c r="EU461" i="64"/>
  <c r="ET461" i="64"/>
  <c r="ES461" i="64"/>
  <c r="ER461" i="64"/>
  <c r="EQ461" i="64"/>
  <c r="EP461" i="64"/>
  <c r="M460" i="64"/>
  <c r="L460" i="64"/>
  <c r="M459" i="64"/>
  <c r="M458" i="64"/>
  <c r="L458" i="64"/>
  <c r="M457" i="64"/>
  <c r="M456" i="64"/>
  <c r="L456" i="64"/>
  <c r="IA460" i="64"/>
  <c r="HZ460" i="64"/>
  <c r="HY460" i="64"/>
  <c r="GL460" i="64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D460" i="64"/>
  <c r="FC460" i="64"/>
  <c r="EU460" i="64"/>
  <c r="ET460" i="64"/>
  <c r="ES460" i="64"/>
  <c r="ER460" i="64"/>
  <c r="EQ460" i="64"/>
  <c r="EV460" i="64" s="1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R459" i="64"/>
  <c r="EQ459" i="64"/>
  <c r="EP459" i="64"/>
  <c r="IA458" i="64"/>
  <c r="HZ458" i="64"/>
  <c r="HY458" i="64"/>
  <c r="GL458" i="64"/>
  <c r="FD458" i="64" s="1"/>
  <c r="FC458" i="64"/>
  <c r="FA458" i="64"/>
  <c r="EZ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G456" i="64"/>
  <c r="FF456" i="64"/>
  <c r="FD456" i="64"/>
  <c r="FC456" i="64"/>
  <c r="EY456" i="64"/>
  <c r="EX456" i="64"/>
  <c r="EW456" i="64"/>
  <c r="EU456" i="64"/>
  <c r="ET456" i="64"/>
  <c r="ES456" i="64"/>
  <c r="ER456" i="64"/>
  <c r="EQ456" i="64"/>
  <c r="EP456" i="64"/>
  <c r="M455" i="64"/>
  <c r="L455" i="64"/>
  <c r="M454" i="64"/>
  <c r="M453" i="64"/>
  <c r="L453" i="64"/>
  <c r="EY453" i="64" s="1"/>
  <c r="M452" i="64"/>
  <c r="M451" i="64"/>
  <c r="L451" i="64"/>
  <c r="IA455" i="64"/>
  <c r="HZ455" i="64"/>
  <c r="HY455" i="64"/>
  <c r="GL455" i="64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D455" i="64"/>
  <c r="FC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Q454" i="64"/>
  <c r="EP454" i="64"/>
  <c r="IA453" i="64"/>
  <c r="HZ453" i="64"/>
  <c r="HY453" i="64"/>
  <c r="GL453" i="64"/>
  <c r="FD453" i="64" s="1"/>
  <c r="FC453" i="64"/>
  <c r="FA453" i="64"/>
  <c r="EZ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 s="1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G451" i="64"/>
  <c r="FF451" i="64"/>
  <c r="FD451" i="64"/>
  <c r="FC451" i="64"/>
  <c r="EX451" i="64"/>
  <c r="EW451" i="64"/>
  <c r="EU451" i="64"/>
  <c r="ET451" i="64"/>
  <c r="ES451" i="64"/>
  <c r="ER451" i="64"/>
  <c r="EQ451" i="64"/>
  <c r="EP451" i="64"/>
  <c r="M450" i="64"/>
  <c r="L450" i="64"/>
  <c r="M449" i="64"/>
  <c r="L449" i="64"/>
  <c r="EY449" i="64" s="1"/>
  <c r="M448" i="64"/>
  <c r="L448" i="64"/>
  <c r="M447" i="64"/>
  <c r="L447" i="64"/>
  <c r="EY447" i="64" s="1"/>
  <c r="M446" i="64"/>
  <c r="L446" i="64"/>
  <c r="IA450" i="64"/>
  <c r="HZ450" i="64"/>
  <c r="HY450" i="64"/>
  <c r="GL450" i="64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D450" i="64"/>
  <c r="FC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Y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 s="1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G446" i="64"/>
  <c r="FA446" i="64" s="1"/>
  <c r="FF446" i="64"/>
  <c r="FD446" i="64"/>
  <c r="FC446" i="64"/>
  <c r="EY446" i="64"/>
  <c r="EX446" i="64"/>
  <c r="EW446" i="64"/>
  <c r="EU446" i="64"/>
  <c r="ET446" i="64"/>
  <c r="ES446" i="64"/>
  <c r="ER446" i="64"/>
  <c r="EQ446" i="64"/>
  <c r="EP446" i="64"/>
  <c r="M445" i="64"/>
  <c r="L445" i="64"/>
  <c r="M444" i="64"/>
  <c r="M443" i="64"/>
  <c r="L443" i="64"/>
  <c r="M442" i="64"/>
  <c r="M441" i="64"/>
  <c r="L441" i="64"/>
  <c r="EY441" i="64" s="1"/>
  <c r="IA445" i="64"/>
  <c r="HZ445" i="64"/>
  <c r="HY445" i="64"/>
  <c r="GL445" i="64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D445" i="64"/>
  <c r="FC445" i="64"/>
  <c r="EU445" i="64"/>
  <c r="ET445" i="64"/>
  <c r="ES445" i="64"/>
  <c r="ER445" i="64"/>
  <c r="EQ445" i="64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 s="1"/>
  <c r="FC443" i="64"/>
  <c r="FA443" i="64"/>
  <c r="EZ443" i="64"/>
  <c r="EX443" i="64"/>
  <c r="EU443" i="64"/>
  <c r="ET443" i="64"/>
  <c r="ES443" i="64"/>
  <c r="ER443" i="64"/>
  <c r="EQ443" i="64"/>
  <c r="EP443" i="64"/>
  <c r="IA442" i="64"/>
  <c r="HZ442" i="64"/>
  <c r="HY442" i="64"/>
  <c r="GL442" i="64"/>
  <c r="FD442" i="64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G441" i="64"/>
  <c r="FF441" i="64"/>
  <c r="FD441" i="64"/>
  <c r="FC441" i="64"/>
  <c r="EX441" i="64"/>
  <c r="EW441" i="64"/>
  <c r="EU441" i="64"/>
  <c r="ET441" i="64"/>
  <c r="ES441" i="64"/>
  <c r="ER441" i="64"/>
  <c r="EQ441" i="64"/>
  <c r="EP441" i="64"/>
  <c r="M440" i="64"/>
  <c r="L440" i="64"/>
  <c r="M439" i="64"/>
  <c r="M438" i="64"/>
  <c r="L438" i="64"/>
  <c r="M437" i="64"/>
  <c r="M436" i="64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FB440" i="64"/>
  <c r="EU440" i="64"/>
  <c r="ET440" i="64"/>
  <c r="ES440" i="64"/>
  <c r="ER440" i="64"/>
  <c r="EQ440" i="64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Y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EZ436" i="64" s="1"/>
  <c r="FG436" i="64"/>
  <c r="FF436" i="64"/>
  <c r="EX436" i="64" s="1"/>
  <c r="FD436" i="64"/>
  <c r="FC436" i="64"/>
  <c r="EY436" i="64"/>
  <c r="EW436" i="64"/>
  <c r="EU436" i="64"/>
  <c r="ET436" i="64"/>
  <c r="ES436" i="64"/>
  <c r="ER436" i="64"/>
  <c r="EQ436" i="64"/>
  <c r="EP436" i="64"/>
  <c r="M435" i="64"/>
  <c r="L435" i="64"/>
  <c r="M434" i="64"/>
  <c r="M433" i="64"/>
  <c r="L433" i="64"/>
  <c r="M432" i="64"/>
  <c r="M431" i="64"/>
  <c r="L431" i="64"/>
  <c r="IA435" i="64"/>
  <c r="HZ435" i="64"/>
  <c r="HY435" i="64"/>
  <c r="GL435" i="64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 s="1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G431" i="64"/>
  <c r="FF431" i="64"/>
  <c r="FD431" i="64"/>
  <c r="FC431" i="64"/>
  <c r="EX431" i="64"/>
  <c r="EW431" i="64"/>
  <c r="EU431" i="64"/>
  <c r="ET431" i="64"/>
  <c r="ES431" i="64"/>
  <c r="ER431" i="64"/>
  <c r="EQ431" i="64"/>
  <c r="EP431" i="64"/>
  <c r="M430" i="64"/>
  <c r="L430" i="64"/>
  <c r="M429" i="64"/>
  <c r="M428" i="64"/>
  <c r="L428" i="64"/>
  <c r="EY428" i="64" s="1"/>
  <c r="M427" i="64"/>
  <c r="M426" i="64"/>
  <c r="EY426" i="64" s="1"/>
  <c r="L426" i="64"/>
  <c r="IA430" i="64"/>
  <c r="HZ430" i="64"/>
  <c r="HY430" i="64"/>
  <c r="GL430" i="64"/>
  <c r="FD430" i="64" s="1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C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V429" i="64" s="1"/>
  <c r="EQ429" i="64"/>
  <c r="EP429" i="64"/>
  <c r="IA428" i="64"/>
  <c r="HZ428" i="64"/>
  <c r="HY428" i="64"/>
  <c r="GL428" i="64"/>
  <c r="FD428" i="64" s="1"/>
  <c r="FC428" i="64"/>
  <c r="FA428" i="64"/>
  <c r="EZ428" i="64"/>
  <c r="EX428" i="64"/>
  <c r="EU428" i="64"/>
  <c r="ET428" i="64"/>
  <c r="ES428" i="64"/>
  <c r="ER428" i="64"/>
  <c r="EQ428" i="64"/>
  <c r="EV428" i="64" s="1"/>
  <c r="EP428" i="64"/>
  <c r="IA427" i="64"/>
  <c r="HZ427" i="64"/>
  <c r="HY427" i="64"/>
  <c r="GL427" i="64"/>
  <c r="FD427" i="64" s="1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G426" i="64"/>
  <c r="FF426" i="64"/>
  <c r="EX426" i="64" s="1"/>
  <c r="FD426" i="64"/>
  <c r="FC426" i="64"/>
  <c r="EW426" i="64"/>
  <c r="EU426" i="64"/>
  <c r="ET426" i="64"/>
  <c r="ES426" i="64"/>
  <c r="ER426" i="64"/>
  <c r="EQ426" i="64"/>
  <c r="EP426" i="64"/>
  <c r="M425" i="64"/>
  <c r="L425" i="64"/>
  <c r="M424" i="64"/>
  <c r="M423" i="64"/>
  <c r="L423" i="64"/>
  <c r="M422" i="64"/>
  <c r="M421" i="64"/>
  <c r="L421" i="64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EU425" i="64"/>
  <c r="ET425" i="64"/>
  <c r="ES425" i="64"/>
  <c r="ER425" i="64"/>
  <c r="EQ425" i="64"/>
  <c r="EV425" i="64" s="1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/>
  <c r="FC423" i="64"/>
  <c r="FA423" i="64"/>
  <c r="EZ423" i="64"/>
  <c r="EY423" i="64"/>
  <c r="EX423" i="64"/>
  <c r="EU423" i="64"/>
  <c r="ET423" i="64"/>
  <c r="ES423" i="64"/>
  <c r="ER423" i="64"/>
  <c r="EQ423" i="64"/>
  <c r="EP423" i="64"/>
  <c r="IA422" i="64"/>
  <c r="HZ422" i="64"/>
  <c r="HY422" i="64"/>
  <c r="GL422" i="64"/>
  <c r="FD422" i="64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A421" i="64" s="1"/>
  <c r="FG421" i="64"/>
  <c r="FF421" i="64"/>
  <c r="EX421" i="64" s="1"/>
  <c r="FD421" i="64"/>
  <c r="FC421" i="64"/>
  <c r="EY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L416" i="64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F416" i="64"/>
  <c r="FD416" i="64"/>
  <c r="FC416" i="64"/>
  <c r="EX416" i="64"/>
  <c r="EW416" i="64"/>
  <c r="EU416" i="64"/>
  <c r="ET416" i="64"/>
  <c r="ES416" i="64"/>
  <c r="ER416" i="64"/>
  <c r="EQ416" i="64"/>
  <c r="EP416" i="64"/>
  <c r="M415" i="64"/>
  <c r="L415" i="64"/>
  <c r="M414" i="64"/>
  <c r="M413" i="64"/>
  <c r="L413" i="64"/>
  <c r="M412" i="64"/>
  <c r="M411" i="64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EU415" i="64"/>
  <c r="ET415" i="64"/>
  <c r="ES415" i="64"/>
  <c r="ER415" i="64"/>
  <c r="EQ415" i="64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 s="1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F411" i="64"/>
  <c r="FD411" i="64"/>
  <c r="FC411" i="64"/>
  <c r="EX411" i="64"/>
  <c r="EW411" i="64"/>
  <c r="EU411" i="64"/>
  <c r="ET411" i="64"/>
  <c r="ES411" i="64"/>
  <c r="ER411" i="64"/>
  <c r="EQ411" i="64"/>
  <c r="EP411" i="64"/>
  <c r="M410" i="64"/>
  <c r="L410" i="64"/>
  <c r="M409" i="64"/>
  <c r="M408" i="64"/>
  <c r="L408" i="64"/>
  <c r="M407" i="64"/>
  <c r="M406" i="64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EU410" i="64"/>
  <c r="ET410" i="64"/>
  <c r="ES410" i="64"/>
  <c r="ER410" i="64"/>
  <c r="EQ410" i="64"/>
  <c r="EV410" i="64" s="1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/>
  <c r="FC408" i="64"/>
  <c r="FA408" i="64"/>
  <c r="EZ408" i="64"/>
  <c r="EY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G406" i="64"/>
  <c r="FF406" i="64"/>
  <c r="FD406" i="64"/>
  <c r="FC406" i="64"/>
  <c r="EY406" i="64"/>
  <c r="EX406" i="64"/>
  <c r="EW406" i="64"/>
  <c r="EU406" i="64"/>
  <c r="ET406" i="64"/>
  <c r="ES406" i="64"/>
  <c r="ER406" i="64"/>
  <c r="EQ406" i="64"/>
  <c r="EP406" i="64"/>
  <c r="M405" i="64"/>
  <c r="L405" i="64"/>
  <c r="M404" i="64"/>
  <c r="L404" i="64"/>
  <c r="EY404" i="64" s="1"/>
  <c r="M403" i="64"/>
  <c r="L403" i="64"/>
  <c r="M402" i="64"/>
  <c r="L402" i="64"/>
  <c r="EY402" i="64" s="1"/>
  <c r="M401" i="64"/>
  <c r="L401" i="64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EU405" i="64"/>
  <c r="ET405" i="64"/>
  <c r="ES405" i="64"/>
  <c r="ER405" i="64"/>
  <c r="EQ405" i="64"/>
  <c r="EP405" i="64"/>
  <c r="IA404" i="64"/>
  <c r="HZ404" i="64"/>
  <c r="HY404" i="64"/>
  <c r="GL404" i="64"/>
  <c r="FD404" i="64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Y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F401" i="64"/>
  <c r="FD401" i="64"/>
  <c r="FC401" i="64"/>
  <c r="EY401" i="64"/>
  <c r="EX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L398" i="64"/>
  <c r="M397" i="64"/>
  <c r="M396" i="64"/>
  <c r="L396" i="64"/>
  <c r="IA400" i="64"/>
  <c r="HZ400" i="64"/>
  <c r="HY400" i="64"/>
  <c r="GL400" i="64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D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 s="1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F396" i="64"/>
  <c r="FD396" i="64"/>
  <c r="FC396" i="64"/>
  <c r="EX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EY393" i="64" s="1"/>
  <c r="L393" i="64"/>
  <c r="M392" i="64"/>
  <c r="M391" i="64"/>
  <c r="L391" i="64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 s="1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F391" i="64"/>
  <c r="FD391" i="64"/>
  <c r="FC391" i="64"/>
  <c r="EX391" i="64"/>
  <c r="EW391" i="64"/>
  <c r="EU391" i="64"/>
  <c r="ET391" i="64"/>
  <c r="ES391" i="64"/>
  <c r="ER391" i="64"/>
  <c r="EQ391" i="64"/>
  <c r="EP391" i="64"/>
  <c r="M390" i="64"/>
  <c r="L390" i="64"/>
  <c r="M389" i="64"/>
  <c r="M388" i="64"/>
  <c r="L388" i="64"/>
  <c r="M387" i="64"/>
  <c r="M386" i="64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D390" i="64"/>
  <c r="FC390" i="64"/>
  <c r="EU390" i="64"/>
  <c r="ET390" i="64"/>
  <c r="ES390" i="64"/>
  <c r="ER390" i="64"/>
  <c r="EQ390" i="64"/>
  <c r="EV390" i="64" s="1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P389" i="64"/>
  <c r="IA388" i="64"/>
  <c r="HZ388" i="64"/>
  <c r="HY388" i="64"/>
  <c r="GL388" i="64"/>
  <c r="FD388" i="64" s="1"/>
  <c r="FC388" i="64"/>
  <c r="FA388" i="64"/>
  <c r="EZ388" i="64"/>
  <c r="EX388" i="64"/>
  <c r="EU388" i="64"/>
  <c r="ET388" i="64"/>
  <c r="ES388" i="64"/>
  <c r="ER388" i="64"/>
  <c r="EQ388" i="64"/>
  <c r="EP388" i="64"/>
  <c r="EV388" i="64" s="1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F386" i="64"/>
  <c r="FD386" i="64"/>
  <c r="FC386" i="64"/>
  <c r="EX386" i="64"/>
  <c r="EW386" i="64"/>
  <c r="EU386" i="64"/>
  <c r="ET386" i="64"/>
  <c r="ES386" i="64"/>
  <c r="ER386" i="64"/>
  <c r="EQ386" i="64"/>
  <c r="EP386" i="64"/>
  <c r="M385" i="64"/>
  <c r="L385" i="64"/>
  <c r="M384" i="64"/>
  <c r="L384" i="64"/>
  <c r="EY384" i="64" s="1"/>
  <c r="M383" i="64"/>
  <c r="L383" i="64"/>
  <c r="EY383" i="64" s="1"/>
  <c r="M382" i="64"/>
  <c r="L382" i="64"/>
  <c r="EY382" i="64" s="1"/>
  <c r="M381" i="64"/>
  <c r="L381" i="64"/>
  <c r="EY381" i="64" s="1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EU385" i="64"/>
  <c r="ET385" i="64"/>
  <c r="ES385" i="64"/>
  <c r="ER385" i="64"/>
  <c r="EQ385" i="64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 s="1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G381" i="64"/>
  <c r="FA381" i="64" s="1"/>
  <c r="FF381" i="64"/>
  <c r="FD381" i="64"/>
  <c r="FC381" i="64"/>
  <c r="EX381" i="64"/>
  <c r="EW381" i="64"/>
  <c r="EU381" i="64"/>
  <c r="ET381" i="64"/>
  <c r="ES381" i="64"/>
  <c r="ER381" i="64"/>
  <c r="EQ381" i="64"/>
  <c r="EP381" i="64"/>
  <c r="M380" i="64"/>
  <c r="L380" i="64"/>
  <c r="M379" i="64"/>
  <c r="M378" i="64"/>
  <c r="L378" i="64"/>
  <c r="EY378" i="64" s="1"/>
  <c r="M377" i="64"/>
  <c r="M376" i="64"/>
  <c r="L376" i="64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V379" i="64" s="1"/>
  <c r="ER379" i="64"/>
  <c r="EQ379" i="64"/>
  <c r="EP379" i="64"/>
  <c r="IA378" i="64"/>
  <c r="HZ378" i="64"/>
  <c r="HY378" i="64"/>
  <c r="GL378" i="64"/>
  <c r="FD378" i="64"/>
  <c r="FC378" i="64"/>
  <c r="FA378" i="64"/>
  <c r="EZ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 s="1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FF376" i="64"/>
  <c r="FD376" i="64"/>
  <c r="FC376" i="64"/>
  <c r="EX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M372" i="64"/>
  <c r="M371" i="64"/>
  <c r="EY371" i="64" s="1"/>
  <c r="L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EU375" i="64"/>
  <c r="ET375" i="64"/>
  <c r="ES375" i="64"/>
  <c r="ER375" i="64"/>
  <c r="EQ375" i="64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 s="1"/>
  <c r="FC373" i="64"/>
  <c r="FA373" i="64"/>
  <c r="EZ373" i="64"/>
  <c r="EY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 s="1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G371" i="64"/>
  <c r="FA371" i="64" s="1"/>
  <c r="FF371" i="64"/>
  <c r="FD371" i="64"/>
  <c r="FC371" i="64"/>
  <c r="EX371" i="64"/>
  <c r="EW371" i="64"/>
  <c r="EU371" i="64"/>
  <c r="ET371" i="64"/>
  <c r="ES371" i="64"/>
  <c r="ER371" i="64"/>
  <c r="EQ371" i="64"/>
  <c r="EP371" i="64"/>
  <c r="M370" i="64"/>
  <c r="L370" i="64"/>
  <c r="M369" i="64"/>
  <c r="M368" i="64"/>
  <c r="L368" i="64"/>
  <c r="M367" i="64"/>
  <c r="M366" i="64"/>
  <c r="EY366" i="64" s="1"/>
  <c r="L366" i="64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FB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 s="1"/>
  <c r="FC368" i="64"/>
  <c r="FA368" i="64"/>
  <c r="EZ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A366" i="64" s="1"/>
  <c r="FG366" i="64"/>
  <c r="FF366" i="64"/>
  <c r="EX366" i="64" s="1"/>
  <c r="FD366" i="64"/>
  <c r="FC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FB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Y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A361" i="64" s="1"/>
  <c r="FG361" i="64"/>
  <c r="FF361" i="64"/>
  <c r="EX361" i="64" s="1"/>
  <c r="FD361" i="64"/>
  <c r="FC361" i="64"/>
  <c r="EY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L358" i="64"/>
  <c r="M357" i="64"/>
  <c r="M356" i="64"/>
  <c r="L356" i="64"/>
  <c r="EY356" i="64" s="1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FB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A356" i="64" s="1"/>
  <c r="FG356" i="64"/>
  <c r="FF356" i="64"/>
  <c r="EX356" i="64" s="1"/>
  <c r="FD356" i="64"/>
  <c r="FC356" i="64"/>
  <c r="EW356" i="64"/>
  <c r="EU356" i="64"/>
  <c r="ET356" i="64"/>
  <c r="ES356" i="64"/>
  <c r="ER356" i="64"/>
  <c r="EQ356" i="64"/>
  <c r="EP356" i="64"/>
  <c r="M355" i="64"/>
  <c r="L355" i="64"/>
  <c r="M354" i="64"/>
  <c r="M353" i="64"/>
  <c r="L353" i="64"/>
  <c r="M352" i="64"/>
  <c r="M351" i="64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FB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Y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A351" i="64" s="1"/>
  <c r="FG351" i="64"/>
  <c r="FF351" i="64"/>
  <c r="EX351" i="64" s="1"/>
  <c r="FD351" i="64"/>
  <c r="FC351" i="64"/>
  <c r="EY351" i="64"/>
  <c r="EW351" i="64"/>
  <c r="EU351" i="64"/>
  <c r="ET351" i="64"/>
  <c r="ES351" i="64"/>
  <c r="ER351" i="64"/>
  <c r="EQ351" i="64"/>
  <c r="EP351" i="64"/>
  <c r="M350" i="64"/>
  <c r="L350" i="64"/>
  <c r="M349" i="64"/>
  <c r="M348" i="64"/>
  <c r="L348" i="64"/>
  <c r="M347" i="64"/>
  <c r="M346" i="64"/>
  <c r="L346" i="64"/>
  <c r="EY346" i="64" s="1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FB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A346" i="64" s="1"/>
  <c r="FG346" i="64"/>
  <c r="FF346" i="64"/>
  <c r="EX346" i="64" s="1"/>
  <c r="FD346" i="64"/>
  <c r="FC346" i="64"/>
  <c r="EW346" i="64"/>
  <c r="EU346" i="64"/>
  <c r="ET346" i="64"/>
  <c r="ES346" i="64"/>
  <c r="ER346" i="64"/>
  <c r="EQ346" i="64"/>
  <c r="EP346" i="64"/>
  <c r="M345" i="64"/>
  <c r="L345" i="64"/>
  <c r="M344" i="64"/>
  <c r="M343" i="64"/>
  <c r="L343" i="64"/>
  <c r="EY343" i="64" s="1"/>
  <c r="M342" i="64"/>
  <c r="M341" i="64"/>
  <c r="L341" i="64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FB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A341" i="64" s="1"/>
  <c r="FG341" i="64"/>
  <c r="FF341" i="64"/>
  <c r="EX341" i="64" s="1"/>
  <c r="FD341" i="64"/>
  <c r="FC341" i="64"/>
  <c r="EW341" i="64"/>
  <c r="EU341" i="64"/>
  <c r="ET341" i="64"/>
  <c r="ES341" i="64"/>
  <c r="ER341" i="64"/>
  <c r="EQ341" i="64"/>
  <c r="EP341" i="64"/>
  <c r="M340" i="64"/>
  <c r="L340" i="64"/>
  <c r="M339" i="64"/>
  <c r="M338" i="64"/>
  <c r="L338" i="64"/>
  <c r="M337" i="64"/>
  <c r="M336" i="64"/>
  <c r="L336" i="64"/>
  <c r="EY336" i="64" s="1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FB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A336" i="64" s="1"/>
  <c r="FG336" i="64"/>
  <c r="FF336" i="64"/>
  <c r="EX336" i="64" s="1"/>
  <c r="FD336" i="64"/>
  <c r="FC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L333" i="64"/>
  <c r="M332" i="64"/>
  <c r="M331" i="64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FB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Y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A331" i="64" s="1"/>
  <c r="FG331" i="64"/>
  <c r="FF331" i="64"/>
  <c r="EX331" i="64" s="1"/>
  <c r="FD331" i="64"/>
  <c r="FC331" i="64"/>
  <c r="EY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L328" i="64"/>
  <c r="M327" i="64"/>
  <c r="M326" i="64"/>
  <c r="L326" i="64"/>
  <c r="EY326" i="64" s="1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FB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A326" i="64" s="1"/>
  <c r="FG326" i="64"/>
  <c r="FF326" i="64"/>
  <c r="EX326" i="64" s="1"/>
  <c r="FD326" i="64"/>
  <c r="FC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EY323" i="64" s="1"/>
  <c r="M322" i="64"/>
  <c r="M321" i="64"/>
  <c r="EY321" i="64" s="1"/>
  <c r="L321" i="64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FB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A321" i="64" s="1"/>
  <c r="FG321" i="64"/>
  <c r="FF321" i="64"/>
  <c r="EX321" i="64" s="1"/>
  <c r="FD321" i="64"/>
  <c r="FC321" i="64"/>
  <c r="EW321" i="64"/>
  <c r="EU321" i="64"/>
  <c r="ET321" i="64"/>
  <c r="ES321" i="64"/>
  <c r="ER321" i="64"/>
  <c r="EQ321" i="64"/>
  <c r="EP321" i="64"/>
  <c r="M320" i="64"/>
  <c r="L320" i="64"/>
  <c r="M319" i="64"/>
  <c r="M318" i="64"/>
  <c r="L318" i="64"/>
  <c r="M317" i="64"/>
  <c r="M316" i="64"/>
  <c r="L316" i="64"/>
  <c r="EY316" i="64" s="1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FB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 s="1"/>
  <c r="FC318" i="64"/>
  <c r="FA318" i="64"/>
  <c r="EZ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A316" i="64" s="1"/>
  <c r="FG316" i="64"/>
  <c r="FF316" i="64"/>
  <c r="EX316" i="64" s="1"/>
  <c r="FD316" i="64"/>
  <c r="FC316" i="64"/>
  <c r="EW316" i="64"/>
  <c r="EU316" i="64"/>
  <c r="ET316" i="64"/>
  <c r="ES316" i="64"/>
  <c r="ER316" i="64"/>
  <c r="EQ316" i="64"/>
  <c r="EP316" i="64"/>
  <c r="M315" i="64"/>
  <c r="L315" i="64"/>
  <c r="M314" i="64"/>
  <c r="M313" i="64"/>
  <c r="L313" i="64"/>
  <c r="EY313" i="64" s="1"/>
  <c r="M312" i="64"/>
  <c r="M311" i="64"/>
  <c r="L311" i="64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FB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A311" i="64" s="1"/>
  <c r="FG311" i="64"/>
  <c r="FF311" i="64"/>
  <c r="EX311" i="64" s="1"/>
  <c r="FD311" i="64"/>
  <c r="FC311" i="64"/>
  <c r="EY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M307" i="64"/>
  <c r="M306" i="64"/>
  <c r="EY306" i="64" s="1"/>
  <c r="L306" i="64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FB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A306" i="64" s="1"/>
  <c r="FG306" i="64"/>
  <c r="FF306" i="64"/>
  <c r="EX306" i="64" s="1"/>
  <c r="FD306" i="64"/>
  <c r="FC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EY303" i="64" s="1"/>
  <c r="M302" i="64"/>
  <c r="M301" i="64"/>
  <c r="EY301" i="64" s="1"/>
  <c r="L301" i="64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FB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A301" i="64" s="1"/>
  <c r="FG301" i="64"/>
  <c r="FF301" i="64"/>
  <c r="EX301" i="64" s="1"/>
  <c r="FD301" i="64"/>
  <c r="FC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EY296" i="64" s="1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FB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A296" i="64" s="1"/>
  <c r="FG296" i="64"/>
  <c r="FF296" i="64"/>
  <c r="EX296" i="64" s="1"/>
  <c r="FD296" i="64"/>
  <c r="FC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M292" i="64"/>
  <c r="M291" i="64"/>
  <c r="L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FB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Y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EX291" i="64" s="1"/>
  <c r="FD291" i="64"/>
  <c r="FC291" i="64"/>
  <c r="EY291" i="64"/>
  <c r="EW291" i="64"/>
  <c r="EU291" i="64"/>
  <c r="ET291" i="64"/>
  <c r="ES291" i="64"/>
  <c r="ER291" i="64"/>
  <c r="EQ291" i="64"/>
  <c r="EP291" i="64"/>
  <c r="M290" i="64"/>
  <c r="L290" i="64"/>
  <c r="M289" i="64"/>
  <c r="M288" i="64"/>
  <c r="L288" i="64"/>
  <c r="M287" i="64"/>
  <c r="M286" i="64"/>
  <c r="L286" i="64"/>
  <c r="EY286" i="64" s="1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FB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FD286" i="64" s="1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G286" i="64"/>
  <c r="FF286" i="64"/>
  <c r="EX286" i="64" s="1"/>
  <c r="FC286" i="64"/>
  <c r="FA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EY283" i="64" s="1"/>
  <c r="M282" i="64"/>
  <c r="M281" i="64"/>
  <c r="EY281" i="64" s="1"/>
  <c r="L281" i="64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FB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A281" i="64" s="1"/>
  <c r="FG281" i="64"/>
  <c r="FF281" i="64"/>
  <c r="EX281" i="64" s="1"/>
  <c r="FD281" i="64"/>
  <c r="FC281" i="64"/>
  <c r="EW281" i="64"/>
  <c r="EU281" i="64"/>
  <c r="ET281" i="64"/>
  <c r="ES281" i="64"/>
  <c r="ER281" i="64"/>
  <c r="EQ281" i="64"/>
  <c r="EV281" i="64" s="1"/>
  <c r="EP281" i="64"/>
  <c r="M280" i="64"/>
  <c r="L280" i="64"/>
  <c r="M279" i="64"/>
  <c r="M278" i="64"/>
  <c r="L278" i="64"/>
  <c r="M277" i="64"/>
  <c r="M276" i="64"/>
  <c r="L276" i="64"/>
  <c r="EY276" i="64" s="1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FB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FD276" i="64" s="1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G276" i="64"/>
  <c r="FF276" i="64"/>
  <c r="EX276" i="64" s="1"/>
  <c r="FC276" i="64"/>
  <c r="FA276" i="64"/>
  <c r="EW276" i="64"/>
  <c r="EU276" i="64"/>
  <c r="ET276" i="64"/>
  <c r="ES276" i="64"/>
  <c r="ER276" i="64"/>
  <c r="EQ276" i="64"/>
  <c r="EP276" i="64"/>
  <c r="EV276" i="64" s="1"/>
  <c r="M275" i="64"/>
  <c r="L275" i="64"/>
  <c r="M274" i="64"/>
  <c r="M273" i="64"/>
  <c r="L273" i="64"/>
  <c r="M272" i="64"/>
  <c r="M271" i="64"/>
  <c r="L271" i="64"/>
  <c r="EY271" i="64" s="1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FB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A271" i="64" s="1"/>
  <c r="FG271" i="64"/>
  <c r="FF271" i="64"/>
  <c r="EX271" i="64" s="1"/>
  <c r="FD271" i="64"/>
  <c r="FC271" i="64"/>
  <c r="EW271" i="64"/>
  <c r="EU271" i="64"/>
  <c r="ET271" i="64"/>
  <c r="ES271" i="64"/>
  <c r="ER271" i="64"/>
  <c r="EQ271" i="64"/>
  <c r="EP271" i="64"/>
  <c r="M270" i="64"/>
  <c r="L270" i="64"/>
  <c r="M269" i="64"/>
  <c r="M268" i="64"/>
  <c r="L268" i="64"/>
  <c r="M267" i="64"/>
  <c r="M266" i="64"/>
  <c r="L266" i="64"/>
  <c r="EY266" i="64" s="1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FB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A266" i="64" s="1"/>
  <c r="FG266" i="64"/>
  <c r="FF266" i="64"/>
  <c r="EX266" i="64" s="1"/>
  <c r="FD266" i="64"/>
  <c r="FC266" i="64"/>
  <c r="EW266" i="64"/>
  <c r="EU266" i="64"/>
  <c r="ET266" i="64"/>
  <c r="ES266" i="64"/>
  <c r="ER266" i="64"/>
  <c r="EQ266" i="64"/>
  <c r="EP266" i="64"/>
  <c r="M265" i="64"/>
  <c r="L265" i="64"/>
  <c r="M264" i="64"/>
  <c r="M263" i="64"/>
  <c r="EY263" i="64" s="1"/>
  <c r="L263" i="64"/>
  <c r="M262" i="64"/>
  <c r="M261" i="64"/>
  <c r="L261" i="64"/>
  <c r="EY261" i="64" s="1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FB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FD261" i="64" s="1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EZ261" i="64" s="1"/>
  <c r="FG261" i="64"/>
  <c r="FF261" i="64"/>
  <c r="EX261" i="64" s="1"/>
  <c r="FC261" i="64"/>
  <c r="FA261" i="64"/>
  <c r="EW261" i="64"/>
  <c r="EU261" i="64"/>
  <c r="ET261" i="64"/>
  <c r="ES261" i="64"/>
  <c r="ER261" i="64"/>
  <c r="EQ261" i="64"/>
  <c r="EP261" i="64"/>
  <c r="M260" i="64"/>
  <c r="L260" i="64"/>
  <c r="M259" i="64"/>
  <c r="M258" i="64"/>
  <c r="L258" i="64"/>
  <c r="M257" i="64"/>
  <c r="M256" i="64"/>
  <c r="L256" i="64"/>
  <c r="EY256" i="64" s="1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FB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A256" i="64" s="1"/>
  <c r="FG256" i="64"/>
  <c r="FF256" i="64"/>
  <c r="EX256" i="64" s="1"/>
  <c r="FD256" i="64"/>
  <c r="FC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M252" i="64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FB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Y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A251" i="64" s="1"/>
  <c r="FG251" i="64"/>
  <c r="FF251" i="64"/>
  <c r="EX251" i="64" s="1"/>
  <c r="FD251" i="64"/>
  <c r="FC251" i="64"/>
  <c r="EY251" i="64"/>
  <c r="EW251" i="64"/>
  <c r="EU251" i="64"/>
  <c r="ET251" i="64"/>
  <c r="ES251" i="64"/>
  <c r="ER251" i="64"/>
  <c r="EQ251" i="64"/>
  <c r="EP251" i="64"/>
  <c r="M250" i="64"/>
  <c r="L250" i="64"/>
  <c r="M249" i="64"/>
  <c r="M248" i="64"/>
  <c r="L248" i="64"/>
  <c r="M247" i="64"/>
  <c r="M246" i="64"/>
  <c r="L246" i="64"/>
  <c r="EY246" i="64" s="1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FB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W246" i="64"/>
  <c r="EU246" i="64"/>
  <c r="ET246" i="64"/>
  <c r="ES246" i="64"/>
  <c r="ER246" i="64"/>
  <c r="EQ246" i="64"/>
  <c r="EP246" i="64"/>
  <c r="M245" i="64"/>
  <c r="L245" i="64"/>
  <c r="M244" i="64"/>
  <c r="M243" i="64"/>
  <c r="L243" i="64"/>
  <c r="EY243" i="64" s="1"/>
  <c r="M242" i="64"/>
  <c r="M241" i="64"/>
  <c r="EY241" i="64" s="1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FB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A241" i="64" s="1"/>
  <c r="FG241" i="64"/>
  <c r="FF241" i="64"/>
  <c r="EX241" i="64" s="1"/>
  <c r="FD241" i="64"/>
  <c r="FC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M237" i="64"/>
  <c r="M236" i="64"/>
  <c r="L236" i="64"/>
  <c r="EY236" i="64" s="1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FB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A236" i="64" s="1"/>
  <c r="FG236" i="64"/>
  <c r="FF236" i="64"/>
  <c r="EX236" i="64" s="1"/>
  <c r="FD236" i="64"/>
  <c r="FC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EY233" i="64" s="1"/>
  <c r="M232" i="64"/>
  <c r="M231" i="64"/>
  <c r="L231" i="64"/>
  <c r="EY231" i="64" s="1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FB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A231" i="64" s="1"/>
  <c r="FG231" i="64"/>
  <c r="FF231" i="64"/>
  <c r="EX231" i="64" s="1"/>
  <c r="FD231" i="64"/>
  <c r="FC231" i="64"/>
  <c r="EW231" i="64"/>
  <c r="EU231" i="64"/>
  <c r="ET231" i="64"/>
  <c r="ES231" i="64"/>
  <c r="ER231" i="64"/>
  <c r="EQ231" i="64"/>
  <c r="EP231" i="64"/>
  <c r="M230" i="64"/>
  <c r="L230" i="64"/>
  <c r="M229" i="64"/>
  <c r="M228" i="64"/>
  <c r="L228" i="64"/>
  <c r="M227" i="64"/>
  <c r="M226" i="64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FB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A226" i="64" s="1"/>
  <c r="FG226" i="64"/>
  <c r="FF226" i="64"/>
  <c r="EX226" i="64" s="1"/>
  <c r="FD226" i="64"/>
  <c r="FC226" i="64"/>
  <c r="EY226" i="64"/>
  <c r="EW226" i="64"/>
  <c r="EU226" i="64"/>
  <c r="ET226" i="64"/>
  <c r="ES226" i="64"/>
  <c r="ER226" i="64"/>
  <c r="EQ226" i="64"/>
  <c r="EP226" i="64"/>
  <c r="M225" i="64"/>
  <c r="L225" i="64"/>
  <c r="M224" i="64"/>
  <c r="M223" i="64"/>
  <c r="L223" i="64"/>
  <c r="M222" i="64"/>
  <c r="M221" i="64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Y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A221" i="64" s="1"/>
  <c r="FG221" i="64"/>
  <c r="FF221" i="64"/>
  <c r="EX221" i="64" s="1"/>
  <c r="FD221" i="64"/>
  <c r="FC221" i="64"/>
  <c r="EY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M217" i="64"/>
  <c r="M216" i="64"/>
  <c r="L216" i="64"/>
  <c r="EY216" i="64" s="1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FB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F216" i="64"/>
  <c r="EX216" i="64" s="1"/>
  <c r="FD216" i="64"/>
  <c r="FC216" i="64"/>
  <c r="FA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EY213" i="64" s="1"/>
  <c r="M212" i="64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FB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A211" i="64" s="1"/>
  <c r="FG211" i="64"/>
  <c r="FF211" i="64"/>
  <c r="EX211" i="64" s="1"/>
  <c r="FD211" i="64"/>
  <c r="FC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L208" i="64"/>
  <c r="M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FB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A206" i="64" s="1"/>
  <c r="FG206" i="64"/>
  <c r="FF206" i="64"/>
  <c r="EX206" i="64" s="1"/>
  <c r="FD206" i="64"/>
  <c r="FC206" i="64"/>
  <c r="EW206" i="64"/>
  <c r="EU206" i="64"/>
  <c r="ET206" i="64"/>
  <c r="ES206" i="64"/>
  <c r="ER206" i="64"/>
  <c r="EQ206" i="64"/>
  <c r="EP206" i="64"/>
  <c r="M205" i="64"/>
  <c r="L205" i="64"/>
  <c r="M204" i="64"/>
  <c r="M203" i="64"/>
  <c r="L203" i="64"/>
  <c r="M202" i="64"/>
  <c r="M201" i="64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FB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A201" i="64" s="1"/>
  <c r="FG201" i="64"/>
  <c r="FF201" i="64"/>
  <c r="EX201" i="64" s="1"/>
  <c r="FD201" i="64"/>
  <c r="FC201" i="64"/>
  <c r="EW201" i="64"/>
  <c r="EU201" i="64"/>
  <c r="ET201" i="64"/>
  <c r="ES201" i="64"/>
  <c r="ER201" i="64"/>
  <c r="EQ201" i="64"/>
  <c r="EP201" i="64"/>
  <c r="M200" i="64"/>
  <c r="L200" i="64"/>
  <c r="M199" i="64"/>
  <c r="M198" i="64"/>
  <c r="EY198" i="64" s="1"/>
  <c r="L198" i="64"/>
  <c r="M197" i="64"/>
  <c r="M196" i="64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FB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A196" i="64" s="1"/>
  <c r="FG196" i="64"/>
  <c r="FF196" i="64"/>
  <c r="EX196" i="64" s="1"/>
  <c r="FD196" i="64"/>
  <c r="FC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L193" i="64"/>
  <c r="EY193" i="64" s="1"/>
  <c r="M192" i="64"/>
  <c r="M191" i="64"/>
  <c r="EY191" i="64" s="1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FB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A191" i="64" s="1"/>
  <c r="FG191" i="64"/>
  <c r="FF191" i="64"/>
  <c r="EX191" i="64" s="1"/>
  <c r="FD191" i="64"/>
  <c r="FC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M187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FB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FD186" i="64" s="1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F186" i="64"/>
  <c r="EX186" i="64" s="1"/>
  <c r="FC186" i="64"/>
  <c r="FA186" i="64"/>
  <c r="EW186" i="64"/>
  <c r="EU186" i="64"/>
  <c r="ET186" i="64"/>
  <c r="ES186" i="64"/>
  <c r="ER186" i="64"/>
  <c r="EQ186" i="64"/>
  <c r="EP186" i="64"/>
  <c r="EV186" i="64" s="1"/>
  <c r="M185" i="64"/>
  <c r="L185" i="64"/>
  <c r="M184" i="64"/>
  <c r="M183" i="64"/>
  <c r="L183" i="64"/>
  <c r="M182" i="64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Y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A181" i="64" s="1"/>
  <c r="FG181" i="64"/>
  <c r="FF181" i="64"/>
  <c r="EX181" i="64" s="1"/>
  <c r="FD181" i="64"/>
  <c r="FC181" i="64"/>
  <c r="EY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M177" i="64"/>
  <c r="M176" i="64"/>
  <c r="L176" i="64"/>
  <c r="EY176" i="64" s="1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FB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A176" i="64" s="1"/>
  <c r="FG176" i="64"/>
  <c r="FF176" i="64"/>
  <c r="EX176" i="64" s="1"/>
  <c r="FD176" i="64"/>
  <c r="FC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EY171" i="64" s="1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FD171" i="64" s="1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F171" i="64"/>
  <c r="FC171" i="64"/>
  <c r="EX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EY168" i="64" s="1"/>
  <c r="M167" i="64"/>
  <c r="M166" i="64"/>
  <c r="L166" i="64"/>
  <c r="EY166" i="64" s="1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FB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A166" i="64" s="1"/>
  <c r="FG166" i="64"/>
  <c r="FF166" i="64"/>
  <c r="EX166" i="64" s="1"/>
  <c r="FD166" i="64"/>
  <c r="FC166" i="64"/>
  <c r="EW166" i="64"/>
  <c r="EU166" i="64"/>
  <c r="ET166" i="64"/>
  <c r="ES166" i="64"/>
  <c r="ER166" i="64"/>
  <c r="EQ166" i="64"/>
  <c r="EP166" i="64"/>
  <c r="M165" i="64"/>
  <c r="L165" i="64"/>
  <c r="M164" i="64"/>
  <c r="L164" i="64"/>
  <c r="EY164" i="64" s="1"/>
  <c r="M163" i="64"/>
  <c r="L163" i="64"/>
  <c r="M162" i="64"/>
  <c r="L162" i="64"/>
  <c r="EY162" i="64" s="1"/>
  <c r="M161" i="64"/>
  <c r="EY161" i="64" s="1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A161" i="64" s="1"/>
  <c r="FF161" i="64"/>
  <c r="FD161" i="64"/>
  <c r="FC161" i="64"/>
  <c r="EX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L156" i="64"/>
  <c r="EY156" i="64" s="1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A156" i="64" s="1"/>
  <c r="FG156" i="64"/>
  <c r="FF156" i="64"/>
  <c r="EX156" i="64" s="1"/>
  <c r="FD156" i="64"/>
  <c r="FC156" i="64"/>
  <c r="EW156" i="64"/>
  <c r="EU156" i="64"/>
  <c r="ET156" i="64"/>
  <c r="ES156" i="64"/>
  <c r="ER156" i="64"/>
  <c r="EQ156" i="64"/>
  <c r="EP156" i="64"/>
  <c r="M155" i="64"/>
  <c r="L155" i="64"/>
  <c r="M154" i="64"/>
  <c r="L154" i="64"/>
  <c r="EY154" i="64" s="1"/>
  <c r="M153" i="64"/>
  <c r="L153" i="64"/>
  <c r="M152" i="64"/>
  <c r="L152" i="64"/>
  <c r="EY152" i="64" s="1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FB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Y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A151" i="64" s="1"/>
  <c r="FG151" i="64"/>
  <c r="FF151" i="64"/>
  <c r="EX151" i="64" s="1"/>
  <c r="FD151" i="64"/>
  <c r="FC151" i="64"/>
  <c r="EY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EY148" i="64" s="1"/>
  <c r="M147" i="64"/>
  <c r="M146" i="64"/>
  <c r="L146" i="64"/>
  <c r="EY146" i="64" s="1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FB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A146" i="64" s="1"/>
  <c r="FG146" i="64"/>
  <c r="FF146" i="64"/>
  <c r="EX146" i="64" s="1"/>
  <c r="FD146" i="64"/>
  <c r="FC146" i="64"/>
  <c r="EW146" i="64"/>
  <c r="EU146" i="64"/>
  <c r="ET146" i="64"/>
  <c r="ES146" i="64"/>
  <c r="ER146" i="64"/>
  <c r="EQ146" i="64"/>
  <c r="EP146" i="64"/>
  <c r="M145" i="64"/>
  <c r="L145" i="64"/>
  <c r="M144" i="64"/>
  <c r="L144" i="64"/>
  <c r="M143" i="64"/>
  <c r="L143" i="64"/>
  <c r="EY143" i="64" s="1"/>
  <c r="M142" i="64"/>
  <c r="L142" i="64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FB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A141" i="64" s="1"/>
  <c r="FG141" i="64"/>
  <c r="FF141" i="64"/>
  <c r="EX141" i="64" s="1"/>
  <c r="FD141" i="64"/>
  <c r="FC141" i="64"/>
  <c r="EY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M137" i="64"/>
  <c r="M136" i="64"/>
  <c r="L136" i="64"/>
  <c r="EY136" i="64" s="1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4" i="64"/>
  <c r="L134" i="64"/>
  <c r="EY134" i="64" s="1"/>
  <c r="M133" i="64"/>
  <c r="L133" i="64"/>
  <c r="M132" i="64"/>
  <c r="L132" i="64"/>
  <c r="M131" i="64"/>
  <c r="L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FB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Y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A131" i="64" s="1"/>
  <c r="FG131" i="64"/>
  <c r="FF131" i="64"/>
  <c r="EX131" i="64" s="1"/>
  <c r="FD131" i="64"/>
  <c r="FC131" i="64"/>
  <c r="EY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EY128" i="64" s="1"/>
  <c r="M127" i="64"/>
  <c r="M126" i="64"/>
  <c r="L126" i="64"/>
  <c r="EY126" i="64" s="1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FB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A126" i="64" s="1"/>
  <c r="FG126" i="64"/>
  <c r="FF126" i="64"/>
  <c r="EX126" i="64" s="1"/>
  <c r="FD126" i="64"/>
  <c r="FC126" i="64"/>
  <c r="EW126" i="64"/>
  <c r="EU126" i="64"/>
  <c r="ET126" i="64"/>
  <c r="ES126" i="64"/>
  <c r="ER126" i="64"/>
  <c r="EQ126" i="64"/>
  <c r="EP126" i="64"/>
  <c r="M125" i="64"/>
  <c r="L125" i="64"/>
  <c r="M124" i="64"/>
  <c r="L124" i="64"/>
  <c r="EY124" i="64" s="1"/>
  <c r="M123" i="64"/>
  <c r="L123" i="64"/>
  <c r="M122" i="64"/>
  <c r="L122" i="64"/>
  <c r="EY122" i="64" s="1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FB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Y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A121" i="64" s="1"/>
  <c r="FG121" i="64"/>
  <c r="FF121" i="64"/>
  <c r="EX121" i="64" s="1"/>
  <c r="FD121" i="64"/>
  <c r="FC121" i="64"/>
  <c r="EY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EY118" i="64" s="1"/>
  <c r="M117" i="64"/>
  <c r="M116" i="64"/>
  <c r="L116" i="64"/>
  <c r="EY116" i="64" s="1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FB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A116" i="64" s="1"/>
  <c r="FG116" i="64"/>
  <c r="FF116" i="64"/>
  <c r="EX116" i="64" s="1"/>
  <c r="FD116" i="64"/>
  <c r="FC116" i="64"/>
  <c r="EW116" i="64"/>
  <c r="EU116" i="64"/>
  <c r="ET116" i="64"/>
  <c r="ES116" i="64"/>
  <c r="ER116" i="64"/>
  <c r="EQ116" i="64"/>
  <c r="EP116" i="64"/>
  <c r="M115" i="64"/>
  <c r="L115" i="64"/>
  <c r="M114" i="64"/>
  <c r="L114" i="64"/>
  <c r="EY114" i="64" s="1"/>
  <c r="M113" i="64"/>
  <c r="L113" i="64"/>
  <c r="M112" i="64"/>
  <c r="L112" i="64"/>
  <c r="EY112" i="64" s="1"/>
  <c r="M111" i="64"/>
  <c r="L111" i="64"/>
  <c r="EY111" i="64" s="1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FB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Y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A111" i="64" s="1"/>
  <c r="FG111" i="64"/>
  <c r="FF111" i="64"/>
  <c r="EX111" i="64" s="1"/>
  <c r="FD111" i="64"/>
  <c r="FC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EY108" i="64" s="1"/>
  <c r="M107" i="64"/>
  <c r="M106" i="64"/>
  <c r="L106" i="64"/>
  <c r="EY106" i="64" s="1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FB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A106" i="64" s="1"/>
  <c r="FG106" i="64"/>
  <c r="FF106" i="64"/>
  <c r="EX106" i="64" s="1"/>
  <c r="FD106" i="64"/>
  <c r="FC106" i="64"/>
  <c r="EW106" i="64"/>
  <c r="EU106" i="64"/>
  <c r="ET106" i="64"/>
  <c r="ES106" i="64"/>
  <c r="ER106" i="64"/>
  <c r="EQ106" i="64"/>
  <c r="EP106" i="64"/>
  <c r="M105" i="64"/>
  <c r="L105" i="64"/>
  <c r="M104" i="64"/>
  <c r="L104" i="64"/>
  <c r="EY104" i="64" s="1"/>
  <c r="M103" i="64"/>
  <c r="L103" i="64"/>
  <c r="EY103" i="64" s="1"/>
  <c r="M102" i="64"/>
  <c r="L102" i="64"/>
  <c r="EY102" i="64" s="1"/>
  <c r="M101" i="64"/>
  <c r="L101" i="64"/>
  <c r="EY101" i="64" s="1"/>
  <c r="IA105" i="64"/>
  <c r="HZ105" i="64"/>
  <c r="HY105" i="64"/>
  <c r="GL105" i="64"/>
  <c r="FD105" i="64" s="1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EX101" i="64" s="1"/>
  <c r="FD101" i="64"/>
  <c r="FC101" i="64"/>
  <c r="EW101" i="64"/>
  <c r="EU101" i="64"/>
  <c r="ET101" i="64"/>
  <c r="ES101" i="64"/>
  <c r="ER101" i="64"/>
  <c r="EQ101" i="64"/>
  <c r="EP101" i="64"/>
  <c r="M100" i="64"/>
  <c r="L100" i="64"/>
  <c r="M99" i="64"/>
  <c r="L99" i="64"/>
  <c r="M98" i="64"/>
  <c r="EY98" i="64" s="1"/>
  <c r="L98" i="64"/>
  <c r="M97" i="64"/>
  <c r="L97" i="64"/>
  <c r="M96" i="64"/>
  <c r="EY96" i="64" s="1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EY93" i="64" s="1"/>
  <c r="M92" i="64"/>
  <c r="M91" i="64"/>
  <c r="L91" i="64"/>
  <c r="IA95" i="64"/>
  <c r="HZ95" i="64"/>
  <c r="HY95" i="64"/>
  <c r="GL95" i="64"/>
  <c r="FD95" i="64" s="1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EX91" i="64" s="1"/>
  <c r="FD91" i="64"/>
  <c r="FC91" i="64"/>
  <c r="EW91" i="64"/>
  <c r="EU91" i="64"/>
  <c r="ET91" i="64"/>
  <c r="ES91" i="64"/>
  <c r="ER91" i="64"/>
  <c r="EQ91" i="64"/>
  <c r="EP91" i="64"/>
  <c r="M90" i="64"/>
  <c r="L90" i="64"/>
  <c r="M88" i="64"/>
  <c r="L88" i="64"/>
  <c r="EY88" i="64" s="1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L84" i="64"/>
  <c r="EY84" i="64" s="1"/>
  <c r="M83" i="64"/>
  <c r="L83" i="64"/>
  <c r="EY83" i="64" s="1"/>
  <c r="M82" i="64"/>
  <c r="L82" i="64"/>
  <c r="EY82" i="64" s="1"/>
  <c r="M81" i="64"/>
  <c r="L81" i="64"/>
  <c r="EY81" i="64" s="1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EY78" i="64" s="1"/>
  <c r="M77" i="64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A76" i="64" s="1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L74" i="64"/>
  <c r="EY74" i="64" s="1"/>
  <c r="M73" i="64"/>
  <c r="L73" i="64"/>
  <c r="EY73" i="64" s="1"/>
  <c r="M72" i="64"/>
  <c r="L72" i="64"/>
  <c r="EY72" i="64" s="1"/>
  <c r="M71" i="64"/>
  <c r="L71" i="64"/>
  <c r="EY71" i="64" s="1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EY68" i="64" s="1"/>
  <c r="M67" i="64"/>
  <c r="M66" i="64"/>
  <c r="L66" i="64"/>
  <c r="EY66" i="64" s="1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L64" i="64"/>
  <c r="M63" i="64"/>
  <c r="L63" i="64"/>
  <c r="M62" i="64"/>
  <c r="L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Y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EY58" i="64" s="1"/>
  <c r="M57" i="64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FD56" i="64" s="1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C56" i="64"/>
  <c r="EX56" i="64"/>
  <c r="EW56" i="64"/>
  <c r="EU56" i="64"/>
  <c r="ET56" i="64"/>
  <c r="ES56" i="64"/>
  <c r="ER56" i="64"/>
  <c r="EQ56" i="64"/>
  <c r="EP56" i="64"/>
  <c r="EV56" i="64" s="1"/>
  <c r="M55" i="64"/>
  <c r="L55" i="64"/>
  <c r="M54" i="64"/>
  <c r="M53" i="64"/>
  <c r="L53" i="64"/>
  <c r="M52" i="64"/>
  <c r="M51" i="64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M47" i="64"/>
  <c r="M46" i="64"/>
  <c r="EY46" i="64" s="1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Y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EY41" i="64" s="1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V45" i="64" s="1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A41" i="64" s="1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L39" i="64"/>
  <c r="EY39" i="64" s="1"/>
  <c r="M38" i="64"/>
  <c r="L38" i="64"/>
  <c r="M37" i="64"/>
  <c r="L37" i="64"/>
  <c r="EY37" i="64" s="1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Y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A36" i="64" s="1"/>
  <c r="FF36" i="64"/>
  <c r="FD36" i="64"/>
  <c r="FC36" i="64"/>
  <c r="EY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EY33" i="64" s="1"/>
  <c r="M32" i="64"/>
  <c r="M31" i="64"/>
  <c r="L31" i="64"/>
  <c r="EY31" i="64" s="1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D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L29" i="64"/>
  <c r="EY29" i="64" s="1"/>
  <c r="M28" i="64"/>
  <c r="EY28" i="64" s="1"/>
  <c r="L28" i="64"/>
  <c r="M27" i="64"/>
  <c r="L27" i="64"/>
  <c r="EY27" i="64" s="1"/>
  <c r="M26" i="64"/>
  <c r="EY26" i="64" s="1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V28" i="64" s="1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FD26" i="64" s="1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M23" i="64"/>
  <c r="L23" i="64"/>
  <c r="M22" i="64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FD21" i="64" s="1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C21" i="64"/>
  <c r="EX21" i="64"/>
  <c r="EW21" i="64"/>
  <c r="EU21" i="64"/>
  <c r="ET21" i="64"/>
  <c r="ES21" i="64"/>
  <c r="ER21" i="64"/>
  <c r="EQ21" i="64"/>
  <c r="EP21" i="64"/>
  <c r="M20" i="64"/>
  <c r="L20" i="64"/>
  <c r="M18" i="64"/>
  <c r="L18" i="64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V18" i="64" s="1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D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EY11" i="64" s="1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Y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FC11" i="64"/>
  <c r="EX11" i="64"/>
  <c r="EW11" i="64"/>
  <c r="EU11" i="64"/>
  <c r="ET11" i="64"/>
  <c r="ES11" i="64"/>
  <c r="ER11" i="64"/>
  <c r="EQ11" i="64"/>
  <c r="EP11" i="64"/>
  <c r="EY1132" i="64" l="1"/>
  <c r="EY1133" i="64"/>
  <c r="EY1131" i="64"/>
  <c r="EY1128" i="64"/>
  <c r="EY1121" i="64"/>
  <c r="EY1123" i="64"/>
  <c r="EY1118" i="64"/>
  <c r="EY1117" i="64"/>
  <c r="EY1116" i="64"/>
  <c r="EY1112" i="64"/>
  <c r="EY1114" i="64"/>
  <c r="EY1113" i="64"/>
  <c r="EY1098" i="64"/>
  <c r="EY1097" i="64"/>
  <c r="EY1087" i="64"/>
  <c r="EY1088" i="64"/>
  <c r="EY1082" i="64"/>
  <c r="EY1084" i="64"/>
  <c r="EY1083" i="64"/>
  <c r="EY1072" i="64"/>
  <c r="EY1074" i="64"/>
  <c r="EY1073" i="64"/>
  <c r="EY1071" i="64"/>
  <c r="EY1068" i="64"/>
  <c r="EY1069" i="64"/>
  <c r="EY1063" i="64"/>
  <c r="EY1064" i="64"/>
  <c r="EY1056" i="64"/>
  <c r="EY1059" i="64"/>
  <c r="EY1058" i="64"/>
  <c r="EY1052" i="64"/>
  <c r="EY1054" i="64"/>
  <c r="EY1053" i="64"/>
  <c r="EY1046" i="64"/>
  <c r="EY1047" i="64"/>
  <c r="EY1049" i="64"/>
  <c r="EY1042" i="64"/>
  <c r="EY1041" i="64"/>
  <c r="EY1039" i="64"/>
  <c r="EY1032" i="64"/>
  <c r="EY1034" i="64"/>
  <c r="EY1023" i="64"/>
  <c r="EY1021" i="64"/>
  <c r="EY1019" i="64"/>
  <c r="EY1012" i="64"/>
  <c r="EY1014" i="64"/>
  <c r="EY1013" i="64"/>
  <c r="EY1009" i="64"/>
  <c r="EY1007" i="64"/>
  <c r="EY1008" i="64"/>
  <c r="EY997" i="64"/>
  <c r="EY994" i="64"/>
  <c r="EY992" i="64"/>
  <c r="EY978" i="64"/>
  <c r="EY972" i="64"/>
  <c r="EY974" i="64"/>
  <c r="EY953" i="64"/>
  <c r="EY947" i="64"/>
  <c r="EY949" i="64"/>
  <c r="EY943" i="64"/>
  <c r="EY942" i="64"/>
  <c r="EY944" i="64"/>
  <c r="FE941" i="64" s="1"/>
  <c r="IB941" i="64" s="1"/>
  <c r="EY937" i="64"/>
  <c r="EY939" i="64"/>
  <c r="EY932" i="64"/>
  <c r="EY933" i="64"/>
  <c r="EY927" i="64"/>
  <c r="EY929" i="64"/>
  <c r="EY922" i="64"/>
  <c r="EY924" i="64"/>
  <c r="EY921" i="64"/>
  <c r="EY912" i="64"/>
  <c r="EY914" i="64"/>
  <c r="EY913" i="64"/>
  <c r="EY906" i="64"/>
  <c r="EY907" i="64"/>
  <c r="EY909" i="64"/>
  <c r="EY908" i="64"/>
  <c r="EY902" i="64"/>
  <c r="EY892" i="64"/>
  <c r="EY894" i="64"/>
  <c r="EY893" i="64"/>
  <c r="EY891" i="64"/>
  <c r="EY889" i="64"/>
  <c r="EY867" i="64"/>
  <c r="EY868" i="64"/>
  <c r="EY857" i="64"/>
  <c r="EY859" i="64"/>
  <c r="EY858" i="64"/>
  <c r="EY856" i="64"/>
  <c r="EY851" i="64"/>
  <c r="EY852" i="64"/>
  <c r="EY854" i="64"/>
  <c r="EY847" i="64"/>
  <c r="EY849" i="64"/>
  <c r="EY844" i="64"/>
  <c r="EY832" i="64"/>
  <c r="EY834" i="64"/>
  <c r="EY827" i="64"/>
  <c r="EY829" i="64"/>
  <c r="EY828" i="64"/>
  <c r="EY822" i="64"/>
  <c r="EY824" i="64"/>
  <c r="EY823" i="64"/>
  <c r="EY817" i="64"/>
  <c r="EY819" i="64"/>
  <c r="EY812" i="64"/>
  <c r="EY814" i="64"/>
  <c r="EY806" i="64"/>
  <c r="EY807" i="64"/>
  <c r="EY809" i="64"/>
  <c r="EY803" i="64"/>
  <c r="EY802" i="64"/>
  <c r="EY798" i="64"/>
  <c r="EY791" i="64"/>
  <c r="EY793" i="64"/>
  <c r="EY786" i="64"/>
  <c r="EY778" i="64"/>
  <c r="EY776" i="64"/>
  <c r="EY773" i="64"/>
  <c r="EY764" i="64"/>
  <c r="EY761" i="64"/>
  <c r="EY757" i="64"/>
  <c r="EY759" i="64"/>
  <c r="EY756" i="64"/>
  <c r="EY752" i="64"/>
  <c r="EY754" i="64"/>
  <c r="EY751" i="64"/>
  <c r="EY743" i="64"/>
  <c r="EY739" i="64"/>
  <c r="EY736" i="64"/>
  <c r="EY737" i="64"/>
  <c r="EY729" i="64"/>
  <c r="EY722" i="64"/>
  <c r="EY724" i="64"/>
  <c r="EY723" i="64"/>
  <c r="EY712" i="64"/>
  <c r="EY702" i="64"/>
  <c r="EY704" i="64"/>
  <c r="EY703" i="64"/>
  <c r="EY696" i="64"/>
  <c r="EY698" i="64"/>
  <c r="EY687" i="64"/>
  <c r="EY681" i="64"/>
  <c r="EY677" i="64"/>
  <c r="EY679" i="64"/>
  <c r="EY672" i="64"/>
  <c r="EY674" i="64"/>
  <c r="EY673" i="64"/>
  <c r="EY671" i="64"/>
  <c r="EY669" i="64"/>
  <c r="EY658" i="64"/>
  <c r="EY652" i="64"/>
  <c r="EY654" i="64"/>
  <c r="EY637" i="64"/>
  <c r="EY639" i="64"/>
  <c r="EY629" i="64"/>
  <c r="EY623" i="64"/>
  <c r="EY617" i="64"/>
  <c r="EY619" i="64"/>
  <c r="EY618" i="64"/>
  <c r="EY609" i="64"/>
  <c r="EY608" i="64"/>
  <c r="EY588" i="64"/>
  <c r="EY582" i="64"/>
  <c r="EY584" i="64"/>
  <c r="EY583" i="64"/>
  <c r="EY577" i="64"/>
  <c r="EY579" i="64"/>
  <c r="EY576" i="64"/>
  <c r="EY572" i="64"/>
  <c r="EY574" i="64"/>
  <c r="EY573" i="64"/>
  <c r="EY571" i="64"/>
  <c r="EY567" i="64"/>
  <c r="EY569" i="64"/>
  <c r="EY563" i="64"/>
  <c r="EY561" i="64"/>
  <c r="EY557" i="64"/>
  <c r="EY559" i="64"/>
  <c r="EY548" i="64"/>
  <c r="EY547" i="64"/>
  <c r="EY549" i="64"/>
  <c r="EY546" i="64"/>
  <c r="EY541" i="64"/>
  <c r="EY543" i="64"/>
  <c r="EY537" i="64"/>
  <c r="EY539" i="64"/>
  <c r="EY527" i="64"/>
  <c r="EY529" i="64"/>
  <c r="EY522" i="64"/>
  <c r="EY524" i="64"/>
  <c r="EY504" i="64"/>
  <c r="EY497" i="64"/>
  <c r="EY492" i="64"/>
  <c r="EY493" i="64"/>
  <c r="EY488" i="64"/>
  <c r="EY482" i="64"/>
  <c r="EY484" i="64"/>
  <c r="EY471" i="64"/>
  <c r="EY473" i="64"/>
  <c r="EY467" i="64"/>
  <c r="EY469" i="64"/>
  <c r="EY462" i="64"/>
  <c r="EY464" i="64"/>
  <c r="EY461" i="64"/>
  <c r="EY458" i="64"/>
  <c r="EY452" i="64"/>
  <c r="EY451" i="64"/>
  <c r="EY442" i="64"/>
  <c r="EY443" i="64"/>
  <c r="EY439" i="64"/>
  <c r="EY432" i="64"/>
  <c r="EY434" i="64"/>
  <c r="EY433" i="64"/>
  <c r="EY431" i="64"/>
  <c r="EY427" i="64"/>
  <c r="EY429" i="64"/>
  <c r="EY424" i="64"/>
  <c r="EY418" i="64"/>
  <c r="EY416" i="64"/>
  <c r="EY413" i="64"/>
  <c r="EY414" i="64"/>
  <c r="EY411" i="64"/>
  <c r="EY409" i="64"/>
  <c r="EY398" i="64"/>
  <c r="EY397" i="64"/>
  <c r="EY399" i="64"/>
  <c r="EY396" i="64"/>
  <c r="EY391" i="64"/>
  <c r="EY392" i="64"/>
  <c r="EY394" i="64"/>
  <c r="EY388" i="64"/>
  <c r="EY386" i="64"/>
  <c r="EY377" i="64"/>
  <c r="EY379" i="64"/>
  <c r="EY376" i="64"/>
  <c r="EY372" i="64"/>
  <c r="EY374" i="64"/>
  <c r="EY367" i="64"/>
  <c r="EY369" i="64"/>
  <c r="EY368" i="64"/>
  <c r="EY362" i="64"/>
  <c r="EY364" i="64"/>
  <c r="EY358" i="64"/>
  <c r="EY352" i="64"/>
  <c r="EY354" i="64"/>
  <c r="EY348" i="64"/>
  <c r="EY347" i="64"/>
  <c r="EY349" i="64"/>
  <c r="EY341" i="64"/>
  <c r="EY342" i="64"/>
  <c r="EY344" i="64"/>
  <c r="EY338" i="64"/>
  <c r="EY337" i="64"/>
  <c r="EY339" i="64"/>
  <c r="EY332" i="64"/>
  <c r="EY334" i="64"/>
  <c r="EY328" i="64"/>
  <c r="EY324" i="64"/>
  <c r="EY318" i="64"/>
  <c r="EY317" i="64"/>
  <c r="EY319" i="64"/>
  <c r="EY312" i="64"/>
  <c r="EY314" i="64"/>
  <c r="EY307" i="64"/>
  <c r="EY309" i="64"/>
  <c r="EY308" i="64"/>
  <c r="EY302" i="64"/>
  <c r="EY304" i="64"/>
  <c r="EY297" i="64"/>
  <c r="EY299" i="64"/>
  <c r="EY298" i="64"/>
  <c r="EY292" i="64"/>
  <c r="EY294" i="64"/>
  <c r="EY288" i="64"/>
  <c r="EY287" i="64"/>
  <c r="EY289" i="64"/>
  <c r="EY284" i="64"/>
  <c r="EY278" i="64"/>
  <c r="EY277" i="64"/>
  <c r="EY279" i="64"/>
  <c r="EY273" i="64"/>
  <c r="EY274" i="64"/>
  <c r="EY268" i="64"/>
  <c r="EY267" i="64"/>
  <c r="EY269" i="64"/>
  <c r="EY262" i="64"/>
  <c r="EY264" i="64"/>
  <c r="EY257" i="64"/>
  <c r="EY259" i="64"/>
  <c r="EY258" i="64"/>
  <c r="EY254" i="64"/>
  <c r="EY248" i="64"/>
  <c r="EY242" i="64"/>
  <c r="EY244" i="64"/>
  <c r="EY237" i="64"/>
  <c r="EY239" i="64"/>
  <c r="EY238" i="64"/>
  <c r="EY232" i="64"/>
  <c r="EY234" i="64"/>
  <c r="EY227" i="64"/>
  <c r="EY229" i="64"/>
  <c r="EY228" i="64"/>
  <c r="EY224" i="64"/>
  <c r="EY218" i="64"/>
  <c r="EY217" i="64"/>
  <c r="EY219" i="64"/>
  <c r="EY211" i="64"/>
  <c r="EY212" i="64"/>
  <c r="EY214" i="64"/>
  <c r="EY206" i="64"/>
  <c r="EY207" i="64"/>
  <c r="EY209" i="64"/>
  <c r="EY208" i="64"/>
  <c r="EY202" i="64"/>
  <c r="EY204" i="64"/>
  <c r="EY203" i="64"/>
  <c r="EY201" i="64"/>
  <c r="EY196" i="64"/>
  <c r="EY197" i="64"/>
  <c r="EY199" i="64"/>
  <c r="EY194" i="64"/>
  <c r="EY187" i="64"/>
  <c r="EY189" i="64"/>
  <c r="EY188" i="64"/>
  <c r="EY182" i="64"/>
  <c r="EY184" i="64"/>
  <c r="EY178" i="64"/>
  <c r="EY174" i="64"/>
  <c r="EY167" i="64"/>
  <c r="EY163" i="64"/>
  <c r="EY158" i="64"/>
  <c r="EY157" i="64"/>
  <c r="EY147" i="64"/>
  <c r="EY149" i="64"/>
  <c r="EY142" i="64"/>
  <c r="EY144" i="64"/>
  <c r="EY139" i="64"/>
  <c r="EY137" i="64"/>
  <c r="EY138" i="64"/>
  <c r="EY132" i="64"/>
  <c r="EY127" i="64"/>
  <c r="EY117" i="64"/>
  <c r="EY119" i="64"/>
  <c r="EY107" i="64"/>
  <c r="EY97" i="64"/>
  <c r="EY99" i="64"/>
  <c r="EY91" i="64"/>
  <c r="EY92" i="64"/>
  <c r="EY86" i="64"/>
  <c r="EY77" i="64"/>
  <c r="EY67" i="64"/>
  <c r="EY69" i="64"/>
  <c r="EY62" i="64"/>
  <c r="EY64" i="64"/>
  <c r="EY57" i="64"/>
  <c r="EY59" i="64"/>
  <c r="EY56" i="64"/>
  <c r="EY53" i="64"/>
  <c r="EY51" i="64"/>
  <c r="EY49" i="64"/>
  <c r="EY42" i="64"/>
  <c r="EY44" i="64"/>
  <c r="EY43" i="64"/>
  <c r="EY32" i="64"/>
  <c r="EY21" i="64"/>
  <c r="EY22" i="64"/>
  <c r="EY24" i="64"/>
  <c r="EY16" i="64"/>
  <c r="EY18" i="64"/>
  <c r="EY14" i="64"/>
  <c r="EV1131" i="64"/>
  <c r="EV1133" i="64"/>
  <c r="EV1134" i="64"/>
  <c r="EV1132" i="64"/>
  <c r="FB1135" i="64"/>
  <c r="EZ1131" i="64"/>
  <c r="EV1130" i="64"/>
  <c r="EV1127" i="64"/>
  <c r="EV1128" i="64"/>
  <c r="EV1126" i="64"/>
  <c r="FA1126" i="64"/>
  <c r="FB1130" i="64"/>
  <c r="EZ1126" i="64"/>
  <c r="EV1123" i="64"/>
  <c r="EV1122" i="64"/>
  <c r="FB1125" i="64"/>
  <c r="EV1121" i="64"/>
  <c r="FA1121" i="64"/>
  <c r="EV1124" i="64"/>
  <c r="EV1125" i="64"/>
  <c r="EZ1121" i="64"/>
  <c r="FE1121" i="64" s="1"/>
  <c r="IB1121" i="64" s="1"/>
  <c r="EV1117" i="64"/>
  <c r="EV1116" i="64"/>
  <c r="FA1116" i="64"/>
  <c r="EV1118" i="64"/>
  <c r="EV1119" i="64"/>
  <c r="FB1120" i="64"/>
  <c r="EZ1116" i="64"/>
  <c r="EV1114" i="64"/>
  <c r="EZ1111" i="64"/>
  <c r="FE1111" i="64" s="1"/>
  <c r="IB1111" i="64" s="1"/>
  <c r="EV1112" i="64"/>
  <c r="EV1115" i="64"/>
  <c r="EV1111" i="64"/>
  <c r="EV1113" i="64"/>
  <c r="EV1106" i="64"/>
  <c r="EZ1106" i="64"/>
  <c r="FE1106" i="64" s="1"/>
  <c r="IB1106" i="64" s="1"/>
  <c r="EV1103" i="64"/>
  <c r="EV1102" i="64"/>
  <c r="FB1105" i="64"/>
  <c r="EV1101" i="64"/>
  <c r="FA1101" i="64"/>
  <c r="EV1104" i="64"/>
  <c r="EV1105" i="64"/>
  <c r="EZ1101" i="64"/>
  <c r="FE1101" i="64" s="1"/>
  <c r="IB1101" i="64" s="1"/>
  <c r="EV1098" i="64"/>
  <c r="EV1097" i="64"/>
  <c r="FB1100" i="64"/>
  <c r="EV1096" i="64"/>
  <c r="FA1096" i="64"/>
  <c r="EV1099" i="64"/>
  <c r="EV1100" i="64"/>
  <c r="EZ1096" i="64"/>
  <c r="FE1096" i="64" s="1"/>
  <c r="IB1096" i="64" s="1"/>
  <c r="EV1093" i="64"/>
  <c r="EV1092" i="64"/>
  <c r="FB1095" i="64"/>
  <c r="EV1091" i="64"/>
  <c r="FA1091" i="64"/>
  <c r="EV1094" i="64"/>
  <c r="EV1095" i="64"/>
  <c r="EZ1091" i="64"/>
  <c r="FE1091" i="64" s="1"/>
  <c r="IB1091" i="64" s="1"/>
  <c r="EV1086" i="64"/>
  <c r="EV1087" i="64"/>
  <c r="EV1088" i="64"/>
  <c r="EV1090" i="64"/>
  <c r="FE1086" i="64"/>
  <c r="IB1086" i="64" s="1"/>
  <c r="EV1083" i="64"/>
  <c r="EV1082" i="64"/>
  <c r="EV1081" i="64"/>
  <c r="FA1081" i="64"/>
  <c r="EV1084" i="64"/>
  <c r="FB1085" i="64"/>
  <c r="EZ1081" i="64"/>
  <c r="EV1078" i="64"/>
  <c r="EV1077" i="64"/>
  <c r="EV1076" i="64"/>
  <c r="FA1076" i="64"/>
  <c r="EV1079" i="64"/>
  <c r="FB1080" i="64"/>
  <c r="EZ1076" i="64"/>
  <c r="EV1073" i="64"/>
  <c r="EV1072" i="64"/>
  <c r="FB1075" i="64"/>
  <c r="EV1071" i="64"/>
  <c r="FA1071" i="64"/>
  <c r="EV1074" i="64"/>
  <c r="EV1075" i="64"/>
  <c r="EZ1071" i="64"/>
  <c r="FE1071" i="64" s="1"/>
  <c r="IB1071" i="64" s="1"/>
  <c r="EV1067" i="64"/>
  <c r="EV1068" i="64"/>
  <c r="EV1070" i="64"/>
  <c r="EV1066" i="64"/>
  <c r="FA1066" i="64"/>
  <c r="EV1069" i="64"/>
  <c r="FB1070" i="64"/>
  <c r="EZ1066" i="64"/>
  <c r="FE1066" i="64" s="1"/>
  <c r="IB1066" i="64" s="1"/>
  <c r="EV1062" i="64"/>
  <c r="FB1065" i="64"/>
  <c r="EV1061" i="64"/>
  <c r="EZ1061" i="64"/>
  <c r="EV1063" i="64"/>
  <c r="EV1064" i="64"/>
  <c r="EV1065" i="64"/>
  <c r="FE1061" i="64"/>
  <c r="IB1061" i="64" s="1"/>
  <c r="EV1057" i="64"/>
  <c r="EV1056" i="64"/>
  <c r="FA1056" i="64"/>
  <c r="EV1059" i="64"/>
  <c r="FB1060" i="64"/>
  <c r="EZ1056" i="64"/>
  <c r="EV1053" i="64"/>
  <c r="EV1052" i="64"/>
  <c r="FB1055" i="64"/>
  <c r="EV1051" i="64"/>
  <c r="FA1051" i="64"/>
  <c r="EV1054" i="64"/>
  <c r="EV1055" i="64"/>
  <c r="EZ1051" i="64"/>
  <c r="FE1051" i="64" s="1"/>
  <c r="IB1051" i="64" s="1"/>
  <c r="EV1048" i="64"/>
  <c r="EV1046" i="64"/>
  <c r="FB1050" i="64"/>
  <c r="EV1047" i="64"/>
  <c r="EV1049" i="64"/>
  <c r="EV1050" i="64"/>
  <c r="EZ1046" i="64"/>
  <c r="FE1046" i="64" s="1"/>
  <c r="IB1046" i="64" s="1"/>
  <c r="EV1043" i="64"/>
  <c r="FB1045" i="64"/>
  <c r="EV1041" i="64"/>
  <c r="EV1042" i="64"/>
  <c r="FA1041" i="64"/>
  <c r="EV1044" i="64"/>
  <c r="EV1045" i="64"/>
  <c r="EZ1041" i="64"/>
  <c r="FE1041" i="64" s="1"/>
  <c r="IB1041" i="64" s="1"/>
  <c r="EV1039" i="64"/>
  <c r="EV1037" i="64"/>
  <c r="EV1040" i="64"/>
  <c r="EV1036" i="64"/>
  <c r="EZ1036" i="64"/>
  <c r="FE1036" i="64" s="1"/>
  <c r="IB1036" i="64" s="1"/>
  <c r="EV1038" i="64"/>
  <c r="EV1031" i="64"/>
  <c r="FA1031" i="64"/>
  <c r="EV1032" i="64"/>
  <c r="EV1033" i="64"/>
  <c r="EV1034" i="64"/>
  <c r="FB1035" i="64"/>
  <c r="EZ1031" i="64"/>
  <c r="EV1026" i="64"/>
  <c r="FA1026" i="64"/>
  <c r="EV1028" i="64"/>
  <c r="FB1030" i="64"/>
  <c r="EV1029" i="64"/>
  <c r="EV1030" i="64"/>
  <c r="EZ1026" i="64"/>
  <c r="FA1021" i="64"/>
  <c r="FE1021" i="64" s="1"/>
  <c r="IB1021" i="64" s="1"/>
  <c r="EV1023" i="64"/>
  <c r="EV1021" i="64"/>
  <c r="EV1025" i="64"/>
  <c r="EV1024" i="64"/>
  <c r="EV1016" i="64"/>
  <c r="EZ1016" i="64"/>
  <c r="EV1018" i="64"/>
  <c r="EV1020" i="64"/>
  <c r="EV1017" i="64"/>
  <c r="FE1016" i="64"/>
  <c r="IB1016" i="64" s="1"/>
  <c r="EV1013" i="64"/>
  <c r="EV1012" i="64"/>
  <c r="EV1011" i="64"/>
  <c r="FA1011" i="64"/>
  <c r="EV1014" i="64"/>
  <c r="FB1015" i="64"/>
  <c r="EZ1011" i="64"/>
  <c r="EV1008" i="64"/>
  <c r="EV1007" i="64"/>
  <c r="FB1010" i="64"/>
  <c r="EV1006" i="64"/>
  <c r="FA1006" i="64"/>
  <c r="EV1009" i="64"/>
  <c r="EV1010" i="64"/>
  <c r="EZ1006" i="64"/>
  <c r="FE1006" i="64" s="1"/>
  <c r="IB1006" i="64" s="1"/>
  <c r="EV1003" i="64"/>
  <c r="EV1002" i="64"/>
  <c r="FB1005" i="64"/>
  <c r="EV1001" i="64"/>
  <c r="FA1001" i="64"/>
  <c r="EV1004" i="64"/>
  <c r="EV1005" i="64"/>
  <c r="EZ1001" i="64"/>
  <c r="FE1001" i="64" s="1"/>
  <c r="IB1001" i="64" s="1"/>
  <c r="EV996" i="64"/>
  <c r="EZ996" i="64"/>
  <c r="FE996" i="64" s="1"/>
  <c r="IB996" i="64" s="1"/>
  <c r="EV999" i="64"/>
  <c r="EV997" i="64"/>
  <c r="EV1000" i="64"/>
  <c r="FB1000" i="64"/>
  <c r="EV994" i="64"/>
  <c r="EV992" i="64"/>
  <c r="EV995" i="64"/>
  <c r="EV991" i="64"/>
  <c r="EZ991" i="64"/>
  <c r="EV993" i="64"/>
  <c r="FE991" i="64"/>
  <c r="IB991" i="64" s="1"/>
  <c r="EV986" i="64"/>
  <c r="EV988" i="64"/>
  <c r="EV989" i="64"/>
  <c r="EV987" i="64"/>
  <c r="FB990" i="64"/>
  <c r="EZ986" i="64"/>
  <c r="FE986" i="64" s="1"/>
  <c r="IB986" i="64" s="1"/>
  <c r="EV983" i="64"/>
  <c r="EV982" i="64"/>
  <c r="EV981" i="64"/>
  <c r="FA981" i="64"/>
  <c r="EV984" i="64"/>
  <c r="FB985" i="64"/>
  <c r="EZ981" i="64"/>
  <c r="EV978" i="64"/>
  <c r="EV977" i="64"/>
  <c r="EV976" i="64"/>
  <c r="EV980" i="64"/>
  <c r="EZ976" i="64"/>
  <c r="FE976" i="64" s="1"/>
  <c r="IB976" i="64" s="1"/>
  <c r="EV973" i="64"/>
  <c r="EV971" i="64"/>
  <c r="FA971" i="64"/>
  <c r="EV974" i="64"/>
  <c r="FB975" i="64"/>
  <c r="EZ971" i="64"/>
  <c r="EV967" i="64"/>
  <c r="EV968" i="64"/>
  <c r="EV970" i="64"/>
  <c r="EV966" i="64"/>
  <c r="FA966" i="64"/>
  <c r="EV969" i="64"/>
  <c r="FB970" i="64"/>
  <c r="EZ966" i="64"/>
  <c r="FE966" i="64" s="1"/>
  <c r="IB966" i="64" s="1"/>
  <c r="EV961" i="64"/>
  <c r="EV963" i="64"/>
  <c r="EV962" i="64"/>
  <c r="FA961" i="64"/>
  <c r="EV964" i="64"/>
  <c r="FB965" i="64"/>
  <c r="EZ961" i="64"/>
  <c r="EV958" i="64"/>
  <c r="EV957" i="64"/>
  <c r="EV956" i="64"/>
  <c r="FA956" i="64"/>
  <c r="EV959" i="64"/>
  <c r="FB960" i="64"/>
  <c r="EZ956" i="64"/>
  <c r="EV951" i="64"/>
  <c r="EV954" i="64"/>
  <c r="EZ951" i="64"/>
  <c r="EV952" i="64"/>
  <c r="EV955" i="64"/>
  <c r="EV953" i="64"/>
  <c r="FE951" i="64"/>
  <c r="IB951" i="64" s="1"/>
  <c r="EV946" i="64"/>
  <c r="EV948" i="64"/>
  <c r="EV949" i="64"/>
  <c r="EV947" i="64"/>
  <c r="FB950" i="64"/>
  <c r="EZ946" i="64"/>
  <c r="FE946" i="64" s="1"/>
  <c r="IB946" i="64" s="1"/>
  <c r="EV944" i="64"/>
  <c r="EV941" i="64"/>
  <c r="EZ941" i="64"/>
  <c r="EV942" i="64"/>
  <c r="EV945" i="64"/>
  <c r="EV943" i="64"/>
  <c r="EV936" i="64"/>
  <c r="FA936" i="64"/>
  <c r="EV937" i="64"/>
  <c r="EV938" i="64"/>
  <c r="EV939" i="64"/>
  <c r="FB940" i="64"/>
  <c r="EZ936" i="64"/>
  <c r="EV932" i="64"/>
  <c r="EV933" i="64"/>
  <c r="FA931" i="64"/>
  <c r="EV934" i="64"/>
  <c r="EV935" i="64"/>
  <c r="FB935" i="64"/>
  <c r="EZ931" i="64"/>
  <c r="FE931" i="64" s="1"/>
  <c r="IB931" i="64" s="1"/>
  <c r="EV928" i="64"/>
  <c r="EV927" i="64"/>
  <c r="EV926" i="64"/>
  <c r="FA926" i="64"/>
  <c r="EV929" i="64"/>
  <c r="FB930" i="64"/>
  <c r="EZ926" i="64"/>
  <c r="EV923" i="64"/>
  <c r="EV925" i="64"/>
  <c r="EZ921" i="64"/>
  <c r="EV919" i="64"/>
  <c r="EV920" i="64"/>
  <c r="EV918" i="64"/>
  <c r="EV917" i="64"/>
  <c r="EZ916" i="64"/>
  <c r="FE916" i="64" s="1"/>
  <c r="IB916" i="64" s="1"/>
  <c r="EV912" i="64"/>
  <c r="FA911" i="64"/>
  <c r="EV914" i="64"/>
  <c r="FB915" i="64"/>
  <c r="EZ911" i="64"/>
  <c r="EV908" i="64"/>
  <c r="EV907" i="64"/>
  <c r="EV906" i="64"/>
  <c r="FA906" i="64"/>
  <c r="EV909" i="64"/>
  <c r="FB910" i="64"/>
  <c r="EZ906" i="64"/>
  <c r="EV902" i="64"/>
  <c r="EV903" i="64"/>
  <c r="EV904" i="64"/>
  <c r="FB905" i="64"/>
  <c r="FA901" i="64"/>
  <c r="EV905" i="64"/>
  <c r="EZ901" i="64"/>
  <c r="EV897" i="64"/>
  <c r="EV896" i="64"/>
  <c r="FA896" i="64"/>
  <c r="EV899" i="64"/>
  <c r="FB900" i="64"/>
  <c r="EZ896" i="64"/>
  <c r="FE896" i="64" s="1"/>
  <c r="IB896" i="64" s="1"/>
  <c r="EV895" i="64"/>
  <c r="EV893" i="64"/>
  <c r="EV894" i="64"/>
  <c r="EV892" i="64"/>
  <c r="EZ891" i="64"/>
  <c r="EV887" i="64"/>
  <c r="EV888" i="64"/>
  <c r="EV889" i="64"/>
  <c r="FB890" i="64"/>
  <c r="EV886" i="64"/>
  <c r="FA886" i="64"/>
  <c r="EV890" i="64"/>
  <c r="EZ886" i="64"/>
  <c r="FE886" i="64" s="1"/>
  <c r="IB886" i="64" s="1"/>
  <c r="EV881" i="64"/>
  <c r="EV884" i="64"/>
  <c r="EZ881" i="64"/>
  <c r="EV882" i="64"/>
  <c r="EV885" i="64"/>
  <c r="EV883" i="64"/>
  <c r="FE881" i="64"/>
  <c r="IB881" i="64" s="1"/>
  <c r="EV876" i="64"/>
  <c r="EV878" i="64"/>
  <c r="EV879" i="64"/>
  <c r="EV877" i="64"/>
  <c r="FB880" i="64"/>
  <c r="EZ876" i="64"/>
  <c r="FE876" i="64" s="1"/>
  <c r="IB876" i="64" s="1"/>
  <c r="EV873" i="64"/>
  <c r="EV872" i="64"/>
  <c r="FB875" i="64"/>
  <c r="EV871" i="64"/>
  <c r="FA871" i="64"/>
  <c r="EV874" i="64"/>
  <c r="EV875" i="64"/>
  <c r="EZ871" i="64"/>
  <c r="FE871" i="64" s="1"/>
  <c r="IB871" i="64" s="1"/>
  <c r="EV868" i="64"/>
  <c r="EV870" i="64"/>
  <c r="EV867" i="64"/>
  <c r="FB870" i="64"/>
  <c r="EZ866" i="64"/>
  <c r="EV863" i="64"/>
  <c r="FB865" i="64"/>
  <c r="EV861" i="64"/>
  <c r="EV862" i="64"/>
  <c r="EV864" i="64"/>
  <c r="EV865" i="64"/>
  <c r="EZ861" i="64"/>
  <c r="FE861" i="64" s="1"/>
  <c r="IB861" i="64" s="1"/>
  <c r="EV858" i="64"/>
  <c r="EV857" i="64"/>
  <c r="EV859" i="64"/>
  <c r="EV856" i="64"/>
  <c r="FA856" i="64"/>
  <c r="FB860" i="64"/>
  <c r="EZ856" i="64"/>
  <c r="EV852" i="64"/>
  <c r="FA851" i="64"/>
  <c r="EV854" i="64"/>
  <c r="FB855" i="64"/>
  <c r="EV851" i="64"/>
  <c r="EV855" i="64"/>
  <c r="EZ851" i="64"/>
  <c r="EV846" i="64"/>
  <c r="EV848" i="64"/>
  <c r="EV847" i="64"/>
  <c r="EV849" i="64"/>
  <c r="FB850" i="64"/>
  <c r="FA846" i="64"/>
  <c r="EZ846" i="64"/>
  <c r="FE846" i="64" s="1"/>
  <c r="IB846" i="64" s="1"/>
  <c r="EV843" i="64"/>
  <c r="EV842" i="64"/>
  <c r="EV841" i="64"/>
  <c r="FA841" i="64"/>
  <c r="EV844" i="64"/>
  <c r="FB845" i="64"/>
  <c r="EZ841" i="64"/>
  <c r="EV838" i="64"/>
  <c r="FB840" i="64"/>
  <c r="EV837" i="64"/>
  <c r="EV839" i="64"/>
  <c r="EV840" i="64"/>
  <c r="EZ836" i="64"/>
  <c r="FE836" i="64" s="1"/>
  <c r="IB836" i="64" s="1"/>
  <c r="EV832" i="64"/>
  <c r="EV833" i="64"/>
  <c r="EV835" i="64"/>
  <c r="EZ831" i="64"/>
  <c r="FE831" i="64" s="1"/>
  <c r="IB831" i="64" s="1"/>
  <c r="EV827" i="64"/>
  <c r="EV828" i="64"/>
  <c r="EV830" i="64"/>
  <c r="FA826" i="64"/>
  <c r="EV826" i="64"/>
  <c r="EV829" i="64"/>
  <c r="FB830" i="64"/>
  <c r="EZ826" i="64"/>
  <c r="FE826" i="64" s="1"/>
  <c r="IB826" i="64" s="1"/>
  <c r="EV823" i="64"/>
  <c r="EV825" i="64"/>
  <c r="EV822" i="64"/>
  <c r="EZ821" i="64"/>
  <c r="FE821" i="64" s="1"/>
  <c r="IB821" i="64" s="1"/>
  <c r="EV818" i="64"/>
  <c r="EV817" i="64"/>
  <c r="FB820" i="64"/>
  <c r="EV816" i="64"/>
  <c r="FA816" i="64"/>
  <c r="EV819" i="64"/>
  <c r="EV820" i="64"/>
  <c r="EZ816" i="64"/>
  <c r="FE816" i="64" s="1"/>
  <c r="IB816" i="64" s="1"/>
  <c r="EV813" i="64"/>
  <c r="EV812" i="64"/>
  <c r="EV811" i="64"/>
  <c r="FA811" i="64"/>
  <c r="EV814" i="64"/>
  <c r="FB815" i="64"/>
  <c r="EZ811" i="64"/>
  <c r="EV806" i="64"/>
  <c r="EV810" i="64"/>
  <c r="EV808" i="64"/>
  <c r="EV807" i="64"/>
  <c r="EZ806" i="64"/>
  <c r="FE806" i="64" s="1"/>
  <c r="IB806" i="64" s="1"/>
  <c r="EV803" i="64"/>
  <c r="EV804" i="64"/>
  <c r="EV801" i="64"/>
  <c r="EV802" i="64"/>
  <c r="FB805" i="64"/>
  <c r="EZ801" i="64"/>
  <c r="FE801" i="64" s="1"/>
  <c r="IB801" i="64" s="1"/>
  <c r="EV798" i="64"/>
  <c r="EV797" i="64"/>
  <c r="EV799" i="64"/>
  <c r="FB800" i="64"/>
  <c r="EZ796" i="64"/>
  <c r="EV793" i="64"/>
  <c r="EV794" i="64"/>
  <c r="EV792" i="64"/>
  <c r="FB795" i="64"/>
  <c r="EZ791" i="64"/>
  <c r="EV789" i="64"/>
  <c r="EV788" i="64"/>
  <c r="EV787" i="64"/>
  <c r="FB790" i="64"/>
  <c r="EZ786" i="64"/>
  <c r="EV783" i="64"/>
  <c r="FB785" i="64"/>
  <c r="EV781" i="64"/>
  <c r="EV782" i="64"/>
  <c r="EV784" i="64"/>
  <c r="EV785" i="64"/>
  <c r="EZ781" i="64"/>
  <c r="FE781" i="64" s="1"/>
  <c r="IB781" i="64" s="1"/>
  <c r="EV776" i="64"/>
  <c r="EV778" i="64"/>
  <c r="EV779" i="64"/>
  <c r="FB780" i="64"/>
  <c r="EV777" i="64"/>
  <c r="EV780" i="64"/>
  <c r="EZ776" i="64"/>
  <c r="EV773" i="64"/>
  <c r="EV772" i="64"/>
  <c r="EV774" i="64"/>
  <c r="EZ771" i="64"/>
  <c r="FE771" i="64" s="1"/>
  <c r="IB771" i="64" s="1"/>
  <c r="EV768" i="64"/>
  <c r="EV767" i="64"/>
  <c r="EV769" i="64"/>
  <c r="EV766" i="64"/>
  <c r="FA766" i="64"/>
  <c r="FB770" i="64"/>
  <c r="EZ766" i="64"/>
  <c r="FE766" i="64" s="1"/>
  <c r="IB766" i="64" s="1"/>
  <c r="EV763" i="64"/>
  <c r="EV765" i="64"/>
  <c r="EZ761" i="64"/>
  <c r="FE761" i="64" s="1"/>
  <c r="IB761" i="64" s="1"/>
  <c r="EV757" i="64"/>
  <c r="EV756" i="64"/>
  <c r="EZ756" i="64"/>
  <c r="FE756" i="64" s="1"/>
  <c r="IB756" i="64" s="1"/>
  <c r="EV758" i="64"/>
  <c r="EV760" i="64"/>
  <c r="EV754" i="64"/>
  <c r="EV752" i="64"/>
  <c r="EV755" i="64"/>
  <c r="EV751" i="64"/>
  <c r="FA751" i="64"/>
  <c r="EV753" i="64"/>
  <c r="FE751" i="64"/>
  <c r="IB751" i="64" s="1"/>
  <c r="EV747" i="64"/>
  <c r="EV749" i="64"/>
  <c r="EV746" i="64"/>
  <c r="EZ746" i="64"/>
  <c r="EV748" i="64"/>
  <c r="EV750" i="64"/>
  <c r="FB750" i="64"/>
  <c r="FE746" i="64"/>
  <c r="IB746" i="64" s="1"/>
  <c r="EV743" i="64"/>
  <c r="EV745" i="64"/>
  <c r="EV742" i="64"/>
  <c r="EV744" i="64"/>
  <c r="EV741" i="64"/>
  <c r="EZ741" i="64"/>
  <c r="FB745" i="64"/>
  <c r="FE741" i="64"/>
  <c r="IB741" i="64" s="1"/>
  <c r="EV736" i="64"/>
  <c r="EV738" i="64"/>
  <c r="FB740" i="64"/>
  <c r="EV737" i="64"/>
  <c r="EV739" i="64"/>
  <c r="EV740" i="64"/>
  <c r="EZ736" i="64"/>
  <c r="EV733" i="64"/>
  <c r="EV734" i="64"/>
  <c r="EV732" i="64"/>
  <c r="FB735" i="64"/>
  <c r="EZ731" i="64"/>
  <c r="FE731" i="64" s="1"/>
  <c r="IB731" i="64" s="1"/>
  <c r="EV729" i="64"/>
  <c r="EV727" i="64"/>
  <c r="EV730" i="64"/>
  <c r="EV726" i="64"/>
  <c r="EZ726" i="64"/>
  <c r="FE726" i="64" s="1"/>
  <c r="IB726" i="64" s="1"/>
  <c r="EV728" i="64"/>
  <c r="EV721" i="64"/>
  <c r="EV723" i="64"/>
  <c r="EV725" i="64"/>
  <c r="EV722" i="64"/>
  <c r="EV724" i="64"/>
  <c r="FB725" i="64"/>
  <c r="EZ721" i="64"/>
  <c r="FE721" i="64" s="1"/>
  <c r="IB721" i="64" s="1"/>
  <c r="EV718" i="64"/>
  <c r="EV717" i="64"/>
  <c r="FB720" i="64"/>
  <c r="EV716" i="64"/>
  <c r="FA716" i="64"/>
  <c r="EV719" i="64"/>
  <c r="EV720" i="64"/>
  <c r="EZ716" i="64"/>
  <c r="FE716" i="64" s="1"/>
  <c r="IB716" i="64" s="1"/>
  <c r="EV714" i="64"/>
  <c r="EV712" i="64"/>
  <c r="EV715" i="64"/>
  <c r="EV711" i="64"/>
  <c r="FA711" i="64"/>
  <c r="FE711" i="64" s="1"/>
  <c r="IB711" i="64" s="1"/>
  <c r="EV713" i="64"/>
  <c r="EV708" i="64"/>
  <c r="EV707" i="64"/>
  <c r="FB710" i="64"/>
  <c r="EV706" i="64"/>
  <c r="FA706" i="64"/>
  <c r="EV709" i="64"/>
  <c r="EV710" i="64"/>
  <c r="EZ706" i="64"/>
  <c r="FE706" i="64" s="1"/>
  <c r="IB706" i="64" s="1"/>
  <c r="EV704" i="64"/>
  <c r="EZ701" i="64"/>
  <c r="FE701" i="64" s="1"/>
  <c r="IB701" i="64" s="1"/>
  <c r="EV702" i="64"/>
  <c r="EV705" i="64"/>
  <c r="EV701" i="64"/>
  <c r="EV703" i="64"/>
  <c r="EV696" i="64"/>
  <c r="EZ696" i="64"/>
  <c r="FE696" i="64" s="1"/>
  <c r="IB696" i="64" s="1"/>
  <c r="EV699" i="64"/>
  <c r="EV700" i="64"/>
  <c r="EV693" i="64"/>
  <c r="EV692" i="64"/>
  <c r="FB695" i="64"/>
  <c r="EV691" i="64"/>
  <c r="FA691" i="64"/>
  <c r="EV694" i="64"/>
  <c r="EV695" i="64"/>
  <c r="EZ691" i="64"/>
  <c r="FE691" i="64" s="1"/>
  <c r="IB691" i="64" s="1"/>
  <c r="EV688" i="64"/>
  <c r="EV687" i="64"/>
  <c r="EV690" i="64"/>
  <c r="EZ686" i="64"/>
  <c r="FE686" i="64" s="1"/>
  <c r="IB686" i="64" s="1"/>
  <c r="EV681" i="64"/>
  <c r="EV683" i="64"/>
  <c r="FB685" i="64"/>
  <c r="EV682" i="64"/>
  <c r="EV684" i="64"/>
  <c r="EV685" i="64"/>
  <c r="EZ681" i="64"/>
  <c r="FE681" i="64" s="1"/>
  <c r="IB681" i="64" s="1"/>
  <c r="EV679" i="64"/>
  <c r="EZ676" i="64"/>
  <c r="FE676" i="64" s="1"/>
  <c r="IB676" i="64" s="1"/>
  <c r="EV677" i="64"/>
  <c r="EV680" i="64"/>
  <c r="EV676" i="64"/>
  <c r="EV678" i="64"/>
  <c r="EV673" i="64"/>
  <c r="EV672" i="64"/>
  <c r="FB675" i="64"/>
  <c r="EV671" i="64"/>
  <c r="FA671" i="64"/>
  <c r="EV674" i="64"/>
  <c r="EV675" i="64"/>
  <c r="EZ671" i="64"/>
  <c r="FE671" i="64" s="1"/>
  <c r="IB671" i="64" s="1"/>
  <c r="EV668" i="64"/>
  <c r="EV667" i="64"/>
  <c r="EV666" i="64"/>
  <c r="FA666" i="64"/>
  <c r="EV669" i="64"/>
  <c r="FB670" i="64"/>
  <c r="EZ666" i="64"/>
  <c r="EV663" i="64"/>
  <c r="FB665" i="64"/>
  <c r="EV662" i="64"/>
  <c r="EV661" i="64"/>
  <c r="FA661" i="64"/>
  <c r="EV664" i="64"/>
  <c r="EV665" i="64"/>
  <c r="EZ661" i="64"/>
  <c r="FE661" i="64" s="1"/>
  <c r="IB661" i="64" s="1"/>
  <c r="EV659" i="64"/>
  <c r="EV656" i="64"/>
  <c r="EZ656" i="64"/>
  <c r="EV657" i="64"/>
  <c r="EV660" i="64"/>
  <c r="EV658" i="64"/>
  <c r="FE656" i="64"/>
  <c r="IB656" i="64" s="1"/>
  <c r="EV653" i="64"/>
  <c r="EV652" i="64"/>
  <c r="EV651" i="64"/>
  <c r="FA651" i="64"/>
  <c r="EV654" i="64"/>
  <c r="FB655" i="64"/>
  <c r="EZ651" i="64"/>
  <c r="EV649" i="64"/>
  <c r="EV647" i="64"/>
  <c r="FA646" i="64"/>
  <c r="EV648" i="64"/>
  <c r="EV650" i="64"/>
  <c r="EV646" i="64"/>
  <c r="FE646" i="64"/>
  <c r="IB646" i="64" s="1"/>
  <c r="EV643" i="64"/>
  <c r="EV642" i="64"/>
  <c r="FB645" i="64"/>
  <c r="EV641" i="64"/>
  <c r="FA641" i="64"/>
  <c r="EV644" i="64"/>
  <c r="EV645" i="64"/>
  <c r="EZ641" i="64"/>
  <c r="FE641" i="64" s="1"/>
  <c r="IB641" i="64" s="1"/>
  <c r="EV639" i="64"/>
  <c r="EV640" i="64"/>
  <c r="EV636" i="64"/>
  <c r="EV638" i="64"/>
  <c r="FE636" i="64"/>
  <c r="IB636" i="64" s="1"/>
  <c r="EV635" i="64"/>
  <c r="EV633" i="64"/>
  <c r="EV634" i="64"/>
  <c r="EV632" i="64"/>
  <c r="EZ631" i="64"/>
  <c r="FE631" i="64" s="1"/>
  <c r="IB631" i="64" s="1"/>
  <c r="EV628" i="64"/>
  <c r="EV627" i="64"/>
  <c r="FB630" i="64"/>
  <c r="EV626" i="64"/>
  <c r="FA626" i="64"/>
  <c r="EV629" i="64"/>
  <c r="EV630" i="64"/>
  <c r="EZ626" i="64"/>
  <c r="FE626" i="64" s="1"/>
  <c r="IB626" i="64" s="1"/>
  <c r="EV621" i="64"/>
  <c r="FA621" i="64"/>
  <c r="EV622" i="64"/>
  <c r="EV623" i="64"/>
  <c r="FB625" i="64"/>
  <c r="EZ621" i="64"/>
  <c r="FE621" i="64" s="1"/>
  <c r="IB621" i="64" s="1"/>
  <c r="EV617" i="64"/>
  <c r="EV618" i="64"/>
  <c r="EV619" i="64"/>
  <c r="FB620" i="64"/>
  <c r="FA616" i="64"/>
  <c r="EV620" i="64"/>
  <c r="EZ616" i="64"/>
  <c r="EV613" i="64"/>
  <c r="EV612" i="64"/>
  <c r="EV611" i="64"/>
  <c r="FA611" i="64"/>
  <c r="EV614" i="64"/>
  <c r="FB615" i="64"/>
  <c r="EZ611" i="64"/>
  <c r="EV607" i="64"/>
  <c r="EV608" i="64"/>
  <c r="EV609" i="64"/>
  <c r="FB610" i="64"/>
  <c r="EV606" i="64"/>
  <c r="FA606" i="64"/>
  <c r="EV610" i="64"/>
  <c r="EZ606" i="64"/>
  <c r="FE606" i="64" s="1"/>
  <c r="IB606" i="64" s="1"/>
  <c r="EV604" i="64"/>
  <c r="EV601" i="64"/>
  <c r="EV602" i="64"/>
  <c r="EV605" i="64"/>
  <c r="EZ601" i="64"/>
  <c r="FE601" i="64" s="1"/>
  <c r="IB601" i="64" s="1"/>
  <c r="EV603" i="64"/>
  <c r="EV596" i="64"/>
  <c r="EV598" i="64"/>
  <c r="EV597" i="64"/>
  <c r="EV599" i="64"/>
  <c r="FB600" i="64"/>
  <c r="FA596" i="64"/>
  <c r="EZ596" i="64"/>
  <c r="FE596" i="64" s="1"/>
  <c r="IB596" i="64" s="1"/>
  <c r="EV593" i="64"/>
  <c r="EV592" i="64"/>
  <c r="EV591" i="64"/>
  <c r="FA591" i="64"/>
  <c r="EV594" i="64"/>
  <c r="FB595" i="64"/>
  <c r="EZ591" i="64"/>
  <c r="EV587" i="64"/>
  <c r="EV589" i="64"/>
  <c r="FB590" i="64"/>
  <c r="EV586" i="64"/>
  <c r="FA586" i="64"/>
  <c r="EV590" i="64"/>
  <c r="EZ586" i="64"/>
  <c r="EZ581" i="64"/>
  <c r="EV582" i="64"/>
  <c r="EV583" i="64"/>
  <c r="EV585" i="64"/>
  <c r="FE581" i="64"/>
  <c r="IB581" i="64" s="1"/>
  <c r="EV578" i="64"/>
  <c r="EV577" i="64"/>
  <c r="FB580" i="64"/>
  <c r="EV576" i="64"/>
  <c r="FA576" i="64"/>
  <c r="EV579" i="64"/>
  <c r="EV580" i="64"/>
  <c r="EZ576" i="64"/>
  <c r="EV573" i="64"/>
  <c r="EV572" i="64"/>
  <c r="EV571" i="64"/>
  <c r="FA571" i="64"/>
  <c r="EV574" i="64"/>
  <c r="EV575" i="64"/>
  <c r="FB575" i="64"/>
  <c r="EZ571" i="64"/>
  <c r="FE571" i="64" s="1"/>
  <c r="IB571" i="64" s="1"/>
  <c r="EV569" i="64"/>
  <c r="EV567" i="64"/>
  <c r="EV570" i="64"/>
  <c r="EV566" i="64"/>
  <c r="FA566" i="64"/>
  <c r="FE566" i="64" s="1"/>
  <c r="IB566" i="64" s="1"/>
  <c r="EV568" i="64"/>
  <c r="EV563" i="64"/>
  <c r="EV562" i="64"/>
  <c r="FB565" i="64"/>
  <c r="EV561" i="64"/>
  <c r="FA561" i="64"/>
  <c r="EV564" i="64"/>
  <c r="EV565" i="64"/>
  <c r="EZ561" i="64"/>
  <c r="FE561" i="64" s="1"/>
  <c r="IB561" i="64" s="1"/>
  <c r="EV557" i="64"/>
  <c r="EV558" i="64"/>
  <c r="EV559" i="64"/>
  <c r="FB560" i="64"/>
  <c r="EV556" i="64"/>
  <c r="FA556" i="64"/>
  <c r="EZ556" i="64"/>
  <c r="EV553" i="64"/>
  <c r="EV552" i="64"/>
  <c r="EV551" i="64"/>
  <c r="FA551" i="64"/>
  <c r="EV554" i="64"/>
  <c r="FB555" i="64"/>
  <c r="EZ551" i="64"/>
  <c r="EV547" i="64"/>
  <c r="EV546" i="64"/>
  <c r="FA546" i="64"/>
  <c r="EV549" i="64"/>
  <c r="FB550" i="64"/>
  <c r="EV550" i="64"/>
  <c r="EZ546" i="64"/>
  <c r="EV541" i="64"/>
  <c r="EV543" i="64"/>
  <c r="EV544" i="64"/>
  <c r="FA541" i="64"/>
  <c r="FE541" i="64" s="1"/>
  <c r="IB541" i="64" s="1"/>
  <c r="EV538" i="64"/>
  <c r="EV537" i="64"/>
  <c r="EV536" i="64"/>
  <c r="FA536" i="64"/>
  <c r="EV539" i="64"/>
  <c r="FB540" i="64"/>
  <c r="EZ536" i="64"/>
  <c r="EV533" i="64"/>
  <c r="FB535" i="64"/>
  <c r="EV532" i="64"/>
  <c r="EV534" i="64"/>
  <c r="EV535" i="64"/>
  <c r="EZ531" i="64"/>
  <c r="FE531" i="64" s="1"/>
  <c r="IB531" i="64" s="1"/>
  <c r="EV530" i="64"/>
  <c r="EV528" i="64"/>
  <c r="EV527" i="64"/>
  <c r="EZ526" i="64"/>
  <c r="FE526" i="64" s="1"/>
  <c r="IB526" i="64" s="1"/>
  <c r="EV522" i="64"/>
  <c r="EV521" i="64"/>
  <c r="FA521" i="64"/>
  <c r="EV524" i="64"/>
  <c r="FB525" i="64"/>
  <c r="EZ521" i="64"/>
  <c r="FE521" i="64" s="1"/>
  <c r="IB521" i="64" s="1"/>
  <c r="EZ516" i="64"/>
  <c r="EV518" i="64"/>
  <c r="EV516" i="64"/>
  <c r="FB520" i="64"/>
  <c r="EV517" i="64"/>
  <c r="EV519" i="64"/>
  <c r="EV520" i="64"/>
  <c r="FE516" i="64"/>
  <c r="IB516" i="64" s="1"/>
  <c r="EV511" i="64"/>
  <c r="FA511" i="64"/>
  <c r="EV513" i="64"/>
  <c r="FB515" i="64"/>
  <c r="EV512" i="64"/>
  <c r="EV515" i="64"/>
  <c r="EZ511" i="64"/>
  <c r="EV507" i="64"/>
  <c r="EV506" i="64"/>
  <c r="FA506" i="64"/>
  <c r="EV509" i="64"/>
  <c r="FB510" i="64"/>
  <c r="EV510" i="64"/>
  <c r="EZ506" i="64"/>
  <c r="FE506" i="64" s="1"/>
  <c r="IB506" i="64" s="1"/>
  <c r="EV501" i="64"/>
  <c r="EV504" i="64"/>
  <c r="EV502" i="64"/>
  <c r="EV505" i="64"/>
  <c r="EZ501" i="64"/>
  <c r="FE501" i="64" s="1"/>
  <c r="IB501" i="64" s="1"/>
  <c r="EV503" i="64"/>
  <c r="EV496" i="64"/>
  <c r="FA496" i="64"/>
  <c r="EV497" i="64"/>
  <c r="EV498" i="64"/>
  <c r="EV499" i="64"/>
  <c r="FB500" i="64"/>
  <c r="EZ496" i="64"/>
  <c r="FE496" i="64" s="1"/>
  <c r="IB496" i="64" s="1"/>
  <c r="EV492" i="64"/>
  <c r="FB495" i="64"/>
  <c r="EV491" i="64"/>
  <c r="FA491" i="64"/>
  <c r="EV494" i="64"/>
  <c r="EV495" i="64"/>
  <c r="EZ491" i="64"/>
  <c r="EV488" i="64"/>
  <c r="EV486" i="64"/>
  <c r="FB490" i="64"/>
  <c r="EV487" i="64"/>
  <c r="EV489" i="64"/>
  <c r="EV490" i="64"/>
  <c r="EZ486" i="64"/>
  <c r="FE486" i="64" s="1"/>
  <c r="IB486" i="64" s="1"/>
  <c r="EV482" i="64"/>
  <c r="EV481" i="64"/>
  <c r="FA481" i="64"/>
  <c r="EV483" i="64"/>
  <c r="FB485" i="64"/>
  <c r="EV484" i="64"/>
  <c r="EV485" i="64"/>
  <c r="EZ481" i="64"/>
  <c r="FE481" i="64" s="1"/>
  <c r="IB481" i="64" s="1"/>
  <c r="EV478" i="64"/>
  <c r="EV477" i="64"/>
  <c r="FB480" i="64"/>
  <c r="EV476" i="64"/>
  <c r="FA476" i="64"/>
  <c r="EV479" i="64"/>
  <c r="EV480" i="64"/>
  <c r="EZ476" i="64"/>
  <c r="FE476" i="64" s="1"/>
  <c r="IB476" i="64" s="1"/>
  <c r="EV473" i="64"/>
  <c r="EV475" i="64"/>
  <c r="EV474" i="64"/>
  <c r="EV472" i="64"/>
  <c r="FB475" i="64"/>
  <c r="EZ471" i="64"/>
  <c r="FE471" i="64" s="1"/>
  <c r="IB471" i="64" s="1"/>
  <c r="EV469" i="64"/>
  <c r="EV466" i="64"/>
  <c r="EZ466" i="64"/>
  <c r="EV467" i="64"/>
  <c r="EV470" i="64"/>
  <c r="EV468" i="64"/>
  <c r="FE466" i="64"/>
  <c r="IB466" i="64" s="1"/>
  <c r="EV462" i="64"/>
  <c r="EV464" i="64"/>
  <c r="EV461" i="64"/>
  <c r="FA461" i="64"/>
  <c r="EV465" i="64"/>
  <c r="FB465" i="64"/>
  <c r="EV458" i="64"/>
  <c r="EV457" i="64"/>
  <c r="EV459" i="64"/>
  <c r="EV456" i="64"/>
  <c r="FA456" i="64"/>
  <c r="FB460" i="64"/>
  <c r="EZ456" i="64"/>
  <c r="FE456" i="64" s="1"/>
  <c r="IB456" i="64" s="1"/>
  <c r="EV453" i="64"/>
  <c r="EV452" i="64"/>
  <c r="FB455" i="64"/>
  <c r="EV451" i="64"/>
  <c r="FA451" i="64"/>
  <c r="EV454" i="64"/>
  <c r="EV455" i="64"/>
  <c r="EZ451" i="64"/>
  <c r="FE451" i="64" s="1"/>
  <c r="IB451" i="64" s="1"/>
  <c r="EV448" i="64"/>
  <c r="FB450" i="64"/>
  <c r="EV446" i="64"/>
  <c r="EV447" i="64"/>
  <c r="EV449" i="64"/>
  <c r="EV450" i="64"/>
  <c r="EZ446" i="64"/>
  <c r="FE446" i="64" s="1"/>
  <c r="IB446" i="64" s="1"/>
  <c r="EV443" i="64"/>
  <c r="EV442" i="64"/>
  <c r="FB445" i="64"/>
  <c r="EV441" i="64"/>
  <c r="FA441" i="64"/>
  <c r="EV444" i="64"/>
  <c r="EV445" i="64"/>
  <c r="EZ441" i="64"/>
  <c r="FE441" i="64" s="1"/>
  <c r="IB441" i="64" s="1"/>
  <c r="EV439" i="64"/>
  <c r="EV437" i="64"/>
  <c r="EV440" i="64"/>
  <c r="EV436" i="64"/>
  <c r="FA436" i="64"/>
  <c r="FE436" i="64" s="1"/>
  <c r="IB436" i="64" s="1"/>
  <c r="EV438" i="64"/>
  <c r="EV433" i="64"/>
  <c r="EV432" i="64"/>
  <c r="FB435" i="64"/>
  <c r="EV431" i="64"/>
  <c r="FA431" i="64"/>
  <c r="EV434" i="64"/>
  <c r="EV435" i="64"/>
  <c r="EZ431" i="64"/>
  <c r="EV427" i="64"/>
  <c r="EV426" i="64"/>
  <c r="FA426" i="64"/>
  <c r="EV430" i="64"/>
  <c r="FB430" i="64"/>
  <c r="EZ426" i="64"/>
  <c r="EV422" i="64"/>
  <c r="EV424" i="64"/>
  <c r="EV421" i="64"/>
  <c r="EZ421" i="64"/>
  <c r="FE421" i="64" s="1"/>
  <c r="IB421" i="64" s="1"/>
  <c r="EV423" i="64"/>
  <c r="FB425" i="64"/>
  <c r="EV417" i="64"/>
  <c r="EV416" i="64"/>
  <c r="FA416" i="64"/>
  <c r="EV418" i="64"/>
  <c r="EV419" i="64"/>
  <c r="FB420" i="64"/>
  <c r="EV420" i="64"/>
  <c r="EZ416" i="64"/>
  <c r="FE416" i="64" s="1"/>
  <c r="IB416" i="64" s="1"/>
  <c r="EV413" i="64"/>
  <c r="EV412" i="64"/>
  <c r="FB415" i="64"/>
  <c r="EV411" i="64"/>
  <c r="FA411" i="64"/>
  <c r="EV414" i="64"/>
  <c r="EV415" i="64"/>
  <c r="EZ411" i="64"/>
  <c r="FE411" i="64" s="1"/>
  <c r="IB411" i="64" s="1"/>
  <c r="EV408" i="64"/>
  <c r="EV407" i="64"/>
  <c r="EV406" i="64"/>
  <c r="FA406" i="64"/>
  <c r="EV409" i="64"/>
  <c r="FB410" i="64"/>
  <c r="EZ406" i="64"/>
  <c r="EV403" i="64"/>
  <c r="EV402" i="64"/>
  <c r="EV404" i="64"/>
  <c r="FB405" i="64"/>
  <c r="EV401" i="64"/>
  <c r="FA401" i="64"/>
  <c r="EV405" i="64"/>
  <c r="EZ401" i="64"/>
  <c r="FE401" i="64" s="1"/>
  <c r="IB401" i="64" s="1"/>
  <c r="EV398" i="64"/>
  <c r="EV397" i="64"/>
  <c r="FB400" i="64"/>
  <c r="EV396" i="64"/>
  <c r="FA396" i="64"/>
  <c r="EV399" i="64"/>
  <c r="EV400" i="64"/>
  <c r="EZ396" i="64"/>
  <c r="FE396" i="64" s="1"/>
  <c r="IB396" i="64" s="1"/>
  <c r="EV393" i="64"/>
  <c r="EV392" i="64"/>
  <c r="FB395" i="64"/>
  <c r="EV391" i="64"/>
  <c r="FA391" i="64"/>
  <c r="EV394" i="64"/>
  <c r="EV395" i="64"/>
  <c r="EZ391" i="64"/>
  <c r="FE391" i="64" s="1"/>
  <c r="IB391" i="64" s="1"/>
  <c r="EV387" i="64"/>
  <c r="EV386" i="64"/>
  <c r="FA386" i="64"/>
  <c r="EV389" i="64"/>
  <c r="FB390" i="64"/>
  <c r="EZ386" i="64"/>
  <c r="EV383" i="64"/>
  <c r="EV381" i="64"/>
  <c r="FB385" i="64"/>
  <c r="EV382" i="64"/>
  <c r="EV384" i="64"/>
  <c r="EV385" i="64"/>
  <c r="EZ381" i="64"/>
  <c r="FE381" i="64" s="1"/>
  <c r="IB381" i="64" s="1"/>
  <c r="EV378" i="64"/>
  <c r="EV380" i="64"/>
  <c r="EV377" i="64"/>
  <c r="EV376" i="64"/>
  <c r="FA376" i="64"/>
  <c r="FB380" i="64"/>
  <c r="EZ376" i="64"/>
  <c r="FE376" i="64" s="1"/>
  <c r="IB376" i="64" s="1"/>
  <c r="EV373" i="64"/>
  <c r="EV371" i="64"/>
  <c r="FB375" i="64"/>
  <c r="EV372" i="64"/>
  <c r="EV374" i="64"/>
  <c r="EV375" i="64"/>
  <c r="EZ371" i="64"/>
  <c r="FE371" i="64" s="1"/>
  <c r="IB371" i="64" s="1"/>
  <c r="EV369" i="64"/>
  <c r="EV367" i="64"/>
  <c r="EV370" i="64"/>
  <c r="EV366" i="64"/>
  <c r="EZ366" i="64"/>
  <c r="EV368" i="64"/>
  <c r="FE366" i="64"/>
  <c r="IB366" i="64" s="1"/>
  <c r="EV364" i="64"/>
  <c r="EZ361" i="64"/>
  <c r="FE361" i="64" s="1"/>
  <c r="IB361" i="64" s="1"/>
  <c r="EV362" i="64"/>
  <c r="EV365" i="64"/>
  <c r="EV361" i="64"/>
  <c r="EV363" i="64"/>
  <c r="EV359" i="64"/>
  <c r="EV357" i="64"/>
  <c r="EV360" i="64"/>
  <c r="EV356" i="64"/>
  <c r="EZ356" i="64"/>
  <c r="FE356" i="64" s="1"/>
  <c r="IB356" i="64" s="1"/>
  <c r="EV358" i="64"/>
  <c r="EV354" i="64"/>
  <c r="EV351" i="64"/>
  <c r="EZ351" i="64"/>
  <c r="EV352" i="64"/>
  <c r="EV355" i="64"/>
  <c r="EV353" i="64"/>
  <c r="FE351" i="64"/>
  <c r="IB351" i="64" s="1"/>
  <c r="EV349" i="64"/>
  <c r="EV346" i="64"/>
  <c r="EV347" i="64"/>
  <c r="EV350" i="64"/>
  <c r="EZ346" i="64"/>
  <c r="FE346" i="64" s="1"/>
  <c r="IB346" i="64" s="1"/>
  <c r="EV348" i="64"/>
  <c r="EV344" i="64"/>
  <c r="EV342" i="64"/>
  <c r="EV345" i="64"/>
  <c r="EV341" i="64"/>
  <c r="EZ341" i="64"/>
  <c r="FE341" i="64" s="1"/>
  <c r="IB341" i="64" s="1"/>
  <c r="EV343" i="64"/>
  <c r="EV339" i="64"/>
  <c r="EV337" i="64"/>
  <c r="EV340" i="64"/>
  <c r="EV336" i="64"/>
  <c r="EZ336" i="64"/>
  <c r="FE336" i="64" s="1"/>
  <c r="IB336" i="64" s="1"/>
  <c r="EV338" i="64"/>
  <c r="EV334" i="64"/>
  <c r="EV331" i="64"/>
  <c r="EZ331" i="64"/>
  <c r="EV332" i="64"/>
  <c r="EV335" i="64"/>
  <c r="EV333" i="64"/>
  <c r="FE331" i="64"/>
  <c r="IB331" i="64" s="1"/>
  <c r="EV329" i="64"/>
  <c r="EZ326" i="64"/>
  <c r="FE326" i="64" s="1"/>
  <c r="IB326" i="64" s="1"/>
  <c r="EV327" i="64"/>
  <c r="EV330" i="64"/>
  <c r="EV326" i="64"/>
  <c r="EV328" i="64"/>
  <c r="EV324" i="64"/>
  <c r="EV321" i="64"/>
  <c r="EZ321" i="64"/>
  <c r="FE321" i="64" s="1"/>
  <c r="IB321" i="64" s="1"/>
  <c r="EV322" i="64"/>
  <c r="EV325" i="64"/>
  <c r="EV323" i="64"/>
  <c r="EV319" i="64"/>
  <c r="EZ316" i="64"/>
  <c r="FE316" i="64" s="1"/>
  <c r="IB316" i="64" s="1"/>
  <c r="EV317" i="64"/>
  <c r="EV320" i="64"/>
  <c r="EV316" i="64"/>
  <c r="EV318" i="64"/>
  <c r="EV314" i="64"/>
  <c r="EZ311" i="64"/>
  <c r="FE311" i="64" s="1"/>
  <c r="IB311" i="64" s="1"/>
  <c r="EV312" i="64"/>
  <c r="EV315" i="64"/>
  <c r="EV311" i="64"/>
  <c r="EV313" i="64"/>
  <c r="EV309" i="64"/>
  <c r="EZ306" i="64"/>
  <c r="FE306" i="64" s="1"/>
  <c r="IB306" i="64" s="1"/>
  <c r="EV307" i="64"/>
  <c r="EV310" i="64"/>
  <c r="EV306" i="64"/>
  <c r="EV308" i="64"/>
  <c r="EV304" i="64"/>
  <c r="EZ301" i="64"/>
  <c r="FE301" i="64" s="1"/>
  <c r="IB301" i="64" s="1"/>
  <c r="EV302" i="64"/>
  <c r="EV305" i="64"/>
  <c r="EV301" i="64"/>
  <c r="EV303" i="64"/>
  <c r="EV299" i="64"/>
  <c r="EZ296" i="64"/>
  <c r="FE296" i="64" s="1"/>
  <c r="IB296" i="64" s="1"/>
  <c r="EV297" i="64"/>
  <c r="EV300" i="64"/>
  <c r="EV296" i="64"/>
  <c r="EV298" i="64"/>
  <c r="EV294" i="64"/>
  <c r="EV291" i="64"/>
  <c r="EZ291" i="64"/>
  <c r="EV292" i="64"/>
  <c r="EV295" i="64"/>
  <c r="EV293" i="64"/>
  <c r="FE291" i="64"/>
  <c r="IB291" i="64" s="1"/>
  <c r="EV289" i="64"/>
  <c r="EV286" i="64"/>
  <c r="EZ286" i="64"/>
  <c r="EV287" i="64"/>
  <c r="EV290" i="64"/>
  <c r="EV288" i="64"/>
  <c r="FE286" i="64"/>
  <c r="IB286" i="64" s="1"/>
  <c r="EV284" i="64"/>
  <c r="EZ281" i="64"/>
  <c r="EV282" i="64"/>
  <c r="EV285" i="64"/>
  <c r="EV283" i="64"/>
  <c r="FE281" i="64"/>
  <c r="IB281" i="64" s="1"/>
  <c r="EV279" i="64"/>
  <c r="EZ276" i="64"/>
  <c r="EV277" i="64"/>
  <c r="EV280" i="64"/>
  <c r="EV278" i="64"/>
  <c r="FE276" i="64"/>
  <c r="IB276" i="64" s="1"/>
  <c r="EV274" i="64"/>
  <c r="EZ271" i="64"/>
  <c r="FE271" i="64" s="1"/>
  <c r="IB271" i="64" s="1"/>
  <c r="EV272" i="64"/>
  <c r="EV275" i="64"/>
  <c r="EV271" i="64"/>
  <c r="EV273" i="64"/>
  <c r="EV269" i="64"/>
  <c r="EV266" i="64"/>
  <c r="EZ266" i="64"/>
  <c r="EV267" i="64"/>
  <c r="EV270" i="64"/>
  <c r="EV268" i="64"/>
  <c r="FE266" i="64"/>
  <c r="IB266" i="64" s="1"/>
  <c r="EV264" i="64"/>
  <c r="EV262" i="64"/>
  <c r="EV265" i="64"/>
  <c r="EV261" i="64"/>
  <c r="EV263" i="64"/>
  <c r="FE261" i="64"/>
  <c r="IB261" i="64" s="1"/>
  <c r="EV259" i="64"/>
  <c r="EV256" i="64"/>
  <c r="EZ256" i="64"/>
  <c r="EV257" i="64"/>
  <c r="EV260" i="64"/>
  <c r="EV258" i="64"/>
  <c r="FE256" i="64"/>
  <c r="IB256" i="64" s="1"/>
  <c r="EV254" i="64"/>
  <c r="EZ251" i="64"/>
  <c r="FE251" i="64" s="1"/>
  <c r="IB251" i="64" s="1"/>
  <c r="EV252" i="64"/>
  <c r="EV255" i="64"/>
  <c r="EV251" i="64"/>
  <c r="EV253" i="64"/>
  <c r="EV249" i="64"/>
  <c r="EV246" i="64"/>
  <c r="EZ246" i="64"/>
  <c r="EV247" i="64"/>
  <c r="EV250" i="64"/>
  <c r="EV248" i="64"/>
  <c r="FE246" i="64"/>
  <c r="IB246" i="64" s="1"/>
  <c r="EV244" i="64"/>
  <c r="EV242" i="64"/>
  <c r="EV245" i="64"/>
  <c r="EV241" i="64"/>
  <c r="EZ241" i="64"/>
  <c r="FE241" i="64" s="1"/>
  <c r="IB241" i="64" s="1"/>
  <c r="EV243" i="64"/>
  <c r="EV239" i="64"/>
  <c r="EZ236" i="64"/>
  <c r="FE236" i="64" s="1"/>
  <c r="IB236" i="64" s="1"/>
  <c r="EV237" i="64"/>
  <c r="EV240" i="64"/>
  <c r="EV236" i="64"/>
  <c r="EV238" i="64"/>
  <c r="EV234" i="64"/>
  <c r="EV232" i="64"/>
  <c r="EV235" i="64"/>
  <c r="EV231" i="64"/>
  <c r="EZ231" i="64"/>
  <c r="FE231" i="64" s="1"/>
  <c r="IB231" i="64" s="1"/>
  <c r="EV233" i="64"/>
  <c r="EV226" i="64"/>
  <c r="EV229" i="64"/>
  <c r="EZ226" i="64"/>
  <c r="EV227" i="64"/>
  <c r="EV230" i="64"/>
  <c r="EV228" i="64"/>
  <c r="FE226" i="64"/>
  <c r="IB226" i="64" s="1"/>
  <c r="EV224" i="64"/>
  <c r="EV221" i="64"/>
  <c r="EZ221" i="64"/>
  <c r="EV222" i="64"/>
  <c r="EV225" i="64"/>
  <c r="EV223" i="64"/>
  <c r="FE221" i="64"/>
  <c r="IB221" i="64" s="1"/>
  <c r="EV219" i="64"/>
  <c r="EV220" i="64"/>
  <c r="EV216" i="64"/>
  <c r="EZ216" i="64"/>
  <c r="FE216" i="64" s="1"/>
  <c r="IB216" i="64" s="1"/>
  <c r="EV217" i="64"/>
  <c r="EV218" i="64"/>
  <c r="EV214" i="64"/>
  <c r="EZ211" i="64"/>
  <c r="FE211" i="64" s="1"/>
  <c r="IB211" i="64" s="1"/>
  <c r="EV212" i="64"/>
  <c r="EV215" i="64"/>
  <c r="EV211" i="64"/>
  <c r="EV213" i="64"/>
  <c r="EV209" i="64"/>
  <c r="EV207" i="64"/>
  <c r="EV210" i="64"/>
  <c r="EV206" i="64"/>
  <c r="EZ206" i="64"/>
  <c r="FE206" i="64" s="1"/>
  <c r="IB206" i="64" s="1"/>
  <c r="EV208" i="64"/>
  <c r="EV204" i="64"/>
  <c r="EZ201" i="64"/>
  <c r="EV202" i="64"/>
  <c r="EV205" i="64"/>
  <c r="EV201" i="64"/>
  <c r="EV203" i="64"/>
  <c r="EV199" i="64"/>
  <c r="EZ196" i="64"/>
  <c r="FE196" i="64" s="1"/>
  <c r="IB196" i="64" s="1"/>
  <c r="EV197" i="64"/>
  <c r="EV200" i="64"/>
  <c r="EV196" i="64"/>
  <c r="EV198" i="64"/>
  <c r="EV194" i="64"/>
  <c r="EZ191" i="64"/>
  <c r="FE191" i="64" s="1"/>
  <c r="IB191" i="64" s="1"/>
  <c r="EV192" i="64"/>
  <c r="EV195" i="64"/>
  <c r="EV191" i="64"/>
  <c r="EV193" i="64"/>
  <c r="EV189" i="64"/>
  <c r="EZ186" i="64"/>
  <c r="EV187" i="64"/>
  <c r="EV190" i="64"/>
  <c r="EV188" i="64"/>
  <c r="FE186" i="64"/>
  <c r="IB186" i="64" s="1"/>
  <c r="EV184" i="64"/>
  <c r="EZ181" i="64"/>
  <c r="FE181" i="64" s="1"/>
  <c r="IB181" i="64" s="1"/>
  <c r="EV182" i="64"/>
  <c r="EV185" i="64"/>
  <c r="EV181" i="64"/>
  <c r="EV183" i="64"/>
  <c r="EV179" i="64"/>
  <c r="EZ176" i="64"/>
  <c r="FE176" i="64" s="1"/>
  <c r="IB176" i="64" s="1"/>
  <c r="EV177" i="64"/>
  <c r="EV180" i="64"/>
  <c r="EV176" i="64"/>
  <c r="EV178" i="64"/>
  <c r="EV171" i="64"/>
  <c r="EV173" i="64"/>
  <c r="EV172" i="64"/>
  <c r="FB175" i="64"/>
  <c r="FA171" i="64"/>
  <c r="EV174" i="64"/>
  <c r="EV175" i="64"/>
  <c r="EZ171" i="64"/>
  <c r="FE171" i="64" s="1"/>
  <c r="IB171" i="64" s="1"/>
  <c r="EV169" i="64"/>
  <c r="EZ166" i="64"/>
  <c r="EV167" i="64"/>
  <c r="EV170" i="64"/>
  <c r="EV166" i="64"/>
  <c r="EV168" i="64"/>
  <c r="FE166" i="64"/>
  <c r="IB166" i="64" s="1"/>
  <c r="EV161" i="64"/>
  <c r="EV163" i="64"/>
  <c r="FB165" i="64"/>
  <c r="EV162" i="64"/>
  <c r="EV164" i="64"/>
  <c r="EV165" i="64"/>
  <c r="EZ161" i="64"/>
  <c r="FE161" i="64" s="1"/>
  <c r="IB161" i="64" s="1"/>
  <c r="EV159" i="64"/>
  <c r="EZ156" i="64"/>
  <c r="FE156" i="64" s="1"/>
  <c r="IB156" i="64" s="1"/>
  <c r="EV157" i="64"/>
  <c r="EV160" i="64"/>
  <c r="EV156" i="64"/>
  <c r="EV158" i="64"/>
  <c r="EV154" i="64"/>
  <c r="EV151" i="64"/>
  <c r="EZ151" i="64"/>
  <c r="FE151" i="64" s="1"/>
  <c r="IB151" i="64" s="1"/>
  <c r="EV152" i="64"/>
  <c r="EV155" i="64"/>
  <c r="EV153" i="64"/>
  <c r="EV149" i="64"/>
  <c r="EZ146" i="64"/>
  <c r="FE146" i="64" s="1"/>
  <c r="IB146" i="64" s="1"/>
  <c r="EV147" i="64"/>
  <c r="EV150" i="64"/>
  <c r="EV146" i="64"/>
  <c r="EV148" i="64"/>
  <c r="EV144" i="64"/>
  <c r="EV141" i="64"/>
  <c r="EZ141" i="64"/>
  <c r="FE141" i="64" s="1"/>
  <c r="IB141" i="64" s="1"/>
  <c r="EV142" i="64"/>
  <c r="EV145" i="64"/>
  <c r="EV143" i="64"/>
  <c r="EV138" i="64"/>
  <c r="EV137" i="64"/>
  <c r="FB140" i="64"/>
  <c r="EV136" i="64"/>
  <c r="FA136" i="64"/>
  <c r="EV139" i="64"/>
  <c r="EV140" i="64"/>
  <c r="EZ136" i="64"/>
  <c r="FE136" i="64" s="1"/>
  <c r="IB136" i="64" s="1"/>
  <c r="EV134" i="64"/>
  <c r="EV132" i="64"/>
  <c r="EV135" i="64"/>
  <c r="EV131" i="64"/>
  <c r="EZ131" i="64"/>
  <c r="FE131" i="64" s="1"/>
  <c r="IB131" i="64" s="1"/>
  <c r="EV133" i="64"/>
  <c r="EV129" i="64"/>
  <c r="EV127" i="64"/>
  <c r="EV130" i="64"/>
  <c r="EV126" i="64"/>
  <c r="EZ126" i="64"/>
  <c r="FE126" i="64" s="1"/>
  <c r="IB126" i="64" s="1"/>
  <c r="EV128" i="64"/>
  <c r="EV124" i="64"/>
  <c r="EZ121" i="64"/>
  <c r="FE121" i="64" s="1"/>
  <c r="IB121" i="64" s="1"/>
  <c r="EV122" i="64"/>
  <c r="EV125" i="64"/>
  <c r="EV121" i="64"/>
  <c r="EV123" i="64"/>
  <c r="EV119" i="64"/>
  <c r="EV116" i="64"/>
  <c r="EZ116" i="64"/>
  <c r="FE116" i="64" s="1"/>
  <c r="IB116" i="64" s="1"/>
  <c r="EV117" i="64"/>
  <c r="EV120" i="64"/>
  <c r="EV118" i="64"/>
  <c r="EV114" i="64"/>
  <c r="EZ111" i="64"/>
  <c r="FE111" i="64" s="1"/>
  <c r="IB111" i="64" s="1"/>
  <c r="EV112" i="64"/>
  <c r="EV115" i="64"/>
  <c r="EV111" i="64"/>
  <c r="EV113" i="64"/>
  <c r="EV109" i="64"/>
  <c r="EV106" i="64"/>
  <c r="EZ106" i="64"/>
  <c r="EV107" i="64"/>
  <c r="EV110" i="64"/>
  <c r="EV108" i="64"/>
  <c r="FE106" i="64"/>
  <c r="IB106" i="64" s="1"/>
  <c r="EV105" i="64"/>
  <c r="EV101" i="64"/>
  <c r="FA101" i="64"/>
  <c r="EV103" i="64"/>
  <c r="EV102" i="64"/>
  <c r="FB105" i="64"/>
  <c r="EV104" i="64"/>
  <c r="EZ101" i="64"/>
  <c r="FE101" i="64" s="1"/>
  <c r="IB101" i="64" s="1"/>
  <c r="EV98" i="64"/>
  <c r="EV97" i="64"/>
  <c r="FB100" i="64"/>
  <c r="EV96" i="64"/>
  <c r="FA96" i="64"/>
  <c r="EV99" i="64"/>
  <c r="EV100" i="64"/>
  <c r="EZ96" i="64"/>
  <c r="FE96" i="64" s="1"/>
  <c r="IB96" i="64" s="1"/>
  <c r="EV91" i="64"/>
  <c r="FA91" i="64"/>
  <c r="EV93" i="64"/>
  <c r="EV92" i="64"/>
  <c r="FB95" i="64"/>
  <c r="EV95" i="64"/>
  <c r="EV94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3" i="64"/>
  <c r="EV82" i="64"/>
  <c r="FB85" i="64"/>
  <c r="EV81" i="64"/>
  <c r="FA81" i="64"/>
  <c r="EV84" i="64"/>
  <c r="EV85" i="64"/>
  <c r="EZ81" i="64"/>
  <c r="FE81" i="64" s="1"/>
  <c r="IB81" i="64" s="1"/>
  <c r="EV78" i="64"/>
  <c r="FB80" i="64"/>
  <c r="EV76" i="64"/>
  <c r="EV77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8" i="64"/>
  <c r="EV67" i="64"/>
  <c r="FB70" i="64"/>
  <c r="EV66" i="64"/>
  <c r="FA66" i="64"/>
  <c r="EV69" i="64"/>
  <c r="EV70" i="64"/>
  <c r="EZ66" i="64"/>
  <c r="FE66" i="64" s="1"/>
  <c r="IB66" i="64" s="1"/>
  <c r="EV63" i="64"/>
  <c r="EV62" i="64"/>
  <c r="FB65" i="64"/>
  <c r="EV61" i="64"/>
  <c r="FA61" i="64"/>
  <c r="EV64" i="64"/>
  <c r="EV65" i="64"/>
  <c r="EZ61" i="64"/>
  <c r="FE61" i="64" s="1"/>
  <c r="IB61" i="64" s="1"/>
  <c r="EV58" i="64"/>
  <c r="EV57" i="64"/>
  <c r="FB60" i="64"/>
  <c r="FA56" i="64"/>
  <c r="EV59" i="64"/>
  <c r="EV60" i="64"/>
  <c r="EZ56" i="64"/>
  <c r="EV53" i="64"/>
  <c r="EV52" i="64"/>
  <c r="FB55" i="64"/>
  <c r="EV51" i="64"/>
  <c r="FA51" i="64"/>
  <c r="EV54" i="64"/>
  <c r="EV55" i="64"/>
  <c r="EZ51" i="64"/>
  <c r="FE51" i="64" s="1"/>
  <c r="IB51" i="64" s="1"/>
  <c r="EV48" i="64"/>
  <c r="FB50" i="64"/>
  <c r="EV46" i="64"/>
  <c r="EV47" i="64"/>
  <c r="EV49" i="64"/>
  <c r="EV50" i="64"/>
  <c r="EZ46" i="64"/>
  <c r="FE46" i="64" s="1"/>
  <c r="IB46" i="64" s="1"/>
  <c r="EV41" i="64"/>
  <c r="EV43" i="64"/>
  <c r="EV44" i="64"/>
  <c r="EV42" i="64"/>
  <c r="FB45" i="64"/>
  <c r="EZ41" i="64"/>
  <c r="FE41" i="64" s="1"/>
  <c r="IB41" i="64" s="1"/>
  <c r="EV38" i="64"/>
  <c r="FB40" i="64"/>
  <c r="EV36" i="64"/>
  <c r="EV37" i="64"/>
  <c r="EV39" i="64"/>
  <c r="EV40" i="64"/>
  <c r="EZ36" i="64"/>
  <c r="FE36" i="64" s="1"/>
  <c r="IB36" i="64" s="1"/>
  <c r="EV33" i="64"/>
  <c r="EV32" i="64"/>
  <c r="FB35" i="64"/>
  <c r="EV31" i="64"/>
  <c r="FA31" i="64"/>
  <c r="EV34" i="64"/>
  <c r="EV35" i="64"/>
  <c r="EZ31" i="64"/>
  <c r="FE31" i="64" s="1"/>
  <c r="IB31" i="64" s="1"/>
  <c r="EV26" i="64"/>
  <c r="EV27" i="64"/>
  <c r="EV29" i="64"/>
  <c r="FB30" i="64"/>
  <c r="FA26" i="64"/>
  <c r="EV30" i="64"/>
  <c r="EZ26" i="64"/>
  <c r="FE26" i="64" s="1"/>
  <c r="IB26" i="64" s="1"/>
  <c r="FA21" i="64"/>
  <c r="EV21" i="64"/>
  <c r="EV22" i="64"/>
  <c r="EV23" i="64"/>
  <c r="EV24" i="64"/>
  <c r="FB25" i="64"/>
  <c r="EV25" i="64"/>
  <c r="EZ21" i="64"/>
  <c r="FE21" i="64" s="1"/>
  <c r="IB21" i="64" s="1"/>
  <c r="EV17" i="64"/>
  <c r="EV19" i="64"/>
  <c r="FB20" i="64"/>
  <c r="EV16" i="64"/>
  <c r="FA16" i="64"/>
  <c r="EV20" i="64"/>
  <c r="EZ16" i="64"/>
  <c r="FE16" i="64" s="1"/>
  <c r="IB16" i="64" s="1"/>
  <c r="EV13" i="64"/>
  <c r="FB15" i="64"/>
  <c r="EV11" i="64"/>
  <c r="EV12" i="64"/>
  <c r="FA11" i="64"/>
  <c r="EV14" i="64"/>
  <c r="EV15" i="64"/>
  <c r="EZ11" i="64"/>
  <c r="FE11" i="64" s="1"/>
  <c r="IB11" i="64" s="1"/>
  <c r="GN6" i="64"/>
  <c r="H8" i="89"/>
  <c r="D11" i="89" s="1"/>
  <c r="I18" i="90"/>
  <c r="I17" i="90"/>
  <c r="E14" i="90"/>
  <c r="D25" i="89"/>
  <c r="D23" i="89" l="1"/>
  <c r="F10" i="91" s="1"/>
  <c r="FE1131" i="64"/>
  <c r="IB1131" i="64" s="1"/>
  <c r="FE1116" i="64"/>
  <c r="IB1116" i="64" s="1"/>
  <c r="FE921" i="64"/>
  <c r="IB921" i="64" s="1"/>
  <c r="FE891" i="64"/>
  <c r="IB891" i="64" s="1"/>
  <c r="FE856" i="64"/>
  <c r="IB856" i="64" s="1"/>
  <c r="FE736" i="64"/>
  <c r="IB736" i="64" s="1"/>
  <c r="FE576" i="64"/>
  <c r="IB576" i="64" s="1"/>
  <c r="FE461" i="64"/>
  <c r="IB461" i="64" s="1"/>
  <c r="FE431" i="64"/>
  <c r="IB431" i="64" s="1"/>
  <c r="FE201" i="64"/>
  <c r="IB201" i="64" s="1"/>
  <c r="FE1126" i="64"/>
  <c r="IB1126" i="64" s="1"/>
  <c r="FE1081" i="64"/>
  <c r="IB1081" i="64" s="1"/>
  <c r="FE1076" i="64"/>
  <c r="IB1076" i="64" s="1"/>
  <c r="FE1056" i="64"/>
  <c r="IB1056" i="64" s="1"/>
  <c r="FE1031" i="64"/>
  <c r="IB1031" i="64" s="1"/>
  <c r="FE1026" i="64"/>
  <c r="IB1026" i="64" s="1"/>
  <c r="FE1011" i="64"/>
  <c r="IB1011" i="64" s="1"/>
  <c r="FE981" i="64"/>
  <c r="IB981" i="64" s="1"/>
  <c r="FE971" i="64"/>
  <c r="IB971" i="64" s="1"/>
  <c r="FE961" i="64"/>
  <c r="IB961" i="64" s="1"/>
  <c r="FE956" i="64"/>
  <c r="IB956" i="64" s="1"/>
  <c r="FE936" i="64"/>
  <c r="IB936" i="64" s="1"/>
  <c r="FE926" i="64"/>
  <c r="IB926" i="64" s="1"/>
  <c r="FE911" i="64"/>
  <c r="IB911" i="64" s="1"/>
  <c r="FE906" i="64"/>
  <c r="IB906" i="64" s="1"/>
  <c r="FE901" i="64"/>
  <c r="IB901" i="64" s="1"/>
  <c r="FE866" i="64"/>
  <c r="IB866" i="64" s="1"/>
  <c r="FE851" i="64"/>
  <c r="IB851" i="64" s="1"/>
  <c r="FE841" i="64"/>
  <c r="IB841" i="64" s="1"/>
  <c r="FE811" i="64"/>
  <c r="IB811" i="64" s="1"/>
  <c r="FE796" i="64"/>
  <c r="IB796" i="64" s="1"/>
  <c r="FE791" i="64"/>
  <c r="IB791" i="64" s="1"/>
  <c r="FE786" i="64"/>
  <c r="IB786" i="64" s="1"/>
  <c r="FE776" i="64"/>
  <c r="IB776" i="64" s="1"/>
  <c r="FE666" i="64"/>
  <c r="IB666" i="64" s="1"/>
  <c r="FE651" i="64"/>
  <c r="IB651" i="64" s="1"/>
  <c r="FE616" i="64"/>
  <c r="IB616" i="64" s="1"/>
  <c r="FE611" i="64"/>
  <c r="IB611" i="64" s="1"/>
  <c r="FE591" i="64"/>
  <c r="IB591" i="64" s="1"/>
  <c r="FE586" i="64"/>
  <c r="IB586" i="64" s="1"/>
  <c r="FE556" i="64"/>
  <c r="IB556" i="64" s="1"/>
  <c r="FE551" i="64"/>
  <c r="IB551" i="64" s="1"/>
  <c r="FE546" i="64"/>
  <c r="IB546" i="64" s="1"/>
  <c r="FE536" i="64"/>
  <c r="IB536" i="64" s="1"/>
  <c r="FE511" i="64"/>
  <c r="IB511" i="64" s="1"/>
  <c r="FE491" i="64"/>
  <c r="IB491" i="64" s="1"/>
  <c r="FE426" i="64"/>
  <c r="IB426" i="64" s="1"/>
  <c r="FE406" i="64"/>
  <c r="IB406" i="64" s="1"/>
  <c r="FE386" i="64"/>
  <c r="IB386" i="64" s="1"/>
  <c r="FE56" i="64"/>
  <c r="IB56" i="64" s="1"/>
  <c r="D13" i="89"/>
  <c r="E16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/>
  <c r="D32" i="89" s="1"/>
  <c r="D37" i="89" s="1"/>
  <c r="C42" i="90"/>
  <c r="C44" i="90" s="1"/>
  <c r="D36" i="89" l="1"/>
  <c r="C36" i="89"/>
  <c r="D33" i="89"/>
  <c r="I34" i="86" s="1"/>
  <c r="EN3" i="64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137" i="64"/>
  <c r="M1137" i="64" s="1"/>
  <c r="N1137" i="64" s="1"/>
  <c r="O1137" i="64" s="1"/>
  <c r="P1137" i="64" s="1"/>
  <c r="I26" i="86" l="1"/>
  <c r="I28" i="86"/>
  <c r="I27" i="86"/>
  <c r="B37" i="86"/>
  <c r="B39" i="86"/>
  <c r="D11" i="86"/>
  <c r="ER1137" i="64"/>
  <c r="ES1137" i="64" s="1"/>
  <c r="ET1137" i="64" s="1"/>
  <c r="EU1137" i="64" s="1"/>
  <c r="EV1137" i="64" s="1"/>
  <c r="EW1137" i="64" s="1"/>
  <c r="EX1137" i="64" s="1"/>
  <c r="EY1137" i="64" s="1"/>
  <c r="EZ1137" i="64" s="1"/>
  <c r="FA1137" i="64" s="1"/>
  <c r="FB1137" i="64" s="1"/>
  <c r="FC1137" i="64" s="1"/>
  <c r="FD1137" i="64" s="1"/>
  <c r="FE1137" i="64" s="1"/>
  <c r="FF1137" i="64" s="1"/>
  <c r="FG1137" i="64" s="1"/>
  <c r="FH1137" i="64" s="1"/>
  <c r="FI1137" i="64" s="1"/>
  <c r="FJ1137" i="64" s="1"/>
  <c r="FK1137" i="64" s="1"/>
  <c r="FL1137" i="64" s="1"/>
  <c r="FM1137" i="64" s="1"/>
  <c r="FN1137" i="64" s="1"/>
  <c r="FO1137" i="64" s="1"/>
  <c r="FP1137" i="64" s="1"/>
  <c r="FQ1137" i="64" s="1"/>
  <c r="FR1137" i="64" s="1"/>
  <c r="FS1137" i="64" s="1"/>
  <c r="FT1137" i="64" s="1"/>
  <c r="FU1137" i="64" s="1"/>
  <c r="FV1137" i="64" s="1"/>
  <c r="FW1137" i="64" s="1"/>
  <c r="FX1137" i="64" s="1"/>
  <c r="FY1137" i="64" s="1"/>
  <c r="F11" i="86"/>
  <c r="I20" i="86"/>
  <c r="C11" i="86"/>
  <c r="A11" i="68"/>
  <c r="F15" i="68" l="1"/>
  <c r="B35" i="68"/>
  <c r="B37" i="68"/>
  <c r="J3" i="87"/>
  <c r="I3" i="87" l="1"/>
  <c r="K3" i="87" s="1"/>
  <c r="L1136" i="64" l="1"/>
  <c r="M1136" i="64" s="1"/>
  <c r="N1136" i="64" s="1"/>
  <c r="O1136" i="64" s="1"/>
  <c r="P1136" i="64" s="1"/>
  <c r="EM1136" i="64" s="1"/>
  <c r="EN1136" i="64" s="1"/>
  <c r="EO1136" i="64" s="1"/>
  <c r="EP1136" i="64" s="1"/>
  <c r="EQ1136" i="64" s="1"/>
  <c r="ER1136" i="64" l="1"/>
  <c r="ES1136" i="64" s="1"/>
  <c r="ET1136" i="64" s="1"/>
  <c r="EU1136" i="64" s="1"/>
  <c r="EV1136" i="64" s="1"/>
  <c r="EW1136" i="64" s="1"/>
  <c r="EX1136" i="64" s="1"/>
  <c r="EY1136" i="64" s="1"/>
  <c r="EZ1136" i="64" s="1"/>
  <c r="FA1136" i="64" s="1"/>
  <c r="FB1136" i="64" s="1"/>
  <c r="FC1136" i="64" s="1"/>
  <c r="FD1136" i="64" s="1"/>
  <c r="FE1136" i="64" s="1"/>
  <c r="FF1136" i="64" s="1"/>
  <c r="FG1136" i="64" s="1"/>
  <c r="FH1136" i="64" s="1"/>
  <c r="FI1136" i="64" s="1"/>
  <c r="FJ1136" i="64" s="1"/>
  <c r="FK1136" i="64" s="1"/>
  <c r="FL1136" i="64" s="1"/>
  <c r="FM1136" i="64" s="1"/>
  <c r="FN1136" i="64" s="1"/>
  <c r="FO1136" i="64" s="1"/>
  <c r="FP1136" i="64" s="1"/>
  <c r="FQ1136" i="64" s="1"/>
  <c r="FR1136" i="64" s="1"/>
  <c r="FS1136" i="64" s="1"/>
  <c r="FT1136" i="64" s="1"/>
  <c r="FU1136" i="64" s="1"/>
  <c r="FV1136" i="64" s="1"/>
  <c r="FW1136" i="64" s="1"/>
  <c r="FX1136" i="64" s="1"/>
  <c r="FY1136" i="64" s="1"/>
  <c r="FZ1136" i="64" s="1"/>
  <c r="GA1136" i="64" s="1"/>
  <c r="GB1136" i="64" s="1"/>
  <c r="GC1136" i="64" s="1"/>
  <c r="GD1136" i="64" s="1"/>
  <c r="GE1136" i="64" s="1"/>
  <c r="GF1136" i="64" s="1"/>
  <c r="GG1136" i="64" s="1"/>
  <c r="GH1136" i="64" s="1"/>
  <c r="GI1136" i="64" s="1"/>
  <c r="GJ1136" i="64" s="1"/>
  <c r="GK1136" i="64" s="1"/>
  <c r="GL1136" i="64" s="1"/>
  <c r="GM1136" i="64" s="1"/>
  <c r="GN1136" i="64" s="1"/>
  <c r="GO1136" i="64" s="1"/>
  <c r="GP1136" i="64" s="1"/>
  <c r="GQ1136" i="64" s="1"/>
  <c r="GR1136" i="64" s="1"/>
  <c r="GS1136" i="64" s="1"/>
  <c r="GT1136" i="64" s="1"/>
  <c r="GU1136" i="64" s="1"/>
  <c r="GV1136" i="64" s="1"/>
  <c r="GW1136" i="64" s="1"/>
  <c r="GX1136" i="64" s="1"/>
  <c r="GY1136" i="64" s="1"/>
  <c r="GZ1136" i="64" s="1"/>
  <c r="HA1136" i="64" s="1"/>
  <c r="HB1136" i="64" s="1"/>
  <c r="HC1136" i="64" s="1"/>
  <c r="HD1136" i="64" s="1"/>
  <c r="HE1136" i="64" s="1"/>
  <c r="HF1136" i="64" s="1"/>
  <c r="HG1136" i="64" s="1"/>
  <c r="HH1136" i="64" s="1"/>
  <c r="HI1136" i="64" s="1"/>
  <c r="HJ1136" i="64" s="1"/>
  <c r="HK1136" i="64" s="1"/>
  <c r="HL1136" i="64" s="1"/>
  <c r="HM1136" i="64" s="1"/>
  <c r="HN1136" i="64" s="1"/>
  <c r="HO1136" i="64" s="1"/>
  <c r="HP1136" i="64" s="1"/>
  <c r="HQ1136" i="64" s="1"/>
  <c r="HR1136" i="64" s="1"/>
  <c r="HS1136" i="64" s="1"/>
  <c r="HT1136" i="64" s="1"/>
  <c r="HU1136" i="64" s="1"/>
  <c r="HV1136" i="64" s="1"/>
  <c r="HW1136" i="64" s="1"/>
  <c r="HX1136" i="64" s="1"/>
  <c r="HY1136" i="64" s="1"/>
  <c r="HZ1136" i="64" s="1"/>
  <c r="IA113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137" i="59"/>
  <c r="L6" i="64"/>
  <c r="E29" i="86" s="1"/>
  <c r="BV113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D4" i="87" s="1"/>
  <c r="I24" i="86"/>
  <c r="I23" i="86"/>
  <c r="D7" i="87"/>
  <c r="D11" i="87"/>
  <c r="D8" i="87"/>
  <c r="D9" i="87"/>
  <c r="T16" i="66"/>
  <c r="V16" i="66"/>
  <c r="U16" i="66"/>
  <c r="X16" i="66"/>
  <c r="G4" i="87" l="1"/>
  <c r="E4" i="87"/>
  <c r="I4" i="87"/>
  <c r="I31" i="86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G12" i="87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78" i="13"/>
  <c r="J2" i="13"/>
  <c r="J78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<sst xmlns="http://schemas.openxmlformats.org/spreadsheetml/2006/main" count="36570" uniqueCount="4309">
  <si>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</si>
  <si>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</si>
  <si>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</si>
  <si>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</si>
  <si>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</si>
  <si>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</si>
  <si>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</si>
  <si>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</si>
  <si>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</si>
  <si>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</si>
  <si>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</si>
  <si>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</si>
  <si>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</si>
  <si>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</si>
  <si>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</si>
  <si>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</si>
  <si>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</si>
  <si>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</si>
  <si>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</si>
  <si>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</si>
  <si>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</si>
  <si>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</si>
  <si>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</si>
  <si>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</si>
  <si>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</si>
  <si>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</si>
  <si>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</si>
  <si>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</si>
  <si>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</si>
  <si>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</si>
  <si>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</si>
  <si>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</si>
  <si>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</si>
  <si>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</si>
  <si>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</si>
  <si>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</si>
  <si>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</si>
  <si>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</si>
  <si>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</si>
  <si>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</si>
  <si>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</si>
  <si>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</si>
  <si>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</si>
  <si>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</si>
  <si>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</si>
  <si>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</si>
  <si>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</si>
  <si>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</si>
  <si>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</si>
  <si>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</si>
  <si>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</si>
  <si>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</si>
  <si>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</si>
  <si>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</si>
  <si>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</si>
  <si>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</si>
  <si>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</si>
  <si>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</si>
  <si>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</si>
  <si>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</si>
  <si>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</si>
  <si>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</si>
  <si>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</si>
  <si>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</si>
  <si>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</si>
  <si>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</si>
  <si>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</si>
  <si>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</si>
  <si>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</si>
  <si>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</si>
  <si>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</si>
  <si>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</si>
  <si>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</si>
  <si>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</si>
  <si>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</si>
  <si>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</si>
  <si>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</si>
  <si>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</si>
  <si>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</si>
  <si>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</si>
  <si>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</si>
  <si>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</si>
  <si>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</si>
  <si>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</si>
  <si>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</si>
  <si>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</si>
  <si>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</si>
  <si>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</si>
  <si>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</si>
  <si>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</si>
  <si>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</si>
  <si>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</si>
  <si>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</si>
  <si>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</si>
  <si>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</si>
  <si>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</si>
  <si>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</si>
  <si>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</si>
  <si>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</si>
  <si>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</si>
  <si>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</si>
  <si>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</si>
  <si>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</si>
  <si>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</si>
  <si>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</si>
  <si>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</si>
  <si>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</si>
  <si>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</si>
  <si>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</si>
  <si>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</si>
  <si>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</si>
  <si>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</si>
  <si>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</si>
  <si>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</si>
  <si>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</si>
  <si>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</si>
  <si>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</si>
  <si>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</si>
  <si>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</si>
  <si>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</si>
  <si>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</si>
  <si>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</si>
  <si>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</si>
  <si>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</si>
  <si>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</si>
  <si>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</si>
  <si>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</si>
  <si>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</si>
  <si>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</si>
  <si>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</si>
  <si>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</si>
  <si>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</si>
  <si>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</si>
  <si>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</si>
  <si>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</si>
  <si>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</si>
  <si>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</si>
  <si>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</si>
  <si>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</si>
  <si>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</si>
  <si>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</si>
  <si>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</si>
  <si>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</si>
  <si>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</si>
  <si>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</si>
  <si>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</si>
  <si>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</si>
  <si>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</si>
  <si>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</si>
  <si>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</si>
  <si>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</si>
  <si>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</si>
  <si>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</si>
  <si>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</si>
  <si>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</si>
  <si>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</si>
  <si>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</si>
  <si>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</si>
  <si>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</si>
  <si>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</si>
  <si>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</si>
  <si>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</si>
  <si>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</si>
  <si>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</si>
  <si>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</si>
  <si>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</si>
  <si>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</si>
  <si>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</si>
  <si>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</si>
  <si>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</si>
  <si>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</si>
  <si>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</si>
  <si>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</si>
  <si>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</si>
  <si>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</si>
  <si>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</si>
  <si>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</si>
  <si>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</si>
  <si>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</si>
  <si>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</si>
  <si>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</si>
  <si>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</si>
  <si>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</si>
  <si>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</si>
  <si>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</si>
  <si>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</si>
  <si>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</si>
  <si>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</si>
  <si>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</si>
  <si>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</si>
  <si>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</si>
  <si>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</si>
  <si>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</si>
  <si>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</si>
  <si>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</si>
  <si>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</si>
  <si>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</si>
  <si>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</si>
  <si>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</si>
  <si>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</si>
  <si>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</si>
  <si>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</si>
  <si>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</si>
  <si>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</si>
  <si>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</si>
  <si>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</si>
  <si>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</si>
  <si>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</si>
  <si>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</si>
  <si>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</si>
  <si>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</si>
  <si>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</si>
  <si>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</si>
  <si>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</si>
  <si>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</si>
  <si>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</si>
  <si>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</si>
  <si>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</si>
  <si>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</si>
  <si>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</si>
  <si>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</si>
  <si>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</si>
  <si>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</si>
  <si>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</si>
  <si>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</si>
  <si>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</si>
  <si>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</si>
  <si>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</si>
  <si>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</si>
  <si>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</si>
  <si>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</si>
  <si>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</si>
  <si>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</si>
  <si>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</si>
  <si>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</si>
  <si>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</si>
  <si>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</si>
  <si>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</si>
  <si>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</si>
  <si>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</si>
  <si>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</si>
  <si>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</si>
  <si>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</si>
  <si>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</si>
  <si>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</si>
  <si>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</si>
  <si>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</si>
  <si>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</si>
  <si>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</si>
  <si>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</si>
  <si>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</si>
  <si>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</si>
  <si>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</si>
  <si>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</si>
  <si>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</si>
  <si>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</si>
  <si>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</si>
  <si>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</si>
  <si>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</si>
  <si>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</si>
  <si>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</si>
  <si>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</si>
  <si>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</si>
  <si>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</si>
  <si>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</si>
  <si>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</si>
  <si>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</si>
  <si>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</si>
  <si>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</si>
  <si>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</si>
  <si>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</si>
  <si>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</si>
  <si>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</si>
  <si>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</si>
  <si>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</si>
  <si>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</si>
  <si>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</si>
  <si>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</si>
  <si>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</si>
  <si>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</si>
  <si>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</si>
  <si>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</si>
  <si>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</si>
  <si>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</si>
  <si>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</si>
  <si>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</si>
  <si>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</si>
  <si>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38.335.018/0001-17</t>
  </si>
  <si>
    <t>29.804.699/0001-24</t>
  </si>
  <si>
    <t>30.155.897/0001-93</t>
  </si>
  <si>
    <t>06.185.546/0001-40</t>
  </si>
  <si>
    <t>03.165.760/0001-47</t>
  </si>
  <si>
    <t>16.702.140/0001-41</t>
  </si>
  <si>
    <t>08.468.071/0001-25</t>
  </si>
  <si>
    <t>06.342.966/0001-93</t>
  </si>
  <si>
    <t>61.026.076/0001-80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</si>
  <si>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</si>
  <si>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</si>
  <si>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</si>
  <si>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</si>
  <si>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</si>
  <si>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</si>
  <si>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</si>
  <si>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</si>
  <si>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</si>
  <si>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</si>
  <si>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</si>
  <si>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</si>
  <si>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</si>
  <si>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</si>
  <si>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</si>
  <si>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</si>
  <si>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</si>
  <si>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</si>
  <si>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</si>
  <si>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</si>
  <si>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</si>
  <si>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</si>
  <si>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</si>
  <si>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</si>
  <si>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</si>
  <si>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</si>
  <si>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</si>
  <si>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</si>
  <si>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</si>
  <si>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</si>
  <si>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</si>
  <si>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</si>
  <si>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</si>
  <si>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</si>
  <si>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</si>
  <si>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</si>
  <si>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</si>
  <si>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</si>
  <si>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</si>
  <si>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</si>
  <si>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</si>
  <si>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</si>
  <si>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</si>
  <si>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</si>
  <si>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</si>
  <si>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</si>
  <si>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</si>
  <si>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</si>
  <si>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</si>
  <si>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</si>
  <si>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</si>
  <si>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</si>
  <si>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</si>
  <si>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</si>
  <si>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</si>
  <si>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</si>
  <si>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</si>
  <si>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</si>
  <si>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</si>
  <si>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</si>
  <si>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</si>
  <si>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</si>
  <si>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</si>
  <si>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</si>
  <si>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</si>
  <si>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</si>
  <si>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</si>
  <si>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</si>
  <si>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</si>
  <si>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</si>
  <si>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</si>
  <si>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</si>
  <si>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</si>
  <si>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</si>
  <si>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</si>
  <si>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</si>
  <si>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</si>
  <si>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</si>
  <si>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</si>
  <si>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</si>
  <si>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</si>
  <si>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</si>
  <si>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</si>
  <si>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</si>
  <si>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</si>
  <si>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</si>
  <si>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</si>
  <si>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</si>
  <si>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</si>
  <si>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</si>
  <si>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</si>
  <si>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</si>
  <si>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</si>
  <si>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</si>
  <si>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</si>
  <si>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</si>
  <si>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</si>
  <si>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</si>
  <si>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</si>
  <si>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</si>
  <si>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</si>
  <si>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</si>
  <si>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</si>
  <si>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</si>
  <si>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</si>
  <si>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</si>
  <si>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</si>
  <si>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</si>
  <si>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</si>
  <si>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</si>
  <si>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</si>
  <si>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</si>
  <si>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</si>
  <si>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</si>
  <si>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</si>
  <si>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</si>
  <si>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</si>
  <si>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</si>
  <si>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</si>
  <si>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</si>
  <si>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</si>
  <si>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</si>
  <si>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</si>
  <si>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</si>
  <si>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</si>
  <si>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</si>
  <si>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</si>
  <si>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</si>
  <si>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</si>
  <si>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</si>
  <si>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</si>
  <si>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</si>
  <si>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</si>
  <si>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</si>
  <si>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</si>
  <si>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</si>
  <si>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</si>
  <si>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</si>
  <si>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</si>
  <si>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</si>
  <si>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</si>
  <si>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</si>
  <si>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</si>
  <si>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</si>
  <si>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</si>
  <si>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</si>
  <si>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</si>
  <si>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</si>
  <si>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</si>
  <si>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</si>
  <si>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</si>
  <si>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</si>
  <si>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</si>
  <si>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</si>
  <si>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</si>
  <si>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</si>
  <si>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</si>
  <si>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</si>
  <si>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</si>
  <si>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</si>
  <si>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</si>
  <si>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</si>
  <si>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</si>
  <si>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</si>
  <si>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</si>
  <si>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</si>
  <si>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</si>
  <si>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</si>
  <si>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</si>
  <si>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</si>
  <si>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</si>
  <si>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</si>
  <si>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</si>
  <si>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</si>
  <si>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</si>
  <si>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</si>
  <si>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</si>
  <si>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</si>
  <si>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</si>
  <si>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</si>
  <si>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</si>
  <si>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</si>
  <si>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</si>
  <si>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</si>
  <si>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</si>
  <si>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</si>
  <si>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</si>
  <si>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</si>
  <si>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</si>
  <si>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</si>
  <si>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</si>
  <si>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</si>
  <si>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</si>
  <si>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</si>
  <si>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</si>
  <si>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</si>
  <si>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</si>
  <si>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</si>
  <si>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</si>
  <si>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</si>
  <si>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</si>
  <si>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</si>
  <si>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</si>
  <si>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</si>
  <si>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</si>
  <si>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</si>
  <si>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</si>
  <si>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</si>
  <si>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</si>
  <si>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</si>
  <si>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</si>
  <si>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</si>
  <si>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</si>
  <si>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</si>
  <si>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</si>
  <si>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</si>
  <si>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</si>
  <si>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</si>
  <si>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</si>
  <si>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</si>
  <si>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</si>
  <si>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</si>
  <si>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</si>
  <si>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</si>
  <si>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</si>
  <si>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</si>
  <si>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</si>
  <si>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</si>
  <si>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</si>
  <si>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</si>
  <si>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</si>
  <si>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</si>
  <si>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</si>
  <si>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</si>
  <si>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</si>
  <si>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</si>
  <si>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</si>
  <si>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</si>
  <si>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</si>
  <si>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</si>
  <si>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</si>
  <si>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</si>
  <si>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</si>
  <si>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</si>
  <si>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</si>
  <si>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</si>
  <si>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</si>
  <si>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</si>
  <si>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</si>
  <si>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</si>
  <si>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</si>
  <si>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</si>
  <si>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</si>
  <si>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</si>
  <si>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</si>
  <si>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</si>
  <si>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</si>
  <si>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</si>
  <si>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</si>
  <si>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</si>
  <si>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</si>
  <si>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</si>
  <si>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</si>
  <si>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</si>
  <si>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</si>
  <si>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</si>
  <si>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</si>
  <si>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</si>
  <si>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</si>
  <si>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</si>
  <si>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</si>
  <si>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</si>
  <si>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</si>
  <si>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</si>
  <si>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</si>
  <si>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</si>
  <si>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</si>
  <si>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</si>
  <si>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</si>
  <si>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</si>
  <si>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</si>
  <si>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</si>
  <si>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</si>
  <si>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</si>
  <si>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</si>
  <si>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</si>
  <si>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</si>
  <si>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</si>
  <si>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</si>
  <si>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</si>
  <si>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</si>
  <si>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</si>
  <si>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</si>
  <si>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</si>
  <si>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</si>
  <si>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</si>
  <si>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</si>
  <si>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</si>
  <si>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</si>
  <si>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</si>
  <si>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</si>
  <si>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</si>
  <si>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</si>
  <si>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</si>
  <si>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</si>
  <si>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</si>
  <si>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</si>
  <si>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</si>
  <si>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</si>
  <si>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</si>
  <si>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</si>
  <si>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</si>
  <si>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</si>
  <si>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</si>
  <si>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</si>
  <si>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</si>
  <si>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</si>
  <si>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</si>
  <si>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</si>
  <si>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</si>
  <si>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</si>
  <si>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</si>
  <si>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</si>
  <si>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</si>
  <si>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</si>
  <si>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</si>
  <si>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</si>
  <si>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</si>
  <si>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</si>
  <si>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</si>
  <si>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</si>
  <si>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</si>
  <si>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</si>
  <si>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</si>
  <si>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</si>
  <si>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</si>
  <si>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</si>
  <si>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</si>
  <si>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</si>
  <si>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</si>
  <si>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</si>
  <si>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</si>
  <si>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</si>
  <si>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</si>
  <si>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</si>
  <si>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</si>
  <si>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</si>
  <si>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</si>
  <si>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</si>
  <si>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</si>
  <si>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</si>
  <si>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</si>
  <si>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</si>
  <si>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</si>
  <si>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</si>
  <si>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</si>
  <si>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</si>
  <si>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</si>
  <si>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</si>
  <si>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</si>
  <si>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</si>
  <si>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</si>
  <si>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</si>
  <si>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</si>
  <si>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</si>
  <si>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</si>
  <si>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</si>
  <si>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</si>
  <si>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</si>
  <si>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</si>
  <si>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</si>
  <si>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</si>
  <si>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</si>
  <si>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</si>
  <si>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</si>
  <si>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</si>
  <si>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</si>
  <si>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</si>
  <si>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</si>
  <si>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</si>
  <si>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</si>
  <si>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</si>
  <si>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</si>
  <si>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</si>
  <si>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</si>
  <si>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</si>
  <si>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</si>
  <si>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</si>
  <si>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</si>
  <si>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</si>
  <si>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</si>
  <si>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</si>
  <si>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</si>
  <si>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</si>
  <si>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</si>
  <si>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</si>
  <si>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</si>
  <si>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</si>
  <si>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</si>
  <si>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</si>
  <si>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</si>
  <si>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</si>
  <si>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</si>
  <si>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</si>
  <si>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</si>
  <si>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</si>
  <si>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</si>
  <si>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</si>
  <si>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</si>
  <si>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</si>
  <si>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</si>
  <si>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</si>
  <si>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</si>
  <si>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</si>
  <si>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</si>
  <si>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</si>
  <si>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</si>
  <si>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</si>
  <si>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</si>
  <si>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</si>
  <si>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</si>
  <si>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</si>
  <si>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</si>
  <si>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</si>
  <si>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</si>
  <si>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</si>
  <si>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</si>
  <si>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</si>
  <si>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</si>
  <si>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</si>
  <si>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</si>
  <si>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</si>
  <si>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</si>
  <si>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</si>
  <si>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</si>
  <si>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</si>
  <si>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</si>
  <si>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</si>
  <si>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</si>
  <si>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</si>
  <si>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</si>
  <si>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</si>
  <si>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</si>
  <si>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</si>
  <si>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</si>
  <si>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</si>
  <si>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</si>
  <si>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</si>
  <si>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</si>
  <si>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</si>
  <si>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</si>
  <si>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</si>
  <si>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</si>
  <si>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</si>
  <si>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</si>
  <si>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</si>
  <si>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</si>
  <si>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</si>
  <si>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</si>
  <si>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</si>
  <si>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</si>
  <si>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</si>
  <si>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</si>
  <si>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</si>
  <si>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</si>
  <si>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</si>
  <si>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</si>
  <si>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</si>
  <si>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</si>
  <si>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</si>
  <si>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</si>
  <si>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</si>
  <si>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</si>
  <si>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</si>
  <si>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</si>
  <si>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</si>
  <si>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</si>
  <si>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</si>
  <si>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</si>
  <si>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</si>
  <si>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</si>
  <si>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</si>
  <si>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</si>
  <si>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</si>
  <si>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</si>
  <si>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</si>
  <si>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</si>
  <si>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</si>
  <si>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</si>
  <si>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</si>
  <si>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</si>
  <si>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</si>
  <si>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</si>
  <si>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</si>
  <si>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</si>
  <si>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</si>
  <si>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</si>
  <si>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</si>
  <si>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</si>
  <si>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</si>
  <si>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</si>
  <si>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</si>
  <si>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</si>
  <si>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</si>
  <si>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</si>
  <si>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</si>
  <si>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</si>
  <si>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</si>
  <si>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</si>
  <si>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</si>
  <si>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</si>
  <si>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</si>
  <si>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</si>
  <si>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</si>
  <si>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</si>
  <si>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</si>
  <si>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</si>
  <si>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</si>
  <si>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</si>
  <si>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</si>
  <si>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</si>
  <si>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</si>
  <si>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</si>
  <si>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</si>
  <si>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</si>
  <si>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</si>
  <si>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</si>
  <si>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</si>
  <si>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</si>
  <si>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</si>
  <si>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</si>
  <si>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</si>
  <si>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</si>
  <si>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</si>
  <si>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</si>
  <si>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</si>
  <si>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</si>
  <si>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</si>
  <si>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</si>
  <si>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</si>
  <si>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</si>
  <si>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</si>
  <si>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</si>
  <si>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</si>
  <si>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</si>
  <si>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</si>
  <si>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</si>
  <si>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</si>
  <si>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</si>
  <si>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</si>
  <si>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</si>
  <si>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</si>
  <si>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</si>
  <si>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</si>
  <si>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</si>
  <si>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</si>
  <si>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</si>
  <si>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</si>
  <si>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</si>
  <si>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</si>
  <si>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</si>
  <si>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</si>
  <si>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</si>
  <si>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</si>
  <si>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</si>
  <si>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</si>
  <si>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</si>
  <si>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</si>
  <si>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</si>
  <si>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</si>
  <si>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</si>
  <si>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</si>
  <si>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</si>
  <si>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</si>
  <si>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</si>
  <si>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</si>
  <si>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</si>
  <si>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</si>
  <si>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</si>
  <si>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</si>
  <si>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</si>
  <si>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</si>
  <si>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</si>
  <si>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</si>
  <si>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</si>
  <si>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</si>
  <si>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</si>
  <si>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</si>
  <si>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</si>
  <si>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</si>
  <si>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</si>
  <si>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</si>
  <si>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</si>
  <si>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</si>
  <si>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</si>
  <si>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</si>
  <si>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</si>
  <si>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</si>
  <si>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</si>
  <si>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</si>
  <si>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</si>
  <si>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</si>
  <si>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</si>
  <si>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</si>
  <si>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</si>
  <si>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</si>
  <si>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</si>
  <si>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</si>
  <si>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</si>
  <si>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</si>
  <si>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</si>
  <si>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</si>
  <si>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</si>
  <si>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</si>
  <si>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</si>
  <si>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</si>
  <si>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</si>
  <si>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</si>
  <si>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</si>
  <si>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</si>
  <si>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</si>
  <si>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</si>
  <si>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</si>
  <si>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</si>
  <si>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</si>
  <si>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</si>
  <si>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</si>
  <si>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</si>
  <si>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</si>
  <si>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</si>
  <si>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</si>
  <si>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</si>
  <si>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</si>
  <si>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</si>
  <si>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</si>
  <si>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</si>
  <si>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</si>
  <si>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</si>
  <si>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</si>
  <si>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</si>
  <si>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</si>
  <si>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</si>
  <si>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</si>
  <si>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</si>
  <si>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</si>
  <si>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</si>
  <si>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</si>
  <si>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</si>
  <si>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</si>
  <si>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</si>
  <si>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</si>
  <si>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</si>
  <si>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</si>
  <si>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</si>
  <si>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</si>
  <si>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</si>
  <si>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</si>
  <si>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</si>
  <si>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</si>
  <si>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</si>
  <si>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</si>
  <si>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</si>
  <si>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</si>
  <si>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</si>
  <si>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</si>
  <si>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</si>
  <si>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</si>
  <si>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</si>
  <si>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</si>
  <si>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</si>
  <si>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</si>
  <si>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</si>
  <si>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</si>
  <si>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</si>
  <si>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</si>
  <si>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</si>
  <si>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</si>
  <si>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</si>
  <si>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</si>
  <si>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</si>
  <si>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</si>
  <si>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</si>
  <si>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</si>
  <si>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</si>
  <si>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</si>
  <si>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</si>
  <si>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</si>
  <si>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</si>
  <si>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</si>
  <si>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</si>
  <si>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</si>
  <si>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</si>
  <si>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</si>
  <si>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</si>
  <si>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</si>
  <si>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</si>
  <si>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</si>
  <si>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</si>
  <si>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</si>
  <si>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</si>
  <si>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</si>
  <si>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</si>
  <si>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</si>
  <si>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</si>
  <si>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</si>
  <si>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</si>
  <si>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</si>
  <si>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</si>
  <si>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</si>
  <si>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</si>
  <si>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</si>
  <si>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</si>
  <si>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</si>
  <si>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</si>
  <si>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</si>
  <si>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</si>
  <si>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</si>
  <si>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</si>
  <si>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</si>
  <si>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</si>
  <si>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</si>
  <si>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</si>
  <si>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</si>
  <si>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</si>
  <si>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</si>
  <si>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</si>
  <si>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</si>
  <si>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</si>
  <si>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</si>
  <si>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</si>
  <si>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</si>
  <si>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</si>
  <si>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</si>
  <si>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</si>
  <si>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</si>
  <si>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</si>
  <si>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</si>
  <si>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</si>
  <si>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</si>
  <si>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</si>
  <si>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</si>
  <si>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</si>
  <si>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</si>
  <si>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</si>
  <si>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</si>
  <si>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</si>
  <si>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</si>
  <si>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</si>
  <si>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</si>
  <si>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</si>
  <si>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</si>
  <si>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</si>
  <si>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</si>
  <si>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</si>
  <si>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</si>
  <si>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</si>
  <si>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</si>
  <si>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</si>
  <si>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</si>
  <si>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</si>
  <si>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</si>
  <si>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</si>
  <si>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</si>
  <si>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</si>
  <si>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</si>
  <si>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</si>
  <si>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</si>
  <si>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</si>
  <si>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</si>
  <si>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</si>
  <si>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</si>
  <si>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</si>
  <si>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</si>
  <si>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</si>
  <si>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</si>
  <si>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</si>
  <si>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</si>
  <si>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</si>
  <si>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</si>
  <si>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</si>
  <si>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</si>
  <si>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</si>
  <si>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</si>
  <si>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</si>
  <si>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</si>
  <si>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</si>
  <si>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</si>
  <si>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</si>
  <si>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</si>
  <si>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</si>
  <si>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</si>
  <si>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</si>
  <si>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</si>
  <si>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</si>
  <si>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</si>
  <si>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</si>
  <si>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</si>
  <si>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</si>
  <si>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</si>
  <si>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</si>
  <si>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</si>
  <si>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</si>
  <si>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</si>
  <si>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</si>
  <si>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</si>
  <si>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</si>
  <si>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</si>
  <si>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</si>
  <si>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</si>
  <si>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</si>
  <si>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</si>
  <si>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</si>
  <si>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</si>
  <si>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</si>
  <si>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</si>
  <si>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</si>
  <si>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</si>
  <si>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</si>
  <si>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</si>
  <si>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</si>
  <si>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</si>
  <si>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</si>
  <si>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</si>
  <si>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</si>
  <si>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</si>
  <si>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</si>
  <si>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</si>
  <si>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</si>
  <si>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</si>
  <si>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</si>
  <si>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</si>
  <si>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</si>
  <si>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</si>
  <si>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</si>
  <si>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</si>
  <si>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</si>
  <si>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</si>
  <si>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</si>
  <si>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</si>
  <si>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</si>
  <si>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</si>
  <si>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</si>
  <si>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</si>
  <si>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</si>
  <si>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</si>
  <si>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</si>
  <si>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</si>
  <si>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</si>
  <si>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</si>
  <si>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</si>
  <si>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</si>
  <si>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</si>
  <si>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</si>
  <si>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</si>
  <si>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</si>
  <si>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</si>
  <si>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</si>
  <si>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</si>
  <si>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</si>
  <si>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</si>
  <si>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</si>
  <si>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</si>
  <si>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</si>
  <si>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</si>
  <si>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</si>
  <si>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</si>
  <si>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</si>
  <si>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</si>
  <si>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</si>
  <si>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</si>
  <si>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</si>
  <si>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</si>
  <si>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</si>
  <si>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</si>
  <si>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</si>
  <si>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</si>
  <si>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</si>
  <si>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</si>
  <si>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</si>
  <si>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</si>
  <si>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</si>
  <si>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</si>
  <si>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</si>
  <si>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</si>
  <si>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</si>
  <si>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</si>
  <si>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</si>
  <si>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</si>
  <si>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</si>
  <si>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</si>
  <si>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</si>
  <si>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</si>
  <si>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</si>
  <si>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</si>
  <si>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</si>
  <si>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</si>
  <si>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</si>
  <si>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</si>
  <si>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</si>
  <si>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</si>
  <si>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</si>
  <si>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</si>
  <si>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</si>
  <si>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</si>
  <si>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</si>
  <si>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</si>
  <si>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</si>
  <si>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</si>
  <si>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</si>
  <si>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</si>
  <si>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</si>
  <si>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</si>
  <si>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</si>
  <si>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</si>
  <si>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</si>
  <si>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</si>
  <si>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</si>
  <si>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</si>
  <si>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</si>
  <si>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</si>
  <si>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</si>
  <si>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</si>
  <si>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</si>
  <si>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</si>
  <si>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</si>
  <si>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</si>
  <si>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</si>
  <si>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</si>
  <si>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</si>
  <si>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</si>
  <si>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</si>
  <si>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</si>
  <si>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</si>
  <si>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</si>
  <si>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</si>
  <si>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</si>
  <si>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</si>
  <si>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</si>
  <si>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</si>
  <si>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</si>
  <si>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</si>
  <si>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</si>
  <si>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</si>
  <si>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</si>
  <si>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</si>
  <si>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</si>
  <si>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</si>
  <si>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</si>
  <si>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</si>
  <si>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</si>
  <si>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</si>
  <si>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</si>
  <si>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</si>
  <si>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</si>
  <si>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</si>
  <si>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</si>
  <si>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</si>
  <si>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</si>
  <si>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</si>
  <si>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</si>
  <si>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</si>
  <si>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</si>
  <si>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</si>
  <si>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</si>
  <si>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</si>
  <si>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</si>
  <si>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</si>
  <si>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</si>
  <si>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</si>
  <si>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</si>
  <si>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</si>
  <si>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</si>
  <si>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</si>
  <si>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</si>
  <si>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</si>
  <si>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</si>
  <si>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</si>
  <si>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</si>
  <si>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</si>
  <si>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</si>
  <si>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</si>
  <si>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</si>
  <si>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</si>
  <si>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</si>
  <si>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</si>
  <si>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</si>
  <si>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</si>
  <si>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</si>
  <si>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</si>
  <si>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</si>
  <si>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</si>
  <si>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</si>
  <si>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</si>
  <si>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</si>
  <si>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</si>
  <si>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</si>
  <si>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</si>
  <si>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</si>
  <si>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</si>
  <si>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</si>
  <si>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</si>
  <si>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</si>
  <si>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</si>
  <si>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</si>
  <si>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</si>
  <si>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</si>
  <si>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</si>
  <si>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</si>
  <si>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</si>
  <si>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</si>
  <si>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</si>
  <si>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</si>
  <si>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</si>
  <si>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</si>
  <si>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</si>
  <si>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</si>
  <si>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</si>
  <si>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</si>
  <si>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</si>
  <si>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</si>
  <si>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</si>
  <si>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</si>
  <si>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</si>
  <si>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</si>
  <si>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</si>
  <si>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</si>
  <si>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</si>
  <si>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</si>
  <si>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</si>
  <si>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</si>
  <si>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</si>
  <si>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</si>
  <si>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</si>
  <si>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</si>
  <si>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</si>
  <si>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</si>
  <si>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</si>
  <si>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</si>
  <si>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</si>
  <si>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</si>
  <si>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</si>
  <si>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</si>
  <si>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</si>
  <si>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</si>
  <si>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</si>
  <si>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</si>
  <si>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</si>
  <si>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</si>
  <si>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</si>
  <si>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</si>
  <si>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</si>
  <si>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</si>
  <si>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</si>
  <si>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</si>
  <si>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</si>
  <si>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</si>
  <si>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</si>
  <si>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</si>
  <si>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</si>
  <si>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</si>
  <si>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</si>
  <si>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</si>
  <si>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</si>
  <si>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</si>
  <si>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</si>
  <si>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</si>
  <si>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</si>
  <si>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</si>
  <si>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</si>
  <si>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</si>
  <si>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</si>
  <si>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</si>
  <si>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</si>
  <si>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</si>
  <si>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</si>
  <si>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</si>
  <si>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</si>
  <si>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</si>
  <si>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</si>
  <si>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</si>
  <si>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</si>
  <si>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</si>
  <si>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</si>
  <si>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</si>
  <si>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</si>
  <si>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</si>
  <si>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</si>
  <si>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</si>
  <si>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</si>
  <si>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</si>
  <si>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</si>
  <si>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</si>
  <si>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</si>
  <si>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</si>
  <si>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</si>
  <si>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</si>
  <si>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</si>
  <si>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</si>
  <si>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</si>
  <si>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</si>
  <si>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</si>
  <si>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</si>
  <si>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</si>
  <si>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</si>
  <si>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</si>
  <si>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</si>
  <si>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</si>
  <si>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</si>
  <si>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</si>
  <si>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</si>
  <si>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</si>
  <si>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</si>
  <si>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</si>
  <si>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</si>
  <si>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</si>
  <si>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</si>
  <si>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</si>
  <si>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</si>
  <si>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</si>
  <si>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</si>
  <si>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</si>
  <si>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</si>
  <si>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</si>
  <si>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</si>
  <si>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</si>
  <si>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</si>
  <si>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</si>
  <si>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</si>
  <si>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</si>
  <si>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</si>
  <si>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</si>
  <si>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</si>
  <si>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</si>
  <si>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</si>
  <si>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</si>
  <si>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</si>
  <si>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</si>
  <si>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</si>
  <si>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</si>
  <si>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</si>
  <si>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</si>
  <si>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</si>
  <si>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</si>
  <si>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</si>
  <si>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</si>
  <si>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</si>
  <si>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</si>
  <si>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</si>
  <si>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</si>
  <si>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</si>
  <si>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</si>
  <si>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</si>
  <si>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</si>
  <si>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</si>
  <si>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</si>
  <si>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</si>
  <si>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</si>
  <si>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</si>
  <si>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</si>
  <si>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</si>
  <si>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</si>
  <si>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</si>
  <si>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</si>
  <si>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</si>
  <si>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</si>
  <si>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</si>
  <si>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</si>
  <si>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</si>
  <si>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</si>
  <si>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</si>
  <si>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</si>
  <si>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</si>
  <si>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</si>
  <si>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</si>
  <si>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</si>
  <si>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</si>
  <si>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</si>
  <si>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</si>
  <si>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</si>
  <si>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</si>
  <si>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</si>
  <si>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</si>
  <si>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</si>
  <si>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</si>
  <si>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</si>
  <si>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</si>
  <si>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</si>
  <si>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</si>
  <si>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</si>
  <si>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</si>
  <si>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</si>
  <si>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</si>
  <si>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</si>
  <si>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</si>
  <si>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</si>
  <si>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</si>
  <si>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</si>
  <si>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</si>
  <si>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</si>
  <si>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</si>
  <si>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</si>
  <si>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</si>
  <si>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</si>
  <si>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</si>
  <si>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</si>
  <si>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</si>
  <si>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</si>
  <si>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</si>
  <si>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</si>
  <si>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</si>
  <si>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</si>
  <si>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</si>
  <si>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</si>
  <si>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</si>
  <si>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</si>
  <si>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</si>
  <si>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</si>
  <si>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</si>
  <si>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</si>
  <si>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</si>
  <si>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</si>
  <si>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</si>
  <si>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</si>
  <si>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</si>
  <si>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</si>
  <si>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</si>
  <si>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</si>
  <si>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</si>
  <si>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</si>
  <si>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</si>
  <si>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</si>
  <si>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</si>
  <si>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</si>
  <si>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</si>
  <si>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</si>
  <si>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</si>
  <si>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</si>
  <si>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</si>
  <si>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</si>
  <si>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</si>
  <si>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</si>
  <si>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</si>
  <si>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</si>
  <si>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</si>
  <si>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</si>
  <si>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</si>
  <si>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</si>
  <si>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</si>
  <si>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</si>
  <si>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</si>
  <si>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</si>
  <si>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</si>
  <si>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</si>
  <si>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</si>
  <si>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</si>
  <si>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</si>
  <si>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</si>
  <si>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</si>
  <si>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</si>
  <si>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</si>
  <si>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</si>
  <si>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</si>
  <si>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</si>
  <si>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</si>
  <si>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</si>
  <si>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</si>
  <si>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</si>
  <si>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</si>
  <si>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</si>
  <si>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</si>
  <si>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</si>
  <si>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</si>
  <si>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</si>
  <si>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</si>
  <si>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</si>
  <si>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</si>
  <si>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</si>
  <si>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</si>
  <si>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</si>
  <si>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</si>
  <si>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</si>
  <si>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</si>
  <si>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</si>
  <si>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</si>
  <si>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</si>
  <si>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</si>
  <si>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</si>
  <si>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</si>
  <si>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</si>
  <si>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</si>
  <si>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</si>
  <si>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</si>
  <si>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</si>
  <si>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</si>
  <si>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</si>
  <si>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</si>
  <si>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</si>
  <si>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</si>
  <si>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</si>
  <si>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</si>
  <si>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</si>
  <si>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</si>
  <si>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</si>
  <si>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</si>
  <si>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</si>
  <si>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</si>
  <si>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</si>
  <si>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</si>
  <si>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</si>
  <si>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</si>
  <si>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</si>
  <si>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</si>
  <si>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</si>
  <si>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</si>
  <si>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</si>
  <si>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</si>
  <si>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</si>
  <si>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</si>
  <si>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</si>
  <si>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</si>
  <si>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</si>
  <si>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</si>
  <si>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</si>
  <si>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</si>
  <si>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</si>
  <si>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</si>
  <si>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</si>
  <si>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</si>
  <si>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</si>
  <si>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</si>
  <si>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</si>
  <si>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</si>
  <si>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</si>
  <si>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</si>
  <si>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</si>
  <si>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</si>
  <si>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</si>
  <si>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</si>
  <si>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</si>
  <si>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</si>
  <si>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</si>
  <si>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</si>
  <si>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</si>
  <si>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</si>
  <si>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</si>
  <si>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</si>
  <si>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</si>
  <si>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</si>
  <si>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</si>
  <si>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</si>
  <si>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</si>
  <si>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</si>
  <si>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</si>
  <si>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</si>
  <si>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</si>
  <si>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</si>
  <si>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</si>
  <si>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</si>
  <si>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</si>
  <si>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</si>
  <si>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</si>
  <si>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</si>
  <si>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</si>
  <si>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</si>
  <si>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</si>
  <si>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</si>
  <si>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</si>
  <si>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</si>
  <si>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</si>
  <si>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</si>
  <si>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</si>
  <si>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</si>
  <si>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</si>
  <si>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</si>
  <si>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</si>
  <si>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</si>
  <si>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</si>
  <si>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</si>
  <si>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</si>
  <si>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</si>
  <si>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</si>
  <si>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</si>
  <si>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</si>
  <si>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</si>
  <si>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</si>
  <si>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</si>
  <si>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</si>
  <si>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</si>
  <si>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</si>
  <si>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</si>
  <si>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</si>
  <si>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</si>
  <si>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</si>
  <si>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</si>
  <si>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</si>
  <si>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</si>
  <si>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</si>
  <si>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</si>
  <si>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</si>
  <si>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</si>
  <si>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</si>
  <si>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</si>
  <si>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</si>
  <si>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</si>
  <si>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</si>
  <si>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</si>
  <si>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</si>
  <si>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</si>
  <si>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</si>
  <si>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</si>
  <si>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</si>
  <si>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</si>
  <si>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</si>
  <si>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</si>
  <si>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</si>
  <si>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</si>
  <si>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</si>
  <si>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</si>
  <si>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</si>
  <si>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</si>
  <si>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</si>
  <si>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</si>
  <si>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</si>
  <si>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</si>
  <si>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</si>
  <si>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</si>
  <si>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</si>
  <si>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</si>
  <si>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</si>
  <si>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</si>
  <si>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</si>
  <si>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</si>
  <si>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</si>
  <si>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</si>
  <si>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</si>
  <si>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</si>
  <si>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</si>
  <si>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</si>
  <si>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</si>
  <si>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</si>
  <si>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</si>
  <si>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</si>
  <si>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</si>
  <si>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</si>
  <si>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</si>
  <si>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</si>
  <si>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</si>
  <si>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</si>
  <si>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</si>
  <si>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</si>
  <si>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</si>
  <si>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</si>
  <si>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</si>
  <si>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</si>
  <si>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</si>
  <si>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</si>
  <si>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</si>
  <si>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</si>
  <si>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</si>
  <si>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</si>
  <si>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</si>
  <si>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</si>
  <si>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</si>
  <si>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</si>
  <si>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</si>
  <si>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</si>
  <si>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</si>
  <si>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</si>
  <si>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</si>
  <si>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</si>
  <si>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</si>
  <si>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</si>
  <si>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</si>
  <si>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</si>
  <si>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</si>
  <si>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</si>
  <si>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</si>
  <si>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</si>
  <si>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</si>
  <si>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</si>
  <si>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</si>
  <si>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</si>
  <si>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</si>
  <si>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</si>
  <si>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</si>
  <si>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</si>
  <si>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</si>
  <si>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</si>
  <si>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</si>
  <si>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</si>
  <si>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</si>
  <si>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</si>
  <si>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</si>
  <si>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</si>
  <si>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</si>
  <si>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</si>
  <si>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</si>
  <si>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</si>
  <si>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</si>
  <si>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</si>
  <si>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</si>
  <si>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</si>
  <si>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</si>
  <si>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</si>
  <si>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</si>
  <si>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</si>
  <si>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</si>
  <si>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</si>
  <si>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</si>
  <si>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</si>
  <si>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</si>
  <si>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</si>
  <si>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</si>
  <si>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</si>
  <si>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</si>
  <si>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</si>
  <si>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</si>
  <si>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</si>
  <si>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</si>
  <si>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</si>
  <si>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</si>
  <si>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</si>
  <si>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</si>
  <si>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</si>
  <si>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</si>
  <si>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</si>
  <si>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</si>
  <si>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</si>
  <si>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</si>
  <si>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</si>
  <si>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</si>
  <si>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</si>
  <si>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</si>
  <si>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</si>
  <si>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</si>
  <si>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</si>
  <si>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</si>
  <si>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</si>
  <si>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</si>
  <si>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</si>
  <si>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</si>
  <si>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</si>
  <si>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</si>
  <si>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</si>
  <si>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</si>
  <si>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</si>
  <si>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</si>
  <si>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</si>
  <si>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</si>
  <si>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</si>
  <si>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</si>
  <si>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</si>
  <si>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</si>
  <si>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</si>
  <si>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</si>
  <si>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</si>
  <si>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</si>
  <si>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</si>
  <si>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</si>
  <si>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</si>
  <si>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</si>
  <si>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</si>
  <si>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</si>
  <si>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</si>
  <si>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</si>
  <si>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</si>
  <si>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</si>
  <si>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</si>
  <si>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</si>
  <si>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</si>
  <si>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</si>
  <si>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</si>
  <si>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</si>
  <si>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</si>
  <si>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</si>
  <si>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</si>
  <si>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</si>
  <si>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</si>
  <si>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</si>
  <si>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</si>
  <si>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</si>
  <si>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</si>
  <si>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</si>
  <si>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</si>
  <si>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</si>
  <si>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</si>
  <si>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</si>
  <si>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</si>
  <si>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</si>
  <si>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</si>
  <si>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</si>
  <si>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</si>
  <si>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</si>
  <si>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</si>
  <si>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</si>
  <si>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</si>
  <si>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</si>
  <si>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</si>
  <si>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</si>
  <si>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</si>
  <si>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</si>
  <si>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</si>
  <si>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</si>
  <si>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</si>
  <si>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</si>
  <si>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</si>
  <si>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</si>
  <si>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</si>
  <si>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</si>
  <si>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</si>
  <si>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</si>
  <si>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</si>
  <si>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</si>
  <si>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</si>
  <si>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</si>
  <si>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</si>
  <si>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</si>
  <si>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</si>
  <si>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</si>
  <si>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</si>
  <si>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</si>
  <si>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</si>
  <si>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</si>
  <si>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</si>
  <si>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</si>
  <si>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</si>
  <si>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</si>
  <si>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</si>
  <si>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</si>
  <si>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</si>
  <si>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</si>
  <si>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</si>
  <si>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</si>
  <si>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</si>
  <si>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</si>
  <si>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</si>
  <si>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</si>
  <si>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</si>
  <si>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</si>
  <si>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</si>
  <si>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</si>
  <si>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</si>
  <si>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</si>
  <si>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</si>
  <si>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</si>
  <si>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</si>
  <si>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</si>
  <si>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</si>
  <si>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</si>
  <si>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</si>
  <si>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</si>
  <si>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</si>
  <si>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</si>
  <si>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</si>
  <si>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</si>
  <si>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</si>
  <si>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</si>
  <si>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</si>
  <si>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</si>
  <si>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</si>
  <si>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</si>
  <si>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</si>
  <si>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</si>
  <si>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</si>
  <si>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</si>
  <si>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</si>
  <si>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</si>
  <si>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</si>
  <si>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</si>
  <si>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</si>
  <si>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</si>
  <si>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</si>
  <si>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</si>
  <si>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</si>
  <si>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</si>
  <si>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</si>
  <si>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</si>
  <si>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</si>
  <si>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</si>
  <si>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</si>
  <si>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</si>
  <si>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</si>
  <si>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</si>
  <si>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</si>
  <si>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</si>
  <si>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</si>
  <si>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</si>
  <si>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</si>
  <si>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</si>
  <si>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</si>
  <si>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</si>
  <si>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</si>
  <si>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</si>
  <si>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</si>
  <si>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</si>
  <si>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</si>
  <si>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</si>
  <si>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</si>
  <si>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</si>
  <si>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</si>
  <si>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</si>
  <si>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</si>
  <si>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</si>
  <si>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</si>
  <si>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</si>
  <si>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</si>
  <si>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</si>
  <si>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</si>
  <si>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</si>
  <si>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</si>
  <si>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</si>
  <si>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</si>
  <si>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</si>
  <si>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</si>
  <si>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</si>
  <si>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</si>
  <si>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</si>
  <si>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</si>
  <si>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</si>
  <si>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</si>
  <si>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</si>
  <si>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</si>
  <si>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</si>
  <si>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</si>
  <si>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</si>
  <si>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</si>
  <si>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</si>
  <si>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</si>
  <si>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</si>
  <si>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</si>
  <si>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</si>
  <si>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</si>
  <si>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</si>
  <si>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</si>
  <si>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</si>
  <si>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</si>
  <si>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</si>
  <si>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</si>
  <si>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</si>
  <si>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</si>
  <si>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</si>
  <si>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</si>
  <si>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</si>
  <si>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</si>
  <si>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</si>
  <si>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</si>
  <si>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</si>
  <si>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</si>
  <si>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</si>
  <si>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</si>
  <si>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</si>
  <si>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</si>
  <si>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</si>
  <si>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</si>
  <si>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</si>
  <si>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</si>
  <si>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</si>
  <si>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</si>
  <si>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</si>
  <si>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</si>
  <si>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</si>
  <si>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</si>
  <si>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</si>
  <si>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</si>
  <si>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</si>
  <si>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</si>
  <si>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</si>
  <si>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</si>
  <si>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</si>
  <si>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</si>
  <si>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</si>
  <si>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</si>
  <si>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</si>
  <si>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</si>
  <si>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</si>
  <si>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</si>
  <si>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</si>
  <si>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</si>
  <si>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</si>
  <si>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</si>
  <si>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</si>
  <si>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</si>
  <si>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</si>
  <si>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</si>
  <si>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</si>
  <si>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</si>
  <si>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</si>
  <si>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</si>
  <si>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</si>
  <si>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</si>
  <si>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</si>
  <si>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</si>
  <si>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</si>
  <si>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</si>
  <si>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</si>
  <si>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</si>
  <si>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</si>
  <si>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</si>
  <si>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</si>
  <si>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</si>
  <si>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</si>
  <si>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</si>
  <si>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</si>
  <si>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</si>
  <si>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</si>
  <si>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</si>
  <si>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</si>
  <si>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</si>
  <si>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</si>
  <si>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</si>
  <si>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</si>
  <si>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</si>
  <si>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</si>
  <si>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</si>
  <si>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</si>
  <si>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</si>
  <si>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</si>
  <si>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</si>
  <si>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</si>
  <si>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</si>
  <si>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</si>
  <si>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</si>
  <si>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</si>
  <si>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</si>
  <si>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</si>
  <si>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</si>
  <si>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</si>
  <si>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</si>
  <si>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</si>
  <si>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</si>
  <si>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</si>
  <si>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</si>
  <si>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</si>
  <si>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</si>
  <si>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</si>
  <si>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</si>
  <si>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</si>
  <si>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</si>
  <si>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</si>
  <si>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</si>
  <si>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</si>
  <si>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</si>
  <si>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</si>
  <si>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</si>
  <si>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</si>
  <si>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</si>
  <si>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</si>
  <si>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</si>
  <si>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</si>
  <si>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</si>
  <si>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</si>
  <si>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</si>
  <si>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</si>
  <si>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</si>
  <si>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</si>
  <si>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</si>
  <si>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</si>
  <si>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</si>
  <si>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</si>
  <si>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</si>
  <si>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</si>
  <si>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</si>
  <si>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</si>
  <si>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</si>
  <si>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</si>
  <si>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</si>
  <si>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</si>
  <si>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</si>
  <si>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</si>
  <si>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</si>
  <si>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</si>
  <si>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</si>
  <si>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</si>
  <si>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</si>
  <si>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</si>
  <si>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</si>
  <si>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</si>
  <si>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</si>
  <si>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</si>
  <si>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</si>
  <si>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</si>
  <si>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</si>
  <si>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</si>
  <si>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</si>
  <si>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</si>
  <si>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</si>
  <si>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</si>
  <si>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</si>
  <si>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</si>
  <si>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</si>
  <si>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</si>
  <si>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</si>
  <si>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</si>
  <si>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</si>
  <si>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</si>
  <si>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</si>
  <si>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</si>
  <si>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</si>
  <si>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</si>
  <si>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</si>
  <si>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</si>
  <si>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</si>
  <si>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</si>
  <si>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</si>
  <si>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</si>
  <si>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</si>
  <si>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</si>
  <si>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</si>
  <si>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</si>
  <si>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</si>
  <si>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</si>
  <si>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</si>
  <si>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</si>
  <si>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</si>
  <si>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</si>
  <si>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</si>
  <si>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</si>
  <si>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</si>
  <si>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</si>
  <si>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</si>
  <si>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</si>
  <si>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</si>
  <si>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</si>
  <si>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</si>
  <si>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</si>
  <si>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</si>
  <si>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</si>
  <si>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</si>
  <si>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</si>
  <si>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</si>
  <si>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</si>
  <si>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</si>
  <si>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</si>
  <si>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</si>
  <si>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</si>
  <si>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</si>
  <si>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</si>
  <si>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</si>
  <si>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</si>
  <si>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</si>
  <si>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</si>
  <si>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</si>
  <si>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</si>
  <si>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</si>
  <si>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</si>
  <si>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</si>
  <si>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</si>
  <si>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</si>
  <si>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</si>
  <si>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</si>
  <si>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</si>
  <si>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</si>
  <si>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</si>
  <si>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</si>
  <si>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</si>
  <si>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</si>
  <si>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</si>
  <si>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</si>
  <si>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</si>
  <si>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</si>
  <si>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</si>
  <si>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</si>
  <si>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</si>
  <si>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</si>
  <si>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</si>
  <si>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</si>
  <si>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</si>
  <si>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</si>
  <si>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</si>
  <si>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</si>
  <si>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</si>
  <si>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</si>
  <si>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</si>
  <si>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</si>
  <si>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</si>
  <si>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</si>
  <si>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</si>
  <si>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</si>
  <si>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</si>
  <si>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</si>
  <si>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</si>
  <si>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</si>
  <si>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</si>
  <si>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</si>
  <si>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</si>
  <si>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</si>
  <si>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</si>
  <si>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</si>
  <si>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</si>
  <si>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</si>
  <si>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</si>
  <si>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</si>
  <si>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</si>
  <si>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</si>
  <si>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</si>
  <si>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</si>
  <si>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</si>
  <si>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</si>
  <si>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</si>
  <si>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</si>
  <si>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</si>
  <si>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</si>
  <si>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</si>
  <si>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</si>
  <si>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</si>
  <si>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</si>
  <si>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</si>
  <si>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</si>
  <si>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</si>
  <si>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</si>
  <si>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</si>
  <si>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</si>
  <si>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</si>
  <si>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</si>
  <si>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</si>
  <si>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</si>
  <si>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</si>
  <si>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</si>
  <si>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</si>
  <si>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</si>
  <si>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</si>
  <si>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</si>
  <si>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</si>
  <si>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</si>
  <si>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</si>
  <si>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</si>
  <si>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</si>
  <si>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</si>
  <si>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</si>
  <si>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</si>
  <si>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</si>
  <si>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</si>
  <si>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</si>
  <si>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</si>
  <si>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</si>
  <si>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</si>
  <si>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</si>
  <si>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</si>
  <si>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</si>
  <si>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</si>
  <si>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</si>
  <si>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</si>
  <si>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</si>
  <si>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</si>
  <si>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</si>
  <si>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</si>
  <si>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</si>
  <si>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</si>
  <si>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</si>
  <si>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</si>
  <si>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</si>
  <si>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</si>
  <si>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</si>
  <si>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</si>
  <si>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</si>
  <si>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</si>
  <si>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</si>
  <si>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</si>
  <si>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</si>
  <si>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</si>
  <si>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</si>
  <si>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</si>
  <si>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</si>
  <si>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</si>
  <si>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</si>
  <si>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</si>
  <si>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</si>
  <si>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</si>
  <si>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</si>
  <si>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</si>
  <si>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</si>
  <si>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</si>
  <si>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</si>
  <si>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</si>
  <si>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</si>
  <si>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</si>
  <si>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</si>
  <si>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</si>
  <si>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</si>
  <si>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</si>
  <si>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</si>
  <si>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</si>
  <si>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</si>
  <si>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</si>
  <si>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</si>
  <si>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</si>
  <si>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</si>
  <si>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</si>
  <si>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</si>
  <si>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</si>
  <si>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</si>
  <si>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</si>
  <si>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</si>
  <si>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</si>
  <si>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</si>
  <si>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</si>
  <si>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</si>
  <si>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</si>
  <si>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</si>
  <si>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</si>
  <si>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</si>
  <si>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</si>
  <si>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</si>
  <si>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</si>
  <si>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</si>
  <si>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</si>
  <si>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</si>
  <si>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</si>
  <si>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</si>
  <si>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</si>
  <si>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</si>
  <si>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</si>
  <si>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</si>
  <si>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</si>
  <si>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</si>
  <si>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</si>
  <si>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</si>
  <si>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</si>
  <si>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</si>
  <si>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</si>
  <si>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</si>
  <si>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</si>
  <si>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</si>
  <si>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</si>
  <si>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</si>
  <si>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</si>
  <si>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</si>
  <si>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</si>
  <si>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</si>
  <si>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</si>
  <si>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</si>
  <si>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</si>
  <si>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</si>
  <si>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</si>
  <si>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</si>
  <si>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</si>
  <si>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</si>
  <si>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</si>
  <si>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</si>
  <si>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</si>
  <si>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</si>
  <si>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</si>
  <si>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</si>
  <si>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</si>
  <si>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</si>
  <si>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</si>
  <si>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</si>
  <si>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</si>
  <si>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</si>
  <si>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</si>
  <si>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</si>
  <si>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</si>
  <si>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</si>
  <si>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</si>
  <si>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</si>
  <si>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</si>
  <si>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</si>
  <si>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</si>
  <si>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</si>
  <si>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</si>
  <si>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</si>
  <si>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</si>
  <si>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</si>
  <si>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</si>
  <si>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</si>
  <si>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</si>
  <si>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</si>
  <si>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</si>
  <si>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</si>
  <si>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</si>
  <si>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</si>
  <si>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</si>
  <si>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</si>
  <si>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</si>
  <si>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</si>
  <si>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</si>
  <si>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</si>
  <si>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</si>
  <si>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</si>
  <si>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</si>
  <si>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</si>
  <si>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</si>
  <si>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</si>
  <si>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</si>
  <si>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</si>
  <si>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</si>
  <si>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</si>
  <si>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</si>
  <si>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</si>
  <si>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</si>
  <si>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</si>
  <si>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</si>
  <si>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</si>
  <si>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</si>
  <si>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</si>
  <si>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</si>
  <si>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</si>
  <si>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</si>
  <si>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</si>
  <si>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</si>
  <si>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</si>
  <si>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</si>
  <si>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</si>
  <si>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</si>
  <si>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</si>
  <si>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</si>
  <si>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</si>
  <si>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</si>
  <si>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</si>
  <si>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</si>
  <si>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</si>
  <si>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</si>
  <si>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</si>
  <si>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</si>
  <si>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</si>
  <si>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</si>
  <si>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</si>
  <si>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</si>
  <si>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</si>
  <si>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</si>
  <si>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</si>
  <si>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</si>
  <si>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</si>
  <si>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</si>
  <si>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</si>
  <si>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</si>
  <si>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</si>
  <si>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</si>
  <si>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</si>
  <si>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</si>
  <si>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</si>
  <si>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</si>
  <si>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</si>
  <si>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</si>
  <si>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</si>
  <si>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</si>
  <si>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</si>
  <si>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</si>
  <si>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</si>
  <si>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</si>
  <si>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</si>
  <si>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</si>
  <si>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</si>
  <si>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</si>
  <si>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</si>
  <si>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</si>
  <si>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</si>
  <si>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</si>
  <si>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</si>
  <si>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</si>
  <si>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</si>
  <si>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</si>
  <si>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</si>
  <si>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</si>
  <si>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</si>
  <si>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</si>
  <si>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</si>
  <si>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</si>
  <si>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</si>
  <si>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</si>
  <si>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</si>
  <si>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</si>
  <si>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</si>
  <si>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</si>
  <si>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</si>
  <si>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</si>
  <si>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</si>
  <si>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</si>
  <si>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</si>
  <si>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</si>
  <si>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</si>
  <si>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</si>
  <si>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</si>
  <si>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</si>
  <si>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</si>
  <si>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</si>
  <si>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</si>
  <si>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</si>
  <si>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</si>
  <si>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</si>
  <si>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</si>
  <si>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</si>
  <si>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</si>
  <si>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</si>
  <si>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</si>
  <si>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</si>
  <si>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</si>
  <si>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</si>
  <si>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</si>
  <si>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</si>
  <si>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</si>
  <si>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</si>
  <si>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</si>
  <si>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</si>
  <si>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</si>
  <si>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</si>
  <si>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</si>
  <si>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</si>
  <si>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</si>
  <si>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</si>
  <si>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</si>
  <si>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</si>
  <si>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</si>
  <si>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</si>
  <si>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</si>
  <si>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</si>
  <si>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</si>
  <si>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</si>
  <si>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</si>
  <si>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</si>
  <si>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</si>
  <si>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</si>
  <si>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</si>
  <si>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</si>
  <si>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</si>
  <si>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</si>
  <si>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</si>
  <si>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</si>
  <si>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</si>
  <si>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</si>
  <si>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</si>
  <si>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</si>
  <si>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</si>
  <si>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</si>
  <si>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</si>
  <si>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</si>
  <si>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</si>
  <si>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</si>
  <si>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</si>
  <si>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</si>
  <si>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</si>
  <si>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</si>
  <si>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</si>
  <si>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</si>
  <si>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</si>
  <si>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</si>
  <si>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</si>
  <si>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</si>
  <si>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</si>
  <si>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</si>
  <si>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</si>
  <si>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</si>
  <si>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</si>
  <si>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</si>
  <si>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</si>
  <si>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</si>
  <si>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</si>
  <si>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</si>
  <si>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</si>
  <si>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</si>
  <si>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</si>
  <si>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</si>
  <si>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</si>
  <si>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</si>
  <si>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</si>
  <si>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</si>
  <si>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</si>
  <si>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</si>
  <si>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</si>
  <si>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</si>
  <si>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</si>
  <si>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</si>
  <si>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</si>
  <si>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</si>
  <si>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</si>
  <si>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</si>
  <si>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</si>
  <si>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</si>
  <si>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</si>
  <si>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</si>
  <si>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</si>
  <si>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</si>
  <si>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</si>
  <si>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</si>
  <si>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</si>
  <si>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</si>
  <si>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</si>
  <si>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</si>
  <si>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</si>
  <si>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</si>
  <si>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</si>
  <si>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</si>
  <si>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</si>
  <si>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</si>
  <si>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</si>
  <si>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</si>
  <si>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</si>
  <si>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</si>
  <si>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</si>
  <si>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</si>
  <si>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</si>
  <si>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</si>
  <si>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</si>
  <si>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</si>
  <si>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</si>
  <si>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</si>
  <si>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</si>
  <si>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</si>
  <si>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</si>
  <si>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</si>
  <si>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</si>
  <si>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</si>
  <si>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</si>
  <si>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</si>
  <si>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</si>
  <si>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</si>
  <si>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</si>
  <si>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</si>
  <si>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</si>
  <si>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</si>
  <si>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</si>
  <si>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</si>
  <si>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</si>
  <si>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</si>
  <si>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</si>
  <si>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</si>
  <si>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</si>
  <si>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</si>
  <si>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</si>
  <si>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</si>
  <si>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</si>
  <si>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</si>
  <si>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</si>
  <si>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</si>
  <si>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</si>
  <si>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</si>
  <si>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</si>
  <si>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</si>
  <si>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</si>
  <si>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</si>
  <si>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</si>
  <si>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</si>
  <si>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</si>
  <si>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</si>
  <si>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</si>
  <si>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</si>
  <si>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</si>
  <si>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</si>
  <si>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</si>
  <si>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</si>
  <si>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</si>
  <si>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</si>
  <si>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</si>
  <si>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</si>
  <si>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</si>
  <si>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</si>
  <si>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</si>
  <si>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</si>
  <si>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</si>
  <si>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</si>
  <si>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</si>
  <si>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</si>
  <si>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</si>
  <si>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</si>
  <si>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</si>
  <si>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</si>
  <si>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</si>
  <si>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</si>
  <si>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</si>
  <si>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</si>
  <si>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</si>
  <si>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</si>
  <si>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</si>
  <si>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</si>
  <si>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</si>
  <si>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</si>
  <si>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</si>
  <si>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</si>
  <si>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</si>
  <si>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</si>
  <si>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</si>
  <si>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</si>
  <si>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</si>
  <si>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</si>
  <si>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</si>
  <si>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</si>
  <si>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</si>
  <si>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</si>
  <si>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</si>
  <si>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</si>
  <si>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</si>
  <si>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</si>
  <si>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</si>
  <si>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</si>
  <si>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</si>
  <si>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</si>
  <si>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</si>
  <si>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</si>
  <si>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</si>
  <si>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</si>
  <si>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</si>
  <si>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</si>
  <si>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</si>
  <si>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</si>
  <si>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</si>
  <si>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</si>
  <si>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</si>
  <si>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</si>
  <si>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</si>
  <si>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</si>
  <si>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</si>
  <si>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</si>
  <si>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</si>
  <si>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</si>
  <si>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</si>
  <si>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</si>
  <si>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</si>
  <si>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</si>
  <si>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</si>
  <si>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</si>
  <si>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</si>
  <si>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</si>
  <si>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</si>
  <si>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</si>
  <si>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</si>
  <si>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</si>
  <si>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</si>
  <si>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</si>
  <si>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</si>
  <si>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</si>
  <si>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</si>
  <si>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</si>
  <si>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</si>
  <si>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</si>
  <si>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</si>
  <si>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</si>
  <si>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</si>
  <si>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</si>
  <si>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</si>
  <si>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</si>
  <si>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</si>
  <si>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</si>
  <si>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</si>
  <si>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</si>
  <si>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</si>
  <si>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</si>
  <si>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</si>
  <si>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</si>
  <si>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</si>
  <si>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</si>
  <si>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</si>
  <si>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</si>
  <si>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</si>
  <si>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</si>
  <si>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</si>
  <si>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</si>
  <si>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</si>
  <si>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</si>
  <si>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</si>
  <si>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</si>
  <si>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</si>
  <si>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</si>
  <si>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</si>
  <si>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</si>
  <si>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</si>
  <si>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</si>
  <si>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</si>
  <si>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</si>
  <si>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</si>
  <si>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</si>
  <si>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</si>
  <si>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</si>
  <si>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</si>
  <si>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</si>
  <si>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</si>
  <si>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</si>
  <si>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</si>
  <si>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</si>
  <si>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</si>
  <si>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</si>
  <si>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</si>
  <si>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</si>
  <si>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</si>
  <si>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</si>
  <si>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</si>
  <si>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</si>
  <si>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</si>
  <si>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</si>
  <si>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</si>
  <si>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</si>
  <si>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</si>
  <si>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</si>
  <si>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</si>
  <si>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</si>
  <si>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</si>
  <si>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</si>
  <si>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</si>
  <si>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</si>
  <si>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</si>
  <si>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</si>
  <si>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</si>
  <si>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</si>
  <si>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</si>
  <si>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</si>
  <si>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</si>
  <si>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</si>
  <si>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</si>
  <si>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</si>
  <si>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</si>
  <si>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</si>
  <si>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</si>
  <si>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</si>
  <si>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</si>
  <si>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</si>
  <si>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</si>
  <si>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</si>
  <si>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</si>
  <si>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</si>
  <si>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</si>
  <si>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</si>
  <si>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</si>
  <si>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</si>
  <si>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</si>
  <si>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</si>
  <si>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</si>
  <si>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</si>
  <si>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</si>
  <si>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</si>
  <si>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</si>
  <si>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</si>
  <si>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</si>
  <si>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</si>
  <si>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</si>
  <si>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</si>
  <si>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</si>
  <si>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</si>
  <si>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</si>
  <si>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</si>
  <si>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</si>
  <si>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</si>
  <si>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</si>
  <si>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</si>
  <si>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</si>
  <si>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</si>
  <si>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</si>
  <si>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</si>
  <si>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</si>
  <si>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</si>
  <si>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</si>
  <si>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</si>
  <si>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</si>
  <si>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</si>
  <si>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</si>
  <si>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</si>
  <si>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</si>
  <si>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</si>
  <si>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</si>
  <si>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</si>
  <si>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</si>
  <si>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</si>
  <si>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</si>
  <si>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</si>
  <si>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</si>
  <si>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</si>
  <si>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</si>
  <si>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</si>
  <si>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</si>
  <si>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</si>
  <si>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</si>
  <si>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</si>
  <si>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</si>
  <si>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</si>
  <si>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</si>
  <si>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</si>
  <si>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</si>
  <si>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</si>
  <si>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</si>
  <si>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</si>
  <si>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</si>
  <si>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</si>
  <si>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</si>
  <si>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</si>
  <si>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</si>
  <si>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</si>
  <si>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</si>
  <si>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</si>
  <si>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</si>
  <si>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</si>
  <si>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</si>
  <si>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</si>
  <si>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</si>
  <si>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</si>
  <si>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</si>
  <si>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</si>
  <si>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</si>
  <si>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</si>
  <si>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</si>
  <si>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</si>
  <si>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</si>
  <si>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</si>
  <si>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</si>
  <si>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</si>
  <si>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</si>
  <si>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</si>
  <si>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</si>
  <si>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</si>
  <si>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</si>
  <si>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</si>
  <si>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</si>
  <si>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</si>
  <si>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</si>
  <si>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</si>
  <si>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</si>
  <si>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</si>
  <si>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</si>
  <si>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</si>
  <si>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</si>
  <si>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</si>
  <si>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</si>
  <si>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</si>
  <si>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</si>
  <si>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</si>
  <si>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</si>
  <si>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</si>
  <si>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</si>
  <si>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</si>
  <si>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</si>
  <si>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</si>
  <si>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</si>
  <si>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</si>
  <si>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</si>
  <si>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</si>
  <si>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</si>
  <si>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</si>
  <si>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</si>
  <si>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</si>
  <si>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</si>
  <si>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</si>
  <si>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</si>
  <si>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</si>
  <si>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</si>
  <si>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</si>
  <si>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</si>
  <si>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</si>
  <si>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</si>
  <si>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</si>
  <si>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</si>
  <si>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</si>
  <si>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</si>
  <si>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</si>
  <si>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</si>
  <si>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</si>
  <si>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</si>
  <si>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</si>
  <si>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</si>
  <si>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</si>
  <si>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</si>
  <si>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</si>
  <si>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</si>
  <si>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</si>
  <si>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</si>
  <si>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</si>
  <si>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</si>
  <si>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</si>
  <si>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</si>
  <si>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</si>
  <si>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</si>
  <si>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</si>
  <si>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</si>
  <si>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</si>
  <si>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</si>
  <si>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</si>
  <si>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</si>
  <si>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</si>
  <si>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</si>
  <si>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</si>
  <si>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</si>
  <si>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</si>
  <si>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</si>
  <si>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</si>
  <si>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</si>
  <si>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</si>
  <si>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</si>
  <si>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</si>
  <si>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</si>
  <si>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</si>
  <si>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</si>
  <si>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</si>
  <si>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</si>
  <si>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</si>
  <si>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</si>
  <si>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</si>
  <si>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</si>
  <si>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</si>
  <si>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</si>
  <si>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</si>
  <si>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</si>
  <si>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</si>
  <si>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</si>
  <si>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</si>
  <si>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</si>
  <si>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</si>
  <si>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</si>
  <si>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</si>
  <si>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</si>
  <si>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</si>
  <si>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</si>
  <si>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</si>
  <si>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</si>
  <si>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</si>
  <si>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</si>
  <si>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</si>
  <si>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</si>
  <si>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</si>
  <si>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</si>
  <si>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</si>
  <si>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</si>
  <si>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</si>
  <si>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</si>
  <si>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</si>
  <si>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</si>
  <si>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</si>
  <si>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</si>
  <si>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</si>
  <si>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</si>
  <si>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</si>
  <si>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</si>
  <si>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</si>
  <si>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</si>
  <si>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</si>
  <si>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</si>
  <si>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</si>
  <si>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</si>
  <si>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</si>
  <si>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</si>
  <si>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</si>
  <si>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</si>
  <si>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</si>
  <si>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</si>
  <si>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</si>
  <si>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</si>
  <si>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</si>
  <si>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</si>
  <si>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</si>
  <si>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</si>
  <si>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</si>
  <si>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</si>
  <si>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</si>
  <si>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</si>
  <si>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</si>
  <si>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</si>
  <si>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</si>
  <si>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</si>
  <si>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</si>
  <si>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</si>
  <si>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</si>
  <si>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</si>
  <si>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</si>
  <si>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</si>
  <si>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</si>
  <si>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</si>
  <si>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</si>
  <si>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</si>
  <si>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</si>
  <si>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</si>
  <si>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</si>
  <si>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</si>
  <si>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</si>
  <si>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</si>
  <si>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</si>
  <si>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</si>
  <si>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</si>
  <si>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</si>
  <si>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</si>
  <si>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</si>
  <si>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</si>
  <si>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</si>
  <si>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</si>
  <si>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</si>
  <si>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</si>
  <si>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</si>
  <si>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</si>
  <si>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</si>
  <si>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</si>
  <si>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</si>
  <si>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</si>
  <si>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</si>
  <si>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</si>
  <si>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</si>
  <si>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</si>
  <si>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</si>
  <si>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</si>
  <si>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</si>
  <si>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</si>
  <si>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</si>
  <si>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</si>
  <si>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</si>
  <si>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</si>
  <si>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</si>
  <si>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</si>
  <si>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</si>
  <si>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</si>
  <si>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</si>
  <si>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</si>
  <si>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</si>
  <si>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</si>
  <si>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</si>
  <si>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</si>
  <si>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</si>
  <si>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</si>
  <si>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</si>
  <si>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</si>
  <si>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</si>
  <si>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</si>
  <si>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</si>
  <si>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</si>
  <si>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</si>
  <si>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</si>
  <si>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</si>
  <si>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</si>
  <si>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</si>
  <si>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</si>
  <si>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</si>
  <si>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</si>
  <si>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</si>
  <si>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</si>
  <si>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</si>
  <si>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</si>
  <si>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</si>
  <si>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</si>
  <si>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</si>
  <si>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</si>
  <si>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</si>
  <si>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</si>
  <si>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</si>
  <si>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Butantã</t>
  </si>
  <si>
    <t>01/04/2026</t>
  </si>
  <si>
    <t>30/04/2026</t>
  </si>
  <si>
    <t>028.293-00</t>
  </si>
  <si>
    <t>2024/0058910-001</t>
  </si>
  <si>
    <t>EFV2108</t>
  </si>
  <si>
    <t>NORMAL</t>
  </si>
  <si>
    <t>EMEI</t>
  </si>
  <si>
    <t>BT</t>
  </si>
  <si>
    <t>EMEF</t>
  </si>
  <si>
    <t>EMEE</t>
  </si>
  <si>
    <t>CEI</t>
  </si>
  <si>
    <t>048.924-00</t>
  </si>
  <si>
    <t>2023/0009598-002B</t>
  </si>
  <si>
    <t>EKL2866</t>
  </si>
  <si>
    <t>JOSE CARLOS FONTELES DA SILVA</t>
  </si>
  <si>
    <t>050.754-00</t>
  </si>
  <si>
    <t>2023/0009598-001D</t>
  </si>
  <si>
    <t>FQG9125</t>
  </si>
  <si>
    <t>PAULA CRISTINA DA SILVA</t>
  </si>
  <si>
    <t>048.899-00</t>
  </si>
  <si>
    <t>2023/0019748-001A</t>
  </si>
  <si>
    <t>CYR9B26</t>
  </si>
  <si>
    <t>DORIS BATISTA ELIAS</t>
  </si>
  <si>
    <t>052.300-00</t>
  </si>
  <si>
    <t>2023/0034391-001G</t>
  </si>
  <si>
    <t>OGG4A95</t>
  </si>
  <si>
    <t>CARLOS MATEUS DOMINGUES SANTOS</t>
  </si>
  <si>
    <t>048.755-00</t>
  </si>
  <si>
    <t>2022/0054095-001A</t>
  </si>
  <si>
    <t>OQN4C84</t>
  </si>
  <si>
    <t>CHOPIN AMORIM PORCIUNCULA</t>
  </si>
  <si>
    <t>050.346-00</t>
  </si>
  <si>
    <t>2023/0082114-001B</t>
  </si>
  <si>
    <t>KRZ2I85</t>
  </si>
  <si>
    <t>MOZART ARAGAO DE ASSIS PORCIUNCULA</t>
  </si>
  <si>
    <t>CRECHE</t>
  </si>
  <si>
    <t>BTC</t>
  </si>
  <si>
    <t>034.326-00</t>
  </si>
  <si>
    <t>2022/0034911-001C</t>
  </si>
  <si>
    <t>EJZ3F07</t>
  </si>
  <si>
    <t>ELIANE FABRICIO</t>
  </si>
  <si>
    <t>030.002-00</t>
  </si>
  <si>
    <t>2022/0034911-002E</t>
  </si>
  <si>
    <t>EZJ9056</t>
  </si>
  <si>
    <t>VERA MARIA FABRICIO</t>
  </si>
  <si>
    <t>024.592-00</t>
  </si>
  <si>
    <t>2022/0034297-001C</t>
  </si>
  <si>
    <t>ECT9318</t>
  </si>
  <si>
    <t>ADILSON DE ANDRADE DOS SANTOS</t>
  </si>
  <si>
    <t>BTE</t>
  </si>
  <si>
    <t>018.994-00</t>
  </si>
  <si>
    <t>2024/0016666-001</t>
  </si>
  <si>
    <t>ATC8B45</t>
  </si>
  <si>
    <t>JOAIS BEZERRA CORDEIRO</t>
  </si>
  <si>
    <t>050.195-00</t>
  </si>
  <si>
    <t>2023/0010767-001J</t>
  </si>
  <si>
    <t>DTD5461</t>
  </si>
  <si>
    <t>EDVALDO FERREIRA DA SILVA</t>
  </si>
  <si>
    <t>048.907-00</t>
  </si>
  <si>
    <t>2025/0001782-004B</t>
  </si>
  <si>
    <t>EES9736</t>
  </si>
  <si>
    <t>ADRIEL MEDEIROS DE ALMEIDA</t>
  </si>
  <si>
    <t>024.362-00</t>
  </si>
  <si>
    <t>2025/0001782-005A</t>
  </si>
  <si>
    <t>ELQ3478</t>
  </si>
  <si>
    <t>CLAUDIA MARIA DE SOUZA DA COSTA</t>
  </si>
  <si>
    <t>050.155-00</t>
  </si>
  <si>
    <t>2025/0001782-003</t>
  </si>
  <si>
    <t>EWU8G29</t>
  </si>
  <si>
    <t>GILMAR VIEIRA DOS SANTOS</t>
  </si>
  <si>
    <t>046.971-00</t>
  </si>
  <si>
    <t>2025/0001782-009</t>
  </si>
  <si>
    <t>FZQ3E97</t>
  </si>
  <si>
    <t>KARINA ROMAO DE OLIVEIRA MENDONCA</t>
  </si>
  <si>
    <t>023.797-00</t>
  </si>
  <si>
    <t>2025/0001782-006</t>
  </si>
  <si>
    <t>FCB1A39</t>
  </si>
  <si>
    <t>LUZIMAR PEREIRA CHAVES</t>
  </si>
  <si>
    <t>044.091-00</t>
  </si>
  <si>
    <t>2025/0001782-007A</t>
  </si>
  <si>
    <t>FTE9271</t>
  </si>
  <si>
    <t>MARCOS MALTA DE ABREU</t>
  </si>
  <si>
    <t>014.459-00</t>
  </si>
  <si>
    <t>2025/0001782-001A</t>
  </si>
  <si>
    <t>EKV8A37</t>
  </si>
  <si>
    <t>MARIA LUIZA DE SOUZA</t>
  </si>
  <si>
    <t>014.493-00</t>
  </si>
  <si>
    <t>2025/0001782-002</t>
  </si>
  <si>
    <t>GDO2A49</t>
  </si>
  <si>
    <t>ROSA MARIA FERREIRA LIMA DOS SANTOS</t>
  </si>
  <si>
    <t>032.574-00</t>
  </si>
  <si>
    <t>2025/0001782-008D</t>
  </si>
  <si>
    <t>ATL0G42</t>
  </si>
  <si>
    <t>WILSON RABELLO AZEVEDO SOUZA</t>
  </si>
  <si>
    <t>028.688-00</t>
  </si>
  <si>
    <t>2025/0001815-002</t>
  </si>
  <si>
    <t>2025/0001815</t>
  </si>
  <si>
    <t>ETP1809</t>
  </si>
  <si>
    <t>EDUARDO ARTERO DE LA TORRE</t>
  </si>
  <si>
    <t>052.334-00</t>
  </si>
  <si>
    <t>2025/0001815-001D</t>
  </si>
  <si>
    <t>TLP5D19</t>
  </si>
  <si>
    <t>GUSTAVO HENRIQUE ALVES</t>
  </si>
  <si>
    <t>052.028-00</t>
  </si>
  <si>
    <t>2025/0001815-003A</t>
  </si>
  <si>
    <t>ELW8139</t>
  </si>
  <si>
    <t>045.981-00</t>
  </si>
  <si>
    <t>2025/0001815-004A</t>
  </si>
  <si>
    <t>ETS8G44</t>
  </si>
  <si>
    <t>VALMIRA COSTA DA SILVA</t>
  </si>
  <si>
    <t>035.767-00</t>
  </si>
  <si>
    <t>2025/0002053-001</t>
  </si>
  <si>
    <t>2025/0002053</t>
  </si>
  <si>
    <t>FDR0039</t>
  </si>
  <si>
    <t>ANDREIA LUZIA DOS SANTOS XAVIER</t>
  </si>
  <si>
    <t>ADAPTADO</t>
  </si>
  <si>
    <t>041.767-00</t>
  </si>
  <si>
    <t>2025/0002053-003</t>
  </si>
  <si>
    <t>FRQ6460</t>
  </si>
  <si>
    <t>EREONALDO CESAR DE OLIVEIRA</t>
  </si>
  <si>
    <t>038.211-00</t>
  </si>
  <si>
    <t>2025/0002053-004C</t>
  </si>
  <si>
    <t>FLJ6030</t>
  </si>
  <si>
    <t>JOAO BATISTA MACHADO</t>
  </si>
  <si>
    <t>052.542-00</t>
  </si>
  <si>
    <t>2025/0002053-005C</t>
  </si>
  <si>
    <t>FUX6C19</t>
  </si>
  <si>
    <t>JOSENALDO DA SILVA FERREIRA</t>
  </si>
  <si>
    <t>046.503-00</t>
  </si>
  <si>
    <t>2025/0002053-002B</t>
  </si>
  <si>
    <t>FMJ3060</t>
  </si>
  <si>
    <t>VICTOR JOAQUIM PEREIRA DOS SANTOS</t>
  </si>
  <si>
    <t>043.151-00</t>
  </si>
  <si>
    <t>2025/0002118-006B</t>
  </si>
  <si>
    <t>2025/0002118</t>
  </si>
  <si>
    <t>FLG5630</t>
  </si>
  <si>
    <t>ADILSON DOS SANTOS</t>
  </si>
  <si>
    <t>051.267-00</t>
  </si>
  <si>
    <t>2025/0002118-007</t>
  </si>
  <si>
    <t>FXU4370</t>
  </si>
  <si>
    <t>ALBERTO WAKIZAKA</t>
  </si>
  <si>
    <t>031.264-00</t>
  </si>
  <si>
    <t>2025/0002118-010</t>
  </si>
  <si>
    <t>EZL6206</t>
  </si>
  <si>
    <t>ANDERSON RODRIGUES DE AS</t>
  </si>
  <si>
    <t>030.991-00</t>
  </si>
  <si>
    <t>2025/0002118-019C</t>
  </si>
  <si>
    <t>CUA5G92</t>
  </si>
  <si>
    <t>ANTONIO BATISTA DA SILVA</t>
  </si>
  <si>
    <t>043.505-00</t>
  </si>
  <si>
    <t>2025/0002118-005A</t>
  </si>
  <si>
    <t>EMG3A49</t>
  </si>
  <si>
    <t>CARMINDO LOPES DA SILVA</t>
  </si>
  <si>
    <t>049.671-00</t>
  </si>
  <si>
    <t>2025/0002118-009B</t>
  </si>
  <si>
    <t>DBM8A87</t>
  </si>
  <si>
    <t>CLAUDIO ALMIR DE ANDRADE</t>
  </si>
  <si>
    <t>050.334-00</t>
  </si>
  <si>
    <t>2025/0002118-012B</t>
  </si>
  <si>
    <t>EFV9I39</t>
  </si>
  <si>
    <t>DANIEL RODRIGUES DE SOUZA</t>
  </si>
  <si>
    <t>032.286-00</t>
  </si>
  <si>
    <t>2025/0002118-017</t>
  </si>
  <si>
    <t>HMH0354</t>
  </si>
  <si>
    <t>047.516-00</t>
  </si>
  <si>
    <t>2025/0002118-002</t>
  </si>
  <si>
    <t>BRY9B06</t>
  </si>
  <si>
    <t>JESSICA CONCEICAO DOS SANTOS</t>
  </si>
  <si>
    <t>049.206-00</t>
  </si>
  <si>
    <t>2025/0002118-014A</t>
  </si>
  <si>
    <t>KON3C27</t>
  </si>
  <si>
    <t>JOSE SEBASTIAO SALES BRASIL</t>
  </si>
  <si>
    <t>027.547-00</t>
  </si>
  <si>
    <t>2025/0002118-020A</t>
  </si>
  <si>
    <t>EYZ4G43</t>
  </si>
  <si>
    <t>JOSE WILSON BESERRA</t>
  </si>
  <si>
    <t>018.179-00</t>
  </si>
  <si>
    <t>2025/0002118-021</t>
  </si>
  <si>
    <t>FUK1830</t>
  </si>
  <si>
    <t>052.095-00</t>
  </si>
  <si>
    <t>2025/0002118-008B</t>
  </si>
  <si>
    <t>CZX5J50</t>
  </si>
  <si>
    <t>LARA BRIGATI DE TOLEDO</t>
  </si>
  <si>
    <t>035.049-00</t>
  </si>
  <si>
    <t>2025/0002118-022</t>
  </si>
  <si>
    <t>KPE5906</t>
  </si>
  <si>
    <t>LUCIENE RODRIGUES DE SOUZA</t>
  </si>
  <si>
    <t>051.121-00</t>
  </si>
  <si>
    <t>2025/0002118-011A</t>
  </si>
  <si>
    <t>DJE0F30</t>
  </si>
  <si>
    <t>LUIS PAULO BERNARDES</t>
  </si>
  <si>
    <t>048.685-00</t>
  </si>
  <si>
    <t>2025/0002118-004</t>
  </si>
  <si>
    <t>DTC5B99</t>
  </si>
  <si>
    <t>LUIZ CARLOS TEODORO</t>
  </si>
  <si>
    <t>032.067-00</t>
  </si>
  <si>
    <t>2025/0002118-003B</t>
  </si>
  <si>
    <t>DJF8576</t>
  </si>
  <si>
    <t>PAULO DE SOUZA ANDRADE</t>
  </si>
  <si>
    <t>033.654-00</t>
  </si>
  <si>
    <t>2025/0002118-018D</t>
  </si>
  <si>
    <t>FOI3A24</t>
  </si>
  <si>
    <t>ROSELAINE JANONI DOS SANTOS</t>
  </si>
  <si>
    <t>043.403-00</t>
  </si>
  <si>
    <t>2025/0002118-016D</t>
  </si>
  <si>
    <t>EZK1C66</t>
  </si>
  <si>
    <t>SUZILEI APARECIDA DA SILVA</t>
  </si>
  <si>
    <t>016.398-00</t>
  </si>
  <si>
    <t>2025/0002118-015</t>
  </si>
  <si>
    <t>QKO0H14</t>
  </si>
  <si>
    <t>TADEU ANTONIO MARQUES</t>
  </si>
  <si>
    <t>051.318-00</t>
  </si>
  <si>
    <t>2025/0002118-013E</t>
  </si>
  <si>
    <t>ERR8F45</t>
  </si>
  <si>
    <t>WELLINGTON RODRIGUES BRANDAO BRAGA</t>
  </si>
  <si>
    <t>046.065-00</t>
  </si>
  <si>
    <t>2025/0002118-001A</t>
  </si>
  <si>
    <t>CZX8979</t>
  </si>
  <si>
    <t>WILLIANS LOPES MOREIRA</t>
  </si>
  <si>
    <t>047.773-00</t>
  </si>
  <si>
    <t>2025/0022007-001A</t>
  </si>
  <si>
    <t>2025/0022007</t>
  </si>
  <si>
    <t>DTA8J67</t>
  </si>
  <si>
    <t>MATEUS DA SILVA</t>
  </si>
  <si>
    <t>044.906-00</t>
  </si>
  <si>
    <t>2025/0002167-009</t>
  </si>
  <si>
    <t>2025/0002167</t>
  </si>
  <si>
    <t>EWM3066</t>
  </si>
  <si>
    <t>APARECIDA BESERRA DE ALENCAR JESUS</t>
  </si>
  <si>
    <t>026.771-00</t>
  </si>
  <si>
    <t>2025/0002167-005A</t>
  </si>
  <si>
    <t>ELW0D47</t>
  </si>
  <si>
    <t>ARIVALDO DE SOUZA OLIVEIRA</t>
  </si>
  <si>
    <t>030.737-00</t>
  </si>
  <si>
    <t>2025/0002167-008</t>
  </si>
  <si>
    <t>SSC6J06</t>
  </si>
  <si>
    <t>ARNALDO FARIAS LACERDA</t>
  </si>
  <si>
    <t>008.607-01</t>
  </si>
  <si>
    <t>2025/0002167-004</t>
  </si>
  <si>
    <t>DTA1440</t>
  </si>
  <si>
    <t>DJALMA FELIX DE LIMA</t>
  </si>
  <si>
    <t>047.985-00</t>
  </si>
  <si>
    <t>2025/0002167-014</t>
  </si>
  <si>
    <t>EJW5I59</t>
  </si>
  <si>
    <t>EDUARDO THEODORO DA SILVA</t>
  </si>
  <si>
    <t>051.500-00</t>
  </si>
  <si>
    <t>2025/0002167-016A</t>
  </si>
  <si>
    <t>CUB4I54</t>
  </si>
  <si>
    <t>FLAVIO ROQUE DOS SANTOS</t>
  </si>
  <si>
    <t>026.179-00</t>
  </si>
  <si>
    <t>2025/0002167-002A</t>
  </si>
  <si>
    <t>SWE7G49</t>
  </si>
  <si>
    <t>GIVANILDO FERREIRA SANTOS</t>
  </si>
  <si>
    <t>051.599-00</t>
  </si>
  <si>
    <t>2025/0002167-012</t>
  </si>
  <si>
    <t>FGC2E70</t>
  </si>
  <si>
    <t>IRANIO SIMOES ARAUJO</t>
  </si>
  <si>
    <t>009.159-00</t>
  </si>
  <si>
    <t>2025/0002167-013E</t>
  </si>
  <si>
    <t>LLH9C43</t>
  </si>
  <si>
    <t>IRENE GOMES GUIMARAES DE SOUZA</t>
  </si>
  <si>
    <t>053.028-00</t>
  </si>
  <si>
    <t>2025/0002167-001C</t>
  </si>
  <si>
    <t>ELQ0I45</t>
  </si>
  <si>
    <t>ISAQUE FERREIRA DA SILVA</t>
  </si>
  <si>
    <t>029.813-00</t>
  </si>
  <si>
    <t>2025/0002167-010A</t>
  </si>
  <si>
    <t>EJZ3I68</t>
  </si>
  <si>
    <t>050.738-00</t>
  </si>
  <si>
    <t>2025/0002167-018A</t>
  </si>
  <si>
    <t>SVG3F30</t>
  </si>
  <si>
    <t>JOAO PAULO CALORIO HELENA</t>
  </si>
  <si>
    <t>049.277-00</t>
  </si>
  <si>
    <t>2025/0002167-003A</t>
  </si>
  <si>
    <t>CUA0D90</t>
  </si>
  <si>
    <t>JONILDO BESERRA DE ALENCAR</t>
  </si>
  <si>
    <t>051.945-00</t>
  </si>
  <si>
    <t>2025/0002167-015D</t>
  </si>
  <si>
    <t>FTI8E50</t>
  </si>
  <si>
    <t>JOSE BARBOSA NETO</t>
  </si>
  <si>
    <t>052.617-00</t>
  </si>
  <si>
    <t>2025/0002167-019E</t>
  </si>
  <si>
    <t>AYV6A77</t>
  </si>
  <si>
    <t>KLEBER BONETI DE ARAUJO</t>
  </si>
  <si>
    <t>031.948-00</t>
  </si>
  <si>
    <t>2025/0002167-020A</t>
  </si>
  <si>
    <t>UGG2F80</t>
  </si>
  <si>
    <t>LEANDRO MOSELA SOUSA SILVA</t>
  </si>
  <si>
    <t>045.375-00</t>
  </si>
  <si>
    <t>2025/0002167-007</t>
  </si>
  <si>
    <t>ELW8206</t>
  </si>
  <si>
    <t>OSNIR BESERRA DE ALENCAR</t>
  </si>
  <si>
    <t>040.334-00</t>
  </si>
  <si>
    <t>2025/0002167-006</t>
  </si>
  <si>
    <t>SVP5B00</t>
  </si>
  <si>
    <t>OSWALDO VICENTE JUNIOR</t>
  </si>
  <si>
    <t>049.039-00</t>
  </si>
  <si>
    <t>2025/0002167-011C</t>
  </si>
  <si>
    <t>FZE1A79</t>
  </si>
  <si>
    <t>WESLLEY FELIPE MARQUES</t>
  </si>
  <si>
    <t>049.453-00</t>
  </si>
  <si>
    <t>2023/0010206-001A</t>
  </si>
  <si>
    <t>2023/0010206</t>
  </si>
  <si>
    <t>EFW2F74</t>
  </si>
  <si>
    <t>LUCIANA DE LIMA</t>
  </si>
  <si>
    <t>049.268-00</t>
  </si>
  <si>
    <t>2024/0055823-001</t>
  </si>
  <si>
    <t>2024/0055823</t>
  </si>
  <si>
    <t>EFW8G40</t>
  </si>
  <si>
    <t>ANANIAS OLIVEIRA SANTOS</t>
  </si>
  <si>
    <t>026.633-00</t>
  </si>
  <si>
    <t>2025/0002402-018</t>
  </si>
  <si>
    <t>2025/0002402</t>
  </si>
  <si>
    <t>DTB4A56</t>
  </si>
  <si>
    <t>ADAM CALDEIRA DA SILVA</t>
  </si>
  <si>
    <t>020.174-00</t>
  </si>
  <si>
    <t>2025/0002402-016B</t>
  </si>
  <si>
    <t>BHQ8E19</t>
  </si>
  <si>
    <t>ALAN CALDEIRA DA SILVA</t>
  </si>
  <si>
    <t>023.231-00</t>
  </si>
  <si>
    <t>2025/0002402-001</t>
  </si>
  <si>
    <t>DTE6434</t>
  </si>
  <si>
    <t>ALVARO BENEDITO FILHO</t>
  </si>
  <si>
    <t>038.089-00</t>
  </si>
  <si>
    <t>2025/0002402-013</t>
  </si>
  <si>
    <t>PXK7A19</t>
  </si>
  <si>
    <t>ANDRE DE SOUZA DA COSTA</t>
  </si>
  <si>
    <t>032.586-00</t>
  </si>
  <si>
    <t>2025/0002402-020</t>
  </si>
  <si>
    <t>EGJ9134</t>
  </si>
  <si>
    <t>CARLOS EDUARDO DE OLIVEIRA</t>
  </si>
  <si>
    <t>011.219-00</t>
  </si>
  <si>
    <t>2025/0002402-021</t>
  </si>
  <si>
    <t>SUL7C22</t>
  </si>
  <si>
    <t>CESAR AUGUSTO FORTUNATO</t>
  </si>
  <si>
    <t>006.000-00</t>
  </si>
  <si>
    <t>2025/0002402-004</t>
  </si>
  <si>
    <t>FDR2D24</t>
  </si>
  <si>
    <t>DARCI MOURA DA COSTA</t>
  </si>
  <si>
    <t>045.828-00</t>
  </si>
  <si>
    <t>2025/0002402-010A</t>
  </si>
  <si>
    <t>DJB8872</t>
  </si>
  <si>
    <t>DJALMA FERREIRA DA SILVA</t>
  </si>
  <si>
    <t>038.057-00</t>
  </si>
  <si>
    <t>2025/0002402-002</t>
  </si>
  <si>
    <t>MSB3G51</t>
  </si>
  <si>
    <t>EVELYN DE SOUZA LOURENCO BELO</t>
  </si>
  <si>
    <t>014.952-00</t>
  </si>
  <si>
    <t>2025/0002402-007</t>
  </si>
  <si>
    <t>FPU3199</t>
  </si>
  <si>
    <t>FABIANO GOMES MAIA</t>
  </si>
  <si>
    <t>017.591-00</t>
  </si>
  <si>
    <t>2025/0002402-008</t>
  </si>
  <si>
    <t>HMN8E12</t>
  </si>
  <si>
    <t>FABIO MARTINS DE LIMA</t>
  </si>
  <si>
    <t>053.323-00</t>
  </si>
  <si>
    <t>2025/0002402-011B</t>
  </si>
  <si>
    <t>DAH4241</t>
  </si>
  <si>
    <t>GEOVANE ROSENO DE ANDRADE CADETE</t>
  </si>
  <si>
    <t>042.133-00</t>
  </si>
  <si>
    <t>2025/0002402-006</t>
  </si>
  <si>
    <t>FKU0I11</t>
  </si>
  <si>
    <t>GUSTAVO ULISSES BELO</t>
  </si>
  <si>
    <t>000.717-00</t>
  </si>
  <si>
    <t>2025/0002402-017</t>
  </si>
  <si>
    <t>DPC1F19</t>
  </si>
  <si>
    <t>JAIR GENESIO COMIN</t>
  </si>
  <si>
    <t>052.923-00</t>
  </si>
  <si>
    <t>2025/0002402-012A</t>
  </si>
  <si>
    <t>DTC4F08</t>
  </si>
  <si>
    <t>JEFERSON ARAGAO SOARES</t>
  </si>
  <si>
    <t>050.350-00</t>
  </si>
  <si>
    <t>2025/0002402-022</t>
  </si>
  <si>
    <t>FJP7J48</t>
  </si>
  <si>
    <t>JOAO HENRIQUE FLORENCIO</t>
  </si>
  <si>
    <t>015.755-00</t>
  </si>
  <si>
    <t>2025/0002402-003A</t>
  </si>
  <si>
    <t>FPW6J12</t>
  </si>
  <si>
    <t>MARCIA REGINA DE SOUZA</t>
  </si>
  <si>
    <t>022.709-00</t>
  </si>
  <si>
    <t>2025/0002402-015</t>
  </si>
  <si>
    <t>DZX5153</t>
  </si>
  <si>
    <t>MARCO ANTONIO BENEDITO</t>
  </si>
  <si>
    <t>016.926-00</t>
  </si>
  <si>
    <t>2025/0002402-005</t>
  </si>
  <si>
    <t>FHL6G59</t>
  </si>
  <si>
    <t>NOEMIA DE SOUZA FLORENCIO LOURENCO</t>
  </si>
  <si>
    <t>052.112-00</t>
  </si>
  <si>
    <t>2025/0002402-019C</t>
  </si>
  <si>
    <t>DTE3I76</t>
  </si>
  <si>
    <t>VANESSA GOMES MAIA</t>
  </si>
  <si>
    <t>010.575-00</t>
  </si>
  <si>
    <t>2025/0002402-014</t>
  </si>
  <si>
    <t>DAD6D59</t>
  </si>
  <si>
    <t>VERA LUCIA FLORENCIO SOUZA DA COSTA</t>
  </si>
  <si>
    <t>048.253-00</t>
  </si>
  <si>
    <t>2025/0002415-016A</t>
  </si>
  <si>
    <t>2025/0002415</t>
  </si>
  <si>
    <t>EIN5851</t>
  </si>
  <si>
    <t>AGEU PEREIRA DOS SANTOS</t>
  </si>
  <si>
    <t>034.815-00</t>
  </si>
  <si>
    <t>2025/0002415-004</t>
  </si>
  <si>
    <t>EKK1E70</t>
  </si>
  <si>
    <t>AILTON ARAGAO DA SILVA</t>
  </si>
  <si>
    <t>040.282-00</t>
  </si>
  <si>
    <t>2025/0002415-003A</t>
  </si>
  <si>
    <t>AXB6I94</t>
  </si>
  <si>
    <t>ALEXANDRE YAMAGUTI</t>
  </si>
  <si>
    <t>026.300-00</t>
  </si>
  <si>
    <t>2025/0002415-020A</t>
  </si>
  <si>
    <t>EMU5184</t>
  </si>
  <si>
    <t>ANA CRISTINA VIEIRA PEREIRA</t>
  </si>
  <si>
    <t>005.726-00</t>
  </si>
  <si>
    <t>2025/0002415-023</t>
  </si>
  <si>
    <t>EJZ8509</t>
  </si>
  <si>
    <t>ANA ISABEL RIOS THOMPSON</t>
  </si>
  <si>
    <t>028.776-00</t>
  </si>
  <si>
    <t>2025/0002415-006</t>
  </si>
  <si>
    <t>GIA8897</t>
  </si>
  <si>
    <t>DALILA DE LAS GLORIA THOMPSON RIOS</t>
  </si>
  <si>
    <t>008.067-00</t>
  </si>
  <si>
    <t>2025/0002415-012A</t>
  </si>
  <si>
    <t>FXL8E89</t>
  </si>
  <si>
    <t>EDNEI ROGERIO BICIATO</t>
  </si>
  <si>
    <t>042.591-00</t>
  </si>
  <si>
    <t>2025/0002415-013</t>
  </si>
  <si>
    <t>PVZ3B50</t>
  </si>
  <si>
    <t>ELTON APARECIDO PIRES</t>
  </si>
  <si>
    <t>037.079-00</t>
  </si>
  <si>
    <t>2025/0002415-022</t>
  </si>
  <si>
    <t>EPZ4102</t>
  </si>
  <si>
    <t>FABIANA ZULEIKA DE OLIVEIRA MARTINS</t>
  </si>
  <si>
    <t>040.739-00</t>
  </si>
  <si>
    <t>2025/0002415-017</t>
  </si>
  <si>
    <t>FPV3850</t>
  </si>
  <si>
    <t>FABIO DA SILVA SERRANO</t>
  </si>
  <si>
    <t>045.084-00</t>
  </si>
  <si>
    <t>2025/0002415-015A</t>
  </si>
  <si>
    <t>ASX6E73</t>
  </si>
  <si>
    <t>FLAVIA LAZARO MARTINS</t>
  </si>
  <si>
    <t>025.088-00</t>
  </si>
  <si>
    <t>2025/0002415-009B</t>
  </si>
  <si>
    <t>FCB5720</t>
  </si>
  <si>
    <t>FRANCINEIDE MARTINS DE FIGUEIREDO</t>
  </si>
  <si>
    <t>029.931-00</t>
  </si>
  <si>
    <t>2025/0002415-002</t>
  </si>
  <si>
    <t>EWS0635</t>
  </si>
  <si>
    <t>IRAIR COSTA DA SILVA</t>
  </si>
  <si>
    <t>045.880-00</t>
  </si>
  <si>
    <t>2025/0002415-010</t>
  </si>
  <si>
    <t>DTD3987</t>
  </si>
  <si>
    <t>IVAN DA SILVA SOUZA</t>
  </si>
  <si>
    <t>035.807-00</t>
  </si>
  <si>
    <t>2025/0002415-019</t>
  </si>
  <si>
    <t>GGH9E89</t>
  </si>
  <si>
    <t>JANE IVANILDE GARCIA CONEGUNDES</t>
  </si>
  <si>
    <t>048.969-00</t>
  </si>
  <si>
    <t>2025/0002415-014</t>
  </si>
  <si>
    <t>DTB4B20</t>
  </si>
  <si>
    <t>JOSE CARLOS ARAUJO DA SILVA</t>
  </si>
  <si>
    <t>031.137-00</t>
  </si>
  <si>
    <t>2025/0002415-008A</t>
  </si>
  <si>
    <t>EJW0D09</t>
  </si>
  <si>
    <t>JOSE FRANCISCO FARIAS DOS SANTOS</t>
  </si>
  <si>
    <t>042.695-00</t>
  </si>
  <si>
    <t>2025/0002415-025B</t>
  </si>
  <si>
    <t>FMG1A57</t>
  </si>
  <si>
    <t>LEANDRO BARBOZA NUNES</t>
  </si>
  <si>
    <t>039.103-00</t>
  </si>
  <si>
    <t>2025/0002415-021B</t>
  </si>
  <si>
    <t>DTC5I20</t>
  </si>
  <si>
    <t>033.573-00</t>
  </si>
  <si>
    <t>2025/0002415-024D</t>
  </si>
  <si>
    <t>EMU1546</t>
  </si>
  <si>
    <t>MARIA DO CARMO MARTINS DE SOUSA</t>
  </si>
  <si>
    <t>015.701-00</t>
  </si>
  <si>
    <t>2025/0002415-005</t>
  </si>
  <si>
    <t>EFW2996</t>
  </si>
  <si>
    <t>NAIS MARI SIAN DE OLIVEIRA</t>
  </si>
  <si>
    <t>039.235-00</t>
  </si>
  <si>
    <t>2025/0002415-001B</t>
  </si>
  <si>
    <t>ATG3012</t>
  </si>
  <si>
    <t>PAULO APARECIDO DA SILVA</t>
  </si>
  <si>
    <t>005.710-01</t>
  </si>
  <si>
    <t>2025/0002415-007E</t>
  </si>
  <si>
    <t>STR6F27</t>
  </si>
  <si>
    <t>PAULO JOSE DE CASTRO E SILVA</t>
  </si>
  <si>
    <t>033.015-00</t>
  </si>
  <si>
    <t>2025/0002415-011A</t>
  </si>
  <si>
    <t>GEX4E89</t>
  </si>
  <si>
    <t>REGIANE ANDRADE CASTELANI DOS SANTOS</t>
  </si>
  <si>
    <t>026.121-00</t>
  </si>
  <si>
    <t>2025/0002415-018A</t>
  </si>
  <si>
    <t>FQR7G53</t>
  </si>
  <si>
    <t>ROSIRENE DE SOUSA SILVA BASTOS</t>
  </si>
  <si>
    <t>052.160-00</t>
  </si>
  <si>
    <t>2025/0041114-001</t>
  </si>
  <si>
    <t>2025/0041114</t>
  </si>
  <si>
    <t>EZK0290</t>
  </si>
  <si>
    <t>CAIQUE CANUTO CAPUTTI</t>
  </si>
  <si>
    <t>040.143-00</t>
  </si>
  <si>
    <t>2025/0002490-002</t>
  </si>
  <si>
    <t>2025/0002490</t>
  </si>
  <si>
    <t>ELQ4C20</t>
  </si>
  <si>
    <t>CLEUSA VERSIGNASSI PEREIRA</t>
  </si>
  <si>
    <t>032.175-00</t>
  </si>
  <si>
    <t>2025/0002490-001</t>
  </si>
  <si>
    <t>EZL8H97</t>
  </si>
  <si>
    <t>REGIANE JANONI DOS SANTOS</t>
  </si>
  <si>
    <t>043.148-00</t>
  </si>
  <si>
    <t>2025/0002528-002B</t>
  </si>
  <si>
    <t>2025/0002528</t>
  </si>
  <si>
    <t>FIL1G92</t>
  </si>
  <si>
    <t>ALBERTO ALVES</t>
  </si>
  <si>
    <t>049.714-00</t>
  </si>
  <si>
    <t>2025/0002528-001B</t>
  </si>
  <si>
    <t>FIV8079</t>
  </si>
  <si>
    <t>ARIOVALDO ALVES</t>
  </si>
  <si>
    <t>045.105-00</t>
  </si>
  <si>
    <t>2025/0002528-003A</t>
  </si>
  <si>
    <t>FAN0C79</t>
  </si>
  <si>
    <t>GUILHERME DE OLIVEIRA BARIONI</t>
  </si>
  <si>
    <t>049.275-00</t>
  </si>
  <si>
    <t>2025/0002528-005C</t>
  </si>
  <si>
    <t>IVW8E24</t>
  </si>
  <si>
    <t>JOSE CICERO DOS SANTOS</t>
  </si>
  <si>
    <t>047.569-00</t>
  </si>
  <si>
    <t>2025/0002528-004B</t>
  </si>
  <si>
    <t>CZX2F71</t>
  </si>
  <si>
    <t>LEONARDO WILSON DOS SANTOS GONCALVES</t>
  </si>
  <si>
    <t>029.496-00</t>
  </si>
  <si>
    <t>2023/0080994-001</t>
  </si>
  <si>
    <t>2023/0080994</t>
  </si>
  <si>
    <t>DTB3200</t>
  </si>
  <si>
    <t>CICERO ANTUNES DE ANDRADE</t>
  </si>
  <si>
    <t>028.772-00</t>
  </si>
  <si>
    <t>2023/0024504-002D</t>
  </si>
  <si>
    <t>2023/0024504</t>
  </si>
  <si>
    <t>EVS1672</t>
  </si>
  <si>
    <t>CRISTIANO DE OLIVEIRA BRITO</t>
  </si>
  <si>
    <t>012.018-00</t>
  </si>
  <si>
    <t>2022/0036636-002A</t>
  </si>
  <si>
    <t>2022/0036636</t>
  </si>
  <si>
    <t>FAH0960</t>
  </si>
  <si>
    <t>DEJANIRA JESUS PORCINO</t>
  </si>
  <si>
    <t>051.120-00</t>
  </si>
  <si>
    <t>2022/0036636-001C</t>
  </si>
  <si>
    <t>DJE3052</t>
  </si>
  <si>
    <t>SYLVIO CUNHA</t>
  </si>
  <si>
    <t>041.805-00</t>
  </si>
  <si>
    <t>2023/0009750-001B</t>
  </si>
  <si>
    <t>2023/0009750</t>
  </si>
  <si>
    <t>DBL5B64</t>
  </si>
  <si>
    <t>DEBORA VIEIRA DE SOUSA</t>
  </si>
  <si>
    <t>047.951-00</t>
  </si>
  <si>
    <t>2023/0012500-001A</t>
  </si>
  <si>
    <t>2023/0012500</t>
  </si>
  <si>
    <t>DUB8520</t>
  </si>
  <si>
    <t>LUCAS VIEIRA DE SOUSA</t>
  </si>
  <si>
    <t>040.041-00</t>
  </si>
  <si>
    <t>2022/0027753-001G</t>
  </si>
  <si>
    <t>2022/0027753</t>
  </si>
  <si>
    <t>FZL2671</t>
  </si>
  <si>
    <t>DENISE CHAGAS FERREIRA</t>
  </si>
  <si>
    <t>052.913-00</t>
  </si>
  <si>
    <t>2024/0033060-001G</t>
  </si>
  <si>
    <t>2024/0033060</t>
  </si>
  <si>
    <t>KQP9D98</t>
  </si>
  <si>
    <t>ANTONIO RAIMUNDO DAS VIRGENS SILVA</t>
  </si>
  <si>
    <t>048.305-00</t>
  </si>
  <si>
    <t>2023/0081113-001G</t>
  </si>
  <si>
    <t>2023/0081113</t>
  </si>
  <si>
    <t>KNP4998</t>
  </si>
  <si>
    <t>DENIS LOPES BATISTA</t>
  </si>
  <si>
    <t>049.656-00</t>
  </si>
  <si>
    <t>2022/0031807-001F</t>
  </si>
  <si>
    <t>2022/0031807</t>
  </si>
  <si>
    <t>DOR2F82</t>
  </si>
  <si>
    <t>ALBERTO DA SILVA SANTOS</t>
  </si>
  <si>
    <t>050.733-00</t>
  </si>
  <si>
    <t>2022/0031807-005B</t>
  </si>
  <si>
    <t>FVC8960</t>
  </si>
  <si>
    <t>ANTONIO MARQUES LIMA</t>
  </si>
  <si>
    <t>049.148-00</t>
  </si>
  <si>
    <t>2022/0031807-003A</t>
  </si>
  <si>
    <t>ELW7920</t>
  </si>
  <si>
    <t>CLODOALDO PEREIRA MARQUES</t>
  </si>
  <si>
    <t>018.828-00</t>
  </si>
  <si>
    <t>2022/0031807-002B</t>
  </si>
  <si>
    <t>DTC4918</t>
  </si>
  <si>
    <t>EDILSON DA LUZ CARVALHO</t>
  </si>
  <si>
    <t>026.377-00</t>
  </si>
  <si>
    <t>2022/0031807-007</t>
  </si>
  <si>
    <t>EZL8846</t>
  </si>
  <si>
    <t>HELIA BERNARDINO DE MATOS BONIN</t>
  </si>
  <si>
    <t>050.327-00</t>
  </si>
  <si>
    <t>2023/0060368-001B</t>
  </si>
  <si>
    <t>2023/0060368</t>
  </si>
  <si>
    <t>EUQ7956</t>
  </si>
  <si>
    <t>JORGE CARDOSO DE OLIVEIRA</t>
  </si>
  <si>
    <t>033.233-00</t>
  </si>
  <si>
    <t>2022/0031807-010A</t>
  </si>
  <si>
    <t>EZU1H74</t>
  </si>
  <si>
    <t>JOSE ROBERTO COELHO</t>
  </si>
  <si>
    <t>045.507-00</t>
  </si>
  <si>
    <t>2022/0031807-004B</t>
  </si>
  <si>
    <t>FFR9430</t>
  </si>
  <si>
    <t>JURACI XAVIER LEMOS</t>
  </si>
  <si>
    <t>050.015-00</t>
  </si>
  <si>
    <t>2022/0031807-009A</t>
  </si>
  <si>
    <t>OXK8735</t>
  </si>
  <si>
    <t>LEVY DE AQUINO ARAUJO</t>
  </si>
  <si>
    <t>052.816-00</t>
  </si>
  <si>
    <t>2022/0031807-006G</t>
  </si>
  <si>
    <t>EPO0623</t>
  </si>
  <si>
    <t>THAMARA MIRANDA DE SOUZA</t>
  </si>
  <si>
    <t>029.204-00</t>
  </si>
  <si>
    <t>2022/0031807-008E</t>
  </si>
  <si>
    <t>PHK9F03</t>
  </si>
  <si>
    <t>WILSON VIEIRA DE LIMA</t>
  </si>
  <si>
    <t>040.907-00</t>
  </si>
  <si>
    <t>2024/0008672-001A</t>
  </si>
  <si>
    <t>2024/0008672</t>
  </si>
  <si>
    <t>EXO0F26</t>
  </si>
  <si>
    <t>EDSON LUIZ FERNANDES</t>
  </si>
  <si>
    <t>048.466-00</t>
  </si>
  <si>
    <t>2022/0029467-001A</t>
  </si>
  <si>
    <t>2022/0029467</t>
  </si>
  <si>
    <t>FEZ5057</t>
  </si>
  <si>
    <t>ALINE CALDEIRA DOS SANTOS</t>
  </si>
  <si>
    <t>010.094-00</t>
  </si>
  <si>
    <t>2022/0029476-002K</t>
  </si>
  <si>
    <t>2022/0029476</t>
  </si>
  <si>
    <t>FDB5463</t>
  </si>
  <si>
    <t>DAMIAO FRANCISCO DA SILVA</t>
  </si>
  <si>
    <t>041.424-00</t>
  </si>
  <si>
    <t>2022/0029467-002F</t>
  </si>
  <si>
    <t>DTD0926</t>
  </si>
  <si>
    <t>OSIAS TEIXEIRA DE BRITO</t>
  </si>
  <si>
    <t>031.840-00</t>
  </si>
  <si>
    <t>2024/0009023-001D</t>
  </si>
  <si>
    <t>2024/0009023</t>
  </si>
  <si>
    <t>SUH2E00</t>
  </si>
  <si>
    <t>SAMUEL CALDEIRA DA SILVA</t>
  </si>
  <si>
    <t>053.369-00</t>
  </si>
  <si>
    <t>2023/0059872-002C</t>
  </si>
  <si>
    <t>2023/0059872</t>
  </si>
  <si>
    <t>CZX6433</t>
  </si>
  <si>
    <t>DOUGLAS DAVI GUATURA</t>
  </si>
  <si>
    <t>050.250-00</t>
  </si>
  <si>
    <t>2023/0059872-004C</t>
  </si>
  <si>
    <t>BWY5449</t>
  </si>
  <si>
    <t>RAFAEL AQUINO DE OLIVEIRA</t>
  </si>
  <si>
    <t>040.230-00</t>
  </si>
  <si>
    <t>2023/0059872-001</t>
  </si>
  <si>
    <t>DTD4009</t>
  </si>
  <si>
    <t>WELLINGTON MIGUEL DOS SANTOS</t>
  </si>
  <si>
    <t>018.847-00</t>
  </si>
  <si>
    <t>2025/0042279-001</t>
  </si>
  <si>
    <t>2025/0042279</t>
  </si>
  <si>
    <t>DTD8444</t>
  </si>
  <si>
    <t>030.904-00</t>
  </si>
  <si>
    <t>2022/0031369-002B</t>
  </si>
  <si>
    <t>2022/0031369</t>
  </si>
  <si>
    <t>CUC7004</t>
  </si>
  <si>
    <t>APARECIDO ARISTANALDO FERREIRA</t>
  </si>
  <si>
    <t>050.347-00</t>
  </si>
  <si>
    <t>2022/0031369-003B</t>
  </si>
  <si>
    <t>DTC4660</t>
  </si>
  <si>
    <t>DOMINGOS COSTA DOS SANTOS</t>
  </si>
  <si>
    <t>039.312-00</t>
  </si>
  <si>
    <t>2022/0031369-001A</t>
  </si>
  <si>
    <t>DTD5003</t>
  </si>
  <si>
    <t>FELIPE ARAUJO LUCIO</t>
  </si>
  <si>
    <t>045.550-00</t>
  </si>
  <si>
    <t>2024/0046587-001B</t>
  </si>
  <si>
    <t>2024/0046587</t>
  </si>
  <si>
    <t>DTB6D38</t>
  </si>
  <si>
    <t>FELIPE DA SILVA MILTON</t>
  </si>
  <si>
    <t>049.373-00</t>
  </si>
  <si>
    <t>2023/0026693-001D</t>
  </si>
  <si>
    <t>2023/0026693</t>
  </si>
  <si>
    <t>FTN3J20</t>
  </si>
  <si>
    <t>AILTON DOS SANTOS FERREIRA</t>
  </si>
  <si>
    <t>049.365-00</t>
  </si>
  <si>
    <t>2023/0026693-002B</t>
  </si>
  <si>
    <t>FFN1899</t>
  </si>
  <si>
    <t>LUCILENE FERNANDES DA ROCHA</t>
  </si>
  <si>
    <t>053.513-00</t>
  </si>
  <si>
    <t>2024/0042731-001H</t>
  </si>
  <si>
    <t>2024/0042731</t>
  </si>
  <si>
    <t>FID0D32</t>
  </si>
  <si>
    <t>PAULO HENIQUE GOMES DUARTE</t>
  </si>
  <si>
    <t>007.988-00</t>
  </si>
  <si>
    <t>2023/0027008-002C</t>
  </si>
  <si>
    <t>2023/0027008</t>
  </si>
  <si>
    <t>UEV8G89</t>
  </si>
  <si>
    <t>CELINA MARIA DA SILVA</t>
  </si>
  <si>
    <t>048.450-00</t>
  </si>
  <si>
    <t>2023/0027008-003A</t>
  </si>
  <si>
    <t>EMQ0080</t>
  </si>
  <si>
    <t>GILVAN FERNANDES DE OLIVEIRA</t>
  </si>
  <si>
    <t>053.467-00</t>
  </si>
  <si>
    <t>2023/0027008-004H</t>
  </si>
  <si>
    <t>SVX0E69</t>
  </si>
  <si>
    <t>JOSE MARCIO DA SILVA</t>
  </si>
  <si>
    <t>031.811-00</t>
  </si>
  <si>
    <t>2023/0027008-001E</t>
  </si>
  <si>
    <t>ECM5319</t>
  </si>
  <si>
    <t>ROSANA JANONI DOS SANTOS D AMBROSI</t>
  </si>
  <si>
    <t>051.521-00</t>
  </si>
  <si>
    <t>2022/0026537-002B</t>
  </si>
  <si>
    <t>2022/0026537</t>
  </si>
  <si>
    <t>DTC4B84</t>
  </si>
  <si>
    <t>JAIR FERREIRA GABRIEL</t>
  </si>
  <si>
    <t>033.930-00</t>
  </si>
  <si>
    <t>2022/0026537-003</t>
  </si>
  <si>
    <t>FOH9789</t>
  </si>
  <si>
    <t>JOAQUIM JUNIOR ARAUJO MOTA</t>
  </si>
  <si>
    <t>017.218-00</t>
  </si>
  <si>
    <t>2022/0026537-001A</t>
  </si>
  <si>
    <t>DTC0G90</t>
  </si>
  <si>
    <t>SILVIA REGINA MARQUES WINKLER MOTA</t>
  </si>
  <si>
    <t>049.757-00</t>
  </si>
  <si>
    <t>2022/0032805-001B</t>
  </si>
  <si>
    <t>2022/0032805</t>
  </si>
  <si>
    <t>CZZ2679</t>
  </si>
  <si>
    <t>VINICIUS WINKLER MOTA</t>
  </si>
  <si>
    <t>040.467-00</t>
  </si>
  <si>
    <t>2023/0028019-001A</t>
  </si>
  <si>
    <t>2023/0028019</t>
  </si>
  <si>
    <t>FYC6E92</t>
  </si>
  <si>
    <t>JURANDIR BARBOZA DE OLIVEIRA</t>
  </si>
  <si>
    <t>039.268-00</t>
  </si>
  <si>
    <t>2023/0028019-003A</t>
  </si>
  <si>
    <t>EZL4030</t>
  </si>
  <si>
    <t>LUISA DA SILVA MARCELINO</t>
  </si>
  <si>
    <t>037.330-00</t>
  </si>
  <si>
    <t>2023/0028019-002A</t>
  </si>
  <si>
    <t>EMU7100</t>
  </si>
  <si>
    <t>PATRICIA APARECIDA DE OLIVEIRA MORALES</t>
  </si>
  <si>
    <t>007.176-01</t>
  </si>
  <si>
    <t>2023/0009177-001G</t>
  </si>
  <si>
    <t>2023/0009177</t>
  </si>
  <si>
    <t>PAX2J45</t>
  </si>
  <si>
    <t>AURO NOVAES DANTAS</t>
  </si>
  <si>
    <t>048.803-00</t>
  </si>
  <si>
    <t>2024/0009192-001E</t>
  </si>
  <si>
    <t>2024/0009192</t>
  </si>
  <si>
    <t>EZZ1D80</t>
  </si>
  <si>
    <t>ELISEU FRANCISCO DA SILVA</t>
  </si>
  <si>
    <t>026.680-00</t>
  </si>
  <si>
    <t>2023/0100081-002</t>
  </si>
  <si>
    <t>2023/0100081</t>
  </si>
  <si>
    <t>BXC6F19</t>
  </si>
  <si>
    <t>LUIZ JACINTO VIEIRA ARAUJO</t>
  </si>
  <si>
    <t>050.199-00</t>
  </si>
  <si>
    <t>2023/0100081-001C</t>
  </si>
  <si>
    <t>ELW0D69</t>
  </si>
  <si>
    <t>SAMUEL CAMARA DA SILVA</t>
  </si>
  <si>
    <t>019.206-00</t>
  </si>
  <si>
    <t>2024/0043434-001</t>
  </si>
  <si>
    <t>2024/0043434</t>
  </si>
  <si>
    <t>DTA7390</t>
  </si>
  <si>
    <t>046.490-00</t>
  </si>
  <si>
    <t>2025/0016515-001C</t>
  </si>
  <si>
    <t>2025/0016515</t>
  </si>
  <si>
    <t>EDB5C62</t>
  </si>
  <si>
    <t>LUCAS BISPO DOS SANTOS</t>
  </si>
  <si>
    <t>017.365-00</t>
  </si>
  <si>
    <t>2022/0031604-001C</t>
  </si>
  <si>
    <t>2022/0031604</t>
  </si>
  <si>
    <t>FNT3959</t>
  </si>
  <si>
    <t>LUIZ WILSON GONCALVES</t>
  </si>
  <si>
    <t>021.984-00</t>
  </si>
  <si>
    <t>2022/0031604-002D</t>
  </si>
  <si>
    <t>DTC4930</t>
  </si>
  <si>
    <t>PAULO HENRIQUE BERNARDO</t>
  </si>
  <si>
    <t>048.468-00</t>
  </si>
  <si>
    <t>2022/0031604-003D</t>
  </si>
  <si>
    <t>EFV4D15</t>
  </si>
  <si>
    <t>WILLIAM AZEVEDO PIMENTEL DE ASSIS</t>
  </si>
  <si>
    <t>013.424-00</t>
  </si>
  <si>
    <t>2024/0013689-001B</t>
  </si>
  <si>
    <t>2024/0013689</t>
  </si>
  <si>
    <t>FTC5868</t>
  </si>
  <si>
    <t>OSVALDO TEIXEIRA DE SOUZA JUNIOR</t>
  </si>
  <si>
    <t>029.672-00</t>
  </si>
  <si>
    <t>2022/0031576-005C</t>
  </si>
  <si>
    <t>2022/0031576</t>
  </si>
  <si>
    <t>FCB9A39</t>
  </si>
  <si>
    <t>CLODOALDO EMERSON DE PONTE</t>
  </si>
  <si>
    <t>029.251-00</t>
  </si>
  <si>
    <t>2022/0031576-006C</t>
  </si>
  <si>
    <t>FUC8F63</t>
  </si>
  <si>
    <t>DAVID DE OLIVEIRA DO NASCIMENTO</t>
  </si>
  <si>
    <t>049.674-00</t>
  </si>
  <si>
    <t>2022/0031576-009A</t>
  </si>
  <si>
    <t>EZL9776</t>
  </si>
  <si>
    <t>GUSTAVO APRIGIO DE PONTE SANTANA</t>
  </si>
  <si>
    <t>029.042-00</t>
  </si>
  <si>
    <t>2022/0031576-008A</t>
  </si>
  <si>
    <t>DVS4399</t>
  </si>
  <si>
    <t>JOSE NILTON DE SANTANA</t>
  </si>
  <si>
    <t>035.084-00</t>
  </si>
  <si>
    <t>2022/0031576-004A</t>
  </si>
  <si>
    <t>DTE0267</t>
  </si>
  <si>
    <t>MARCELO DUTRA DE SOUZA</t>
  </si>
  <si>
    <t>050.705-00</t>
  </si>
  <si>
    <t>2022/0031576-002C</t>
  </si>
  <si>
    <t>FLJ8B69</t>
  </si>
  <si>
    <t>MIGUEL APRIGIO DE PONTE SANTANA</t>
  </si>
  <si>
    <t>039.709-00</t>
  </si>
  <si>
    <t>2022/0031576-001</t>
  </si>
  <si>
    <t>EZL9773</t>
  </si>
  <si>
    <t>RAFAEL APARECIDO ANDRADE BARBOZA</t>
  </si>
  <si>
    <t>035.841-00</t>
  </si>
  <si>
    <t>2022/0031576-003</t>
  </si>
  <si>
    <t>FTZ4445</t>
  </si>
  <si>
    <t>VALDINEIA DA SILVA BERING</t>
  </si>
  <si>
    <t>043.941-00</t>
  </si>
  <si>
    <t>2022/0031576-007</t>
  </si>
  <si>
    <t>EZL9778</t>
  </si>
  <si>
    <t>WELLINGTON COELHO RIBEIRO DA SILVA</t>
  </si>
  <si>
    <t>033.745-00</t>
  </si>
  <si>
    <t>2022/0029057-001B</t>
  </si>
  <si>
    <t>2022/0029057</t>
  </si>
  <si>
    <t>FFN5989</t>
  </si>
  <si>
    <t>JOSE RIBAMAR MUNIZ</t>
  </si>
  <si>
    <t>046.909-00</t>
  </si>
  <si>
    <t>2023/0030322-001B</t>
  </si>
  <si>
    <t>2023/0030322</t>
  </si>
  <si>
    <t>FJQ8H00</t>
  </si>
  <si>
    <t>EDIVARD VIEIRA ALVES</t>
  </si>
  <si>
    <t>042.197-00</t>
  </si>
  <si>
    <t>2025/0041574-001</t>
  </si>
  <si>
    <t>2025/0041574</t>
  </si>
  <si>
    <t>FLJ5810</t>
  </si>
  <si>
    <t>048.088-00</t>
  </si>
  <si>
    <t>2022/0030780-002D</t>
  </si>
  <si>
    <t>2022/0030780</t>
  </si>
  <si>
    <t>ELQ7263</t>
  </si>
  <si>
    <t>ALOISIO SALES COSTA</t>
  </si>
  <si>
    <t>041.300-00</t>
  </si>
  <si>
    <t>2022/0030780-001C</t>
  </si>
  <si>
    <t>DTD8157</t>
  </si>
  <si>
    <t>PRISCILLA APARECIDO DA CRUZ</t>
  </si>
  <si>
    <t>020.822-00</t>
  </si>
  <si>
    <t>2025/0065838-001A</t>
  </si>
  <si>
    <t>2025/0065838</t>
  </si>
  <si>
    <t>GFK6B40</t>
  </si>
  <si>
    <t>RWE TRANSPORTE ESCOLAR LTDA</t>
  </si>
  <si>
    <t>029.138-00</t>
  </si>
  <si>
    <t>2023/0022825-001M</t>
  </si>
  <si>
    <t>2023/0022825</t>
  </si>
  <si>
    <t>EJZ3E41</t>
  </si>
  <si>
    <t>OCTAVIO TADEU GONCALVES</t>
  </si>
  <si>
    <t>048.784-00</t>
  </si>
  <si>
    <t>2025/0047099-001B</t>
  </si>
  <si>
    <t>2025/0047099</t>
  </si>
  <si>
    <t>EZL2630</t>
  </si>
  <si>
    <t>BIANCA DOS SANTOS SOUZA RAMOS</t>
  </si>
  <si>
    <t>047.515-00</t>
  </si>
  <si>
    <t>2022/0031509-001</t>
  </si>
  <si>
    <t>2022/0031509</t>
  </si>
  <si>
    <t>EZE2188</t>
  </si>
  <si>
    <t>MARCIO SILVA SANTANA</t>
  </si>
  <si>
    <t>033.870-00</t>
  </si>
  <si>
    <t>2022/0044856-002A</t>
  </si>
  <si>
    <t>2022/0044856</t>
  </si>
  <si>
    <t>FCB4I55</t>
  </si>
  <si>
    <t>ELIANE JANONI PEREIRA</t>
  </si>
  <si>
    <t>022.943-00</t>
  </si>
  <si>
    <t>2022/0044856-001B</t>
  </si>
  <si>
    <t>DTE0268</t>
  </si>
  <si>
    <t>LEILA PEREIRA BRAGA</t>
  </si>
  <si>
    <t>050.890-00</t>
  </si>
  <si>
    <t>2023/0059833-002A</t>
  </si>
  <si>
    <t>2023/0059833</t>
  </si>
  <si>
    <t>EKP0D18</t>
  </si>
  <si>
    <t>AGNALDO BISPO DE PAULA</t>
  </si>
  <si>
    <t>053.127-00</t>
  </si>
  <si>
    <t>2023/0059833-001C</t>
  </si>
  <si>
    <t>EJW4460</t>
  </si>
  <si>
    <t>VANESSA BORGES PEREIRA VIANA</t>
  </si>
  <si>
    <t>033.172-00</t>
  </si>
  <si>
    <t>2023/0019221-003A</t>
  </si>
  <si>
    <t>2023/0019221</t>
  </si>
  <si>
    <t>EFU4537</t>
  </si>
  <si>
    <t>ALESSANDRA DE SOUZA MOREIRA</t>
  </si>
  <si>
    <t>049.934-00</t>
  </si>
  <si>
    <t>2023/0044530-001A</t>
  </si>
  <si>
    <t>2023/0044530</t>
  </si>
  <si>
    <t>ECM9528</t>
  </si>
  <si>
    <t>ALEXSANDER SANTANA RIBEIRO</t>
  </si>
  <si>
    <t>030.933-00</t>
  </si>
  <si>
    <t>2023/0009066-001A</t>
  </si>
  <si>
    <t>2023/0009066</t>
  </si>
  <si>
    <t>FZQ4G75</t>
  </si>
  <si>
    <t>ALFREDO SANTANA RIBEIRO</t>
  </si>
  <si>
    <t>029.443-00</t>
  </si>
  <si>
    <t>2023/0058085-001C</t>
  </si>
  <si>
    <t>2023/0058085</t>
  </si>
  <si>
    <t>FWB8I75</t>
  </si>
  <si>
    <t>EDVALDO DOMINGOS DA SILVA</t>
  </si>
  <si>
    <t>024.912-00</t>
  </si>
  <si>
    <t>2023/0062586-001A</t>
  </si>
  <si>
    <t>2023/0062586</t>
  </si>
  <si>
    <t>FQZ4G70</t>
  </si>
  <si>
    <t>ESTER GOMES GUIMARAES SOUZA</t>
  </si>
  <si>
    <t>032.615-00</t>
  </si>
  <si>
    <t>2022/0032699-001G</t>
  </si>
  <si>
    <t>2022/0032699</t>
  </si>
  <si>
    <t>TLN5C37</t>
  </si>
  <si>
    <t>GISELE SIMOES MOREIRA GABRIEL</t>
  </si>
  <si>
    <t>043.746-00</t>
  </si>
  <si>
    <t>2023/0019221-009B</t>
  </si>
  <si>
    <t>GHA5769</t>
  </si>
  <si>
    <t>IDIVALDO DONIZETE MARCONATO</t>
  </si>
  <si>
    <t>048.980-00</t>
  </si>
  <si>
    <t>2023/0019221-002B</t>
  </si>
  <si>
    <t>DTE5829</t>
  </si>
  <si>
    <t>JESSICA MOREIRA RIBEIRO</t>
  </si>
  <si>
    <t>043.395-00</t>
  </si>
  <si>
    <t>2023/0019221-006D</t>
  </si>
  <si>
    <t>GHU8F75</t>
  </si>
  <si>
    <t>JOAO BATISTA DE OLIVEIRA</t>
  </si>
  <si>
    <t>028.342-00</t>
  </si>
  <si>
    <t>2023/0012696-001B</t>
  </si>
  <si>
    <t>2023/0012696</t>
  </si>
  <si>
    <t>FCB4537</t>
  </si>
  <si>
    <t>JOSE LUIZ JOAQUIM DA SILVA</t>
  </si>
  <si>
    <t>045.811-00</t>
  </si>
  <si>
    <t>2023/0019221-004A</t>
  </si>
  <si>
    <t>EFU5504</t>
  </si>
  <si>
    <t>LEANDRO PEDRO LIMA</t>
  </si>
  <si>
    <t>037.386-00</t>
  </si>
  <si>
    <t>2023/0019221-005C</t>
  </si>
  <si>
    <t>FZI1E75</t>
  </si>
  <si>
    <t>LEANDRO XAVIER DE JESUS</t>
  </si>
  <si>
    <t>052.768-00</t>
  </si>
  <si>
    <t>2023/0019221-007B</t>
  </si>
  <si>
    <t>FWI3784</t>
  </si>
  <si>
    <t>MILTON BERNARDES SCOMPARIM</t>
  </si>
  <si>
    <t>050.492-00</t>
  </si>
  <si>
    <t>2023/0084374-001B</t>
  </si>
  <si>
    <t>2023/0084374</t>
  </si>
  <si>
    <t>FCB8167</t>
  </si>
  <si>
    <t>PATRICIA KELVILANDIA DE SOUSA FERNANDES</t>
  </si>
  <si>
    <t>026.257-00</t>
  </si>
  <si>
    <t>2023/0069196-001B</t>
  </si>
  <si>
    <t>2023/0069196</t>
  </si>
  <si>
    <t>FJP1A32</t>
  </si>
  <si>
    <t>PAULA DE SOUZA</t>
  </si>
  <si>
    <t>026.837-00</t>
  </si>
  <si>
    <t>2023/0019221-001</t>
  </si>
  <si>
    <t>CQU4J63</t>
  </si>
  <si>
    <t>RITA DE CASSIA DA SILVA VIEIRA</t>
  </si>
  <si>
    <t>006.879-00</t>
  </si>
  <si>
    <t>2023/0019221-010B</t>
  </si>
  <si>
    <t>FVQ4186</t>
  </si>
  <si>
    <t>ROSANA PELEGRINI GIOVANOLLI</t>
  </si>
  <si>
    <t>046.371-00</t>
  </si>
  <si>
    <t>2023/0019221-008A</t>
  </si>
  <si>
    <t>FZI8700</t>
  </si>
  <si>
    <t>VANESSA SANTANA RIBEIRO</t>
  </si>
  <si>
    <t>039.150-00</t>
  </si>
  <si>
    <t>2025/0068284-001A</t>
  </si>
  <si>
    <t>2025/0068284</t>
  </si>
  <si>
    <t>GCM3D84</t>
  </si>
  <si>
    <t>TRANSPORTES KVM LTDA</t>
  </si>
  <si>
    <t>13/04 Falta parcial - 9 cças</t>
  </si>
  <si>
    <t>Desconto por falta apontada pela SME/DRE/BT</t>
  </si>
  <si>
    <t>Falta 14/04 - 19 cças</t>
  </si>
  <si>
    <t xml:space="preserve">Falta 30/04 - 2 cças </t>
  </si>
  <si>
    <t>Faltas 15,16 e 17/04 - 12 cças       e 28/04 - Falta parcial - 5 cças</t>
  </si>
  <si>
    <t>Desconto por faltas apontada pela SME/DRE/BT</t>
  </si>
  <si>
    <t>Ajuste positivo referente a desconto indevido de recesso do mês de MARÇO/2026</t>
  </si>
  <si>
    <t>423,753</t>
  </si>
  <si>
    <t>Faltas 1, 2 , 6 e 7/04 - 8 cças</t>
  </si>
  <si>
    <t xml:space="preserve">Faltas totais 27,28,29 e 30/04 </t>
  </si>
  <si>
    <t>C</t>
  </si>
  <si>
    <t>6020.2025/0001815-9</t>
  </si>
  <si>
    <t>6020.2025/0002053-6</t>
  </si>
  <si>
    <t>6020.2025/0002118-4</t>
  </si>
  <si>
    <t>6020.2025/0022007-1</t>
  </si>
  <si>
    <t>6020.2025/0002167-2</t>
  </si>
  <si>
    <t>6020.2023/0010206-7</t>
  </si>
  <si>
    <t>6020.2024/0055823-2</t>
  </si>
  <si>
    <t>6020.2025/0002402-7</t>
  </si>
  <si>
    <t>6020.2025/0002415-9</t>
  </si>
  <si>
    <t>6020.2025/0041114-4</t>
  </si>
  <si>
    <t>6020.2025/0002490-6</t>
  </si>
  <si>
    <t>6020.2025/0002528-7</t>
  </si>
  <si>
    <t>6020.2023/0080994-2</t>
  </si>
  <si>
    <t>6020.2023/0024504-6</t>
  </si>
  <si>
    <t>6020.2022/0036636-4</t>
  </si>
  <si>
    <t>6020.2023/0009750-0</t>
  </si>
  <si>
    <t>6020.2023/0012500-8</t>
  </si>
  <si>
    <t>6020.2022/0027753-1</t>
  </si>
  <si>
    <t>6020.2024/0033060-6</t>
  </si>
  <si>
    <t>6020.2023/0081113-0</t>
  </si>
  <si>
    <t>6020.2022/0031807-6</t>
  </si>
  <si>
    <t>6020.2023/0060368-6</t>
  </si>
  <si>
    <t>6020.2024/0008672-1</t>
  </si>
  <si>
    <t>6020.2022/0029467-3</t>
  </si>
  <si>
    <t>6020.2022/0029476-2</t>
  </si>
  <si>
    <t>6020.2024/0009023-0</t>
  </si>
  <si>
    <t>6020.2023/0059872-0</t>
  </si>
  <si>
    <t>6020.2025/0042279-0</t>
  </si>
  <si>
    <t>6020.2022/0031369-4</t>
  </si>
  <si>
    <t>6020.2024/0046587-0</t>
  </si>
  <si>
    <t>6020.2023/0026693-0</t>
  </si>
  <si>
    <t>6020.2024/0042731-6</t>
  </si>
  <si>
    <t>6020.2023/0027008-3</t>
  </si>
  <si>
    <t>6020.2022/0026537-1</t>
  </si>
  <si>
    <t>6020.2022/0032805-5</t>
  </si>
  <si>
    <t>6020.2023/0028019-4</t>
  </si>
  <si>
    <t>6020.2023/0009177-4</t>
  </si>
  <si>
    <t>6020.2024/0009192-0</t>
  </si>
  <si>
    <t>6020.2023/0100081-0</t>
  </si>
  <si>
    <t>6020.2024/0043434-7</t>
  </si>
  <si>
    <t>6020.2025/0016515-1</t>
  </si>
  <si>
    <t>6020.2022/0031604-9</t>
  </si>
  <si>
    <t>6020.2024/0013689-3</t>
  </si>
  <si>
    <t>6020.2022/0031576-0</t>
  </si>
  <si>
    <t>6020.2022/0029057-0</t>
  </si>
  <si>
    <t>6020.2023/0030322-4</t>
  </si>
  <si>
    <t>6020.2025/0041574-3</t>
  </si>
  <si>
    <t>6020.2022/0030780-5</t>
  </si>
  <si>
    <t>6020.2025/0065838-7</t>
  </si>
  <si>
    <t>6020.2023/0022825-7</t>
  </si>
  <si>
    <t>6020.2025/0047099-0</t>
  </si>
  <si>
    <t>6020.2022/0031509-3</t>
  </si>
  <si>
    <t>6020.2022/0044856-5</t>
  </si>
  <si>
    <t>6020.2023/0059833-0</t>
  </si>
  <si>
    <t>6020.2023/0019221-0</t>
  </si>
  <si>
    <t>N</t>
  </si>
  <si>
    <t>6020.2023/0044530-4</t>
  </si>
  <si>
    <t>6020.2023/0009066-2</t>
  </si>
  <si>
    <t>6020.2023/0058085-6</t>
  </si>
  <si>
    <t>6020.2023/0062586-8</t>
  </si>
  <si>
    <t>6020.2022/0032699-0</t>
  </si>
  <si>
    <t>6020.2023/0012696-9</t>
  </si>
  <si>
    <t>6020.2023/0084374-1</t>
  </si>
  <si>
    <t>6020.2023/0069196-8</t>
  </si>
  <si>
    <t>6020.2025/0068284-9</t>
  </si>
  <si>
    <t>33.842.267/0001-85</t>
  </si>
  <si>
    <t>35.310.088/0001-22</t>
  </si>
  <si>
    <t>56.776.472/0001-95</t>
  </si>
  <si>
    <t>53.464.694/0001-84</t>
  </si>
  <si>
    <t>48.725.313/0001-33</t>
  </si>
  <si>
    <t>21.882.187/0001-74</t>
  </si>
  <si>
    <t>21.504.882/0001-00</t>
  </si>
  <si>
    <t>16.519.788/0001-87</t>
  </si>
  <si>
    <t>43.658.204/0001-27</t>
  </si>
  <si>
    <t>43.341.996/0001-01</t>
  </si>
  <si>
    <t>11.926.472/0001-96</t>
  </si>
  <si>
    <t>23.415.025/0001-51</t>
  </si>
  <si>
    <t>04.987.922/0001-95</t>
  </si>
  <si>
    <t>13.068.577/0001-87</t>
  </si>
  <si>
    <t>33.437.866/0001-13</t>
  </si>
  <si>
    <t>21.066.353/0001-64</t>
  </si>
  <si>
    <t>38.269.062/0001-76</t>
  </si>
  <si>
    <t>05.280.558/0001-91</t>
  </si>
  <si>
    <t>20.318.172/0001-15</t>
  </si>
  <si>
    <t>10.798.060/0001-55</t>
  </si>
  <si>
    <t>05.993.090/0001-82</t>
  </si>
  <si>
    <t>08.411.537/0001-56</t>
  </si>
  <si>
    <t>17.932.662/0001-00</t>
  </si>
  <si>
    <t>21.399.890/0001-26</t>
  </si>
  <si>
    <t>55.304.615/0001-01</t>
  </si>
  <si>
    <t>42.818.721/0001-53</t>
  </si>
  <si>
    <t>12.386.887/0001-87</t>
  </si>
  <si>
    <t>13.829.475/0001-37</t>
  </si>
  <si>
    <t>14.138.729/0001-33</t>
  </si>
  <si>
    <t>46.504.261/0001-40</t>
  </si>
  <si>
    <t>60.262.939/0001-56</t>
  </si>
  <si>
    <t>15.243.858/0001-54</t>
  </si>
  <si>
    <t>14.511.151/0001-19</t>
  </si>
  <si>
    <t>16.928.504/0001-06</t>
  </si>
  <si>
    <t>13.242.727/0001-27</t>
  </si>
  <si>
    <t>24.617.333/0001-22</t>
  </si>
  <si>
    <t>20.369.940/0001-60</t>
  </si>
  <si>
    <t>22.357.290/0001-68</t>
  </si>
  <si>
    <t>21.623.727/0001-03</t>
  </si>
  <si>
    <t>63.575.148/0001-74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</si>
</sst>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6" fillId="0" borderId="0"/>
    <xf numFmtId="0" fontId="66" fillId="0" borderId="0"/>
    <xf numFmtId="4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13" applyNumberFormat="0" applyAlignment="0" applyProtection="0"/>
    <xf numFmtId="165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64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23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4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16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44" fontId="34" fillId="37" borderId="27" xfId="304" applyFont="1" applyFill="1" applyBorder="1" applyAlignment="1" applyProtection="1">
      <alignment horizontal="center" vertical="center"/>
      <protection hidden="1"/>
    </xf>
    <xf numFmtId="44" fontId="52" fillId="37" borderId="27" xfId="304" applyFont="1" applyFill="1" applyBorder="1" applyProtection="1">
      <protection hidden="1"/>
    </xf>
    <xf numFmtId="44" fontId="74" fillId="0" borderId="27" xfId="304" applyFont="1" applyBorder="1" applyAlignment="1" applyProtection="1">
      <alignment horizontal="center" vertical="center"/>
      <protection hidden="1"/>
    </xf>
    <xf numFmtId="44" fontId="52" fillId="37" borderId="0" xfId="304" applyFill="1" applyAlignment="1">
      <alignment horizontal="center"/>
    </xf>
    <xf numFmtId="4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64" fontId="0" fillId="0" borderId="0" xfId="627" applyFont="1" applyProtection="1"/>
    <xf numFmtId="0" fontId="1" fillId="0" borderId="87" xfId="626" applyBorder="1"/>
    <xf numFmtId="0" fontId="1" fillId="0" borderId="74" xfId="626" applyBorder="1"/>
    <xf numFmtId="164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64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64" fontId="0" fillId="64" borderId="195" xfId="627" applyFont="1" applyFill="1" applyBorder="1" applyAlignment="1" applyProtection="1">
      <alignment vertical="center"/>
      <protection locked="0"/>
    </xf>
    <xf numFmtId="164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64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64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64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64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64" fontId="0" fillId="64" borderId="193" xfId="627" applyFont="1" applyFill="1" applyBorder="1" applyAlignment="1" applyProtection="1">
      <alignment vertical="center"/>
      <protection locked="0"/>
    </xf>
    <xf numFmtId="187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64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64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64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64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64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64" fontId="87" fillId="45" borderId="203" xfId="627" applyFont="1" applyFill="1" applyBorder="1" applyAlignment="1" applyProtection="1">
      <alignment vertical="center"/>
    </xf>
    <xf numFmtId="164" fontId="1" fillId="0" borderId="0" xfId="626" applyNumberFormat="1"/>
    <xf numFmtId="0" fontId="1" fillId="0" borderId="79" xfId="626" applyBorder="1"/>
    <xf numFmtId="0" fontId="1" fillId="0" borderId="80" xfId="626" applyBorder="1"/>
    <xf numFmtId="164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64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64" fontId="0" fillId="0" borderId="0" xfId="627" applyFont="1" applyBorder="1" applyAlignment="1">
      <alignment horizontal="left" vertical="center"/>
    </xf>
    <xf numFmtId="164" fontId="0" fillId="0" borderId="0" xfId="627" applyFont="1" applyFill="1" applyBorder="1" applyAlignment="1">
      <alignment horizontal="center" vertical="center"/>
    </xf>
    <xf numFmtId="164" fontId="0" fillId="0" borderId="0" xfId="627" applyFont="1" applyFill="1" applyBorder="1" applyProtection="1"/>
    <xf numFmtId="164" fontId="100" fillId="0" borderId="0" xfId="627" applyFont="1" applyBorder="1" applyAlignment="1">
      <alignment horizontal="left" vertical="center"/>
    </xf>
    <xf numFmtId="164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64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8" fontId="1" fillId="0" borderId="27" xfId="626" applyNumberFormat="1" applyBorder="1" applyAlignment="1">
      <alignment horizontal="center"/>
    </xf>
    <xf numFmtId="188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8" fontId="1" fillId="0" borderId="27" xfId="626" applyNumberFormat="1" applyBorder="1"/>
    <xf numFmtId="10" fontId="0" fillId="0" borderId="27" xfId="629" applyNumberFormat="1" applyFont="1" applyBorder="1"/>
    <xf numFmtId="188" fontId="1" fillId="72" borderId="27" xfId="626" applyNumberFormat="1" applyFill="1" applyBorder="1"/>
    <xf numFmtId="189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64" fontId="1" fillId="0" borderId="27" xfId="626" applyNumberFormat="1" applyBorder="1"/>
    <xf numFmtId="10" fontId="0" fillId="0" borderId="27" xfId="629" applyNumberFormat="1" applyFont="1" applyFill="1" applyBorder="1"/>
    <xf numFmtId="164" fontId="0" fillId="0" borderId="27" xfId="627" applyFont="1" applyFill="1" applyBorder="1"/>
    <xf numFmtId="191" fontId="1" fillId="0" borderId="0" xfId="626" applyNumberFormat="1"/>
    <xf numFmtId="192" fontId="1" fillId="0" borderId="192" xfId="626" applyNumberFormat="1" applyBorder="1" applyAlignment="1">
      <alignment horizontal="center"/>
    </xf>
    <xf numFmtId="188" fontId="92" fillId="39" borderId="196" xfId="626" applyNumberFormat="1" applyFont="1" applyFill="1" applyBorder="1"/>
    <xf numFmtId="164" fontId="87" fillId="39" borderId="206" xfId="627" applyFont="1" applyFill="1" applyBorder="1"/>
    <xf numFmtId="0" fontId="87" fillId="0" borderId="0" xfId="626" applyFont="1" applyAlignment="1">
      <alignment horizontal="center"/>
    </xf>
    <xf numFmtId="164" fontId="87" fillId="39" borderId="84" xfId="627" applyFont="1" applyFill="1" applyBorder="1" applyAlignment="1">
      <alignment horizontal="center" vertical="center"/>
    </xf>
    <xf numFmtId="188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64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64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64" fontId="0" fillId="0" borderId="27" xfId="627" applyFont="1" applyBorder="1"/>
    <xf numFmtId="164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64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64" fontId="88" fillId="0" borderId="27" xfId="627" applyFont="1" applyBorder="1" applyAlignment="1">
      <alignment vertical="center" wrapText="1"/>
    </xf>
    <xf numFmtId="188" fontId="86" fillId="0" borderId="0" xfId="626" applyNumberFormat="1" applyFont="1"/>
    <xf numFmtId="193" fontId="1" fillId="0" borderId="27" xfId="626" applyNumberFormat="1" applyBorder="1" applyAlignment="1">
      <alignment horizontal="center"/>
    </xf>
    <xf numFmtId="188" fontId="92" fillId="39" borderId="27" xfId="626" applyNumberFormat="1" applyFont="1" applyFill="1" applyBorder="1"/>
    <xf numFmtId="164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64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2" fontId="44" fillId="54" borderId="0" xfId="0" applyNumberFormat="1" applyFont="1" applyFill="1" applyAlignment="1" applyProtection="1">
      <alignment horizontal="center" vertical="center"/>
      <protection locked="0"/>
    </xf>
    <xf numFmtId="4" fontId="69" fillId="41" borderId="0" xfId="0" applyNumberFormat="1" applyFont="1" applyFill="1" applyAlignment="1">
      <alignment horizontal="center" vertical="center"/>
    </xf>
    <xf numFmtId="2" fontId="34" fillId="41" borderId="0" xfId="0" applyNumberFormat="1" applyFont="1" applyFill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63" borderId="44" xfId="82" applyFont="1" applyFill="1" applyBorder="1" applyAlignment="1">
      <alignment horizont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1" fontId="34" fillId="24" borderId="44" xfId="82" applyNumberFormat="1" applyFont="1" applyFill="1" applyBorder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57" fillId="28" borderId="0" xfId="0" applyFont="1" applyFill="1" applyAlignment="1">
      <alignment horizontal="center" vertical="center" wrapText="1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49" fillId="20" borderId="9" xfId="0" applyFont="1" applyFill="1" applyBorder="1" applyAlignment="1">
      <alignment horizontal="center" vertical="center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44" fontId="76" fillId="37" borderId="142" xfId="304" applyFont="1" applyFill="1" applyBorder="1" applyAlignment="1">
      <alignment horizontal="center" vertical="center" wrapText="1"/>
    </xf>
    <xf numFmtId="44" fontId="76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 wrapText="1"/>
    </xf>
    <xf numFmtId="44" fontId="45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/>
    </xf>
    <xf numFmtId="44" fontId="45" fillId="37" borderId="30" xfId="304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43" fillId="24" borderId="0" xfId="82" applyFont="1" applyFill="1" applyAlignment="1">
      <alignment horizont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0" fontId="1" fillId="0" borderId="0" xfId="626" applyAlignment="1">
      <alignment horizontal="justify" vertical="center" wrapText="1"/>
    </xf>
    <xf numFmtId="164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64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164" fontId="0" fillId="0" borderId="18" xfId="627" applyFont="1" applyBorder="1" applyAlignment="1">
      <alignment horizontal="left" vertical="center"/>
    </xf>
    <xf numFmtId="164" fontId="92" fillId="0" borderId="191" xfId="627" applyFont="1" applyFill="1" applyBorder="1" applyAlignment="1">
      <alignment horizontal="left" vertical="center"/>
    </xf>
    <xf numFmtId="164" fontId="92" fillId="0" borderId="183" xfId="627" applyFont="1" applyFill="1" applyBorder="1" applyAlignment="1">
      <alignment horizontal="left" vertical="center"/>
    </xf>
    <xf numFmtId="164" fontId="92" fillId="0" borderId="141" xfId="627" applyFont="1" applyFill="1" applyBorder="1" applyAlignment="1">
      <alignment horizontal="left" vertical="center"/>
    </xf>
    <xf numFmtId="164" fontId="0" fillId="0" borderId="205" xfId="627" applyFont="1" applyBorder="1" applyAlignment="1">
      <alignment horizontal="left" vertical="center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0" fontId="87" fillId="64" borderId="27" xfId="626" applyFont="1" applyFill="1" applyBorder="1" applyAlignment="1">
      <alignment horizontal="center"/>
    </xf>
    <xf numFmtId="188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64" fontId="1" fillId="0" borderId="27" xfId="627" applyFont="1" applyBorder="1" applyAlignment="1">
      <alignment horizontal="center"/>
    </xf>
    <xf numFmtId="190" fontId="1" fillId="0" borderId="191" xfId="627" applyNumberFormat="1" applyFont="1" applyBorder="1" applyAlignment="1">
      <alignment horizontal="center"/>
    </xf>
    <xf numFmtId="190" fontId="1" fillId="0" borderId="141" xfId="627" applyNumberFormat="1" applyFont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99" fillId="0" borderId="183" xfId="626" applyFont="1" applyBorder="1" applyAlignment="1">
      <alignment horizontal="center" vertical="center" wrapText="1"/>
    </xf>
    <xf numFmtId="188" fontId="1" fillId="0" borderId="191" xfId="627" applyNumberFormat="1" applyFont="1" applyBorder="1" applyAlignment="1">
      <alignment horizontal="right"/>
    </xf>
    <xf numFmtId="188" fontId="1" fillId="0" borderId="141" xfId="627" applyNumberFormat="1" applyFont="1" applyBorder="1" applyAlignment="1">
      <alignment horizontal="right"/>
    </xf>
    <xf numFmtId="188" fontId="1" fillId="0" borderId="27" xfId="627" applyNumberFormat="1" applyFont="1" applyBorder="1" applyAlignment="1">
      <alignment horizontal="center"/>
    </xf>
    <xf numFmtId="164" fontId="1" fillId="0" borderId="191" xfId="627" applyFont="1" applyBorder="1" applyAlignment="1">
      <alignment horizontal="center"/>
    </xf>
    <xf numFmtId="164" fontId="1" fillId="0" borderId="141" xfId="627" applyFont="1" applyBorder="1" applyAlignment="1">
      <alignment horizontal="center"/>
    </xf>
    <xf numFmtId="0" fontId="0" fillId="26" borderId="0" xfId="0" applyFill="1"/>
    <xf numFmtId="183" fontId="34" fillId="26" borderId="192" xfId="618" applyNumberFormat="1" applyFont="1" applyFill="1" applyBorder="1" applyAlignment="1" applyProtection="1">
      <alignment horizontal="center" vertical="center" wrapText="1"/>
    </xf>
    <xf numFmtId="180" fontId="34" fillId="26" borderId="192" xfId="0" applyNumberFormat="1" applyFont="1" applyFill="1" applyBorder="1" applyAlignment="1">
      <alignment horizontal="center" vertical="center"/>
    </xf>
    <xf numFmtId="4" fontId="34" fillId="26" borderId="192" xfId="0" applyNumberFormat="1" applyFont="1" applyFill="1" applyBorder="1" applyAlignment="1">
      <alignment horizontal="center" vertical="center"/>
    </xf>
    <xf numFmtId="14" fontId="34" fillId="26" borderId="192" xfId="116" applyNumberFormat="1" applyFont="1" applyFill="1" applyBorder="1" applyAlignment="1">
      <alignment horizontal="center" vertical="center" wrapText="1"/>
    </xf>
    <xf numFmtId="173" fontId="37" fillId="26" borderId="15" xfId="0" applyNumberFormat="1" applyFont="1" applyFill="1" applyBorder="1" applyAlignment="1">
      <alignment vertical="center" wrapText="1"/>
    </xf>
    <xf numFmtId="14" fontId="37" fillId="26" borderId="15" xfId="0" applyNumberFormat="1" applyFont="1" applyFill="1" applyBorder="1" applyAlignment="1">
      <alignment horizontal="left" vertical="center"/>
    </xf>
    <xf numFmtId="4" fontId="68" fillId="26" borderId="130" xfId="116" applyNumberFormat="1" applyFont="1" applyFill="1" applyBorder="1" applyAlignment="1">
      <alignment horizontal="center" vertical="center" wrapText="1"/>
    </xf>
    <xf numFmtId="183" fontId="68" fillId="26" borderId="15" xfId="618" applyNumberFormat="1" applyFont="1" applyFill="1" applyBorder="1" applyAlignment="1" applyProtection="1">
      <alignment horizontal="center" vertical="center" wrapText="1"/>
    </xf>
    <xf numFmtId="180" fontId="34" fillId="26" borderId="15" xfId="0" applyNumberFormat="1" applyFont="1" applyFill="1" applyBorder="1" applyAlignment="1">
      <alignment horizontal="center" vertical="center"/>
    </xf>
    <xf numFmtId="4" fontId="68" fillId="26" borderId="15" xfId="0" applyNumberFormat="1" applyFont="1" applyFill="1" applyBorder="1" applyAlignment="1">
      <alignment horizontal="center" vertical="center"/>
    </xf>
    <xf numFmtId="14" fontId="68" fillId="26" borderId="15" xfId="0" applyNumberFormat="1" applyFont="1" applyFill="1" applyBorder="1" applyAlignment="1">
      <alignment horizontal="center" vertical="center" wrapText="1"/>
    </xf>
    <xf numFmtId="173" fontId="73" fillId="26" borderId="15" xfId="0" applyNumberFormat="1" applyFont="1" applyFill="1" applyBorder="1" applyAlignment="1">
      <alignment vertical="center" wrapText="1"/>
    </xf>
    <xf numFmtId="180" fontId="68" fillId="26" borderId="15" xfId="0" applyNumberFormat="1" applyFont="1" applyFill="1" applyBorder="1" applyAlignment="1">
      <alignment horizontal="center" vertical="center"/>
    </xf>
    <xf numFmtId="14" fontId="68" fillId="26" borderId="15" xfId="116" applyNumberFormat="1" applyFont="1" applyFill="1" applyBorder="1" applyAlignment="1">
      <alignment horizontal="center" vertical="center" wrapText="1"/>
    </xf>
    <xf numFmtId="4" fontId="69" fillId="26" borderId="12" xfId="116" applyNumberFormat="1" applyFont="1" applyFill="1" applyBorder="1" applyAlignment="1">
      <alignment horizontal="center" vertical="center" wrapText="1"/>
    </xf>
    <xf numFmtId="183" fontId="68" fillId="26" borderId="30" xfId="618" applyNumberFormat="1" applyFont="1" applyFill="1" applyBorder="1" applyAlignment="1" applyProtection="1">
      <alignment horizontal="center" vertical="center" wrapText="1"/>
    </xf>
    <xf numFmtId="180" fontId="68" fillId="26" borderId="30" xfId="0" applyNumberFormat="1" applyFont="1" applyFill="1" applyBorder="1" applyAlignment="1">
      <alignment horizontal="center" vertical="center"/>
    </xf>
    <xf numFmtId="4" fontId="68" fillId="26" borderId="30" xfId="0" applyNumberFormat="1" applyFont="1" applyFill="1" applyBorder="1" applyAlignment="1">
      <alignment horizontal="center" vertical="center"/>
    </xf>
    <xf numFmtId="14" fontId="69" fillId="26" borderId="30" xfId="116" applyNumberFormat="1" applyFont="1" applyFill="1" applyBorder="1" applyAlignment="1">
      <alignment horizontal="center" vertical="center" wrapText="1"/>
    </xf>
    <xf numFmtId="173" fontId="73" fillId="26" borderId="30" xfId="0" applyNumberFormat="1" applyFont="1" applyFill="1" applyBorder="1" applyAlignment="1">
      <alignment vertical="center" wrapText="1"/>
    </xf>
    <xf numFmtId="14" fontId="37" fillId="26" borderId="30" xfId="0" applyNumberFormat="1" applyFont="1" applyFill="1" applyBorder="1" applyAlignment="1">
      <alignment horizontal="left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2343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1198"/>
  <sheetViews>
    <sheetView showGridLines="0" tabSelected="1" topLeftCell="A97" zoomScale="85" zoomScaleNormal="85" workbookViewId="0">
      <selection activeCell="A116" sqref="A116:I12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725" t="s">
        <v>3221</v>
      </c>
      <c r="B1" s="725"/>
      <c r="C1" s="725"/>
      <c r="D1" s="725"/>
      <c r="E1" s="725"/>
      <c r="F1" s="725"/>
      <c r="G1" s="281" t="str">
        <f>'BASE C'!E4</f>
        <v>ABRIL</v>
      </c>
      <c r="H1" s="281"/>
      <c r="I1" s="721" t="s">
        <v>37</v>
      </c>
      <c r="J1" s="721"/>
      <c r="K1" s="8"/>
      <c r="L1" s="8"/>
      <c r="M1" s="8"/>
      <c r="N1" s="8"/>
      <c r="O1" s="8"/>
      <c r="P1" s="8"/>
      <c r="T1" s="84" t="s">
        <v>38</v>
      </c>
      <c r="EK1"/>
      <c r="EL1" s="719" t="s">
        <v>39</v>
      </c>
      <c r="EM1"/>
      <c r="EN1"/>
      <c r="EO1"/>
    </row>
    <row r="2" spans="1:237" s="78" customFormat="1" ht="44.25" customHeight="1" thickBot="1" x14ac:dyDescent="0.25">
      <c r="A2" s="725"/>
      <c r="B2" s="725"/>
      <c r="C2" s="725"/>
      <c r="D2" s="725"/>
      <c r="E2" s="725"/>
      <c r="F2" s="725"/>
      <c r="G2" s="282" t="s">
        <v>167</v>
      </c>
      <c r="H2" s="283"/>
      <c r="I2" s="721"/>
      <c r="J2" s="721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719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722" t="str">
        <f>F5</f>
        <v>01/04/2026</v>
      </c>
      <c r="R4" s="723"/>
      <c r="S4" s="723"/>
      <c r="T4" s="724"/>
      <c r="U4" s="720">
        <f>Q4+1</f>
        <v>46114</v>
      </c>
      <c r="V4" s="720"/>
      <c r="W4" s="720"/>
      <c r="X4" s="720"/>
      <c r="Y4" s="720">
        <f>U4+1</f>
        <v>46115</v>
      </c>
      <c r="Z4" s="720"/>
      <c r="AA4" s="720"/>
      <c r="AB4" s="720"/>
      <c r="AC4" s="720">
        <f>Y4+1</f>
        <v>46116</v>
      </c>
      <c r="AD4" s="720"/>
      <c r="AE4" s="720"/>
      <c r="AF4" s="720"/>
      <c r="AG4" s="720">
        <f>AC4+1</f>
        <v>46117</v>
      </c>
      <c r="AH4" s="720"/>
      <c r="AI4" s="720"/>
      <c r="AJ4" s="720"/>
      <c r="AK4" s="720">
        <f>AG4+1</f>
        <v>46118</v>
      </c>
      <c r="AL4" s="720"/>
      <c r="AM4" s="720"/>
      <c r="AN4" s="720"/>
      <c r="AO4" s="720">
        <f>AK4+1</f>
        <v>46119</v>
      </c>
      <c r="AP4" s="720"/>
      <c r="AQ4" s="720"/>
      <c r="AR4" s="720"/>
      <c r="AS4" s="720">
        <f>AO4+1</f>
        <v>46120</v>
      </c>
      <c r="AT4" s="720"/>
      <c r="AU4" s="720"/>
      <c r="AV4" s="720"/>
      <c r="AW4" s="720">
        <f>AS4+1</f>
        <v>46121</v>
      </c>
      <c r="AX4" s="720"/>
      <c r="AY4" s="720"/>
      <c r="AZ4" s="720"/>
      <c r="BA4" s="720">
        <f>AW4+1</f>
        <v>46122</v>
      </c>
      <c r="BB4" s="720"/>
      <c r="BC4" s="720"/>
      <c r="BD4" s="720"/>
      <c r="BE4" s="720">
        <f>BA4+1</f>
        <v>46123</v>
      </c>
      <c r="BF4" s="720"/>
      <c r="BG4" s="720"/>
      <c r="BH4" s="720"/>
      <c r="BI4" s="720">
        <f>BE4+1</f>
        <v>46124</v>
      </c>
      <c r="BJ4" s="720"/>
      <c r="BK4" s="720"/>
      <c r="BL4" s="720"/>
      <c r="BM4" s="720">
        <f>BI4+1</f>
        <v>46125</v>
      </c>
      <c r="BN4" s="720"/>
      <c r="BO4" s="720"/>
      <c r="BP4" s="720"/>
      <c r="BQ4" s="720">
        <f>BM4+1</f>
        <v>46126</v>
      </c>
      <c r="BR4" s="720"/>
      <c r="BS4" s="720"/>
      <c r="BT4" s="720"/>
      <c r="BU4" s="720">
        <f>BQ4+1</f>
        <v>46127</v>
      </c>
      <c r="BV4" s="720"/>
      <c r="BW4" s="720"/>
      <c r="BX4" s="720"/>
      <c r="BY4" s="720">
        <f>BU4+1</f>
        <v>46128</v>
      </c>
      <c r="BZ4" s="720"/>
      <c r="CA4" s="720"/>
      <c r="CB4" s="720"/>
      <c r="CC4" s="720">
        <f>BY4+1</f>
        <v>46129</v>
      </c>
      <c r="CD4" s="720"/>
      <c r="CE4" s="720"/>
      <c r="CF4" s="720"/>
      <c r="CG4" s="720">
        <f>CC4+1</f>
        <v>46130</v>
      </c>
      <c r="CH4" s="720"/>
      <c r="CI4" s="720"/>
      <c r="CJ4" s="720"/>
      <c r="CK4" s="720">
        <f>CG4+1</f>
        <v>46131</v>
      </c>
      <c r="CL4" s="720"/>
      <c r="CM4" s="720"/>
      <c r="CN4" s="720"/>
      <c r="CO4" s="720">
        <f>CK4+1</f>
        <v>46132</v>
      </c>
      <c r="CP4" s="720"/>
      <c r="CQ4" s="720"/>
      <c r="CR4" s="720"/>
      <c r="CS4" s="720">
        <f>CO4+1</f>
        <v>46133</v>
      </c>
      <c r="CT4" s="720"/>
      <c r="CU4" s="720"/>
      <c r="CV4" s="720"/>
      <c r="CW4" s="720">
        <f>CS4+1</f>
        <v>46134</v>
      </c>
      <c r="CX4" s="720"/>
      <c r="CY4" s="720"/>
      <c r="CZ4" s="720"/>
      <c r="DA4" s="720">
        <f>CW4+1</f>
        <v>46135</v>
      </c>
      <c r="DB4" s="720"/>
      <c r="DC4" s="720"/>
      <c r="DD4" s="720"/>
      <c r="DE4" s="720">
        <f>DA4+1</f>
        <v>46136</v>
      </c>
      <c r="DF4" s="720"/>
      <c r="DG4" s="720"/>
      <c r="DH4" s="720"/>
      <c r="DI4" s="720">
        <f>DE4+1</f>
        <v>46137</v>
      </c>
      <c r="DJ4" s="720"/>
      <c r="DK4" s="720"/>
      <c r="DL4" s="720"/>
      <c r="DM4" s="720">
        <f>DI4+1</f>
        <v>46138</v>
      </c>
      <c r="DN4" s="720"/>
      <c r="DO4" s="720"/>
      <c r="DP4" s="720"/>
      <c r="DQ4" s="720">
        <f>DM4+1</f>
        <v>46139</v>
      </c>
      <c r="DR4" s="720"/>
      <c r="DS4" s="720"/>
      <c r="DT4" s="720"/>
      <c r="DU4" s="720">
        <f>DQ4+1</f>
        <v>46140</v>
      </c>
      <c r="DV4" s="720"/>
      <c r="DW4" s="720"/>
      <c r="DX4" s="720"/>
      <c r="DY4" s="720">
        <f t="shared" ref="DY4" si="5">DU4+1</f>
        <v>46141</v>
      </c>
      <c r="DZ4" s="720"/>
      <c r="EA4" s="720"/>
      <c r="EB4" s="720"/>
      <c r="EC4" s="720">
        <f t="shared" ref="EC4" si="6">DY4+1</f>
        <v>46142</v>
      </c>
      <c r="ED4" s="720"/>
      <c r="EE4" s="720"/>
      <c r="EF4" s="720"/>
      <c r="EG4" s="720"/>
      <c r="EH4" s="720"/>
      <c r="EI4" s="720"/>
      <c r="EJ4" s="720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3218</v>
      </c>
      <c r="EQ4" s="148" t="s">
        <v>3217</v>
      </c>
      <c r="ER4" s="148" t="s">
        <v>51</v>
      </c>
      <c r="ES4" s="149" t="s">
        <v>3219</v>
      </c>
      <c r="ET4" s="149" t="s">
        <v>3220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3222</v>
      </c>
      <c r="G5" s="366" t="s">
        <v>3223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3224</v>
      </c>
      <c r="B6" s="522" t="s">
        <v>3225</v>
      </c>
      <c r="C6" s="523">
        <v>1</v>
      </c>
      <c r="D6" s="524" t="s">
        <v>215</v>
      </c>
      <c r="E6" s="524" t="s">
        <v>3226</v>
      </c>
      <c r="F6" s="525" t="s">
        <v>3222</v>
      </c>
      <c r="G6" s="525" t="s">
        <v>3223</v>
      </c>
      <c r="H6" s="350" t="s">
        <v>216</v>
      </c>
      <c r="I6" s="351" t="s">
        <v>338</v>
      </c>
      <c r="J6" s="409" t="s">
        <v>3227</v>
      </c>
      <c r="K6" s="410" t="s">
        <v>3228</v>
      </c>
      <c r="L6" s="329">
        <f>CONTINUA!BV6</f>
        <v>0</v>
      </c>
      <c r="M6" s="329">
        <f>CONTINUA!BW6</f>
        <v>0</v>
      </c>
      <c r="N6" s="342"/>
      <c r="O6" s="288" t="s">
        <v>266</v>
      </c>
      <c r="P6" s="330" t="s">
        <v>206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20205.11</v>
      </c>
      <c r="EY6" s="174">
        <f>(L6*regular)+(M6*Cadeirantee)</f>
        <v>0</v>
      </c>
      <c r="EZ6" s="249">
        <f>SUMIF(FG6:GJ6,"&gt;0")</f>
        <v>295.34300000000002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20943.893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20205.11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179.774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115.56900000000002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3224</v>
      </c>
      <c r="B7" s="369" t="s">
        <v>3225</v>
      </c>
      <c r="C7" s="370" t="s">
        <v>3229</v>
      </c>
      <c r="D7" s="371" t="s">
        <v>215</v>
      </c>
      <c r="E7" s="371" t="s">
        <v>3226</v>
      </c>
      <c r="F7" s="372" t="s">
        <v>3222</v>
      </c>
      <c r="G7" s="372" t="s">
        <v>3223</v>
      </c>
      <c r="H7" s="373" t="s">
        <v>216</v>
      </c>
      <c r="I7" s="374" t="s">
        <v>338</v>
      </c>
      <c r="J7" s="421" t="s">
        <v>3227</v>
      </c>
      <c r="K7" s="421" t="s">
        <v>3230</v>
      </c>
      <c r="L7" s="329">
        <f>CONTINUA!BV7</f>
        <v>46</v>
      </c>
      <c r="M7" s="329">
        <f>CONTINUA!BW7</f>
        <v>0</v>
      </c>
      <c r="N7" s="342"/>
      <c r="O7" s="289" t="s">
        <v>266</v>
      </c>
      <c r="P7" s="330" t="s">
        <v>206</v>
      </c>
      <c r="Q7" s="400">
        <v>49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>
        <v>1</v>
      </c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>
        <v>1</v>
      </c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49</v>
      </c>
      <c r="EQ7" s="171">
        <f t="shared" si="10"/>
        <v>0</v>
      </c>
      <c r="ER7" s="171">
        <f t="shared" si="11"/>
        <v>2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51</v>
      </c>
      <c r="EW7" s="173"/>
      <c r="EX7" s="248">
        <f t="shared" si="16"/>
        <v>0</v>
      </c>
      <c r="EY7" s="174">
        <f>(L7*regular)+(M7*Cadeirantee)</f>
        <v>443.44000000000005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3224</v>
      </c>
      <c r="B8" s="369" t="s">
        <v>3225</v>
      </c>
      <c r="C8" s="375" t="s">
        <v>3229</v>
      </c>
      <c r="D8" s="371" t="s">
        <v>215</v>
      </c>
      <c r="E8" s="371" t="s">
        <v>3226</v>
      </c>
      <c r="F8" s="376" t="s">
        <v>3222</v>
      </c>
      <c r="G8" s="376" t="s">
        <v>3223</v>
      </c>
      <c r="H8" s="373" t="s">
        <v>216</v>
      </c>
      <c r="I8" s="374" t="s">
        <v>338</v>
      </c>
      <c r="J8" s="421" t="s">
        <v>3227</v>
      </c>
      <c r="K8" s="422" t="s">
        <v>3231</v>
      </c>
      <c r="L8" s="329">
        <f>CONTINUA!BV8</f>
        <v>0</v>
      </c>
      <c r="M8" s="329">
        <f>CONTINUA!BW8</f>
        <v>0</v>
      </c>
      <c r="N8" s="342"/>
      <c r="O8" s="289" t="s">
        <v>266</v>
      </c>
      <c r="P8" s="330" t="s">
        <v>206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3224</v>
      </c>
      <c r="B9" s="369" t="s">
        <v>3225</v>
      </c>
      <c r="C9" s="375" t="s">
        <v>3229</v>
      </c>
      <c r="D9" s="371" t="s">
        <v>215</v>
      </c>
      <c r="E9" s="371" t="s">
        <v>3226</v>
      </c>
      <c r="F9" s="376" t="s">
        <v>3222</v>
      </c>
      <c r="G9" s="376" t="s">
        <v>3223</v>
      </c>
      <c r="H9" s="373" t="s">
        <v>216</v>
      </c>
      <c r="I9" s="374" t="s">
        <v>338</v>
      </c>
      <c r="J9" s="421" t="s">
        <v>3227</v>
      </c>
      <c r="K9" s="423" t="s">
        <v>3232</v>
      </c>
      <c r="L9" s="329">
        <f>CONTINUA!BV9</f>
        <v>0</v>
      </c>
      <c r="M9" s="329">
        <f>CONTINUA!BW9</f>
        <v>0</v>
      </c>
      <c r="N9" s="342"/>
      <c r="O9" s="289" t="s">
        <v>266</v>
      </c>
      <c r="P9" s="330" t="s">
        <v>206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3224</v>
      </c>
      <c r="B10" s="378" t="s">
        <v>3225</v>
      </c>
      <c r="C10" s="379" t="s">
        <v>3229</v>
      </c>
      <c r="D10" s="380" t="s">
        <v>215</v>
      </c>
      <c r="E10" s="380" t="s">
        <v>3226</v>
      </c>
      <c r="F10" s="381" t="s">
        <v>3222</v>
      </c>
      <c r="G10" s="381" t="s">
        <v>3223</v>
      </c>
      <c r="H10" s="382" t="s">
        <v>216</v>
      </c>
      <c r="I10" s="383" t="s">
        <v>338</v>
      </c>
      <c r="J10" s="421" t="s">
        <v>3227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266</v>
      </c>
      <c r="P10" s="330" t="s">
        <v>206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3233</v>
      </c>
      <c r="B11" s="522" t="s">
        <v>3234</v>
      </c>
      <c r="C11" s="523">
        <v>1</v>
      </c>
      <c r="D11" s="524" t="s">
        <v>217</v>
      </c>
      <c r="E11" s="524" t="s">
        <v>3235</v>
      </c>
      <c r="F11" s="525" t="s">
        <v>3222</v>
      </c>
      <c r="G11" s="525" t="s">
        <v>3223</v>
      </c>
      <c r="H11" s="350" t="s">
        <v>216</v>
      </c>
      <c r="I11" s="351" t="s">
        <v>3236</v>
      </c>
      <c r="J11" s="409" t="s">
        <v>3227</v>
      </c>
      <c r="K11" s="410" t="s">
        <v>3228</v>
      </c>
      <c r="L11" s="329">
        <f>CONTINUA!BV11</f>
        <v>0</v>
      </c>
      <c r="M11" s="329">
        <f>CONTINUA!BW11</f>
        <v>0</v>
      </c>
      <c r="N11" s="657"/>
      <c r="O11" s="658" t="s">
        <v>267</v>
      </c>
      <c r="P11" s="659" t="s">
        <v>206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19819.88</v>
      </c>
      <c r="EY11" s="174">
        <f>(L11*regular)+(M11*Cadeirantee)</f>
        <v>0</v>
      </c>
      <c r="EZ11" s="249">
        <f>SUMIF(FG11:GJ11,"&gt;0")</f>
        <v>179.774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20067.134000000002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19819.88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179.774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3233</v>
      </c>
      <c r="B12" s="369" t="s">
        <v>3234</v>
      </c>
      <c r="C12" s="370" t="s">
        <v>3229</v>
      </c>
      <c r="D12" s="371" t="s">
        <v>217</v>
      </c>
      <c r="E12" s="371" t="s">
        <v>3235</v>
      </c>
      <c r="F12" s="372" t="s">
        <v>3222</v>
      </c>
      <c r="G12" s="372" t="s">
        <v>3223</v>
      </c>
      <c r="H12" s="373" t="s">
        <v>216</v>
      </c>
      <c r="I12" s="374" t="s">
        <v>3236</v>
      </c>
      <c r="J12" s="421" t="s">
        <v>3227</v>
      </c>
      <c r="K12" s="421" t="s">
        <v>3230</v>
      </c>
      <c r="L12" s="329">
        <f>CONTINUA!BV12</f>
        <v>7</v>
      </c>
      <c r="M12" s="329">
        <f>CONTINUA!BW12</f>
        <v>0</v>
      </c>
      <c r="N12" s="657"/>
      <c r="O12" s="658" t="s">
        <v>267</v>
      </c>
      <c r="P12" s="659" t="s">
        <v>206</v>
      </c>
      <c r="Q12" s="400">
        <v>48</v>
      </c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>
        <v>1</v>
      </c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48</v>
      </c>
      <c r="EQ12" s="171">
        <f t="shared" si="23"/>
        <v>0</v>
      </c>
      <c r="ER12" s="171">
        <f t="shared" si="24"/>
        <v>1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49</v>
      </c>
      <c r="EW12" s="173"/>
      <c r="EX12" s="248">
        <f t="shared" si="29"/>
        <v>0</v>
      </c>
      <c r="EY12" s="174">
        <f>(L12*regular)+(M12*Cadeirantee)</f>
        <v>67.48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3233</v>
      </c>
      <c r="B13" s="369" t="s">
        <v>3234</v>
      </c>
      <c r="C13" s="375" t="s">
        <v>3229</v>
      </c>
      <c r="D13" s="371" t="s">
        <v>217</v>
      </c>
      <c r="E13" s="371" t="s">
        <v>3235</v>
      </c>
      <c r="F13" s="376" t="s">
        <v>3222</v>
      </c>
      <c r="G13" s="376" t="s">
        <v>3223</v>
      </c>
      <c r="H13" s="373" t="s">
        <v>216</v>
      </c>
      <c r="I13" s="374" t="s">
        <v>3236</v>
      </c>
      <c r="J13" s="421" t="s">
        <v>3227</v>
      </c>
      <c r="K13" s="422" t="s">
        <v>3231</v>
      </c>
      <c r="L13" s="329">
        <f>CONTINUA!BV13</f>
        <v>0</v>
      </c>
      <c r="M13" s="329">
        <f>CONTINUA!BW13</f>
        <v>0</v>
      </c>
      <c r="N13" s="657"/>
      <c r="O13" s="658" t="s">
        <v>267</v>
      </c>
      <c r="P13" s="659" t="s">
        <v>206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3233</v>
      </c>
      <c r="B14" s="369" t="s">
        <v>3234</v>
      </c>
      <c r="C14" s="375" t="s">
        <v>3229</v>
      </c>
      <c r="D14" s="371" t="s">
        <v>217</v>
      </c>
      <c r="E14" s="371" t="s">
        <v>3235</v>
      </c>
      <c r="F14" s="376" t="s">
        <v>3222</v>
      </c>
      <c r="G14" s="376" t="s">
        <v>3223</v>
      </c>
      <c r="H14" s="373" t="s">
        <v>216</v>
      </c>
      <c r="I14" s="374" t="s">
        <v>3236</v>
      </c>
      <c r="J14" s="421" t="s">
        <v>3227</v>
      </c>
      <c r="K14" s="423" t="s">
        <v>3232</v>
      </c>
      <c r="L14" s="329">
        <f>CONTINUA!BV14</f>
        <v>0</v>
      </c>
      <c r="M14" s="329">
        <f>CONTINUA!BW14</f>
        <v>0</v>
      </c>
      <c r="N14" s="657"/>
      <c r="O14" s="658" t="s">
        <v>267</v>
      </c>
      <c r="P14" s="659" t="s">
        <v>206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3233</v>
      </c>
      <c r="B15" s="378" t="s">
        <v>3234</v>
      </c>
      <c r="C15" s="379" t="s">
        <v>3229</v>
      </c>
      <c r="D15" s="380" t="s">
        <v>217</v>
      </c>
      <c r="E15" s="380" t="s">
        <v>3235</v>
      </c>
      <c r="F15" s="381" t="s">
        <v>3222</v>
      </c>
      <c r="G15" s="381" t="s">
        <v>3223</v>
      </c>
      <c r="H15" s="382" t="s">
        <v>216</v>
      </c>
      <c r="I15" s="383" t="s">
        <v>3236</v>
      </c>
      <c r="J15" s="421" t="s">
        <v>3227</v>
      </c>
      <c r="K15" s="424" t="s">
        <v>60</v>
      </c>
      <c r="L15" s="329">
        <f>CONTINUA!BV15</f>
        <v>0</v>
      </c>
      <c r="M15" s="329">
        <f>CONTINUA!BW15</f>
        <v>0</v>
      </c>
      <c r="N15" s="657"/>
      <c r="O15" s="658" t="s">
        <v>267</v>
      </c>
      <c r="P15" s="659" t="s">
        <v>206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3237</v>
      </c>
      <c r="B16" s="522" t="s">
        <v>3238</v>
      </c>
      <c r="C16" s="523">
        <v>1</v>
      </c>
      <c r="D16" s="524" t="s">
        <v>217</v>
      </c>
      <c r="E16" s="524" t="s">
        <v>3239</v>
      </c>
      <c r="F16" s="525" t="s">
        <v>3222</v>
      </c>
      <c r="G16" s="525" t="s">
        <v>3223</v>
      </c>
      <c r="H16" s="350" t="s">
        <v>216</v>
      </c>
      <c r="I16" s="351" t="s">
        <v>3240</v>
      </c>
      <c r="J16" s="409" t="s">
        <v>3227</v>
      </c>
      <c r="K16" s="410" t="s">
        <v>3228</v>
      </c>
      <c r="L16" s="329">
        <f>CONTINUA!BV16</f>
        <v>0</v>
      </c>
      <c r="M16" s="329">
        <f>CONTINUA!BW16</f>
        <v>0</v>
      </c>
      <c r="N16" s="657"/>
      <c r="O16" s="658" t="s">
        <v>267</v>
      </c>
      <c r="P16" s="659" t="s">
        <v>206</v>
      </c>
      <c r="Q16" s="400">
        <v>52</v>
      </c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52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52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21360.800000000003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21360.800000000003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21360.800000000003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3237</v>
      </c>
      <c r="B17" s="369" t="s">
        <v>3238</v>
      </c>
      <c r="C17" s="370" t="s">
        <v>3229</v>
      </c>
      <c r="D17" s="371" t="s">
        <v>217</v>
      </c>
      <c r="E17" s="371" t="s">
        <v>3239</v>
      </c>
      <c r="F17" s="372" t="s">
        <v>3222</v>
      </c>
      <c r="G17" s="372" t="s">
        <v>3223</v>
      </c>
      <c r="H17" s="373" t="s">
        <v>216</v>
      </c>
      <c r="I17" s="374" t="s">
        <v>3240</v>
      </c>
      <c r="J17" s="421" t="s">
        <v>3227</v>
      </c>
      <c r="K17" s="421" t="s">
        <v>3230</v>
      </c>
      <c r="L17" s="329">
        <f>CONTINUA!BV17</f>
        <v>0</v>
      </c>
      <c r="M17" s="329">
        <f>CONTINUA!BW17</f>
        <v>0</v>
      </c>
      <c r="N17" s="657"/>
      <c r="O17" s="658" t="s">
        <v>267</v>
      </c>
      <c r="P17" s="659" t="s">
        <v>206</v>
      </c>
      <c r="Q17" s="400"/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0</v>
      </c>
      <c r="EQ17" s="171">
        <f t="shared" si="23"/>
        <v>0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0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3237</v>
      </c>
      <c r="B18" s="369" t="s">
        <v>3238</v>
      </c>
      <c r="C18" s="375" t="s">
        <v>3229</v>
      </c>
      <c r="D18" s="371" t="s">
        <v>217</v>
      </c>
      <c r="E18" s="371" t="s">
        <v>3239</v>
      </c>
      <c r="F18" s="376" t="s">
        <v>3222</v>
      </c>
      <c r="G18" s="376" t="s">
        <v>3223</v>
      </c>
      <c r="H18" s="373" t="s">
        <v>216</v>
      </c>
      <c r="I18" s="374" t="s">
        <v>3240</v>
      </c>
      <c r="J18" s="421" t="s">
        <v>3227</v>
      </c>
      <c r="K18" s="422" t="s">
        <v>3231</v>
      </c>
      <c r="L18" s="329">
        <f>CONTINUA!BV18</f>
        <v>0</v>
      </c>
      <c r="M18" s="329">
        <f>CONTINUA!BW18</f>
        <v>0</v>
      </c>
      <c r="N18" s="657"/>
      <c r="O18" s="658" t="s">
        <v>267</v>
      </c>
      <c r="P18" s="659" t="s">
        <v>206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3237</v>
      </c>
      <c r="B19" s="369" t="s">
        <v>3238</v>
      </c>
      <c r="C19" s="375" t="s">
        <v>3229</v>
      </c>
      <c r="D19" s="371" t="s">
        <v>217</v>
      </c>
      <c r="E19" s="371" t="s">
        <v>3239</v>
      </c>
      <c r="F19" s="376" t="s">
        <v>3222</v>
      </c>
      <c r="G19" s="376" t="s">
        <v>3223</v>
      </c>
      <c r="H19" s="373" t="s">
        <v>216</v>
      </c>
      <c r="I19" s="374" t="s">
        <v>3240</v>
      </c>
      <c r="J19" s="421" t="s">
        <v>3227</v>
      </c>
      <c r="K19" s="423" t="s">
        <v>3232</v>
      </c>
      <c r="L19" s="329">
        <f>CONTINUA!BV19</f>
        <v>0</v>
      </c>
      <c r="M19" s="329">
        <f>CONTINUA!BW19</f>
        <v>0</v>
      </c>
      <c r="N19" s="657"/>
      <c r="O19" s="658" t="s">
        <v>267</v>
      </c>
      <c r="P19" s="659" t="s">
        <v>206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3237</v>
      </c>
      <c r="B20" s="378" t="s">
        <v>3238</v>
      </c>
      <c r="C20" s="379" t="s">
        <v>3229</v>
      </c>
      <c r="D20" s="380" t="s">
        <v>217</v>
      </c>
      <c r="E20" s="380" t="s">
        <v>3239</v>
      </c>
      <c r="F20" s="381" t="s">
        <v>3222</v>
      </c>
      <c r="G20" s="381" t="s">
        <v>3223</v>
      </c>
      <c r="H20" s="382" t="s">
        <v>216</v>
      </c>
      <c r="I20" s="383" t="s">
        <v>3240</v>
      </c>
      <c r="J20" s="421" t="s">
        <v>3227</v>
      </c>
      <c r="K20" s="424" t="s">
        <v>60</v>
      </c>
      <c r="L20" s="329">
        <f>CONTINUA!BV20</f>
        <v>0</v>
      </c>
      <c r="M20" s="329">
        <f>CONTINUA!BW20</f>
        <v>0</v>
      </c>
      <c r="N20" s="657"/>
      <c r="O20" s="658" t="s">
        <v>267</v>
      </c>
      <c r="P20" s="659" t="s">
        <v>206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3241</v>
      </c>
      <c r="B21" s="522" t="s">
        <v>3242</v>
      </c>
      <c r="C21" s="523">
        <v>1</v>
      </c>
      <c r="D21" s="524" t="s">
        <v>218</v>
      </c>
      <c r="E21" s="524" t="s">
        <v>3243</v>
      </c>
      <c r="F21" s="525" t="s">
        <v>3222</v>
      </c>
      <c r="G21" s="525" t="s">
        <v>3223</v>
      </c>
      <c r="H21" s="350" t="s">
        <v>219</v>
      </c>
      <c r="I21" s="351" t="s">
        <v>3244</v>
      </c>
      <c r="J21" s="409" t="s">
        <v>3227</v>
      </c>
      <c r="K21" s="410" t="s">
        <v>3228</v>
      </c>
      <c r="L21" s="329">
        <f>CONTINUA!BV21</f>
        <v>0</v>
      </c>
      <c r="M21" s="329">
        <f>CONTINUA!BW21</f>
        <v>0</v>
      </c>
      <c r="N21" s="657"/>
      <c r="O21" s="658" t="s">
        <v>268</v>
      </c>
      <c r="P21" s="659" t="s">
        <v>206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16738.04</v>
      </c>
      <c r="EY21" s="174">
        <f>(L21*regular)+(M21*Cadeirantee)</f>
        <v>0</v>
      </c>
      <c r="EZ21" s="249">
        <f>SUMIF(FG21:GJ21,"&gt;0")</f>
        <v>25.682000000000002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16763.722000000002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16738.04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25.682000000000002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3241</v>
      </c>
      <c r="B22" s="369" t="s">
        <v>3242</v>
      </c>
      <c r="C22" s="370" t="s">
        <v>3229</v>
      </c>
      <c r="D22" s="371" t="s">
        <v>218</v>
      </c>
      <c r="E22" s="371" t="s">
        <v>3243</v>
      </c>
      <c r="F22" s="372" t="s">
        <v>3222</v>
      </c>
      <c r="G22" s="372" t="s">
        <v>3223</v>
      </c>
      <c r="H22" s="373" t="s">
        <v>219</v>
      </c>
      <c r="I22" s="374" t="s">
        <v>3244</v>
      </c>
      <c r="J22" s="421" t="s">
        <v>3227</v>
      </c>
      <c r="K22" s="421" t="s">
        <v>3230</v>
      </c>
      <c r="L22" s="329">
        <f>CONTINUA!BV22</f>
        <v>0</v>
      </c>
      <c r="M22" s="329">
        <f>CONTINUA!BW22</f>
        <v>0</v>
      </c>
      <c r="N22" s="657"/>
      <c r="O22" s="658" t="s">
        <v>268</v>
      </c>
      <c r="P22" s="659" t="s">
        <v>206</v>
      </c>
      <c r="Q22" s="400">
        <v>40</v>
      </c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>
        <v>1</v>
      </c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40</v>
      </c>
      <c r="EQ22" s="171">
        <f t="shared" si="23"/>
        <v>1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41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3241</v>
      </c>
      <c r="B23" s="369" t="s">
        <v>3242</v>
      </c>
      <c r="C23" s="375" t="s">
        <v>3229</v>
      </c>
      <c r="D23" s="371" t="s">
        <v>218</v>
      </c>
      <c r="E23" s="371" t="s">
        <v>3243</v>
      </c>
      <c r="F23" s="376" t="s">
        <v>3222</v>
      </c>
      <c r="G23" s="376" t="s">
        <v>3223</v>
      </c>
      <c r="H23" s="373" t="s">
        <v>219</v>
      </c>
      <c r="I23" s="374" t="s">
        <v>3244</v>
      </c>
      <c r="J23" s="421" t="s">
        <v>3227</v>
      </c>
      <c r="K23" s="422" t="s">
        <v>3231</v>
      </c>
      <c r="L23" s="329">
        <f>CONTINUA!BV23</f>
        <v>0</v>
      </c>
      <c r="M23" s="329">
        <f>CONTINUA!BW23</f>
        <v>0</v>
      </c>
      <c r="N23" s="657"/>
      <c r="O23" s="658" t="s">
        <v>268</v>
      </c>
      <c r="P23" s="659" t="s">
        <v>206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3241</v>
      </c>
      <c r="B24" s="369" t="s">
        <v>3242</v>
      </c>
      <c r="C24" s="375" t="s">
        <v>3229</v>
      </c>
      <c r="D24" s="371" t="s">
        <v>218</v>
      </c>
      <c r="E24" s="371" t="s">
        <v>3243</v>
      </c>
      <c r="F24" s="376" t="s">
        <v>3222</v>
      </c>
      <c r="G24" s="376" t="s">
        <v>3223</v>
      </c>
      <c r="H24" s="373" t="s">
        <v>219</v>
      </c>
      <c r="I24" s="374" t="s">
        <v>3244</v>
      </c>
      <c r="J24" s="421" t="s">
        <v>3227</v>
      </c>
      <c r="K24" s="423" t="s">
        <v>3232</v>
      </c>
      <c r="L24" s="329">
        <f>CONTINUA!BV24</f>
        <v>0</v>
      </c>
      <c r="M24" s="329">
        <f>CONTINUA!BW24</f>
        <v>0</v>
      </c>
      <c r="N24" s="657"/>
      <c r="O24" s="658" t="s">
        <v>268</v>
      </c>
      <c r="P24" s="659" t="s">
        <v>206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3241</v>
      </c>
      <c r="B25" s="378" t="s">
        <v>3242</v>
      </c>
      <c r="C25" s="379" t="s">
        <v>3229</v>
      </c>
      <c r="D25" s="380" t="s">
        <v>218</v>
      </c>
      <c r="E25" s="380" t="s">
        <v>3243</v>
      </c>
      <c r="F25" s="381" t="s">
        <v>3222</v>
      </c>
      <c r="G25" s="381" t="s">
        <v>3223</v>
      </c>
      <c r="H25" s="382" t="s">
        <v>219</v>
      </c>
      <c r="I25" s="383" t="s">
        <v>3244</v>
      </c>
      <c r="J25" s="421" t="s">
        <v>3227</v>
      </c>
      <c r="K25" s="424" t="s">
        <v>60</v>
      </c>
      <c r="L25" s="329">
        <f>CONTINUA!BV25</f>
        <v>0</v>
      </c>
      <c r="M25" s="329">
        <f>CONTINUA!BW25</f>
        <v>0</v>
      </c>
      <c r="N25" s="657"/>
      <c r="O25" s="658" t="s">
        <v>268</v>
      </c>
      <c r="P25" s="659" t="s">
        <v>206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3245</v>
      </c>
      <c r="B26" s="522" t="s">
        <v>3246</v>
      </c>
      <c r="C26" s="523">
        <v>1</v>
      </c>
      <c r="D26" s="524" t="s">
        <v>220</v>
      </c>
      <c r="E26" s="524" t="s">
        <v>3247</v>
      </c>
      <c r="F26" s="525" t="s">
        <v>3222</v>
      </c>
      <c r="G26" s="525" t="s">
        <v>3223</v>
      </c>
      <c r="H26" s="350" t="s">
        <v>221</v>
      </c>
      <c r="I26" s="351" t="s">
        <v>3248</v>
      </c>
      <c r="J26" s="409" t="s">
        <v>3227</v>
      </c>
      <c r="K26" s="410" t="s">
        <v>3228</v>
      </c>
      <c r="L26" s="329">
        <f>CONTINUA!BV26</f>
        <v>0</v>
      </c>
      <c r="M26" s="329">
        <f>CONTINUA!BW26</f>
        <v>0</v>
      </c>
      <c r="N26" s="657"/>
      <c r="O26" s="658" t="s">
        <v>269</v>
      </c>
      <c r="P26" s="659" t="s">
        <v>206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20590.34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20590.34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20590.34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3245</v>
      </c>
      <c r="B27" s="369" t="s">
        <v>3246</v>
      </c>
      <c r="C27" s="370" t="s">
        <v>3229</v>
      </c>
      <c r="D27" s="371" t="s">
        <v>220</v>
      </c>
      <c r="E27" s="371" t="s">
        <v>3247</v>
      </c>
      <c r="F27" s="372" t="s">
        <v>3222</v>
      </c>
      <c r="G27" s="372" t="s">
        <v>3223</v>
      </c>
      <c r="H27" s="373" t="s">
        <v>221</v>
      </c>
      <c r="I27" s="374" t="s">
        <v>3248</v>
      </c>
      <c r="J27" s="421" t="s">
        <v>3227</v>
      </c>
      <c r="K27" s="421" t="s">
        <v>3230</v>
      </c>
      <c r="L27" s="329">
        <f>CONTINUA!BV27</f>
        <v>0</v>
      </c>
      <c r="M27" s="329">
        <f>CONTINUA!BW27</f>
        <v>0</v>
      </c>
      <c r="N27" s="657"/>
      <c r="O27" s="658" t="s">
        <v>269</v>
      </c>
      <c r="P27" s="659" t="s">
        <v>206</v>
      </c>
      <c r="Q27" s="400">
        <v>50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50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50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3245</v>
      </c>
      <c r="B28" s="369" t="s">
        <v>3246</v>
      </c>
      <c r="C28" s="375" t="s">
        <v>3229</v>
      </c>
      <c r="D28" s="371" t="s">
        <v>220</v>
      </c>
      <c r="E28" s="371" t="s">
        <v>3247</v>
      </c>
      <c r="F28" s="376" t="s">
        <v>3222</v>
      </c>
      <c r="G28" s="376" t="s">
        <v>3223</v>
      </c>
      <c r="H28" s="373" t="s">
        <v>221</v>
      </c>
      <c r="I28" s="374" t="s">
        <v>3248</v>
      </c>
      <c r="J28" s="421" t="s">
        <v>3227</v>
      </c>
      <c r="K28" s="422" t="s">
        <v>3231</v>
      </c>
      <c r="L28" s="329">
        <f>CONTINUA!BV28</f>
        <v>0</v>
      </c>
      <c r="M28" s="329">
        <f>CONTINUA!BW28</f>
        <v>0</v>
      </c>
      <c r="N28" s="657"/>
      <c r="O28" s="658" t="s">
        <v>269</v>
      </c>
      <c r="P28" s="659" t="s">
        <v>206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3245</v>
      </c>
      <c r="B29" s="369" t="s">
        <v>3246</v>
      </c>
      <c r="C29" s="375" t="s">
        <v>3229</v>
      </c>
      <c r="D29" s="371" t="s">
        <v>220</v>
      </c>
      <c r="E29" s="371" t="s">
        <v>3247</v>
      </c>
      <c r="F29" s="376" t="s">
        <v>3222</v>
      </c>
      <c r="G29" s="376" t="s">
        <v>3223</v>
      </c>
      <c r="H29" s="373" t="s">
        <v>221</v>
      </c>
      <c r="I29" s="374" t="s">
        <v>3248</v>
      </c>
      <c r="J29" s="421" t="s">
        <v>3227</v>
      </c>
      <c r="K29" s="423" t="s">
        <v>3232</v>
      </c>
      <c r="L29" s="329">
        <f>CONTINUA!BV29</f>
        <v>0</v>
      </c>
      <c r="M29" s="329">
        <f>CONTINUA!BW29</f>
        <v>0</v>
      </c>
      <c r="N29" s="657"/>
      <c r="O29" s="658" t="s">
        <v>269</v>
      </c>
      <c r="P29" s="659" t="s">
        <v>206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3245</v>
      </c>
      <c r="B30" s="378" t="s">
        <v>3246</v>
      </c>
      <c r="C30" s="379" t="s">
        <v>3229</v>
      </c>
      <c r="D30" s="380" t="s">
        <v>220</v>
      </c>
      <c r="E30" s="380" t="s">
        <v>3247</v>
      </c>
      <c r="F30" s="381" t="s">
        <v>3222</v>
      </c>
      <c r="G30" s="381" t="s">
        <v>3223</v>
      </c>
      <c r="H30" s="382" t="s">
        <v>221</v>
      </c>
      <c r="I30" s="383" t="s">
        <v>3248</v>
      </c>
      <c r="J30" s="421" t="s">
        <v>3227</v>
      </c>
      <c r="K30" s="424" t="s">
        <v>60</v>
      </c>
      <c r="L30" s="329">
        <f>CONTINUA!BV30</f>
        <v>0</v>
      </c>
      <c r="M30" s="329">
        <f>CONTINUA!BW30</f>
        <v>0</v>
      </c>
      <c r="N30" s="657"/>
      <c r="O30" s="658" t="s">
        <v>269</v>
      </c>
      <c r="P30" s="659" t="s">
        <v>206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3249</v>
      </c>
      <c r="B31" s="522" t="s">
        <v>3250</v>
      </c>
      <c r="C31" s="523">
        <v>1</v>
      </c>
      <c r="D31" s="524" t="s">
        <v>222</v>
      </c>
      <c r="E31" s="524" t="s">
        <v>3251</v>
      </c>
      <c r="F31" s="525" t="s">
        <v>3222</v>
      </c>
      <c r="G31" s="525" t="s">
        <v>3223</v>
      </c>
      <c r="H31" s="350" t="s">
        <v>221</v>
      </c>
      <c r="I31" s="351" t="s">
        <v>3252</v>
      </c>
      <c r="J31" s="409" t="s">
        <v>3227</v>
      </c>
      <c r="K31" s="410" t="s">
        <v>3228</v>
      </c>
      <c r="L31" s="329">
        <f>CONTINUA!BV31</f>
        <v>0</v>
      </c>
      <c r="M31" s="329">
        <f>CONTINUA!BW31</f>
        <v>0</v>
      </c>
      <c r="N31" s="657"/>
      <c r="O31" s="658" t="s">
        <v>270</v>
      </c>
      <c r="P31" s="659" t="s">
        <v>206</v>
      </c>
      <c r="Q31" s="400">
        <v>21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>
        <v>1</v>
      </c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21</v>
      </c>
      <c r="EQ31" s="171">
        <f t="shared" si="23"/>
        <v>1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22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30606.320000000003</v>
      </c>
      <c r="EY31" s="174">
        <f>(L31*regular)+(M31*Cadeirantee)</f>
        <v>0</v>
      </c>
      <c r="EZ31" s="249">
        <f>SUMIF(FG31:GJ31,"&gt;0")</f>
        <v>333.86599999999999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31373.653000000002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30606.320000000003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282.50200000000001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51.364000000000004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3249</v>
      </c>
      <c r="B32" s="369" t="s">
        <v>3250</v>
      </c>
      <c r="C32" s="370" t="s">
        <v>3229</v>
      </c>
      <c r="D32" s="371" t="s">
        <v>222</v>
      </c>
      <c r="E32" s="371" t="s">
        <v>3251</v>
      </c>
      <c r="F32" s="372" t="s">
        <v>3222</v>
      </c>
      <c r="G32" s="372" t="s">
        <v>3223</v>
      </c>
      <c r="H32" s="373" t="s">
        <v>221</v>
      </c>
      <c r="I32" s="374" t="s">
        <v>3252</v>
      </c>
      <c r="J32" s="421" t="s">
        <v>3227</v>
      </c>
      <c r="K32" s="421" t="s">
        <v>3230</v>
      </c>
      <c r="L32" s="329">
        <f>CONTINUA!BV32</f>
        <v>9</v>
      </c>
      <c r="M32" s="329">
        <f>CONTINUA!BW32</f>
        <v>0</v>
      </c>
      <c r="N32" s="657"/>
      <c r="O32" s="658" t="s">
        <v>270</v>
      </c>
      <c r="P32" s="659" t="s">
        <v>206</v>
      </c>
      <c r="Q32" s="400">
        <v>55</v>
      </c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>
        <v>1</v>
      </c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55</v>
      </c>
      <c r="EQ32" s="171">
        <f t="shared" si="23"/>
        <v>1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56</v>
      </c>
      <c r="EW32" s="173"/>
      <c r="EX32" s="248">
        <f t="shared" si="50"/>
        <v>0</v>
      </c>
      <c r="EY32" s="174">
        <f>(L32*regular)+(M32*Cadeirantee)</f>
        <v>86.76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3249</v>
      </c>
      <c r="B33" s="369" t="s">
        <v>3250</v>
      </c>
      <c r="C33" s="375" t="s">
        <v>3229</v>
      </c>
      <c r="D33" s="371" t="s">
        <v>222</v>
      </c>
      <c r="E33" s="371" t="s">
        <v>3251</v>
      </c>
      <c r="F33" s="376" t="s">
        <v>3222</v>
      </c>
      <c r="G33" s="376" t="s">
        <v>3223</v>
      </c>
      <c r="H33" s="373" t="s">
        <v>221</v>
      </c>
      <c r="I33" s="374" t="s">
        <v>3252</v>
      </c>
      <c r="J33" s="421" t="s">
        <v>3227</v>
      </c>
      <c r="K33" s="422" t="s">
        <v>3231</v>
      </c>
      <c r="L33" s="329">
        <f>CONTINUA!BV33</f>
        <v>0</v>
      </c>
      <c r="M33" s="329">
        <f>CONTINUA!BW33</f>
        <v>0</v>
      </c>
      <c r="N33" s="657"/>
      <c r="O33" s="658" t="s">
        <v>270</v>
      </c>
      <c r="P33" s="659" t="s">
        <v>206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3249</v>
      </c>
      <c r="B34" s="369" t="s">
        <v>3250</v>
      </c>
      <c r="C34" s="375" t="s">
        <v>3229</v>
      </c>
      <c r="D34" s="371" t="s">
        <v>222</v>
      </c>
      <c r="E34" s="371" t="s">
        <v>3251</v>
      </c>
      <c r="F34" s="376" t="s">
        <v>3222</v>
      </c>
      <c r="G34" s="376" t="s">
        <v>3223</v>
      </c>
      <c r="H34" s="373" t="s">
        <v>221</v>
      </c>
      <c r="I34" s="374" t="s">
        <v>3252</v>
      </c>
      <c r="J34" s="421" t="s">
        <v>3227</v>
      </c>
      <c r="K34" s="423" t="s">
        <v>3232</v>
      </c>
      <c r="L34" s="329">
        <f>CONTINUA!BV34</f>
        <v>0</v>
      </c>
      <c r="M34" s="329">
        <f>CONTINUA!BW34</f>
        <v>0</v>
      </c>
      <c r="N34" s="657"/>
      <c r="O34" s="658" t="s">
        <v>270</v>
      </c>
      <c r="P34" s="659" t="s">
        <v>206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3249</v>
      </c>
      <c r="B35" s="378" t="s">
        <v>3250</v>
      </c>
      <c r="C35" s="379" t="s">
        <v>3229</v>
      </c>
      <c r="D35" s="380" t="s">
        <v>222</v>
      </c>
      <c r="E35" s="380" t="s">
        <v>3251</v>
      </c>
      <c r="F35" s="381" t="s">
        <v>3222</v>
      </c>
      <c r="G35" s="381" t="s">
        <v>3223</v>
      </c>
      <c r="H35" s="382" t="s">
        <v>221</v>
      </c>
      <c r="I35" s="383" t="s">
        <v>3252</v>
      </c>
      <c r="J35" s="421" t="s">
        <v>3227</v>
      </c>
      <c r="K35" s="424" t="s">
        <v>60</v>
      </c>
      <c r="L35" s="329">
        <f>CONTINUA!BV35</f>
        <v>0</v>
      </c>
      <c r="M35" s="329">
        <f>CONTINUA!BW35</f>
        <v>0</v>
      </c>
      <c r="N35" s="657"/>
      <c r="O35" s="658" t="s">
        <v>270</v>
      </c>
      <c r="P35" s="659" t="s">
        <v>206</v>
      </c>
      <c r="Q35" s="400"/>
      <c r="R35" s="401"/>
      <c r="S35" s="400"/>
      <c r="T35" s="401"/>
      <c r="U35" s="400">
        <v>1</v>
      </c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>
        <v>1</v>
      </c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2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2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346.70699999999999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372.38900000000001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321.02500000000003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3253</v>
      </c>
      <c r="B36" s="522" t="s">
        <v>3254</v>
      </c>
      <c r="C36" s="523">
        <v>3</v>
      </c>
      <c r="D36" s="524" t="s">
        <v>223</v>
      </c>
      <c r="E36" s="524" t="s">
        <v>3255</v>
      </c>
      <c r="F36" s="525" t="s">
        <v>3222</v>
      </c>
      <c r="G36" s="525" t="s">
        <v>3223</v>
      </c>
      <c r="H36" s="350" t="s">
        <v>221</v>
      </c>
      <c r="I36" s="351" t="s">
        <v>3256</v>
      </c>
      <c r="J36" s="409" t="s">
        <v>3257</v>
      </c>
      <c r="K36" s="410" t="s">
        <v>3228</v>
      </c>
      <c r="L36" s="329">
        <f>CONTINUA!BV36</f>
        <v>0</v>
      </c>
      <c r="M36" s="329">
        <f>CONTINUA!BW36</f>
        <v>0</v>
      </c>
      <c r="N36" s="657"/>
      <c r="O36" s="658" t="s">
        <v>271</v>
      </c>
      <c r="P36" s="659" t="s">
        <v>206</v>
      </c>
      <c r="Q36" s="400"/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0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2484.56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2484.56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2484.56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3253</v>
      </c>
      <c r="B37" s="369" t="s">
        <v>3254</v>
      </c>
      <c r="C37" s="370" t="s">
        <v>3258</v>
      </c>
      <c r="D37" s="371" t="s">
        <v>223</v>
      </c>
      <c r="E37" s="371" t="s">
        <v>3255</v>
      </c>
      <c r="F37" s="372" t="s">
        <v>3222</v>
      </c>
      <c r="G37" s="372" t="s">
        <v>3223</v>
      </c>
      <c r="H37" s="373" t="s">
        <v>221</v>
      </c>
      <c r="I37" s="374" t="s">
        <v>3256</v>
      </c>
      <c r="J37" s="421" t="s">
        <v>3257</v>
      </c>
      <c r="K37" s="421" t="s">
        <v>3230</v>
      </c>
      <c r="L37" s="329">
        <f>CONTINUA!BV37</f>
        <v>0</v>
      </c>
      <c r="M37" s="329">
        <f>CONTINUA!BW37</f>
        <v>0</v>
      </c>
      <c r="N37" s="657"/>
      <c r="O37" s="658" t="s">
        <v>271</v>
      </c>
      <c r="P37" s="659" t="s">
        <v>206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3253</v>
      </c>
      <c r="B38" s="369" t="s">
        <v>3254</v>
      </c>
      <c r="C38" s="375" t="s">
        <v>3258</v>
      </c>
      <c r="D38" s="371" t="s">
        <v>223</v>
      </c>
      <c r="E38" s="371" t="s">
        <v>3255</v>
      </c>
      <c r="F38" s="376" t="s">
        <v>3222</v>
      </c>
      <c r="G38" s="376" t="s">
        <v>3223</v>
      </c>
      <c r="H38" s="373" t="s">
        <v>221</v>
      </c>
      <c r="I38" s="374" t="s">
        <v>3256</v>
      </c>
      <c r="J38" s="421" t="s">
        <v>3257</v>
      </c>
      <c r="K38" s="422" t="s">
        <v>3231</v>
      </c>
      <c r="L38" s="329">
        <f>CONTINUA!BV38</f>
        <v>0</v>
      </c>
      <c r="M38" s="329">
        <f>CONTINUA!BW38</f>
        <v>0</v>
      </c>
      <c r="N38" s="657"/>
      <c r="O38" s="658" t="s">
        <v>271</v>
      </c>
      <c r="P38" s="659" t="s">
        <v>206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3253</v>
      </c>
      <c r="B39" s="369" t="s">
        <v>3254</v>
      </c>
      <c r="C39" s="375" t="s">
        <v>3258</v>
      </c>
      <c r="D39" s="371" t="s">
        <v>223</v>
      </c>
      <c r="E39" s="371" t="s">
        <v>3255</v>
      </c>
      <c r="F39" s="376" t="s">
        <v>3222</v>
      </c>
      <c r="G39" s="376" t="s">
        <v>3223</v>
      </c>
      <c r="H39" s="373" t="s">
        <v>221</v>
      </c>
      <c r="I39" s="374" t="s">
        <v>3256</v>
      </c>
      <c r="J39" s="421" t="s">
        <v>3257</v>
      </c>
      <c r="K39" s="423" t="s">
        <v>3232</v>
      </c>
      <c r="L39" s="329">
        <f>CONTINUA!BV39</f>
        <v>0</v>
      </c>
      <c r="M39" s="329">
        <f>CONTINUA!BW39</f>
        <v>0</v>
      </c>
      <c r="N39" s="657"/>
      <c r="O39" s="658" t="s">
        <v>271</v>
      </c>
      <c r="P39" s="659" t="s">
        <v>206</v>
      </c>
      <c r="Q39" s="400">
        <v>4</v>
      </c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4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4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3253</v>
      </c>
      <c r="B40" s="378" t="s">
        <v>3254</v>
      </c>
      <c r="C40" s="379" t="s">
        <v>3258</v>
      </c>
      <c r="D40" s="380" t="s">
        <v>223</v>
      </c>
      <c r="E40" s="380" t="s">
        <v>3255</v>
      </c>
      <c r="F40" s="381" t="s">
        <v>3222</v>
      </c>
      <c r="G40" s="381" t="s">
        <v>3223</v>
      </c>
      <c r="H40" s="382" t="s">
        <v>221</v>
      </c>
      <c r="I40" s="383" t="s">
        <v>3256</v>
      </c>
      <c r="J40" s="421" t="s">
        <v>3257</v>
      </c>
      <c r="K40" s="424" t="s">
        <v>60</v>
      </c>
      <c r="L40" s="329">
        <f>CONTINUA!BV40</f>
        <v>0</v>
      </c>
      <c r="M40" s="329">
        <f>CONTINUA!BW40</f>
        <v>0</v>
      </c>
      <c r="N40" s="657"/>
      <c r="O40" s="658" t="s">
        <v>271</v>
      </c>
      <c r="P40" s="659" t="s">
        <v>206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3259</v>
      </c>
      <c r="B41" s="522" t="s">
        <v>3260</v>
      </c>
      <c r="C41" s="523">
        <v>1</v>
      </c>
      <c r="D41" s="524" t="s">
        <v>224</v>
      </c>
      <c r="E41" s="524" t="s">
        <v>3261</v>
      </c>
      <c r="F41" s="525" t="s">
        <v>3222</v>
      </c>
      <c r="G41" s="525" t="s">
        <v>3223</v>
      </c>
      <c r="H41" s="350" t="s">
        <v>225</v>
      </c>
      <c r="I41" s="351" t="s">
        <v>3262</v>
      </c>
      <c r="J41" s="409" t="s">
        <v>3227</v>
      </c>
      <c r="K41" s="410" t="s">
        <v>3228</v>
      </c>
      <c r="L41" s="329">
        <f>CONTINUA!BV41</f>
        <v>0</v>
      </c>
      <c r="M41" s="329">
        <f>CONTINUA!BW41</f>
        <v>0</v>
      </c>
      <c r="N41" s="657"/>
      <c r="O41" s="658" t="s">
        <v>272</v>
      </c>
      <c r="P41" s="659" t="s">
        <v>206</v>
      </c>
      <c r="Q41" s="400">
        <v>14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14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14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14811.890000000001</v>
      </c>
      <c r="EY41" s="174">
        <f>(L41*regular)+(M41*Cadeirantee)</f>
        <v>0</v>
      </c>
      <c r="EZ41" s="249">
        <f>SUMIF(FG41:GJ41,"&gt;0")</f>
        <v>192.61500000000001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15004.505000000001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14811.890000000001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192.61500000000001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3259</v>
      </c>
      <c r="B42" s="369" t="s">
        <v>3260</v>
      </c>
      <c r="C42" s="370" t="s">
        <v>3229</v>
      </c>
      <c r="D42" s="371" t="s">
        <v>224</v>
      </c>
      <c r="E42" s="371" t="s">
        <v>3261</v>
      </c>
      <c r="F42" s="372" t="s">
        <v>3222</v>
      </c>
      <c r="G42" s="372" t="s">
        <v>3223</v>
      </c>
      <c r="H42" s="373" t="s">
        <v>225</v>
      </c>
      <c r="I42" s="374" t="s">
        <v>3262</v>
      </c>
      <c r="J42" s="421" t="s">
        <v>3227</v>
      </c>
      <c r="K42" s="421" t="s">
        <v>3230</v>
      </c>
      <c r="L42" s="329">
        <f>CONTINUA!BV42</f>
        <v>0</v>
      </c>
      <c r="M42" s="329">
        <f>CONTINUA!BW42</f>
        <v>0</v>
      </c>
      <c r="N42" s="657"/>
      <c r="O42" s="658" t="s">
        <v>272</v>
      </c>
      <c r="P42" s="659" t="s">
        <v>206</v>
      </c>
      <c r="Q42" s="400">
        <v>21</v>
      </c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>
        <v>5</v>
      </c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21</v>
      </c>
      <c r="EQ42" s="171">
        <f t="shared" si="23"/>
        <v>0</v>
      </c>
      <c r="ER42" s="171">
        <f t="shared" si="24"/>
        <v>5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26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3259</v>
      </c>
      <c r="B43" s="369" t="s">
        <v>3260</v>
      </c>
      <c r="C43" s="375" t="s">
        <v>3229</v>
      </c>
      <c r="D43" s="371" t="s">
        <v>224</v>
      </c>
      <c r="E43" s="371" t="s">
        <v>3261</v>
      </c>
      <c r="F43" s="376" t="s">
        <v>3222</v>
      </c>
      <c r="G43" s="376" t="s">
        <v>3223</v>
      </c>
      <c r="H43" s="373" t="s">
        <v>225</v>
      </c>
      <c r="I43" s="374" t="s">
        <v>3262</v>
      </c>
      <c r="J43" s="421" t="s">
        <v>3227</v>
      </c>
      <c r="K43" s="422" t="s">
        <v>3231</v>
      </c>
      <c r="L43" s="329">
        <f>CONTINUA!BV43</f>
        <v>0</v>
      </c>
      <c r="M43" s="329">
        <f>CONTINUA!BW43</f>
        <v>0</v>
      </c>
      <c r="N43" s="657"/>
      <c r="O43" s="658" t="s">
        <v>272</v>
      </c>
      <c r="P43" s="659" t="s">
        <v>206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3259</v>
      </c>
      <c r="B44" s="369" t="s">
        <v>3260</v>
      </c>
      <c r="C44" s="375" t="s">
        <v>3229</v>
      </c>
      <c r="D44" s="371" t="s">
        <v>224</v>
      </c>
      <c r="E44" s="371" t="s">
        <v>3261</v>
      </c>
      <c r="F44" s="376" t="s">
        <v>3222</v>
      </c>
      <c r="G44" s="376" t="s">
        <v>3223</v>
      </c>
      <c r="H44" s="373" t="s">
        <v>225</v>
      </c>
      <c r="I44" s="374" t="s">
        <v>3262</v>
      </c>
      <c r="J44" s="421" t="s">
        <v>3227</v>
      </c>
      <c r="K44" s="423" t="s">
        <v>3232</v>
      </c>
      <c r="L44" s="329">
        <f>CONTINUA!BV44</f>
        <v>0</v>
      </c>
      <c r="M44" s="329">
        <f>CONTINUA!BW44</f>
        <v>0</v>
      </c>
      <c r="N44" s="657"/>
      <c r="O44" s="658" t="s">
        <v>272</v>
      </c>
      <c r="P44" s="659" t="s">
        <v>206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3259</v>
      </c>
      <c r="B45" s="378" t="s">
        <v>3260</v>
      </c>
      <c r="C45" s="379" t="s">
        <v>3229</v>
      </c>
      <c r="D45" s="380" t="s">
        <v>224</v>
      </c>
      <c r="E45" s="380" t="s">
        <v>3261</v>
      </c>
      <c r="F45" s="381" t="s">
        <v>3222</v>
      </c>
      <c r="G45" s="381" t="s">
        <v>3223</v>
      </c>
      <c r="H45" s="382" t="s">
        <v>225</v>
      </c>
      <c r="I45" s="383" t="s">
        <v>3262</v>
      </c>
      <c r="J45" s="421" t="s">
        <v>3227</v>
      </c>
      <c r="K45" s="424" t="s">
        <v>60</v>
      </c>
      <c r="L45" s="329">
        <f>CONTINUA!BV45</f>
        <v>0</v>
      </c>
      <c r="M45" s="329">
        <f>CONTINUA!BW45</f>
        <v>0</v>
      </c>
      <c r="N45" s="657"/>
      <c r="O45" s="658" t="s">
        <v>272</v>
      </c>
      <c r="P45" s="659" t="s">
        <v>206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3263</v>
      </c>
      <c r="B46" s="522" t="s">
        <v>3264</v>
      </c>
      <c r="C46" s="523">
        <v>1</v>
      </c>
      <c r="D46" s="524" t="s">
        <v>224</v>
      </c>
      <c r="E46" s="524" t="s">
        <v>3265</v>
      </c>
      <c r="F46" s="525" t="s">
        <v>3222</v>
      </c>
      <c r="G46" s="525" t="s">
        <v>3223</v>
      </c>
      <c r="H46" s="350" t="s">
        <v>225</v>
      </c>
      <c r="I46" s="351" t="s">
        <v>3266</v>
      </c>
      <c r="J46" s="409" t="s">
        <v>3227</v>
      </c>
      <c r="K46" s="410" t="s">
        <v>3228</v>
      </c>
      <c r="L46" s="329">
        <f>CONTINUA!BV46</f>
        <v>0</v>
      </c>
      <c r="M46" s="329">
        <f>CONTINUA!BW46</f>
        <v>0</v>
      </c>
      <c r="N46" s="657"/>
      <c r="O46" s="658" t="s">
        <v>272</v>
      </c>
      <c r="P46" s="659" t="s">
        <v>206</v>
      </c>
      <c r="Q46" s="400">
        <v>4</v>
      </c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4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4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9033.44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9158.76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9033.44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3263</v>
      </c>
      <c r="B47" s="369" t="s">
        <v>3264</v>
      </c>
      <c r="C47" s="370" t="s">
        <v>3229</v>
      </c>
      <c r="D47" s="371" t="s">
        <v>224</v>
      </c>
      <c r="E47" s="371" t="s">
        <v>3265</v>
      </c>
      <c r="F47" s="372" t="s">
        <v>3222</v>
      </c>
      <c r="G47" s="372" t="s">
        <v>3223</v>
      </c>
      <c r="H47" s="373" t="s">
        <v>225</v>
      </c>
      <c r="I47" s="374" t="s">
        <v>3266</v>
      </c>
      <c r="J47" s="421" t="s">
        <v>3227</v>
      </c>
      <c r="K47" s="421" t="s">
        <v>3230</v>
      </c>
      <c r="L47" s="329">
        <f>CONTINUA!BV47</f>
        <v>13</v>
      </c>
      <c r="M47" s="329">
        <f>CONTINUA!BW47</f>
        <v>0</v>
      </c>
      <c r="N47" s="657"/>
      <c r="O47" s="658" t="s">
        <v>272</v>
      </c>
      <c r="P47" s="659" t="s">
        <v>206</v>
      </c>
      <c r="Q47" s="400">
        <v>14</v>
      </c>
      <c r="R47" s="401"/>
      <c r="S47" s="400">
        <v>2</v>
      </c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14</v>
      </c>
      <c r="EQ47" s="171">
        <f t="shared" si="23"/>
        <v>0</v>
      </c>
      <c r="ER47" s="171">
        <f t="shared" si="24"/>
        <v>2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16</v>
      </c>
      <c r="EW47" s="173"/>
      <c r="EX47" s="248">
        <f t="shared" si="65"/>
        <v>0</v>
      </c>
      <c r="EY47" s="174">
        <f>(L47*regular)+(M47*Cadeirantee)</f>
        <v>125.32000000000001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3263</v>
      </c>
      <c r="B48" s="369" t="s">
        <v>3264</v>
      </c>
      <c r="C48" s="375" t="s">
        <v>3229</v>
      </c>
      <c r="D48" s="371" t="s">
        <v>224</v>
      </c>
      <c r="E48" s="371" t="s">
        <v>3265</v>
      </c>
      <c r="F48" s="376" t="s">
        <v>3222</v>
      </c>
      <c r="G48" s="376" t="s">
        <v>3223</v>
      </c>
      <c r="H48" s="373" t="s">
        <v>225</v>
      </c>
      <c r="I48" s="374" t="s">
        <v>3266</v>
      </c>
      <c r="J48" s="421" t="s">
        <v>3227</v>
      </c>
      <c r="K48" s="422" t="s">
        <v>3231</v>
      </c>
      <c r="L48" s="329">
        <f>CONTINUA!BV48</f>
        <v>0</v>
      </c>
      <c r="M48" s="329">
        <f>CONTINUA!BW48</f>
        <v>0</v>
      </c>
      <c r="N48" s="657"/>
      <c r="O48" s="658" t="s">
        <v>272</v>
      </c>
      <c r="P48" s="659" t="s">
        <v>206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3263</v>
      </c>
      <c r="B49" s="369" t="s">
        <v>3264</v>
      </c>
      <c r="C49" s="375" t="s">
        <v>3229</v>
      </c>
      <c r="D49" s="371" t="s">
        <v>224</v>
      </c>
      <c r="E49" s="371" t="s">
        <v>3265</v>
      </c>
      <c r="F49" s="376" t="s">
        <v>3222</v>
      </c>
      <c r="G49" s="376" t="s">
        <v>3223</v>
      </c>
      <c r="H49" s="373" t="s">
        <v>225</v>
      </c>
      <c r="I49" s="374" t="s">
        <v>3266</v>
      </c>
      <c r="J49" s="421" t="s">
        <v>3227</v>
      </c>
      <c r="K49" s="423" t="s">
        <v>3232</v>
      </c>
      <c r="L49" s="329">
        <f>CONTINUA!BV49</f>
        <v>0</v>
      </c>
      <c r="M49" s="329">
        <f>CONTINUA!BW49</f>
        <v>0</v>
      </c>
      <c r="N49" s="657"/>
      <c r="O49" s="658" t="s">
        <v>272</v>
      </c>
      <c r="P49" s="659" t="s">
        <v>206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3263</v>
      </c>
      <c r="B50" s="378" t="s">
        <v>3264</v>
      </c>
      <c r="C50" s="379" t="s">
        <v>3229</v>
      </c>
      <c r="D50" s="380" t="s">
        <v>224</v>
      </c>
      <c r="E50" s="380" t="s">
        <v>3265</v>
      </c>
      <c r="F50" s="381" t="s">
        <v>3222</v>
      </c>
      <c r="G50" s="381" t="s">
        <v>3223</v>
      </c>
      <c r="H50" s="382" t="s">
        <v>225</v>
      </c>
      <c r="I50" s="383" t="s">
        <v>3266</v>
      </c>
      <c r="J50" s="421" t="s">
        <v>3227</v>
      </c>
      <c r="K50" s="424" t="s">
        <v>60</v>
      </c>
      <c r="L50" s="329">
        <f>CONTINUA!BV50</f>
        <v>0</v>
      </c>
      <c r="M50" s="329">
        <f>CONTINUA!BW50</f>
        <v>0</v>
      </c>
      <c r="N50" s="657"/>
      <c r="O50" s="658" t="s">
        <v>272</v>
      </c>
      <c r="P50" s="659" t="s">
        <v>206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3267</v>
      </c>
      <c r="B51" s="522" t="s">
        <v>3268</v>
      </c>
      <c r="C51" s="523">
        <v>4</v>
      </c>
      <c r="D51" s="524" t="s">
        <v>226</v>
      </c>
      <c r="E51" s="524" t="s">
        <v>3269</v>
      </c>
      <c r="F51" s="525" t="s">
        <v>3222</v>
      </c>
      <c r="G51" s="525" t="s">
        <v>3223</v>
      </c>
      <c r="H51" s="350" t="s">
        <v>227</v>
      </c>
      <c r="I51" s="351" t="s">
        <v>3270</v>
      </c>
      <c r="J51" s="409" t="s">
        <v>3227</v>
      </c>
      <c r="K51" s="410" t="s">
        <v>3228</v>
      </c>
      <c r="L51" s="329">
        <f>CONTINUA!BV51</f>
        <v>0</v>
      </c>
      <c r="M51" s="329">
        <f>CONTINUA!BW51</f>
        <v>0</v>
      </c>
      <c r="N51" s="657"/>
      <c r="O51" s="658" t="s">
        <v>273</v>
      </c>
      <c r="P51" s="659" t="s">
        <v>206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11465.63</v>
      </c>
      <c r="EX51" s="248">
        <f t="shared" ref="EX51:EX54" si="70">FF51</f>
        <v>2696.61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14162.24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2696.61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3267</v>
      </c>
      <c r="B52" s="369" t="s">
        <v>3268</v>
      </c>
      <c r="C52" s="370" t="s">
        <v>3271</v>
      </c>
      <c r="D52" s="371" t="s">
        <v>226</v>
      </c>
      <c r="E52" s="371" t="s">
        <v>3269</v>
      </c>
      <c r="F52" s="372" t="s">
        <v>3222</v>
      </c>
      <c r="G52" s="372" t="s">
        <v>3223</v>
      </c>
      <c r="H52" s="373" t="s">
        <v>227</v>
      </c>
      <c r="I52" s="374" t="s">
        <v>3270</v>
      </c>
      <c r="J52" s="421" t="s">
        <v>3227</v>
      </c>
      <c r="K52" s="421" t="s">
        <v>3230</v>
      </c>
      <c r="L52" s="329">
        <f>CONTINUA!BV52</f>
        <v>0</v>
      </c>
      <c r="M52" s="329">
        <f>CONTINUA!BW52</f>
        <v>0</v>
      </c>
      <c r="N52" s="657"/>
      <c r="O52" s="658" t="s">
        <v>273</v>
      </c>
      <c r="P52" s="659" t="s">
        <v>206</v>
      </c>
      <c r="Q52" s="400">
        <v>7</v>
      </c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7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7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3267</v>
      </c>
      <c r="B53" s="369" t="s">
        <v>3268</v>
      </c>
      <c r="C53" s="375" t="s">
        <v>3271</v>
      </c>
      <c r="D53" s="371" t="s">
        <v>226</v>
      </c>
      <c r="E53" s="371" t="s">
        <v>3269</v>
      </c>
      <c r="F53" s="376" t="s">
        <v>3222</v>
      </c>
      <c r="G53" s="376" t="s">
        <v>3223</v>
      </c>
      <c r="H53" s="373" t="s">
        <v>227</v>
      </c>
      <c r="I53" s="374" t="s">
        <v>3270</v>
      </c>
      <c r="J53" s="421" t="s">
        <v>3227</v>
      </c>
      <c r="K53" s="422" t="s">
        <v>3231</v>
      </c>
      <c r="L53" s="329">
        <f>CONTINUA!BV53</f>
        <v>0</v>
      </c>
      <c r="M53" s="329">
        <f>CONTINUA!BW53</f>
        <v>0</v>
      </c>
      <c r="N53" s="657"/>
      <c r="O53" s="658" t="s">
        <v>273</v>
      </c>
      <c r="P53" s="659" t="s">
        <v>206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3267</v>
      </c>
      <c r="B54" s="369" t="s">
        <v>3268</v>
      </c>
      <c r="C54" s="375" t="s">
        <v>3271</v>
      </c>
      <c r="D54" s="371" t="s">
        <v>226</v>
      </c>
      <c r="E54" s="371" t="s">
        <v>3269</v>
      </c>
      <c r="F54" s="376" t="s">
        <v>3222</v>
      </c>
      <c r="G54" s="376" t="s">
        <v>3223</v>
      </c>
      <c r="H54" s="373" t="s">
        <v>227</v>
      </c>
      <c r="I54" s="374" t="s">
        <v>3270</v>
      </c>
      <c r="J54" s="421" t="s">
        <v>3227</v>
      </c>
      <c r="K54" s="423" t="s">
        <v>3232</v>
      </c>
      <c r="L54" s="329">
        <f>CONTINUA!BV54</f>
        <v>0</v>
      </c>
      <c r="M54" s="329">
        <f>CONTINUA!BW54</f>
        <v>0</v>
      </c>
      <c r="N54" s="657"/>
      <c r="O54" s="658" t="s">
        <v>273</v>
      </c>
      <c r="P54" s="659" t="s">
        <v>206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3267</v>
      </c>
      <c r="B55" s="378" t="s">
        <v>3268</v>
      </c>
      <c r="C55" s="379" t="s">
        <v>3271</v>
      </c>
      <c r="D55" s="380" t="s">
        <v>226</v>
      </c>
      <c r="E55" s="380" t="s">
        <v>3269</v>
      </c>
      <c r="F55" s="381" t="s">
        <v>3222</v>
      </c>
      <c r="G55" s="381" t="s">
        <v>3223</v>
      </c>
      <c r="H55" s="382" t="s">
        <v>227</v>
      </c>
      <c r="I55" s="383" t="s">
        <v>3270</v>
      </c>
      <c r="J55" s="421" t="s">
        <v>3227</v>
      </c>
      <c r="K55" s="424" t="s">
        <v>60</v>
      </c>
      <c r="L55" s="329">
        <f>CONTINUA!BV55</f>
        <v>0</v>
      </c>
      <c r="M55" s="329">
        <f>CONTINUA!BW55</f>
        <v>0</v>
      </c>
      <c r="N55" s="657"/>
      <c r="O55" s="658" t="s">
        <v>273</v>
      </c>
      <c r="P55" s="659" t="s">
        <v>206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3272</v>
      </c>
      <c r="B56" s="522" t="s">
        <v>3273</v>
      </c>
      <c r="C56" s="523">
        <v>1</v>
      </c>
      <c r="D56" s="524" t="s">
        <v>228</v>
      </c>
      <c r="E56" s="524" t="s">
        <v>3274</v>
      </c>
      <c r="F56" s="525" t="s">
        <v>3222</v>
      </c>
      <c r="G56" s="525" t="s">
        <v>3223</v>
      </c>
      <c r="H56" s="350" t="s">
        <v>229</v>
      </c>
      <c r="I56" s="351" t="s">
        <v>3275</v>
      </c>
      <c r="J56" s="409" t="s">
        <v>3227</v>
      </c>
      <c r="K56" s="410" t="s">
        <v>3228</v>
      </c>
      <c r="L56" s="329">
        <f>CONTINUA!BV56</f>
        <v>0</v>
      </c>
      <c r="M56" s="329">
        <f>CONTINUA!BW56</f>
        <v>0</v>
      </c>
      <c r="N56" s="657"/>
      <c r="O56" s="658" t="s">
        <v>274</v>
      </c>
      <c r="P56" s="659" t="s">
        <v>206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9033.44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9033.44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9033.44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3272</v>
      </c>
      <c r="B57" s="369" t="s">
        <v>3273</v>
      </c>
      <c r="C57" s="370" t="s">
        <v>3229</v>
      </c>
      <c r="D57" s="371" t="s">
        <v>228</v>
      </c>
      <c r="E57" s="371" t="s">
        <v>3274</v>
      </c>
      <c r="F57" s="372" t="s">
        <v>3222</v>
      </c>
      <c r="G57" s="372" t="s">
        <v>3223</v>
      </c>
      <c r="H57" s="373" t="s">
        <v>229</v>
      </c>
      <c r="I57" s="374" t="s">
        <v>3275</v>
      </c>
      <c r="J57" s="421" t="s">
        <v>3227</v>
      </c>
      <c r="K57" s="421" t="s">
        <v>3230</v>
      </c>
      <c r="L57" s="329">
        <f>CONTINUA!BV57</f>
        <v>0</v>
      </c>
      <c r="M57" s="329">
        <f>CONTINUA!BW57</f>
        <v>0</v>
      </c>
      <c r="N57" s="657"/>
      <c r="O57" s="658" t="s">
        <v>274</v>
      </c>
      <c r="P57" s="659" t="s">
        <v>206</v>
      </c>
      <c r="Q57" s="400">
        <v>20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20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20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3272</v>
      </c>
      <c r="B58" s="369" t="s">
        <v>3273</v>
      </c>
      <c r="C58" s="375" t="s">
        <v>3229</v>
      </c>
      <c r="D58" s="371" t="s">
        <v>228</v>
      </c>
      <c r="E58" s="371" t="s">
        <v>3274</v>
      </c>
      <c r="F58" s="376" t="s">
        <v>3222</v>
      </c>
      <c r="G58" s="376" t="s">
        <v>3223</v>
      </c>
      <c r="H58" s="373" t="s">
        <v>229</v>
      </c>
      <c r="I58" s="374" t="s">
        <v>3275</v>
      </c>
      <c r="J58" s="421" t="s">
        <v>3227</v>
      </c>
      <c r="K58" s="422" t="s">
        <v>3231</v>
      </c>
      <c r="L58" s="329">
        <f>CONTINUA!BV58</f>
        <v>0</v>
      </c>
      <c r="M58" s="329">
        <f>CONTINUA!BW58</f>
        <v>0</v>
      </c>
      <c r="N58" s="657"/>
      <c r="O58" s="658" t="s">
        <v>274</v>
      </c>
      <c r="P58" s="659" t="s">
        <v>206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3272</v>
      </c>
      <c r="B59" s="369" t="s">
        <v>3273</v>
      </c>
      <c r="C59" s="375" t="s">
        <v>3229</v>
      </c>
      <c r="D59" s="371" t="s">
        <v>228</v>
      </c>
      <c r="E59" s="371" t="s">
        <v>3274</v>
      </c>
      <c r="F59" s="376" t="s">
        <v>3222</v>
      </c>
      <c r="G59" s="376" t="s">
        <v>3223</v>
      </c>
      <c r="H59" s="373" t="s">
        <v>229</v>
      </c>
      <c r="I59" s="374" t="s">
        <v>3275</v>
      </c>
      <c r="J59" s="421" t="s">
        <v>3227</v>
      </c>
      <c r="K59" s="423" t="s">
        <v>3232</v>
      </c>
      <c r="L59" s="329">
        <f>CONTINUA!BV59</f>
        <v>0</v>
      </c>
      <c r="M59" s="329">
        <f>CONTINUA!BW59</f>
        <v>0</v>
      </c>
      <c r="N59" s="657"/>
      <c r="O59" s="658" t="s">
        <v>274</v>
      </c>
      <c r="P59" s="659" t="s">
        <v>206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3272</v>
      </c>
      <c r="B60" s="378" t="s">
        <v>3273</v>
      </c>
      <c r="C60" s="379" t="s">
        <v>3229</v>
      </c>
      <c r="D60" s="380" t="s">
        <v>228</v>
      </c>
      <c r="E60" s="380" t="s">
        <v>3274</v>
      </c>
      <c r="F60" s="381" t="s">
        <v>3222</v>
      </c>
      <c r="G60" s="381" t="s">
        <v>3223</v>
      </c>
      <c r="H60" s="382" t="s">
        <v>229</v>
      </c>
      <c r="I60" s="383" t="s">
        <v>3275</v>
      </c>
      <c r="J60" s="421" t="s">
        <v>3227</v>
      </c>
      <c r="K60" s="424" t="s">
        <v>60</v>
      </c>
      <c r="L60" s="329">
        <f>CONTINUA!BV60</f>
        <v>0</v>
      </c>
      <c r="M60" s="329">
        <f>CONTINUA!BW60</f>
        <v>0</v>
      </c>
      <c r="N60" s="657"/>
      <c r="O60" s="658" t="s">
        <v>274</v>
      </c>
      <c r="P60" s="659" t="s">
        <v>206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3276</v>
      </c>
      <c r="B61" s="522" t="s">
        <v>3277</v>
      </c>
      <c r="C61" s="523">
        <v>3</v>
      </c>
      <c r="D61" s="524" t="s">
        <v>230</v>
      </c>
      <c r="E61" s="524" t="s">
        <v>3278</v>
      </c>
      <c r="F61" s="525" t="s">
        <v>3222</v>
      </c>
      <c r="G61" s="525" t="s">
        <v>3223</v>
      </c>
      <c r="H61" s="350" t="s">
        <v>231</v>
      </c>
      <c r="I61" s="351" t="s">
        <v>3279</v>
      </c>
      <c r="J61" s="409" t="s">
        <v>3257</v>
      </c>
      <c r="K61" s="410" t="s">
        <v>3228</v>
      </c>
      <c r="L61" s="329">
        <f>CONTINUA!BV61</f>
        <v>0</v>
      </c>
      <c r="M61" s="329">
        <f>CONTINUA!BW61</f>
        <v>0</v>
      </c>
      <c r="N61" s="657"/>
      <c r="O61" s="658" t="s">
        <v>275</v>
      </c>
      <c r="P61" s="659" t="s">
        <v>4203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12461.64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12461.64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12461.64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3276</v>
      </c>
      <c r="B62" s="369" t="s">
        <v>3277</v>
      </c>
      <c r="C62" s="370" t="s">
        <v>3258</v>
      </c>
      <c r="D62" s="371" t="s">
        <v>230</v>
      </c>
      <c r="E62" s="371" t="s">
        <v>3278</v>
      </c>
      <c r="F62" s="372" t="s">
        <v>3222</v>
      </c>
      <c r="G62" s="372" t="s">
        <v>3223</v>
      </c>
      <c r="H62" s="373" t="s">
        <v>231</v>
      </c>
      <c r="I62" s="374" t="s">
        <v>3279</v>
      </c>
      <c r="J62" s="421" t="s">
        <v>3257</v>
      </c>
      <c r="K62" s="421" t="s">
        <v>3230</v>
      </c>
      <c r="L62" s="329">
        <f>CONTINUA!BV62</f>
        <v>0</v>
      </c>
      <c r="M62" s="329">
        <f>CONTINUA!BW62</f>
        <v>0</v>
      </c>
      <c r="N62" s="657"/>
      <c r="O62" s="658" t="s">
        <v>275</v>
      </c>
      <c r="P62" s="659" t="s">
        <v>4203</v>
      </c>
      <c r="Q62" s="400"/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3276</v>
      </c>
      <c r="B63" s="369" t="s">
        <v>3277</v>
      </c>
      <c r="C63" s="375" t="s">
        <v>3258</v>
      </c>
      <c r="D63" s="371" t="s">
        <v>230</v>
      </c>
      <c r="E63" s="371" t="s">
        <v>3278</v>
      </c>
      <c r="F63" s="376" t="s">
        <v>3222</v>
      </c>
      <c r="G63" s="376" t="s">
        <v>3223</v>
      </c>
      <c r="H63" s="373" t="s">
        <v>231</v>
      </c>
      <c r="I63" s="374" t="s">
        <v>3279</v>
      </c>
      <c r="J63" s="421" t="s">
        <v>3257</v>
      </c>
      <c r="K63" s="422" t="s">
        <v>3231</v>
      </c>
      <c r="L63" s="329">
        <f>CONTINUA!BV63</f>
        <v>0</v>
      </c>
      <c r="M63" s="329">
        <f>CONTINUA!BW63</f>
        <v>0</v>
      </c>
      <c r="N63" s="657"/>
      <c r="O63" s="658" t="s">
        <v>275</v>
      </c>
      <c r="P63" s="659" t="s">
        <v>4203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3276</v>
      </c>
      <c r="B64" s="369" t="s">
        <v>3277</v>
      </c>
      <c r="C64" s="375" t="s">
        <v>3258</v>
      </c>
      <c r="D64" s="371" t="s">
        <v>230</v>
      </c>
      <c r="E64" s="371" t="s">
        <v>3278</v>
      </c>
      <c r="F64" s="376" t="s">
        <v>3222</v>
      </c>
      <c r="G64" s="376" t="s">
        <v>3223</v>
      </c>
      <c r="H64" s="373" t="s">
        <v>231</v>
      </c>
      <c r="I64" s="374" t="s">
        <v>3279</v>
      </c>
      <c r="J64" s="421" t="s">
        <v>3257</v>
      </c>
      <c r="K64" s="423" t="s">
        <v>3232</v>
      </c>
      <c r="L64" s="329">
        <f>CONTINUA!BV64</f>
        <v>0</v>
      </c>
      <c r="M64" s="329">
        <f>CONTINUA!BW64</f>
        <v>0</v>
      </c>
      <c r="N64" s="657"/>
      <c r="O64" s="658" t="s">
        <v>275</v>
      </c>
      <c r="P64" s="659" t="s">
        <v>4203</v>
      </c>
      <c r="Q64" s="400">
        <v>18</v>
      </c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18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18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3276</v>
      </c>
      <c r="B65" s="378" t="s">
        <v>3277</v>
      </c>
      <c r="C65" s="379" t="s">
        <v>3258</v>
      </c>
      <c r="D65" s="380" t="s">
        <v>230</v>
      </c>
      <c r="E65" s="380" t="s">
        <v>3278</v>
      </c>
      <c r="F65" s="381" t="s">
        <v>3222</v>
      </c>
      <c r="G65" s="381" t="s">
        <v>3223</v>
      </c>
      <c r="H65" s="382" t="s">
        <v>231</v>
      </c>
      <c r="I65" s="383" t="s">
        <v>3279</v>
      </c>
      <c r="J65" s="421" t="s">
        <v>3257</v>
      </c>
      <c r="K65" s="424" t="s">
        <v>60</v>
      </c>
      <c r="L65" s="329">
        <f>CONTINUA!BV65</f>
        <v>0</v>
      </c>
      <c r="M65" s="329">
        <f>CONTINUA!BW65</f>
        <v>0</v>
      </c>
      <c r="N65" s="657"/>
      <c r="O65" s="658" t="s">
        <v>275</v>
      </c>
      <c r="P65" s="659" t="s">
        <v>4203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3280</v>
      </c>
      <c r="B66" s="522" t="s">
        <v>3281</v>
      </c>
      <c r="C66" s="523">
        <v>3</v>
      </c>
      <c r="D66" s="524" t="s">
        <v>232</v>
      </c>
      <c r="E66" s="524" t="s">
        <v>3282</v>
      </c>
      <c r="F66" s="525" t="s">
        <v>3222</v>
      </c>
      <c r="G66" s="525" t="s">
        <v>3223</v>
      </c>
      <c r="H66" s="350" t="s">
        <v>190</v>
      </c>
      <c r="I66" s="351" t="s">
        <v>3283</v>
      </c>
      <c r="J66" s="409" t="s">
        <v>3257</v>
      </c>
      <c r="K66" s="410" t="s">
        <v>3228</v>
      </c>
      <c r="L66" s="329">
        <f>CONTINUA!BV66</f>
        <v>0</v>
      </c>
      <c r="M66" s="329">
        <f>CONTINUA!BW66</f>
        <v>0</v>
      </c>
      <c r="N66" s="657"/>
      <c r="O66" s="658" t="s">
        <v>276</v>
      </c>
      <c r="P66" s="659" t="s">
        <v>4203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9977.08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9977.08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9977.08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3280</v>
      </c>
      <c r="B67" s="369" t="s">
        <v>3281</v>
      </c>
      <c r="C67" s="370" t="s">
        <v>3258</v>
      </c>
      <c r="D67" s="371" t="s">
        <v>232</v>
      </c>
      <c r="E67" s="371" t="s">
        <v>3282</v>
      </c>
      <c r="F67" s="372" t="s">
        <v>3222</v>
      </c>
      <c r="G67" s="372" t="s">
        <v>3223</v>
      </c>
      <c r="H67" s="373" t="s">
        <v>190</v>
      </c>
      <c r="I67" s="374" t="s">
        <v>3283</v>
      </c>
      <c r="J67" s="421" t="s">
        <v>3257</v>
      </c>
      <c r="K67" s="421" t="s">
        <v>3230</v>
      </c>
      <c r="L67" s="329">
        <f>CONTINUA!BV67</f>
        <v>0</v>
      </c>
      <c r="M67" s="329">
        <f>CONTINUA!BW67</f>
        <v>0</v>
      </c>
      <c r="N67" s="657"/>
      <c r="O67" s="658" t="s">
        <v>276</v>
      </c>
      <c r="P67" s="659" t="s">
        <v>4203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3280</v>
      </c>
      <c r="B68" s="369" t="s">
        <v>3281</v>
      </c>
      <c r="C68" s="375" t="s">
        <v>3258</v>
      </c>
      <c r="D68" s="371" t="s">
        <v>232</v>
      </c>
      <c r="E68" s="371" t="s">
        <v>3282</v>
      </c>
      <c r="F68" s="376" t="s">
        <v>3222</v>
      </c>
      <c r="G68" s="376" t="s">
        <v>3223</v>
      </c>
      <c r="H68" s="373" t="s">
        <v>190</v>
      </c>
      <c r="I68" s="374" t="s">
        <v>3283</v>
      </c>
      <c r="J68" s="421" t="s">
        <v>3257</v>
      </c>
      <c r="K68" s="422" t="s">
        <v>3231</v>
      </c>
      <c r="L68" s="329">
        <f>CONTINUA!BV68</f>
        <v>0</v>
      </c>
      <c r="M68" s="329">
        <f>CONTINUA!BW68</f>
        <v>0</v>
      </c>
      <c r="N68" s="657"/>
      <c r="O68" s="658" t="s">
        <v>276</v>
      </c>
      <c r="P68" s="659" t="s">
        <v>4203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3280</v>
      </c>
      <c r="B69" s="369" t="s">
        <v>3281</v>
      </c>
      <c r="C69" s="375" t="s">
        <v>3258</v>
      </c>
      <c r="D69" s="371" t="s">
        <v>232</v>
      </c>
      <c r="E69" s="371" t="s">
        <v>3282</v>
      </c>
      <c r="F69" s="376" t="s">
        <v>3222</v>
      </c>
      <c r="G69" s="376" t="s">
        <v>3223</v>
      </c>
      <c r="H69" s="373" t="s">
        <v>190</v>
      </c>
      <c r="I69" s="374" t="s">
        <v>3283</v>
      </c>
      <c r="J69" s="421" t="s">
        <v>3257</v>
      </c>
      <c r="K69" s="423" t="s">
        <v>3232</v>
      </c>
      <c r="L69" s="329">
        <f>CONTINUA!BV69</f>
        <v>0</v>
      </c>
      <c r="M69" s="329">
        <f>CONTINUA!BW69</f>
        <v>0</v>
      </c>
      <c r="N69" s="657"/>
      <c r="O69" s="658" t="s">
        <v>276</v>
      </c>
      <c r="P69" s="659" t="s">
        <v>4203</v>
      </c>
      <c r="Q69" s="400">
        <v>14</v>
      </c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14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14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3280</v>
      </c>
      <c r="B70" s="378" t="s">
        <v>3281</v>
      </c>
      <c r="C70" s="379" t="s">
        <v>3258</v>
      </c>
      <c r="D70" s="380" t="s">
        <v>232</v>
      </c>
      <c r="E70" s="380" t="s">
        <v>3282</v>
      </c>
      <c r="F70" s="381" t="s">
        <v>3222</v>
      </c>
      <c r="G70" s="381" t="s">
        <v>3223</v>
      </c>
      <c r="H70" s="382" t="s">
        <v>190</v>
      </c>
      <c r="I70" s="383" t="s">
        <v>3283</v>
      </c>
      <c r="J70" s="421" t="s">
        <v>3257</v>
      </c>
      <c r="K70" s="424" t="s">
        <v>60</v>
      </c>
      <c r="L70" s="329">
        <f>CONTINUA!BV70</f>
        <v>0</v>
      </c>
      <c r="M70" s="329">
        <f>CONTINUA!BW70</f>
        <v>0</v>
      </c>
      <c r="N70" s="657"/>
      <c r="O70" s="658" t="s">
        <v>276</v>
      </c>
      <c r="P70" s="659" t="s">
        <v>4203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3284</v>
      </c>
      <c r="B71" s="522" t="s">
        <v>3285</v>
      </c>
      <c r="C71" s="523">
        <v>3</v>
      </c>
      <c r="D71" s="524" t="s">
        <v>232</v>
      </c>
      <c r="E71" s="524" t="s">
        <v>3286</v>
      </c>
      <c r="F71" s="525" t="s">
        <v>3222</v>
      </c>
      <c r="G71" s="525" t="s">
        <v>3223</v>
      </c>
      <c r="H71" s="350" t="s">
        <v>190</v>
      </c>
      <c r="I71" s="351" t="s">
        <v>3287</v>
      </c>
      <c r="J71" s="409" t="s">
        <v>3257</v>
      </c>
      <c r="K71" s="410" t="s">
        <v>3228</v>
      </c>
      <c r="L71" s="329">
        <f>CONTINUA!BV71</f>
        <v>0</v>
      </c>
      <c r="M71" s="329">
        <f>CONTINUA!BW71</f>
        <v>0</v>
      </c>
      <c r="N71" s="657"/>
      <c r="O71" s="658" t="s">
        <v>276</v>
      </c>
      <c r="P71" s="659" t="s">
        <v>4203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14325.060000000001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14325.060000000001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14325.060000000001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3284</v>
      </c>
      <c r="B72" s="369" t="s">
        <v>3285</v>
      </c>
      <c r="C72" s="370" t="s">
        <v>3258</v>
      </c>
      <c r="D72" s="371" t="s">
        <v>232</v>
      </c>
      <c r="E72" s="371" t="s">
        <v>3286</v>
      </c>
      <c r="F72" s="372" t="s">
        <v>3222</v>
      </c>
      <c r="G72" s="372" t="s">
        <v>3223</v>
      </c>
      <c r="H72" s="373" t="s">
        <v>190</v>
      </c>
      <c r="I72" s="374" t="s">
        <v>3287</v>
      </c>
      <c r="J72" s="421" t="s">
        <v>3257</v>
      </c>
      <c r="K72" s="421" t="s">
        <v>3230</v>
      </c>
      <c r="L72" s="329">
        <f>CONTINUA!BV72</f>
        <v>0</v>
      </c>
      <c r="M72" s="329">
        <f>CONTINUA!BW72</f>
        <v>0</v>
      </c>
      <c r="N72" s="657"/>
      <c r="O72" s="658" t="s">
        <v>276</v>
      </c>
      <c r="P72" s="659" t="s">
        <v>4203</v>
      </c>
      <c r="Q72" s="400"/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0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0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3284</v>
      </c>
      <c r="B73" s="369" t="s">
        <v>3285</v>
      </c>
      <c r="C73" s="375" t="s">
        <v>3258</v>
      </c>
      <c r="D73" s="371" t="s">
        <v>232</v>
      </c>
      <c r="E73" s="371" t="s">
        <v>3286</v>
      </c>
      <c r="F73" s="376" t="s">
        <v>3222</v>
      </c>
      <c r="G73" s="376" t="s">
        <v>3223</v>
      </c>
      <c r="H73" s="373" t="s">
        <v>190</v>
      </c>
      <c r="I73" s="374" t="s">
        <v>3287</v>
      </c>
      <c r="J73" s="421" t="s">
        <v>3257</v>
      </c>
      <c r="K73" s="422" t="s">
        <v>3231</v>
      </c>
      <c r="L73" s="329">
        <f>CONTINUA!BV73</f>
        <v>0</v>
      </c>
      <c r="M73" s="329">
        <f>CONTINUA!BW73</f>
        <v>0</v>
      </c>
      <c r="N73" s="657"/>
      <c r="O73" s="658" t="s">
        <v>276</v>
      </c>
      <c r="P73" s="659" t="s">
        <v>4203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3284</v>
      </c>
      <c r="B74" s="369" t="s">
        <v>3285</v>
      </c>
      <c r="C74" s="375" t="s">
        <v>3258</v>
      </c>
      <c r="D74" s="371" t="s">
        <v>232</v>
      </c>
      <c r="E74" s="371" t="s">
        <v>3286</v>
      </c>
      <c r="F74" s="376" t="s">
        <v>3222</v>
      </c>
      <c r="G74" s="376" t="s">
        <v>3223</v>
      </c>
      <c r="H74" s="373" t="s">
        <v>190</v>
      </c>
      <c r="I74" s="374" t="s">
        <v>3287</v>
      </c>
      <c r="J74" s="421" t="s">
        <v>3257</v>
      </c>
      <c r="K74" s="423" t="s">
        <v>3232</v>
      </c>
      <c r="L74" s="329">
        <f>CONTINUA!BV74</f>
        <v>0</v>
      </c>
      <c r="M74" s="329">
        <f>CONTINUA!BW74</f>
        <v>0</v>
      </c>
      <c r="N74" s="657"/>
      <c r="O74" s="658" t="s">
        <v>276</v>
      </c>
      <c r="P74" s="659" t="s">
        <v>4203</v>
      </c>
      <c r="Q74" s="400">
        <v>21</v>
      </c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21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21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3284</v>
      </c>
      <c r="B75" s="378" t="s">
        <v>3285</v>
      </c>
      <c r="C75" s="379" t="s">
        <v>3258</v>
      </c>
      <c r="D75" s="380" t="s">
        <v>232</v>
      </c>
      <c r="E75" s="380" t="s">
        <v>3286</v>
      </c>
      <c r="F75" s="381" t="s">
        <v>3222</v>
      </c>
      <c r="G75" s="381" t="s">
        <v>3223</v>
      </c>
      <c r="H75" s="382" t="s">
        <v>190</v>
      </c>
      <c r="I75" s="383" t="s">
        <v>3287</v>
      </c>
      <c r="J75" s="421" t="s">
        <v>3257</v>
      </c>
      <c r="K75" s="424" t="s">
        <v>60</v>
      </c>
      <c r="L75" s="329">
        <f>CONTINUA!BV75</f>
        <v>0</v>
      </c>
      <c r="M75" s="329">
        <f>CONTINUA!BW75</f>
        <v>0</v>
      </c>
      <c r="N75" s="657"/>
      <c r="O75" s="658" t="s">
        <v>276</v>
      </c>
      <c r="P75" s="659" t="s">
        <v>4203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3288</v>
      </c>
      <c r="B76" s="522" t="s">
        <v>3289</v>
      </c>
      <c r="C76" s="523">
        <v>3</v>
      </c>
      <c r="D76" s="524" t="s">
        <v>232</v>
      </c>
      <c r="E76" s="524" t="s">
        <v>3290</v>
      </c>
      <c r="F76" s="525" t="s">
        <v>3222</v>
      </c>
      <c r="G76" s="525" t="s">
        <v>3223</v>
      </c>
      <c r="H76" s="350" t="s">
        <v>190</v>
      </c>
      <c r="I76" s="351" t="s">
        <v>3291</v>
      </c>
      <c r="J76" s="409" t="s">
        <v>3257</v>
      </c>
      <c r="K76" s="410" t="s">
        <v>3228</v>
      </c>
      <c r="L76" s="329">
        <f>CONTINUA!BV76</f>
        <v>0</v>
      </c>
      <c r="M76" s="329">
        <f>CONTINUA!BW76</f>
        <v>0</v>
      </c>
      <c r="N76" s="657"/>
      <c r="O76" s="658" t="s">
        <v>276</v>
      </c>
      <c r="P76" s="659" t="s">
        <v>4203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11219.36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11219.36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11219.36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3288</v>
      </c>
      <c r="B77" s="369" t="s">
        <v>3289</v>
      </c>
      <c r="C77" s="370" t="s">
        <v>3258</v>
      </c>
      <c r="D77" s="371" t="s">
        <v>232</v>
      </c>
      <c r="E77" s="371" t="s">
        <v>3290</v>
      </c>
      <c r="F77" s="372" t="s">
        <v>3222</v>
      </c>
      <c r="G77" s="372" t="s">
        <v>3223</v>
      </c>
      <c r="H77" s="373" t="s">
        <v>190</v>
      </c>
      <c r="I77" s="374" t="s">
        <v>3291</v>
      </c>
      <c r="J77" s="421" t="s">
        <v>3257</v>
      </c>
      <c r="K77" s="421" t="s">
        <v>3230</v>
      </c>
      <c r="L77" s="329">
        <f>CONTINUA!BV77</f>
        <v>0</v>
      </c>
      <c r="M77" s="329">
        <f>CONTINUA!BW77</f>
        <v>0</v>
      </c>
      <c r="N77" s="657"/>
      <c r="O77" s="658" t="s">
        <v>276</v>
      </c>
      <c r="P77" s="659" t="s">
        <v>4203</v>
      </c>
      <c r="Q77" s="400"/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3288</v>
      </c>
      <c r="B78" s="369" t="s">
        <v>3289</v>
      </c>
      <c r="C78" s="375" t="s">
        <v>3258</v>
      </c>
      <c r="D78" s="371" t="s">
        <v>232</v>
      </c>
      <c r="E78" s="371" t="s">
        <v>3290</v>
      </c>
      <c r="F78" s="376" t="s">
        <v>3222</v>
      </c>
      <c r="G78" s="376" t="s">
        <v>3223</v>
      </c>
      <c r="H78" s="373" t="s">
        <v>190</v>
      </c>
      <c r="I78" s="374" t="s">
        <v>3291</v>
      </c>
      <c r="J78" s="421" t="s">
        <v>3257</v>
      </c>
      <c r="K78" s="422" t="s">
        <v>3231</v>
      </c>
      <c r="L78" s="329">
        <f>CONTINUA!BV78</f>
        <v>0</v>
      </c>
      <c r="M78" s="329">
        <f>CONTINUA!BW78</f>
        <v>0</v>
      </c>
      <c r="N78" s="657"/>
      <c r="O78" s="658" t="s">
        <v>276</v>
      </c>
      <c r="P78" s="659" t="s">
        <v>4203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3288</v>
      </c>
      <c r="B79" s="369" t="s">
        <v>3289</v>
      </c>
      <c r="C79" s="375" t="s">
        <v>3258</v>
      </c>
      <c r="D79" s="371" t="s">
        <v>232</v>
      </c>
      <c r="E79" s="371" t="s">
        <v>3290</v>
      </c>
      <c r="F79" s="376" t="s">
        <v>3222</v>
      </c>
      <c r="G79" s="376" t="s">
        <v>3223</v>
      </c>
      <c r="H79" s="373" t="s">
        <v>190</v>
      </c>
      <c r="I79" s="374" t="s">
        <v>3291</v>
      </c>
      <c r="J79" s="421" t="s">
        <v>3257</v>
      </c>
      <c r="K79" s="423" t="s">
        <v>3232</v>
      </c>
      <c r="L79" s="329">
        <f>CONTINUA!BV79</f>
        <v>0</v>
      </c>
      <c r="M79" s="329">
        <f>CONTINUA!BW79</f>
        <v>0</v>
      </c>
      <c r="N79" s="657"/>
      <c r="O79" s="658" t="s">
        <v>276</v>
      </c>
      <c r="P79" s="659" t="s">
        <v>4203</v>
      </c>
      <c r="Q79" s="400">
        <v>16</v>
      </c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16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16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3288</v>
      </c>
      <c r="B80" s="378" t="s">
        <v>3289</v>
      </c>
      <c r="C80" s="379" t="s">
        <v>3258</v>
      </c>
      <c r="D80" s="380" t="s">
        <v>232</v>
      </c>
      <c r="E80" s="380" t="s">
        <v>3290</v>
      </c>
      <c r="F80" s="381" t="s">
        <v>3222</v>
      </c>
      <c r="G80" s="381" t="s">
        <v>3223</v>
      </c>
      <c r="H80" s="382" t="s">
        <v>190</v>
      </c>
      <c r="I80" s="383" t="s">
        <v>3291</v>
      </c>
      <c r="J80" s="421" t="s">
        <v>3257</v>
      </c>
      <c r="K80" s="424" t="s">
        <v>60</v>
      </c>
      <c r="L80" s="329">
        <f>CONTINUA!BV80</f>
        <v>0</v>
      </c>
      <c r="M80" s="329">
        <f>CONTINUA!BW80</f>
        <v>0</v>
      </c>
      <c r="N80" s="657"/>
      <c r="O80" s="658" t="s">
        <v>276</v>
      </c>
      <c r="P80" s="659" t="s">
        <v>4203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3292</v>
      </c>
      <c r="B81" s="522" t="s">
        <v>3293</v>
      </c>
      <c r="C81" s="523">
        <v>1</v>
      </c>
      <c r="D81" s="524" t="s">
        <v>232</v>
      </c>
      <c r="E81" s="524" t="s">
        <v>3294</v>
      </c>
      <c r="F81" s="525" t="s">
        <v>3222</v>
      </c>
      <c r="G81" s="525" t="s">
        <v>3223</v>
      </c>
      <c r="H81" s="350" t="s">
        <v>190</v>
      </c>
      <c r="I81" s="351" t="s">
        <v>3295</v>
      </c>
      <c r="J81" s="409" t="s">
        <v>3227</v>
      </c>
      <c r="K81" s="410" t="s">
        <v>3228</v>
      </c>
      <c r="L81" s="329">
        <f>CONTINUA!BV81</f>
        <v>0</v>
      </c>
      <c r="M81" s="329">
        <f>CONTINUA!BW81</f>
        <v>0</v>
      </c>
      <c r="N81" s="657"/>
      <c r="O81" s="658" t="s">
        <v>276</v>
      </c>
      <c r="P81" s="659" t="s">
        <v>4203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0</v>
      </c>
      <c r="EY81" s="174">
        <f>(L81*regular)+(M81*Cadeirantee)</f>
        <v>0</v>
      </c>
      <c r="EZ81" s="249">
        <f>SUMIF(FG81:GJ81,"&gt;0")</f>
        <v>4340.2579999999998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4340.2579999999998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0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3775.2539999999999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205.45600000000002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359.548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3292</v>
      </c>
      <c r="B82" s="369" t="s">
        <v>3293</v>
      </c>
      <c r="C82" s="370" t="s">
        <v>3229</v>
      </c>
      <c r="D82" s="371" t="s">
        <v>232</v>
      </c>
      <c r="E82" s="371" t="s">
        <v>3294</v>
      </c>
      <c r="F82" s="372" t="s">
        <v>3222</v>
      </c>
      <c r="G82" s="372" t="s">
        <v>3223</v>
      </c>
      <c r="H82" s="373" t="s">
        <v>190</v>
      </c>
      <c r="I82" s="374" t="s">
        <v>3295</v>
      </c>
      <c r="J82" s="421" t="s">
        <v>3227</v>
      </c>
      <c r="K82" s="421" t="s">
        <v>3230</v>
      </c>
      <c r="L82" s="329">
        <f>CONTINUA!BV82</f>
        <v>0</v>
      </c>
      <c r="M82" s="329">
        <f>CONTINUA!BW82</f>
        <v>0</v>
      </c>
      <c r="N82" s="657"/>
      <c r="O82" s="658" t="s">
        <v>276</v>
      </c>
      <c r="P82" s="659" t="s">
        <v>4203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>
        <v>14</v>
      </c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>
        <v>1</v>
      </c>
      <c r="BV82" s="401"/>
      <c r="BW82" s="400"/>
      <c r="BX82" s="401"/>
      <c r="BY82" s="400"/>
      <c r="BZ82" s="401"/>
      <c r="CA82" s="400"/>
      <c r="CB82" s="401"/>
      <c r="CC82" s="400">
        <v>2</v>
      </c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17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17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3292</v>
      </c>
      <c r="B83" s="369" t="s">
        <v>3293</v>
      </c>
      <c r="C83" s="375" t="s">
        <v>3229</v>
      </c>
      <c r="D83" s="371" t="s">
        <v>232</v>
      </c>
      <c r="E83" s="371" t="s">
        <v>3294</v>
      </c>
      <c r="F83" s="376" t="s">
        <v>3222</v>
      </c>
      <c r="G83" s="376" t="s">
        <v>3223</v>
      </c>
      <c r="H83" s="373" t="s">
        <v>190</v>
      </c>
      <c r="I83" s="374" t="s">
        <v>3295</v>
      </c>
      <c r="J83" s="421" t="s">
        <v>3227</v>
      </c>
      <c r="K83" s="422" t="s">
        <v>3231</v>
      </c>
      <c r="L83" s="329">
        <f>CONTINUA!BV83</f>
        <v>0</v>
      </c>
      <c r="M83" s="329">
        <f>CONTINUA!BW83</f>
        <v>0</v>
      </c>
      <c r="N83" s="657"/>
      <c r="O83" s="658" t="s">
        <v>276</v>
      </c>
      <c r="P83" s="659" t="s">
        <v>4203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3292</v>
      </c>
      <c r="B84" s="369" t="s">
        <v>3293</v>
      </c>
      <c r="C84" s="375" t="s">
        <v>3229</v>
      </c>
      <c r="D84" s="371" t="s">
        <v>232</v>
      </c>
      <c r="E84" s="371" t="s">
        <v>3294</v>
      </c>
      <c r="F84" s="376" t="s">
        <v>3222</v>
      </c>
      <c r="G84" s="376" t="s">
        <v>3223</v>
      </c>
      <c r="H84" s="373" t="s">
        <v>190</v>
      </c>
      <c r="I84" s="374" t="s">
        <v>3295</v>
      </c>
      <c r="J84" s="421" t="s">
        <v>3227</v>
      </c>
      <c r="K84" s="423" t="s">
        <v>3232</v>
      </c>
      <c r="L84" s="329">
        <f>CONTINUA!BV84</f>
        <v>0</v>
      </c>
      <c r="M84" s="329">
        <f>CONTINUA!BW84</f>
        <v>0</v>
      </c>
      <c r="N84" s="657"/>
      <c r="O84" s="658" t="s">
        <v>276</v>
      </c>
      <c r="P84" s="659" t="s">
        <v>4203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3292</v>
      </c>
      <c r="B85" s="378" t="s">
        <v>3293</v>
      </c>
      <c r="C85" s="379" t="s">
        <v>3229</v>
      </c>
      <c r="D85" s="380" t="s">
        <v>232</v>
      </c>
      <c r="E85" s="380" t="s">
        <v>3294</v>
      </c>
      <c r="F85" s="381" t="s">
        <v>3222</v>
      </c>
      <c r="G85" s="381" t="s">
        <v>3223</v>
      </c>
      <c r="H85" s="382" t="s">
        <v>190</v>
      </c>
      <c r="I85" s="383" t="s">
        <v>3295</v>
      </c>
      <c r="J85" s="421" t="s">
        <v>3227</v>
      </c>
      <c r="K85" s="424" t="s">
        <v>60</v>
      </c>
      <c r="L85" s="329">
        <f>CONTINUA!BV85</f>
        <v>0</v>
      </c>
      <c r="M85" s="329">
        <f>CONTINUA!BW85</f>
        <v>0</v>
      </c>
      <c r="N85" s="657"/>
      <c r="O85" s="658" t="s">
        <v>276</v>
      </c>
      <c r="P85" s="659" t="s">
        <v>4203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3296</v>
      </c>
      <c r="B86" s="522" t="s">
        <v>3297</v>
      </c>
      <c r="C86" s="523">
        <v>3</v>
      </c>
      <c r="D86" s="524" t="s">
        <v>232</v>
      </c>
      <c r="E86" s="524" t="s">
        <v>3298</v>
      </c>
      <c r="F86" s="525" t="s">
        <v>3222</v>
      </c>
      <c r="G86" s="525" t="s">
        <v>3223</v>
      </c>
      <c r="H86" s="350" t="s">
        <v>190</v>
      </c>
      <c r="I86" s="351" t="s">
        <v>3299</v>
      </c>
      <c r="J86" s="409" t="s">
        <v>3257</v>
      </c>
      <c r="K86" s="410" t="s">
        <v>3228</v>
      </c>
      <c r="L86" s="329">
        <f>CONTINUA!BV86</f>
        <v>0</v>
      </c>
      <c r="M86" s="329">
        <f>CONTINUA!BW86</f>
        <v>0</v>
      </c>
      <c r="N86" s="657"/>
      <c r="O86" s="658" t="s">
        <v>276</v>
      </c>
      <c r="P86" s="659" t="s">
        <v>4203</v>
      </c>
      <c r="Q86" s="400"/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11219.36</v>
      </c>
      <c r="EY86" s="174">
        <f>(L86*regular)+(M86*Cadeirantee)</f>
        <v>0</v>
      </c>
      <c r="EZ86" s="249">
        <f>SUMIF(FG86:GJ86,"&gt;0")</f>
        <v>82.818666666666658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11302.178666666667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11219.36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82.818666666666658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3296</v>
      </c>
      <c r="B87" s="369" t="s">
        <v>3297</v>
      </c>
      <c r="C87" s="370" t="s">
        <v>3258</v>
      </c>
      <c r="D87" s="371" t="s">
        <v>232</v>
      </c>
      <c r="E87" s="371" t="s">
        <v>3298</v>
      </c>
      <c r="F87" s="372" t="s">
        <v>3222</v>
      </c>
      <c r="G87" s="372" t="s">
        <v>3223</v>
      </c>
      <c r="H87" s="373" t="s">
        <v>190</v>
      </c>
      <c r="I87" s="374" t="s">
        <v>3299</v>
      </c>
      <c r="J87" s="421" t="s">
        <v>3257</v>
      </c>
      <c r="K87" s="421" t="s">
        <v>3230</v>
      </c>
      <c r="L87" s="329">
        <f>CONTINUA!BV87</f>
        <v>0</v>
      </c>
      <c r="M87" s="329">
        <f>CONTINUA!BW87</f>
        <v>0</v>
      </c>
      <c r="N87" s="657"/>
      <c r="O87" s="658" t="s">
        <v>276</v>
      </c>
      <c r="P87" s="659" t="s">
        <v>4203</v>
      </c>
      <c r="Q87" s="400"/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0</v>
      </c>
      <c r="EQ87" s="171">
        <f t="shared" si="96"/>
        <v>0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0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3296</v>
      </c>
      <c r="B88" s="369" t="s">
        <v>3297</v>
      </c>
      <c r="C88" s="375" t="s">
        <v>3258</v>
      </c>
      <c r="D88" s="371" t="s">
        <v>232</v>
      </c>
      <c r="E88" s="371" t="s">
        <v>3298</v>
      </c>
      <c r="F88" s="376" t="s">
        <v>3222</v>
      </c>
      <c r="G88" s="376" t="s">
        <v>3223</v>
      </c>
      <c r="H88" s="373" t="s">
        <v>190</v>
      </c>
      <c r="I88" s="374" t="s">
        <v>3299</v>
      </c>
      <c r="J88" s="421" t="s">
        <v>3257</v>
      </c>
      <c r="K88" s="422" t="s">
        <v>3231</v>
      </c>
      <c r="L88" s="329">
        <f>CONTINUA!BV88</f>
        <v>0</v>
      </c>
      <c r="M88" s="329">
        <f>CONTINUA!BW88</f>
        <v>0</v>
      </c>
      <c r="N88" s="657"/>
      <c r="O88" s="658" t="s">
        <v>276</v>
      </c>
      <c r="P88" s="659" t="s">
        <v>4203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3296</v>
      </c>
      <c r="B89" s="369" t="s">
        <v>3297</v>
      </c>
      <c r="C89" s="375" t="s">
        <v>3258</v>
      </c>
      <c r="D89" s="371" t="s">
        <v>232</v>
      </c>
      <c r="E89" s="371" t="s">
        <v>3298</v>
      </c>
      <c r="F89" s="376" t="s">
        <v>3222</v>
      </c>
      <c r="G89" s="376" t="s">
        <v>3223</v>
      </c>
      <c r="H89" s="373" t="s">
        <v>190</v>
      </c>
      <c r="I89" s="374" t="s">
        <v>3299</v>
      </c>
      <c r="J89" s="421" t="s">
        <v>3257</v>
      </c>
      <c r="K89" s="423" t="s">
        <v>3232</v>
      </c>
      <c r="L89" s="329">
        <f>CONTINUA!BV89</f>
        <v>0</v>
      </c>
      <c r="M89" s="329">
        <f>CONTINUA!BW89</f>
        <v>0</v>
      </c>
      <c r="N89" s="657"/>
      <c r="O89" s="658" t="s">
        <v>276</v>
      </c>
      <c r="P89" s="659" t="s">
        <v>4203</v>
      </c>
      <c r="Q89" s="400">
        <v>16</v>
      </c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>
        <v>1</v>
      </c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16</v>
      </c>
      <c r="EQ89" s="171">
        <f t="shared" si="96"/>
        <v>1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17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3296</v>
      </c>
      <c r="B90" s="378" t="s">
        <v>3297</v>
      </c>
      <c r="C90" s="379" t="s">
        <v>3258</v>
      </c>
      <c r="D90" s="380" t="s">
        <v>232</v>
      </c>
      <c r="E90" s="380" t="s">
        <v>3298</v>
      </c>
      <c r="F90" s="381" t="s">
        <v>3222</v>
      </c>
      <c r="G90" s="381" t="s">
        <v>3223</v>
      </c>
      <c r="H90" s="382" t="s">
        <v>190</v>
      </c>
      <c r="I90" s="383" t="s">
        <v>3299</v>
      </c>
      <c r="J90" s="421" t="s">
        <v>3257</v>
      </c>
      <c r="K90" s="424" t="s">
        <v>60</v>
      </c>
      <c r="L90" s="329">
        <f>CONTINUA!BV90</f>
        <v>0</v>
      </c>
      <c r="M90" s="329">
        <f>CONTINUA!BW90</f>
        <v>0</v>
      </c>
      <c r="N90" s="657"/>
      <c r="O90" s="658" t="s">
        <v>276</v>
      </c>
      <c r="P90" s="659" t="s">
        <v>4203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3300</v>
      </c>
      <c r="B91" s="522" t="s">
        <v>3301</v>
      </c>
      <c r="C91" s="523">
        <v>3</v>
      </c>
      <c r="D91" s="524" t="s">
        <v>232</v>
      </c>
      <c r="E91" s="524" t="s">
        <v>3302</v>
      </c>
      <c r="F91" s="525" t="s">
        <v>3222</v>
      </c>
      <c r="G91" s="525" t="s">
        <v>3223</v>
      </c>
      <c r="H91" s="350" t="s">
        <v>190</v>
      </c>
      <c r="I91" s="351" t="s">
        <v>3303</v>
      </c>
      <c r="J91" s="409" t="s">
        <v>3257</v>
      </c>
      <c r="K91" s="410" t="s">
        <v>3228</v>
      </c>
      <c r="L91" s="329">
        <f>CONTINUA!BV91</f>
        <v>0</v>
      </c>
      <c r="M91" s="329">
        <f>CONTINUA!BW91</f>
        <v>0</v>
      </c>
      <c r="N91" s="657"/>
      <c r="O91" s="658" t="s">
        <v>276</v>
      </c>
      <c r="P91" s="659" t="s">
        <v>4203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10598.220000000001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10598.220000000001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10598.220000000001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3300</v>
      </c>
      <c r="B92" s="369" t="s">
        <v>3301</v>
      </c>
      <c r="C92" s="370" t="s">
        <v>3258</v>
      </c>
      <c r="D92" s="371" t="s">
        <v>232</v>
      </c>
      <c r="E92" s="371" t="s">
        <v>3302</v>
      </c>
      <c r="F92" s="372" t="s">
        <v>3222</v>
      </c>
      <c r="G92" s="372" t="s">
        <v>3223</v>
      </c>
      <c r="H92" s="373" t="s">
        <v>190</v>
      </c>
      <c r="I92" s="374" t="s">
        <v>3303</v>
      </c>
      <c r="J92" s="421" t="s">
        <v>3257</v>
      </c>
      <c r="K92" s="421" t="s">
        <v>3230</v>
      </c>
      <c r="L92" s="329">
        <f>CONTINUA!BV92</f>
        <v>0</v>
      </c>
      <c r="M92" s="329">
        <f>CONTINUA!BW92</f>
        <v>0</v>
      </c>
      <c r="N92" s="657"/>
      <c r="O92" s="658" t="s">
        <v>276</v>
      </c>
      <c r="P92" s="659" t="s">
        <v>4203</v>
      </c>
      <c r="Q92" s="400"/>
      <c r="R92" s="401"/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0</v>
      </c>
      <c r="EQ92" s="171">
        <f t="shared" si="96"/>
        <v>0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3300</v>
      </c>
      <c r="B93" s="369" t="s">
        <v>3301</v>
      </c>
      <c r="C93" s="375" t="s">
        <v>3258</v>
      </c>
      <c r="D93" s="371" t="s">
        <v>232</v>
      </c>
      <c r="E93" s="371" t="s">
        <v>3302</v>
      </c>
      <c r="F93" s="376" t="s">
        <v>3222</v>
      </c>
      <c r="G93" s="376" t="s">
        <v>3223</v>
      </c>
      <c r="H93" s="373" t="s">
        <v>190</v>
      </c>
      <c r="I93" s="374" t="s">
        <v>3303</v>
      </c>
      <c r="J93" s="421" t="s">
        <v>3257</v>
      </c>
      <c r="K93" s="422" t="s">
        <v>3231</v>
      </c>
      <c r="L93" s="329">
        <f>CONTINUA!BV93</f>
        <v>0</v>
      </c>
      <c r="M93" s="329">
        <f>CONTINUA!BW93</f>
        <v>0</v>
      </c>
      <c r="N93" s="657"/>
      <c r="O93" s="658" t="s">
        <v>276</v>
      </c>
      <c r="P93" s="659" t="s">
        <v>4203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3300</v>
      </c>
      <c r="B94" s="369" t="s">
        <v>3301</v>
      </c>
      <c r="C94" s="375" t="s">
        <v>3258</v>
      </c>
      <c r="D94" s="371" t="s">
        <v>232</v>
      </c>
      <c r="E94" s="371" t="s">
        <v>3302</v>
      </c>
      <c r="F94" s="376" t="s">
        <v>3222</v>
      </c>
      <c r="G94" s="376" t="s">
        <v>3223</v>
      </c>
      <c r="H94" s="373" t="s">
        <v>190</v>
      </c>
      <c r="I94" s="374" t="s">
        <v>3303</v>
      </c>
      <c r="J94" s="421" t="s">
        <v>3257</v>
      </c>
      <c r="K94" s="423" t="s">
        <v>3232</v>
      </c>
      <c r="L94" s="329">
        <f>CONTINUA!BV94</f>
        <v>0</v>
      </c>
      <c r="M94" s="329">
        <f>CONTINUA!BW94</f>
        <v>0</v>
      </c>
      <c r="N94" s="657"/>
      <c r="O94" s="658" t="s">
        <v>276</v>
      </c>
      <c r="P94" s="659" t="s">
        <v>4203</v>
      </c>
      <c r="Q94" s="400">
        <v>15</v>
      </c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15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15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3300</v>
      </c>
      <c r="B95" s="378" t="s">
        <v>3301</v>
      </c>
      <c r="C95" s="379" t="s">
        <v>3258</v>
      </c>
      <c r="D95" s="380" t="s">
        <v>232</v>
      </c>
      <c r="E95" s="380" t="s">
        <v>3302</v>
      </c>
      <c r="F95" s="381" t="s">
        <v>3222</v>
      </c>
      <c r="G95" s="381" t="s">
        <v>3223</v>
      </c>
      <c r="H95" s="382" t="s">
        <v>190</v>
      </c>
      <c r="I95" s="383" t="s">
        <v>3303</v>
      </c>
      <c r="J95" s="421" t="s">
        <v>3257</v>
      </c>
      <c r="K95" s="424" t="s">
        <v>60</v>
      </c>
      <c r="L95" s="329">
        <f>CONTINUA!BV95</f>
        <v>0</v>
      </c>
      <c r="M95" s="329">
        <f>CONTINUA!BW95</f>
        <v>0</v>
      </c>
      <c r="N95" s="657"/>
      <c r="O95" s="658" t="s">
        <v>276</v>
      </c>
      <c r="P95" s="659" t="s">
        <v>4203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3304</v>
      </c>
      <c r="B96" s="522" t="s">
        <v>3305</v>
      </c>
      <c r="C96" s="523">
        <v>1</v>
      </c>
      <c r="D96" s="524" t="s">
        <v>232</v>
      </c>
      <c r="E96" s="524" t="s">
        <v>3306</v>
      </c>
      <c r="F96" s="525" t="s">
        <v>3222</v>
      </c>
      <c r="G96" s="525" t="s">
        <v>3223</v>
      </c>
      <c r="H96" s="350" t="s">
        <v>190</v>
      </c>
      <c r="I96" s="351" t="s">
        <v>3307</v>
      </c>
      <c r="J96" s="409" t="s">
        <v>3227</v>
      </c>
      <c r="K96" s="410" t="s">
        <v>3228</v>
      </c>
      <c r="L96" s="329">
        <f>CONTINUA!BV96</f>
        <v>0</v>
      </c>
      <c r="M96" s="329">
        <f>CONTINUA!BW96</f>
        <v>0</v>
      </c>
      <c r="N96" s="657"/>
      <c r="O96" s="658" t="s">
        <v>276</v>
      </c>
      <c r="P96" s="659" t="s">
        <v>4203</v>
      </c>
      <c r="Q96" s="400">
        <v>27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27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27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22131.260000000002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22748.22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22131.260000000002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3304</v>
      </c>
      <c r="B97" s="369" t="s">
        <v>3305</v>
      </c>
      <c r="C97" s="370" t="s">
        <v>3229</v>
      </c>
      <c r="D97" s="371" t="s">
        <v>232</v>
      </c>
      <c r="E97" s="371" t="s">
        <v>3306</v>
      </c>
      <c r="F97" s="372" t="s">
        <v>3222</v>
      </c>
      <c r="G97" s="372" t="s">
        <v>3223</v>
      </c>
      <c r="H97" s="373" t="s">
        <v>190</v>
      </c>
      <c r="I97" s="374" t="s">
        <v>3307</v>
      </c>
      <c r="J97" s="421" t="s">
        <v>3227</v>
      </c>
      <c r="K97" s="421" t="s">
        <v>3230</v>
      </c>
      <c r="L97" s="329">
        <f>CONTINUA!BV97</f>
        <v>64</v>
      </c>
      <c r="M97" s="329">
        <f>CONTINUA!BW97</f>
        <v>0</v>
      </c>
      <c r="N97" s="657"/>
      <c r="O97" s="658" t="s">
        <v>276</v>
      </c>
      <c r="P97" s="659" t="s">
        <v>4203</v>
      </c>
      <c r="Q97" s="400">
        <v>27</v>
      </c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27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27</v>
      </c>
      <c r="EW97" s="173"/>
      <c r="EX97" s="248">
        <f t="shared" si="123"/>
        <v>0</v>
      </c>
      <c r="EY97" s="174">
        <f>(L97*regular)+(M97*Cadeirantee)</f>
        <v>616.96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3304</v>
      </c>
      <c r="B98" s="369" t="s">
        <v>3305</v>
      </c>
      <c r="C98" s="375" t="s">
        <v>3229</v>
      </c>
      <c r="D98" s="371" t="s">
        <v>232</v>
      </c>
      <c r="E98" s="371" t="s">
        <v>3306</v>
      </c>
      <c r="F98" s="376" t="s">
        <v>3222</v>
      </c>
      <c r="G98" s="376" t="s">
        <v>3223</v>
      </c>
      <c r="H98" s="373" t="s">
        <v>190</v>
      </c>
      <c r="I98" s="374" t="s">
        <v>3307</v>
      </c>
      <c r="J98" s="421" t="s">
        <v>3227</v>
      </c>
      <c r="K98" s="422" t="s">
        <v>3231</v>
      </c>
      <c r="L98" s="329">
        <f>CONTINUA!BV98</f>
        <v>0</v>
      </c>
      <c r="M98" s="329">
        <f>CONTINUA!BW98</f>
        <v>0</v>
      </c>
      <c r="N98" s="657"/>
      <c r="O98" s="658" t="s">
        <v>276</v>
      </c>
      <c r="P98" s="659" t="s">
        <v>4203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3304</v>
      </c>
      <c r="B99" s="369" t="s">
        <v>3305</v>
      </c>
      <c r="C99" s="375" t="s">
        <v>3229</v>
      </c>
      <c r="D99" s="371" t="s">
        <v>232</v>
      </c>
      <c r="E99" s="371" t="s">
        <v>3306</v>
      </c>
      <c r="F99" s="376" t="s">
        <v>3222</v>
      </c>
      <c r="G99" s="376" t="s">
        <v>3223</v>
      </c>
      <c r="H99" s="373" t="s">
        <v>190</v>
      </c>
      <c r="I99" s="374" t="s">
        <v>3307</v>
      </c>
      <c r="J99" s="421" t="s">
        <v>3227</v>
      </c>
      <c r="K99" s="423" t="s">
        <v>3232</v>
      </c>
      <c r="L99" s="329">
        <f>CONTINUA!BV99</f>
        <v>0</v>
      </c>
      <c r="M99" s="329">
        <f>CONTINUA!BW99</f>
        <v>0</v>
      </c>
      <c r="N99" s="657"/>
      <c r="O99" s="658" t="s">
        <v>276</v>
      </c>
      <c r="P99" s="659" t="s">
        <v>4203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3304</v>
      </c>
      <c r="B100" s="378" t="s">
        <v>3305</v>
      </c>
      <c r="C100" s="379" t="s">
        <v>3229</v>
      </c>
      <c r="D100" s="380" t="s">
        <v>232</v>
      </c>
      <c r="E100" s="380" t="s">
        <v>3306</v>
      </c>
      <c r="F100" s="381" t="s">
        <v>3222</v>
      </c>
      <c r="G100" s="381" t="s">
        <v>3223</v>
      </c>
      <c r="H100" s="382" t="s">
        <v>190</v>
      </c>
      <c r="I100" s="383" t="s">
        <v>3307</v>
      </c>
      <c r="J100" s="421" t="s">
        <v>3227</v>
      </c>
      <c r="K100" s="424" t="s">
        <v>60</v>
      </c>
      <c r="L100" s="329">
        <f>CONTINUA!BV100</f>
        <v>0</v>
      </c>
      <c r="M100" s="329">
        <f>CONTINUA!BW100</f>
        <v>0</v>
      </c>
      <c r="N100" s="657"/>
      <c r="O100" s="658" t="s">
        <v>276</v>
      </c>
      <c r="P100" s="659" t="s">
        <v>4203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3308</v>
      </c>
      <c r="B101" s="522" t="s">
        <v>3309</v>
      </c>
      <c r="C101" s="523">
        <v>1</v>
      </c>
      <c r="D101" s="524" t="s">
        <v>232</v>
      </c>
      <c r="E101" s="524" t="s">
        <v>3310</v>
      </c>
      <c r="F101" s="525" t="s">
        <v>3222</v>
      </c>
      <c r="G101" s="525" t="s">
        <v>3223</v>
      </c>
      <c r="H101" s="350" t="s">
        <v>190</v>
      </c>
      <c r="I101" s="351" t="s">
        <v>3311</v>
      </c>
      <c r="J101" s="409" t="s">
        <v>3227</v>
      </c>
      <c r="K101" s="410" t="s">
        <v>3228</v>
      </c>
      <c r="L101" s="329">
        <f>CONTINUA!BV101</f>
        <v>0</v>
      </c>
      <c r="M101" s="329">
        <f>CONTINUA!BW101</f>
        <v>0</v>
      </c>
      <c r="N101" s="657"/>
      <c r="O101" s="658" t="s">
        <v>276</v>
      </c>
      <c r="P101" s="659" t="s">
        <v>4203</v>
      </c>
      <c r="Q101" s="400">
        <v>52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52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52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21360.800000000003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21360.800000000003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21360.800000000003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3308</v>
      </c>
      <c r="B102" s="369" t="s">
        <v>3309</v>
      </c>
      <c r="C102" s="370" t="s">
        <v>3229</v>
      </c>
      <c r="D102" s="371" t="s">
        <v>232</v>
      </c>
      <c r="E102" s="371" t="s">
        <v>3310</v>
      </c>
      <c r="F102" s="372" t="s">
        <v>3222</v>
      </c>
      <c r="G102" s="372" t="s">
        <v>3223</v>
      </c>
      <c r="H102" s="373" t="s">
        <v>190</v>
      </c>
      <c r="I102" s="374" t="s">
        <v>3311</v>
      </c>
      <c r="J102" s="421" t="s">
        <v>3227</v>
      </c>
      <c r="K102" s="421" t="s">
        <v>3230</v>
      </c>
      <c r="L102" s="329">
        <f>CONTINUA!BV102</f>
        <v>0</v>
      </c>
      <c r="M102" s="329">
        <f>CONTINUA!BW102</f>
        <v>0</v>
      </c>
      <c r="N102" s="657"/>
      <c r="O102" s="658" t="s">
        <v>276</v>
      </c>
      <c r="P102" s="659" t="s">
        <v>4203</v>
      </c>
      <c r="Q102" s="400"/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0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3308</v>
      </c>
      <c r="B103" s="369" t="s">
        <v>3309</v>
      </c>
      <c r="C103" s="375" t="s">
        <v>3229</v>
      </c>
      <c r="D103" s="371" t="s">
        <v>232</v>
      </c>
      <c r="E103" s="371" t="s">
        <v>3310</v>
      </c>
      <c r="F103" s="376" t="s">
        <v>3222</v>
      </c>
      <c r="G103" s="376" t="s">
        <v>3223</v>
      </c>
      <c r="H103" s="373" t="s">
        <v>190</v>
      </c>
      <c r="I103" s="374" t="s">
        <v>3311</v>
      </c>
      <c r="J103" s="421" t="s">
        <v>3227</v>
      </c>
      <c r="K103" s="422" t="s">
        <v>3231</v>
      </c>
      <c r="L103" s="329">
        <f>CONTINUA!BV103</f>
        <v>0</v>
      </c>
      <c r="M103" s="329">
        <f>CONTINUA!BW103</f>
        <v>0</v>
      </c>
      <c r="N103" s="657"/>
      <c r="O103" s="658" t="s">
        <v>276</v>
      </c>
      <c r="P103" s="659" t="s">
        <v>4203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3308</v>
      </c>
      <c r="B104" s="369" t="s">
        <v>3309</v>
      </c>
      <c r="C104" s="375" t="s">
        <v>3229</v>
      </c>
      <c r="D104" s="371" t="s">
        <v>232</v>
      </c>
      <c r="E104" s="371" t="s">
        <v>3310</v>
      </c>
      <c r="F104" s="376" t="s">
        <v>3222</v>
      </c>
      <c r="G104" s="376" t="s">
        <v>3223</v>
      </c>
      <c r="H104" s="373" t="s">
        <v>190</v>
      </c>
      <c r="I104" s="374" t="s">
        <v>3311</v>
      </c>
      <c r="J104" s="421" t="s">
        <v>3227</v>
      </c>
      <c r="K104" s="423" t="s">
        <v>3232</v>
      </c>
      <c r="L104" s="329">
        <f>CONTINUA!BV104</f>
        <v>0</v>
      </c>
      <c r="M104" s="329">
        <f>CONTINUA!BW104</f>
        <v>0</v>
      </c>
      <c r="N104" s="657"/>
      <c r="O104" s="658" t="s">
        <v>276</v>
      </c>
      <c r="P104" s="659" t="s">
        <v>4203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3308</v>
      </c>
      <c r="B105" s="378" t="s">
        <v>3309</v>
      </c>
      <c r="C105" s="379" t="s">
        <v>3229</v>
      </c>
      <c r="D105" s="380" t="s">
        <v>232</v>
      </c>
      <c r="E105" s="380" t="s">
        <v>3310</v>
      </c>
      <c r="F105" s="381" t="s">
        <v>3222</v>
      </c>
      <c r="G105" s="381" t="s">
        <v>3223</v>
      </c>
      <c r="H105" s="382" t="s">
        <v>190</v>
      </c>
      <c r="I105" s="383" t="s">
        <v>3311</v>
      </c>
      <c r="J105" s="421" t="s">
        <v>3227</v>
      </c>
      <c r="K105" s="424" t="s">
        <v>60</v>
      </c>
      <c r="L105" s="329">
        <f>CONTINUA!BV105</f>
        <v>0</v>
      </c>
      <c r="M105" s="329">
        <f>CONTINUA!BW105</f>
        <v>0</v>
      </c>
      <c r="N105" s="657"/>
      <c r="O105" s="658" t="s">
        <v>276</v>
      </c>
      <c r="P105" s="659" t="s">
        <v>4203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3312</v>
      </c>
      <c r="B106" s="522" t="s">
        <v>3313</v>
      </c>
      <c r="C106" s="523">
        <v>3</v>
      </c>
      <c r="D106" s="524" t="s">
        <v>232</v>
      </c>
      <c r="E106" s="524" t="s">
        <v>3314</v>
      </c>
      <c r="F106" s="525" t="s">
        <v>3222</v>
      </c>
      <c r="G106" s="525" t="s">
        <v>3223</v>
      </c>
      <c r="H106" s="350" t="s">
        <v>190</v>
      </c>
      <c r="I106" s="351" t="s">
        <v>3315</v>
      </c>
      <c r="J106" s="409" t="s">
        <v>3257</v>
      </c>
      <c r="K106" s="410" t="s">
        <v>3228</v>
      </c>
      <c r="L106" s="329">
        <f>CONTINUA!BV106</f>
        <v>0</v>
      </c>
      <c r="M106" s="329">
        <f>CONTINUA!BW106</f>
        <v>0</v>
      </c>
      <c r="N106" s="657"/>
      <c r="O106" s="658" t="s">
        <v>276</v>
      </c>
      <c r="P106" s="659" t="s">
        <v>4203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11840.5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11840.5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11840.5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3312</v>
      </c>
      <c r="B107" s="369" t="s">
        <v>3313</v>
      </c>
      <c r="C107" s="370" t="s">
        <v>3258</v>
      </c>
      <c r="D107" s="371" t="s">
        <v>232</v>
      </c>
      <c r="E107" s="371" t="s">
        <v>3314</v>
      </c>
      <c r="F107" s="372" t="s">
        <v>3222</v>
      </c>
      <c r="G107" s="372" t="s">
        <v>3223</v>
      </c>
      <c r="H107" s="373" t="s">
        <v>190</v>
      </c>
      <c r="I107" s="374" t="s">
        <v>3315</v>
      </c>
      <c r="J107" s="421" t="s">
        <v>3257</v>
      </c>
      <c r="K107" s="421" t="s">
        <v>3230</v>
      </c>
      <c r="L107" s="329">
        <f>CONTINUA!BV107</f>
        <v>0</v>
      </c>
      <c r="M107" s="329">
        <f>CONTINUA!BW107</f>
        <v>0</v>
      </c>
      <c r="N107" s="657"/>
      <c r="O107" s="658" t="s">
        <v>276</v>
      </c>
      <c r="P107" s="659" t="s">
        <v>4203</v>
      </c>
      <c r="Q107" s="400"/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0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3312</v>
      </c>
      <c r="B108" s="369" t="s">
        <v>3313</v>
      </c>
      <c r="C108" s="375" t="s">
        <v>3258</v>
      </c>
      <c r="D108" s="371" t="s">
        <v>232</v>
      </c>
      <c r="E108" s="371" t="s">
        <v>3314</v>
      </c>
      <c r="F108" s="376" t="s">
        <v>3222</v>
      </c>
      <c r="G108" s="376" t="s">
        <v>3223</v>
      </c>
      <c r="H108" s="373" t="s">
        <v>190</v>
      </c>
      <c r="I108" s="374" t="s">
        <v>3315</v>
      </c>
      <c r="J108" s="421" t="s">
        <v>3257</v>
      </c>
      <c r="K108" s="422" t="s">
        <v>3231</v>
      </c>
      <c r="L108" s="329">
        <f>CONTINUA!BV108</f>
        <v>0</v>
      </c>
      <c r="M108" s="329">
        <f>CONTINUA!BW108</f>
        <v>0</v>
      </c>
      <c r="N108" s="657"/>
      <c r="O108" s="658" t="s">
        <v>276</v>
      </c>
      <c r="P108" s="659" t="s">
        <v>4203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3312</v>
      </c>
      <c r="B109" s="369" t="s">
        <v>3313</v>
      </c>
      <c r="C109" s="375" t="s">
        <v>3258</v>
      </c>
      <c r="D109" s="371" t="s">
        <v>232</v>
      </c>
      <c r="E109" s="371" t="s">
        <v>3314</v>
      </c>
      <c r="F109" s="376" t="s">
        <v>3222</v>
      </c>
      <c r="G109" s="376" t="s">
        <v>3223</v>
      </c>
      <c r="H109" s="373" t="s">
        <v>190</v>
      </c>
      <c r="I109" s="374" t="s">
        <v>3315</v>
      </c>
      <c r="J109" s="421" t="s">
        <v>3257</v>
      </c>
      <c r="K109" s="423" t="s">
        <v>3232</v>
      </c>
      <c r="L109" s="329">
        <f>CONTINUA!BV109</f>
        <v>0</v>
      </c>
      <c r="M109" s="329">
        <f>CONTINUA!BW109</f>
        <v>0</v>
      </c>
      <c r="N109" s="657"/>
      <c r="O109" s="658" t="s">
        <v>276</v>
      </c>
      <c r="P109" s="659" t="s">
        <v>4203</v>
      </c>
      <c r="Q109" s="400">
        <v>17</v>
      </c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17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17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3312</v>
      </c>
      <c r="B110" s="378" t="s">
        <v>3313</v>
      </c>
      <c r="C110" s="379" t="s">
        <v>3258</v>
      </c>
      <c r="D110" s="380" t="s">
        <v>232</v>
      </c>
      <c r="E110" s="380" t="s">
        <v>3314</v>
      </c>
      <c r="F110" s="381" t="s">
        <v>3222</v>
      </c>
      <c r="G110" s="381" t="s">
        <v>3223</v>
      </c>
      <c r="H110" s="382" t="s">
        <v>190</v>
      </c>
      <c r="I110" s="383" t="s">
        <v>3315</v>
      </c>
      <c r="J110" s="421" t="s">
        <v>3257</v>
      </c>
      <c r="K110" s="424" t="s">
        <v>60</v>
      </c>
      <c r="L110" s="329">
        <f>CONTINUA!BV110</f>
        <v>0</v>
      </c>
      <c r="M110" s="329">
        <f>CONTINUA!BW110</f>
        <v>0</v>
      </c>
      <c r="N110" s="657"/>
      <c r="O110" s="658" t="s">
        <v>276</v>
      </c>
      <c r="P110" s="659" t="s">
        <v>4203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3316</v>
      </c>
      <c r="B111" s="522" t="s">
        <v>3317</v>
      </c>
      <c r="C111" s="523">
        <v>3</v>
      </c>
      <c r="D111" s="524" t="s">
        <v>3318</v>
      </c>
      <c r="E111" s="524" t="s">
        <v>3319</v>
      </c>
      <c r="F111" s="525" t="s">
        <v>3222</v>
      </c>
      <c r="G111" s="525" t="s">
        <v>3223</v>
      </c>
      <c r="H111" s="350" t="s">
        <v>191</v>
      </c>
      <c r="I111" s="351" t="s">
        <v>3320</v>
      </c>
      <c r="J111" s="409" t="s">
        <v>3257</v>
      </c>
      <c r="K111" s="410" t="s">
        <v>3228</v>
      </c>
      <c r="L111" s="329">
        <f>CONTINUA!BV111</f>
        <v>0</v>
      </c>
      <c r="M111" s="329">
        <f>CONTINUA!BW111</f>
        <v>0</v>
      </c>
      <c r="N111" s="657"/>
      <c r="O111" s="658" t="s">
        <v>4204</v>
      </c>
      <c r="P111" s="659" t="s">
        <v>4203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10598.220000000001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10598.220000000001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10598.220000000001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3316</v>
      </c>
      <c r="B112" s="369" t="s">
        <v>3317</v>
      </c>
      <c r="C112" s="370" t="s">
        <v>3258</v>
      </c>
      <c r="D112" s="371" t="s">
        <v>3318</v>
      </c>
      <c r="E112" s="371" t="s">
        <v>3319</v>
      </c>
      <c r="F112" s="372" t="s">
        <v>3222</v>
      </c>
      <c r="G112" s="372" t="s">
        <v>3223</v>
      </c>
      <c r="H112" s="373" t="s">
        <v>191</v>
      </c>
      <c r="I112" s="374" t="s">
        <v>3320</v>
      </c>
      <c r="J112" s="421" t="s">
        <v>3257</v>
      </c>
      <c r="K112" s="421" t="s">
        <v>3230</v>
      </c>
      <c r="L112" s="329">
        <f>CONTINUA!BV112</f>
        <v>0</v>
      </c>
      <c r="M112" s="329">
        <f>CONTINUA!BW112</f>
        <v>0</v>
      </c>
      <c r="N112" s="657"/>
      <c r="O112" s="658" t="s">
        <v>4204</v>
      </c>
      <c r="P112" s="659" t="s">
        <v>4203</v>
      </c>
      <c r="Q112" s="400"/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0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0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3316</v>
      </c>
      <c r="B113" s="369" t="s">
        <v>3317</v>
      </c>
      <c r="C113" s="375" t="s">
        <v>3258</v>
      </c>
      <c r="D113" s="371" t="s">
        <v>3318</v>
      </c>
      <c r="E113" s="371" t="s">
        <v>3319</v>
      </c>
      <c r="F113" s="376" t="s">
        <v>3222</v>
      </c>
      <c r="G113" s="376" t="s">
        <v>3223</v>
      </c>
      <c r="H113" s="373" t="s">
        <v>191</v>
      </c>
      <c r="I113" s="374" t="s">
        <v>3320</v>
      </c>
      <c r="J113" s="421" t="s">
        <v>3257</v>
      </c>
      <c r="K113" s="422" t="s">
        <v>3231</v>
      </c>
      <c r="L113" s="329">
        <f>CONTINUA!BV113</f>
        <v>0</v>
      </c>
      <c r="M113" s="329">
        <f>CONTINUA!BW113</f>
        <v>0</v>
      </c>
      <c r="N113" s="657"/>
      <c r="O113" s="658" t="s">
        <v>4204</v>
      </c>
      <c r="P113" s="659" t="s">
        <v>4203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3316</v>
      </c>
      <c r="B114" s="369" t="s">
        <v>3317</v>
      </c>
      <c r="C114" s="375" t="s">
        <v>3258</v>
      </c>
      <c r="D114" s="371" t="s">
        <v>3318</v>
      </c>
      <c r="E114" s="371" t="s">
        <v>3319</v>
      </c>
      <c r="F114" s="376" t="s">
        <v>3222</v>
      </c>
      <c r="G114" s="376" t="s">
        <v>3223</v>
      </c>
      <c r="H114" s="373" t="s">
        <v>191</v>
      </c>
      <c r="I114" s="374" t="s">
        <v>3320</v>
      </c>
      <c r="J114" s="421" t="s">
        <v>3257</v>
      </c>
      <c r="K114" s="423" t="s">
        <v>3232</v>
      </c>
      <c r="L114" s="329">
        <f>CONTINUA!BV114</f>
        <v>0</v>
      </c>
      <c r="M114" s="329">
        <f>CONTINUA!BW114</f>
        <v>0</v>
      </c>
      <c r="N114" s="657"/>
      <c r="O114" s="658" t="s">
        <v>4204</v>
      </c>
      <c r="P114" s="659" t="s">
        <v>4203</v>
      </c>
      <c r="Q114" s="400">
        <v>15</v>
      </c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15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15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3316</v>
      </c>
      <c r="B115" s="378" t="s">
        <v>3317</v>
      </c>
      <c r="C115" s="379" t="s">
        <v>3258</v>
      </c>
      <c r="D115" s="380" t="s">
        <v>3318</v>
      </c>
      <c r="E115" s="380" t="s">
        <v>3319</v>
      </c>
      <c r="F115" s="381" t="s">
        <v>3222</v>
      </c>
      <c r="G115" s="381" t="s">
        <v>3223</v>
      </c>
      <c r="H115" s="382" t="s">
        <v>191</v>
      </c>
      <c r="I115" s="383" t="s">
        <v>3320</v>
      </c>
      <c r="J115" s="421" t="s">
        <v>3257</v>
      </c>
      <c r="K115" s="424" t="s">
        <v>60</v>
      </c>
      <c r="L115" s="329">
        <f>CONTINUA!BV115</f>
        <v>0</v>
      </c>
      <c r="M115" s="329">
        <f>CONTINUA!BW115</f>
        <v>0</v>
      </c>
      <c r="N115" s="657"/>
      <c r="O115" s="658" t="s">
        <v>4204</v>
      </c>
      <c r="P115" s="659" t="s">
        <v>4203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s="901" t="s">
        <v>3321</v>
      </c>
      <c r="B116" s="902" t="s">
        <v>3322</v>
      </c>
      <c r="C116" s="903">
        <v>1</v>
      </c>
      <c r="D116" s="904" t="s">
        <v>3318</v>
      </c>
      <c r="E116" s="904" t="s">
        <v>3323</v>
      </c>
      <c r="F116" s="905" t="s">
        <v>3222</v>
      </c>
      <c r="G116" s="905" t="s">
        <v>3223</v>
      </c>
      <c r="H116" s="906" t="s">
        <v>191</v>
      </c>
      <c r="I116" s="907" t="s">
        <v>3324</v>
      </c>
      <c r="J116" s="409" t="s">
        <v>3227</v>
      </c>
      <c r="K116" s="410" t="s">
        <v>3228</v>
      </c>
      <c r="L116" s="329">
        <f>CONTINUA!BV116</f>
        <v>0</v>
      </c>
      <c r="M116" s="329">
        <f>CONTINUA!BW116</f>
        <v>0</v>
      </c>
      <c r="N116" s="657"/>
      <c r="O116" s="658" t="s">
        <v>4204</v>
      </c>
      <c r="P116" s="659" t="s">
        <v>4203</v>
      </c>
      <c r="Q116" s="400">
        <v>4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>
        <v>-1</v>
      </c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4</v>
      </c>
      <c r="EQ116" s="171">
        <f t="shared" si="96"/>
        <v>-1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3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17893.730000000003</v>
      </c>
      <c r="EY116" s="174">
        <f>(L116*regular)+(M116*Cadeirantee)</f>
        <v>0</v>
      </c>
      <c r="EZ116" s="249">
        <f>SUMIF(FG116:GJ116,"&gt;0")</f>
        <v>744.77800000000002</v>
      </c>
      <c r="FA116" s="249">
        <f>SUMIF(FG116:GJ116,"&lt;0")+SUMIF(GN116:HP116,"&lt;0")</f>
        <v>-616.36800000000005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18247.586980000004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17893.730000000003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744.77800000000002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-321.02500000000003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-295.34300000000002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908" t="s">
        <v>3321</v>
      </c>
      <c r="B117" s="909" t="s">
        <v>3322</v>
      </c>
      <c r="C117" s="910" t="s">
        <v>3229</v>
      </c>
      <c r="D117" s="911" t="s">
        <v>3318</v>
      </c>
      <c r="E117" s="911" t="s">
        <v>3323</v>
      </c>
      <c r="F117" s="912" t="s">
        <v>3222</v>
      </c>
      <c r="G117" s="912" t="s">
        <v>3223</v>
      </c>
      <c r="H117" s="913" t="s">
        <v>191</v>
      </c>
      <c r="I117" s="907" t="s">
        <v>3324</v>
      </c>
      <c r="J117" s="421" t="s">
        <v>3227</v>
      </c>
      <c r="K117" s="421" t="s">
        <v>3230</v>
      </c>
      <c r="L117" s="329">
        <f>CONTINUA!BV117</f>
        <v>0</v>
      </c>
      <c r="M117" s="329">
        <f>CONTINUA!BW117</f>
        <v>0</v>
      </c>
      <c r="N117" s="657">
        <v>1.6140000000000001</v>
      </c>
      <c r="O117" s="658" t="s">
        <v>4204</v>
      </c>
      <c r="P117" s="659" t="s">
        <v>4203</v>
      </c>
      <c r="Q117" s="400">
        <v>39</v>
      </c>
      <c r="R117" s="401"/>
      <c r="S117" s="400"/>
      <c r="T117" s="401"/>
      <c r="U117" s="400">
        <v>2</v>
      </c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>
        <v>-1</v>
      </c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39</v>
      </c>
      <c r="EQ117" s="171">
        <f t="shared" si="96"/>
        <v>1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40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39.252480000000006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908" t="s">
        <v>3321</v>
      </c>
      <c r="B118" s="909" t="s">
        <v>3322</v>
      </c>
      <c r="C118" s="914" t="s">
        <v>3229</v>
      </c>
      <c r="D118" s="911" t="s">
        <v>3318</v>
      </c>
      <c r="E118" s="911" t="s">
        <v>3323</v>
      </c>
      <c r="F118" s="915" t="s">
        <v>3222</v>
      </c>
      <c r="G118" s="915" t="s">
        <v>3223</v>
      </c>
      <c r="H118" s="913" t="s">
        <v>191</v>
      </c>
      <c r="I118" s="907" t="s">
        <v>3324</v>
      </c>
      <c r="J118" s="421" t="s">
        <v>3227</v>
      </c>
      <c r="K118" s="422" t="s">
        <v>3231</v>
      </c>
      <c r="L118" s="329">
        <f>CONTINUA!BV118</f>
        <v>0</v>
      </c>
      <c r="M118" s="329">
        <f>CONTINUA!BW118</f>
        <v>0</v>
      </c>
      <c r="N118" s="657"/>
      <c r="O118" s="658" t="s">
        <v>4204</v>
      </c>
      <c r="P118" s="659" t="s">
        <v>4203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908" t="s">
        <v>3321</v>
      </c>
      <c r="B119" s="909" t="s">
        <v>3322</v>
      </c>
      <c r="C119" s="914" t="s">
        <v>3229</v>
      </c>
      <c r="D119" s="911" t="s">
        <v>3318</v>
      </c>
      <c r="E119" s="911" t="s">
        <v>3323</v>
      </c>
      <c r="F119" s="915" t="s">
        <v>3222</v>
      </c>
      <c r="G119" s="915" t="s">
        <v>3223</v>
      </c>
      <c r="H119" s="913" t="s">
        <v>191</v>
      </c>
      <c r="I119" s="907" t="s">
        <v>3324</v>
      </c>
      <c r="J119" s="421" t="s">
        <v>3227</v>
      </c>
      <c r="K119" s="423" t="s">
        <v>3232</v>
      </c>
      <c r="L119" s="329">
        <f>CONTINUA!BV119</f>
        <v>0</v>
      </c>
      <c r="M119" s="329">
        <f>CONTINUA!BW119</f>
        <v>0</v>
      </c>
      <c r="N119" s="657"/>
      <c r="O119" s="658" t="s">
        <v>4204</v>
      </c>
      <c r="P119" s="659" t="s">
        <v>4203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916" t="s">
        <v>3321</v>
      </c>
      <c r="B120" s="917" t="s">
        <v>3322</v>
      </c>
      <c r="C120" s="918" t="s">
        <v>3229</v>
      </c>
      <c r="D120" s="919" t="s">
        <v>3318</v>
      </c>
      <c r="E120" s="919" t="s">
        <v>3323</v>
      </c>
      <c r="F120" s="920" t="s">
        <v>3222</v>
      </c>
      <c r="G120" s="920" t="s">
        <v>3223</v>
      </c>
      <c r="H120" s="921" t="s">
        <v>191</v>
      </c>
      <c r="I120" s="922" t="s">
        <v>3324</v>
      </c>
      <c r="J120" s="421" t="s">
        <v>3227</v>
      </c>
      <c r="K120" s="424" t="s">
        <v>60</v>
      </c>
      <c r="L120" s="329">
        <f>CONTINUA!BV120</f>
        <v>0</v>
      </c>
      <c r="M120" s="329">
        <f>CONTINUA!BW120</f>
        <v>0</v>
      </c>
      <c r="N120" s="657"/>
      <c r="O120" s="658" t="s">
        <v>4204</v>
      </c>
      <c r="P120" s="659" t="s">
        <v>4203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>
        <v>1</v>
      </c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>
        <v>1</v>
      </c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2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2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186.19450000000001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282.50200000000001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89.887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3325</v>
      </c>
      <c r="B121" s="522" t="s">
        <v>3326</v>
      </c>
      <c r="C121" s="523">
        <v>3</v>
      </c>
      <c r="D121" s="524" t="s">
        <v>3318</v>
      </c>
      <c r="E121" s="524" t="s">
        <v>3327</v>
      </c>
      <c r="F121" s="525" t="s">
        <v>3222</v>
      </c>
      <c r="G121" s="525" t="s">
        <v>3223</v>
      </c>
      <c r="H121" s="350" t="s">
        <v>191</v>
      </c>
      <c r="I121" s="351" t="s">
        <v>339</v>
      </c>
      <c r="J121" s="409" t="s">
        <v>3257</v>
      </c>
      <c r="K121" s="410" t="s">
        <v>3228</v>
      </c>
      <c r="L121" s="329">
        <f>CONTINUA!BV121</f>
        <v>0</v>
      </c>
      <c r="M121" s="329">
        <f>CONTINUA!BW121</f>
        <v>0</v>
      </c>
      <c r="N121" s="657"/>
      <c r="O121" s="658" t="s">
        <v>4204</v>
      </c>
      <c r="P121" s="659" t="s">
        <v>4203</v>
      </c>
      <c r="Q121" s="400"/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10598.220000000001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10598.220000000001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10598.220000000001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3325</v>
      </c>
      <c r="B122" s="369" t="s">
        <v>3326</v>
      </c>
      <c r="C122" s="370" t="s">
        <v>3258</v>
      </c>
      <c r="D122" s="371" t="s">
        <v>3318</v>
      </c>
      <c r="E122" s="371" t="s">
        <v>3327</v>
      </c>
      <c r="F122" s="372" t="s">
        <v>3222</v>
      </c>
      <c r="G122" s="372" t="s">
        <v>3223</v>
      </c>
      <c r="H122" s="373" t="s">
        <v>191</v>
      </c>
      <c r="I122" s="374" t="s">
        <v>339</v>
      </c>
      <c r="J122" s="421" t="s">
        <v>3257</v>
      </c>
      <c r="K122" s="421" t="s">
        <v>3230</v>
      </c>
      <c r="L122" s="329">
        <f>CONTINUA!BV122</f>
        <v>0</v>
      </c>
      <c r="M122" s="329">
        <f>CONTINUA!BW122</f>
        <v>0</v>
      </c>
      <c r="N122" s="657"/>
      <c r="O122" s="658" t="s">
        <v>4204</v>
      </c>
      <c r="P122" s="659" t="s">
        <v>4203</v>
      </c>
      <c r="Q122" s="400"/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3325</v>
      </c>
      <c r="B123" s="369" t="s">
        <v>3326</v>
      </c>
      <c r="C123" s="375" t="s">
        <v>3258</v>
      </c>
      <c r="D123" s="371" t="s">
        <v>3318</v>
      </c>
      <c r="E123" s="371" t="s">
        <v>3327</v>
      </c>
      <c r="F123" s="376" t="s">
        <v>3222</v>
      </c>
      <c r="G123" s="376" t="s">
        <v>3223</v>
      </c>
      <c r="H123" s="373" t="s">
        <v>191</v>
      </c>
      <c r="I123" s="374" t="s">
        <v>339</v>
      </c>
      <c r="J123" s="421" t="s">
        <v>3257</v>
      </c>
      <c r="K123" s="422" t="s">
        <v>3231</v>
      </c>
      <c r="L123" s="329">
        <f>CONTINUA!BV123</f>
        <v>0</v>
      </c>
      <c r="M123" s="329">
        <f>CONTINUA!BW123</f>
        <v>0</v>
      </c>
      <c r="N123" s="657"/>
      <c r="O123" s="658" t="s">
        <v>4204</v>
      </c>
      <c r="P123" s="659" t="s">
        <v>4203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3325</v>
      </c>
      <c r="B124" s="369" t="s">
        <v>3326</v>
      </c>
      <c r="C124" s="375" t="s">
        <v>3258</v>
      </c>
      <c r="D124" s="371" t="s">
        <v>3318</v>
      </c>
      <c r="E124" s="371" t="s">
        <v>3327</v>
      </c>
      <c r="F124" s="376" t="s">
        <v>3222</v>
      </c>
      <c r="G124" s="376" t="s">
        <v>3223</v>
      </c>
      <c r="H124" s="373" t="s">
        <v>191</v>
      </c>
      <c r="I124" s="374" t="s">
        <v>339</v>
      </c>
      <c r="J124" s="421" t="s">
        <v>3257</v>
      </c>
      <c r="K124" s="423" t="s">
        <v>3232</v>
      </c>
      <c r="L124" s="329">
        <f>CONTINUA!BV124</f>
        <v>0</v>
      </c>
      <c r="M124" s="329">
        <f>CONTINUA!BW124</f>
        <v>0</v>
      </c>
      <c r="N124" s="657"/>
      <c r="O124" s="658" t="s">
        <v>4204</v>
      </c>
      <c r="P124" s="659" t="s">
        <v>4203</v>
      </c>
      <c r="Q124" s="400">
        <v>15</v>
      </c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15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15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3325</v>
      </c>
      <c r="B125" s="378" t="s">
        <v>3326</v>
      </c>
      <c r="C125" s="379" t="s">
        <v>3258</v>
      </c>
      <c r="D125" s="380" t="s">
        <v>3318</v>
      </c>
      <c r="E125" s="380" t="s">
        <v>3327</v>
      </c>
      <c r="F125" s="381" t="s">
        <v>3222</v>
      </c>
      <c r="G125" s="381" t="s">
        <v>3223</v>
      </c>
      <c r="H125" s="382" t="s">
        <v>191</v>
      </c>
      <c r="I125" s="383" t="s">
        <v>339</v>
      </c>
      <c r="J125" s="421" t="s">
        <v>3257</v>
      </c>
      <c r="K125" s="424" t="s">
        <v>60</v>
      </c>
      <c r="L125" s="329">
        <f>CONTINUA!BV125</f>
        <v>0</v>
      </c>
      <c r="M125" s="329">
        <f>CONTINUA!BW125</f>
        <v>0</v>
      </c>
      <c r="N125" s="657"/>
      <c r="O125" s="658" t="s">
        <v>4204</v>
      </c>
      <c r="P125" s="659" t="s">
        <v>4203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3328</v>
      </c>
      <c r="B126" s="522" t="s">
        <v>3329</v>
      </c>
      <c r="C126" s="523">
        <v>3</v>
      </c>
      <c r="D126" s="524" t="s">
        <v>3318</v>
      </c>
      <c r="E126" s="524" t="s">
        <v>3330</v>
      </c>
      <c r="F126" s="525" t="s">
        <v>3222</v>
      </c>
      <c r="G126" s="525" t="s">
        <v>3223</v>
      </c>
      <c r="H126" s="350" t="s">
        <v>191</v>
      </c>
      <c r="I126" s="351" t="s">
        <v>3331</v>
      </c>
      <c r="J126" s="409" t="s">
        <v>3257</v>
      </c>
      <c r="K126" s="410" t="s">
        <v>3228</v>
      </c>
      <c r="L126" s="329">
        <f>CONTINUA!BV126</f>
        <v>0</v>
      </c>
      <c r="M126" s="329">
        <f>CONTINUA!BW126</f>
        <v>0</v>
      </c>
      <c r="N126" s="657"/>
      <c r="O126" s="658" t="s">
        <v>4204</v>
      </c>
      <c r="P126" s="659" t="s">
        <v>4203</v>
      </c>
      <c r="Q126" s="400"/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9977.08</v>
      </c>
      <c r="EY126" s="174">
        <f>(L126*regular)+(M126*Cadeirantee)</f>
        <v>0</v>
      </c>
      <c r="EZ126" s="249">
        <f>SUMIF(FG126:GJ126,"&gt;0")</f>
        <v>41.409333333333329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10018.489333333333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9977.08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41.409333333333329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3328</v>
      </c>
      <c r="B127" s="369" t="s">
        <v>3329</v>
      </c>
      <c r="C127" s="370" t="s">
        <v>3258</v>
      </c>
      <c r="D127" s="371" t="s">
        <v>3318</v>
      </c>
      <c r="E127" s="371" t="s">
        <v>3330</v>
      </c>
      <c r="F127" s="372" t="s">
        <v>3222</v>
      </c>
      <c r="G127" s="372" t="s">
        <v>3223</v>
      </c>
      <c r="H127" s="373" t="s">
        <v>191</v>
      </c>
      <c r="I127" s="374" t="s">
        <v>3331</v>
      </c>
      <c r="J127" s="421" t="s">
        <v>3257</v>
      </c>
      <c r="K127" s="421" t="s">
        <v>3230</v>
      </c>
      <c r="L127" s="329">
        <f>CONTINUA!BV127</f>
        <v>0</v>
      </c>
      <c r="M127" s="329">
        <f>CONTINUA!BW127</f>
        <v>0</v>
      </c>
      <c r="N127" s="657"/>
      <c r="O127" s="658" t="s">
        <v>4204</v>
      </c>
      <c r="P127" s="659" t="s">
        <v>4203</v>
      </c>
      <c r="Q127" s="400"/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0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0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3328</v>
      </c>
      <c r="B128" s="369" t="s">
        <v>3329</v>
      </c>
      <c r="C128" s="375" t="s">
        <v>3258</v>
      </c>
      <c r="D128" s="371" t="s">
        <v>3318</v>
      </c>
      <c r="E128" s="371" t="s">
        <v>3330</v>
      </c>
      <c r="F128" s="376" t="s">
        <v>3222</v>
      </c>
      <c r="G128" s="376" t="s">
        <v>3223</v>
      </c>
      <c r="H128" s="373" t="s">
        <v>191</v>
      </c>
      <c r="I128" s="374" t="s">
        <v>3331</v>
      </c>
      <c r="J128" s="421" t="s">
        <v>3257</v>
      </c>
      <c r="K128" s="422" t="s">
        <v>3231</v>
      </c>
      <c r="L128" s="329">
        <f>CONTINUA!BV128</f>
        <v>0</v>
      </c>
      <c r="M128" s="329">
        <f>CONTINUA!BW128</f>
        <v>0</v>
      </c>
      <c r="N128" s="657"/>
      <c r="O128" s="658" t="s">
        <v>4204</v>
      </c>
      <c r="P128" s="659" t="s">
        <v>4203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3328</v>
      </c>
      <c r="B129" s="369" t="s">
        <v>3329</v>
      </c>
      <c r="C129" s="375" t="s">
        <v>3258</v>
      </c>
      <c r="D129" s="371" t="s">
        <v>3318</v>
      </c>
      <c r="E129" s="371" t="s">
        <v>3330</v>
      </c>
      <c r="F129" s="376" t="s">
        <v>3222</v>
      </c>
      <c r="G129" s="376" t="s">
        <v>3223</v>
      </c>
      <c r="H129" s="373" t="s">
        <v>191</v>
      </c>
      <c r="I129" s="374" t="s">
        <v>3331</v>
      </c>
      <c r="J129" s="421" t="s">
        <v>3257</v>
      </c>
      <c r="K129" s="423" t="s">
        <v>3232</v>
      </c>
      <c r="L129" s="329">
        <f>CONTINUA!BV129</f>
        <v>0</v>
      </c>
      <c r="M129" s="329">
        <f>CONTINUA!BW129</f>
        <v>0</v>
      </c>
      <c r="N129" s="657"/>
      <c r="O129" s="658" t="s">
        <v>4204</v>
      </c>
      <c r="P129" s="659" t="s">
        <v>4203</v>
      </c>
      <c r="Q129" s="400">
        <v>14</v>
      </c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>
        <v>1</v>
      </c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14</v>
      </c>
      <c r="EQ129" s="171">
        <f t="shared" si="96"/>
        <v>1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15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3328</v>
      </c>
      <c r="B130" s="378" t="s">
        <v>3329</v>
      </c>
      <c r="C130" s="379" t="s">
        <v>3258</v>
      </c>
      <c r="D130" s="380" t="s">
        <v>3318</v>
      </c>
      <c r="E130" s="380" t="s">
        <v>3330</v>
      </c>
      <c r="F130" s="381" t="s">
        <v>3222</v>
      </c>
      <c r="G130" s="381" t="s">
        <v>3223</v>
      </c>
      <c r="H130" s="382" t="s">
        <v>191</v>
      </c>
      <c r="I130" s="383" t="s">
        <v>3331</v>
      </c>
      <c r="J130" s="421" t="s">
        <v>3257</v>
      </c>
      <c r="K130" s="424" t="s">
        <v>60</v>
      </c>
      <c r="L130" s="329">
        <f>CONTINUA!BV130</f>
        <v>0</v>
      </c>
      <c r="M130" s="329">
        <f>CONTINUA!BW130</f>
        <v>0</v>
      </c>
      <c r="N130" s="657"/>
      <c r="O130" s="658" t="s">
        <v>4204</v>
      </c>
      <c r="P130" s="659" t="s">
        <v>4203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3332</v>
      </c>
      <c r="B131" s="522" t="s">
        <v>3333</v>
      </c>
      <c r="C131" s="523">
        <v>2</v>
      </c>
      <c r="D131" s="524" t="s">
        <v>3334</v>
      </c>
      <c r="E131" s="524" t="s">
        <v>3335</v>
      </c>
      <c r="F131" s="525" t="s">
        <v>3222</v>
      </c>
      <c r="G131" s="525" t="s">
        <v>3223</v>
      </c>
      <c r="H131" s="350" t="s">
        <v>192</v>
      </c>
      <c r="I131" s="351" t="s">
        <v>3336</v>
      </c>
      <c r="J131" s="409" t="s">
        <v>3337</v>
      </c>
      <c r="K131" s="410" t="s">
        <v>3228</v>
      </c>
      <c r="L131" s="329">
        <f>CONTINUA!BV131</f>
        <v>0</v>
      </c>
      <c r="M131" s="329">
        <f>CONTINUA!BW131</f>
        <v>0</v>
      </c>
      <c r="N131" s="657"/>
      <c r="O131" s="658" t="s">
        <v>4205</v>
      </c>
      <c r="P131" s="659" t="s">
        <v>4203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16202.58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16202.58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16202.58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3332</v>
      </c>
      <c r="B132" s="369" t="s">
        <v>3333</v>
      </c>
      <c r="C132" s="370" t="s">
        <v>3229</v>
      </c>
      <c r="D132" s="371" t="s">
        <v>3334</v>
      </c>
      <c r="E132" s="371" t="s">
        <v>3335</v>
      </c>
      <c r="F132" s="372" t="s">
        <v>3222</v>
      </c>
      <c r="G132" s="372" t="s">
        <v>3223</v>
      </c>
      <c r="H132" s="373" t="s">
        <v>192</v>
      </c>
      <c r="I132" s="374" t="s">
        <v>3336</v>
      </c>
      <c r="J132" s="421" t="s">
        <v>3337</v>
      </c>
      <c r="K132" s="421" t="s">
        <v>3230</v>
      </c>
      <c r="L132" s="329">
        <f>CONTINUA!BV132</f>
        <v>0</v>
      </c>
      <c r="M132" s="329">
        <f>CONTINUA!BW132</f>
        <v>0</v>
      </c>
      <c r="N132" s="657"/>
      <c r="O132" s="658" t="s">
        <v>4205</v>
      </c>
      <c r="P132" s="659" t="s">
        <v>4203</v>
      </c>
      <c r="Q132" s="400">
        <v>12</v>
      </c>
      <c r="R132" s="401">
        <v>4</v>
      </c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12</v>
      </c>
      <c r="EQ132" s="171">
        <f t="shared" si="96"/>
        <v>0</v>
      </c>
      <c r="ER132" s="171">
        <f t="shared" si="97"/>
        <v>0</v>
      </c>
      <c r="ES132" s="171">
        <f t="shared" si="98"/>
        <v>4</v>
      </c>
      <c r="ET132" s="171">
        <f t="shared" si="99"/>
        <v>0</v>
      </c>
      <c r="EU132" s="171">
        <f t="shared" si="100"/>
        <v>0</v>
      </c>
      <c r="EV132" s="172">
        <f t="shared" si="101"/>
        <v>16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3332</v>
      </c>
      <c r="B133" s="369" t="s">
        <v>3333</v>
      </c>
      <c r="C133" s="375" t="s">
        <v>3229</v>
      </c>
      <c r="D133" s="371" t="s">
        <v>3334</v>
      </c>
      <c r="E133" s="371" t="s">
        <v>3335</v>
      </c>
      <c r="F133" s="376" t="s">
        <v>3222</v>
      </c>
      <c r="G133" s="376" t="s">
        <v>3223</v>
      </c>
      <c r="H133" s="373" t="s">
        <v>192</v>
      </c>
      <c r="I133" s="374" t="s">
        <v>3336</v>
      </c>
      <c r="J133" s="421" t="s">
        <v>3337</v>
      </c>
      <c r="K133" s="422" t="s">
        <v>3231</v>
      </c>
      <c r="L133" s="329">
        <f>CONTINUA!BV133</f>
        <v>0</v>
      </c>
      <c r="M133" s="329">
        <f>CONTINUA!BW133</f>
        <v>0</v>
      </c>
      <c r="N133" s="657"/>
      <c r="O133" s="658" t="s">
        <v>4205</v>
      </c>
      <c r="P133" s="659" t="s">
        <v>4203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3332</v>
      </c>
      <c r="B134" s="369" t="s">
        <v>3333</v>
      </c>
      <c r="C134" s="375" t="s">
        <v>3229</v>
      </c>
      <c r="D134" s="371" t="s">
        <v>3334</v>
      </c>
      <c r="E134" s="371" t="s">
        <v>3335</v>
      </c>
      <c r="F134" s="376" t="s">
        <v>3222</v>
      </c>
      <c r="G134" s="376" t="s">
        <v>3223</v>
      </c>
      <c r="H134" s="373" t="s">
        <v>192</v>
      </c>
      <c r="I134" s="374" t="s">
        <v>3336</v>
      </c>
      <c r="J134" s="421" t="s">
        <v>3337</v>
      </c>
      <c r="K134" s="423" t="s">
        <v>3232</v>
      </c>
      <c r="L134" s="329">
        <f>CONTINUA!BV134</f>
        <v>0</v>
      </c>
      <c r="M134" s="329">
        <f>CONTINUA!BW134</f>
        <v>0</v>
      </c>
      <c r="N134" s="657"/>
      <c r="O134" s="658" t="s">
        <v>4205</v>
      </c>
      <c r="P134" s="659" t="s">
        <v>4203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3332</v>
      </c>
      <c r="B135" s="378" t="s">
        <v>3333</v>
      </c>
      <c r="C135" s="379" t="s">
        <v>3229</v>
      </c>
      <c r="D135" s="380" t="s">
        <v>3334</v>
      </c>
      <c r="E135" s="380" t="s">
        <v>3335</v>
      </c>
      <c r="F135" s="381" t="s">
        <v>3222</v>
      </c>
      <c r="G135" s="381" t="s">
        <v>3223</v>
      </c>
      <c r="H135" s="382" t="s">
        <v>192</v>
      </c>
      <c r="I135" s="383" t="s">
        <v>3336</v>
      </c>
      <c r="J135" s="421" t="s">
        <v>3337</v>
      </c>
      <c r="K135" s="424" t="s">
        <v>60</v>
      </c>
      <c r="L135" s="329">
        <f>CONTINUA!BV135</f>
        <v>0</v>
      </c>
      <c r="M135" s="329">
        <f>CONTINUA!BW135</f>
        <v>0</v>
      </c>
      <c r="N135" s="657"/>
      <c r="O135" s="658" t="s">
        <v>4205</v>
      </c>
      <c r="P135" s="659" t="s">
        <v>4203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3338</v>
      </c>
      <c r="B136" s="522" t="s">
        <v>3339</v>
      </c>
      <c r="C136" s="523">
        <v>2</v>
      </c>
      <c r="D136" s="524" t="s">
        <v>3334</v>
      </c>
      <c r="E136" s="524" t="s">
        <v>3340</v>
      </c>
      <c r="F136" s="525" t="s">
        <v>3222</v>
      </c>
      <c r="G136" s="525" t="s">
        <v>3223</v>
      </c>
      <c r="H136" s="350" t="s">
        <v>192</v>
      </c>
      <c r="I136" s="351" t="s">
        <v>3341</v>
      </c>
      <c r="J136" s="409" t="s">
        <v>3337</v>
      </c>
      <c r="K136" s="410" t="s">
        <v>3228</v>
      </c>
      <c r="L136" s="329">
        <f>CONTINUA!BV136</f>
        <v>0</v>
      </c>
      <c r="M136" s="329">
        <f>CONTINUA!BW136</f>
        <v>0</v>
      </c>
      <c r="N136" s="657"/>
      <c r="O136" s="658" t="s">
        <v>4205</v>
      </c>
      <c r="P136" s="659" t="s">
        <v>4203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9536.17</v>
      </c>
      <c r="EY136" s="174">
        <f>(L136*regular)+(M136*Cadeirantee)</f>
        <v>0</v>
      </c>
      <c r="EZ136" s="249">
        <f>SUMIF(FG136:GJ136,"&gt;0")</f>
        <v>1703.0416666666667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11239.211666666666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9536.17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1703.0416666666667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3338</v>
      </c>
      <c r="B137" s="369" t="s">
        <v>3339</v>
      </c>
      <c r="C137" s="370" t="s">
        <v>3229</v>
      </c>
      <c r="D137" s="371" t="s">
        <v>3334</v>
      </c>
      <c r="E137" s="371" t="s">
        <v>3340</v>
      </c>
      <c r="F137" s="372" t="s">
        <v>3222</v>
      </c>
      <c r="G137" s="372" t="s">
        <v>3223</v>
      </c>
      <c r="H137" s="373" t="s">
        <v>192</v>
      </c>
      <c r="I137" s="374" t="s">
        <v>3341</v>
      </c>
      <c r="J137" s="421" t="s">
        <v>3337</v>
      </c>
      <c r="K137" s="421" t="s">
        <v>3230</v>
      </c>
      <c r="L137" s="329">
        <f>CONTINUA!BV137</f>
        <v>0</v>
      </c>
      <c r="M137" s="329">
        <f>CONTINUA!BW137</f>
        <v>0</v>
      </c>
      <c r="N137" s="657"/>
      <c r="O137" s="658" t="s">
        <v>4205</v>
      </c>
      <c r="P137" s="659" t="s">
        <v>4203</v>
      </c>
      <c r="Q137" s="400"/>
      <c r="R137" s="401">
        <v>3</v>
      </c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>
        <v>1</v>
      </c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0</v>
      </c>
      <c r="EQ137" s="171">
        <f t="shared" si="96"/>
        <v>0</v>
      </c>
      <c r="ER137" s="171">
        <f t="shared" si="97"/>
        <v>0</v>
      </c>
      <c r="ES137" s="171">
        <f t="shared" si="98"/>
        <v>3</v>
      </c>
      <c r="ET137" s="171">
        <f t="shared" si="99"/>
        <v>1</v>
      </c>
      <c r="EU137" s="171">
        <f t="shared" si="100"/>
        <v>0</v>
      </c>
      <c r="EV137" s="172">
        <f t="shared" si="101"/>
        <v>4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3338</v>
      </c>
      <c r="B138" s="369" t="s">
        <v>3339</v>
      </c>
      <c r="C138" s="375" t="s">
        <v>3229</v>
      </c>
      <c r="D138" s="371" t="s">
        <v>3334</v>
      </c>
      <c r="E138" s="371" t="s">
        <v>3340</v>
      </c>
      <c r="F138" s="376" t="s">
        <v>3222</v>
      </c>
      <c r="G138" s="376" t="s">
        <v>3223</v>
      </c>
      <c r="H138" s="373" t="s">
        <v>192</v>
      </c>
      <c r="I138" s="374" t="s">
        <v>3341</v>
      </c>
      <c r="J138" s="421" t="s">
        <v>3337</v>
      </c>
      <c r="K138" s="422" t="s">
        <v>3231</v>
      </c>
      <c r="L138" s="329">
        <f>CONTINUA!BV138</f>
        <v>0</v>
      </c>
      <c r="M138" s="329">
        <f>CONTINUA!BW138</f>
        <v>0</v>
      </c>
      <c r="N138" s="657"/>
      <c r="O138" s="658" t="s">
        <v>4205</v>
      </c>
      <c r="P138" s="659" t="s">
        <v>4203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3338</v>
      </c>
      <c r="B139" s="369" t="s">
        <v>3339</v>
      </c>
      <c r="C139" s="375" t="s">
        <v>3229</v>
      </c>
      <c r="D139" s="371" t="s">
        <v>3334</v>
      </c>
      <c r="E139" s="371" t="s">
        <v>3340</v>
      </c>
      <c r="F139" s="376" t="s">
        <v>3222</v>
      </c>
      <c r="G139" s="376" t="s">
        <v>3223</v>
      </c>
      <c r="H139" s="373" t="s">
        <v>192</v>
      </c>
      <c r="I139" s="374" t="s">
        <v>3341</v>
      </c>
      <c r="J139" s="421" t="s">
        <v>3337</v>
      </c>
      <c r="K139" s="423" t="s">
        <v>3232</v>
      </c>
      <c r="L139" s="329">
        <f>CONTINUA!BV139</f>
        <v>0</v>
      </c>
      <c r="M139" s="329">
        <f>CONTINUA!BW139</f>
        <v>0</v>
      </c>
      <c r="N139" s="657"/>
      <c r="O139" s="658" t="s">
        <v>4205</v>
      </c>
      <c r="P139" s="659" t="s">
        <v>4203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3338</v>
      </c>
      <c r="B140" s="378" t="s">
        <v>3339</v>
      </c>
      <c r="C140" s="379" t="s">
        <v>3229</v>
      </c>
      <c r="D140" s="380" t="s">
        <v>3334</v>
      </c>
      <c r="E140" s="380" t="s">
        <v>3340</v>
      </c>
      <c r="F140" s="381" t="s">
        <v>3222</v>
      </c>
      <c r="G140" s="381" t="s">
        <v>3223</v>
      </c>
      <c r="H140" s="382" t="s">
        <v>192</v>
      </c>
      <c r="I140" s="383" t="s">
        <v>3341</v>
      </c>
      <c r="J140" s="421" t="s">
        <v>3337</v>
      </c>
      <c r="K140" s="424" t="s">
        <v>60</v>
      </c>
      <c r="L140" s="329">
        <f>CONTINUA!BV140</f>
        <v>0</v>
      </c>
      <c r="M140" s="329">
        <f>CONTINUA!BW140</f>
        <v>0</v>
      </c>
      <c r="N140" s="657"/>
      <c r="O140" s="658" t="s">
        <v>4205</v>
      </c>
      <c r="P140" s="659" t="s">
        <v>4203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3342</v>
      </c>
      <c r="B141" s="522" t="s">
        <v>3343</v>
      </c>
      <c r="C141" s="523">
        <v>2</v>
      </c>
      <c r="D141" s="524" t="s">
        <v>3334</v>
      </c>
      <c r="E141" s="524" t="s">
        <v>3344</v>
      </c>
      <c r="F141" s="525" t="s">
        <v>3222</v>
      </c>
      <c r="G141" s="525" t="s">
        <v>3223</v>
      </c>
      <c r="H141" s="350" t="s">
        <v>192</v>
      </c>
      <c r="I141" s="351" t="s">
        <v>3345</v>
      </c>
      <c r="J141" s="409" t="s">
        <v>3337</v>
      </c>
      <c r="K141" s="410" t="s">
        <v>3228</v>
      </c>
      <c r="L141" s="329">
        <f>CONTINUA!BV141</f>
        <v>0</v>
      </c>
      <c r="M141" s="329">
        <f>CONTINUA!BW141</f>
        <v>0</v>
      </c>
      <c r="N141" s="657"/>
      <c r="O141" s="658" t="s">
        <v>4205</v>
      </c>
      <c r="P141" s="659" t="s">
        <v>4203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14929.39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-231.13800000000003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14698.251999999999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14929.39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-231.13800000000003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3342</v>
      </c>
      <c r="B142" s="369" t="s">
        <v>3343</v>
      </c>
      <c r="C142" s="370" t="s">
        <v>3229</v>
      </c>
      <c r="D142" s="371" t="s">
        <v>3334</v>
      </c>
      <c r="E142" s="371" t="s">
        <v>3344</v>
      </c>
      <c r="F142" s="372" t="s">
        <v>3222</v>
      </c>
      <c r="G142" s="372" t="s">
        <v>3223</v>
      </c>
      <c r="H142" s="373" t="s">
        <v>192</v>
      </c>
      <c r="I142" s="374" t="s">
        <v>3345</v>
      </c>
      <c r="J142" s="421" t="s">
        <v>3337</v>
      </c>
      <c r="K142" s="421" t="s">
        <v>3230</v>
      </c>
      <c r="L142" s="329">
        <f>CONTINUA!BV142</f>
        <v>0</v>
      </c>
      <c r="M142" s="329">
        <f>CONTINUA!BW142</f>
        <v>0</v>
      </c>
      <c r="N142" s="657"/>
      <c r="O142" s="658" t="s">
        <v>4205</v>
      </c>
      <c r="P142" s="659" t="s">
        <v>4203</v>
      </c>
      <c r="Q142" s="400">
        <v>14</v>
      </c>
      <c r="R142" s="401">
        <v>3</v>
      </c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>
        <v>-1</v>
      </c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14</v>
      </c>
      <c r="EQ142" s="171">
        <f t="shared" si="169"/>
        <v>-1</v>
      </c>
      <c r="ER142" s="171">
        <f t="shared" si="170"/>
        <v>0</v>
      </c>
      <c r="ES142" s="171">
        <f t="shared" si="171"/>
        <v>3</v>
      </c>
      <c r="ET142" s="171">
        <f t="shared" si="172"/>
        <v>0</v>
      </c>
      <c r="EU142" s="171">
        <f t="shared" si="173"/>
        <v>0</v>
      </c>
      <c r="EV142" s="172">
        <f t="shared" si="174"/>
        <v>16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3342</v>
      </c>
      <c r="B143" s="369" t="s">
        <v>3343</v>
      </c>
      <c r="C143" s="375" t="s">
        <v>3229</v>
      </c>
      <c r="D143" s="371" t="s">
        <v>3334</v>
      </c>
      <c r="E143" s="371" t="s">
        <v>3344</v>
      </c>
      <c r="F143" s="376" t="s">
        <v>3222</v>
      </c>
      <c r="G143" s="376" t="s">
        <v>3223</v>
      </c>
      <c r="H143" s="373" t="s">
        <v>192</v>
      </c>
      <c r="I143" s="374" t="s">
        <v>3345</v>
      </c>
      <c r="J143" s="421" t="s">
        <v>3337</v>
      </c>
      <c r="K143" s="422" t="s">
        <v>3231</v>
      </c>
      <c r="L143" s="329">
        <f>CONTINUA!BV143</f>
        <v>0</v>
      </c>
      <c r="M143" s="329">
        <f>CONTINUA!BW143</f>
        <v>0</v>
      </c>
      <c r="N143" s="657"/>
      <c r="O143" s="658" t="s">
        <v>4205</v>
      </c>
      <c r="P143" s="659" t="s">
        <v>4203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3342</v>
      </c>
      <c r="B144" s="369" t="s">
        <v>3343</v>
      </c>
      <c r="C144" s="375" t="s">
        <v>3229</v>
      </c>
      <c r="D144" s="371" t="s">
        <v>3334</v>
      </c>
      <c r="E144" s="371" t="s">
        <v>3344</v>
      </c>
      <c r="F144" s="376" t="s">
        <v>3222</v>
      </c>
      <c r="G144" s="376" t="s">
        <v>3223</v>
      </c>
      <c r="H144" s="373" t="s">
        <v>192</v>
      </c>
      <c r="I144" s="374" t="s">
        <v>3345</v>
      </c>
      <c r="J144" s="421" t="s">
        <v>3337</v>
      </c>
      <c r="K144" s="423" t="s">
        <v>3232</v>
      </c>
      <c r="L144" s="329">
        <f>CONTINUA!BV144</f>
        <v>0</v>
      </c>
      <c r="M144" s="329">
        <f>CONTINUA!BW144</f>
        <v>0</v>
      </c>
      <c r="N144" s="657"/>
      <c r="O144" s="658" t="s">
        <v>4205</v>
      </c>
      <c r="P144" s="659" t="s">
        <v>4203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3342</v>
      </c>
      <c r="B145" s="378" t="s">
        <v>3343</v>
      </c>
      <c r="C145" s="379" t="s">
        <v>3229</v>
      </c>
      <c r="D145" s="380" t="s">
        <v>3334</v>
      </c>
      <c r="E145" s="380" t="s">
        <v>3344</v>
      </c>
      <c r="F145" s="381" t="s">
        <v>3222</v>
      </c>
      <c r="G145" s="381" t="s">
        <v>3223</v>
      </c>
      <c r="H145" s="382" t="s">
        <v>192</v>
      </c>
      <c r="I145" s="383" t="s">
        <v>3345</v>
      </c>
      <c r="J145" s="421" t="s">
        <v>3337</v>
      </c>
      <c r="K145" s="424" t="s">
        <v>60</v>
      </c>
      <c r="L145" s="329">
        <f>CONTINUA!BV145</f>
        <v>0</v>
      </c>
      <c r="M145" s="329">
        <f>CONTINUA!BW145</f>
        <v>0</v>
      </c>
      <c r="N145" s="657"/>
      <c r="O145" s="658" t="s">
        <v>4205</v>
      </c>
      <c r="P145" s="659" t="s">
        <v>4203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3346</v>
      </c>
      <c r="B146" s="522" t="s">
        <v>3347</v>
      </c>
      <c r="C146" s="523">
        <v>1</v>
      </c>
      <c r="D146" s="524" t="s">
        <v>3334</v>
      </c>
      <c r="E146" s="524" t="s">
        <v>3348</v>
      </c>
      <c r="F146" s="525" t="s">
        <v>3222</v>
      </c>
      <c r="G146" s="525" t="s">
        <v>3223</v>
      </c>
      <c r="H146" s="350" t="s">
        <v>192</v>
      </c>
      <c r="I146" s="351" t="s">
        <v>3349</v>
      </c>
      <c r="J146" s="409" t="s">
        <v>3227</v>
      </c>
      <c r="K146" s="410" t="s">
        <v>3228</v>
      </c>
      <c r="L146" s="329">
        <f>CONTINUA!BV146</f>
        <v>0</v>
      </c>
      <c r="M146" s="329">
        <f>CONTINUA!BW146</f>
        <v>0</v>
      </c>
      <c r="N146" s="657"/>
      <c r="O146" s="658" t="s">
        <v>4205</v>
      </c>
      <c r="P146" s="659" t="s">
        <v>4203</v>
      </c>
      <c r="Q146" s="400">
        <v>14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>
        <v>1</v>
      </c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>
        <v>1</v>
      </c>
      <c r="DR146" s="401"/>
      <c r="DS146" s="400"/>
      <c r="DT146" s="401"/>
      <c r="DU146" s="400"/>
      <c r="DV146" s="401"/>
      <c r="DW146" s="400"/>
      <c r="DX146" s="401"/>
      <c r="DY146" s="400">
        <v>1</v>
      </c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14</v>
      </c>
      <c r="EQ146" s="171">
        <f t="shared" si="169"/>
        <v>3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17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17893.730000000003</v>
      </c>
      <c r="EY146" s="174">
        <f>(L146*regular)+(M146*Cadeirantee)</f>
        <v>0</v>
      </c>
      <c r="EZ146" s="249">
        <f>SUMIF(FG146:GJ146,"&gt;0")</f>
        <v>77.046000000000006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18577.541000000001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17893.730000000003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51.364000000000004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25.682000000000002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3346</v>
      </c>
      <c r="B147" s="369" t="s">
        <v>3347</v>
      </c>
      <c r="C147" s="370" t="s">
        <v>3229</v>
      </c>
      <c r="D147" s="371" t="s">
        <v>3334</v>
      </c>
      <c r="E147" s="371" t="s">
        <v>3348</v>
      </c>
      <c r="F147" s="372" t="s">
        <v>3222</v>
      </c>
      <c r="G147" s="372" t="s">
        <v>3223</v>
      </c>
      <c r="H147" s="373" t="s">
        <v>192</v>
      </c>
      <c r="I147" s="374" t="s">
        <v>3349</v>
      </c>
      <c r="J147" s="421" t="s">
        <v>3227</v>
      </c>
      <c r="K147" s="421" t="s">
        <v>3230</v>
      </c>
      <c r="L147" s="329">
        <f>CONTINUA!BV147</f>
        <v>3</v>
      </c>
      <c r="M147" s="329">
        <f>CONTINUA!BW147</f>
        <v>0</v>
      </c>
      <c r="N147" s="657"/>
      <c r="O147" s="658" t="s">
        <v>4205</v>
      </c>
      <c r="P147" s="659" t="s">
        <v>4203</v>
      </c>
      <c r="Q147" s="400">
        <v>29</v>
      </c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>
        <v>-1</v>
      </c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29</v>
      </c>
      <c r="EQ147" s="171">
        <f t="shared" si="169"/>
        <v>-1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28</v>
      </c>
      <c r="EW147" s="173"/>
      <c r="EX147" s="248">
        <f t="shared" si="181"/>
        <v>0</v>
      </c>
      <c r="EY147" s="174">
        <f>(L147*regular)+(M147*Cadeirantee)</f>
        <v>28.92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3346</v>
      </c>
      <c r="B148" s="369" t="s">
        <v>3347</v>
      </c>
      <c r="C148" s="375" t="s">
        <v>3229</v>
      </c>
      <c r="D148" s="371" t="s">
        <v>3334</v>
      </c>
      <c r="E148" s="371" t="s">
        <v>3348</v>
      </c>
      <c r="F148" s="376" t="s">
        <v>3222</v>
      </c>
      <c r="G148" s="376" t="s">
        <v>3223</v>
      </c>
      <c r="H148" s="373" t="s">
        <v>192</v>
      </c>
      <c r="I148" s="374" t="s">
        <v>3349</v>
      </c>
      <c r="J148" s="421" t="s">
        <v>3227</v>
      </c>
      <c r="K148" s="422" t="s">
        <v>3231</v>
      </c>
      <c r="L148" s="329">
        <f>CONTINUA!BV148</f>
        <v>0</v>
      </c>
      <c r="M148" s="329">
        <f>CONTINUA!BW148</f>
        <v>0</v>
      </c>
      <c r="N148" s="657"/>
      <c r="O148" s="658" t="s">
        <v>4205</v>
      </c>
      <c r="P148" s="659" t="s">
        <v>4203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3346</v>
      </c>
      <c r="B149" s="369" t="s">
        <v>3347</v>
      </c>
      <c r="C149" s="375" t="s">
        <v>3229</v>
      </c>
      <c r="D149" s="371" t="s">
        <v>3334</v>
      </c>
      <c r="E149" s="371" t="s">
        <v>3348</v>
      </c>
      <c r="F149" s="376" t="s">
        <v>3222</v>
      </c>
      <c r="G149" s="376" t="s">
        <v>3223</v>
      </c>
      <c r="H149" s="373" t="s">
        <v>192</v>
      </c>
      <c r="I149" s="374" t="s">
        <v>3349</v>
      </c>
      <c r="J149" s="421" t="s">
        <v>3227</v>
      </c>
      <c r="K149" s="423" t="s">
        <v>3232</v>
      </c>
      <c r="L149" s="329">
        <f>CONTINUA!BV149</f>
        <v>0</v>
      </c>
      <c r="M149" s="329">
        <f>CONTINUA!BW149</f>
        <v>0</v>
      </c>
      <c r="N149" s="657"/>
      <c r="O149" s="658" t="s">
        <v>4205</v>
      </c>
      <c r="P149" s="659" t="s">
        <v>4203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3346</v>
      </c>
      <c r="B150" s="378" t="s">
        <v>3347</v>
      </c>
      <c r="C150" s="379" t="s">
        <v>3229</v>
      </c>
      <c r="D150" s="380" t="s">
        <v>3334</v>
      </c>
      <c r="E150" s="380" t="s">
        <v>3348</v>
      </c>
      <c r="F150" s="381" t="s">
        <v>3222</v>
      </c>
      <c r="G150" s="381" t="s">
        <v>3223</v>
      </c>
      <c r="H150" s="382" t="s">
        <v>192</v>
      </c>
      <c r="I150" s="383" t="s">
        <v>3349</v>
      </c>
      <c r="J150" s="421" t="s">
        <v>3227</v>
      </c>
      <c r="K150" s="424" t="s">
        <v>60</v>
      </c>
      <c r="L150" s="329">
        <f>CONTINUA!BV150</f>
        <v>0</v>
      </c>
      <c r="M150" s="329">
        <f>CONTINUA!BW150</f>
        <v>0</v>
      </c>
      <c r="N150" s="657"/>
      <c r="O150" s="658" t="s">
        <v>4205</v>
      </c>
      <c r="P150" s="659" t="s">
        <v>4203</v>
      </c>
      <c r="Q150" s="400">
        <v>3</v>
      </c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3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3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577.84500000000003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1155.69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3350</v>
      </c>
      <c r="B151" s="522" t="s">
        <v>3351</v>
      </c>
      <c r="C151" s="523">
        <v>2</v>
      </c>
      <c r="D151" s="524" t="s">
        <v>3334</v>
      </c>
      <c r="E151" s="524" t="s">
        <v>3352</v>
      </c>
      <c r="F151" s="525" t="s">
        <v>3222</v>
      </c>
      <c r="G151" s="525" t="s">
        <v>3223</v>
      </c>
      <c r="H151" s="350" t="s">
        <v>192</v>
      </c>
      <c r="I151" s="351" t="s">
        <v>3353</v>
      </c>
      <c r="J151" s="409" t="s">
        <v>3337</v>
      </c>
      <c r="K151" s="410" t="s">
        <v>3228</v>
      </c>
      <c r="L151" s="329">
        <f>CONTINUA!BV151</f>
        <v>0</v>
      </c>
      <c r="M151" s="329">
        <f>CONTINUA!BW151</f>
        <v>0</v>
      </c>
      <c r="N151" s="657"/>
      <c r="O151" s="658" t="s">
        <v>4205</v>
      </c>
      <c r="P151" s="659" t="s">
        <v>4203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3081.84</v>
      </c>
      <c r="EY151" s="174">
        <f>(L151*regular)+(M151*Cadeirantee)</f>
        <v>0</v>
      </c>
      <c r="EZ151" s="249">
        <f>SUMIF(FG151:GJ151,"&gt;0")</f>
        <v>2347.9173333333333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5458.8197333333328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3081.84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2347.9173333333333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3350</v>
      </c>
      <c r="B152" s="369" t="s">
        <v>3351</v>
      </c>
      <c r="C152" s="370" t="s">
        <v>3229</v>
      </c>
      <c r="D152" s="371" t="s">
        <v>3334</v>
      </c>
      <c r="E152" s="371" t="s">
        <v>3352</v>
      </c>
      <c r="F152" s="372" t="s">
        <v>3222</v>
      </c>
      <c r="G152" s="372" t="s">
        <v>3223</v>
      </c>
      <c r="H152" s="373" t="s">
        <v>192</v>
      </c>
      <c r="I152" s="374" t="s">
        <v>3353</v>
      </c>
      <c r="J152" s="421" t="s">
        <v>3337</v>
      </c>
      <c r="K152" s="421" t="s">
        <v>3230</v>
      </c>
      <c r="L152" s="329">
        <f>CONTINUA!BV152</f>
        <v>0</v>
      </c>
      <c r="M152" s="329">
        <f>CONTINUA!BW152</f>
        <v>0</v>
      </c>
      <c r="N152" s="657">
        <v>1.1950000000000001</v>
      </c>
      <c r="O152" s="658" t="s">
        <v>4205</v>
      </c>
      <c r="P152" s="659" t="s">
        <v>4203</v>
      </c>
      <c r="Q152" s="400">
        <v>8</v>
      </c>
      <c r="R152" s="401"/>
      <c r="S152" s="400"/>
      <c r="T152" s="401"/>
      <c r="U152" s="400">
        <v>1</v>
      </c>
      <c r="V152" s="401">
        <v>1</v>
      </c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8</v>
      </c>
      <c r="EQ152" s="171">
        <f t="shared" si="169"/>
        <v>1</v>
      </c>
      <c r="ER152" s="171">
        <f t="shared" si="170"/>
        <v>0</v>
      </c>
      <c r="ES152" s="171">
        <f t="shared" si="171"/>
        <v>0</v>
      </c>
      <c r="ET152" s="171">
        <f t="shared" si="172"/>
        <v>1</v>
      </c>
      <c r="EU152" s="171">
        <f t="shared" si="173"/>
        <v>0</v>
      </c>
      <c r="EV152" s="172">
        <f t="shared" si="174"/>
        <v>10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29.0624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3350</v>
      </c>
      <c r="B153" s="369" t="s">
        <v>3351</v>
      </c>
      <c r="C153" s="375" t="s">
        <v>3229</v>
      </c>
      <c r="D153" s="371" t="s">
        <v>3334</v>
      </c>
      <c r="E153" s="371" t="s">
        <v>3352</v>
      </c>
      <c r="F153" s="376" t="s">
        <v>3222</v>
      </c>
      <c r="G153" s="376" t="s">
        <v>3223</v>
      </c>
      <c r="H153" s="373" t="s">
        <v>192</v>
      </c>
      <c r="I153" s="374" t="s">
        <v>3353</v>
      </c>
      <c r="J153" s="421" t="s">
        <v>3337</v>
      </c>
      <c r="K153" s="422" t="s">
        <v>3231</v>
      </c>
      <c r="L153" s="329">
        <f>CONTINUA!BV153</f>
        <v>0</v>
      </c>
      <c r="M153" s="329">
        <f>CONTINUA!BW153</f>
        <v>0</v>
      </c>
      <c r="N153" s="657"/>
      <c r="O153" s="658" t="s">
        <v>4205</v>
      </c>
      <c r="P153" s="659" t="s">
        <v>4203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3350</v>
      </c>
      <c r="B154" s="369" t="s">
        <v>3351</v>
      </c>
      <c r="C154" s="375" t="s">
        <v>3229</v>
      </c>
      <c r="D154" s="371" t="s">
        <v>3334</v>
      </c>
      <c r="E154" s="371" t="s">
        <v>3352</v>
      </c>
      <c r="F154" s="376" t="s">
        <v>3222</v>
      </c>
      <c r="G154" s="376" t="s">
        <v>3223</v>
      </c>
      <c r="H154" s="373" t="s">
        <v>192</v>
      </c>
      <c r="I154" s="374" t="s">
        <v>3353</v>
      </c>
      <c r="J154" s="421" t="s">
        <v>3337</v>
      </c>
      <c r="K154" s="423" t="s">
        <v>3232</v>
      </c>
      <c r="L154" s="329">
        <f>CONTINUA!BV154</f>
        <v>0</v>
      </c>
      <c r="M154" s="329">
        <f>CONTINUA!BW154</f>
        <v>0</v>
      </c>
      <c r="N154" s="657"/>
      <c r="O154" s="658" t="s">
        <v>4205</v>
      </c>
      <c r="P154" s="659" t="s">
        <v>4203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3350</v>
      </c>
      <c r="B155" s="378" t="s">
        <v>3351</v>
      </c>
      <c r="C155" s="379" t="s">
        <v>3229</v>
      </c>
      <c r="D155" s="380" t="s">
        <v>3334</v>
      </c>
      <c r="E155" s="380" t="s">
        <v>3352</v>
      </c>
      <c r="F155" s="381" t="s">
        <v>3222</v>
      </c>
      <c r="G155" s="381" t="s">
        <v>3223</v>
      </c>
      <c r="H155" s="382" t="s">
        <v>192</v>
      </c>
      <c r="I155" s="383" t="s">
        <v>3353</v>
      </c>
      <c r="J155" s="421" t="s">
        <v>3337</v>
      </c>
      <c r="K155" s="424" t="s">
        <v>60</v>
      </c>
      <c r="L155" s="329">
        <f>CONTINUA!BV155</f>
        <v>0</v>
      </c>
      <c r="M155" s="329">
        <f>CONTINUA!BW155</f>
        <v>0</v>
      </c>
      <c r="N155" s="657"/>
      <c r="O155" s="658" t="s">
        <v>4205</v>
      </c>
      <c r="P155" s="659" t="s">
        <v>4203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3354</v>
      </c>
      <c r="B156" s="522" t="s">
        <v>3355</v>
      </c>
      <c r="C156" s="523">
        <v>1</v>
      </c>
      <c r="D156" s="524" t="s">
        <v>3356</v>
      </c>
      <c r="E156" s="524" t="s">
        <v>3357</v>
      </c>
      <c r="F156" s="525" t="s">
        <v>3222</v>
      </c>
      <c r="G156" s="525" t="s">
        <v>3223</v>
      </c>
      <c r="H156" s="350" t="s">
        <v>193</v>
      </c>
      <c r="I156" s="351" t="s">
        <v>3358</v>
      </c>
      <c r="J156" s="409" t="s">
        <v>3227</v>
      </c>
      <c r="K156" s="410" t="s">
        <v>3228</v>
      </c>
      <c r="L156" s="329">
        <f>CONTINUA!BV156</f>
        <v>0</v>
      </c>
      <c r="M156" s="329">
        <f>CONTINUA!BW156</f>
        <v>0</v>
      </c>
      <c r="N156" s="657"/>
      <c r="O156" s="658" t="s">
        <v>4206</v>
      </c>
      <c r="P156" s="659" t="s">
        <v>4203</v>
      </c>
      <c r="Q156" s="400">
        <v>7</v>
      </c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>
        <v>-1</v>
      </c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7</v>
      </c>
      <c r="EQ156" s="171">
        <f t="shared" si="169"/>
        <v>-1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6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18278.96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-282.50200000000001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18189.257999999998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18278.96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-282.50200000000001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3354</v>
      </c>
      <c r="B157" s="369" t="s">
        <v>3355</v>
      </c>
      <c r="C157" s="370" t="s">
        <v>3229</v>
      </c>
      <c r="D157" s="371" t="s">
        <v>3356</v>
      </c>
      <c r="E157" s="371" t="s">
        <v>3357</v>
      </c>
      <c r="F157" s="372" t="s">
        <v>3222</v>
      </c>
      <c r="G157" s="372" t="s">
        <v>3223</v>
      </c>
      <c r="H157" s="373" t="s">
        <v>193</v>
      </c>
      <c r="I157" s="374" t="s">
        <v>3358</v>
      </c>
      <c r="J157" s="421" t="s">
        <v>3227</v>
      </c>
      <c r="K157" s="421" t="s">
        <v>3230</v>
      </c>
      <c r="L157" s="329">
        <f>CONTINUA!BV157</f>
        <v>20</v>
      </c>
      <c r="M157" s="329">
        <f>CONTINUA!BW157</f>
        <v>0</v>
      </c>
      <c r="N157" s="657"/>
      <c r="O157" s="658" t="s">
        <v>4206</v>
      </c>
      <c r="P157" s="659" t="s">
        <v>4203</v>
      </c>
      <c r="Q157" s="400">
        <v>37</v>
      </c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37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37</v>
      </c>
      <c r="EW157" s="173"/>
      <c r="EX157" s="248">
        <f t="shared" si="191"/>
        <v>0</v>
      </c>
      <c r="EY157" s="174">
        <f>(L157*regular)+(M157*Cadeirantee)</f>
        <v>192.8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3354</v>
      </c>
      <c r="B158" s="369" t="s">
        <v>3355</v>
      </c>
      <c r="C158" s="375" t="s">
        <v>3229</v>
      </c>
      <c r="D158" s="371" t="s">
        <v>3356</v>
      </c>
      <c r="E158" s="371" t="s">
        <v>3357</v>
      </c>
      <c r="F158" s="376" t="s">
        <v>3222</v>
      </c>
      <c r="G158" s="376" t="s">
        <v>3223</v>
      </c>
      <c r="H158" s="373" t="s">
        <v>193</v>
      </c>
      <c r="I158" s="374" t="s">
        <v>3358</v>
      </c>
      <c r="J158" s="421" t="s">
        <v>3227</v>
      </c>
      <c r="K158" s="422" t="s">
        <v>3231</v>
      </c>
      <c r="L158" s="329">
        <f>CONTINUA!BV158</f>
        <v>0</v>
      </c>
      <c r="M158" s="329">
        <f>CONTINUA!BW158</f>
        <v>0</v>
      </c>
      <c r="N158" s="657"/>
      <c r="O158" s="658" t="s">
        <v>4206</v>
      </c>
      <c r="P158" s="659" t="s">
        <v>4203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3354</v>
      </c>
      <c r="B159" s="369" t="s">
        <v>3355</v>
      </c>
      <c r="C159" s="375" t="s">
        <v>3229</v>
      </c>
      <c r="D159" s="371" t="s">
        <v>3356</v>
      </c>
      <c r="E159" s="371" t="s">
        <v>3357</v>
      </c>
      <c r="F159" s="376" t="s">
        <v>3222</v>
      </c>
      <c r="G159" s="376" t="s">
        <v>3223</v>
      </c>
      <c r="H159" s="373" t="s">
        <v>193</v>
      </c>
      <c r="I159" s="374" t="s">
        <v>3358</v>
      </c>
      <c r="J159" s="421" t="s">
        <v>3227</v>
      </c>
      <c r="K159" s="423" t="s">
        <v>3232</v>
      </c>
      <c r="L159" s="329">
        <f>CONTINUA!BV159</f>
        <v>0</v>
      </c>
      <c r="M159" s="329">
        <f>CONTINUA!BW159</f>
        <v>0</v>
      </c>
      <c r="N159" s="657"/>
      <c r="O159" s="658" t="s">
        <v>4206</v>
      </c>
      <c r="P159" s="659" t="s">
        <v>4203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3354</v>
      </c>
      <c r="B160" s="378" t="s">
        <v>3355</v>
      </c>
      <c r="C160" s="379" t="s">
        <v>3229</v>
      </c>
      <c r="D160" s="380" t="s">
        <v>3356</v>
      </c>
      <c r="E160" s="380" t="s">
        <v>3357</v>
      </c>
      <c r="F160" s="381" t="s">
        <v>3222</v>
      </c>
      <c r="G160" s="381" t="s">
        <v>3223</v>
      </c>
      <c r="H160" s="382" t="s">
        <v>193</v>
      </c>
      <c r="I160" s="383" t="s">
        <v>3358</v>
      </c>
      <c r="J160" s="421" t="s">
        <v>3227</v>
      </c>
      <c r="K160" s="424" t="s">
        <v>60</v>
      </c>
      <c r="L160" s="329">
        <f>CONTINUA!BV160</f>
        <v>0</v>
      </c>
      <c r="M160" s="329">
        <f>CONTINUA!BW160</f>
        <v>0</v>
      </c>
      <c r="N160" s="657"/>
      <c r="O160" s="658" t="s">
        <v>4206</v>
      </c>
      <c r="P160" s="659" t="s">
        <v>4203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3359</v>
      </c>
      <c r="B161" s="522" t="s">
        <v>3360</v>
      </c>
      <c r="C161" s="523">
        <v>1</v>
      </c>
      <c r="D161" s="524" t="s">
        <v>3356</v>
      </c>
      <c r="E161" s="524" t="s">
        <v>3361</v>
      </c>
      <c r="F161" s="525" t="s">
        <v>3222</v>
      </c>
      <c r="G161" s="525" t="s">
        <v>3223</v>
      </c>
      <c r="H161" s="350" t="s">
        <v>193</v>
      </c>
      <c r="I161" s="351" t="s">
        <v>3362</v>
      </c>
      <c r="J161" s="409" t="s">
        <v>3227</v>
      </c>
      <c r="K161" s="410" t="s">
        <v>3228</v>
      </c>
      <c r="L161" s="329">
        <f>CONTINUA!BV161</f>
        <v>0</v>
      </c>
      <c r="M161" s="329">
        <f>CONTINUA!BW161</f>
        <v>0</v>
      </c>
      <c r="N161" s="657"/>
      <c r="O161" s="658" t="s">
        <v>4206</v>
      </c>
      <c r="P161" s="659" t="s">
        <v>4203</v>
      </c>
      <c r="Q161" s="400"/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19049.420000000002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19049.420000000002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19049.420000000002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3359</v>
      </c>
      <c r="B162" s="369" t="s">
        <v>3360</v>
      </c>
      <c r="C162" s="370" t="s">
        <v>3229</v>
      </c>
      <c r="D162" s="371" t="s">
        <v>3356</v>
      </c>
      <c r="E162" s="371" t="s">
        <v>3361</v>
      </c>
      <c r="F162" s="372" t="s">
        <v>3222</v>
      </c>
      <c r="G162" s="372" t="s">
        <v>3223</v>
      </c>
      <c r="H162" s="373" t="s">
        <v>193</v>
      </c>
      <c r="I162" s="374" t="s">
        <v>3362</v>
      </c>
      <c r="J162" s="421" t="s">
        <v>3227</v>
      </c>
      <c r="K162" s="421" t="s">
        <v>3230</v>
      </c>
      <c r="L162" s="329">
        <f>CONTINUA!BV162</f>
        <v>0</v>
      </c>
      <c r="M162" s="329">
        <f>CONTINUA!BW162</f>
        <v>0</v>
      </c>
      <c r="N162" s="657"/>
      <c r="O162" s="658" t="s">
        <v>4206</v>
      </c>
      <c r="P162" s="659" t="s">
        <v>4203</v>
      </c>
      <c r="Q162" s="400">
        <v>46</v>
      </c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46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46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3359</v>
      </c>
      <c r="B163" s="369" t="s">
        <v>3360</v>
      </c>
      <c r="C163" s="375" t="s">
        <v>3229</v>
      </c>
      <c r="D163" s="371" t="s">
        <v>3356</v>
      </c>
      <c r="E163" s="371" t="s">
        <v>3361</v>
      </c>
      <c r="F163" s="376" t="s">
        <v>3222</v>
      </c>
      <c r="G163" s="376" t="s">
        <v>3223</v>
      </c>
      <c r="H163" s="373" t="s">
        <v>193</v>
      </c>
      <c r="I163" s="374" t="s">
        <v>3362</v>
      </c>
      <c r="J163" s="421" t="s">
        <v>3227</v>
      </c>
      <c r="K163" s="422" t="s">
        <v>3231</v>
      </c>
      <c r="L163" s="329">
        <f>CONTINUA!BV163</f>
        <v>0</v>
      </c>
      <c r="M163" s="329">
        <f>CONTINUA!BW163</f>
        <v>0</v>
      </c>
      <c r="N163" s="657"/>
      <c r="O163" s="658" t="s">
        <v>4206</v>
      </c>
      <c r="P163" s="659" t="s">
        <v>4203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3359</v>
      </c>
      <c r="B164" s="369" t="s">
        <v>3360</v>
      </c>
      <c r="C164" s="375" t="s">
        <v>3229</v>
      </c>
      <c r="D164" s="371" t="s">
        <v>3356</v>
      </c>
      <c r="E164" s="371" t="s">
        <v>3361</v>
      </c>
      <c r="F164" s="376" t="s">
        <v>3222</v>
      </c>
      <c r="G164" s="376" t="s">
        <v>3223</v>
      </c>
      <c r="H164" s="373" t="s">
        <v>193</v>
      </c>
      <c r="I164" s="374" t="s">
        <v>3362</v>
      </c>
      <c r="J164" s="421" t="s">
        <v>3227</v>
      </c>
      <c r="K164" s="423" t="s">
        <v>3232</v>
      </c>
      <c r="L164" s="329">
        <f>CONTINUA!BV164</f>
        <v>0</v>
      </c>
      <c r="M164" s="329">
        <f>CONTINUA!BW164</f>
        <v>0</v>
      </c>
      <c r="N164" s="657"/>
      <c r="O164" s="658" t="s">
        <v>4206</v>
      </c>
      <c r="P164" s="659" t="s">
        <v>4203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3359</v>
      </c>
      <c r="B165" s="378" t="s">
        <v>3360</v>
      </c>
      <c r="C165" s="379" t="s">
        <v>3229</v>
      </c>
      <c r="D165" s="380" t="s">
        <v>3356</v>
      </c>
      <c r="E165" s="380" t="s">
        <v>3361</v>
      </c>
      <c r="F165" s="381" t="s">
        <v>3222</v>
      </c>
      <c r="G165" s="381" t="s">
        <v>3223</v>
      </c>
      <c r="H165" s="382" t="s">
        <v>193</v>
      </c>
      <c r="I165" s="383" t="s">
        <v>3362</v>
      </c>
      <c r="J165" s="421" t="s">
        <v>3227</v>
      </c>
      <c r="K165" s="424" t="s">
        <v>60</v>
      </c>
      <c r="L165" s="329">
        <f>CONTINUA!BV165</f>
        <v>0</v>
      </c>
      <c r="M165" s="329">
        <f>CONTINUA!BW165</f>
        <v>0</v>
      </c>
      <c r="N165" s="657"/>
      <c r="O165" s="658" t="s">
        <v>4206</v>
      </c>
      <c r="P165" s="659" t="s">
        <v>4203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3363</v>
      </c>
      <c r="B166" s="522" t="s">
        <v>3364</v>
      </c>
      <c r="C166" s="523">
        <v>1</v>
      </c>
      <c r="D166" s="524" t="s">
        <v>3356</v>
      </c>
      <c r="E166" s="524" t="s">
        <v>3365</v>
      </c>
      <c r="F166" s="525" t="s">
        <v>3222</v>
      </c>
      <c r="G166" s="525" t="s">
        <v>3223</v>
      </c>
      <c r="H166" s="350" t="s">
        <v>193</v>
      </c>
      <c r="I166" s="351" t="s">
        <v>3366</v>
      </c>
      <c r="J166" s="409" t="s">
        <v>3227</v>
      </c>
      <c r="K166" s="410" t="s">
        <v>3228</v>
      </c>
      <c r="L166" s="329">
        <f>CONTINUA!BV166</f>
        <v>0</v>
      </c>
      <c r="M166" s="329">
        <f>CONTINUA!BW166</f>
        <v>0</v>
      </c>
      <c r="N166" s="657"/>
      <c r="O166" s="658" t="s">
        <v>4206</v>
      </c>
      <c r="P166" s="659" t="s">
        <v>4203</v>
      </c>
      <c r="Q166" s="400">
        <v>2</v>
      </c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>
        <v>1</v>
      </c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2</v>
      </c>
      <c r="EQ166" s="171">
        <f t="shared" si="169"/>
        <v>1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3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14811.890000000001</v>
      </c>
      <c r="EY166" s="174">
        <f>(L166*regular)+(M166*Cadeirantee)</f>
        <v>0</v>
      </c>
      <c r="EZ166" s="249">
        <f>SUMIF(FG166:GJ166,"&gt;0")</f>
        <v>423.75300000000004</v>
      </c>
      <c r="FA166" s="249">
        <f>SUMIF(FG166:GJ166,"&lt;0")+SUMIF(GN166:HP166,"&lt;0")</f>
        <v>-192.61500000000001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15813.488000000001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14811.890000000001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321.02500000000003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-192.61500000000001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102.72800000000001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3363</v>
      </c>
      <c r="B167" s="369" t="s">
        <v>3364</v>
      </c>
      <c r="C167" s="370" t="s">
        <v>3229</v>
      </c>
      <c r="D167" s="371" t="s">
        <v>3356</v>
      </c>
      <c r="E167" s="371" t="s">
        <v>3365</v>
      </c>
      <c r="F167" s="372" t="s">
        <v>3222</v>
      </c>
      <c r="G167" s="372" t="s">
        <v>3223</v>
      </c>
      <c r="H167" s="373" t="s">
        <v>193</v>
      </c>
      <c r="I167" s="374" t="s">
        <v>3366</v>
      </c>
      <c r="J167" s="421" t="s">
        <v>3227</v>
      </c>
      <c r="K167" s="421" t="s">
        <v>3230</v>
      </c>
      <c r="L167" s="329">
        <f>CONTINUA!BV167</f>
        <v>0</v>
      </c>
      <c r="M167" s="329">
        <f>CONTINUA!BW167</f>
        <v>0</v>
      </c>
      <c r="N167" s="657"/>
      <c r="O167" s="658" t="s">
        <v>4206</v>
      </c>
      <c r="P167" s="659" t="s">
        <v>4203</v>
      </c>
      <c r="Q167" s="400">
        <v>33</v>
      </c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>
        <v>1</v>
      </c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>
        <v>-1</v>
      </c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33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33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3363</v>
      </c>
      <c r="B168" s="369" t="s">
        <v>3364</v>
      </c>
      <c r="C168" s="375" t="s">
        <v>3229</v>
      </c>
      <c r="D168" s="371" t="s">
        <v>3356</v>
      </c>
      <c r="E168" s="371" t="s">
        <v>3365</v>
      </c>
      <c r="F168" s="376" t="s">
        <v>3222</v>
      </c>
      <c r="G168" s="376" t="s">
        <v>3223</v>
      </c>
      <c r="H168" s="373" t="s">
        <v>193</v>
      </c>
      <c r="I168" s="374" t="s">
        <v>3366</v>
      </c>
      <c r="J168" s="421" t="s">
        <v>3227</v>
      </c>
      <c r="K168" s="422" t="s">
        <v>3231</v>
      </c>
      <c r="L168" s="329">
        <f>CONTINUA!BV168</f>
        <v>0</v>
      </c>
      <c r="M168" s="329">
        <f>CONTINUA!BW168</f>
        <v>0</v>
      </c>
      <c r="N168" s="657"/>
      <c r="O168" s="658" t="s">
        <v>4206</v>
      </c>
      <c r="P168" s="659" t="s">
        <v>4203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3363</v>
      </c>
      <c r="B169" s="369" t="s">
        <v>3364</v>
      </c>
      <c r="C169" s="375" t="s">
        <v>3229</v>
      </c>
      <c r="D169" s="371" t="s">
        <v>3356</v>
      </c>
      <c r="E169" s="371" t="s">
        <v>3365</v>
      </c>
      <c r="F169" s="376" t="s">
        <v>3222</v>
      </c>
      <c r="G169" s="376" t="s">
        <v>3223</v>
      </c>
      <c r="H169" s="373" t="s">
        <v>193</v>
      </c>
      <c r="I169" s="374" t="s">
        <v>3366</v>
      </c>
      <c r="J169" s="421" t="s">
        <v>3227</v>
      </c>
      <c r="K169" s="423" t="s">
        <v>3232</v>
      </c>
      <c r="L169" s="329">
        <f>CONTINUA!BV169</f>
        <v>0</v>
      </c>
      <c r="M169" s="329">
        <f>CONTINUA!BW169</f>
        <v>0</v>
      </c>
      <c r="N169" s="657"/>
      <c r="O169" s="658" t="s">
        <v>4206</v>
      </c>
      <c r="P169" s="659" t="s">
        <v>4203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3363</v>
      </c>
      <c r="B170" s="378" t="s">
        <v>3364</v>
      </c>
      <c r="C170" s="379" t="s">
        <v>3229</v>
      </c>
      <c r="D170" s="380" t="s">
        <v>3356</v>
      </c>
      <c r="E170" s="380" t="s">
        <v>3365</v>
      </c>
      <c r="F170" s="381" t="s">
        <v>3222</v>
      </c>
      <c r="G170" s="381" t="s">
        <v>3223</v>
      </c>
      <c r="H170" s="382" t="s">
        <v>193</v>
      </c>
      <c r="I170" s="383" t="s">
        <v>3366</v>
      </c>
      <c r="J170" s="421" t="s">
        <v>3227</v>
      </c>
      <c r="K170" s="424" t="s">
        <v>60</v>
      </c>
      <c r="L170" s="329">
        <f>CONTINUA!BV170</f>
        <v>0</v>
      </c>
      <c r="M170" s="329">
        <f>CONTINUA!BW170</f>
        <v>0</v>
      </c>
      <c r="N170" s="657"/>
      <c r="O170" s="658" t="s">
        <v>4206</v>
      </c>
      <c r="P170" s="659" t="s">
        <v>4203</v>
      </c>
      <c r="Q170" s="400">
        <v>4</v>
      </c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4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4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770.46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1540.92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3367</v>
      </c>
      <c r="B171" s="522" t="s">
        <v>3368</v>
      </c>
      <c r="C171" s="523">
        <v>3</v>
      </c>
      <c r="D171" s="524" t="s">
        <v>3356</v>
      </c>
      <c r="E171" s="524" t="s">
        <v>3369</v>
      </c>
      <c r="F171" s="525" t="s">
        <v>3222</v>
      </c>
      <c r="G171" s="525" t="s">
        <v>3223</v>
      </c>
      <c r="H171" s="350" t="s">
        <v>193</v>
      </c>
      <c r="I171" s="351" t="s">
        <v>3370</v>
      </c>
      <c r="J171" s="409" t="s">
        <v>3257</v>
      </c>
      <c r="K171" s="410" t="s">
        <v>3228</v>
      </c>
      <c r="L171" s="329">
        <f>CONTINUA!BV171</f>
        <v>0</v>
      </c>
      <c r="M171" s="329">
        <f>CONTINUA!BW171</f>
        <v>0</v>
      </c>
      <c r="N171" s="657"/>
      <c r="O171" s="658" t="s">
        <v>4206</v>
      </c>
      <c r="P171" s="659" t="s">
        <v>4203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 t="s">
        <v>4193</v>
      </c>
      <c r="EL171" s="513" t="s">
        <v>4194</v>
      </c>
      <c r="EM171" s="520"/>
      <c r="EN171" s="520"/>
      <c r="EO171" s="520">
        <v>93.171000000000006</v>
      </c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11840.5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11747.329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11840.5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93.171000000000006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3367</v>
      </c>
      <c r="B172" s="369" t="s">
        <v>3368</v>
      </c>
      <c r="C172" s="370" t="s">
        <v>3258</v>
      </c>
      <c r="D172" s="371" t="s">
        <v>3356</v>
      </c>
      <c r="E172" s="371" t="s">
        <v>3369</v>
      </c>
      <c r="F172" s="372" t="s">
        <v>3222</v>
      </c>
      <c r="G172" s="372" t="s">
        <v>3223</v>
      </c>
      <c r="H172" s="373" t="s">
        <v>193</v>
      </c>
      <c r="I172" s="374" t="s">
        <v>3370</v>
      </c>
      <c r="J172" s="421" t="s">
        <v>3257</v>
      </c>
      <c r="K172" s="421" t="s">
        <v>3230</v>
      </c>
      <c r="L172" s="329">
        <f>CONTINUA!BV172</f>
        <v>0</v>
      </c>
      <c r="M172" s="329">
        <f>CONTINUA!BW172</f>
        <v>0</v>
      </c>
      <c r="N172" s="657"/>
      <c r="O172" s="658" t="s">
        <v>4206</v>
      </c>
      <c r="P172" s="659" t="s">
        <v>4203</v>
      </c>
      <c r="Q172" s="400"/>
      <c r="R172" s="401"/>
      <c r="S172" s="400"/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0</v>
      </c>
      <c r="EQ172" s="171">
        <f t="shared" si="169"/>
        <v>0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0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3367</v>
      </c>
      <c r="B173" s="369" t="s">
        <v>3368</v>
      </c>
      <c r="C173" s="375" t="s">
        <v>3258</v>
      </c>
      <c r="D173" s="371" t="s">
        <v>3356</v>
      </c>
      <c r="E173" s="371" t="s">
        <v>3369</v>
      </c>
      <c r="F173" s="376" t="s">
        <v>3222</v>
      </c>
      <c r="G173" s="376" t="s">
        <v>3223</v>
      </c>
      <c r="H173" s="373" t="s">
        <v>193</v>
      </c>
      <c r="I173" s="374" t="s">
        <v>3370</v>
      </c>
      <c r="J173" s="421" t="s">
        <v>3257</v>
      </c>
      <c r="K173" s="422" t="s">
        <v>3231</v>
      </c>
      <c r="L173" s="329">
        <f>CONTINUA!BV173</f>
        <v>0</v>
      </c>
      <c r="M173" s="329">
        <f>CONTINUA!BW173</f>
        <v>0</v>
      </c>
      <c r="N173" s="657"/>
      <c r="O173" s="658" t="s">
        <v>4206</v>
      </c>
      <c r="P173" s="659" t="s">
        <v>4203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3367</v>
      </c>
      <c r="B174" s="369" t="s">
        <v>3368</v>
      </c>
      <c r="C174" s="375" t="s">
        <v>3258</v>
      </c>
      <c r="D174" s="371" t="s">
        <v>3356</v>
      </c>
      <c r="E174" s="371" t="s">
        <v>3369</v>
      </c>
      <c r="F174" s="376" t="s">
        <v>3222</v>
      </c>
      <c r="G174" s="376" t="s">
        <v>3223</v>
      </c>
      <c r="H174" s="373" t="s">
        <v>193</v>
      </c>
      <c r="I174" s="374" t="s">
        <v>3370</v>
      </c>
      <c r="J174" s="421" t="s">
        <v>3257</v>
      </c>
      <c r="K174" s="423" t="s">
        <v>3232</v>
      </c>
      <c r="L174" s="329">
        <f>CONTINUA!BV174</f>
        <v>0</v>
      </c>
      <c r="M174" s="329">
        <f>CONTINUA!BW174</f>
        <v>0</v>
      </c>
      <c r="N174" s="657"/>
      <c r="O174" s="658" t="s">
        <v>4206</v>
      </c>
      <c r="P174" s="659" t="s">
        <v>4203</v>
      </c>
      <c r="Q174" s="400">
        <v>17</v>
      </c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17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17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3367</v>
      </c>
      <c r="B175" s="378" t="s">
        <v>3368</v>
      </c>
      <c r="C175" s="379" t="s">
        <v>3258</v>
      </c>
      <c r="D175" s="380" t="s">
        <v>3356</v>
      </c>
      <c r="E175" s="380" t="s">
        <v>3369</v>
      </c>
      <c r="F175" s="381" t="s">
        <v>3222</v>
      </c>
      <c r="G175" s="381" t="s">
        <v>3223</v>
      </c>
      <c r="H175" s="382" t="s">
        <v>193</v>
      </c>
      <c r="I175" s="383" t="s">
        <v>3370</v>
      </c>
      <c r="J175" s="421" t="s">
        <v>3257</v>
      </c>
      <c r="K175" s="424" t="s">
        <v>60</v>
      </c>
      <c r="L175" s="329">
        <f>CONTINUA!BV175</f>
        <v>0</v>
      </c>
      <c r="M175" s="329">
        <f>CONTINUA!BW175</f>
        <v>0</v>
      </c>
      <c r="N175" s="657"/>
      <c r="O175" s="658" t="s">
        <v>4206</v>
      </c>
      <c r="P175" s="659" t="s">
        <v>4203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3371</v>
      </c>
      <c r="B176" s="522" t="s">
        <v>3372</v>
      </c>
      <c r="C176" s="523">
        <v>1</v>
      </c>
      <c r="D176" s="524" t="s">
        <v>3356</v>
      </c>
      <c r="E176" s="524" t="s">
        <v>3373</v>
      </c>
      <c r="F176" s="525" t="s">
        <v>3222</v>
      </c>
      <c r="G176" s="525" t="s">
        <v>3223</v>
      </c>
      <c r="H176" s="350" t="s">
        <v>193</v>
      </c>
      <c r="I176" s="351" t="s">
        <v>3374</v>
      </c>
      <c r="J176" s="409" t="s">
        <v>3227</v>
      </c>
      <c r="K176" s="410" t="s">
        <v>3228</v>
      </c>
      <c r="L176" s="329">
        <f>CONTINUA!BV176</f>
        <v>0</v>
      </c>
      <c r="M176" s="329">
        <f>CONTINUA!BW176</f>
        <v>0</v>
      </c>
      <c r="N176" s="657"/>
      <c r="O176" s="658" t="s">
        <v>4206</v>
      </c>
      <c r="P176" s="659" t="s">
        <v>4203</v>
      </c>
      <c r="Q176" s="400">
        <v>26</v>
      </c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26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26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21360.800000000003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21611.440000000002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21360.800000000003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3371</v>
      </c>
      <c r="B177" s="369" t="s">
        <v>3372</v>
      </c>
      <c r="C177" s="370" t="s">
        <v>3229</v>
      </c>
      <c r="D177" s="371" t="s">
        <v>3356</v>
      </c>
      <c r="E177" s="371" t="s">
        <v>3373</v>
      </c>
      <c r="F177" s="372" t="s">
        <v>3222</v>
      </c>
      <c r="G177" s="372" t="s">
        <v>3223</v>
      </c>
      <c r="H177" s="373" t="s">
        <v>193</v>
      </c>
      <c r="I177" s="374" t="s">
        <v>3374</v>
      </c>
      <c r="J177" s="421" t="s">
        <v>3227</v>
      </c>
      <c r="K177" s="421" t="s">
        <v>3230</v>
      </c>
      <c r="L177" s="329">
        <f>CONTINUA!BV177</f>
        <v>26</v>
      </c>
      <c r="M177" s="329">
        <f>CONTINUA!BW177</f>
        <v>0</v>
      </c>
      <c r="N177" s="657"/>
      <c r="O177" s="658" t="s">
        <v>4206</v>
      </c>
      <c r="P177" s="659" t="s">
        <v>4203</v>
      </c>
      <c r="Q177" s="400">
        <v>26</v>
      </c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26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26</v>
      </c>
      <c r="EW177" s="173"/>
      <c r="EX177" s="248">
        <f t="shared" si="211"/>
        <v>0</v>
      </c>
      <c r="EY177" s="174">
        <f>(L177*regular)+(M177*Cadeirantee)</f>
        <v>250.64000000000001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3371</v>
      </c>
      <c r="B178" s="369" t="s">
        <v>3372</v>
      </c>
      <c r="C178" s="375" t="s">
        <v>3229</v>
      </c>
      <c r="D178" s="371" t="s">
        <v>3356</v>
      </c>
      <c r="E178" s="371" t="s">
        <v>3373</v>
      </c>
      <c r="F178" s="376" t="s">
        <v>3222</v>
      </c>
      <c r="G178" s="376" t="s">
        <v>3223</v>
      </c>
      <c r="H178" s="373" t="s">
        <v>193</v>
      </c>
      <c r="I178" s="374" t="s">
        <v>3374</v>
      </c>
      <c r="J178" s="421" t="s">
        <v>3227</v>
      </c>
      <c r="K178" s="422" t="s">
        <v>3231</v>
      </c>
      <c r="L178" s="329">
        <f>CONTINUA!BV178</f>
        <v>0</v>
      </c>
      <c r="M178" s="329">
        <f>CONTINUA!BW178</f>
        <v>0</v>
      </c>
      <c r="N178" s="657"/>
      <c r="O178" s="658" t="s">
        <v>4206</v>
      </c>
      <c r="P178" s="659" t="s">
        <v>4203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3371</v>
      </c>
      <c r="B179" s="369" t="s">
        <v>3372</v>
      </c>
      <c r="C179" s="375" t="s">
        <v>3229</v>
      </c>
      <c r="D179" s="371" t="s">
        <v>3356</v>
      </c>
      <c r="E179" s="371" t="s">
        <v>3373</v>
      </c>
      <c r="F179" s="376" t="s">
        <v>3222</v>
      </c>
      <c r="G179" s="376" t="s">
        <v>3223</v>
      </c>
      <c r="H179" s="373" t="s">
        <v>193</v>
      </c>
      <c r="I179" s="374" t="s">
        <v>3374</v>
      </c>
      <c r="J179" s="421" t="s">
        <v>3227</v>
      </c>
      <c r="K179" s="423" t="s">
        <v>3232</v>
      </c>
      <c r="L179" s="329">
        <f>CONTINUA!BV179</f>
        <v>0</v>
      </c>
      <c r="M179" s="329">
        <f>CONTINUA!BW179</f>
        <v>0</v>
      </c>
      <c r="N179" s="657"/>
      <c r="O179" s="658" t="s">
        <v>4206</v>
      </c>
      <c r="P179" s="659" t="s">
        <v>4203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3371</v>
      </c>
      <c r="B180" s="378" t="s">
        <v>3372</v>
      </c>
      <c r="C180" s="379" t="s">
        <v>3229</v>
      </c>
      <c r="D180" s="380" t="s">
        <v>3356</v>
      </c>
      <c r="E180" s="380" t="s">
        <v>3373</v>
      </c>
      <c r="F180" s="381" t="s">
        <v>3222</v>
      </c>
      <c r="G180" s="381" t="s">
        <v>3223</v>
      </c>
      <c r="H180" s="382" t="s">
        <v>193</v>
      </c>
      <c r="I180" s="383" t="s">
        <v>3374</v>
      </c>
      <c r="J180" s="421" t="s">
        <v>3227</v>
      </c>
      <c r="K180" s="424" t="s">
        <v>60</v>
      </c>
      <c r="L180" s="329">
        <f>CONTINUA!BV180</f>
        <v>0</v>
      </c>
      <c r="M180" s="329">
        <f>CONTINUA!BW180</f>
        <v>0</v>
      </c>
      <c r="N180" s="657"/>
      <c r="O180" s="658" t="s">
        <v>4206</v>
      </c>
      <c r="P180" s="659" t="s">
        <v>4203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3375</v>
      </c>
      <c r="B181" s="522" t="s">
        <v>3376</v>
      </c>
      <c r="C181" s="523">
        <v>1</v>
      </c>
      <c r="D181" s="524" t="s">
        <v>3356</v>
      </c>
      <c r="E181" s="524" t="s">
        <v>3377</v>
      </c>
      <c r="F181" s="525" t="s">
        <v>3222</v>
      </c>
      <c r="G181" s="525" t="s">
        <v>3223</v>
      </c>
      <c r="H181" s="350" t="s">
        <v>193</v>
      </c>
      <c r="I181" s="351" t="s">
        <v>3378</v>
      </c>
      <c r="J181" s="409" t="s">
        <v>3227</v>
      </c>
      <c r="K181" s="410" t="s">
        <v>3228</v>
      </c>
      <c r="L181" s="329">
        <f>CONTINUA!BV181</f>
        <v>0</v>
      </c>
      <c r="M181" s="329">
        <f>CONTINUA!BW181</f>
        <v>0</v>
      </c>
      <c r="N181" s="657"/>
      <c r="O181" s="658" t="s">
        <v>4206</v>
      </c>
      <c r="P181" s="659" t="s">
        <v>4203</v>
      </c>
      <c r="Q181" s="400"/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0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0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22516.49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-38.523000000000003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24151.719000000001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22516.49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-38.523000000000003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3375</v>
      </c>
      <c r="B182" s="369" t="s">
        <v>3376</v>
      </c>
      <c r="C182" s="370" t="s">
        <v>3229</v>
      </c>
      <c r="D182" s="371" t="s">
        <v>3356</v>
      </c>
      <c r="E182" s="371" t="s">
        <v>3377</v>
      </c>
      <c r="F182" s="372" t="s">
        <v>3222</v>
      </c>
      <c r="G182" s="372" t="s">
        <v>3223</v>
      </c>
      <c r="H182" s="373" t="s">
        <v>193</v>
      </c>
      <c r="I182" s="374" t="s">
        <v>3378</v>
      </c>
      <c r="J182" s="421" t="s">
        <v>3227</v>
      </c>
      <c r="K182" s="421" t="s">
        <v>3230</v>
      </c>
      <c r="L182" s="329">
        <f>CONTINUA!BV182</f>
        <v>131</v>
      </c>
      <c r="M182" s="329">
        <f>CONTINUA!BW182</f>
        <v>0</v>
      </c>
      <c r="N182" s="657"/>
      <c r="O182" s="658" t="s">
        <v>4206</v>
      </c>
      <c r="P182" s="659" t="s">
        <v>4203</v>
      </c>
      <c r="Q182" s="400">
        <v>55</v>
      </c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>
        <v>-1</v>
      </c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55</v>
      </c>
      <c r="EQ182" s="171">
        <f t="shared" si="169"/>
        <v>-1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54</v>
      </c>
      <c r="EW182" s="173"/>
      <c r="EX182" s="248">
        <f t="shared" si="216"/>
        <v>0</v>
      </c>
      <c r="EY182" s="174">
        <f>(L182*regular)+(M182*Cadeirantee)</f>
        <v>1262.8400000000001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3375</v>
      </c>
      <c r="B183" s="369" t="s">
        <v>3376</v>
      </c>
      <c r="C183" s="375" t="s">
        <v>3229</v>
      </c>
      <c r="D183" s="371" t="s">
        <v>3356</v>
      </c>
      <c r="E183" s="371" t="s">
        <v>3377</v>
      </c>
      <c r="F183" s="376" t="s">
        <v>3222</v>
      </c>
      <c r="G183" s="376" t="s">
        <v>3223</v>
      </c>
      <c r="H183" s="373" t="s">
        <v>193</v>
      </c>
      <c r="I183" s="374" t="s">
        <v>3378</v>
      </c>
      <c r="J183" s="421" t="s">
        <v>3227</v>
      </c>
      <c r="K183" s="422" t="s">
        <v>3231</v>
      </c>
      <c r="L183" s="329">
        <f>CONTINUA!BV183</f>
        <v>0</v>
      </c>
      <c r="M183" s="329">
        <f>CONTINUA!BW183</f>
        <v>0</v>
      </c>
      <c r="N183" s="657"/>
      <c r="O183" s="658" t="s">
        <v>4206</v>
      </c>
      <c r="P183" s="659" t="s">
        <v>4203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3375</v>
      </c>
      <c r="B184" s="369" t="s">
        <v>3376</v>
      </c>
      <c r="C184" s="375" t="s">
        <v>3229</v>
      </c>
      <c r="D184" s="371" t="s">
        <v>3356</v>
      </c>
      <c r="E184" s="371" t="s">
        <v>3377</v>
      </c>
      <c r="F184" s="376" t="s">
        <v>3222</v>
      </c>
      <c r="G184" s="376" t="s">
        <v>3223</v>
      </c>
      <c r="H184" s="373" t="s">
        <v>193</v>
      </c>
      <c r="I184" s="374" t="s">
        <v>3378</v>
      </c>
      <c r="J184" s="421" t="s">
        <v>3227</v>
      </c>
      <c r="K184" s="423" t="s">
        <v>3232</v>
      </c>
      <c r="L184" s="329">
        <f>CONTINUA!BV184</f>
        <v>0</v>
      </c>
      <c r="M184" s="329">
        <f>CONTINUA!BW184</f>
        <v>0</v>
      </c>
      <c r="N184" s="657"/>
      <c r="O184" s="658" t="s">
        <v>4206</v>
      </c>
      <c r="P184" s="659" t="s">
        <v>4203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3375</v>
      </c>
      <c r="B185" s="378" t="s">
        <v>3376</v>
      </c>
      <c r="C185" s="379" t="s">
        <v>3229</v>
      </c>
      <c r="D185" s="380" t="s">
        <v>3356</v>
      </c>
      <c r="E185" s="380" t="s">
        <v>3377</v>
      </c>
      <c r="F185" s="381" t="s">
        <v>3222</v>
      </c>
      <c r="G185" s="381" t="s">
        <v>3223</v>
      </c>
      <c r="H185" s="382" t="s">
        <v>193</v>
      </c>
      <c r="I185" s="383" t="s">
        <v>3378</v>
      </c>
      <c r="J185" s="421" t="s">
        <v>3227</v>
      </c>
      <c r="K185" s="424" t="s">
        <v>60</v>
      </c>
      <c r="L185" s="329">
        <f>CONTINUA!BV185</f>
        <v>0</v>
      </c>
      <c r="M185" s="329">
        <f>CONTINUA!BW185</f>
        <v>0</v>
      </c>
      <c r="N185" s="657"/>
      <c r="O185" s="658" t="s">
        <v>4206</v>
      </c>
      <c r="P185" s="659" t="s">
        <v>4203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>
        <v>2</v>
      </c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>
        <v>1</v>
      </c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3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3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410.91200000000003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642.05000000000007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179.774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3379</v>
      </c>
      <c r="B186" s="522" t="s">
        <v>3380</v>
      </c>
      <c r="C186" s="523">
        <v>1</v>
      </c>
      <c r="D186" s="524" t="s">
        <v>3356</v>
      </c>
      <c r="E186" s="524" t="s">
        <v>3381</v>
      </c>
      <c r="F186" s="525" t="s">
        <v>3222</v>
      </c>
      <c r="G186" s="525" t="s">
        <v>3223</v>
      </c>
      <c r="H186" s="350" t="s">
        <v>193</v>
      </c>
      <c r="I186" s="351" t="s">
        <v>3382</v>
      </c>
      <c r="J186" s="409" t="s">
        <v>3227</v>
      </c>
      <c r="K186" s="410" t="s">
        <v>3228</v>
      </c>
      <c r="L186" s="329">
        <f>CONTINUA!BV186</f>
        <v>0</v>
      </c>
      <c r="M186" s="329">
        <f>CONTINUA!BW186</f>
        <v>0</v>
      </c>
      <c r="N186" s="657"/>
      <c r="O186" s="658" t="s">
        <v>4206</v>
      </c>
      <c r="P186" s="659" t="s">
        <v>4203</v>
      </c>
      <c r="Q186" s="400"/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16738.04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17823.4745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16738.04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3379</v>
      </c>
      <c r="B187" s="369" t="s">
        <v>3380</v>
      </c>
      <c r="C187" s="370" t="s">
        <v>3229</v>
      </c>
      <c r="D187" s="371" t="s">
        <v>3356</v>
      </c>
      <c r="E187" s="371" t="s">
        <v>3381</v>
      </c>
      <c r="F187" s="372" t="s">
        <v>3222</v>
      </c>
      <c r="G187" s="372" t="s">
        <v>3223</v>
      </c>
      <c r="H187" s="373" t="s">
        <v>193</v>
      </c>
      <c r="I187" s="374" t="s">
        <v>3382</v>
      </c>
      <c r="J187" s="421" t="s">
        <v>3227</v>
      </c>
      <c r="K187" s="421" t="s">
        <v>3230</v>
      </c>
      <c r="L187" s="329">
        <f>CONTINUA!BV187</f>
        <v>40</v>
      </c>
      <c r="M187" s="329">
        <f>CONTINUA!BW187</f>
        <v>0</v>
      </c>
      <c r="N187" s="657"/>
      <c r="O187" s="658" t="s">
        <v>4206</v>
      </c>
      <c r="P187" s="659" t="s">
        <v>4203</v>
      </c>
      <c r="Q187" s="400">
        <v>40</v>
      </c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40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40</v>
      </c>
      <c r="EW187" s="173"/>
      <c r="EX187" s="248">
        <f t="shared" si="221"/>
        <v>0</v>
      </c>
      <c r="EY187" s="174">
        <f>(L187*regular)+(M187*Cadeirantee)</f>
        <v>385.6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3379</v>
      </c>
      <c r="B188" s="369" t="s">
        <v>3380</v>
      </c>
      <c r="C188" s="375" t="s">
        <v>3229</v>
      </c>
      <c r="D188" s="371" t="s">
        <v>3356</v>
      </c>
      <c r="E188" s="371" t="s">
        <v>3381</v>
      </c>
      <c r="F188" s="376" t="s">
        <v>3222</v>
      </c>
      <c r="G188" s="376" t="s">
        <v>3223</v>
      </c>
      <c r="H188" s="373" t="s">
        <v>193</v>
      </c>
      <c r="I188" s="374" t="s">
        <v>3382</v>
      </c>
      <c r="J188" s="421" t="s">
        <v>3227</v>
      </c>
      <c r="K188" s="422" t="s">
        <v>3231</v>
      </c>
      <c r="L188" s="329">
        <f>CONTINUA!BV188</f>
        <v>0</v>
      </c>
      <c r="M188" s="329">
        <f>CONTINUA!BW188</f>
        <v>0</v>
      </c>
      <c r="N188" s="657"/>
      <c r="O188" s="658" t="s">
        <v>4206</v>
      </c>
      <c r="P188" s="659" t="s">
        <v>4203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3379</v>
      </c>
      <c r="B189" s="369" t="s">
        <v>3380</v>
      </c>
      <c r="C189" s="375" t="s">
        <v>3229</v>
      </c>
      <c r="D189" s="371" t="s">
        <v>3356</v>
      </c>
      <c r="E189" s="371" t="s">
        <v>3381</v>
      </c>
      <c r="F189" s="376" t="s">
        <v>3222</v>
      </c>
      <c r="G189" s="376" t="s">
        <v>3223</v>
      </c>
      <c r="H189" s="373" t="s">
        <v>193</v>
      </c>
      <c r="I189" s="374" t="s">
        <v>3382</v>
      </c>
      <c r="J189" s="421" t="s">
        <v>3227</v>
      </c>
      <c r="K189" s="423" t="s">
        <v>3232</v>
      </c>
      <c r="L189" s="329">
        <f>CONTINUA!BV189</f>
        <v>0</v>
      </c>
      <c r="M189" s="329">
        <f>CONTINUA!BW189</f>
        <v>0</v>
      </c>
      <c r="N189" s="657"/>
      <c r="O189" s="658" t="s">
        <v>4206</v>
      </c>
      <c r="P189" s="659" t="s">
        <v>4203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3379</v>
      </c>
      <c r="B190" s="378" t="s">
        <v>3380</v>
      </c>
      <c r="C190" s="379" t="s">
        <v>3229</v>
      </c>
      <c r="D190" s="380" t="s">
        <v>3356</v>
      </c>
      <c r="E190" s="380" t="s">
        <v>3381</v>
      </c>
      <c r="F190" s="381" t="s">
        <v>3222</v>
      </c>
      <c r="G190" s="381" t="s">
        <v>3223</v>
      </c>
      <c r="H190" s="382" t="s">
        <v>193</v>
      </c>
      <c r="I190" s="383" t="s">
        <v>3382</v>
      </c>
      <c r="J190" s="421" t="s">
        <v>3227</v>
      </c>
      <c r="K190" s="424" t="s">
        <v>60</v>
      </c>
      <c r="L190" s="329">
        <f>CONTINUA!BV190</f>
        <v>0</v>
      </c>
      <c r="M190" s="329">
        <f>CONTINUA!BW190</f>
        <v>0</v>
      </c>
      <c r="N190" s="657"/>
      <c r="O190" s="658" t="s">
        <v>4206</v>
      </c>
      <c r="P190" s="659" t="s">
        <v>4203</v>
      </c>
      <c r="Q190" s="400">
        <v>2</v>
      </c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>
        <v>2</v>
      </c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>
        <v>1</v>
      </c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2</v>
      </c>
      <c r="EQ190" s="179">
        <f t="shared" si="169"/>
        <v>3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5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699.83450000000005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770.46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590.68600000000004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38.523000000000003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3383</v>
      </c>
      <c r="B191" s="522" t="s">
        <v>3384</v>
      </c>
      <c r="C191" s="523">
        <v>1</v>
      </c>
      <c r="D191" s="524" t="s">
        <v>3356</v>
      </c>
      <c r="E191" s="524" t="s">
        <v>3385</v>
      </c>
      <c r="F191" s="525" t="s">
        <v>3222</v>
      </c>
      <c r="G191" s="525" t="s">
        <v>3223</v>
      </c>
      <c r="H191" s="350" t="s">
        <v>193</v>
      </c>
      <c r="I191" s="351" t="s">
        <v>340</v>
      </c>
      <c r="J191" s="409" t="s">
        <v>3227</v>
      </c>
      <c r="K191" s="410" t="s">
        <v>3228</v>
      </c>
      <c r="L191" s="329">
        <f>CONTINUA!BV191</f>
        <v>0</v>
      </c>
      <c r="M191" s="329">
        <f>CONTINUA!BW191</f>
        <v>0</v>
      </c>
      <c r="N191" s="657"/>
      <c r="O191" s="658" t="s">
        <v>4206</v>
      </c>
      <c r="P191" s="659" t="s">
        <v>4203</v>
      </c>
      <c r="Q191" s="400">
        <v>24</v>
      </c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>
        <v>-1</v>
      </c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24</v>
      </c>
      <c r="EQ191" s="171">
        <f t="shared" si="169"/>
        <v>-1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23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25598.33</v>
      </c>
      <c r="EY191" s="174">
        <f>(L191*regular)+(M191*Cadeirantee)</f>
        <v>0</v>
      </c>
      <c r="EZ191" s="249">
        <f>SUMIF(FG191:GJ191,"&gt;0")</f>
        <v>102.72800000000001</v>
      </c>
      <c r="FA191" s="249">
        <f>SUMIF(FG191:GJ191,"&lt;0")+SUMIF(GN191:HP191,"&lt;0")</f>
        <v>-192.61500000000001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25527.722999999998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25598.33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-192.61500000000001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102.72800000000001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3383</v>
      </c>
      <c r="B192" s="369" t="s">
        <v>3384</v>
      </c>
      <c r="C192" s="370" t="s">
        <v>3229</v>
      </c>
      <c r="D192" s="371" t="s">
        <v>3356</v>
      </c>
      <c r="E192" s="371" t="s">
        <v>3385</v>
      </c>
      <c r="F192" s="372" t="s">
        <v>3222</v>
      </c>
      <c r="G192" s="372" t="s">
        <v>3223</v>
      </c>
      <c r="H192" s="373" t="s">
        <v>193</v>
      </c>
      <c r="I192" s="374" t="s">
        <v>340</v>
      </c>
      <c r="J192" s="421" t="s">
        <v>3227</v>
      </c>
      <c r="K192" s="421" t="s">
        <v>3230</v>
      </c>
      <c r="L192" s="329">
        <f>CONTINUA!BV192</f>
        <v>2</v>
      </c>
      <c r="M192" s="329">
        <f>CONTINUA!BW192</f>
        <v>0</v>
      </c>
      <c r="N192" s="657"/>
      <c r="O192" s="658" t="s">
        <v>4206</v>
      </c>
      <c r="P192" s="659" t="s">
        <v>4203</v>
      </c>
      <c r="Q192" s="400">
        <v>39</v>
      </c>
      <c r="R192" s="401"/>
      <c r="S192" s="400"/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>
        <v>2</v>
      </c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39</v>
      </c>
      <c r="EQ192" s="171">
        <f t="shared" si="169"/>
        <v>0</v>
      </c>
      <c r="ER192" s="171">
        <f t="shared" si="170"/>
        <v>2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41</v>
      </c>
      <c r="EW192" s="173"/>
      <c r="EX192" s="248">
        <f t="shared" si="226"/>
        <v>0</v>
      </c>
      <c r="EY192" s="174">
        <f>(L192*regular)+(M192*Cadeirantee)</f>
        <v>19.28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3383</v>
      </c>
      <c r="B193" s="369" t="s">
        <v>3384</v>
      </c>
      <c r="C193" s="375" t="s">
        <v>3229</v>
      </c>
      <c r="D193" s="371" t="s">
        <v>3356</v>
      </c>
      <c r="E193" s="371" t="s">
        <v>3385</v>
      </c>
      <c r="F193" s="376" t="s">
        <v>3222</v>
      </c>
      <c r="G193" s="376" t="s">
        <v>3223</v>
      </c>
      <c r="H193" s="373" t="s">
        <v>193</v>
      </c>
      <c r="I193" s="374" t="s">
        <v>340</v>
      </c>
      <c r="J193" s="421" t="s">
        <v>3227</v>
      </c>
      <c r="K193" s="422" t="s">
        <v>3231</v>
      </c>
      <c r="L193" s="329">
        <f>CONTINUA!BV193</f>
        <v>0</v>
      </c>
      <c r="M193" s="329">
        <f>CONTINUA!BW193</f>
        <v>0</v>
      </c>
      <c r="N193" s="657"/>
      <c r="O193" s="658" t="s">
        <v>4206</v>
      </c>
      <c r="P193" s="659" t="s">
        <v>4203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3383</v>
      </c>
      <c r="B194" s="369" t="s">
        <v>3384</v>
      </c>
      <c r="C194" s="375" t="s">
        <v>3229</v>
      </c>
      <c r="D194" s="371" t="s">
        <v>3356</v>
      </c>
      <c r="E194" s="371" t="s">
        <v>3385</v>
      </c>
      <c r="F194" s="376" t="s">
        <v>3222</v>
      </c>
      <c r="G194" s="376" t="s">
        <v>3223</v>
      </c>
      <c r="H194" s="373" t="s">
        <v>193</v>
      </c>
      <c r="I194" s="374" t="s">
        <v>340</v>
      </c>
      <c r="J194" s="421" t="s">
        <v>3227</v>
      </c>
      <c r="K194" s="423" t="s">
        <v>3232</v>
      </c>
      <c r="L194" s="329">
        <f>CONTINUA!BV194</f>
        <v>0</v>
      </c>
      <c r="M194" s="329">
        <f>CONTINUA!BW194</f>
        <v>0</v>
      </c>
      <c r="N194" s="657"/>
      <c r="O194" s="658" t="s">
        <v>4206</v>
      </c>
      <c r="P194" s="659" t="s">
        <v>4203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3383</v>
      </c>
      <c r="B195" s="378" t="s">
        <v>3384</v>
      </c>
      <c r="C195" s="379" t="s">
        <v>3229</v>
      </c>
      <c r="D195" s="380" t="s">
        <v>3356</v>
      </c>
      <c r="E195" s="380" t="s">
        <v>3385</v>
      </c>
      <c r="F195" s="381" t="s">
        <v>3222</v>
      </c>
      <c r="G195" s="381" t="s">
        <v>3223</v>
      </c>
      <c r="H195" s="382" t="s">
        <v>193</v>
      </c>
      <c r="I195" s="383" t="s">
        <v>340</v>
      </c>
      <c r="J195" s="421" t="s">
        <v>3227</v>
      </c>
      <c r="K195" s="424" t="s">
        <v>60</v>
      </c>
      <c r="L195" s="329">
        <f>CONTINUA!BV195</f>
        <v>0</v>
      </c>
      <c r="M195" s="329">
        <f>CONTINUA!BW195</f>
        <v>0</v>
      </c>
      <c r="N195" s="657"/>
      <c r="O195" s="658" t="s">
        <v>4206</v>
      </c>
      <c r="P195" s="659" t="s">
        <v>4203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3386</v>
      </c>
      <c r="B196" s="522" t="s">
        <v>3387</v>
      </c>
      <c r="C196" s="523">
        <v>1</v>
      </c>
      <c r="D196" s="524" t="s">
        <v>3356</v>
      </c>
      <c r="E196" s="524" t="s">
        <v>3388</v>
      </c>
      <c r="F196" s="525" t="s">
        <v>3222</v>
      </c>
      <c r="G196" s="525" t="s">
        <v>3223</v>
      </c>
      <c r="H196" s="350" t="s">
        <v>193</v>
      </c>
      <c r="I196" s="351" t="s">
        <v>3389</v>
      </c>
      <c r="J196" s="409" t="s">
        <v>3227</v>
      </c>
      <c r="K196" s="410" t="s">
        <v>3228</v>
      </c>
      <c r="L196" s="329">
        <f>CONTINUA!BV196</f>
        <v>0</v>
      </c>
      <c r="M196" s="329">
        <f>CONTINUA!BW196</f>
        <v>0</v>
      </c>
      <c r="N196" s="657"/>
      <c r="O196" s="658" t="s">
        <v>4206</v>
      </c>
      <c r="P196" s="659" t="s">
        <v>4203</v>
      </c>
      <c r="Q196" s="400">
        <v>19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>
        <v>-1</v>
      </c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 t="s">
        <v>4195</v>
      </c>
      <c r="EL196" s="513" t="s">
        <v>4194</v>
      </c>
      <c r="EM196" s="520"/>
      <c r="EN196" s="520"/>
      <c r="EO196" s="520">
        <v>243.97900000000001</v>
      </c>
      <c r="EP196" s="171">
        <f t="shared" si="168"/>
        <v>19</v>
      </c>
      <c r="EQ196" s="171">
        <f t="shared" si="169"/>
        <v>-1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18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20975.57</v>
      </c>
      <c r="EY196" s="174">
        <f>(L196*regular)+(M196*Cadeirantee)</f>
        <v>0</v>
      </c>
      <c r="EZ196" s="249">
        <f>SUMIF(FG196:GJ196,"&gt;0")</f>
        <v>192.61500000000001</v>
      </c>
      <c r="FA196" s="249">
        <f>SUMIF(FG196:GJ196,"&lt;0")+SUMIF(GN196:HP196,"&lt;0")</f>
        <v>-243.97900000000004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20815.187000000002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20975.57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-218.29700000000003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192.61500000000001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-25.682000000000002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243.97900000000001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3386</v>
      </c>
      <c r="B197" s="369" t="s">
        <v>3387</v>
      </c>
      <c r="C197" s="370" t="s">
        <v>3229</v>
      </c>
      <c r="D197" s="371" t="s">
        <v>3356</v>
      </c>
      <c r="E197" s="371" t="s">
        <v>3388</v>
      </c>
      <c r="F197" s="372" t="s">
        <v>3222</v>
      </c>
      <c r="G197" s="372" t="s">
        <v>3223</v>
      </c>
      <c r="H197" s="373" t="s">
        <v>193</v>
      </c>
      <c r="I197" s="374" t="s">
        <v>3389</v>
      </c>
      <c r="J197" s="421" t="s">
        <v>3227</v>
      </c>
      <c r="K197" s="421" t="s">
        <v>3230</v>
      </c>
      <c r="L197" s="329">
        <f>CONTINUA!BV197</f>
        <v>14</v>
      </c>
      <c r="M197" s="329">
        <f>CONTINUA!BW197</f>
        <v>0</v>
      </c>
      <c r="N197" s="657"/>
      <c r="O197" s="658" t="s">
        <v>4206</v>
      </c>
      <c r="P197" s="659" t="s">
        <v>4203</v>
      </c>
      <c r="Q197" s="400">
        <v>32</v>
      </c>
      <c r="R197" s="401"/>
      <c r="S197" s="400"/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>
        <v>-1</v>
      </c>
      <c r="BR197" s="401"/>
      <c r="BS197" s="400"/>
      <c r="BT197" s="401"/>
      <c r="BU197" s="400"/>
      <c r="BV197" s="401"/>
      <c r="BW197" s="400"/>
      <c r="BX197" s="401"/>
      <c r="BY197" s="400">
        <v>1</v>
      </c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>
        <v>1</v>
      </c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>
        <v>-1</v>
      </c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32</v>
      </c>
      <c r="EQ197" s="171">
        <f t="shared" si="169"/>
        <v>-1</v>
      </c>
      <c r="ER197" s="171">
        <f t="shared" si="170"/>
        <v>1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32</v>
      </c>
      <c r="EW197" s="173"/>
      <c r="EX197" s="248">
        <f t="shared" si="231"/>
        <v>0</v>
      </c>
      <c r="EY197" s="174">
        <f>(L197*regular)+(M197*Cadeirantee)</f>
        <v>134.96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3386</v>
      </c>
      <c r="B198" s="369" t="s">
        <v>3387</v>
      </c>
      <c r="C198" s="375" t="s">
        <v>3229</v>
      </c>
      <c r="D198" s="371" t="s">
        <v>3356</v>
      </c>
      <c r="E198" s="371" t="s">
        <v>3388</v>
      </c>
      <c r="F198" s="376" t="s">
        <v>3222</v>
      </c>
      <c r="G198" s="376" t="s">
        <v>3223</v>
      </c>
      <c r="H198" s="373" t="s">
        <v>193</v>
      </c>
      <c r="I198" s="374" t="s">
        <v>3389</v>
      </c>
      <c r="J198" s="421" t="s">
        <v>3227</v>
      </c>
      <c r="K198" s="422" t="s">
        <v>3231</v>
      </c>
      <c r="L198" s="329">
        <f>CONTINUA!BV198</f>
        <v>0</v>
      </c>
      <c r="M198" s="329">
        <f>CONTINUA!BW198</f>
        <v>0</v>
      </c>
      <c r="N198" s="657"/>
      <c r="O198" s="658" t="s">
        <v>4206</v>
      </c>
      <c r="P198" s="659" t="s">
        <v>4203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3386</v>
      </c>
      <c r="B199" s="369" t="s">
        <v>3387</v>
      </c>
      <c r="C199" s="375" t="s">
        <v>3229</v>
      </c>
      <c r="D199" s="371" t="s">
        <v>3356</v>
      </c>
      <c r="E199" s="371" t="s">
        <v>3388</v>
      </c>
      <c r="F199" s="376" t="s">
        <v>3222</v>
      </c>
      <c r="G199" s="376" t="s">
        <v>3223</v>
      </c>
      <c r="H199" s="373" t="s">
        <v>193</v>
      </c>
      <c r="I199" s="374" t="s">
        <v>3389</v>
      </c>
      <c r="J199" s="421" t="s">
        <v>3227</v>
      </c>
      <c r="K199" s="423" t="s">
        <v>3232</v>
      </c>
      <c r="L199" s="329">
        <f>CONTINUA!BV199</f>
        <v>0</v>
      </c>
      <c r="M199" s="329">
        <f>CONTINUA!BW199</f>
        <v>0</v>
      </c>
      <c r="N199" s="657"/>
      <c r="O199" s="658" t="s">
        <v>4206</v>
      </c>
      <c r="P199" s="659" t="s">
        <v>4203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3386</v>
      </c>
      <c r="B200" s="378" t="s">
        <v>3387</v>
      </c>
      <c r="C200" s="379" t="s">
        <v>3229</v>
      </c>
      <c r="D200" s="380" t="s">
        <v>3356</v>
      </c>
      <c r="E200" s="380" t="s">
        <v>3388</v>
      </c>
      <c r="F200" s="381" t="s">
        <v>3222</v>
      </c>
      <c r="G200" s="381" t="s">
        <v>3223</v>
      </c>
      <c r="H200" s="382" t="s">
        <v>193</v>
      </c>
      <c r="I200" s="383" t="s">
        <v>3389</v>
      </c>
      <c r="J200" s="421" t="s">
        <v>3227</v>
      </c>
      <c r="K200" s="424" t="s">
        <v>60</v>
      </c>
      <c r="L200" s="329">
        <f>CONTINUA!BV200</f>
        <v>0</v>
      </c>
      <c r="M200" s="329">
        <f>CONTINUA!BW200</f>
        <v>0</v>
      </c>
      <c r="N200" s="657"/>
      <c r="O200" s="658" t="s">
        <v>4206</v>
      </c>
      <c r="P200" s="659" t="s">
        <v>4203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3390</v>
      </c>
      <c r="B201" s="522" t="s">
        <v>3391</v>
      </c>
      <c r="C201" s="523">
        <v>3</v>
      </c>
      <c r="D201" s="524" t="s">
        <v>3356</v>
      </c>
      <c r="E201" s="524" t="s">
        <v>3392</v>
      </c>
      <c r="F201" s="525" t="s">
        <v>3222</v>
      </c>
      <c r="G201" s="525" t="s">
        <v>3223</v>
      </c>
      <c r="H201" s="350" t="s">
        <v>193</v>
      </c>
      <c r="I201" s="351" t="s">
        <v>3393</v>
      </c>
      <c r="J201" s="409" t="s">
        <v>3257</v>
      </c>
      <c r="K201" s="410" t="s">
        <v>3228</v>
      </c>
      <c r="L201" s="329">
        <f>CONTINUA!BV201</f>
        <v>0</v>
      </c>
      <c r="M201" s="329">
        <f>CONTINUA!BW201</f>
        <v>0</v>
      </c>
      <c r="N201" s="657"/>
      <c r="O201" s="658" t="s">
        <v>4206</v>
      </c>
      <c r="P201" s="659" t="s">
        <v>4203</v>
      </c>
      <c r="Q201" s="400"/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0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0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4969.12</v>
      </c>
      <c r="EY201" s="174">
        <f>(L201*regular)+(M201*Cadeirantee)</f>
        <v>0</v>
      </c>
      <c r="EZ201" s="249">
        <f>SUMIF(FG201:GJ201,"&gt;0")</f>
        <v>393.38866666666667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5362.5086666666666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4969.12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310.57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82.818666666666658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3390</v>
      </c>
      <c r="B202" s="369" t="s">
        <v>3391</v>
      </c>
      <c r="C202" s="370" t="s">
        <v>3258</v>
      </c>
      <c r="D202" s="371" t="s">
        <v>3356</v>
      </c>
      <c r="E202" s="371" t="s">
        <v>3392</v>
      </c>
      <c r="F202" s="372" t="s">
        <v>3222</v>
      </c>
      <c r="G202" s="372" t="s">
        <v>3223</v>
      </c>
      <c r="H202" s="373" t="s">
        <v>193</v>
      </c>
      <c r="I202" s="374" t="s">
        <v>3393</v>
      </c>
      <c r="J202" s="421" t="s">
        <v>3257</v>
      </c>
      <c r="K202" s="421" t="s">
        <v>3230</v>
      </c>
      <c r="L202" s="329">
        <f>CONTINUA!BV202</f>
        <v>0</v>
      </c>
      <c r="M202" s="329">
        <f>CONTINUA!BW202</f>
        <v>0</v>
      </c>
      <c r="N202" s="657"/>
      <c r="O202" s="658" t="s">
        <v>4206</v>
      </c>
      <c r="P202" s="659" t="s">
        <v>4203</v>
      </c>
      <c r="Q202" s="400"/>
      <c r="R202" s="401"/>
      <c r="S202" s="400"/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0</v>
      </c>
      <c r="EQ202" s="171">
        <f t="shared" si="169"/>
        <v>0</v>
      </c>
      <c r="ER202" s="171">
        <f t="shared" si="170"/>
        <v>0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0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3390</v>
      </c>
      <c r="B203" s="369" t="s">
        <v>3391</v>
      </c>
      <c r="C203" s="375" t="s">
        <v>3258</v>
      </c>
      <c r="D203" s="371" t="s">
        <v>3356</v>
      </c>
      <c r="E203" s="371" t="s">
        <v>3392</v>
      </c>
      <c r="F203" s="376" t="s">
        <v>3222</v>
      </c>
      <c r="G203" s="376" t="s">
        <v>3223</v>
      </c>
      <c r="H203" s="373" t="s">
        <v>193</v>
      </c>
      <c r="I203" s="374" t="s">
        <v>3393</v>
      </c>
      <c r="J203" s="421" t="s">
        <v>3257</v>
      </c>
      <c r="K203" s="422" t="s">
        <v>3231</v>
      </c>
      <c r="L203" s="329">
        <f>CONTINUA!BV203</f>
        <v>0</v>
      </c>
      <c r="M203" s="329">
        <f>CONTINUA!BW203</f>
        <v>0</v>
      </c>
      <c r="N203" s="657"/>
      <c r="O203" s="658" t="s">
        <v>4206</v>
      </c>
      <c r="P203" s="659" t="s">
        <v>4203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3390</v>
      </c>
      <c r="B204" s="369" t="s">
        <v>3391</v>
      </c>
      <c r="C204" s="375" t="s">
        <v>3258</v>
      </c>
      <c r="D204" s="371" t="s">
        <v>3356</v>
      </c>
      <c r="E204" s="371" t="s">
        <v>3392</v>
      </c>
      <c r="F204" s="376" t="s">
        <v>3222</v>
      </c>
      <c r="G204" s="376" t="s">
        <v>3223</v>
      </c>
      <c r="H204" s="373" t="s">
        <v>193</v>
      </c>
      <c r="I204" s="374" t="s">
        <v>3393</v>
      </c>
      <c r="J204" s="421" t="s">
        <v>3257</v>
      </c>
      <c r="K204" s="423" t="s">
        <v>3232</v>
      </c>
      <c r="L204" s="329">
        <f>CONTINUA!BV204</f>
        <v>0</v>
      </c>
      <c r="M204" s="329">
        <f>CONTINUA!BW204</f>
        <v>0</v>
      </c>
      <c r="N204" s="657"/>
      <c r="O204" s="658" t="s">
        <v>4206</v>
      </c>
      <c r="P204" s="659" t="s">
        <v>4203</v>
      </c>
      <c r="Q204" s="400">
        <v>8</v>
      </c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>
        <v>1</v>
      </c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>
        <v>1</v>
      </c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8</v>
      </c>
      <c r="EQ204" s="171">
        <f t="shared" si="242"/>
        <v>2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10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3390</v>
      </c>
      <c r="B205" s="378" t="s">
        <v>3391</v>
      </c>
      <c r="C205" s="379" t="s">
        <v>3258</v>
      </c>
      <c r="D205" s="380" t="s">
        <v>3356</v>
      </c>
      <c r="E205" s="380" t="s">
        <v>3392</v>
      </c>
      <c r="F205" s="381" t="s">
        <v>3222</v>
      </c>
      <c r="G205" s="381" t="s">
        <v>3223</v>
      </c>
      <c r="H205" s="382" t="s">
        <v>193</v>
      </c>
      <c r="I205" s="383" t="s">
        <v>3393</v>
      </c>
      <c r="J205" s="421" t="s">
        <v>3257</v>
      </c>
      <c r="K205" s="424" t="s">
        <v>60</v>
      </c>
      <c r="L205" s="329">
        <f>CONTINUA!BV205</f>
        <v>0</v>
      </c>
      <c r="M205" s="329">
        <f>CONTINUA!BW205</f>
        <v>0</v>
      </c>
      <c r="N205" s="657"/>
      <c r="O205" s="658" t="s">
        <v>4206</v>
      </c>
      <c r="P205" s="659" t="s">
        <v>4203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3394</v>
      </c>
      <c r="B206" s="522" t="s">
        <v>3395</v>
      </c>
      <c r="C206" s="523">
        <v>1</v>
      </c>
      <c r="D206" s="524" t="s">
        <v>3356</v>
      </c>
      <c r="E206" s="524" t="s">
        <v>3396</v>
      </c>
      <c r="F206" s="525" t="s">
        <v>3222</v>
      </c>
      <c r="G206" s="525" t="s">
        <v>3223</v>
      </c>
      <c r="H206" s="350" t="s">
        <v>193</v>
      </c>
      <c r="I206" s="351" t="s">
        <v>3397</v>
      </c>
      <c r="J206" s="409" t="s">
        <v>3227</v>
      </c>
      <c r="K206" s="410" t="s">
        <v>3228</v>
      </c>
      <c r="L206" s="329">
        <f>CONTINUA!BV206</f>
        <v>0</v>
      </c>
      <c r="M206" s="329">
        <f>CONTINUA!BW206</f>
        <v>0</v>
      </c>
      <c r="N206" s="657"/>
      <c r="O206" s="658" t="s">
        <v>4206</v>
      </c>
      <c r="P206" s="659" t="s">
        <v>4203</v>
      </c>
      <c r="Q206" s="400"/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0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9803.9000000000015</v>
      </c>
      <c r="EY206" s="174">
        <f>(L206*regular)+(M206*Cadeirantee)</f>
        <v>0</v>
      </c>
      <c r="EZ206" s="249">
        <f>SUMIF(FG206:GJ206,"&gt;0")</f>
        <v>115.56900000000002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10259.755500000001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9803.9000000000015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115.56900000000002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3394</v>
      </c>
      <c r="B207" s="369" t="s">
        <v>3395</v>
      </c>
      <c r="C207" s="370" t="s">
        <v>3229</v>
      </c>
      <c r="D207" s="371" t="s">
        <v>3356</v>
      </c>
      <c r="E207" s="371" t="s">
        <v>3396</v>
      </c>
      <c r="F207" s="372" t="s">
        <v>3222</v>
      </c>
      <c r="G207" s="372" t="s">
        <v>3223</v>
      </c>
      <c r="H207" s="373" t="s">
        <v>193</v>
      </c>
      <c r="I207" s="374" t="s">
        <v>3397</v>
      </c>
      <c r="J207" s="421" t="s">
        <v>3227</v>
      </c>
      <c r="K207" s="421" t="s">
        <v>3230</v>
      </c>
      <c r="L207" s="329">
        <f>CONTINUA!BV207</f>
        <v>0</v>
      </c>
      <c r="M207" s="329">
        <f>CONTINUA!BW207</f>
        <v>0</v>
      </c>
      <c r="N207" s="657"/>
      <c r="O207" s="658" t="s">
        <v>4206</v>
      </c>
      <c r="P207" s="659" t="s">
        <v>4203</v>
      </c>
      <c r="Q207" s="400">
        <v>19</v>
      </c>
      <c r="R207" s="401"/>
      <c r="S207" s="400">
        <v>3</v>
      </c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>
        <v>1</v>
      </c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19</v>
      </c>
      <c r="EQ207" s="171">
        <f t="shared" si="242"/>
        <v>0</v>
      </c>
      <c r="ER207" s="171">
        <f t="shared" si="243"/>
        <v>4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23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3394</v>
      </c>
      <c r="B208" s="369" t="s">
        <v>3395</v>
      </c>
      <c r="C208" s="375" t="s">
        <v>3229</v>
      </c>
      <c r="D208" s="371" t="s">
        <v>3356</v>
      </c>
      <c r="E208" s="371" t="s">
        <v>3396</v>
      </c>
      <c r="F208" s="376" t="s">
        <v>3222</v>
      </c>
      <c r="G208" s="376" t="s">
        <v>3223</v>
      </c>
      <c r="H208" s="373" t="s">
        <v>193</v>
      </c>
      <c r="I208" s="374" t="s">
        <v>3397</v>
      </c>
      <c r="J208" s="421" t="s">
        <v>3227</v>
      </c>
      <c r="K208" s="422" t="s">
        <v>3231</v>
      </c>
      <c r="L208" s="329">
        <f>CONTINUA!BV208</f>
        <v>0</v>
      </c>
      <c r="M208" s="329">
        <f>CONTINUA!BW208</f>
        <v>0</v>
      </c>
      <c r="N208" s="657"/>
      <c r="O208" s="658" t="s">
        <v>4206</v>
      </c>
      <c r="P208" s="659" t="s">
        <v>4203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3394</v>
      </c>
      <c r="B209" s="369" t="s">
        <v>3395</v>
      </c>
      <c r="C209" s="375" t="s">
        <v>3229</v>
      </c>
      <c r="D209" s="371" t="s">
        <v>3356</v>
      </c>
      <c r="E209" s="371" t="s">
        <v>3396</v>
      </c>
      <c r="F209" s="376" t="s">
        <v>3222</v>
      </c>
      <c r="G209" s="376" t="s">
        <v>3223</v>
      </c>
      <c r="H209" s="373" t="s">
        <v>193</v>
      </c>
      <c r="I209" s="374" t="s">
        <v>3397</v>
      </c>
      <c r="J209" s="421" t="s">
        <v>3227</v>
      </c>
      <c r="K209" s="423" t="s">
        <v>3232</v>
      </c>
      <c r="L209" s="329">
        <f>CONTINUA!BV209</f>
        <v>0</v>
      </c>
      <c r="M209" s="329">
        <f>CONTINUA!BW209</f>
        <v>0</v>
      </c>
      <c r="N209" s="657"/>
      <c r="O209" s="658" t="s">
        <v>4206</v>
      </c>
      <c r="P209" s="659" t="s">
        <v>4203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3394</v>
      </c>
      <c r="B210" s="378" t="s">
        <v>3395</v>
      </c>
      <c r="C210" s="379" t="s">
        <v>3229</v>
      </c>
      <c r="D210" s="380" t="s">
        <v>3356</v>
      </c>
      <c r="E210" s="380" t="s">
        <v>3396</v>
      </c>
      <c r="F210" s="381" t="s">
        <v>3222</v>
      </c>
      <c r="G210" s="381" t="s">
        <v>3223</v>
      </c>
      <c r="H210" s="382" t="s">
        <v>193</v>
      </c>
      <c r="I210" s="383" t="s">
        <v>3397</v>
      </c>
      <c r="J210" s="421" t="s">
        <v>3227</v>
      </c>
      <c r="K210" s="424" t="s">
        <v>60</v>
      </c>
      <c r="L210" s="329">
        <f>CONTINUA!BV210</f>
        <v>0</v>
      </c>
      <c r="M210" s="329">
        <f>CONTINUA!BW210</f>
        <v>0</v>
      </c>
      <c r="N210" s="657"/>
      <c r="O210" s="658" t="s">
        <v>4206</v>
      </c>
      <c r="P210" s="659" t="s">
        <v>4203</v>
      </c>
      <c r="Q210" s="400">
        <v>1</v>
      </c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>
        <v>1</v>
      </c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1</v>
      </c>
      <c r="EQ210" s="179">
        <f t="shared" si="242"/>
        <v>1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2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340.28650000000005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385.23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295.34300000000002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3398</v>
      </c>
      <c r="B211" s="522" t="s">
        <v>3399</v>
      </c>
      <c r="C211" s="523">
        <v>1</v>
      </c>
      <c r="D211" s="524" t="s">
        <v>3356</v>
      </c>
      <c r="E211" s="524" t="s">
        <v>3400</v>
      </c>
      <c r="F211" s="525" t="s">
        <v>3222</v>
      </c>
      <c r="G211" s="525" t="s">
        <v>3223</v>
      </c>
      <c r="H211" s="350" t="s">
        <v>193</v>
      </c>
      <c r="I211" s="351" t="s">
        <v>343</v>
      </c>
      <c r="J211" s="409" t="s">
        <v>3227</v>
      </c>
      <c r="K211" s="410" t="s">
        <v>3228</v>
      </c>
      <c r="L211" s="329">
        <f>CONTINUA!BV211</f>
        <v>0</v>
      </c>
      <c r="M211" s="329">
        <f>CONTINUA!BW211</f>
        <v>0</v>
      </c>
      <c r="N211" s="657"/>
      <c r="O211" s="658" t="s">
        <v>4206</v>
      </c>
      <c r="P211" s="659" t="s">
        <v>4203</v>
      </c>
      <c r="Q211" s="400">
        <v>3</v>
      </c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3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3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12500.51</v>
      </c>
      <c r="EY211" s="174">
        <f>(L211*regular)+(M211*Cadeirantee)</f>
        <v>0</v>
      </c>
      <c r="EZ211" s="249">
        <f>SUMIF(FG211:GJ211,"&gt;0")</f>
        <v>873.1880000000001</v>
      </c>
      <c r="FA211" s="249">
        <f>SUMIF(FG211:GJ211,"&lt;0")+SUMIF(GN211:HP211,"&lt;0")</f>
        <v>-51.364000000000004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13630.518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12500.51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372.38900000000001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308.18400000000003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192.61500000000001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-51.364000000000004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3398</v>
      </c>
      <c r="B212" s="369" t="s">
        <v>3399</v>
      </c>
      <c r="C212" s="370" t="s">
        <v>3229</v>
      </c>
      <c r="D212" s="371" t="s">
        <v>3356</v>
      </c>
      <c r="E212" s="371" t="s">
        <v>3400</v>
      </c>
      <c r="F212" s="372" t="s">
        <v>3222</v>
      </c>
      <c r="G212" s="372" t="s">
        <v>3223</v>
      </c>
      <c r="H212" s="373" t="s">
        <v>193</v>
      </c>
      <c r="I212" s="374" t="s">
        <v>343</v>
      </c>
      <c r="J212" s="421" t="s">
        <v>3227</v>
      </c>
      <c r="K212" s="421" t="s">
        <v>3230</v>
      </c>
      <c r="L212" s="329">
        <f>CONTINUA!BV212</f>
        <v>0</v>
      </c>
      <c r="M212" s="329">
        <f>CONTINUA!BW212</f>
        <v>0</v>
      </c>
      <c r="N212" s="657"/>
      <c r="O212" s="658" t="s">
        <v>4206</v>
      </c>
      <c r="P212" s="659" t="s">
        <v>4203</v>
      </c>
      <c r="Q212" s="400">
        <v>25</v>
      </c>
      <c r="R212" s="401"/>
      <c r="S212" s="400">
        <v>1</v>
      </c>
      <c r="T212" s="401"/>
      <c r="U212" s="400"/>
      <c r="V212" s="401"/>
      <c r="W212" s="400">
        <v>1</v>
      </c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>
        <v>1</v>
      </c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>
        <v>1</v>
      </c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>
        <v>-1</v>
      </c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25</v>
      </c>
      <c r="EQ212" s="171">
        <f t="shared" si="242"/>
        <v>-1</v>
      </c>
      <c r="ER212" s="171">
        <f t="shared" si="243"/>
        <v>4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28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3398</v>
      </c>
      <c r="B213" s="369" t="s">
        <v>3399</v>
      </c>
      <c r="C213" s="375" t="s">
        <v>3229</v>
      </c>
      <c r="D213" s="371" t="s">
        <v>3356</v>
      </c>
      <c r="E213" s="371" t="s">
        <v>3400</v>
      </c>
      <c r="F213" s="376" t="s">
        <v>3222</v>
      </c>
      <c r="G213" s="376" t="s">
        <v>3223</v>
      </c>
      <c r="H213" s="373" t="s">
        <v>193</v>
      </c>
      <c r="I213" s="374" t="s">
        <v>343</v>
      </c>
      <c r="J213" s="421" t="s">
        <v>3227</v>
      </c>
      <c r="K213" s="422" t="s">
        <v>3231</v>
      </c>
      <c r="L213" s="329">
        <f>CONTINUA!BV213</f>
        <v>0</v>
      </c>
      <c r="M213" s="329">
        <f>CONTINUA!BW213</f>
        <v>0</v>
      </c>
      <c r="N213" s="657"/>
      <c r="O213" s="658" t="s">
        <v>4206</v>
      </c>
      <c r="P213" s="659" t="s">
        <v>4203</v>
      </c>
      <c r="Q213" s="400"/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3398</v>
      </c>
      <c r="B214" s="369" t="s">
        <v>3399</v>
      </c>
      <c r="C214" s="375" t="s">
        <v>3229</v>
      </c>
      <c r="D214" s="371" t="s">
        <v>3356</v>
      </c>
      <c r="E214" s="371" t="s">
        <v>3400</v>
      </c>
      <c r="F214" s="376" t="s">
        <v>3222</v>
      </c>
      <c r="G214" s="376" t="s">
        <v>3223</v>
      </c>
      <c r="H214" s="373" t="s">
        <v>193</v>
      </c>
      <c r="I214" s="374" t="s">
        <v>343</v>
      </c>
      <c r="J214" s="421" t="s">
        <v>3227</v>
      </c>
      <c r="K214" s="423" t="s">
        <v>3232</v>
      </c>
      <c r="L214" s="329">
        <f>CONTINUA!BV214</f>
        <v>0</v>
      </c>
      <c r="M214" s="329">
        <f>CONTINUA!BW214</f>
        <v>0</v>
      </c>
      <c r="N214" s="657"/>
      <c r="O214" s="658" t="s">
        <v>4206</v>
      </c>
      <c r="P214" s="659" t="s">
        <v>4203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3398</v>
      </c>
      <c r="B215" s="378" t="s">
        <v>3399</v>
      </c>
      <c r="C215" s="379" t="s">
        <v>3229</v>
      </c>
      <c r="D215" s="380" t="s">
        <v>3356</v>
      </c>
      <c r="E215" s="380" t="s">
        <v>3400</v>
      </c>
      <c r="F215" s="381" t="s">
        <v>3222</v>
      </c>
      <c r="G215" s="381" t="s">
        <v>3223</v>
      </c>
      <c r="H215" s="382" t="s">
        <v>193</v>
      </c>
      <c r="I215" s="383" t="s">
        <v>343</v>
      </c>
      <c r="J215" s="421" t="s">
        <v>3227</v>
      </c>
      <c r="K215" s="424" t="s">
        <v>60</v>
      </c>
      <c r="L215" s="329">
        <f>CONTINUA!BV215</f>
        <v>0</v>
      </c>
      <c r="M215" s="329">
        <f>CONTINUA!BW215</f>
        <v>0</v>
      </c>
      <c r="N215" s="657"/>
      <c r="O215" s="658" t="s">
        <v>4206</v>
      </c>
      <c r="P215" s="659" t="s">
        <v>4203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>
        <v>1</v>
      </c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>
        <v>2</v>
      </c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>
        <v>2</v>
      </c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5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5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308.18400000000008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308.18400000000003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205.45600000000002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102.72800000000001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3401</v>
      </c>
      <c r="B216" s="522" t="s">
        <v>3402</v>
      </c>
      <c r="C216" s="523">
        <v>1</v>
      </c>
      <c r="D216" s="524" t="s">
        <v>3356</v>
      </c>
      <c r="E216" s="524" t="s">
        <v>3403</v>
      </c>
      <c r="F216" s="525" t="s">
        <v>3222</v>
      </c>
      <c r="G216" s="525" t="s">
        <v>3223</v>
      </c>
      <c r="H216" s="350" t="s">
        <v>193</v>
      </c>
      <c r="I216" s="351" t="s">
        <v>3404</v>
      </c>
      <c r="J216" s="409" t="s">
        <v>3227</v>
      </c>
      <c r="K216" s="410" t="s">
        <v>3228</v>
      </c>
      <c r="L216" s="329">
        <f>CONTINUA!BV216</f>
        <v>0</v>
      </c>
      <c r="M216" s="329">
        <f>CONTINUA!BW216</f>
        <v>0</v>
      </c>
      <c r="N216" s="657"/>
      <c r="O216" s="658" t="s">
        <v>4206</v>
      </c>
      <c r="P216" s="659" t="s">
        <v>4203</v>
      </c>
      <c r="Q216" s="400">
        <v>38</v>
      </c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>
        <v>-1</v>
      </c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38</v>
      </c>
      <c r="EQ216" s="171">
        <f t="shared" si="242"/>
        <v>-1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37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21360.800000000003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-102.72800000000001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21258.072000000004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21360.800000000003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-102.72800000000001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3401</v>
      </c>
      <c r="B217" s="369" t="s">
        <v>3402</v>
      </c>
      <c r="C217" s="370" t="s">
        <v>3229</v>
      </c>
      <c r="D217" s="371" t="s">
        <v>3356</v>
      </c>
      <c r="E217" s="371" t="s">
        <v>3403</v>
      </c>
      <c r="F217" s="372" t="s">
        <v>3222</v>
      </c>
      <c r="G217" s="372" t="s">
        <v>3223</v>
      </c>
      <c r="H217" s="373" t="s">
        <v>193</v>
      </c>
      <c r="I217" s="374" t="s">
        <v>3404</v>
      </c>
      <c r="J217" s="421" t="s">
        <v>3227</v>
      </c>
      <c r="K217" s="421" t="s">
        <v>3230</v>
      </c>
      <c r="L217" s="329">
        <f>CONTINUA!BV217</f>
        <v>0</v>
      </c>
      <c r="M217" s="329">
        <f>CONTINUA!BW217</f>
        <v>0</v>
      </c>
      <c r="N217" s="657"/>
      <c r="O217" s="658" t="s">
        <v>4206</v>
      </c>
      <c r="P217" s="659" t="s">
        <v>4203</v>
      </c>
      <c r="Q217" s="400">
        <v>14</v>
      </c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>
        <v>-1</v>
      </c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14</v>
      </c>
      <c r="EQ217" s="171">
        <f t="shared" si="242"/>
        <v>-1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13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3401</v>
      </c>
      <c r="B218" s="369" t="s">
        <v>3402</v>
      </c>
      <c r="C218" s="375" t="s">
        <v>3229</v>
      </c>
      <c r="D218" s="371" t="s">
        <v>3356</v>
      </c>
      <c r="E218" s="371" t="s">
        <v>3403</v>
      </c>
      <c r="F218" s="376" t="s">
        <v>3222</v>
      </c>
      <c r="G218" s="376" t="s">
        <v>3223</v>
      </c>
      <c r="H218" s="373" t="s">
        <v>193</v>
      </c>
      <c r="I218" s="374" t="s">
        <v>3404</v>
      </c>
      <c r="J218" s="421" t="s">
        <v>3227</v>
      </c>
      <c r="K218" s="422" t="s">
        <v>3231</v>
      </c>
      <c r="L218" s="329">
        <f>CONTINUA!BV218</f>
        <v>0</v>
      </c>
      <c r="M218" s="329">
        <f>CONTINUA!BW218</f>
        <v>0</v>
      </c>
      <c r="N218" s="657"/>
      <c r="O218" s="658" t="s">
        <v>4206</v>
      </c>
      <c r="P218" s="659" t="s">
        <v>4203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3401</v>
      </c>
      <c r="B219" s="369" t="s">
        <v>3402</v>
      </c>
      <c r="C219" s="375" t="s">
        <v>3229</v>
      </c>
      <c r="D219" s="371" t="s">
        <v>3356</v>
      </c>
      <c r="E219" s="371" t="s">
        <v>3403</v>
      </c>
      <c r="F219" s="376" t="s">
        <v>3222</v>
      </c>
      <c r="G219" s="376" t="s">
        <v>3223</v>
      </c>
      <c r="H219" s="373" t="s">
        <v>193</v>
      </c>
      <c r="I219" s="374" t="s">
        <v>3404</v>
      </c>
      <c r="J219" s="421" t="s">
        <v>3227</v>
      </c>
      <c r="K219" s="423" t="s">
        <v>3232</v>
      </c>
      <c r="L219" s="329">
        <f>CONTINUA!BV219</f>
        <v>0</v>
      </c>
      <c r="M219" s="329">
        <f>CONTINUA!BW219</f>
        <v>0</v>
      </c>
      <c r="N219" s="657"/>
      <c r="O219" s="658" t="s">
        <v>4206</v>
      </c>
      <c r="P219" s="659" t="s">
        <v>4203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3401</v>
      </c>
      <c r="B220" s="378" t="s">
        <v>3402</v>
      </c>
      <c r="C220" s="379" t="s">
        <v>3229</v>
      </c>
      <c r="D220" s="380" t="s">
        <v>3356</v>
      </c>
      <c r="E220" s="380" t="s">
        <v>3403</v>
      </c>
      <c r="F220" s="381" t="s">
        <v>3222</v>
      </c>
      <c r="G220" s="381" t="s">
        <v>3223</v>
      </c>
      <c r="H220" s="382" t="s">
        <v>193</v>
      </c>
      <c r="I220" s="383" t="s">
        <v>3404</v>
      </c>
      <c r="J220" s="421" t="s">
        <v>3227</v>
      </c>
      <c r="K220" s="424" t="s">
        <v>60</v>
      </c>
      <c r="L220" s="329">
        <f>CONTINUA!BV220</f>
        <v>0</v>
      </c>
      <c r="M220" s="329">
        <f>CONTINUA!BW220</f>
        <v>0</v>
      </c>
      <c r="N220" s="657"/>
      <c r="O220" s="658" t="s">
        <v>4206</v>
      </c>
      <c r="P220" s="659" t="s">
        <v>4203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3405</v>
      </c>
      <c r="B221" s="522" t="s">
        <v>3406</v>
      </c>
      <c r="C221" s="523">
        <v>1</v>
      </c>
      <c r="D221" s="524" t="s">
        <v>3356</v>
      </c>
      <c r="E221" s="524" t="s">
        <v>3407</v>
      </c>
      <c r="F221" s="525" t="s">
        <v>3222</v>
      </c>
      <c r="G221" s="525" t="s">
        <v>3223</v>
      </c>
      <c r="H221" s="350" t="s">
        <v>193</v>
      </c>
      <c r="I221" s="351" t="s">
        <v>3408</v>
      </c>
      <c r="J221" s="409" t="s">
        <v>3227</v>
      </c>
      <c r="K221" s="410" t="s">
        <v>3228</v>
      </c>
      <c r="L221" s="329">
        <f>CONTINUA!BV221</f>
        <v>0</v>
      </c>
      <c r="M221" s="329">
        <f>CONTINUA!BW221</f>
        <v>0</v>
      </c>
      <c r="N221" s="657"/>
      <c r="O221" s="658" t="s">
        <v>4206</v>
      </c>
      <c r="P221" s="659" t="s">
        <v>4203</v>
      </c>
      <c r="Q221" s="400">
        <v>1</v>
      </c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1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1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17123.27</v>
      </c>
      <c r="EY221" s="174">
        <f>(L221*regular)+(M221*Cadeirantee)</f>
        <v>0</v>
      </c>
      <c r="EZ221" s="249">
        <f>SUMIF(FG221:GJ221,"&gt;0")</f>
        <v>1142.8490000000002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19444.364000000001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17123.27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744.77800000000002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192.61500000000001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205.45600000000002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3405</v>
      </c>
      <c r="B222" s="369" t="s">
        <v>3406</v>
      </c>
      <c r="C222" s="370" t="s">
        <v>3229</v>
      </c>
      <c r="D222" s="371" t="s">
        <v>3356</v>
      </c>
      <c r="E222" s="371" t="s">
        <v>3407</v>
      </c>
      <c r="F222" s="372" t="s">
        <v>3222</v>
      </c>
      <c r="G222" s="372" t="s">
        <v>3223</v>
      </c>
      <c r="H222" s="373" t="s">
        <v>193</v>
      </c>
      <c r="I222" s="374" t="s">
        <v>3408</v>
      </c>
      <c r="J222" s="421" t="s">
        <v>3227</v>
      </c>
      <c r="K222" s="421" t="s">
        <v>3230</v>
      </c>
      <c r="L222" s="329">
        <f>CONTINUA!BV222</f>
        <v>9</v>
      </c>
      <c r="M222" s="329">
        <f>CONTINUA!BW222</f>
        <v>0</v>
      </c>
      <c r="N222" s="657"/>
      <c r="O222" s="658" t="s">
        <v>4206</v>
      </c>
      <c r="P222" s="659" t="s">
        <v>4203</v>
      </c>
      <c r="Q222" s="400">
        <v>39</v>
      </c>
      <c r="R222" s="401"/>
      <c r="S222" s="400">
        <v>1</v>
      </c>
      <c r="T222" s="401"/>
      <c r="U222" s="400">
        <v>1</v>
      </c>
      <c r="V222" s="401"/>
      <c r="W222" s="400">
        <v>1</v>
      </c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>
        <v>1</v>
      </c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>
        <v>1</v>
      </c>
      <c r="DB222" s="401"/>
      <c r="DC222" s="400">
        <v>1</v>
      </c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39</v>
      </c>
      <c r="EQ222" s="171">
        <f t="shared" si="242"/>
        <v>2</v>
      </c>
      <c r="ER222" s="171">
        <f t="shared" si="243"/>
        <v>4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45</v>
      </c>
      <c r="EW222" s="173"/>
      <c r="EX222" s="248">
        <f t="shared" si="264"/>
        <v>0</v>
      </c>
      <c r="EY222" s="174">
        <f>(L222*regular)+(M222*Cadeirantee)</f>
        <v>86.76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3405</v>
      </c>
      <c r="B223" s="369" t="s">
        <v>3406</v>
      </c>
      <c r="C223" s="375" t="s">
        <v>3229</v>
      </c>
      <c r="D223" s="371" t="s">
        <v>3356</v>
      </c>
      <c r="E223" s="371" t="s">
        <v>3407</v>
      </c>
      <c r="F223" s="376" t="s">
        <v>3222</v>
      </c>
      <c r="G223" s="376" t="s">
        <v>3223</v>
      </c>
      <c r="H223" s="373" t="s">
        <v>193</v>
      </c>
      <c r="I223" s="374" t="s">
        <v>3408</v>
      </c>
      <c r="J223" s="421" t="s">
        <v>3227</v>
      </c>
      <c r="K223" s="422" t="s">
        <v>3231</v>
      </c>
      <c r="L223" s="329">
        <f>CONTINUA!BV223</f>
        <v>0</v>
      </c>
      <c r="M223" s="329">
        <f>CONTINUA!BW223</f>
        <v>0</v>
      </c>
      <c r="N223" s="657"/>
      <c r="O223" s="658" t="s">
        <v>4206</v>
      </c>
      <c r="P223" s="659" t="s">
        <v>4203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3405</v>
      </c>
      <c r="B224" s="369" t="s">
        <v>3406</v>
      </c>
      <c r="C224" s="375" t="s">
        <v>3229</v>
      </c>
      <c r="D224" s="371" t="s">
        <v>3356</v>
      </c>
      <c r="E224" s="371" t="s">
        <v>3407</v>
      </c>
      <c r="F224" s="376" t="s">
        <v>3222</v>
      </c>
      <c r="G224" s="376" t="s">
        <v>3223</v>
      </c>
      <c r="H224" s="373" t="s">
        <v>193</v>
      </c>
      <c r="I224" s="374" t="s">
        <v>3408</v>
      </c>
      <c r="J224" s="421" t="s">
        <v>3227</v>
      </c>
      <c r="K224" s="423" t="s">
        <v>3232</v>
      </c>
      <c r="L224" s="329">
        <f>CONTINUA!BV224</f>
        <v>0</v>
      </c>
      <c r="M224" s="329">
        <f>CONTINUA!BW224</f>
        <v>0</v>
      </c>
      <c r="N224" s="657"/>
      <c r="O224" s="658" t="s">
        <v>4206</v>
      </c>
      <c r="P224" s="659" t="s">
        <v>4203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3405</v>
      </c>
      <c r="B225" s="378" t="s">
        <v>3406</v>
      </c>
      <c r="C225" s="379" t="s">
        <v>3229</v>
      </c>
      <c r="D225" s="380" t="s">
        <v>3356</v>
      </c>
      <c r="E225" s="380" t="s">
        <v>3407</v>
      </c>
      <c r="F225" s="381" t="s">
        <v>3222</v>
      </c>
      <c r="G225" s="381" t="s">
        <v>3223</v>
      </c>
      <c r="H225" s="382" t="s">
        <v>193</v>
      </c>
      <c r="I225" s="383" t="s">
        <v>3408</v>
      </c>
      <c r="J225" s="421" t="s">
        <v>3227</v>
      </c>
      <c r="K225" s="424" t="s">
        <v>60</v>
      </c>
      <c r="L225" s="329">
        <f>CONTINUA!BV225</f>
        <v>0</v>
      </c>
      <c r="M225" s="329">
        <f>CONTINUA!BW225</f>
        <v>0</v>
      </c>
      <c r="N225" s="657"/>
      <c r="O225" s="658" t="s">
        <v>4206</v>
      </c>
      <c r="P225" s="659" t="s">
        <v>4203</v>
      </c>
      <c r="Q225" s="400">
        <v>4</v>
      </c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>
        <v>1</v>
      </c>
      <c r="AX225" s="401"/>
      <c r="AY225" s="400"/>
      <c r="AZ225" s="401"/>
      <c r="BA225" s="400">
        <v>1</v>
      </c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>
        <v>1</v>
      </c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4</v>
      </c>
      <c r="EQ225" s="179">
        <f t="shared" si="242"/>
        <v>3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7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1091.4850000000001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1540.92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282.50200000000001</v>
      </c>
      <c r="FO225" s="181">
        <f>((BA225+BC225)*Percapita/30*FO$4)+((BB225+BD225)*Cadeirante/30*FO$4)</f>
        <v>269.661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89.887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3409</v>
      </c>
      <c r="B226" s="522" t="s">
        <v>3410</v>
      </c>
      <c r="C226" s="523">
        <v>1</v>
      </c>
      <c r="D226" s="524" t="s">
        <v>3356</v>
      </c>
      <c r="E226" s="524" t="s">
        <v>3411</v>
      </c>
      <c r="F226" s="525" t="s">
        <v>3222</v>
      </c>
      <c r="G226" s="525" t="s">
        <v>3223</v>
      </c>
      <c r="H226" s="350" t="s">
        <v>193</v>
      </c>
      <c r="I226" s="351" t="s">
        <v>3412</v>
      </c>
      <c r="J226" s="409" t="s">
        <v>3227</v>
      </c>
      <c r="K226" s="410" t="s">
        <v>3228</v>
      </c>
      <c r="L226" s="329">
        <f>CONTINUA!BV226</f>
        <v>0</v>
      </c>
      <c r="M226" s="329">
        <f>CONTINUA!BW226</f>
        <v>0</v>
      </c>
      <c r="N226" s="657"/>
      <c r="O226" s="658" t="s">
        <v>4206</v>
      </c>
      <c r="P226" s="659" t="s">
        <v>4203</v>
      </c>
      <c r="Q226" s="400">
        <v>2</v>
      </c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2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2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15967.580000000002</v>
      </c>
      <c r="EY226" s="174">
        <f>(L226*regular)+(M226*Cadeirantee)</f>
        <v>0</v>
      </c>
      <c r="EZ226" s="249">
        <f>SUMIF(FG226:GJ226,"&gt;0")</f>
        <v>1001.5980000000001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16969.178000000004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15967.580000000002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321.02500000000003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295.34300000000002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205.45600000000002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179.774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3409</v>
      </c>
      <c r="B227" s="369" t="s">
        <v>3410</v>
      </c>
      <c r="C227" s="370" t="s">
        <v>3229</v>
      </c>
      <c r="D227" s="371" t="s">
        <v>3356</v>
      </c>
      <c r="E227" s="371" t="s">
        <v>3411</v>
      </c>
      <c r="F227" s="372" t="s">
        <v>3222</v>
      </c>
      <c r="G227" s="372" t="s">
        <v>3223</v>
      </c>
      <c r="H227" s="373" t="s">
        <v>193</v>
      </c>
      <c r="I227" s="374" t="s">
        <v>3412</v>
      </c>
      <c r="J227" s="421" t="s">
        <v>3227</v>
      </c>
      <c r="K227" s="421" t="s">
        <v>3230</v>
      </c>
      <c r="L227" s="329">
        <f>CONTINUA!BV227</f>
        <v>0</v>
      </c>
      <c r="M227" s="329">
        <f>CONTINUA!BW227</f>
        <v>0</v>
      </c>
      <c r="N227" s="657"/>
      <c r="O227" s="658" t="s">
        <v>4206</v>
      </c>
      <c r="P227" s="659" t="s">
        <v>4203</v>
      </c>
      <c r="Q227" s="400">
        <v>36</v>
      </c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>
        <v>1</v>
      </c>
      <c r="AL227" s="401"/>
      <c r="AM227" s="400"/>
      <c r="AN227" s="401"/>
      <c r="AO227" s="400"/>
      <c r="AP227" s="401"/>
      <c r="AQ227" s="400"/>
      <c r="AR227" s="401"/>
      <c r="AS227" s="400">
        <v>1</v>
      </c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>
        <v>1</v>
      </c>
      <c r="BV227" s="401"/>
      <c r="BW227" s="400"/>
      <c r="BX227" s="401"/>
      <c r="BY227" s="400"/>
      <c r="BZ227" s="401"/>
      <c r="CA227" s="400"/>
      <c r="CB227" s="401"/>
      <c r="CC227" s="400">
        <v>1</v>
      </c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36</v>
      </c>
      <c r="EQ227" s="171">
        <f t="shared" si="242"/>
        <v>4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40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3409</v>
      </c>
      <c r="B228" s="369" t="s">
        <v>3410</v>
      </c>
      <c r="C228" s="375" t="s">
        <v>3229</v>
      </c>
      <c r="D228" s="371" t="s">
        <v>3356</v>
      </c>
      <c r="E228" s="371" t="s">
        <v>3411</v>
      </c>
      <c r="F228" s="376" t="s">
        <v>3222</v>
      </c>
      <c r="G228" s="376" t="s">
        <v>3223</v>
      </c>
      <c r="H228" s="373" t="s">
        <v>193</v>
      </c>
      <c r="I228" s="374" t="s">
        <v>3412</v>
      </c>
      <c r="J228" s="421" t="s">
        <v>3227</v>
      </c>
      <c r="K228" s="422" t="s">
        <v>3231</v>
      </c>
      <c r="L228" s="329">
        <f>CONTINUA!BV228</f>
        <v>0</v>
      </c>
      <c r="M228" s="329">
        <f>CONTINUA!BW228</f>
        <v>0</v>
      </c>
      <c r="N228" s="657"/>
      <c r="O228" s="658" t="s">
        <v>4206</v>
      </c>
      <c r="P228" s="659" t="s">
        <v>4203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3409</v>
      </c>
      <c r="B229" s="369" t="s">
        <v>3410</v>
      </c>
      <c r="C229" s="375" t="s">
        <v>3229</v>
      </c>
      <c r="D229" s="371" t="s">
        <v>3356</v>
      </c>
      <c r="E229" s="371" t="s">
        <v>3411</v>
      </c>
      <c r="F229" s="376" t="s">
        <v>3222</v>
      </c>
      <c r="G229" s="376" t="s">
        <v>3223</v>
      </c>
      <c r="H229" s="373" t="s">
        <v>193</v>
      </c>
      <c r="I229" s="374" t="s">
        <v>3412</v>
      </c>
      <c r="J229" s="421" t="s">
        <v>3227</v>
      </c>
      <c r="K229" s="423" t="s">
        <v>3232</v>
      </c>
      <c r="L229" s="329">
        <f>CONTINUA!BV229</f>
        <v>0</v>
      </c>
      <c r="M229" s="329">
        <f>CONTINUA!BW229</f>
        <v>0</v>
      </c>
      <c r="N229" s="657"/>
      <c r="O229" s="658" t="s">
        <v>4206</v>
      </c>
      <c r="P229" s="659" t="s">
        <v>4203</v>
      </c>
      <c r="Q229" s="400"/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3409</v>
      </c>
      <c r="B230" s="378" t="s">
        <v>3410</v>
      </c>
      <c r="C230" s="379" t="s">
        <v>3229</v>
      </c>
      <c r="D230" s="380" t="s">
        <v>3356</v>
      </c>
      <c r="E230" s="380" t="s">
        <v>3411</v>
      </c>
      <c r="F230" s="381" t="s">
        <v>3222</v>
      </c>
      <c r="G230" s="381" t="s">
        <v>3223</v>
      </c>
      <c r="H230" s="382" t="s">
        <v>193</v>
      </c>
      <c r="I230" s="383" t="s">
        <v>3412</v>
      </c>
      <c r="J230" s="421" t="s">
        <v>3227</v>
      </c>
      <c r="K230" s="424" t="s">
        <v>60</v>
      </c>
      <c r="L230" s="329">
        <f>CONTINUA!BV230</f>
        <v>0</v>
      </c>
      <c r="M230" s="329">
        <f>CONTINUA!BW230</f>
        <v>0</v>
      </c>
      <c r="N230" s="657"/>
      <c r="O230" s="658" t="s">
        <v>4206</v>
      </c>
      <c r="P230" s="659" t="s">
        <v>4203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3413</v>
      </c>
      <c r="B231" s="522" t="s">
        <v>3414</v>
      </c>
      <c r="C231" s="523">
        <v>1</v>
      </c>
      <c r="D231" s="524" t="s">
        <v>3356</v>
      </c>
      <c r="E231" s="524" t="s">
        <v>3415</v>
      </c>
      <c r="F231" s="525" t="s">
        <v>3222</v>
      </c>
      <c r="G231" s="525" t="s">
        <v>3223</v>
      </c>
      <c r="H231" s="350" t="s">
        <v>193</v>
      </c>
      <c r="I231" s="351" t="s">
        <v>3416</v>
      </c>
      <c r="J231" s="409" t="s">
        <v>3227</v>
      </c>
      <c r="K231" s="410" t="s">
        <v>3228</v>
      </c>
      <c r="L231" s="329">
        <f>CONTINUA!BV231</f>
        <v>0</v>
      </c>
      <c r="M231" s="329">
        <f>CONTINUA!BW231</f>
        <v>0</v>
      </c>
      <c r="N231" s="657"/>
      <c r="O231" s="658" t="s">
        <v>4206</v>
      </c>
      <c r="P231" s="659" t="s">
        <v>4203</v>
      </c>
      <c r="Q231" s="400">
        <v>22</v>
      </c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>
        <v>-1</v>
      </c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>
        <v>-1</v>
      </c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22</v>
      </c>
      <c r="EQ231" s="171">
        <f t="shared" si="242"/>
        <v>-2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20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18278.96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-231.13800000000001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18047.822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18278.96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-179.774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-51.364000000000004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3413</v>
      </c>
      <c r="B232" s="369" t="s">
        <v>3414</v>
      </c>
      <c r="C232" s="370" t="s">
        <v>3229</v>
      </c>
      <c r="D232" s="371" t="s">
        <v>3356</v>
      </c>
      <c r="E232" s="371" t="s">
        <v>3415</v>
      </c>
      <c r="F232" s="372" t="s">
        <v>3222</v>
      </c>
      <c r="G232" s="372" t="s">
        <v>3223</v>
      </c>
      <c r="H232" s="373" t="s">
        <v>193</v>
      </c>
      <c r="I232" s="374" t="s">
        <v>3416</v>
      </c>
      <c r="J232" s="421" t="s">
        <v>3227</v>
      </c>
      <c r="K232" s="421" t="s">
        <v>3230</v>
      </c>
      <c r="L232" s="329">
        <f>CONTINUA!BV232</f>
        <v>0</v>
      </c>
      <c r="M232" s="329">
        <f>CONTINUA!BW232</f>
        <v>0</v>
      </c>
      <c r="N232" s="657"/>
      <c r="O232" s="658" t="s">
        <v>4206</v>
      </c>
      <c r="P232" s="659" t="s">
        <v>4203</v>
      </c>
      <c r="Q232" s="400">
        <v>22</v>
      </c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22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22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3413</v>
      </c>
      <c r="B233" s="369" t="s">
        <v>3414</v>
      </c>
      <c r="C233" s="375" t="s">
        <v>3229</v>
      </c>
      <c r="D233" s="371" t="s">
        <v>3356</v>
      </c>
      <c r="E233" s="371" t="s">
        <v>3415</v>
      </c>
      <c r="F233" s="376" t="s">
        <v>3222</v>
      </c>
      <c r="G233" s="376" t="s">
        <v>3223</v>
      </c>
      <c r="H233" s="373" t="s">
        <v>193</v>
      </c>
      <c r="I233" s="374" t="s">
        <v>3416</v>
      </c>
      <c r="J233" s="421" t="s">
        <v>3227</v>
      </c>
      <c r="K233" s="422" t="s">
        <v>3231</v>
      </c>
      <c r="L233" s="329">
        <f>CONTINUA!BV233</f>
        <v>0</v>
      </c>
      <c r="M233" s="329">
        <f>CONTINUA!BW233</f>
        <v>0</v>
      </c>
      <c r="N233" s="657"/>
      <c r="O233" s="658" t="s">
        <v>4206</v>
      </c>
      <c r="P233" s="659" t="s">
        <v>4203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3413</v>
      </c>
      <c r="B234" s="369" t="s">
        <v>3414</v>
      </c>
      <c r="C234" s="375" t="s">
        <v>3229</v>
      </c>
      <c r="D234" s="371" t="s">
        <v>3356</v>
      </c>
      <c r="E234" s="371" t="s">
        <v>3415</v>
      </c>
      <c r="F234" s="376" t="s">
        <v>3222</v>
      </c>
      <c r="G234" s="376" t="s">
        <v>3223</v>
      </c>
      <c r="H234" s="373" t="s">
        <v>193</v>
      </c>
      <c r="I234" s="374" t="s">
        <v>3416</v>
      </c>
      <c r="J234" s="421" t="s">
        <v>3227</v>
      </c>
      <c r="K234" s="423" t="s">
        <v>3232</v>
      </c>
      <c r="L234" s="329">
        <f>CONTINUA!BV234</f>
        <v>0</v>
      </c>
      <c r="M234" s="329">
        <f>CONTINUA!BW234</f>
        <v>0</v>
      </c>
      <c r="N234" s="657"/>
      <c r="O234" s="658" t="s">
        <v>4206</v>
      </c>
      <c r="P234" s="659" t="s">
        <v>4203</v>
      </c>
      <c r="Q234" s="400"/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3413</v>
      </c>
      <c r="B235" s="378" t="s">
        <v>3414</v>
      </c>
      <c r="C235" s="379" t="s">
        <v>3229</v>
      </c>
      <c r="D235" s="380" t="s">
        <v>3356</v>
      </c>
      <c r="E235" s="380" t="s">
        <v>3415</v>
      </c>
      <c r="F235" s="381" t="s">
        <v>3222</v>
      </c>
      <c r="G235" s="381" t="s">
        <v>3223</v>
      </c>
      <c r="H235" s="382" t="s">
        <v>193</v>
      </c>
      <c r="I235" s="383" t="s">
        <v>3416</v>
      </c>
      <c r="J235" s="421" t="s">
        <v>3227</v>
      </c>
      <c r="K235" s="424" t="s">
        <v>60</v>
      </c>
      <c r="L235" s="329">
        <f>CONTINUA!BV235</f>
        <v>0</v>
      </c>
      <c r="M235" s="329">
        <f>CONTINUA!BW235</f>
        <v>0</v>
      </c>
      <c r="N235" s="657"/>
      <c r="O235" s="658" t="s">
        <v>4206</v>
      </c>
      <c r="P235" s="659" t="s">
        <v>4203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3417</v>
      </c>
      <c r="B236" s="522" t="s">
        <v>3418</v>
      </c>
      <c r="C236" s="523">
        <v>1</v>
      </c>
      <c r="D236" s="524" t="s">
        <v>3356</v>
      </c>
      <c r="E236" s="524" t="s">
        <v>3419</v>
      </c>
      <c r="F236" s="525" t="s">
        <v>3222</v>
      </c>
      <c r="G236" s="525" t="s">
        <v>3223</v>
      </c>
      <c r="H236" s="350" t="s">
        <v>193</v>
      </c>
      <c r="I236" s="351" t="s">
        <v>3420</v>
      </c>
      <c r="J236" s="409" t="s">
        <v>3227</v>
      </c>
      <c r="K236" s="410" t="s">
        <v>3228</v>
      </c>
      <c r="L236" s="329">
        <f>CONTINUA!BV236</f>
        <v>0</v>
      </c>
      <c r="M236" s="329">
        <f>CONTINUA!BW236</f>
        <v>0</v>
      </c>
      <c r="N236" s="657"/>
      <c r="O236" s="658" t="s">
        <v>4206</v>
      </c>
      <c r="P236" s="659" t="s">
        <v>4203</v>
      </c>
      <c r="Q236" s="400"/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0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23672.18</v>
      </c>
      <c r="EY236" s="174">
        <f>(L236*regular)+(M236*Cadeirantee)</f>
        <v>0</v>
      </c>
      <c r="EZ236" s="249">
        <f>SUMIF(FG236:GJ236,"&gt;0")</f>
        <v>218.29700000000003</v>
      </c>
      <c r="FA236" s="249">
        <f>SUMIF(FG236:GJ236,"&lt;0")+SUMIF(GN236:HP236,"&lt;0")</f>
        <v>-192.61500000000001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23909.941999999999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23672.18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218.29700000000003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-192.61500000000001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3417</v>
      </c>
      <c r="B237" s="369" t="s">
        <v>3418</v>
      </c>
      <c r="C237" s="370" t="s">
        <v>3229</v>
      </c>
      <c r="D237" s="371" t="s">
        <v>3356</v>
      </c>
      <c r="E237" s="371" t="s">
        <v>3419</v>
      </c>
      <c r="F237" s="372" t="s">
        <v>3222</v>
      </c>
      <c r="G237" s="372" t="s">
        <v>3223</v>
      </c>
      <c r="H237" s="373" t="s">
        <v>193</v>
      </c>
      <c r="I237" s="374" t="s">
        <v>3420</v>
      </c>
      <c r="J237" s="421" t="s">
        <v>3227</v>
      </c>
      <c r="K237" s="421" t="s">
        <v>3230</v>
      </c>
      <c r="L237" s="329">
        <f>CONTINUA!BV237</f>
        <v>22</v>
      </c>
      <c r="M237" s="329">
        <f>CONTINUA!BW237</f>
        <v>0</v>
      </c>
      <c r="N237" s="657"/>
      <c r="O237" s="658" t="s">
        <v>4206</v>
      </c>
      <c r="P237" s="659" t="s">
        <v>4203</v>
      </c>
      <c r="Q237" s="400">
        <v>58</v>
      </c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>
        <v>1</v>
      </c>
      <c r="BR237" s="401"/>
      <c r="BS237" s="400"/>
      <c r="BT237" s="401"/>
      <c r="BU237" s="400"/>
      <c r="BV237" s="401"/>
      <c r="BW237" s="400"/>
      <c r="BX237" s="401"/>
      <c r="BY237" s="400">
        <v>-1</v>
      </c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58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58</v>
      </c>
      <c r="EW237" s="173"/>
      <c r="EX237" s="248">
        <f t="shared" si="279"/>
        <v>0</v>
      </c>
      <c r="EY237" s="174">
        <f>(L237*regular)+(M237*Cadeirantee)</f>
        <v>212.08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3417</v>
      </c>
      <c r="B238" s="369" t="s">
        <v>3418</v>
      </c>
      <c r="C238" s="375" t="s">
        <v>3229</v>
      </c>
      <c r="D238" s="371" t="s">
        <v>3356</v>
      </c>
      <c r="E238" s="371" t="s">
        <v>3419</v>
      </c>
      <c r="F238" s="376" t="s">
        <v>3222</v>
      </c>
      <c r="G238" s="376" t="s">
        <v>3223</v>
      </c>
      <c r="H238" s="373" t="s">
        <v>193</v>
      </c>
      <c r="I238" s="374" t="s">
        <v>3420</v>
      </c>
      <c r="J238" s="421" t="s">
        <v>3227</v>
      </c>
      <c r="K238" s="422" t="s">
        <v>3231</v>
      </c>
      <c r="L238" s="329">
        <f>CONTINUA!BV238</f>
        <v>0</v>
      </c>
      <c r="M238" s="329">
        <f>CONTINUA!BW238</f>
        <v>0</v>
      </c>
      <c r="N238" s="657"/>
      <c r="O238" s="658" t="s">
        <v>4206</v>
      </c>
      <c r="P238" s="659" t="s">
        <v>4203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3417</v>
      </c>
      <c r="B239" s="369" t="s">
        <v>3418</v>
      </c>
      <c r="C239" s="375" t="s">
        <v>3229</v>
      </c>
      <c r="D239" s="371" t="s">
        <v>3356</v>
      </c>
      <c r="E239" s="371" t="s">
        <v>3419</v>
      </c>
      <c r="F239" s="376" t="s">
        <v>3222</v>
      </c>
      <c r="G239" s="376" t="s">
        <v>3223</v>
      </c>
      <c r="H239" s="373" t="s">
        <v>193</v>
      </c>
      <c r="I239" s="374" t="s">
        <v>3420</v>
      </c>
      <c r="J239" s="421" t="s">
        <v>3227</v>
      </c>
      <c r="K239" s="423" t="s">
        <v>3232</v>
      </c>
      <c r="L239" s="329">
        <f>CONTINUA!BV239</f>
        <v>0</v>
      </c>
      <c r="M239" s="329">
        <f>CONTINUA!BW239</f>
        <v>0</v>
      </c>
      <c r="N239" s="657"/>
      <c r="O239" s="658" t="s">
        <v>4206</v>
      </c>
      <c r="P239" s="659" t="s">
        <v>4203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3417</v>
      </c>
      <c r="B240" s="378" t="s">
        <v>3418</v>
      </c>
      <c r="C240" s="379" t="s">
        <v>3229</v>
      </c>
      <c r="D240" s="380" t="s">
        <v>3356</v>
      </c>
      <c r="E240" s="380" t="s">
        <v>3419</v>
      </c>
      <c r="F240" s="381" t="s">
        <v>3222</v>
      </c>
      <c r="G240" s="381" t="s">
        <v>3223</v>
      </c>
      <c r="H240" s="382" t="s">
        <v>193</v>
      </c>
      <c r="I240" s="383" t="s">
        <v>3420</v>
      </c>
      <c r="J240" s="421" t="s">
        <v>3227</v>
      </c>
      <c r="K240" s="424" t="s">
        <v>60</v>
      </c>
      <c r="L240" s="329">
        <f>CONTINUA!BV240</f>
        <v>0</v>
      </c>
      <c r="M240" s="329">
        <f>CONTINUA!BW240</f>
        <v>0</v>
      </c>
      <c r="N240" s="657"/>
      <c r="O240" s="658" t="s">
        <v>4206</v>
      </c>
      <c r="P240" s="659" t="s">
        <v>4203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3421</v>
      </c>
      <c r="B241" s="522" t="s">
        <v>3422</v>
      </c>
      <c r="C241" s="523">
        <v>2</v>
      </c>
      <c r="D241" s="524" t="s">
        <v>3356</v>
      </c>
      <c r="E241" s="524" t="s">
        <v>3423</v>
      </c>
      <c r="F241" s="525" t="s">
        <v>3222</v>
      </c>
      <c r="G241" s="525" t="s">
        <v>3223</v>
      </c>
      <c r="H241" s="350" t="s">
        <v>193</v>
      </c>
      <c r="I241" s="351" t="s">
        <v>3424</v>
      </c>
      <c r="J241" s="409" t="s">
        <v>3337</v>
      </c>
      <c r="K241" s="410" t="s">
        <v>3228</v>
      </c>
      <c r="L241" s="329">
        <f>CONTINUA!BV241</f>
        <v>0</v>
      </c>
      <c r="M241" s="329">
        <f>CONTINUA!BW241</f>
        <v>0</v>
      </c>
      <c r="N241" s="657"/>
      <c r="O241" s="658" t="s">
        <v>4206</v>
      </c>
      <c r="P241" s="659" t="s">
        <v>4203</v>
      </c>
      <c r="Q241" s="400"/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0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0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12232.78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12271.34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12232.78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3421</v>
      </c>
      <c r="B242" s="369" t="s">
        <v>3422</v>
      </c>
      <c r="C242" s="370" t="s">
        <v>3229</v>
      </c>
      <c r="D242" s="371" t="s">
        <v>3356</v>
      </c>
      <c r="E242" s="371" t="s">
        <v>3423</v>
      </c>
      <c r="F242" s="372" t="s">
        <v>3222</v>
      </c>
      <c r="G242" s="372" t="s">
        <v>3223</v>
      </c>
      <c r="H242" s="373" t="s">
        <v>193</v>
      </c>
      <c r="I242" s="374" t="s">
        <v>3424</v>
      </c>
      <c r="J242" s="421" t="s">
        <v>3337</v>
      </c>
      <c r="K242" s="421" t="s">
        <v>3230</v>
      </c>
      <c r="L242" s="329">
        <f>CONTINUA!BV242</f>
        <v>4</v>
      </c>
      <c r="M242" s="329">
        <f>CONTINUA!BW242</f>
        <v>0</v>
      </c>
      <c r="N242" s="657"/>
      <c r="O242" s="658" t="s">
        <v>4206</v>
      </c>
      <c r="P242" s="659" t="s">
        <v>4203</v>
      </c>
      <c r="Q242" s="400">
        <v>7</v>
      </c>
      <c r="R242" s="401">
        <v>3</v>
      </c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7</v>
      </c>
      <c r="EQ242" s="171">
        <f t="shared" si="242"/>
        <v>0</v>
      </c>
      <c r="ER242" s="171">
        <f t="shared" si="243"/>
        <v>0</v>
      </c>
      <c r="ES242" s="171">
        <f t="shared" si="244"/>
        <v>3</v>
      </c>
      <c r="ET242" s="171">
        <f t="shared" si="245"/>
        <v>0</v>
      </c>
      <c r="EU242" s="171">
        <f t="shared" si="246"/>
        <v>0</v>
      </c>
      <c r="EV242" s="172">
        <f t="shared" si="247"/>
        <v>10</v>
      </c>
      <c r="EW242" s="173"/>
      <c r="EX242" s="248">
        <f t="shared" si="284"/>
        <v>0</v>
      </c>
      <c r="EY242" s="174">
        <f>(L242*regular)+(M242*Cadeirantee)</f>
        <v>38.56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3421</v>
      </c>
      <c r="B243" s="369" t="s">
        <v>3422</v>
      </c>
      <c r="C243" s="375" t="s">
        <v>3229</v>
      </c>
      <c r="D243" s="371" t="s">
        <v>3356</v>
      </c>
      <c r="E243" s="371" t="s">
        <v>3423</v>
      </c>
      <c r="F243" s="376" t="s">
        <v>3222</v>
      </c>
      <c r="G243" s="376" t="s">
        <v>3223</v>
      </c>
      <c r="H243" s="373" t="s">
        <v>193</v>
      </c>
      <c r="I243" s="374" t="s">
        <v>3424</v>
      </c>
      <c r="J243" s="421" t="s">
        <v>3337</v>
      </c>
      <c r="K243" s="422" t="s">
        <v>3231</v>
      </c>
      <c r="L243" s="329">
        <f>CONTINUA!BV243</f>
        <v>0</v>
      </c>
      <c r="M243" s="329">
        <f>CONTINUA!BW243</f>
        <v>0</v>
      </c>
      <c r="N243" s="657"/>
      <c r="O243" s="658" t="s">
        <v>4206</v>
      </c>
      <c r="P243" s="659" t="s">
        <v>4203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3421</v>
      </c>
      <c r="B244" s="369" t="s">
        <v>3422</v>
      </c>
      <c r="C244" s="375" t="s">
        <v>3229</v>
      </c>
      <c r="D244" s="371" t="s">
        <v>3356</v>
      </c>
      <c r="E244" s="371" t="s">
        <v>3423</v>
      </c>
      <c r="F244" s="376" t="s">
        <v>3222</v>
      </c>
      <c r="G244" s="376" t="s">
        <v>3223</v>
      </c>
      <c r="H244" s="373" t="s">
        <v>193</v>
      </c>
      <c r="I244" s="374" t="s">
        <v>3424</v>
      </c>
      <c r="J244" s="421" t="s">
        <v>3337</v>
      </c>
      <c r="K244" s="423" t="s">
        <v>3232</v>
      </c>
      <c r="L244" s="329">
        <f>CONTINUA!BV244</f>
        <v>0</v>
      </c>
      <c r="M244" s="329">
        <f>CONTINUA!BW244</f>
        <v>0</v>
      </c>
      <c r="N244" s="657"/>
      <c r="O244" s="658" t="s">
        <v>4206</v>
      </c>
      <c r="P244" s="659" t="s">
        <v>4203</v>
      </c>
      <c r="Q244" s="400"/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3421</v>
      </c>
      <c r="B245" s="378" t="s">
        <v>3422</v>
      </c>
      <c r="C245" s="379" t="s">
        <v>3229</v>
      </c>
      <c r="D245" s="380" t="s">
        <v>3356</v>
      </c>
      <c r="E245" s="380" t="s">
        <v>3423</v>
      </c>
      <c r="F245" s="381" t="s">
        <v>3222</v>
      </c>
      <c r="G245" s="381" t="s">
        <v>3223</v>
      </c>
      <c r="H245" s="382" t="s">
        <v>193</v>
      </c>
      <c r="I245" s="383" t="s">
        <v>3424</v>
      </c>
      <c r="J245" s="421" t="s">
        <v>3337</v>
      </c>
      <c r="K245" s="424" t="s">
        <v>60</v>
      </c>
      <c r="L245" s="329">
        <f>CONTINUA!BV245</f>
        <v>0</v>
      </c>
      <c r="M245" s="329">
        <f>CONTINUA!BW245</f>
        <v>0</v>
      </c>
      <c r="N245" s="657"/>
      <c r="O245" s="658" t="s">
        <v>4206</v>
      </c>
      <c r="P245" s="659" t="s">
        <v>4203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3425</v>
      </c>
      <c r="B246" s="522" t="s">
        <v>3426</v>
      </c>
      <c r="C246" s="523">
        <v>3</v>
      </c>
      <c r="D246" s="524" t="s">
        <v>3356</v>
      </c>
      <c r="E246" s="524" t="s">
        <v>3427</v>
      </c>
      <c r="F246" s="525" t="s">
        <v>3222</v>
      </c>
      <c r="G246" s="525" t="s">
        <v>3223</v>
      </c>
      <c r="H246" s="350" t="s">
        <v>193</v>
      </c>
      <c r="I246" s="351" t="s">
        <v>3428</v>
      </c>
      <c r="J246" s="409" t="s">
        <v>3257</v>
      </c>
      <c r="K246" s="410" t="s">
        <v>3228</v>
      </c>
      <c r="L246" s="329">
        <f>CONTINUA!BV246</f>
        <v>0</v>
      </c>
      <c r="M246" s="329">
        <f>CONTINUA!BW246</f>
        <v>0</v>
      </c>
      <c r="N246" s="657"/>
      <c r="O246" s="658" t="s">
        <v>4206</v>
      </c>
      <c r="P246" s="659" t="s">
        <v>4203</v>
      </c>
      <c r="Q246" s="400"/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0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0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11840.5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11840.5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11840.5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3425</v>
      </c>
      <c r="B247" s="369" t="s">
        <v>3426</v>
      </c>
      <c r="C247" s="370" t="s">
        <v>3258</v>
      </c>
      <c r="D247" s="371" t="s">
        <v>3356</v>
      </c>
      <c r="E247" s="371" t="s">
        <v>3427</v>
      </c>
      <c r="F247" s="372" t="s">
        <v>3222</v>
      </c>
      <c r="G247" s="372" t="s">
        <v>3223</v>
      </c>
      <c r="H247" s="373" t="s">
        <v>193</v>
      </c>
      <c r="I247" s="374" t="s">
        <v>3428</v>
      </c>
      <c r="J247" s="421" t="s">
        <v>3257</v>
      </c>
      <c r="K247" s="421" t="s">
        <v>3230</v>
      </c>
      <c r="L247" s="329">
        <f>CONTINUA!BV247</f>
        <v>0</v>
      </c>
      <c r="M247" s="329">
        <f>CONTINUA!BW247</f>
        <v>0</v>
      </c>
      <c r="N247" s="657"/>
      <c r="O247" s="658" t="s">
        <v>4206</v>
      </c>
      <c r="P247" s="659" t="s">
        <v>4203</v>
      </c>
      <c r="Q247" s="400"/>
      <c r="R247" s="401"/>
      <c r="S247" s="400"/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0</v>
      </c>
      <c r="EQ247" s="171">
        <f t="shared" si="242"/>
        <v>0</v>
      </c>
      <c r="ER247" s="171">
        <f t="shared" si="243"/>
        <v>0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0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3425</v>
      </c>
      <c r="B248" s="369" t="s">
        <v>3426</v>
      </c>
      <c r="C248" s="375" t="s">
        <v>3258</v>
      </c>
      <c r="D248" s="371" t="s">
        <v>3356</v>
      </c>
      <c r="E248" s="371" t="s">
        <v>3427</v>
      </c>
      <c r="F248" s="376" t="s">
        <v>3222</v>
      </c>
      <c r="G248" s="376" t="s">
        <v>3223</v>
      </c>
      <c r="H248" s="373" t="s">
        <v>193</v>
      </c>
      <c r="I248" s="374" t="s">
        <v>3428</v>
      </c>
      <c r="J248" s="421" t="s">
        <v>3257</v>
      </c>
      <c r="K248" s="422" t="s">
        <v>3231</v>
      </c>
      <c r="L248" s="329">
        <f>CONTINUA!BV248</f>
        <v>0</v>
      </c>
      <c r="M248" s="329">
        <f>CONTINUA!BW248</f>
        <v>0</v>
      </c>
      <c r="N248" s="657"/>
      <c r="O248" s="658" t="s">
        <v>4206</v>
      </c>
      <c r="P248" s="659" t="s">
        <v>4203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3425</v>
      </c>
      <c r="B249" s="369" t="s">
        <v>3426</v>
      </c>
      <c r="C249" s="375" t="s">
        <v>3258</v>
      </c>
      <c r="D249" s="371" t="s">
        <v>3356</v>
      </c>
      <c r="E249" s="371" t="s">
        <v>3427</v>
      </c>
      <c r="F249" s="376" t="s">
        <v>3222</v>
      </c>
      <c r="G249" s="376" t="s">
        <v>3223</v>
      </c>
      <c r="H249" s="373" t="s">
        <v>193</v>
      </c>
      <c r="I249" s="374" t="s">
        <v>3428</v>
      </c>
      <c r="J249" s="421" t="s">
        <v>3257</v>
      </c>
      <c r="K249" s="423" t="s">
        <v>3232</v>
      </c>
      <c r="L249" s="329">
        <f>CONTINUA!BV249</f>
        <v>0</v>
      </c>
      <c r="M249" s="329">
        <f>CONTINUA!BW249</f>
        <v>0</v>
      </c>
      <c r="N249" s="657"/>
      <c r="O249" s="658" t="s">
        <v>4206</v>
      </c>
      <c r="P249" s="659" t="s">
        <v>4203</v>
      </c>
      <c r="Q249" s="400">
        <v>17</v>
      </c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17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17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3425</v>
      </c>
      <c r="B250" s="378" t="s">
        <v>3426</v>
      </c>
      <c r="C250" s="379" t="s">
        <v>3258</v>
      </c>
      <c r="D250" s="380" t="s">
        <v>3356</v>
      </c>
      <c r="E250" s="380" t="s">
        <v>3427</v>
      </c>
      <c r="F250" s="381" t="s">
        <v>3222</v>
      </c>
      <c r="G250" s="381" t="s">
        <v>3223</v>
      </c>
      <c r="H250" s="382" t="s">
        <v>193</v>
      </c>
      <c r="I250" s="383" t="s">
        <v>3428</v>
      </c>
      <c r="J250" s="421" t="s">
        <v>3257</v>
      </c>
      <c r="K250" s="424" t="s">
        <v>60</v>
      </c>
      <c r="L250" s="329">
        <f>CONTINUA!BV250</f>
        <v>0</v>
      </c>
      <c r="M250" s="329">
        <f>CONTINUA!BW250</f>
        <v>0</v>
      </c>
      <c r="N250" s="657"/>
      <c r="O250" s="658" t="s">
        <v>4206</v>
      </c>
      <c r="P250" s="659" t="s">
        <v>4203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3429</v>
      </c>
      <c r="B251" s="522" t="s">
        <v>3430</v>
      </c>
      <c r="C251" s="523">
        <v>3</v>
      </c>
      <c r="D251" s="524" t="s">
        <v>3356</v>
      </c>
      <c r="E251" s="524" t="s">
        <v>3431</v>
      </c>
      <c r="F251" s="525" t="s">
        <v>3222</v>
      </c>
      <c r="G251" s="525" t="s">
        <v>3223</v>
      </c>
      <c r="H251" s="350" t="s">
        <v>193</v>
      </c>
      <c r="I251" s="351" t="s">
        <v>3432</v>
      </c>
      <c r="J251" s="409" t="s">
        <v>3257</v>
      </c>
      <c r="K251" s="410" t="s">
        <v>3228</v>
      </c>
      <c r="L251" s="329">
        <f>CONTINUA!BV251</f>
        <v>0</v>
      </c>
      <c r="M251" s="329">
        <f>CONTINUA!BW251</f>
        <v>0</v>
      </c>
      <c r="N251" s="657"/>
      <c r="O251" s="658" t="s">
        <v>4206</v>
      </c>
      <c r="P251" s="659" t="s">
        <v>4203</v>
      </c>
      <c r="Q251" s="400">
        <v>2</v>
      </c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2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2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12610.96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12610.96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12610.96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3429</v>
      </c>
      <c r="B252" s="369" t="s">
        <v>3430</v>
      </c>
      <c r="C252" s="370" t="s">
        <v>3258</v>
      </c>
      <c r="D252" s="371" t="s">
        <v>3356</v>
      </c>
      <c r="E252" s="371" t="s">
        <v>3431</v>
      </c>
      <c r="F252" s="372" t="s">
        <v>3222</v>
      </c>
      <c r="G252" s="372" t="s">
        <v>3223</v>
      </c>
      <c r="H252" s="373" t="s">
        <v>193</v>
      </c>
      <c r="I252" s="374" t="s">
        <v>3432</v>
      </c>
      <c r="J252" s="421" t="s">
        <v>3257</v>
      </c>
      <c r="K252" s="421" t="s">
        <v>3230</v>
      </c>
      <c r="L252" s="329">
        <f>CONTINUA!BV252</f>
        <v>0</v>
      </c>
      <c r="M252" s="329">
        <f>CONTINUA!BW252</f>
        <v>0</v>
      </c>
      <c r="N252" s="657"/>
      <c r="O252" s="658" t="s">
        <v>4206</v>
      </c>
      <c r="P252" s="659" t="s">
        <v>4203</v>
      </c>
      <c r="Q252" s="400"/>
      <c r="R252" s="401"/>
      <c r="S252" s="400"/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3429</v>
      </c>
      <c r="B253" s="369" t="s">
        <v>3430</v>
      </c>
      <c r="C253" s="375" t="s">
        <v>3258</v>
      </c>
      <c r="D253" s="371" t="s">
        <v>3356</v>
      </c>
      <c r="E253" s="371" t="s">
        <v>3431</v>
      </c>
      <c r="F253" s="376" t="s">
        <v>3222</v>
      </c>
      <c r="G253" s="376" t="s">
        <v>3223</v>
      </c>
      <c r="H253" s="373" t="s">
        <v>193</v>
      </c>
      <c r="I253" s="374" t="s">
        <v>3432</v>
      </c>
      <c r="J253" s="421" t="s">
        <v>3257</v>
      </c>
      <c r="K253" s="422" t="s">
        <v>3231</v>
      </c>
      <c r="L253" s="329">
        <f>CONTINUA!BV253</f>
        <v>0</v>
      </c>
      <c r="M253" s="329">
        <f>CONTINUA!BW253</f>
        <v>0</v>
      </c>
      <c r="N253" s="657"/>
      <c r="O253" s="658" t="s">
        <v>4206</v>
      </c>
      <c r="P253" s="659" t="s">
        <v>4203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3429</v>
      </c>
      <c r="B254" s="369" t="s">
        <v>3430</v>
      </c>
      <c r="C254" s="375" t="s">
        <v>3258</v>
      </c>
      <c r="D254" s="371" t="s">
        <v>3356</v>
      </c>
      <c r="E254" s="371" t="s">
        <v>3431</v>
      </c>
      <c r="F254" s="376" t="s">
        <v>3222</v>
      </c>
      <c r="G254" s="376" t="s">
        <v>3223</v>
      </c>
      <c r="H254" s="373" t="s">
        <v>193</v>
      </c>
      <c r="I254" s="374" t="s">
        <v>3432</v>
      </c>
      <c r="J254" s="421" t="s">
        <v>3257</v>
      </c>
      <c r="K254" s="423" t="s">
        <v>3232</v>
      </c>
      <c r="L254" s="329">
        <f>CONTINUA!BV254</f>
        <v>0</v>
      </c>
      <c r="M254" s="329">
        <f>CONTINUA!BW254</f>
        <v>0</v>
      </c>
      <c r="N254" s="657"/>
      <c r="O254" s="658" t="s">
        <v>4206</v>
      </c>
      <c r="P254" s="659" t="s">
        <v>4203</v>
      </c>
      <c r="Q254" s="400">
        <v>17</v>
      </c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17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17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3429</v>
      </c>
      <c r="B255" s="378" t="s">
        <v>3430</v>
      </c>
      <c r="C255" s="379" t="s">
        <v>3258</v>
      </c>
      <c r="D255" s="380" t="s">
        <v>3356</v>
      </c>
      <c r="E255" s="380" t="s">
        <v>3431</v>
      </c>
      <c r="F255" s="381" t="s">
        <v>3222</v>
      </c>
      <c r="G255" s="381" t="s">
        <v>3223</v>
      </c>
      <c r="H255" s="382" t="s">
        <v>193</v>
      </c>
      <c r="I255" s="383" t="s">
        <v>3432</v>
      </c>
      <c r="J255" s="421" t="s">
        <v>3257</v>
      </c>
      <c r="K255" s="424" t="s">
        <v>60</v>
      </c>
      <c r="L255" s="329">
        <f>CONTINUA!BV255</f>
        <v>0</v>
      </c>
      <c r="M255" s="329">
        <f>CONTINUA!BW255</f>
        <v>0</v>
      </c>
      <c r="N255" s="657"/>
      <c r="O255" s="658" t="s">
        <v>4206</v>
      </c>
      <c r="P255" s="659" t="s">
        <v>4203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3433</v>
      </c>
      <c r="B256" s="522" t="s">
        <v>3434</v>
      </c>
      <c r="C256" s="523">
        <v>1</v>
      </c>
      <c r="D256" s="524" t="s">
        <v>3356</v>
      </c>
      <c r="E256" s="524" t="s">
        <v>3435</v>
      </c>
      <c r="F256" s="525" t="s">
        <v>3222</v>
      </c>
      <c r="G256" s="525" t="s">
        <v>3223</v>
      </c>
      <c r="H256" s="350" t="s">
        <v>193</v>
      </c>
      <c r="I256" s="351" t="s">
        <v>3436</v>
      </c>
      <c r="J256" s="409" t="s">
        <v>3227</v>
      </c>
      <c r="K256" s="410" t="s">
        <v>3228</v>
      </c>
      <c r="L256" s="329">
        <f>CONTINUA!BV256</f>
        <v>0</v>
      </c>
      <c r="M256" s="329">
        <f>CONTINUA!BW256</f>
        <v>0</v>
      </c>
      <c r="N256" s="657"/>
      <c r="O256" s="658" t="s">
        <v>4206</v>
      </c>
      <c r="P256" s="659" t="s">
        <v>4203</v>
      </c>
      <c r="Q256" s="400">
        <v>6</v>
      </c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6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6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20975.57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21476.85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20975.57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3433</v>
      </c>
      <c r="B257" s="369" t="s">
        <v>3434</v>
      </c>
      <c r="C257" s="370" t="s">
        <v>3229</v>
      </c>
      <c r="D257" s="371" t="s">
        <v>3356</v>
      </c>
      <c r="E257" s="371" t="s">
        <v>3435</v>
      </c>
      <c r="F257" s="372" t="s">
        <v>3222</v>
      </c>
      <c r="G257" s="372" t="s">
        <v>3223</v>
      </c>
      <c r="H257" s="373" t="s">
        <v>193</v>
      </c>
      <c r="I257" s="374" t="s">
        <v>3436</v>
      </c>
      <c r="J257" s="421" t="s">
        <v>3227</v>
      </c>
      <c r="K257" s="421" t="s">
        <v>3230</v>
      </c>
      <c r="L257" s="329">
        <f>CONTINUA!BV257</f>
        <v>52</v>
      </c>
      <c r="M257" s="329">
        <f>CONTINUA!BW257</f>
        <v>0</v>
      </c>
      <c r="N257" s="657"/>
      <c r="O257" s="658" t="s">
        <v>4206</v>
      </c>
      <c r="P257" s="659" t="s">
        <v>4203</v>
      </c>
      <c r="Q257" s="400">
        <v>45</v>
      </c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45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45</v>
      </c>
      <c r="EW257" s="173"/>
      <c r="EX257" s="248">
        <f t="shared" si="299"/>
        <v>0</v>
      </c>
      <c r="EY257" s="174">
        <f>(L257*regular)+(M257*Cadeirantee)</f>
        <v>501.28000000000003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3433</v>
      </c>
      <c r="B258" s="369" t="s">
        <v>3434</v>
      </c>
      <c r="C258" s="375" t="s">
        <v>3229</v>
      </c>
      <c r="D258" s="371" t="s">
        <v>3356</v>
      </c>
      <c r="E258" s="371" t="s">
        <v>3435</v>
      </c>
      <c r="F258" s="376" t="s">
        <v>3222</v>
      </c>
      <c r="G258" s="376" t="s">
        <v>3223</v>
      </c>
      <c r="H258" s="373" t="s">
        <v>193</v>
      </c>
      <c r="I258" s="374" t="s">
        <v>3436</v>
      </c>
      <c r="J258" s="421" t="s">
        <v>3227</v>
      </c>
      <c r="K258" s="422" t="s">
        <v>3231</v>
      </c>
      <c r="L258" s="329">
        <f>CONTINUA!BV258</f>
        <v>0</v>
      </c>
      <c r="M258" s="329">
        <f>CONTINUA!BW258</f>
        <v>0</v>
      </c>
      <c r="N258" s="657"/>
      <c r="O258" s="658" t="s">
        <v>4206</v>
      </c>
      <c r="P258" s="659" t="s">
        <v>4203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3433</v>
      </c>
      <c r="B259" s="369" t="s">
        <v>3434</v>
      </c>
      <c r="C259" s="375" t="s">
        <v>3229</v>
      </c>
      <c r="D259" s="371" t="s">
        <v>3356</v>
      </c>
      <c r="E259" s="371" t="s">
        <v>3435</v>
      </c>
      <c r="F259" s="376" t="s">
        <v>3222</v>
      </c>
      <c r="G259" s="376" t="s">
        <v>3223</v>
      </c>
      <c r="H259" s="373" t="s">
        <v>193</v>
      </c>
      <c r="I259" s="374" t="s">
        <v>3436</v>
      </c>
      <c r="J259" s="421" t="s">
        <v>3227</v>
      </c>
      <c r="K259" s="423" t="s">
        <v>3232</v>
      </c>
      <c r="L259" s="329">
        <f>CONTINUA!BV259</f>
        <v>0</v>
      </c>
      <c r="M259" s="329">
        <f>CONTINUA!BW259</f>
        <v>0</v>
      </c>
      <c r="N259" s="657"/>
      <c r="O259" s="658" t="s">
        <v>4206</v>
      </c>
      <c r="P259" s="659" t="s">
        <v>4203</v>
      </c>
      <c r="Q259" s="400"/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3433</v>
      </c>
      <c r="B260" s="378" t="s">
        <v>3434</v>
      </c>
      <c r="C260" s="379" t="s">
        <v>3229</v>
      </c>
      <c r="D260" s="380" t="s">
        <v>3356</v>
      </c>
      <c r="E260" s="380" t="s">
        <v>3435</v>
      </c>
      <c r="F260" s="381" t="s">
        <v>3222</v>
      </c>
      <c r="G260" s="381" t="s">
        <v>3223</v>
      </c>
      <c r="H260" s="382" t="s">
        <v>193</v>
      </c>
      <c r="I260" s="383" t="s">
        <v>3436</v>
      </c>
      <c r="J260" s="421" t="s">
        <v>3227</v>
      </c>
      <c r="K260" s="424" t="s">
        <v>60</v>
      </c>
      <c r="L260" s="329">
        <f>CONTINUA!BV260</f>
        <v>0</v>
      </c>
      <c r="M260" s="329">
        <f>CONTINUA!BW260</f>
        <v>0</v>
      </c>
      <c r="N260" s="657"/>
      <c r="O260" s="658" t="s">
        <v>4206</v>
      </c>
      <c r="P260" s="659" t="s">
        <v>4203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3437</v>
      </c>
      <c r="B261" s="522" t="s">
        <v>3438</v>
      </c>
      <c r="C261" s="523">
        <v>1</v>
      </c>
      <c r="D261" s="524" t="s">
        <v>3356</v>
      </c>
      <c r="E261" s="524" t="s">
        <v>3439</v>
      </c>
      <c r="F261" s="525" t="s">
        <v>3222</v>
      </c>
      <c r="G261" s="525" t="s">
        <v>3223</v>
      </c>
      <c r="H261" s="350" t="s">
        <v>193</v>
      </c>
      <c r="I261" s="351" t="s">
        <v>3440</v>
      </c>
      <c r="J261" s="409" t="s">
        <v>3227</v>
      </c>
      <c r="K261" s="410" t="s">
        <v>3228</v>
      </c>
      <c r="L261" s="329">
        <f>CONTINUA!BV261</f>
        <v>0</v>
      </c>
      <c r="M261" s="329">
        <f>CONTINUA!BW261</f>
        <v>0</v>
      </c>
      <c r="N261" s="657"/>
      <c r="O261" s="658" t="s">
        <v>4206</v>
      </c>
      <c r="P261" s="659" t="s">
        <v>4203</v>
      </c>
      <c r="Q261" s="400">
        <v>1</v>
      </c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1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1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20205.11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0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20869.715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20205.11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3437</v>
      </c>
      <c r="B262" s="369" t="s">
        <v>3438</v>
      </c>
      <c r="C262" s="370" t="s">
        <v>3229</v>
      </c>
      <c r="D262" s="371" t="s">
        <v>3356</v>
      </c>
      <c r="E262" s="371" t="s">
        <v>3439</v>
      </c>
      <c r="F262" s="372" t="s">
        <v>3222</v>
      </c>
      <c r="G262" s="372" t="s">
        <v>3223</v>
      </c>
      <c r="H262" s="373" t="s">
        <v>193</v>
      </c>
      <c r="I262" s="374" t="s">
        <v>3440</v>
      </c>
      <c r="J262" s="421" t="s">
        <v>3227</v>
      </c>
      <c r="K262" s="421" t="s">
        <v>3230</v>
      </c>
      <c r="L262" s="329">
        <f>CONTINUA!BV262</f>
        <v>9</v>
      </c>
      <c r="M262" s="329">
        <f>CONTINUA!BW262</f>
        <v>0</v>
      </c>
      <c r="N262" s="657"/>
      <c r="O262" s="658" t="s">
        <v>4206</v>
      </c>
      <c r="P262" s="659" t="s">
        <v>4203</v>
      </c>
      <c r="Q262" s="400">
        <v>42</v>
      </c>
      <c r="R262" s="401"/>
      <c r="S262" s="400">
        <v>6</v>
      </c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42</v>
      </c>
      <c r="EQ262" s="171">
        <f t="shared" si="242"/>
        <v>0</v>
      </c>
      <c r="ER262" s="171">
        <f t="shared" si="243"/>
        <v>6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48</v>
      </c>
      <c r="EW262" s="173"/>
      <c r="EX262" s="248">
        <f t="shared" si="304"/>
        <v>0</v>
      </c>
      <c r="EY262" s="174">
        <f>(L262*regular)+(M262*Cadeirantee)</f>
        <v>86.76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3437</v>
      </c>
      <c r="B263" s="369" t="s">
        <v>3438</v>
      </c>
      <c r="C263" s="375" t="s">
        <v>3229</v>
      </c>
      <c r="D263" s="371" t="s">
        <v>3356</v>
      </c>
      <c r="E263" s="371" t="s">
        <v>3439</v>
      </c>
      <c r="F263" s="376" t="s">
        <v>3222</v>
      </c>
      <c r="G263" s="376" t="s">
        <v>3223</v>
      </c>
      <c r="H263" s="373" t="s">
        <v>193</v>
      </c>
      <c r="I263" s="374" t="s">
        <v>3440</v>
      </c>
      <c r="J263" s="421" t="s">
        <v>3227</v>
      </c>
      <c r="K263" s="422" t="s">
        <v>3231</v>
      </c>
      <c r="L263" s="329">
        <f>CONTINUA!BV263</f>
        <v>0</v>
      </c>
      <c r="M263" s="329">
        <f>CONTINUA!BW263</f>
        <v>0</v>
      </c>
      <c r="N263" s="657"/>
      <c r="O263" s="658" t="s">
        <v>4206</v>
      </c>
      <c r="P263" s="659" t="s">
        <v>4203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3437</v>
      </c>
      <c r="B264" s="369" t="s">
        <v>3438</v>
      </c>
      <c r="C264" s="375" t="s">
        <v>3229</v>
      </c>
      <c r="D264" s="371" t="s">
        <v>3356</v>
      </c>
      <c r="E264" s="371" t="s">
        <v>3439</v>
      </c>
      <c r="F264" s="376" t="s">
        <v>3222</v>
      </c>
      <c r="G264" s="376" t="s">
        <v>3223</v>
      </c>
      <c r="H264" s="373" t="s">
        <v>193</v>
      </c>
      <c r="I264" s="374" t="s">
        <v>3440</v>
      </c>
      <c r="J264" s="421" t="s">
        <v>3227</v>
      </c>
      <c r="K264" s="423" t="s">
        <v>3232</v>
      </c>
      <c r="L264" s="329">
        <f>CONTINUA!BV264</f>
        <v>0</v>
      </c>
      <c r="M264" s="329">
        <f>CONTINUA!BW264</f>
        <v>0</v>
      </c>
      <c r="N264" s="657"/>
      <c r="O264" s="658" t="s">
        <v>4206</v>
      </c>
      <c r="P264" s="659" t="s">
        <v>4203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3437</v>
      </c>
      <c r="B265" s="378" t="s">
        <v>3438</v>
      </c>
      <c r="C265" s="379" t="s">
        <v>3229</v>
      </c>
      <c r="D265" s="380" t="s">
        <v>3356</v>
      </c>
      <c r="E265" s="380" t="s">
        <v>3439</v>
      </c>
      <c r="F265" s="381" t="s">
        <v>3222</v>
      </c>
      <c r="G265" s="381" t="s">
        <v>3223</v>
      </c>
      <c r="H265" s="382" t="s">
        <v>193</v>
      </c>
      <c r="I265" s="383" t="s">
        <v>3440</v>
      </c>
      <c r="J265" s="421" t="s">
        <v>3227</v>
      </c>
      <c r="K265" s="424" t="s">
        <v>60</v>
      </c>
      <c r="L265" s="329">
        <f>CONTINUA!BV265</f>
        <v>0</v>
      </c>
      <c r="M265" s="329">
        <f>CONTINUA!BW265</f>
        <v>0</v>
      </c>
      <c r="N265" s="657"/>
      <c r="O265" s="658" t="s">
        <v>4206</v>
      </c>
      <c r="P265" s="659" t="s">
        <v>4203</v>
      </c>
      <c r="Q265" s="400">
        <v>3</v>
      </c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3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3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577.84500000000003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1155.69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3441</v>
      </c>
      <c r="B266" s="522" t="s">
        <v>3442</v>
      </c>
      <c r="C266" s="523">
        <v>1</v>
      </c>
      <c r="D266" s="524" t="s">
        <v>3443</v>
      </c>
      <c r="E266" s="524" t="s">
        <v>3444</v>
      </c>
      <c r="F266" s="525" t="s">
        <v>3222</v>
      </c>
      <c r="G266" s="525" t="s">
        <v>3223</v>
      </c>
      <c r="H266" s="350" t="s">
        <v>233</v>
      </c>
      <c r="I266" s="351" t="s">
        <v>3445</v>
      </c>
      <c r="J266" s="409" t="s">
        <v>3227</v>
      </c>
      <c r="K266" s="410" t="s">
        <v>3228</v>
      </c>
      <c r="L266" s="329">
        <f>CONTINUA!BV266</f>
        <v>0</v>
      </c>
      <c r="M266" s="329">
        <f>CONTINUA!BW266</f>
        <v>0</v>
      </c>
      <c r="N266" s="657"/>
      <c r="O266" s="658" t="s">
        <v>4207</v>
      </c>
      <c r="P266" s="659" t="s">
        <v>4203</v>
      </c>
      <c r="Q266" s="400">
        <v>24</v>
      </c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>
        <v>-1</v>
      </c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>
        <v>-1</v>
      </c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24</v>
      </c>
      <c r="EQ266" s="171">
        <f t="shared" si="242"/>
        <v>-2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22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30221.09</v>
      </c>
      <c r="EY266" s="174">
        <f>(L266*regular)+(M266*Cadeirantee)</f>
        <v>0</v>
      </c>
      <c r="EZ266" s="249">
        <f>SUMIF(FG266:GJ266,"&gt;0")</f>
        <v>410.91200000000003</v>
      </c>
      <c r="FA266" s="249">
        <f>SUMIF(FG266:GJ266,"&lt;0")+SUMIF(GN266:HP266,"&lt;0")</f>
        <v>-834.66500000000008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29797.337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30221.09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372.38900000000001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-308.18400000000003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-282.50200000000001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-231.13800000000003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38.523000000000003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-12.841000000000001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3441</v>
      </c>
      <c r="B267" s="369" t="s">
        <v>3442</v>
      </c>
      <c r="C267" s="370" t="s">
        <v>3229</v>
      </c>
      <c r="D267" s="371" t="s">
        <v>3443</v>
      </c>
      <c r="E267" s="371" t="s">
        <v>3444</v>
      </c>
      <c r="F267" s="372" t="s">
        <v>3222</v>
      </c>
      <c r="G267" s="372" t="s">
        <v>3223</v>
      </c>
      <c r="H267" s="373" t="s">
        <v>233</v>
      </c>
      <c r="I267" s="374" t="s">
        <v>3445</v>
      </c>
      <c r="J267" s="421" t="s">
        <v>3227</v>
      </c>
      <c r="K267" s="421" t="s">
        <v>3230</v>
      </c>
      <c r="L267" s="329">
        <f>CONTINUA!BV267</f>
        <v>0</v>
      </c>
      <c r="M267" s="329">
        <f>CONTINUA!BW267</f>
        <v>0</v>
      </c>
      <c r="N267" s="657"/>
      <c r="O267" s="658" t="s">
        <v>4207</v>
      </c>
      <c r="P267" s="659" t="s">
        <v>4203</v>
      </c>
      <c r="Q267" s="400">
        <v>51</v>
      </c>
      <c r="R267" s="401"/>
      <c r="S267" s="400"/>
      <c r="T267" s="401"/>
      <c r="U267" s="400">
        <v>1</v>
      </c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>
        <v>-1</v>
      </c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>
        <v>1</v>
      </c>
      <c r="DV267" s="401"/>
      <c r="DW267" s="400"/>
      <c r="DX267" s="401"/>
      <c r="DY267" s="400"/>
      <c r="DZ267" s="401"/>
      <c r="EA267" s="400"/>
      <c r="EB267" s="401"/>
      <c r="EC267" s="400">
        <v>-1</v>
      </c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51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0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51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3441</v>
      </c>
      <c r="B268" s="369" t="s">
        <v>3442</v>
      </c>
      <c r="C268" s="375" t="s">
        <v>3229</v>
      </c>
      <c r="D268" s="371" t="s">
        <v>3443</v>
      </c>
      <c r="E268" s="371" t="s">
        <v>3444</v>
      </c>
      <c r="F268" s="376" t="s">
        <v>3222</v>
      </c>
      <c r="G268" s="376" t="s">
        <v>3223</v>
      </c>
      <c r="H268" s="373" t="s">
        <v>233</v>
      </c>
      <c r="I268" s="374" t="s">
        <v>3445</v>
      </c>
      <c r="J268" s="421" t="s">
        <v>3227</v>
      </c>
      <c r="K268" s="422" t="s">
        <v>3231</v>
      </c>
      <c r="L268" s="329">
        <f>CONTINUA!BV268</f>
        <v>0</v>
      </c>
      <c r="M268" s="329">
        <f>CONTINUA!BW268</f>
        <v>0</v>
      </c>
      <c r="N268" s="657"/>
      <c r="O268" s="658" t="s">
        <v>4207</v>
      </c>
      <c r="P268" s="659" t="s">
        <v>4203</v>
      </c>
      <c r="Q268" s="400"/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3441</v>
      </c>
      <c r="B269" s="369" t="s">
        <v>3442</v>
      </c>
      <c r="C269" s="375" t="s">
        <v>3229</v>
      </c>
      <c r="D269" s="371" t="s">
        <v>3443</v>
      </c>
      <c r="E269" s="371" t="s">
        <v>3444</v>
      </c>
      <c r="F269" s="376" t="s">
        <v>3222</v>
      </c>
      <c r="G269" s="376" t="s">
        <v>3223</v>
      </c>
      <c r="H269" s="373" t="s">
        <v>233</v>
      </c>
      <c r="I269" s="374" t="s">
        <v>3445</v>
      </c>
      <c r="J269" s="421" t="s">
        <v>3227</v>
      </c>
      <c r="K269" s="423" t="s">
        <v>3232</v>
      </c>
      <c r="L269" s="329">
        <f>CONTINUA!BV269</f>
        <v>0</v>
      </c>
      <c r="M269" s="329">
        <f>CONTINUA!BW269</f>
        <v>0</v>
      </c>
      <c r="N269" s="657"/>
      <c r="O269" s="658" t="s">
        <v>4207</v>
      </c>
      <c r="P269" s="659" t="s">
        <v>4203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3441</v>
      </c>
      <c r="B270" s="378" t="s">
        <v>3442</v>
      </c>
      <c r="C270" s="379" t="s">
        <v>3229</v>
      </c>
      <c r="D270" s="380" t="s">
        <v>3443</v>
      </c>
      <c r="E270" s="380" t="s">
        <v>3444</v>
      </c>
      <c r="F270" s="381" t="s">
        <v>3222</v>
      </c>
      <c r="G270" s="381" t="s">
        <v>3223</v>
      </c>
      <c r="H270" s="382" t="s">
        <v>233</v>
      </c>
      <c r="I270" s="383" t="s">
        <v>3445</v>
      </c>
      <c r="J270" s="421" t="s">
        <v>3227</v>
      </c>
      <c r="K270" s="424" t="s">
        <v>60</v>
      </c>
      <c r="L270" s="329">
        <f>CONTINUA!BV270</f>
        <v>0</v>
      </c>
      <c r="M270" s="329">
        <f>CONTINUA!BW270</f>
        <v>0</v>
      </c>
      <c r="N270" s="657"/>
      <c r="O270" s="658" t="s">
        <v>4207</v>
      </c>
      <c r="P270" s="659" t="s">
        <v>4203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3446</v>
      </c>
      <c r="B271" s="522" t="s">
        <v>3447</v>
      </c>
      <c r="C271" s="523">
        <v>1</v>
      </c>
      <c r="D271" s="524" t="s">
        <v>3448</v>
      </c>
      <c r="E271" s="524" t="s">
        <v>3449</v>
      </c>
      <c r="F271" s="525" t="s">
        <v>3222</v>
      </c>
      <c r="G271" s="525" t="s">
        <v>3223</v>
      </c>
      <c r="H271" s="350" t="s">
        <v>194</v>
      </c>
      <c r="I271" s="351" t="s">
        <v>3450</v>
      </c>
      <c r="J271" s="409" t="s">
        <v>3227</v>
      </c>
      <c r="K271" s="410" t="s">
        <v>3228</v>
      </c>
      <c r="L271" s="329">
        <f>CONTINUA!BV271</f>
        <v>0</v>
      </c>
      <c r="M271" s="329">
        <f>CONTINUA!BW271</f>
        <v>0</v>
      </c>
      <c r="N271" s="657"/>
      <c r="O271" s="658" t="s">
        <v>4208</v>
      </c>
      <c r="P271" s="659" t="s">
        <v>4203</v>
      </c>
      <c r="Q271" s="400">
        <v>1</v>
      </c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1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1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12500.51</v>
      </c>
      <c r="EY271" s="174">
        <f>(L271*regular)+(M271*Cadeirantee)</f>
        <v>0</v>
      </c>
      <c r="EZ271" s="249">
        <f>SUMIF(FG271:GJ271,"&gt;0")</f>
        <v>295.34300000000002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13229.653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12500.51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295.34300000000002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3446</v>
      </c>
      <c r="B272" s="369" t="s">
        <v>3447</v>
      </c>
      <c r="C272" s="370" t="s">
        <v>3229</v>
      </c>
      <c r="D272" s="371" t="s">
        <v>3448</v>
      </c>
      <c r="E272" s="371" t="s">
        <v>3449</v>
      </c>
      <c r="F272" s="372" t="s">
        <v>3222</v>
      </c>
      <c r="G272" s="372" t="s">
        <v>3223</v>
      </c>
      <c r="H272" s="373" t="s">
        <v>194</v>
      </c>
      <c r="I272" s="374" t="s">
        <v>3450</v>
      </c>
      <c r="J272" s="421" t="s">
        <v>3227</v>
      </c>
      <c r="K272" s="421" t="s">
        <v>3230</v>
      </c>
      <c r="L272" s="329">
        <f>CONTINUA!BV272</f>
        <v>45</v>
      </c>
      <c r="M272" s="329">
        <f>CONTINUA!BW272</f>
        <v>0</v>
      </c>
      <c r="N272" s="657"/>
      <c r="O272" s="658" t="s">
        <v>4208</v>
      </c>
      <c r="P272" s="659" t="s">
        <v>4203</v>
      </c>
      <c r="Q272" s="400">
        <v>28</v>
      </c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>
        <v>1</v>
      </c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28</v>
      </c>
      <c r="EQ272" s="171">
        <f t="shared" si="311"/>
        <v>1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29</v>
      </c>
      <c r="EW272" s="173"/>
      <c r="EX272" s="248">
        <f t="shared" si="322"/>
        <v>0</v>
      </c>
      <c r="EY272" s="174">
        <f>(L272*regular)+(M272*Cadeirantee)</f>
        <v>433.8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3446</v>
      </c>
      <c r="B273" s="369" t="s">
        <v>3447</v>
      </c>
      <c r="C273" s="375" t="s">
        <v>3229</v>
      </c>
      <c r="D273" s="371" t="s">
        <v>3448</v>
      </c>
      <c r="E273" s="371" t="s">
        <v>3449</v>
      </c>
      <c r="F273" s="376" t="s">
        <v>3222</v>
      </c>
      <c r="G273" s="376" t="s">
        <v>3223</v>
      </c>
      <c r="H273" s="373" t="s">
        <v>194</v>
      </c>
      <c r="I273" s="374" t="s">
        <v>3450</v>
      </c>
      <c r="J273" s="421" t="s">
        <v>3227</v>
      </c>
      <c r="K273" s="422" t="s">
        <v>3231</v>
      </c>
      <c r="L273" s="329">
        <f>CONTINUA!BV273</f>
        <v>0</v>
      </c>
      <c r="M273" s="329">
        <f>CONTINUA!BW273</f>
        <v>0</v>
      </c>
      <c r="N273" s="657"/>
      <c r="O273" s="658" t="s">
        <v>4208</v>
      </c>
      <c r="P273" s="659" t="s">
        <v>4203</v>
      </c>
      <c r="Q273" s="400"/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3446</v>
      </c>
      <c r="B274" s="369" t="s">
        <v>3447</v>
      </c>
      <c r="C274" s="375" t="s">
        <v>3229</v>
      </c>
      <c r="D274" s="371" t="s">
        <v>3448</v>
      </c>
      <c r="E274" s="371" t="s">
        <v>3449</v>
      </c>
      <c r="F274" s="376" t="s">
        <v>3222</v>
      </c>
      <c r="G274" s="376" t="s">
        <v>3223</v>
      </c>
      <c r="H274" s="373" t="s">
        <v>194</v>
      </c>
      <c r="I274" s="374" t="s">
        <v>3450</v>
      </c>
      <c r="J274" s="421" t="s">
        <v>3227</v>
      </c>
      <c r="K274" s="423" t="s">
        <v>3232</v>
      </c>
      <c r="L274" s="329">
        <f>CONTINUA!BV274</f>
        <v>0</v>
      </c>
      <c r="M274" s="329">
        <f>CONTINUA!BW274</f>
        <v>0</v>
      </c>
      <c r="N274" s="657"/>
      <c r="O274" s="658" t="s">
        <v>4208</v>
      </c>
      <c r="P274" s="659" t="s">
        <v>4203</v>
      </c>
      <c r="Q274" s="400"/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3446</v>
      </c>
      <c r="B275" s="378" t="s">
        <v>3447</v>
      </c>
      <c r="C275" s="379" t="s">
        <v>3229</v>
      </c>
      <c r="D275" s="380" t="s">
        <v>3448</v>
      </c>
      <c r="E275" s="380" t="s">
        <v>3449</v>
      </c>
      <c r="F275" s="381" t="s">
        <v>3222</v>
      </c>
      <c r="G275" s="381" t="s">
        <v>3223</v>
      </c>
      <c r="H275" s="382" t="s">
        <v>194</v>
      </c>
      <c r="I275" s="383" t="s">
        <v>3450</v>
      </c>
      <c r="J275" s="421" t="s">
        <v>3227</v>
      </c>
      <c r="K275" s="424" t="s">
        <v>60</v>
      </c>
      <c r="L275" s="329">
        <f>CONTINUA!BV275</f>
        <v>0</v>
      </c>
      <c r="M275" s="329">
        <f>CONTINUA!BW275</f>
        <v>0</v>
      </c>
      <c r="N275" s="657"/>
      <c r="O275" s="658" t="s">
        <v>4208</v>
      </c>
      <c r="P275" s="659" t="s">
        <v>4203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3451</v>
      </c>
      <c r="B276" s="522" t="s">
        <v>3452</v>
      </c>
      <c r="C276" s="523">
        <v>1</v>
      </c>
      <c r="D276" s="524" t="s">
        <v>3448</v>
      </c>
      <c r="E276" s="524" t="s">
        <v>3453</v>
      </c>
      <c r="F276" s="525" t="s">
        <v>3222</v>
      </c>
      <c r="G276" s="525" t="s">
        <v>3223</v>
      </c>
      <c r="H276" s="350" t="s">
        <v>194</v>
      </c>
      <c r="I276" s="351" t="s">
        <v>3454</v>
      </c>
      <c r="J276" s="409" t="s">
        <v>3227</v>
      </c>
      <c r="K276" s="410" t="s">
        <v>3228</v>
      </c>
      <c r="L276" s="329">
        <f>CONTINUA!BV276</f>
        <v>0</v>
      </c>
      <c r="M276" s="329">
        <f>CONTINUA!BW276</f>
        <v>0</v>
      </c>
      <c r="N276" s="657"/>
      <c r="O276" s="658" t="s">
        <v>4208</v>
      </c>
      <c r="P276" s="659" t="s">
        <v>4203</v>
      </c>
      <c r="Q276" s="400">
        <v>2</v>
      </c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2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2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19049.420000000002</v>
      </c>
      <c r="EY276" s="174">
        <f>(L276*regular)+(M276*Cadeirantee)</f>
        <v>0</v>
      </c>
      <c r="EZ276" s="249">
        <f>SUMIF(FG276:GJ276,"&gt;0")</f>
        <v>89.887</v>
      </c>
      <c r="FA276" s="249">
        <f>SUMIF(FG276:GJ276,"&lt;0")+SUMIF(GN276:HP276,"&lt;0")</f>
        <v>-321.02500000000003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20413.265479999998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19049.420000000002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-321.02500000000003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89.887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3451</v>
      </c>
      <c r="B277" s="369" t="s">
        <v>3452</v>
      </c>
      <c r="C277" s="370" t="s">
        <v>3229</v>
      </c>
      <c r="D277" s="371" t="s">
        <v>3448</v>
      </c>
      <c r="E277" s="371" t="s">
        <v>3453</v>
      </c>
      <c r="F277" s="372" t="s">
        <v>3222</v>
      </c>
      <c r="G277" s="372" t="s">
        <v>3223</v>
      </c>
      <c r="H277" s="373" t="s">
        <v>194</v>
      </c>
      <c r="I277" s="374" t="s">
        <v>3454</v>
      </c>
      <c r="J277" s="421" t="s">
        <v>3227</v>
      </c>
      <c r="K277" s="421" t="s">
        <v>3230</v>
      </c>
      <c r="L277" s="329">
        <f>CONTINUA!BV277</f>
        <v>0</v>
      </c>
      <c r="M277" s="329">
        <f>CONTINUA!BW277</f>
        <v>0</v>
      </c>
      <c r="N277" s="657">
        <v>0.63900000000000001</v>
      </c>
      <c r="O277" s="658" t="s">
        <v>4208</v>
      </c>
      <c r="P277" s="659" t="s">
        <v>4203</v>
      </c>
      <c r="Q277" s="400">
        <v>44</v>
      </c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>
        <v>-1</v>
      </c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>
        <v>1</v>
      </c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44</v>
      </c>
      <c r="EQ277" s="171">
        <f t="shared" si="311"/>
        <v>0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44</v>
      </c>
      <c r="EW277" s="173"/>
      <c r="EX277" s="248">
        <f t="shared" si="327"/>
        <v>0</v>
      </c>
      <c r="EY277" s="174">
        <f>(L277*regular)+(M277*Cadeirantee)</f>
        <v>0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15.540479999999999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3451</v>
      </c>
      <c r="B278" s="369" t="s">
        <v>3452</v>
      </c>
      <c r="C278" s="375" t="s">
        <v>3229</v>
      </c>
      <c r="D278" s="371" t="s">
        <v>3448</v>
      </c>
      <c r="E278" s="371" t="s">
        <v>3453</v>
      </c>
      <c r="F278" s="376" t="s">
        <v>3222</v>
      </c>
      <c r="G278" s="376" t="s">
        <v>3223</v>
      </c>
      <c r="H278" s="373" t="s">
        <v>194</v>
      </c>
      <c r="I278" s="374" t="s">
        <v>3454</v>
      </c>
      <c r="J278" s="421" t="s">
        <v>3227</v>
      </c>
      <c r="K278" s="422" t="s">
        <v>3231</v>
      </c>
      <c r="L278" s="329">
        <f>CONTINUA!BV278</f>
        <v>0</v>
      </c>
      <c r="M278" s="329">
        <f>CONTINUA!BW278</f>
        <v>0</v>
      </c>
      <c r="N278" s="657"/>
      <c r="O278" s="658" t="s">
        <v>4208</v>
      </c>
      <c r="P278" s="659" t="s">
        <v>4203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3451</v>
      </c>
      <c r="B279" s="369" t="s">
        <v>3452</v>
      </c>
      <c r="C279" s="375" t="s">
        <v>3229</v>
      </c>
      <c r="D279" s="371" t="s">
        <v>3448</v>
      </c>
      <c r="E279" s="371" t="s">
        <v>3453</v>
      </c>
      <c r="F279" s="376" t="s">
        <v>3222</v>
      </c>
      <c r="G279" s="376" t="s">
        <v>3223</v>
      </c>
      <c r="H279" s="373" t="s">
        <v>194</v>
      </c>
      <c r="I279" s="374" t="s">
        <v>3454</v>
      </c>
      <c r="J279" s="421" t="s">
        <v>3227</v>
      </c>
      <c r="K279" s="423" t="s">
        <v>3232</v>
      </c>
      <c r="L279" s="329">
        <f>CONTINUA!BV279</f>
        <v>0</v>
      </c>
      <c r="M279" s="329">
        <f>CONTINUA!BW279</f>
        <v>0</v>
      </c>
      <c r="N279" s="657"/>
      <c r="O279" s="658" t="s">
        <v>4208</v>
      </c>
      <c r="P279" s="659" t="s">
        <v>4203</v>
      </c>
      <c r="Q279" s="400"/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3451</v>
      </c>
      <c r="B280" s="378" t="s">
        <v>3452</v>
      </c>
      <c r="C280" s="379" t="s">
        <v>3229</v>
      </c>
      <c r="D280" s="380" t="s">
        <v>3448</v>
      </c>
      <c r="E280" s="380" t="s">
        <v>3453</v>
      </c>
      <c r="F280" s="381" t="s">
        <v>3222</v>
      </c>
      <c r="G280" s="381" t="s">
        <v>3223</v>
      </c>
      <c r="H280" s="382" t="s">
        <v>194</v>
      </c>
      <c r="I280" s="383" t="s">
        <v>3454</v>
      </c>
      <c r="J280" s="421" t="s">
        <v>3227</v>
      </c>
      <c r="K280" s="424" t="s">
        <v>60</v>
      </c>
      <c r="L280" s="329">
        <f>CONTINUA!BV280</f>
        <v>0</v>
      </c>
      <c r="M280" s="329">
        <f>CONTINUA!BW280</f>
        <v>0</v>
      </c>
      <c r="N280" s="657"/>
      <c r="O280" s="658" t="s">
        <v>4208</v>
      </c>
      <c r="P280" s="659" t="s">
        <v>4203</v>
      </c>
      <c r="Q280" s="400">
        <v>6</v>
      </c>
      <c r="R280" s="401"/>
      <c r="S280" s="400"/>
      <c r="T280" s="401"/>
      <c r="U280" s="400">
        <v>1</v>
      </c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>
        <v>2</v>
      </c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>
        <v>1</v>
      </c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6</v>
      </c>
      <c r="EQ280" s="179">
        <f t="shared" si="311"/>
        <v>4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10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1579.443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2311.38</v>
      </c>
      <c r="FG280" s="181">
        <f>((U280+W280)*Percapita/30*FG$4)+((V280+X280)*Cadeirante/30*FG$4)</f>
        <v>372.38900000000001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359.548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115.56900000000002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3455</v>
      </c>
      <c r="B281" s="522" t="s">
        <v>3456</v>
      </c>
      <c r="C281" s="523">
        <v>1</v>
      </c>
      <c r="D281" s="524" t="s">
        <v>3448</v>
      </c>
      <c r="E281" s="524" t="s">
        <v>3457</v>
      </c>
      <c r="F281" s="525" t="s">
        <v>3222</v>
      </c>
      <c r="G281" s="525" t="s">
        <v>3223</v>
      </c>
      <c r="H281" s="350" t="s">
        <v>194</v>
      </c>
      <c r="I281" s="351" t="s">
        <v>3458</v>
      </c>
      <c r="J281" s="409" t="s">
        <v>3227</v>
      </c>
      <c r="K281" s="410" t="s">
        <v>3228</v>
      </c>
      <c r="L281" s="329">
        <f>CONTINUA!BV281</f>
        <v>0</v>
      </c>
      <c r="M281" s="329">
        <f>CONTINUA!BW281</f>
        <v>0</v>
      </c>
      <c r="N281" s="657"/>
      <c r="O281" s="658" t="s">
        <v>4208</v>
      </c>
      <c r="P281" s="659" t="s">
        <v>4203</v>
      </c>
      <c r="Q281" s="400">
        <v>1</v>
      </c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1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1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22516.49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24568.515000000003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22516.49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3455</v>
      </c>
      <c r="B282" s="369" t="s">
        <v>3456</v>
      </c>
      <c r="C282" s="370" t="s">
        <v>3229</v>
      </c>
      <c r="D282" s="371" t="s">
        <v>3448</v>
      </c>
      <c r="E282" s="371" t="s">
        <v>3457</v>
      </c>
      <c r="F282" s="372" t="s">
        <v>3222</v>
      </c>
      <c r="G282" s="372" t="s">
        <v>3223</v>
      </c>
      <c r="H282" s="373" t="s">
        <v>194</v>
      </c>
      <c r="I282" s="374" t="s">
        <v>3458</v>
      </c>
      <c r="J282" s="421" t="s">
        <v>3227</v>
      </c>
      <c r="K282" s="421" t="s">
        <v>3230</v>
      </c>
      <c r="L282" s="329">
        <f>CONTINUA!BV282</f>
        <v>73</v>
      </c>
      <c r="M282" s="329">
        <f>CONTINUA!BW282</f>
        <v>0</v>
      </c>
      <c r="N282" s="657"/>
      <c r="O282" s="658" t="s">
        <v>4208</v>
      </c>
      <c r="P282" s="659" t="s">
        <v>4203</v>
      </c>
      <c r="Q282" s="400">
        <v>54</v>
      </c>
      <c r="R282" s="401"/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54</v>
      </c>
      <c r="EQ282" s="171">
        <f t="shared" si="311"/>
        <v>0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54</v>
      </c>
      <c r="EW282" s="173"/>
      <c r="EX282" s="248">
        <f t="shared" si="332"/>
        <v>0</v>
      </c>
      <c r="EY282" s="174">
        <f>(L282*regular)+(M282*Cadeirantee)</f>
        <v>703.72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3455</v>
      </c>
      <c r="B283" s="369" t="s">
        <v>3456</v>
      </c>
      <c r="C283" s="375" t="s">
        <v>3229</v>
      </c>
      <c r="D283" s="371" t="s">
        <v>3448</v>
      </c>
      <c r="E283" s="371" t="s">
        <v>3457</v>
      </c>
      <c r="F283" s="376" t="s">
        <v>3222</v>
      </c>
      <c r="G283" s="376" t="s">
        <v>3223</v>
      </c>
      <c r="H283" s="373" t="s">
        <v>194</v>
      </c>
      <c r="I283" s="374" t="s">
        <v>3458</v>
      </c>
      <c r="J283" s="421" t="s">
        <v>3227</v>
      </c>
      <c r="K283" s="422" t="s">
        <v>3231</v>
      </c>
      <c r="L283" s="329">
        <f>CONTINUA!BV283</f>
        <v>0</v>
      </c>
      <c r="M283" s="329">
        <f>CONTINUA!BW283</f>
        <v>0</v>
      </c>
      <c r="N283" s="657"/>
      <c r="O283" s="658" t="s">
        <v>4208</v>
      </c>
      <c r="P283" s="659" t="s">
        <v>4203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3455</v>
      </c>
      <c r="B284" s="369" t="s">
        <v>3456</v>
      </c>
      <c r="C284" s="375" t="s">
        <v>3229</v>
      </c>
      <c r="D284" s="371" t="s">
        <v>3448</v>
      </c>
      <c r="E284" s="371" t="s">
        <v>3457</v>
      </c>
      <c r="F284" s="376" t="s">
        <v>3222</v>
      </c>
      <c r="G284" s="376" t="s">
        <v>3223</v>
      </c>
      <c r="H284" s="373" t="s">
        <v>194</v>
      </c>
      <c r="I284" s="374" t="s">
        <v>3458</v>
      </c>
      <c r="J284" s="421" t="s">
        <v>3227</v>
      </c>
      <c r="K284" s="423" t="s">
        <v>3232</v>
      </c>
      <c r="L284" s="329">
        <f>CONTINUA!BV284</f>
        <v>0</v>
      </c>
      <c r="M284" s="329">
        <f>CONTINUA!BW284</f>
        <v>0</v>
      </c>
      <c r="N284" s="657"/>
      <c r="O284" s="658" t="s">
        <v>4208</v>
      </c>
      <c r="P284" s="659" t="s">
        <v>4203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3455</v>
      </c>
      <c r="B285" s="378" t="s">
        <v>3456</v>
      </c>
      <c r="C285" s="379" t="s">
        <v>3229</v>
      </c>
      <c r="D285" s="380" t="s">
        <v>3448</v>
      </c>
      <c r="E285" s="380" t="s">
        <v>3457</v>
      </c>
      <c r="F285" s="381" t="s">
        <v>3222</v>
      </c>
      <c r="G285" s="381" t="s">
        <v>3223</v>
      </c>
      <c r="H285" s="382" t="s">
        <v>194</v>
      </c>
      <c r="I285" s="383" t="s">
        <v>3458</v>
      </c>
      <c r="J285" s="421" t="s">
        <v>3227</v>
      </c>
      <c r="K285" s="424" t="s">
        <v>60</v>
      </c>
      <c r="L285" s="329">
        <f>CONTINUA!BV285</f>
        <v>0</v>
      </c>
      <c r="M285" s="329">
        <f>CONTINUA!BW285</f>
        <v>0</v>
      </c>
      <c r="N285" s="657"/>
      <c r="O285" s="658" t="s">
        <v>4208</v>
      </c>
      <c r="P285" s="659" t="s">
        <v>4203</v>
      </c>
      <c r="Q285" s="400">
        <v>7</v>
      </c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7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7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1348.3050000000001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2696.61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3459</v>
      </c>
      <c r="B286" s="522" t="s">
        <v>3460</v>
      </c>
      <c r="C286" s="523">
        <v>1</v>
      </c>
      <c r="D286" s="524" t="s">
        <v>3448</v>
      </c>
      <c r="E286" s="524" t="s">
        <v>3461</v>
      </c>
      <c r="F286" s="525" t="s">
        <v>3222</v>
      </c>
      <c r="G286" s="525" t="s">
        <v>3223</v>
      </c>
      <c r="H286" s="350" t="s">
        <v>194</v>
      </c>
      <c r="I286" s="351" t="s">
        <v>3462</v>
      </c>
      <c r="J286" s="409" t="s">
        <v>3227</v>
      </c>
      <c r="K286" s="410" t="s">
        <v>3228</v>
      </c>
      <c r="L286" s="329">
        <f>CONTINUA!BV286</f>
        <v>0</v>
      </c>
      <c r="M286" s="329">
        <f>CONTINUA!BW286</f>
        <v>0</v>
      </c>
      <c r="N286" s="657"/>
      <c r="O286" s="658" t="s">
        <v>4208</v>
      </c>
      <c r="P286" s="659" t="s">
        <v>4203</v>
      </c>
      <c r="Q286" s="400"/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17508.5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-218.29700000000003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17935.713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17508.5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-218.29700000000003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3459</v>
      </c>
      <c r="B287" s="369" t="s">
        <v>3460</v>
      </c>
      <c r="C287" s="370" t="s">
        <v>3229</v>
      </c>
      <c r="D287" s="371" t="s">
        <v>3448</v>
      </c>
      <c r="E287" s="371" t="s">
        <v>3461</v>
      </c>
      <c r="F287" s="372" t="s">
        <v>3222</v>
      </c>
      <c r="G287" s="372" t="s">
        <v>3223</v>
      </c>
      <c r="H287" s="373" t="s">
        <v>194</v>
      </c>
      <c r="I287" s="374" t="s">
        <v>3462</v>
      </c>
      <c r="J287" s="421" t="s">
        <v>3227</v>
      </c>
      <c r="K287" s="421" t="s">
        <v>3230</v>
      </c>
      <c r="L287" s="329">
        <f>CONTINUA!BV287</f>
        <v>27</v>
      </c>
      <c r="M287" s="329">
        <f>CONTINUA!BW287</f>
        <v>0</v>
      </c>
      <c r="N287" s="657"/>
      <c r="O287" s="658" t="s">
        <v>4208</v>
      </c>
      <c r="P287" s="659" t="s">
        <v>4203</v>
      </c>
      <c r="Q287" s="400">
        <v>42</v>
      </c>
      <c r="R287" s="401"/>
      <c r="S287" s="400"/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>
        <v>-1</v>
      </c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42</v>
      </c>
      <c r="EQ287" s="171">
        <f t="shared" si="311"/>
        <v>-1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41</v>
      </c>
      <c r="EW287" s="173"/>
      <c r="EX287" s="248">
        <f t="shared" si="337"/>
        <v>0</v>
      </c>
      <c r="EY287" s="174">
        <f>(L287*regular)+(M287*Cadeirantee)</f>
        <v>260.28000000000003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3459</v>
      </c>
      <c r="B288" s="369" t="s">
        <v>3460</v>
      </c>
      <c r="C288" s="375" t="s">
        <v>3229</v>
      </c>
      <c r="D288" s="371" t="s">
        <v>3448</v>
      </c>
      <c r="E288" s="371" t="s">
        <v>3461</v>
      </c>
      <c r="F288" s="376" t="s">
        <v>3222</v>
      </c>
      <c r="G288" s="376" t="s">
        <v>3223</v>
      </c>
      <c r="H288" s="373" t="s">
        <v>194</v>
      </c>
      <c r="I288" s="374" t="s">
        <v>3462</v>
      </c>
      <c r="J288" s="421" t="s">
        <v>3227</v>
      </c>
      <c r="K288" s="422" t="s">
        <v>3231</v>
      </c>
      <c r="L288" s="329">
        <f>CONTINUA!BV288</f>
        <v>0</v>
      </c>
      <c r="M288" s="329">
        <f>CONTINUA!BW288</f>
        <v>0</v>
      </c>
      <c r="N288" s="657"/>
      <c r="O288" s="658" t="s">
        <v>4208</v>
      </c>
      <c r="P288" s="659" t="s">
        <v>4203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3459</v>
      </c>
      <c r="B289" s="369" t="s">
        <v>3460</v>
      </c>
      <c r="C289" s="375" t="s">
        <v>3229</v>
      </c>
      <c r="D289" s="371" t="s">
        <v>3448</v>
      </c>
      <c r="E289" s="371" t="s">
        <v>3461</v>
      </c>
      <c r="F289" s="376" t="s">
        <v>3222</v>
      </c>
      <c r="G289" s="376" t="s">
        <v>3223</v>
      </c>
      <c r="H289" s="373" t="s">
        <v>194</v>
      </c>
      <c r="I289" s="374" t="s">
        <v>3462</v>
      </c>
      <c r="J289" s="421" t="s">
        <v>3227</v>
      </c>
      <c r="K289" s="423" t="s">
        <v>3232</v>
      </c>
      <c r="L289" s="329">
        <f>CONTINUA!BV289</f>
        <v>0</v>
      </c>
      <c r="M289" s="329">
        <f>CONTINUA!BW289</f>
        <v>0</v>
      </c>
      <c r="N289" s="657"/>
      <c r="O289" s="658" t="s">
        <v>4208</v>
      </c>
      <c r="P289" s="659" t="s">
        <v>4203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3459</v>
      </c>
      <c r="B290" s="378" t="s">
        <v>3460</v>
      </c>
      <c r="C290" s="379" t="s">
        <v>3229</v>
      </c>
      <c r="D290" s="380" t="s">
        <v>3448</v>
      </c>
      <c r="E290" s="380" t="s">
        <v>3461</v>
      </c>
      <c r="F290" s="381" t="s">
        <v>3222</v>
      </c>
      <c r="G290" s="381" t="s">
        <v>3223</v>
      </c>
      <c r="H290" s="382" t="s">
        <v>194</v>
      </c>
      <c r="I290" s="383" t="s">
        <v>3462</v>
      </c>
      <c r="J290" s="421" t="s">
        <v>3227</v>
      </c>
      <c r="K290" s="424" t="s">
        <v>60</v>
      </c>
      <c r="L290" s="329">
        <f>CONTINUA!BV290</f>
        <v>0</v>
      </c>
      <c r="M290" s="329">
        <f>CONTINUA!BW290</f>
        <v>0</v>
      </c>
      <c r="N290" s="657"/>
      <c r="O290" s="658" t="s">
        <v>4208</v>
      </c>
      <c r="P290" s="659" t="s">
        <v>4203</v>
      </c>
      <c r="Q290" s="400">
        <v>2</v>
      </c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2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2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385.23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770.46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3463</v>
      </c>
      <c r="B291" s="522" t="s">
        <v>3464</v>
      </c>
      <c r="C291" s="523">
        <v>3</v>
      </c>
      <c r="D291" s="524" t="s">
        <v>3448</v>
      </c>
      <c r="E291" s="524" t="s">
        <v>3465</v>
      </c>
      <c r="F291" s="525" t="s">
        <v>3222</v>
      </c>
      <c r="G291" s="525" t="s">
        <v>3223</v>
      </c>
      <c r="H291" s="350" t="s">
        <v>194</v>
      </c>
      <c r="I291" s="351" t="s">
        <v>3466</v>
      </c>
      <c r="J291" s="409" t="s">
        <v>3257</v>
      </c>
      <c r="K291" s="410" t="s">
        <v>3228</v>
      </c>
      <c r="L291" s="329">
        <f>CONTINUA!BV291</f>
        <v>0</v>
      </c>
      <c r="M291" s="329">
        <f>CONTINUA!BW291</f>
        <v>0</v>
      </c>
      <c r="N291" s="657"/>
      <c r="O291" s="658" t="s">
        <v>4208</v>
      </c>
      <c r="P291" s="659" t="s">
        <v>4203</v>
      </c>
      <c r="Q291" s="400"/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0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0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11840.5</v>
      </c>
      <c r="EY291" s="174">
        <f>(L291*regular)+(M291*Cadeirantee)</f>
        <v>0</v>
      </c>
      <c r="EZ291" s="249">
        <f>SUMIF(FG291:GJ291,"&gt;0")</f>
        <v>0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11840.5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11840.5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3463</v>
      </c>
      <c r="B292" s="369" t="s">
        <v>3464</v>
      </c>
      <c r="C292" s="370" t="s">
        <v>3258</v>
      </c>
      <c r="D292" s="371" t="s">
        <v>3448</v>
      </c>
      <c r="E292" s="371" t="s">
        <v>3465</v>
      </c>
      <c r="F292" s="372" t="s">
        <v>3222</v>
      </c>
      <c r="G292" s="372" t="s">
        <v>3223</v>
      </c>
      <c r="H292" s="373" t="s">
        <v>194</v>
      </c>
      <c r="I292" s="374" t="s">
        <v>3466</v>
      </c>
      <c r="J292" s="421" t="s">
        <v>3257</v>
      </c>
      <c r="K292" s="421" t="s">
        <v>3230</v>
      </c>
      <c r="L292" s="329">
        <f>CONTINUA!BV292</f>
        <v>0</v>
      </c>
      <c r="M292" s="329">
        <f>CONTINUA!BW292</f>
        <v>0</v>
      </c>
      <c r="N292" s="657"/>
      <c r="O292" s="658" t="s">
        <v>4208</v>
      </c>
      <c r="P292" s="659" t="s">
        <v>4203</v>
      </c>
      <c r="Q292" s="400"/>
      <c r="R292" s="401"/>
      <c r="S292" s="400"/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0</v>
      </c>
      <c r="EQ292" s="171">
        <f t="shared" si="311"/>
        <v>0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0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3463</v>
      </c>
      <c r="B293" s="369" t="s">
        <v>3464</v>
      </c>
      <c r="C293" s="375" t="s">
        <v>3258</v>
      </c>
      <c r="D293" s="371" t="s">
        <v>3448</v>
      </c>
      <c r="E293" s="371" t="s">
        <v>3465</v>
      </c>
      <c r="F293" s="376" t="s">
        <v>3222</v>
      </c>
      <c r="G293" s="376" t="s">
        <v>3223</v>
      </c>
      <c r="H293" s="373" t="s">
        <v>194</v>
      </c>
      <c r="I293" s="374" t="s">
        <v>3466</v>
      </c>
      <c r="J293" s="421" t="s">
        <v>3257</v>
      </c>
      <c r="K293" s="422" t="s">
        <v>3231</v>
      </c>
      <c r="L293" s="329">
        <f>CONTINUA!BV293</f>
        <v>0</v>
      </c>
      <c r="M293" s="329">
        <f>CONTINUA!BW293</f>
        <v>0</v>
      </c>
      <c r="N293" s="657"/>
      <c r="O293" s="658" t="s">
        <v>4208</v>
      </c>
      <c r="P293" s="659" t="s">
        <v>4203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3463</v>
      </c>
      <c r="B294" s="369" t="s">
        <v>3464</v>
      </c>
      <c r="C294" s="375" t="s">
        <v>3258</v>
      </c>
      <c r="D294" s="371" t="s">
        <v>3448</v>
      </c>
      <c r="E294" s="371" t="s">
        <v>3465</v>
      </c>
      <c r="F294" s="376" t="s">
        <v>3222</v>
      </c>
      <c r="G294" s="376" t="s">
        <v>3223</v>
      </c>
      <c r="H294" s="373" t="s">
        <v>194</v>
      </c>
      <c r="I294" s="374" t="s">
        <v>3466</v>
      </c>
      <c r="J294" s="421" t="s">
        <v>3257</v>
      </c>
      <c r="K294" s="423" t="s">
        <v>3232</v>
      </c>
      <c r="L294" s="329">
        <f>CONTINUA!BV294</f>
        <v>0</v>
      </c>
      <c r="M294" s="329">
        <f>CONTINUA!BW294</f>
        <v>0</v>
      </c>
      <c r="N294" s="657"/>
      <c r="O294" s="658" t="s">
        <v>4208</v>
      </c>
      <c r="P294" s="659" t="s">
        <v>4203</v>
      </c>
      <c r="Q294" s="400">
        <v>17</v>
      </c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17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17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3463</v>
      </c>
      <c r="B295" s="378" t="s">
        <v>3464</v>
      </c>
      <c r="C295" s="379" t="s">
        <v>3258</v>
      </c>
      <c r="D295" s="380" t="s">
        <v>3448</v>
      </c>
      <c r="E295" s="380" t="s">
        <v>3465</v>
      </c>
      <c r="F295" s="381" t="s">
        <v>3222</v>
      </c>
      <c r="G295" s="381" t="s">
        <v>3223</v>
      </c>
      <c r="H295" s="382" t="s">
        <v>194</v>
      </c>
      <c r="I295" s="383" t="s">
        <v>3466</v>
      </c>
      <c r="J295" s="421" t="s">
        <v>3257</v>
      </c>
      <c r="K295" s="424" t="s">
        <v>60</v>
      </c>
      <c r="L295" s="329">
        <f>CONTINUA!BV295</f>
        <v>0</v>
      </c>
      <c r="M295" s="329">
        <f>CONTINUA!BW295</f>
        <v>0</v>
      </c>
      <c r="N295" s="657"/>
      <c r="O295" s="658" t="s">
        <v>4208</v>
      </c>
      <c r="P295" s="659" t="s">
        <v>4203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3467</v>
      </c>
      <c r="B296" s="522" t="s">
        <v>3468</v>
      </c>
      <c r="C296" s="523">
        <v>3</v>
      </c>
      <c r="D296" s="524" t="s">
        <v>3448</v>
      </c>
      <c r="E296" s="524" t="s">
        <v>3469</v>
      </c>
      <c r="F296" s="525" t="s">
        <v>3222</v>
      </c>
      <c r="G296" s="525" t="s">
        <v>3223</v>
      </c>
      <c r="H296" s="350" t="s">
        <v>194</v>
      </c>
      <c r="I296" s="351" t="s">
        <v>3470</v>
      </c>
      <c r="J296" s="409" t="s">
        <v>3257</v>
      </c>
      <c r="K296" s="410" t="s">
        <v>3228</v>
      </c>
      <c r="L296" s="329">
        <f>CONTINUA!BV296</f>
        <v>0</v>
      </c>
      <c r="M296" s="329">
        <f>CONTINUA!BW296</f>
        <v>0</v>
      </c>
      <c r="N296" s="657"/>
      <c r="O296" s="658" t="s">
        <v>4208</v>
      </c>
      <c r="P296" s="659" t="s">
        <v>4203</v>
      </c>
      <c r="Q296" s="400">
        <v>2</v>
      </c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 t="s">
        <v>4196</v>
      </c>
      <c r="EL296" s="513" t="s">
        <v>4194</v>
      </c>
      <c r="EM296" s="520"/>
      <c r="EN296" s="520"/>
      <c r="EO296" s="520">
        <v>41.409333333333329</v>
      </c>
      <c r="EP296" s="171">
        <f t="shared" si="310"/>
        <v>2</v>
      </c>
      <c r="EQ296" s="171">
        <f t="shared" si="311"/>
        <v>0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2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15716.66</v>
      </c>
      <c r="EY296" s="174">
        <f>(L296*regular)+(M296*Cadeirantee)</f>
        <v>0</v>
      </c>
      <c r="EZ296" s="249">
        <f>SUMIF(FG296:GJ296,"&gt;0")</f>
        <v>0</v>
      </c>
      <c r="FA296" s="249">
        <f>SUMIF(FG296:GJ296,"&lt;0")+SUMIF(GN296:HP296,"&lt;0")</f>
        <v>0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15675.250666666667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15716.66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41.409333333333329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3467</v>
      </c>
      <c r="B297" s="369" t="s">
        <v>3468</v>
      </c>
      <c r="C297" s="370" t="s">
        <v>3258</v>
      </c>
      <c r="D297" s="371" t="s">
        <v>3448</v>
      </c>
      <c r="E297" s="371" t="s">
        <v>3469</v>
      </c>
      <c r="F297" s="372" t="s">
        <v>3222</v>
      </c>
      <c r="G297" s="372" t="s">
        <v>3223</v>
      </c>
      <c r="H297" s="373" t="s">
        <v>194</v>
      </c>
      <c r="I297" s="374" t="s">
        <v>3470</v>
      </c>
      <c r="J297" s="421" t="s">
        <v>3257</v>
      </c>
      <c r="K297" s="421" t="s">
        <v>3230</v>
      </c>
      <c r="L297" s="329">
        <f>CONTINUA!BV297</f>
        <v>0</v>
      </c>
      <c r="M297" s="329">
        <f>CONTINUA!BW297</f>
        <v>0</v>
      </c>
      <c r="N297" s="657"/>
      <c r="O297" s="658" t="s">
        <v>4208</v>
      </c>
      <c r="P297" s="659" t="s">
        <v>4203</v>
      </c>
      <c r="Q297" s="400"/>
      <c r="R297" s="401"/>
      <c r="S297" s="400"/>
      <c r="T297" s="401"/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0</v>
      </c>
      <c r="EQ297" s="171">
        <f t="shared" si="311"/>
        <v>0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0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3467</v>
      </c>
      <c r="B298" s="369" t="s">
        <v>3468</v>
      </c>
      <c r="C298" s="375" t="s">
        <v>3258</v>
      </c>
      <c r="D298" s="371" t="s">
        <v>3448</v>
      </c>
      <c r="E298" s="371" t="s">
        <v>3469</v>
      </c>
      <c r="F298" s="376" t="s">
        <v>3222</v>
      </c>
      <c r="G298" s="376" t="s">
        <v>3223</v>
      </c>
      <c r="H298" s="373" t="s">
        <v>194</v>
      </c>
      <c r="I298" s="374" t="s">
        <v>3470</v>
      </c>
      <c r="J298" s="421" t="s">
        <v>3257</v>
      </c>
      <c r="K298" s="422" t="s">
        <v>3231</v>
      </c>
      <c r="L298" s="329">
        <f>CONTINUA!BV298</f>
        <v>0</v>
      </c>
      <c r="M298" s="329">
        <f>CONTINUA!BW298</f>
        <v>0</v>
      </c>
      <c r="N298" s="657"/>
      <c r="O298" s="658" t="s">
        <v>4208</v>
      </c>
      <c r="P298" s="659" t="s">
        <v>4203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3467</v>
      </c>
      <c r="B299" s="369" t="s">
        <v>3468</v>
      </c>
      <c r="C299" s="375" t="s">
        <v>3258</v>
      </c>
      <c r="D299" s="371" t="s">
        <v>3448</v>
      </c>
      <c r="E299" s="371" t="s">
        <v>3469</v>
      </c>
      <c r="F299" s="376" t="s">
        <v>3222</v>
      </c>
      <c r="G299" s="376" t="s">
        <v>3223</v>
      </c>
      <c r="H299" s="373" t="s">
        <v>194</v>
      </c>
      <c r="I299" s="374" t="s">
        <v>3470</v>
      </c>
      <c r="J299" s="421" t="s">
        <v>3257</v>
      </c>
      <c r="K299" s="423" t="s">
        <v>3232</v>
      </c>
      <c r="L299" s="329">
        <f>CONTINUA!BV299</f>
        <v>0</v>
      </c>
      <c r="M299" s="329">
        <f>CONTINUA!BW299</f>
        <v>0</v>
      </c>
      <c r="N299" s="657"/>
      <c r="O299" s="658" t="s">
        <v>4208</v>
      </c>
      <c r="P299" s="659" t="s">
        <v>4203</v>
      </c>
      <c r="Q299" s="400">
        <v>22</v>
      </c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22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22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3467</v>
      </c>
      <c r="B300" s="378" t="s">
        <v>3468</v>
      </c>
      <c r="C300" s="379" t="s">
        <v>3258</v>
      </c>
      <c r="D300" s="380" t="s">
        <v>3448</v>
      </c>
      <c r="E300" s="380" t="s">
        <v>3469</v>
      </c>
      <c r="F300" s="381" t="s">
        <v>3222</v>
      </c>
      <c r="G300" s="381" t="s">
        <v>3223</v>
      </c>
      <c r="H300" s="382" t="s">
        <v>194</v>
      </c>
      <c r="I300" s="383" t="s">
        <v>3470</v>
      </c>
      <c r="J300" s="421" t="s">
        <v>3257</v>
      </c>
      <c r="K300" s="424" t="s">
        <v>60</v>
      </c>
      <c r="L300" s="329">
        <f>CONTINUA!BV300</f>
        <v>0</v>
      </c>
      <c r="M300" s="329">
        <f>CONTINUA!BW300</f>
        <v>0</v>
      </c>
      <c r="N300" s="657"/>
      <c r="O300" s="658" t="s">
        <v>4208</v>
      </c>
      <c r="P300" s="659" t="s">
        <v>4203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3471</v>
      </c>
      <c r="B301" s="522" t="s">
        <v>3472</v>
      </c>
      <c r="C301" s="523">
        <v>1</v>
      </c>
      <c r="D301" s="524" t="s">
        <v>3448</v>
      </c>
      <c r="E301" s="524" t="s">
        <v>3473</v>
      </c>
      <c r="F301" s="525" t="s">
        <v>3222</v>
      </c>
      <c r="G301" s="525" t="s">
        <v>3223</v>
      </c>
      <c r="H301" s="350" t="s">
        <v>194</v>
      </c>
      <c r="I301" s="351" t="s">
        <v>3474</v>
      </c>
      <c r="J301" s="409" t="s">
        <v>3227</v>
      </c>
      <c r="K301" s="410" t="s">
        <v>3228</v>
      </c>
      <c r="L301" s="329">
        <f>CONTINUA!BV301</f>
        <v>0</v>
      </c>
      <c r="M301" s="329">
        <f>CONTINUA!BW301</f>
        <v>0</v>
      </c>
      <c r="N301" s="657"/>
      <c r="O301" s="658" t="s">
        <v>4208</v>
      </c>
      <c r="P301" s="659" t="s">
        <v>4203</v>
      </c>
      <c r="Q301" s="400">
        <v>16</v>
      </c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16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16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20590.34</v>
      </c>
      <c r="EY301" s="174">
        <f>(L301*regular)+(M301*Cadeirantee)</f>
        <v>0</v>
      </c>
      <c r="EZ301" s="249">
        <f>SUMIF(FG301:GJ301,"&gt;0")</f>
        <v>321.02500000000003</v>
      </c>
      <c r="FA301" s="249">
        <f>SUMIF(FG301:GJ301,"&lt;0")+SUMIF(GN301:HP301,"&lt;0")</f>
        <v>-102.72800000000001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20808.637000000002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20590.34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231.13800000000003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-102.72800000000001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89.887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3471</v>
      </c>
      <c r="B302" s="369" t="s">
        <v>3472</v>
      </c>
      <c r="C302" s="370" t="s">
        <v>3229</v>
      </c>
      <c r="D302" s="371" t="s">
        <v>3448</v>
      </c>
      <c r="E302" s="371" t="s">
        <v>3473</v>
      </c>
      <c r="F302" s="372" t="s">
        <v>3222</v>
      </c>
      <c r="G302" s="372" t="s">
        <v>3223</v>
      </c>
      <c r="H302" s="373" t="s">
        <v>194</v>
      </c>
      <c r="I302" s="374" t="s">
        <v>3474</v>
      </c>
      <c r="J302" s="421" t="s">
        <v>3227</v>
      </c>
      <c r="K302" s="421" t="s">
        <v>3230</v>
      </c>
      <c r="L302" s="329">
        <f>CONTINUA!BV302</f>
        <v>0</v>
      </c>
      <c r="M302" s="329">
        <f>CONTINUA!BW302</f>
        <v>0</v>
      </c>
      <c r="N302" s="657"/>
      <c r="O302" s="658" t="s">
        <v>4208</v>
      </c>
      <c r="P302" s="659" t="s">
        <v>4203</v>
      </c>
      <c r="Q302" s="400">
        <v>34</v>
      </c>
      <c r="R302" s="401"/>
      <c r="S302" s="400"/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/>
      <c r="BN302" s="401"/>
      <c r="BO302" s="400">
        <v>1</v>
      </c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>
        <v>-1</v>
      </c>
      <c r="DB302" s="401"/>
      <c r="DC302" s="400"/>
      <c r="DD302" s="401"/>
      <c r="DE302" s="400">
        <v>1</v>
      </c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34</v>
      </c>
      <c r="EQ302" s="171">
        <f t="shared" si="311"/>
        <v>0</v>
      </c>
      <c r="ER302" s="171">
        <f t="shared" si="312"/>
        <v>1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35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3471</v>
      </c>
      <c r="B303" s="369" t="s">
        <v>3472</v>
      </c>
      <c r="C303" s="375" t="s">
        <v>3229</v>
      </c>
      <c r="D303" s="371" t="s">
        <v>3448</v>
      </c>
      <c r="E303" s="371" t="s">
        <v>3473</v>
      </c>
      <c r="F303" s="376" t="s">
        <v>3222</v>
      </c>
      <c r="G303" s="376" t="s">
        <v>3223</v>
      </c>
      <c r="H303" s="373" t="s">
        <v>194</v>
      </c>
      <c r="I303" s="374" t="s">
        <v>3474</v>
      </c>
      <c r="J303" s="421" t="s">
        <v>3227</v>
      </c>
      <c r="K303" s="422" t="s">
        <v>3231</v>
      </c>
      <c r="L303" s="329">
        <f>CONTINUA!BV303</f>
        <v>0</v>
      </c>
      <c r="M303" s="329">
        <f>CONTINUA!BW303</f>
        <v>0</v>
      </c>
      <c r="N303" s="657"/>
      <c r="O303" s="658" t="s">
        <v>4208</v>
      </c>
      <c r="P303" s="659" t="s">
        <v>4203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3471</v>
      </c>
      <c r="B304" s="369" t="s">
        <v>3472</v>
      </c>
      <c r="C304" s="375" t="s">
        <v>3229</v>
      </c>
      <c r="D304" s="371" t="s">
        <v>3448</v>
      </c>
      <c r="E304" s="371" t="s">
        <v>3473</v>
      </c>
      <c r="F304" s="376" t="s">
        <v>3222</v>
      </c>
      <c r="G304" s="376" t="s">
        <v>3223</v>
      </c>
      <c r="H304" s="373" t="s">
        <v>194</v>
      </c>
      <c r="I304" s="374" t="s">
        <v>3474</v>
      </c>
      <c r="J304" s="421" t="s">
        <v>3227</v>
      </c>
      <c r="K304" s="423" t="s">
        <v>3232</v>
      </c>
      <c r="L304" s="329">
        <f>CONTINUA!BV304</f>
        <v>0</v>
      </c>
      <c r="M304" s="329">
        <f>CONTINUA!BW304</f>
        <v>0</v>
      </c>
      <c r="N304" s="657"/>
      <c r="O304" s="658" t="s">
        <v>4208</v>
      </c>
      <c r="P304" s="659" t="s">
        <v>4203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3471</v>
      </c>
      <c r="B305" s="378" t="s">
        <v>3472</v>
      </c>
      <c r="C305" s="379" t="s">
        <v>3229</v>
      </c>
      <c r="D305" s="380" t="s">
        <v>3448</v>
      </c>
      <c r="E305" s="380" t="s">
        <v>3473</v>
      </c>
      <c r="F305" s="381" t="s">
        <v>3222</v>
      </c>
      <c r="G305" s="381" t="s">
        <v>3223</v>
      </c>
      <c r="H305" s="382" t="s">
        <v>194</v>
      </c>
      <c r="I305" s="383" t="s">
        <v>3474</v>
      </c>
      <c r="J305" s="421" t="s">
        <v>3227</v>
      </c>
      <c r="K305" s="424" t="s">
        <v>60</v>
      </c>
      <c r="L305" s="329">
        <f>CONTINUA!BV305</f>
        <v>0</v>
      </c>
      <c r="M305" s="329">
        <f>CONTINUA!BW305</f>
        <v>0</v>
      </c>
      <c r="N305" s="657"/>
      <c r="O305" s="658" t="s">
        <v>4208</v>
      </c>
      <c r="P305" s="659" t="s">
        <v>4203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3475</v>
      </c>
      <c r="B306" s="522" t="s">
        <v>3476</v>
      </c>
      <c r="C306" s="523">
        <v>1</v>
      </c>
      <c r="D306" s="524" t="s">
        <v>3448</v>
      </c>
      <c r="E306" s="524" t="s">
        <v>3477</v>
      </c>
      <c r="F306" s="525" t="s">
        <v>3222</v>
      </c>
      <c r="G306" s="525" t="s">
        <v>3223</v>
      </c>
      <c r="H306" s="350" t="s">
        <v>194</v>
      </c>
      <c r="I306" s="351" t="s">
        <v>3478</v>
      </c>
      <c r="J306" s="409" t="s">
        <v>3227</v>
      </c>
      <c r="K306" s="410" t="s">
        <v>3228</v>
      </c>
      <c r="L306" s="329">
        <f>CONTINUA!BV306</f>
        <v>0</v>
      </c>
      <c r="M306" s="329">
        <f>CONTINUA!BW306</f>
        <v>0</v>
      </c>
      <c r="N306" s="657"/>
      <c r="O306" s="658" t="s">
        <v>4208</v>
      </c>
      <c r="P306" s="659" t="s">
        <v>4203</v>
      </c>
      <c r="Q306" s="400"/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15197.119999999999</v>
      </c>
      <c r="EY306" s="174">
        <f>(L306*regular)+(M306*Cadeirantee)</f>
        <v>0</v>
      </c>
      <c r="EZ306" s="249">
        <f>SUMIF(FG306:GJ306,"&gt;0")</f>
        <v>0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15197.119999999999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15197.119999999999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3475</v>
      </c>
      <c r="B307" s="369" t="s">
        <v>3476</v>
      </c>
      <c r="C307" s="370" t="s">
        <v>3229</v>
      </c>
      <c r="D307" s="371" t="s">
        <v>3448</v>
      </c>
      <c r="E307" s="371" t="s">
        <v>3477</v>
      </c>
      <c r="F307" s="372" t="s">
        <v>3222</v>
      </c>
      <c r="G307" s="372" t="s">
        <v>3223</v>
      </c>
      <c r="H307" s="373" t="s">
        <v>194</v>
      </c>
      <c r="I307" s="374" t="s">
        <v>3478</v>
      </c>
      <c r="J307" s="421" t="s">
        <v>3227</v>
      </c>
      <c r="K307" s="421" t="s">
        <v>3230</v>
      </c>
      <c r="L307" s="329">
        <f>CONTINUA!BV307</f>
        <v>0</v>
      </c>
      <c r="M307" s="329">
        <f>CONTINUA!BW307</f>
        <v>0</v>
      </c>
      <c r="N307" s="657"/>
      <c r="O307" s="658" t="s">
        <v>4208</v>
      </c>
      <c r="P307" s="659" t="s">
        <v>4203</v>
      </c>
      <c r="Q307" s="400">
        <v>36</v>
      </c>
      <c r="R307" s="401"/>
      <c r="S307" s="400"/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36</v>
      </c>
      <c r="EQ307" s="171">
        <f t="shared" si="311"/>
        <v>0</v>
      </c>
      <c r="ER307" s="171">
        <f t="shared" si="312"/>
        <v>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36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3475</v>
      </c>
      <c r="B308" s="369" t="s">
        <v>3476</v>
      </c>
      <c r="C308" s="375" t="s">
        <v>3229</v>
      </c>
      <c r="D308" s="371" t="s">
        <v>3448</v>
      </c>
      <c r="E308" s="371" t="s">
        <v>3477</v>
      </c>
      <c r="F308" s="376" t="s">
        <v>3222</v>
      </c>
      <c r="G308" s="376" t="s">
        <v>3223</v>
      </c>
      <c r="H308" s="373" t="s">
        <v>194</v>
      </c>
      <c r="I308" s="374" t="s">
        <v>3478</v>
      </c>
      <c r="J308" s="421" t="s">
        <v>3227</v>
      </c>
      <c r="K308" s="422" t="s">
        <v>3231</v>
      </c>
      <c r="L308" s="329">
        <f>CONTINUA!BV308</f>
        <v>0</v>
      </c>
      <c r="M308" s="329">
        <f>CONTINUA!BW308</f>
        <v>0</v>
      </c>
      <c r="N308" s="657"/>
      <c r="O308" s="658" t="s">
        <v>4208</v>
      </c>
      <c r="P308" s="659" t="s">
        <v>4203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3475</v>
      </c>
      <c r="B309" s="369" t="s">
        <v>3476</v>
      </c>
      <c r="C309" s="375" t="s">
        <v>3229</v>
      </c>
      <c r="D309" s="371" t="s">
        <v>3448</v>
      </c>
      <c r="E309" s="371" t="s">
        <v>3477</v>
      </c>
      <c r="F309" s="376" t="s">
        <v>3222</v>
      </c>
      <c r="G309" s="376" t="s">
        <v>3223</v>
      </c>
      <c r="H309" s="373" t="s">
        <v>194</v>
      </c>
      <c r="I309" s="374" t="s">
        <v>3478</v>
      </c>
      <c r="J309" s="421" t="s">
        <v>3227</v>
      </c>
      <c r="K309" s="423" t="s">
        <v>3232</v>
      </c>
      <c r="L309" s="329">
        <f>CONTINUA!BV309</f>
        <v>0</v>
      </c>
      <c r="M309" s="329">
        <f>CONTINUA!BW309</f>
        <v>0</v>
      </c>
      <c r="N309" s="657"/>
      <c r="O309" s="658" t="s">
        <v>4208</v>
      </c>
      <c r="P309" s="659" t="s">
        <v>4203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3475</v>
      </c>
      <c r="B310" s="378" t="s">
        <v>3476</v>
      </c>
      <c r="C310" s="379" t="s">
        <v>3229</v>
      </c>
      <c r="D310" s="380" t="s">
        <v>3448</v>
      </c>
      <c r="E310" s="380" t="s">
        <v>3477</v>
      </c>
      <c r="F310" s="381" t="s">
        <v>3222</v>
      </c>
      <c r="G310" s="381" t="s">
        <v>3223</v>
      </c>
      <c r="H310" s="382" t="s">
        <v>194</v>
      </c>
      <c r="I310" s="383" t="s">
        <v>3478</v>
      </c>
      <c r="J310" s="421" t="s">
        <v>3227</v>
      </c>
      <c r="K310" s="424" t="s">
        <v>60</v>
      </c>
      <c r="L310" s="329">
        <f>CONTINUA!BV310</f>
        <v>0</v>
      </c>
      <c r="M310" s="329">
        <f>CONTINUA!BW310</f>
        <v>0</v>
      </c>
      <c r="N310" s="657"/>
      <c r="O310" s="658" t="s">
        <v>4208</v>
      </c>
      <c r="P310" s="659" t="s">
        <v>4203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3479</v>
      </c>
      <c r="B311" s="522" t="s">
        <v>3480</v>
      </c>
      <c r="C311" s="523">
        <v>3</v>
      </c>
      <c r="D311" s="524" t="s">
        <v>3448</v>
      </c>
      <c r="E311" s="524" t="s">
        <v>3481</v>
      </c>
      <c r="F311" s="525" t="s">
        <v>3222</v>
      </c>
      <c r="G311" s="525" t="s">
        <v>3223</v>
      </c>
      <c r="H311" s="350" t="s">
        <v>194</v>
      </c>
      <c r="I311" s="351" t="s">
        <v>3482</v>
      </c>
      <c r="J311" s="409" t="s">
        <v>3257</v>
      </c>
      <c r="K311" s="410" t="s">
        <v>3228</v>
      </c>
      <c r="L311" s="329">
        <f>CONTINUA!BV311</f>
        <v>0</v>
      </c>
      <c r="M311" s="329">
        <f>CONTINUA!BW311</f>
        <v>0</v>
      </c>
      <c r="N311" s="657"/>
      <c r="O311" s="658" t="s">
        <v>4208</v>
      </c>
      <c r="P311" s="659" t="s">
        <v>4203</v>
      </c>
      <c r="Q311" s="400"/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0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0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9977.08</v>
      </c>
      <c r="EY311" s="174">
        <f>(L311*regular)+(M311*Cadeirantee)</f>
        <v>0</v>
      </c>
      <c r="EZ311" s="249">
        <f>SUMIF(FG311:GJ311,"&gt;0")</f>
        <v>0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9977.08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9977.08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3479</v>
      </c>
      <c r="B312" s="369" t="s">
        <v>3480</v>
      </c>
      <c r="C312" s="370" t="s">
        <v>3258</v>
      </c>
      <c r="D312" s="371" t="s">
        <v>3448</v>
      </c>
      <c r="E312" s="371" t="s">
        <v>3481</v>
      </c>
      <c r="F312" s="372" t="s">
        <v>3222</v>
      </c>
      <c r="G312" s="372" t="s">
        <v>3223</v>
      </c>
      <c r="H312" s="373" t="s">
        <v>194</v>
      </c>
      <c r="I312" s="374" t="s">
        <v>3482</v>
      </c>
      <c r="J312" s="421" t="s">
        <v>3257</v>
      </c>
      <c r="K312" s="421" t="s">
        <v>3230</v>
      </c>
      <c r="L312" s="329">
        <f>CONTINUA!BV312</f>
        <v>0</v>
      </c>
      <c r="M312" s="329">
        <f>CONTINUA!BW312</f>
        <v>0</v>
      </c>
      <c r="N312" s="657"/>
      <c r="O312" s="658" t="s">
        <v>4208</v>
      </c>
      <c r="P312" s="659" t="s">
        <v>4203</v>
      </c>
      <c r="Q312" s="400"/>
      <c r="R312" s="401"/>
      <c r="S312" s="400"/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0</v>
      </c>
      <c r="EQ312" s="171">
        <f t="shared" si="311"/>
        <v>0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0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3479</v>
      </c>
      <c r="B313" s="369" t="s">
        <v>3480</v>
      </c>
      <c r="C313" s="375" t="s">
        <v>3258</v>
      </c>
      <c r="D313" s="371" t="s">
        <v>3448</v>
      </c>
      <c r="E313" s="371" t="s">
        <v>3481</v>
      </c>
      <c r="F313" s="376" t="s">
        <v>3222</v>
      </c>
      <c r="G313" s="376" t="s">
        <v>3223</v>
      </c>
      <c r="H313" s="373" t="s">
        <v>194</v>
      </c>
      <c r="I313" s="374" t="s">
        <v>3482</v>
      </c>
      <c r="J313" s="421" t="s">
        <v>3257</v>
      </c>
      <c r="K313" s="422" t="s">
        <v>3231</v>
      </c>
      <c r="L313" s="329">
        <f>CONTINUA!BV313</f>
        <v>0</v>
      </c>
      <c r="M313" s="329">
        <f>CONTINUA!BW313</f>
        <v>0</v>
      </c>
      <c r="N313" s="657"/>
      <c r="O313" s="658" t="s">
        <v>4208</v>
      </c>
      <c r="P313" s="659" t="s">
        <v>4203</v>
      </c>
      <c r="Q313" s="400"/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3479</v>
      </c>
      <c r="B314" s="369" t="s">
        <v>3480</v>
      </c>
      <c r="C314" s="375" t="s">
        <v>3258</v>
      </c>
      <c r="D314" s="371" t="s">
        <v>3448</v>
      </c>
      <c r="E314" s="371" t="s">
        <v>3481</v>
      </c>
      <c r="F314" s="376" t="s">
        <v>3222</v>
      </c>
      <c r="G314" s="376" t="s">
        <v>3223</v>
      </c>
      <c r="H314" s="373" t="s">
        <v>194</v>
      </c>
      <c r="I314" s="374" t="s">
        <v>3482</v>
      </c>
      <c r="J314" s="421" t="s">
        <v>3257</v>
      </c>
      <c r="K314" s="423" t="s">
        <v>3232</v>
      </c>
      <c r="L314" s="329">
        <f>CONTINUA!BV314</f>
        <v>0</v>
      </c>
      <c r="M314" s="329">
        <f>CONTINUA!BW314</f>
        <v>0</v>
      </c>
      <c r="N314" s="657"/>
      <c r="O314" s="658" t="s">
        <v>4208</v>
      </c>
      <c r="P314" s="659" t="s">
        <v>4203</v>
      </c>
      <c r="Q314" s="400">
        <v>14</v>
      </c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14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14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3479</v>
      </c>
      <c r="B315" s="378" t="s">
        <v>3480</v>
      </c>
      <c r="C315" s="379" t="s">
        <v>3258</v>
      </c>
      <c r="D315" s="380" t="s">
        <v>3448</v>
      </c>
      <c r="E315" s="380" t="s">
        <v>3481</v>
      </c>
      <c r="F315" s="381" t="s">
        <v>3222</v>
      </c>
      <c r="G315" s="381" t="s">
        <v>3223</v>
      </c>
      <c r="H315" s="382" t="s">
        <v>194</v>
      </c>
      <c r="I315" s="383" t="s">
        <v>3482</v>
      </c>
      <c r="J315" s="421" t="s">
        <v>3257</v>
      </c>
      <c r="K315" s="424" t="s">
        <v>60</v>
      </c>
      <c r="L315" s="329">
        <f>CONTINUA!BV315</f>
        <v>0</v>
      </c>
      <c r="M315" s="329">
        <f>CONTINUA!BW315</f>
        <v>0</v>
      </c>
      <c r="N315" s="657"/>
      <c r="O315" s="658" t="s">
        <v>4208</v>
      </c>
      <c r="P315" s="659" t="s">
        <v>4203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3483</v>
      </c>
      <c r="B316" s="522" t="s">
        <v>3484</v>
      </c>
      <c r="C316" s="523">
        <v>1</v>
      </c>
      <c r="D316" s="524" t="s">
        <v>3448</v>
      </c>
      <c r="E316" s="524" t="s">
        <v>3485</v>
      </c>
      <c r="F316" s="525" t="s">
        <v>3222</v>
      </c>
      <c r="G316" s="525" t="s">
        <v>3223</v>
      </c>
      <c r="H316" s="350" t="s">
        <v>194</v>
      </c>
      <c r="I316" s="351" t="s">
        <v>3486</v>
      </c>
      <c r="J316" s="409" t="s">
        <v>3227</v>
      </c>
      <c r="K316" s="410" t="s">
        <v>3228</v>
      </c>
      <c r="L316" s="329">
        <f>CONTINUA!BV316</f>
        <v>0</v>
      </c>
      <c r="M316" s="329">
        <f>CONTINUA!BW316</f>
        <v>0</v>
      </c>
      <c r="N316" s="657"/>
      <c r="O316" s="658" t="s">
        <v>4208</v>
      </c>
      <c r="P316" s="659" t="s">
        <v>4203</v>
      </c>
      <c r="Q316" s="400">
        <v>46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/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>
        <v>-1</v>
      </c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46</v>
      </c>
      <c r="EQ316" s="171">
        <f t="shared" si="311"/>
        <v>-1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45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30221.09</v>
      </c>
      <c r="EY316" s="174">
        <f>(L316*regular)+(M316*Cadeirantee)</f>
        <v>0</v>
      </c>
      <c r="EZ316" s="249">
        <f>SUMIF(FG316:GJ316,"&gt;0")</f>
        <v>590.68600000000004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31033.496000000003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30221.09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372.38900000000001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218.29700000000003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3483</v>
      </c>
      <c r="B317" s="369" t="s">
        <v>3484</v>
      </c>
      <c r="C317" s="370" t="s">
        <v>3229</v>
      </c>
      <c r="D317" s="371" t="s">
        <v>3448</v>
      </c>
      <c r="E317" s="371" t="s">
        <v>3485</v>
      </c>
      <c r="F317" s="372" t="s">
        <v>3222</v>
      </c>
      <c r="G317" s="372" t="s">
        <v>3223</v>
      </c>
      <c r="H317" s="373" t="s">
        <v>194</v>
      </c>
      <c r="I317" s="374" t="s">
        <v>3486</v>
      </c>
      <c r="J317" s="421" t="s">
        <v>3227</v>
      </c>
      <c r="K317" s="421" t="s">
        <v>3230</v>
      </c>
      <c r="L317" s="329">
        <f>CONTINUA!BV317</f>
        <v>23</v>
      </c>
      <c r="M317" s="329">
        <f>CONTINUA!BW317</f>
        <v>0</v>
      </c>
      <c r="N317" s="657"/>
      <c r="O317" s="658" t="s">
        <v>4208</v>
      </c>
      <c r="P317" s="659" t="s">
        <v>4203</v>
      </c>
      <c r="Q317" s="400">
        <v>28</v>
      </c>
      <c r="R317" s="401"/>
      <c r="S317" s="400">
        <v>1</v>
      </c>
      <c r="T317" s="401"/>
      <c r="U317" s="400"/>
      <c r="V317" s="401"/>
      <c r="W317" s="400">
        <v>1</v>
      </c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>
        <v>1</v>
      </c>
      <c r="BR317" s="401"/>
      <c r="BS317" s="400">
        <v>1</v>
      </c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28</v>
      </c>
      <c r="EQ317" s="171">
        <f t="shared" si="311"/>
        <v>1</v>
      </c>
      <c r="ER317" s="171">
        <f t="shared" si="312"/>
        <v>3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32</v>
      </c>
      <c r="EW317" s="173"/>
      <c r="EX317" s="248">
        <f t="shared" si="367"/>
        <v>0</v>
      </c>
      <c r="EY317" s="174">
        <f>(L317*regular)+(M317*Cadeirantee)</f>
        <v>221.72000000000003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3483</v>
      </c>
      <c r="B318" s="369" t="s">
        <v>3484</v>
      </c>
      <c r="C318" s="375" t="s">
        <v>3229</v>
      </c>
      <c r="D318" s="371" t="s">
        <v>3448</v>
      </c>
      <c r="E318" s="371" t="s">
        <v>3485</v>
      </c>
      <c r="F318" s="376" t="s">
        <v>3222</v>
      </c>
      <c r="G318" s="376" t="s">
        <v>3223</v>
      </c>
      <c r="H318" s="373" t="s">
        <v>194</v>
      </c>
      <c r="I318" s="374" t="s">
        <v>3486</v>
      </c>
      <c r="J318" s="421" t="s">
        <v>3227</v>
      </c>
      <c r="K318" s="422" t="s">
        <v>3231</v>
      </c>
      <c r="L318" s="329">
        <f>CONTINUA!BV318</f>
        <v>0</v>
      </c>
      <c r="M318" s="329">
        <f>CONTINUA!BW318</f>
        <v>0</v>
      </c>
      <c r="N318" s="657"/>
      <c r="O318" s="658" t="s">
        <v>4208</v>
      </c>
      <c r="P318" s="659" t="s">
        <v>4203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3483</v>
      </c>
      <c r="B319" s="369" t="s">
        <v>3484</v>
      </c>
      <c r="C319" s="375" t="s">
        <v>3229</v>
      </c>
      <c r="D319" s="371" t="s">
        <v>3448</v>
      </c>
      <c r="E319" s="371" t="s">
        <v>3485</v>
      </c>
      <c r="F319" s="376" t="s">
        <v>3222</v>
      </c>
      <c r="G319" s="376" t="s">
        <v>3223</v>
      </c>
      <c r="H319" s="373" t="s">
        <v>194</v>
      </c>
      <c r="I319" s="374" t="s">
        <v>3486</v>
      </c>
      <c r="J319" s="421" t="s">
        <v>3227</v>
      </c>
      <c r="K319" s="423" t="s">
        <v>3232</v>
      </c>
      <c r="L319" s="329">
        <f>CONTINUA!BV319</f>
        <v>0</v>
      </c>
      <c r="M319" s="329">
        <f>CONTINUA!BW319</f>
        <v>0</v>
      </c>
      <c r="N319" s="657"/>
      <c r="O319" s="658" t="s">
        <v>4208</v>
      </c>
      <c r="P319" s="659" t="s">
        <v>4203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3483</v>
      </c>
      <c r="B320" s="378" t="s">
        <v>3484</v>
      </c>
      <c r="C320" s="379" t="s">
        <v>3229</v>
      </c>
      <c r="D320" s="380" t="s">
        <v>3448</v>
      </c>
      <c r="E320" s="380" t="s">
        <v>3485</v>
      </c>
      <c r="F320" s="381" t="s">
        <v>3222</v>
      </c>
      <c r="G320" s="381" t="s">
        <v>3223</v>
      </c>
      <c r="H320" s="382" t="s">
        <v>194</v>
      </c>
      <c r="I320" s="383" t="s">
        <v>3486</v>
      </c>
      <c r="J320" s="421" t="s">
        <v>3227</v>
      </c>
      <c r="K320" s="424" t="s">
        <v>60</v>
      </c>
      <c r="L320" s="329">
        <f>CONTINUA!BV320</f>
        <v>0</v>
      </c>
      <c r="M320" s="329">
        <f>CONTINUA!BW320</f>
        <v>0</v>
      </c>
      <c r="N320" s="657"/>
      <c r="O320" s="658" t="s">
        <v>4208</v>
      </c>
      <c r="P320" s="659" t="s">
        <v>4203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3487</v>
      </c>
      <c r="B321" s="522" t="s">
        <v>3488</v>
      </c>
      <c r="C321" s="523">
        <v>1</v>
      </c>
      <c r="D321" s="524" t="s">
        <v>3448</v>
      </c>
      <c r="E321" s="524" t="s">
        <v>3489</v>
      </c>
      <c r="F321" s="525" t="s">
        <v>3222</v>
      </c>
      <c r="G321" s="525" t="s">
        <v>3223</v>
      </c>
      <c r="H321" s="350" t="s">
        <v>194</v>
      </c>
      <c r="I321" s="351" t="s">
        <v>345</v>
      </c>
      <c r="J321" s="409" t="s">
        <v>3227</v>
      </c>
      <c r="K321" s="410" t="s">
        <v>3228</v>
      </c>
      <c r="L321" s="329">
        <f>CONTINUA!BV321</f>
        <v>0</v>
      </c>
      <c r="M321" s="329">
        <f>CONTINUA!BW321</f>
        <v>0</v>
      </c>
      <c r="N321" s="657"/>
      <c r="O321" s="658" t="s">
        <v>4208</v>
      </c>
      <c r="P321" s="659" t="s">
        <v>4203</v>
      </c>
      <c r="Q321" s="400"/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0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0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15582.35</v>
      </c>
      <c r="EY321" s="174">
        <f>(L321*regular)+(M321*Cadeirantee)</f>
        <v>0</v>
      </c>
      <c r="EZ321" s="249">
        <f>SUMIF(FG321:GJ321,"&gt;0")</f>
        <v>205.45600000000002</v>
      </c>
      <c r="FA321" s="249">
        <f>SUMIF(FG321:GJ321,"&lt;0")+SUMIF(GN321:HP321,"&lt;0")</f>
        <v>0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16375.290999999999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15582.35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205.45600000000002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3487</v>
      </c>
      <c r="B322" s="369" t="s">
        <v>3488</v>
      </c>
      <c r="C322" s="370" t="s">
        <v>3229</v>
      </c>
      <c r="D322" s="371" t="s">
        <v>3448</v>
      </c>
      <c r="E322" s="371" t="s">
        <v>3489</v>
      </c>
      <c r="F322" s="372" t="s">
        <v>3222</v>
      </c>
      <c r="G322" s="372" t="s">
        <v>3223</v>
      </c>
      <c r="H322" s="373" t="s">
        <v>194</v>
      </c>
      <c r="I322" s="374" t="s">
        <v>345</v>
      </c>
      <c r="J322" s="421" t="s">
        <v>3227</v>
      </c>
      <c r="K322" s="421" t="s">
        <v>3230</v>
      </c>
      <c r="L322" s="329">
        <f>CONTINUA!BV322</f>
        <v>1</v>
      </c>
      <c r="M322" s="329">
        <f>CONTINUA!BW322</f>
        <v>0</v>
      </c>
      <c r="N322" s="657"/>
      <c r="O322" s="658" t="s">
        <v>4208</v>
      </c>
      <c r="P322" s="659" t="s">
        <v>4203</v>
      </c>
      <c r="Q322" s="400">
        <v>37</v>
      </c>
      <c r="R322" s="401"/>
      <c r="S322" s="400"/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>
        <v>1</v>
      </c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37</v>
      </c>
      <c r="EQ322" s="171">
        <f t="shared" si="311"/>
        <v>1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38</v>
      </c>
      <c r="EW322" s="173"/>
      <c r="EX322" s="248">
        <f t="shared" si="372"/>
        <v>0</v>
      </c>
      <c r="EY322" s="174">
        <f>(L322*regular)+(M322*Cadeirantee)</f>
        <v>9.64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3487</v>
      </c>
      <c r="B323" s="369" t="s">
        <v>3488</v>
      </c>
      <c r="C323" s="375" t="s">
        <v>3229</v>
      </c>
      <c r="D323" s="371" t="s">
        <v>3448</v>
      </c>
      <c r="E323" s="371" t="s">
        <v>3489</v>
      </c>
      <c r="F323" s="376" t="s">
        <v>3222</v>
      </c>
      <c r="G323" s="376" t="s">
        <v>3223</v>
      </c>
      <c r="H323" s="373" t="s">
        <v>194</v>
      </c>
      <c r="I323" s="374" t="s">
        <v>345</v>
      </c>
      <c r="J323" s="421" t="s">
        <v>3227</v>
      </c>
      <c r="K323" s="422" t="s">
        <v>3231</v>
      </c>
      <c r="L323" s="329">
        <f>CONTINUA!BV323</f>
        <v>0</v>
      </c>
      <c r="M323" s="329">
        <f>CONTINUA!BW323</f>
        <v>0</v>
      </c>
      <c r="N323" s="657"/>
      <c r="O323" s="658" t="s">
        <v>4208</v>
      </c>
      <c r="P323" s="659" t="s">
        <v>4203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3487</v>
      </c>
      <c r="B324" s="369" t="s">
        <v>3488</v>
      </c>
      <c r="C324" s="375" t="s">
        <v>3229</v>
      </c>
      <c r="D324" s="371" t="s">
        <v>3448</v>
      </c>
      <c r="E324" s="371" t="s">
        <v>3489</v>
      </c>
      <c r="F324" s="376" t="s">
        <v>3222</v>
      </c>
      <c r="G324" s="376" t="s">
        <v>3223</v>
      </c>
      <c r="H324" s="373" t="s">
        <v>194</v>
      </c>
      <c r="I324" s="374" t="s">
        <v>345</v>
      </c>
      <c r="J324" s="421" t="s">
        <v>3227</v>
      </c>
      <c r="K324" s="423" t="s">
        <v>3232</v>
      </c>
      <c r="L324" s="329">
        <f>CONTINUA!BV324</f>
        <v>0</v>
      </c>
      <c r="M324" s="329">
        <f>CONTINUA!BW324</f>
        <v>0</v>
      </c>
      <c r="N324" s="657"/>
      <c r="O324" s="658" t="s">
        <v>4208</v>
      </c>
      <c r="P324" s="659" t="s">
        <v>4203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3487</v>
      </c>
      <c r="B325" s="378" t="s">
        <v>3488</v>
      </c>
      <c r="C325" s="379" t="s">
        <v>3229</v>
      </c>
      <c r="D325" s="380" t="s">
        <v>3448</v>
      </c>
      <c r="E325" s="380" t="s">
        <v>3489</v>
      </c>
      <c r="F325" s="381" t="s">
        <v>3222</v>
      </c>
      <c r="G325" s="381" t="s">
        <v>3223</v>
      </c>
      <c r="H325" s="382" t="s">
        <v>194</v>
      </c>
      <c r="I325" s="383" t="s">
        <v>345</v>
      </c>
      <c r="J325" s="421" t="s">
        <v>3227</v>
      </c>
      <c r="K325" s="424" t="s">
        <v>60</v>
      </c>
      <c r="L325" s="329">
        <f>CONTINUA!BV325</f>
        <v>0</v>
      </c>
      <c r="M325" s="329">
        <f>CONTINUA!BW325</f>
        <v>0</v>
      </c>
      <c r="N325" s="657"/>
      <c r="O325" s="658" t="s">
        <v>4208</v>
      </c>
      <c r="P325" s="659" t="s">
        <v>4203</v>
      </c>
      <c r="Q325" s="400">
        <v>3</v>
      </c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3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3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577.84500000000003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1155.69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3490</v>
      </c>
      <c r="B326" s="522" t="s">
        <v>3491</v>
      </c>
      <c r="C326" s="523">
        <v>3</v>
      </c>
      <c r="D326" s="524" t="s">
        <v>3448</v>
      </c>
      <c r="E326" s="524" t="s">
        <v>3492</v>
      </c>
      <c r="F326" s="525" t="s">
        <v>3222</v>
      </c>
      <c r="G326" s="525" t="s">
        <v>3223</v>
      </c>
      <c r="H326" s="350" t="s">
        <v>194</v>
      </c>
      <c r="I326" s="351" t="s">
        <v>3493</v>
      </c>
      <c r="J326" s="409" t="s">
        <v>3257</v>
      </c>
      <c r="K326" s="410" t="s">
        <v>3228</v>
      </c>
      <c r="L326" s="329">
        <f>CONTINUA!BV326</f>
        <v>0</v>
      </c>
      <c r="M326" s="329">
        <f>CONTINUA!BW326</f>
        <v>0</v>
      </c>
      <c r="N326" s="657"/>
      <c r="O326" s="658" t="s">
        <v>4208</v>
      </c>
      <c r="P326" s="659" t="s">
        <v>4203</v>
      </c>
      <c r="Q326" s="400"/>
      <c r="R326" s="401"/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0</v>
      </c>
      <c r="EQ326" s="171">
        <f t="shared" si="311"/>
        <v>0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0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11840.5</v>
      </c>
      <c r="EY326" s="174">
        <f>(L326*regular)+(M326*Cadeirantee)</f>
        <v>0</v>
      </c>
      <c r="EZ326" s="249">
        <f>SUMIF(FG326:GJ326,"&gt;0")</f>
        <v>476.20733333333328</v>
      </c>
      <c r="FA326" s="249">
        <f>SUMIF(FG326:GJ326,"&lt;0")+SUMIF(GN326:HP326,"&lt;0")</f>
        <v>0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12316.707333333334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11840.5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434.79799999999994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41.409333333333329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3490</v>
      </c>
      <c r="B327" s="369" t="s">
        <v>3491</v>
      </c>
      <c r="C327" s="370" t="s">
        <v>3258</v>
      </c>
      <c r="D327" s="371" t="s">
        <v>3448</v>
      </c>
      <c r="E327" s="371" t="s">
        <v>3492</v>
      </c>
      <c r="F327" s="372" t="s">
        <v>3222</v>
      </c>
      <c r="G327" s="372" t="s">
        <v>3223</v>
      </c>
      <c r="H327" s="373" t="s">
        <v>194</v>
      </c>
      <c r="I327" s="374" t="s">
        <v>3493</v>
      </c>
      <c r="J327" s="421" t="s">
        <v>3257</v>
      </c>
      <c r="K327" s="421" t="s">
        <v>3230</v>
      </c>
      <c r="L327" s="329">
        <f>CONTINUA!BV327</f>
        <v>0</v>
      </c>
      <c r="M327" s="329">
        <f>CONTINUA!BW327</f>
        <v>0</v>
      </c>
      <c r="N327" s="657"/>
      <c r="O327" s="658" t="s">
        <v>4208</v>
      </c>
      <c r="P327" s="659" t="s">
        <v>4203</v>
      </c>
      <c r="Q327" s="400"/>
      <c r="R327" s="401"/>
      <c r="S327" s="400"/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0</v>
      </c>
      <c r="EQ327" s="171">
        <f t="shared" si="311"/>
        <v>0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0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3490</v>
      </c>
      <c r="B328" s="369" t="s">
        <v>3491</v>
      </c>
      <c r="C328" s="375" t="s">
        <v>3258</v>
      </c>
      <c r="D328" s="371" t="s">
        <v>3448</v>
      </c>
      <c r="E328" s="371" t="s">
        <v>3492</v>
      </c>
      <c r="F328" s="376" t="s">
        <v>3222</v>
      </c>
      <c r="G328" s="376" t="s">
        <v>3223</v>
      </c>
      <c r="H328" s="373" t="s">
        <v>194</v>
      </c>
      <c r="I328" s="374" t="s">
        <v>3493</v>
      </c>
      <c r="J328" s="421" t="s">
        <v>3257</v>
      </c>
      <c r="K328" s="422" t="s">
        <v>3231</v>
      </c>
      <c r="L328" s="329">
        <f>CONTINUA!BV328</f>
        <v>0</v>
      </c>
      <c r="M328" s="329">
        <f>CONTINUA!BW328</f>
        <v>0</v>
      </c>
      <c r="N328" s="657"/>
      <c r="O328" s="658" t="s">
        <v>4208</v>
      </c>
      <c r="P328" s="659" t="s">
        <v>4203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3490</v>
      </c>
      <c r="B329" s="369" t="s">
        <v>3491</v>
      </c>
      <c r="C329" s="375" t="s">
        <v>3258</v>
      </c>
      <c r="D329" s="371" t="s">
        <v>3448</v>
      </c>
      <c r="E329" s="371" t="s">
        <v>3492</v>
      </c>
      <c r="F329" s="376" t="s">
        <v>3222</v>
      </c>
      <c r="G329" s="376" t="s">
        <v>3223</v>
      </c>
      <c r="H329" s="373" t="s">
        <v>194</v>
      </c>
      <c r="I329" s="374" t="s">
        <v>3493</v>
      </c>
      <c r="J329" s="421" t="s">
        <v>3257</v>
      </c>
      <c r="K329" s="423" t="s">
        <v>3232</v>
      </c>
      <c r="L329" s="329">
        <f>CONTINUA!BV329</f>
        <v>0</v>
      </c>
      <c r="M329" s="329">
        <f>CONTINUA!BW329</f>
        <v>0</v>
      </c>
      <c r="N329" s="657"/>
      <c r="O329" s="658" t="s">
        <v>4208</v>
      </c>
      <c r="P329" s="659" t="s">
        <v>4203</v>
      </c>
      <c r="Q329" s="400">
        <v>17</v>
      </c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>
        <v>1</v>
      </c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>
        <v>1</v>
      </c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17</v>
      </c>
      <c r="EQ329" s="171">
        <f t="shared" si="311"/>
        <v>2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19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3490</v>
      </c>
      <c r="B330" s="378" t="s">
        <v>3491</v>
      </c>
      <c r="C330" s="379" t="s">
        <v>3258</v>
      </c>
      <c r="D330" s="380" t="s">
        <v>3448</v>
      </c>
      <c r="E330" s="380" t="s">
        <v>3492</v>
      </c>
      <c r="F330" s="381" t="s">
        <v>3222</v>
      </c>
      <c r="G330" s="381" t="s">
        <v>3223</v>
      </c>
      <c r="H330" s="382" t="s">
        <v>194</v>
      </c>
      <c r="I330" s="383" t="s">
        <v>3493</v>
      </c>
      <c r="J330" s="421" t="s">
        <v>3257</v>
      </c>
      <c r="K330" s="424" t="s">
        <v>60</v>
      </c>
      <c r="L330" s="329">
        <f>CONTINUA!BV330</f>
        <v>0</v>
      </c>
      <c r="M330" s="329">
        <f>CONTINUA!BW330</f>
        <v>0</v>
      </c>
      <c r="N330" s="657"/>
      <c r="O330" s="658" t="s">
        <v>4208</v>
      </c>
      <c r="P330" s="659" t="s">
        <v>4203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3494</v>
      </c>
      <c r="B331" s="522" t="s">
        <v>3495</v>
      </c>
      <c r="C331" s="523">
        <v>1</v>
      </c>
      <c r="D331" s="524" t="s">
        <v>3448</v>
      </c>
      <c r="E331" s="524" t="s">
        <v>3496</v>
      </c>
      <c r="F331" s="525" t="s">
        <v>3222</v>
      </c>
      <c r="G331" s="525" t="s">
        <v>3223</v>
      </c>
      <c r="H331" s="350" t="s">
        <v>194</v>
      </c>
      <c r="I331" s="351" t="s">
        <v>3497</v>
      </c>
      <c r="J331" s="409" t="s">
        <v>3227</v>
      </c>
      <c r="K331" s="410" t="s">
        <v>3228</v>
      </c>
      <c r="L331" s="329">
        <f>CONTINUA!BV331</f>
        <v>0</v>
      </c>
      <c r="M331" s="329">
        <f>CONTINUA!BW331</f>
        <v>0</v>
      </c>
      <c r="N331" s="657"/>
      <c r="O331" s="658" t="s">
        <v>4208</v>
      </c>
      <c r="P331" s="659" t="s">
        <v>4203</v>
      </c>
      <c r="Q331" s="400">
        <v>4</v>
      </c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>
        <v>-1</v>
      </c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4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-1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3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11344.82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-115.56900000000002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11229.251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11344.82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-115.56900000000002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3494</v>
      </c>
      <c r="B332" s="369" t="s">
        <v>3495</v>
      </c>
      <c r="C332" s="370" t="s">
        <v>3229</v>
      </c>
      <c r="D332" s="371" t="s">
        <v>3448</v>
      </c>
      <c r="E332" s="371" t="s">
        <v>3496</v>
      </c>
      <c r="F332" s="372" t="s">
        <v>3222</v>
      </c>
      <c r="G332" s="372" t="s">
        <v>3223</v>
      </c>
      <c r="H332" s="373" t="s">
        <v>194</v>
      </c>
      <c r="I332" s="374" t="s">
        <v>3497</v>
      </c>
      <c r="J332" s="421" t="s">
        <v>3227</v>
      </c>
      <c r="K332" s="421" t="s">
        <v>3230</v>
      </c>
      <c r="L332" s="329">
        <f>CONTINUA!BV332</f>
        <v>0</v>
      </c>
      <c r="M332" s="329">
        <f>CONTINUA!BW332</f>
        <v>0</v>
      </c>
      <c r="N332" s="657"/>
      <c r="O332" s="658" t="s">
        <v>4208</v>
      </c>
      <c r="P332" s="659" t="s">
        <v>4203</v>
      </c>
      <c r="Q332" s="400">
        <v>21</v>
      </c>
      <c r="R332" s="401"/>
      <c r="S332" s="400">
        <v>1</v>
      </c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21</v>
      </c>
      <c r="EQ332" s="171">
        <f t="shared" si="383"/>
        <v>0</v>
      </c>
      <c r="ER332" s="171">
        <f t="shared" si="384"/>
        <v>1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22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3494</v>
      </c>
      <c r="B333" s="369" t="s">
        <v>3495</v>
      </c>
      <c r="C333" s="375" t="s">
        <v>3229</v>
      </c>
      <c r="D333" s="371" t="s">
        <v>3448</v>
      </c>
      <c r="E333" s="371" t="s">
        <v>3496</v>
      </c>
      <c r="F333" s="376" t="s">
        <v>3222</v>
      </c>
      <c r="G333" s="376" t="s">
        <v>3223</v>
      </c>
      <c r="H333" s="373" t="s">
        <v>194</v>
      </c>
      <c r="I333" s="374" t="s">
        <v>3497</v>
      </c>
      <c r="J333" s="421" t="s">
        <v>3227</v>
      </c>
      <c r="K333" s="422" t="s">
        <v>3231</v>
      </c>
      <c r="L333" s="329">
        <f>CONTINUA!BV333</f>
        <v>0</v>
      </c>
      <c r="M333" s="329">
        <f>CONTINUA!BW333</f>
        <v>0</v>
      </c>
      <c r="N333" s="657"/>
      <c r="O333" s="658" t="s">
        <v>4208</v>
      </c>
      <c r="P333" s="659" t="s">
        <v>4203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3494</v>
      </c>
      <c r="B334" s="369" t="s">
        <v>3495</v>
      </c>
      <c r="C334" s="375" t="s">
        <v>3229</v>
      </c>
      <c r="D334" s="371" t="s">
        <v>3448</v>
      </c>
      <c r="E334" s="371" t="s">
        <v>3496</v>
      </c>
      <c r="F334" s="376" t="s">
        <v>3222</v>
      </c>
      <c r="G334" s="376" t="s">
        <v>3223</v>
      </c>
      <c r="H334" s="373" t="s">
        <v>194</v>
      </c>
      <c r="I334" s="374" t="s">
        <v>3497</v>
      </c>
      <c r="J334" s="421" t="s">
        <v>3227</v>
      </c>
      <c r="K334" s="423" t="s">
        <v>3232</v>
      </c>
      <c r="L334" s="329">
        <f>CONTINUA!BV334</f>
        <v>0</v>
      </c>
      <c r="M334" s="329">
        <f>CONTINUA!BW334</f>
        <v>0</v>
      </c>
      <c r="N334" s="657"/>
      <c r="O334" s="658" t="s">
        <v>4208</v>
      </c>
      <c r="P334" s="659" t="s">
        <v>4203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3494</v>
      </c>
      <c r="B335" s="378" t="s">
        <v>3495</v>
      </c>
      <c r="C335" s="379" t="s">
        <v>3229</v>
      </c>
      <c r="D335" s="380" t="s">
        <v>3448</v>
      </c>
      <c r="E335" s="380" t="s">
        <v>3496</v>
      </c>
      <c r="F335" s="381" t="s">
        <v>3222</v>
      </c>
      <c r="G335" s="381" t="s">
        <v>3223</v>
      </c>
      <c r="H335" s="382" t="s">
        <v>194</v>
      </c>
      <c r="I335" s="383" t="s">
        <v>3497</v>
      </c>
      <c r="J335" s="421" t="s">
        <v>3227</v>
      </c>
      <c r="K335" s="424" t="s">
        <v>60</v>
      </c>
      <c r="L335" s="329">
        <f>CONTINUA!BV335</f>
        <v>0</v>
      </c>
      <c r="M335" s="329">
        <f>CONTINUA!BW335</f>
        <v>0</v>
      </c>
      <c r="N335" s="657"/>
      <c r="O335" s="658" t="s">
        <v>4208</v>
      </c>
      <c r="P335" s="659" t="s">
        <v>4203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3498</v>
      </c>
      <c r="B336" s="522" t="s">
        <v>3499</v>
      </c>
      <c r="C336" s="523">
        <v>3</v>
      </c>
      <c r="D336" s="524" t="s">
        <v>3448</v>
      </c>
      <c r="E336" s="524" t="s">
        <v>3500</v>
      </c>
      <c r="F336" s="525" t="s">
        <v>3222</v>
      </c>
      <c r="G336" s="525" t="s">
        <v>3223</v>
      </c>
      <c r="H336" s="350" t="s">
        <v>194</v>
      </c>
      <c r="I336" s="351" t="s">
        <v>3501</v>
      </c>
      <c r="J336" s="409" t="s">
        <v>3257</v>
      </c>
      <c r="K336" s="410" t="s">
        <v>3228</v>
      </c>
      <c r="L336" s="329">
        <f>CONTINUA!BV336</f>
        <v>0</v>
      </c>
      <c r="M336" s="329">
        <f>CONTINUA!BW336</f>
        <v>0</v>
      </c>
      <c r="N336" s="657"/>
      <c r="O336" s="658" t="s">
        <v>4208</v>
      </c>
      <c r="P336" s="659" t="s">
        <v>4203</v>
      </c>
      <c r="Q336" s="400">
        <v>2</v>
      </c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>
        <v>1</v>
      </c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2</v>
      </c>
      <c r="EQ336" s="171">
        <f t="shared" si="383"/>
        <v>1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3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10747.54</v>
      </c>
      <c r="EY336" s="174">
        <f>(L336*regular)+(M336*Cadeirantee)</f>
        <v>0</v>
      </c>
      <c r="EZ336" s="249">
        <f>SUMIF(FG336:GJ336,"&gt;0")</f>
        <v>192.61500000000001</v>
      </c>
      <c r="FA336" s="249">
        <f>SUMIF(FG336:GJ336,"&lt;0")+SUMIF(GN336:HP336,"&lt;0")</f>
        <v>0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10940.155000000001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10747.54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192.61500000000001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3498</v>
      </c>
      <c r="B337" s="369" t="s">
        <v>3499</v>
      </c>
      <c r="C337" s="370" t="s">
        <v>3258</v>
      </c>
      <c r="D337" s="371" t="s">
        <v>3448</v>
      </c>
      <c r="E337" s="371" t="s">
        <v>3500</v>
      </c>
      <c r="F337" s="372" t="s">
        <v>3222</v>
      </c>
      <c r="G337" s="372" t="s">
        <v>3223</v>
      </c>
      <c r="H337" s="373" t="s">
        <v>194</v>
      </c>
      <c r="I337" s="374" t="s">
        <v>3501</v>
      </c>
      <c r="J337" s="421" t="s">
        <v>3257</v>
      </c>
      <c r="K337" s="421" t="s">
        <v>3230</v>
      </c>
      <c r="L337" s="329">
        <f>CONTINUA!BV337</f>
        <v>0</v>
      </c>
      <c r="M337" s="329">
        <f>CONTINUA!BW337</f>
        <v>0</v>
      </c>
      <c r="N337" s="657"/>
      <c r="O337" s="658" t="s">
        <v>4208</v>
      </c>
      <c r="P337" s="659" t="s">
        <v>4203</v>
      </c>
      <c r="Q337" s="400"/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0</v>
      </c>
      <c r="EQ337" s="171">
        <f t="shared" si="383"/>
        <v>0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0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3498</v>
      </c>
      <c r="B338" s="369" t="s">
        <v>3499</v>
      </c>
      <c r="C338" s="375" t="s">
        <v>3258</v>
      </c>
      <c r="D338" s="371" t="s">
        <v>3448</v>
      </c>
      <c r="E338" s="371" t="s">
        <v>3500</v>
      </c>
      <c r="F338" s="376" t="s">
        <v>3222</v>
      </c>
      <c r="G338" s="376" t="s">
        <v>3223</v>
      </c>
      <c r="H338" s="373" t="s">
        <v>194</v>
      </c>
      <c r="I338" s="374" t="s">
        <v>3501</v>
      </c>
      <c r="J338" s="421" t="s">
        <v>3257</v>
      </c>
      <c r="K338" s="422" t="s">
        <v>3231</v>
      </c>
      <c r="L338" s="329">
        <f>CONTINUA!BV338</f>
        <v>0</v>
      </c>
      <c r="M338" s="329">
        <f>CONTINUA!BW338</f>
        <v>0</v>
      </c>
      <c r="N338" s="657"/>
      <c r="O338" s="658" t="s">
        <v>4208</v>
      </c>
      <c r="P338" s="659" t="s">
        <v>4203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3498</v>
      </c>
      <c r="B339" s="369" t="s">
        <v>3499</v>
      </c>
      <c r="C339" s="375" t="s">
        <v>3258</v>
      </c>
      <c r="D339" s="371" t="s">
        <v>3448</v>
      </c>
      <c r="E339" s="371" t="s">
        <v>3500</v>
      </c>
      <c r="F339" s="376" t="s">
        <v>3222</v>
      </c>
      <c r="G339" s="376" t="s">
        <v>3223</v>
      </c>
      <c r="H339" s="373" t="s">
        <v>194</v>
      </c>
      <c r="I339" s="374" t="s">
        <v>3501</v>
      </c>
      <c r="J339" s="421" t="s">
        <v>3257</v>
      </c>
      <c r="K339" s="423" t="s">
        <v>3232</v>
      </c>
      <c r="L339" s="329">
        <f>CONTINUA!BV339</f>
        <v>0</v>
      </c>
      <c r="M339" s="329">
        <f>CONTINUA!BW339</f>
        <v>0</v>
      </c>
      <c r="N339" s="657"/>
      <c r="O339" s="658" t="s">
        <v>4208</v>
      </c>
      <c r="P339" s="659" t="s">
        <v>4203</v>
      </c>
      <c r="Q339" s="400">
        <v>14</v>
      </c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14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14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3498</v>
      </c>
      <c r="B340" s="378" t="s">
        <v>3499</v>
      </c>
      <c r="C340" s="379" t="s">
        <v>3258</v>
      </c>
      <c r="D340" s="380" t="s">
        <v>3448</v>
      </c>
      <c r="E340" s="380" t="s">
        <v>3500</v>
      </c>
      <c r="F340" s="381" t="s">
        <v>3222</v>
      </c>
      <c r="G340" s="381" t="s">
        <v>3223</v>
      </c>
      <c r="H340" s="382" t="s">
        <v>194</v>
      </c>
      <c r="I340" s="383" t="s">
        <v>3501</v>
      </c>
      <c r="J340" s="421" t="s">
        <v>3257</v>
      </c>
      <c r="K340" s="424" t="s">
        <v>60</v>
      </c>
      <c r="L340" s="329">
        <f>CONTINUA!BV340</f>
        <v>0</v>
      </c>
      <c r="M340" s="329">
        <f>CONTINUA!BW340</f>
        <v>0</v>
      </c>
      <c r="N340" s="657"/>
      <c r="O340" s="658" t="s">
        <v>4208</v>
      </c>
      <c r="P340" s="659" t="s">
        <v>4203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3502</v>
      </c>
      <c r="B341" s="522" t="s">
        <v>3503</v>
      </c>
      <c r="C341" s="523">
        <v>1</v>
      </c>
      <c r="D341" s="524" t="s">
        <v>3448</v>
      </c>
      <c r="E341" s="524" t="s">
        <v>3504</v>
      </c>
      <c r="F341" s="525" t="s">
        <v>3222</v>
      </c>
      <c r="G341" s="525" t="s">
        <v>3223</v>
      </c>
      <c r="H341" s="350" t="s">
        <v>194</v>
      </c>
      <c r="I341" s="351" t="s">
        <v>3505</v>
      </c>
      <c r="J341" s="409" t="s">
        <v>3227</v>
      </c>
      <c r="K341" s="410" t="s">
        <v>3228</v>
      </c>
      <c r="L341" s="329">
        <f>CONTINUA!BV341</f>
        <v>0</v>
      </c>
      <c r="M341" s="329">
        <f>CONTINUA!BW341</f>
        <v>0</v>
      </c>
      <c r="N341" s="657"/>
      <c r="O341" s="658" t="s">
        <v>4208</v>
      </c>
      <c r="P341" s="659" t="s">
        <v>4203</v>
      </c>
      <c r="Q341" s="400">
        <v>17</v>
      </c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>
        <v>-1</v>
      </c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17</v>
      </c>
      <c r="EQ341" s="171">
        <f t="shared" si="383"/>
        <v>-1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16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23672.18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-269.661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23402.519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23672.18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-269.661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3502</v>
      </c>
      <c r="B342" s="369" t="s">
        <v>3503</v>
      </c>
      <c r="C342" s="370" t="s">
        <v>3229</v>
      </c>
      <c r="D342" s="371" t="s">
        <v>3448</v>
      </c>
      <c r="E342" s="371" t="s">
        <v>3504</v>
      </c>
      <c r="F342" s="372" t="s">
        <v>3222</v>
      </c>
      <c r="G342" s="372" t="s">
        <v>3223</v>
      </c>
      <c r="H342" s="373" t="s">
        <v>194</v>
      </c>
      <c r="I342" s="374" t="s">
        <v>3505</v>
      </c>
      <c r="J342" s="421" t="s">
        <v>3227</v>
      </c>
      <c r="K342" s="421" t="s">
        <v>3230</v>
      </c>
      <c r="L342" s="329">
        <f>CONTINUA!BV342</f>
        <v>0</v>
      </c>
      <c r="M342" s="329">
        <f>CONTINUA!BW342</f>
        <v>0</v>
      </c>
      <c r="N342" s="657"/>
      <c r="O342" s="658" t="s">
        <v>4208</v>
      </c>
      <c r="P342" s="659" t="s">
        <v>4203</v>
      </c>
      <c r="Q342" s="400">
        <v>41</v>
      </c>
      <c r="R342" s="401"/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41</v>
      </c>
      <c r="EQ342" s="171">
        <f t="shared" si="383"/>
        <v>0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41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3502</v>
      </c>
      <c r="B343" s="369" t="s">
        <v>3503</v>
      </c>
      <c r="C343" s="375" t="s">
        <v>3229</v>
      </c>
      <c r="D343" s="371" t="s">
        <v>3448</v>
      </c>
      <c r="E343" s="371" t="s">
        <v>3504</v>
      </c>
      <c r="F343" s="376" t="s">
        <v>3222</v>
      </c>
      <c r="G343" s="376" t="s">
        <v>3223</v>
      </c>
      <c r="H343" s="373" t="s">
        <v>194</v>
      </c>
      <c r="I343" s="374" t="s">
        <v>3505</v>
      </c>
      <c r="J343" s="421" t="s">
        <v>3227</v>
      </c>
      <c r="K343" s="422" t="s">
        <v>3231</v>
      </c>
      <c r="L343" s="329">
        <f>CONTINUA!BV343</f>
        <v>0</v>
      </c>
      <c r="M343" s="329">
        <f>CONTINUA!BW343</f>
        <v>0</v>
      </c>
      <c r="N343" s="657"/>
      <c r="O343" s="658" t="s">
        <v>4208</v>
      </c>
      <c r="P343" s="659" t="s">
        <v>4203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3502</v>
      </c>
      <c r="B344" s="369" t="s">
        <v>3503</v>
      </c>
      <c r="C344" s="375" t="s">
        <v>3229</v>
      </c>
      <c r="D344" s="371" t="s">
        <v>3448</v>
      </c>
      <c r="E344" s="371" t="s">
        <v>3504</v>
      </c>
      <c r="F344" s="376" t="s">
        <v>3222</v>
      </c>
      <c r="G344" s="376" t="s">
        <v>3223</v>
      </c>
      <c r="H344" s="373" t="s">
        <v>194</v>
      </c>
      <c r="I344" s="374" t="s">
        <v>3505</v>
      </c>
      <c r="J344" s="421" t="s">
        <v>3227</v>
      </c>
      <c r="K344" s="423" t="s">
        <v>3232</v>
      </c>
      <c r="L344" s="329">
        <f>CONTINUA!BV344</f>
        <v>0</v>
      </c>
      <c r="M344" s="329">
        <f>CONTINUA!BW344</f>
        <v>0</v>
      </c>
      <c r="N344" s="657"/>
      <c r="O344" s="658" t="s">
        <v>4208</v>
      </c>
      <c r="P344" s="659" t="s">
        <v>4203</v>
      </c>
      <c r="Q344" s="400"/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3502</v>
      </c>
      <c r="B345" s="378" t="s">
        <v>3503</v>
      </c>
      <c r="C345" s="379" t="s">
        <v>3229</v>
      </c>
      <c r="D345" s="380" t="s">
        <v>3448</v>
      </c>
      <c r="E345" s="380" t="s">
        <v>3504</v>
      </c>
      <c r="F345" s="381" t="s">
        <v>3222</v>
      </c>
      <c r="G345" s="381" t="s">
        <v>3223</v>
      </c>
      <c r="H345" s="382" t="s">
        <v>194</v>
      </c>
      <c r="I345" s="383" t="s">
        <v>3505</v>
      </c>
      <c r="J345" s="421" t="s">
        <v>3227</v>
      </c>
      <c r="K345" s="424" t="s">
        <v>60</v>
      </c>
      <c r="L345" s="329">
        <f>CONTINUA!BV345</f>
        <v>0</v>
      </c>
      <c r="M345" s="329">
        <f>CONTINUA!BW345</f>
        <v>0</v>
      </c>
      <c r="N345" s="657"/>
      <c r="O345" s="658" t="s">
        <v>4208</v>
      </c>
      <c r="P345" s="659" t="s">
        <v>4203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3506</v>
      </c>
      <c r="B346" s="522" t="s">
        <v>3507</v>
      </c>
      <c r="C346" s="523">
        <v>1</v>
      </c>
      <c r="D346" s="524" t="s">
        <v>3448</v>
      </c>
      <c r="E346" s="524" t="s">
        <v>3508</v>
      </c>
      <c r="F346" s="525" t="s">
        <v>3222</v>
      </c>
      <c r="G346" s="525" t="s">
        <v>3223</v>
      </c>
      <c r="H346" s="350" t="s">
        <v>194</v>
      </c>
      <c r="I346" s="351" t="s">
        <v>3509</v>
      </c>
      <c r="J346" s="409" t="s">
        <v>3227</v>
      </c>
      <c r="K346" s="410" t="s">
        <v>3228</v>
      </c>
      <c r="L346" s="329">
        <f>CONTINUA!BV346</f>
        <v>0</v>
      </c>
      <c r="M346" s="329">
        <f>CONTINUA!BW346</f>
        <v>0</v>
      </c>
      <c r="N346" s="657"/>
      <c r="O346" s="658" t="s">
        <v>4208</v>
      </c>
      <c r="P346" s="659" t="s">
        <v>4203</v>
      </c>
      <c r="Q346" s="400">
        <v>34</v>
      </c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34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34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22901.72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-218.29700000000003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22760.543000000001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22901.72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-218.29700000000003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3506</v>
      </c>
      <c r="B347" s="369" t="s">
        <v>3507</v>
      </c>
      <c r="C347" s="370" t="s">
        <v>3229</v>
      </c>
      <c r="D347" s="371" t="s">
        <v>3448</v>
      </c>
      <c r="E347" s="371" t="s">
        <v>3508</v>
      </c>
      <c r="F347" s="372" t="s">
        <v>3222</v>
      </c>
      <c r="G347" s="372" t="s">
        <v>3223</v>
      </c>
      <c r="H347" s="373" t="s">
        <v>194</v>
      </c>
      <c r="I347" s="374" t="s">
        <v>3509</v>
      </c>
      <c r="J347" s="421" t="s">
        <v>3227</v>
      </c>
      <c r="K347" s="421" t="s">
        <v>3230</v>
      </c>
      <c r="L347" s="329">
        <f>CONTINUA!BV347</f>
        <v>8</v>
      </c>
      <c r="M347" s="329">
        <f>CONTINUA!BW347</f>
        <v>0</v>
      </c>
      <c r="N347" s="657"/>
      <c r="O347" s="658" t="s">
        <v>4208</v>
      </c>
      <c r="P347" s="659" t="s">
        <v>4203</v>
      </c>
      <c r="Q347" s="400">
        <v>22</v>
      </c>
      <c r="R347" s="401"/>
      <c r="S347" s="400"/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>
        <v>-1</v>
      </c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22</v>
      </c>
      <c r="EQ347" s="171">
        <f t="shared" si="383"/>
        <v>-1</v>
      </c>
      <c r="ER347" s="171">
        <f t="shared" si="384"/>
        <v>0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21</v>
      </c>
      <c r="EW347" s="173"/>
      <c r="EX347" s="248">
        <f t="shared" si="405"/>
        <v>0</v>
      </c>
      <c r="EY347" s="174">
        <f>(L347*regular)+(M347*Cadeirantee)</f>
        <v>77.12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3506</v>
      </c>
      <c r="B348" s="369" t="s">
        <v>3507</v>
      </c>
      <c r="C348" s="375" t="s">
        <v>3229</v>
      </c>
      <c r="D348" s="371" t="s">
        <v>3448</v>
      </c>
      <c r="E348" s="371" t="s">
        <v>3508</v>
      </c>
      <c r="F348" s="376" t="s">
        <v>3222</v>
      </c>
      <c r="G348" s="376" t="s">
        <v>3223</v>
      </c>
      <c r="H348" s="373" t="s">
        <v>194</v>
      </c>
      <c r="I348" s="374" t="s">
        <v>3509</v>
      </c>
      <c r="J348" s="421" t="s">
        <v>3227</v>
      </c>
      <c r="K348" s="422" t="s">
        <v>3231</v>
      </c>
      <c r="L348" s="329">
        <f>CONTINUA!BV348</f>
        <v>0</v>
      </c>
      <c r="M348" s="329">
        <f>CONTINUA!BW348</f>
        <v>0</v>
      </c>
      <c r="N348" s="657"/>
      <c r="O348" s="658" t="s">
        <v>4208</v>
      </c>
      <c r="P348" s="659" t="s">
        <v>4203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3506</v>
      </c>
      <c r="B349" s="369" t="s">
        <v>3507</v>
      </c>
      <c r="C349" s="375" t="s">
        <v>3229</v>
      </c>
      <c r="D349" s="371" t="s">
        <v>3448</v>
      </c>
      <c r="E349" s="371" t="s">
        <v>3508</v>
      </c>
      <c r="F349" s="376" t="s">
        <v>3222</v>
      </c>
      <c r="G349" s="376" t="s">
        <v>3223</v>
      </c>
      <c r="H349" s="373" t="s">
        <v>194</v>
      </c>
      <c r="I349" s="374" t="s">
        <v>3509</v>
      </c>
      <c r="J349" s="421" t="s">
        <v>3227</v>
      </c>
      <c r="K349" s="423" t="s">
        <v>3232</v>
      </c>
      <c r="L349" s="329">
        <f>CONTINUA!BV349</f>
        <v>0</v>
      </c>
      <c r="M349" s="329">
        <f>CONTINUA!BW349</f>
        <v>0</v>
      </c>
      <c r="N349" s="657"/>
      <c r="O349" s="658" t="s">
        <v>4208</v>
      </c>
      <c r="P349" s="659" t="s">
        <v>4203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3506</v>
      </c>
      <c r="B350" s="378" t="s">
        <v>3507</v>
      </c>
      <c r="C350" s="379" t="s">
        <v>3229</v>
      </c>
      <c r="D350" s="380" t="s">
        <v>3448</v>
      </c>
      <c r="E350" s="380" t="s">
        <v>3508</v>
      </c>
      <c r="F350" s="381" t="s">
        <v>3222</v>
      </c>
      <c r="G350" s="381" t="s">
        <v>3223</v>
      </c>
      <c r="H350" s="382" t="s">
        <v>194</v>
      </c>
      <c r="I350" s="383" t="s">
        <v>3509</v>
      </c>
      <c r="J350" s="421" t="s">
        <v>3227</v>
      </c>
      <c r="K350" s="424" t="s">
        <v>60</v>
      </c>
      <c r="L350" s="329">
        <f>CONTINUA!BV350</f>
        <v>0</v>
      </c>
      <c r="M350" s="329">
        <f>CONTINUA!BW350</f>
        <v>0</v>
      </c>
      <c r="N350" s="657"/>
      <c r="O350" s="658" t="s">
        <v>4208</v>
      </c>
      <c r="P350" s="659" t="s">
        <v>4203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3510</v>
      </c>
      <c r="B351" s="522" t="s">
        <v>3511</v>
      </c>
      <c r="C351" s="523">
        <v>1</v>
      </c>
      <c r="D351" s="524" t="s">
        <v>3448</v>
      </c>
      <c r="E351" s="524" t="s">
        <v>3512</v>
      </c>
      <c r="F351" s="525" t="s">
        <v>3222</v>
      </c>
      <c r="G351" s="525" t="s">
        <v>3223</v>
      </c>
      <c r="H351" s="350" t="s">
        <v>194</v>
      </c>
      <c r="I351" s="351" t="s">
        <v>3513</v>
      </c>
      <c r="J351" s="409" t="s">
        <v>3227</v>
      </c>
      <c r="K351" s="410" t="s">
        <v>3228</v>
      </c>
      <c r="L351" s="329">
        <f>CONTINUA!BV351</f>
        <v>0</v>
      </c>
      <c r="M351" s="329">
        <f>CONTINUA!BW351</f>
        <v>0</v>
      </c>
      <c r="N351" s="657"/>
      <c r="O351" s="658" t="s">
        <v>4208</v>
      </c>
      <c r="P351" s="659" t="s">
        <v>4203</v>
      </c>
      <c r="Q351" s="400"/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0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0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11344.82</v>
      </c>
      <c r="EY351" s="174">
        <f>(L351*regular)+(M351*Cadeirantee)</f>
        <v>0</v>
      </c>
      <c r="EZ351" s="249">
        <f>SUMIF(FG351:GJ351,"&gt;0")</f>
        <v>372.38900000000001</v>
      </c>
      <c r="FA351" s="249">
        <f>SUMIF(FG351:GJ351,"&lt;0")+SUMIF(GN351:HP351,"&lt;0")</f>
        <v>0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12574.798999999999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11344.82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372.38900000000001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3510</v>
      </c>
      <c r="B352" s="369" t="s">
        <v>3511</v>
      </c>
      <c r="C352" s="370" t="s">
        <v>3229</v>
      </c>
      <c r="D352" s="371" t="s">
        <v>3448</v>
      </c>
      <c r="E352" s="371" t="s">
        <v>3512</v>
      </c>
      <c r="F352" s="372" t="s">
        <v>3222</v>
      </c>
      <c r="G352" s="372" t="s">
        <v>3223</v>
      </c>
      <c r="H352" s="373" t="s">
        <v>194</v>
      </c>
      <c r="I352" s="374" t="s">
        <v>3513</v>
      </c>
      <c r="J352" s="421" t="s">
        <v>3227</v>
      </c>
      <c r="K352" s="421" t="s">
        <v>3230</v>
      </c>
      <c r="L352" s="329">
        <f>CONTINUA!BV352</f>
        <v>49</v>
      </c>
      <c r="M352" s="329">
        <f>CONTINUA!BW352</f>
        <v>0</v>
      </c>
      <c r="N352" s="657"/>
      <c r="O352" s="658" t="s">
        <v>4208</v>
      </c>
      <c r="P352" s="659" t="s">
        <v>4203</v>
      </c>
      <c r="Q352" s="400">
        <v>24</v>
      </c>
      <c r="R352" s="401"/>
      <c r="S352" s="400">
        <v>2</v>
      </c>
      <c r="T352" s="401"/>
      <c r="U352" s="400"/>
      <c r="V352" s="401"/>
      <c r="W352" s="400">
        <v>1</v>
      </c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24</v>
      </c>
      <c r="EQ352" s="171">
        <f t="shared" si="383"/>
        <v>0</v>
      </c>
      <c r="ER352" s="171">
        <f t="shared" si="384"/>
        <v>3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27</v>
      </c>
      <c r="EW352" s="173"/>
      <c r="EX352" s="248">
        <f t="shared" si="410"/>
        <v>0</v>
      </c>
      <c r="EY352" s="174">
        <f>(L352*regular)+(M352*Cadeirantee)</f>
        <v>472.36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3510</v>
      </c>
      <c r="B353" s="369" t="s">
        <v>3511</v>
      </c>
      <c r="C353" s="375" t="s">
        <v>3229</v>
      </c>
      <c r="D353" s="371" t="s">
        <v>3448</v>
      </c>
      <c r="E353" s="371" t="s">
        <v>3512</v>
      </c>
      <c r="F353" s="376" t="s">
        <v>3222</v>
      </c>
      <c r="G353" s="376" t="s">
        <v>3223</v>
      </c>
      <c r="H353" s="373" t="s">
        <v>194</v>
      </c>
      <c r="I353" s="374" t="s">
        <v>3513</v>
      </c>
      <c r="J353" s="421" t="s">
        <v>3227</v>
      </c>
      <c r="K353" s="422" t="s">
        <v>3231</v>
      </c>
      <c r="L353" s="329">
        <f>CONTINUA!BV353</f>
        <v>0</v>
      </c>
      <c r="M353" s="329">
        <f>CONTINUA!BW353</f>
        <v>0</v>
      </c>
      <c r="N353" s="657"/>
      <c r="O353" s="658" t="s">
        <v>4208</v>
      </c>
      <c r="P353" s="659" t="s">
        <v>4203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3510</v>
      </c>
      <c r="B354" s="369" t="s">
        <v>3511</v>
      </c>
      <c r="C354" s="375" t="s">
        <v>3229</v>
      </c>
      <c r="D354" s="371" t="s">
        <v>3448</v>
      </c>
      <c r="E354" s="371" t="s">
        <v>3512</v>
      </c>
      <c r="F354" s="376" t="s">
        <v>3222</v>
      </c>
      <c r="G354" s="376" t="s">
        <v>3223</v>
      </c>
      <c r="H354" s="373" t="s">
        <v>194</v>
      </c>
      <c r="I354" s="374" t="s">
        <v>3513</v>
      </c>
      <c r="J354" s="421" t="s">
        <v>3227</v>
      </c>
      <c r="K354" s="423" t="s">
        <v>3232</v>
      </c>
      <c r="L354" s="329">
        <f>CONTINUA!BV354</f>
        <v>0</v>
      </c>
      <c r="M354" s="329">
        <f>CONTINUA!BW354</f>
        <v>0</v>
      </c>
      <c r="N354" s="657"/>
      <c r="O354" s="658" t="s">
        <v>4208</v>
      </c>
      <c r="P354" s="659" t="s">
        <v>4203</v>
      </c>
      <c r="Q354" s="400"/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0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0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3510</v>
      </c>
      <c r="B355" s="378" t="s">
        <v>3511</v>
      </c>
      <c r="C355" s="379" t="s">
        <v>3229</v>
      </c>
      <c r="D355" s="380" t="s">
        <v>3448</v>
      </c>
      <c r="E355" s="380" t="s">
        <v>3512</v>
      </c>
      <c r="F355" s="381" t="s">
        <v>3222</v>
      </c>
      <c r="G355" s="381" t="s">
        <v>3223</v>
      </c>
      <c r="H355" s="382" t="s">
        <v>194</v>
      </c>
      <c r="I355" s="383" t="s">
        <v>3513</v>
      </c>
      <c r="J355" s="421" t="s">
        <v>3227</v>
      </c>
      <c r="K355" s="424" t="s">
        <v>60</v>
      </c>
      <c r="L355" s="329">
        <f>CONTINUA!BV355</f>
        <v>0</v>
      </c>
      <c r="M355" s="329">
        <f>CONTINUA!BW355</f>
        <v>0</v>
      </c>
      <c r="N355" s="657"/>
      <c r="O355" s="658" t="s">
        <v>4208</v>
      </c>
      <c r="P355" s="659" t="s">
        <v>4203</v>
      </c>
      <c r="Q355" s="400">
        <v>2</v>
      </c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2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2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385.23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770.46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3514</v>
      </c>
      <c r="B356" s="522" t="s">
        <v>3515</v>
      </c>
      <c r="C356" s="523">
        <v>1</v>
      </c>
      <c r="D356" s="524" t="s">
        <v>3448</v>
      </c>
      <c r="E356" s="524" t="s">
        <v>3516</v>
      </c>
      <c r="F356" s="525" t="s">
        <v>3222</v>
      </c>
      <c r="G356" s="525" t="s">
        <v>3223</v>
      </c>
      <c r="H356" s="350" t="s">
        <v>194</v>
      </c>
      <c r="I356" s="351" t="s">
        <v>3517</v>
      </c>
      <c r="J356" s="409" t="s">
        <v>3227</v>
      </c>
      <c r="K356" s="410" t="s">
        <v>3228</v>
      </c>
      <c r="L356" s="329">
        <f>CONTINUA!BV356</f>
        <v>0</v>
      </c>
      <c r="M356" s="329">
        <f>CONTINUA!BW356</f>
        <v>0</v>
      </c>
      <c r="N356" s="657"/>
      <c r="O356" s="658" t="s">
        <v>4208</v>
      </c>
      <c r="P356" s="659" t="s">
        <v>4203</v>
      </c>
      <c r="Q356" s="400">
        <v>18</v>
      </c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>
        <v>-1</v>
      </c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18</v>
      </c>
      <c r="EQ356" s="171">
        <f t="shared" si="383"/>
        <v>-1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17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18278.96</v>
      </c>
      <c r="EY356" s="174">
        <f>(L356*regular)+(M356*Cadeirantee)</f>
        <v>0</v>
      </c>
      <c r="EZ356" s="249">
        <f>SUMIF(FG356:GJ356,"&gt;0")</f>
        <v>269.661</v>
      </c>
      <c r="FA356" s="249">
        <f>SUMIF(FG356:GJ356,"&lt;0")+SUMIF(GN356:HP356,"&lt;0")</f>
        <v>-179.774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19961.130999999998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18278.96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269.661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-179.774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3514</v>
      </c>
      <c r="B357" s="369" t="s">
        <v>3515</v>
      </c>
      <c r="C357" s="370" t="s">
        <v>3229</v>
      </c>
      <c r="D357" s="371" t="s">
        <v>3448</v>
      </c>
      <c r="E357" s="371" t="s">
        <v>3516</v>
      </c>
      <c r="F357" s="372" t="s">
        <v>3222</v>
      </c>
      <c r="G357" s="372" t="s">
        <v>3223</v>
      </c>
      <c r="H357" s="373" t="s">
        <v>194</v>
      </c>
      <c r="I357" s="374" t="s">
        <v>3517</v>
      </c>
      <c r="J357" s="421" t="s">
        <v>3227</v>
      </c>
      <c r="K357" s="421" t="s">
        <v>3230</v>
      </c>
      <c r="L357" s="329">
        <f>CONTINUA!BV357</f>
        <v>0</v>
      </c>
      <c r="M357" s="329">
        <f>CONTINUA!BW357</f>
        <v>0</v>
      </c>
      <c r="N357" s="657"/>
      <c r="O357" s="658" t="s">
        <v>4208</v>
      </c>
      <c r="P357" s="659" t="s">
        <v>4203</v>
      </c>
      <c r="Q357" s="400">
        <v>24</v>
      </c>
      <c r="R357" s="401"/>
      <c r="S357" s="400">
        <v>2</v>
      </c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>
        <v>1</v>
      </c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24</v>
      </c>
      <c r="EQ357" s="171">
        <f t="shared" si="383"/>
        <v>1</v>
      </c>
      <c r="ER357" s="171">
        <f t="shared" si="384"/>
        <v>2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27</v>
      </c>
      <c r="EW357" s="173"/>
      <c r="EX357" s="248">
        <f t="shared" si="415"/>
        <v>0</v>
      </c>
      <c r="EY357" s="174">
        <f>(L357*regular)+(M357*Cadeirantee)</f>
        <v>0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3514</v>
      </c>
      <c r="B358" s="369" t="s">
        <v>3515</v>
      </c>
      <c r="C358" s="375" t="s">
        <v>3229</v>
      </c>
      <c r="D358" s="371" t="s">
        <v>3448</v>
      </c>
      <c r="E358" s="371" t="s">
        <v>3516</v>
      </c>
      <c r="F358" s="376" t="s">
        <v>3222</v>
      </c>
      <c r="G358" s="376" t="s">
        <v>3223</v>
      </c>
      <c r="H358" s="373" t="s">
        <v>194</v>
      </c>
      <c r="I358" s="374" t="s">
        <v>3517</v>
      </c>
      <c r="J358" s="421" t="s">
        <v>3227</v>
      </c>
      <c r="K358" s="422" t="s">
        <v>3231</v>
      </c>
      <c r="L358" s="329">
        <f>CONTINUA!BV358</f>
        <v>0</v>
      </c>
      <c r="M358" s="329">
        <f>CONTINUA!BW358</f>
        <v>0</v>
      </c>
      <c r="N358" s="657"/>
      <c r="O358" s="658" t="s">
        <v>4208</v>
      </c>
      <c r="P358" s="659" t="s">
        <v>4203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3514</v>
      </c>
      <c r="B359" s="369" t="s">
        <v>3515</v>
      </c>
      <c r="C359" s="375" t="s">
        <v>3229</v>
      </c>
      <c r="D359" s="371" t="s">
        <v>3448</v>
      </c>
      <c r="E359" s="371" t="s">
        <v>3516</v>
      </c>
      <c r="F359" s="376" t="s">
        <v>3222</v>
      </c>
      <c r="G359" s="376" t="s">
        <v>3223</v>
      </c>
      <c r="H359" s="373" t="s">
        <v>194</v>
      </c>
      <c r="I359" s="374" t="s">
        <v>3517</v>
      </c>
      <c r="J359" s="421" t="s">
        <v>3227</v>
      </c>
      <c r="K359" s="423" t="s">
        <v>3232</v>
      </c>
      <c r="L359" s="329">
        <f>CONTINUA!BV359</f>
        <v>0</v>
      </c>
      <c r="M359" s="329">
        <f>CONTINUA!BW359</f>
        <v>0</v>
      </c>
      <c r="N359" s="657"/>
      <c r="O359" s="658" t="s">
        <v>4208</v>
      </c>
      <c r="P359" s="659" t="s">
        <v>4203</v>
      </c>
      <c r="Q359" s="400"/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0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3514</v>
      </c>
      <c r="B360" s="378" t="s">
        <v>3515</v>
      </c>
      <c r="C360" s="379" t="s">
        <v>3229</v>
      </c>
      <c r="D360" s="380" t="s">
        <v>3448</v>
      </c>
      <c r="E360" s="380" t="s">
        <v>3516</v>
      </c>
      <c r="F360" s="381" t="s">
        <v>3222</v>
      </c>
      <c r="G360" s="381" t="s">
        <v>3223</v>
      </c>
      <c r="H360" s="382" t="s">
        <v>194</v>
      </c>
      <c r="I360" s="383" t="s">
        <v>3517</v>
      </c>
      <c r="J360" s="421" t="s">
        <v>3227</v>
      </c>
      <c r="K360" s="424" t="s">
        <v>60</v>
      </c>
      <c r="L360" s="329">
        <f>CONTINUA!BV360</f>
        <v>0</v>
      </c>
      <c r="M360" s="329">
        <f>CONTINUA!BW360</f>
        <v>0</v>
      </c>
      <c r="N360" s="657"/>
      <c r="O360" s="658" t="s">
        <v>4208</v>
      </c>
      <c r="P360" s="659" t="s">
        <v>4203</v>
      </c>
      <c r="Q360" s="400">
        <v>8</v>
      </c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>
        <v>1</v>
      </c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8</v>
      </c>
      <c r="EQ360" s="179">
        <f t="shared" si="383"/>
        <v>1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9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1592.2840000000001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3081.84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102.72800000000001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3518</v>
      </c>
      <c r="B361" s="522" t="s">
        <v>3519</v>
      </c>
      <c r="C361" s="523">
        <v>1</v>
      </c>
      <c r="D361" s="524" t="s">
        <v>3448</v>
      </c>
      <c r="E361" s="524" t="s">
        <v>3520</v>
      </c>
      <c r="F361" s="525" t="s">
        <v>3222</v>
      </c>
      <c r="G361" s="525" t="s">
        <v>3223</v>
      </c>
      <c r="H361" s="350" t="s">
        <v>194</v>
      </c>
      <c r="I361" s="351" t="s">
        <v>3521</v>
      </c>
      <c r="J361" s="409" t="s">
        <v>3227</v>
      </c>
      <c r="K361" s="410" t="s">
        <v>3228</v>
      </c>
      <c r="L361" s="329">
        <f>CONTINUA!BV361</f>
        <v>0</v>
      </c>
      <c r="M361" s="329">
        <f>CONTINUA!BW361</f>
        <v>0</v>
      </c>
      <c r="N361" s="657"/>
      <c r="O361" s="658" t="s">
        <v>4208</v>
      </c>
      <c r="P361" s="659" t="s">
        <v>4203</v>
      </c>
      <c r="Q361" s="400"/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/>
      <c r="EM361" s="520"/>
      <c r="EN361" s="520"/>
      <c r="EO361" s="520"/>
      <c r="EP361" s="171">
        <f t="shared" si="382"/>
        <v>0</v>
      </c>
      <c r="EQ361" s="171">
        <f t="shared" si="383"/>
        <v>0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0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18664.190000000002</v>
      </c>
      <c r="EY361" s="174">
        <f>(L361*regular)+(M361*Cadeirantee)</f>
        <v>0</v>
      </c>
      <c r="EZ361" s="249">
        <f>SUMIF(FG361:GJ361,"&gt;0")</f>
        <v>205.45600000000002</v>
      </c>
      <c r="FA361" s="249">
        <f>SUMIF(FG361:GJ361,"&lt;0")+SUMIF(GN361:HP361,"&lt;0")</f>
        <v>-565.00400000000002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18590.15336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18664.190000000002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-565.00400000000002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205.45600000000002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0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3518</v>
      </c>
      <c r="B362" s="369" t="s">
        <v>3519</v>
      </c>
      <c r="C362" s="370" t="s">
        <v>3229</v>
      </c>
      <c r="D362" s="371" t="s">
        <v>3448</v>
      </c>
      <c r="E362" s="371" t="s">
        <v>3520</v>
      </c>
      <c r="F362" s="372" t="s">
        <v>3222</v>
      </c>
      <c r="G362" s="372" t="s">
        <v>3223</v>
      </c>
      <c r="H362" s="373" t="s">
        <v>194</v>
      </c>
      <c r="I362" s="374" t="s">
        <v>3521</v>
      </c>
      <c r="J362" s="421" t="s">
        <v>3227</v>
      </c>
      <c r="K362" s="421" t="s">
        <v>3230</v>
      </c>
      <c r="L362" s="329">
        <f>CONTINUA!BV362</f>
        <v>23</v>
      </c>
      <c r="M362" s="329">
        <f>CONTINUA!BW362</f>
        <v>0</v>
      </c>
      <c r="N362" s="657">
        <v>2.6230000000000002</v>
      </c>
      <c r="O362" s="658" t="s">
        <v>4208</v>
      </c>
      <c r="P362" s="659" t="s">
        <v>4203</v>
      </c>
      <c r="Q362" s="400">
        <v>44</v>
      </c>
      <c r="R362" s="401"/>
      <c r="S362" s="400">
        <v>1</v>
      </c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>
        <v>-2</v>
      </c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>
        <v>1</v>
      </c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44</v>
      </c>
      <c r="EQ362" s="171">
        <f t="shared" si="383"/>
        <v>-1</v>
      </c>
      <c r="ER362" s="171">
        <f t="shared" si="384"/>
        <v>1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44</v>
      </c>
      <c r="EW362" s="173"/>
      <c r="EX362" s="248">
        <f t="shared" si="420"/>
        <v>0</v>
      </c>
      <c r="EY362" s="174">
        <f>(L362*regular)+(M362*Cadeirantee)</f>
        <v>221.72000000000003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63.791360000000012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3518</v>
      </c>
      <c r="B363" s="369" t="s">
        <v>3519</v>
      </c>
      <c r="C363" s="375" t="s">
        <v>3229</v>
      </c>
      <c r="D363" s="371" t="s">
        <v>3448</v>
      </c>
      <c r="E363" s="371" t="s">
        <v>3520</v>
      </c>
      <c r="F363" s="376" t="s">
        <v>3222</v>
      </c>
      <c r="G363" s="376" t="s">
        <v>3223</v>
      </c>
      <c r="H363" s="373" t="s">
        <v>194</v>
      </c>
      <c r="I363" s="374" t="s">
        <v>3521</v>
      </c>
      <c r="J363" s="421" t="s">
        <v>3227</v>
      </c>
      <c r="K363" s="422" t="s">
        <v>3231</v>
      </c>
      <c r="L363" s="329">
        <f>CONTINUA!BV363</f>
        <v>0</v>
      </c>
      <c r="M363" s="329">
        <f>CONTINUA!BW363</f>
        <v>0</v>
      </c>
      <c r="N363" s="657"/>
      <c r="O363" s="658" t="s">
        <v>4208</v>
      </c>
      <c r="P363" s="659" t="s">
        <v>4203</v>
      </c>
      <c r="Q363" s="400"/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3518</v>
      </c>
      <c r="B364" s="369" t="s">
        <v>3519</v>
      </c>
      <c r="C364" s="375" t="s">
        <v>3229</v>
      </c>
      <c r="D364" s="371" t="s">
        <v>3448</v>
      </c>
      <c r="E364" s="371" t="s">
        <v>3520</v>
      </c>
      <c r="F364" s="376" t="s">
        <v>3222</v>
      </c>
      <c r="G364" s="376" t="s">
        <v>3223</v>
      </c>
      <c r="H364" s="373" t="s">
        <v>194</v>
      </c>
      <c r="I364" s="374" t="s">
        <v>3521</v>
      </c>
      <c r="J364" s="421" t="s">
        <v>3227</v>
      </c>
      <c r="K364" s="423" t="s">
        <v>3232</v>
      </c>
      <c r="L364" s="329">
        <f>CONTINUA!BV364</f>
        <v>0</v>
      </c>
      <c r="M364" s="329">
        <f>CONTINUA!BW364</f>
        <v>0</v>
      </c>
      <c r="N364" s="657"/>
      <c r="O364" s="658" t="s">
        <v>4208</v>
      </c>
      <c r="P364" s="659" t="s">
        <v>4203</v>
      </c>
      <c r="Q364" s="400"/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3518</v>
      </c>
      <c r="B365" s="378" t="s">
        <v>3519</v>
      </c>
      <c r="C365" s="379" t="s">
        <v>3229</v>
      </c>
      <c r="D365" s="380" t="s">
        <v>3448</v>
      </c>
      <c r="E365" s="380" t="s">
        <v>3520</v>
      </c>
      <c r="F365" s="381" t="s">
        <v>3222</v>
      </c>
      <c r="G365" s="381" t="s">
        <v>3223</v>
      </c>
      <c r="H365" s="382" t="s">
        <v>194</v>
      </c>
      <c r="I365" s="383" t="s">
        <v>3521</v>
      </c>
      <c r="J365" s="421" t="s">
        <v>3227</v>
      </c>
      <c r="K365" s="424" t="s">
        <v>60</v>
      </c>
      <c r="L365" s="329">
        <f>CONTINUA!BV365</f>
        <v>0</v>
      </c>
      <c r="M365" s="329">
        <f>CONTINUA!BW365</f>
        <v>0</v>
      </c>
      <c r="N365" s="657"/>
      <c r="O365" s="658" t="s">
        <v>4208</v>
      </c>
      <c r="P365" s="659" t="s">
        <v>4203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3522</v>
      </c>
      <c r="B366" s="522" t="s">
        <v>3523</v>
      </c>
      <c r="C366" s="523">
        <v>3</v>
      </c>
      <c r="D366" s="524" t="s">
        <v>3524</v>
      </c>
      <c r="E366" s="524" t="s">
        <v>3525</v>
      </c>
      <c r="F366" s="525" t="s">
        <v>3222</v>
      </c>
      <c r="G366" s="525" t="s">
        <v>3223</v>
      </c>
      <c r="H366" s="350" t="s">
        <v>234</v>
      </c>
      <c r="I366" s="351" t="s">
        <v>3526</v>
      </c>
      <c r="J366" s="409" t="s">
        <v>3257</v>
      </c>
      <c r="K366" s="410" t="s">
        <v>3228</v>
      </c>
      <c r="L366" s="329">
        <f>CONTINUA!BV366</f>
        <v>0</v>
      </c>
      <c r="M366" s="329">
        <f>CONTINUA!BW366</f>
        <v>0</v>
      </c>
      <c r="N366" s="657"/>
      <c r="O366" s="658" t="s">
        <v>4209</v>
      </c>
      <c r="P366" s="659" t="s">
        <v>4203</v>
      </c>
      <c r="Q366" s="400"/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0</v>
      </c>
      <c r="EQ366" s="171">
        <f t="shared" si="383"/>
        <v>0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0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16188.48</v>
      </c>
      <c r="EY366" s="174">
        <f>(L366*regular)+(M366*Cadeirantee)</f>
        <v>0</v>
      </c>
      <c r="EZ366" s="249">
        <f>SUMIF(FG366:GJ366,"&gt;0")</f>
        <v>0</v>
      </c>
      <c r="FA366" s="249">
        <f>SUMIF(FG366:GJ366,"&lt;0")+SUMIF(GN366:HP366,"&lt;0")</f>
        <v>-82.818666666666658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16105.661333333333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16188.48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0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-82.818666666666658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3522</v>
      </c>
      <c r="B367" s="369" t="s">
        <v>3523</v>
      </c>
      <c r="C367" s="370" t="s">
        <v>3258</v>
      </c>
      <c r="D367" s="371" t="s">
        <v>3524</v>
      </c>
      <c r="E367" s="371" t="s">
        <v>3525</v>
      </c>
      <c r="F367" s="372" t="s">
        <v>3222</v>
      </c>
      <c r="G367" s="372" t="s">
        <v>3223</v>
      </c>
      <c r="H367" s="373" t="s">
        <v>234</v>
      </c>
      <c r="I367" s="374" t="s">
        <v>3526</v>
      </c>
      <c r="J367" s="421" t="s">
        <v>3257</v>
      </c>
      <c r="K367" s="421" t="s">
        <v>3230</v>
      </c>
      <c r="L367" s="329">
        <f>CONTINUA!BV367</f>
        <v>0</v>
      </c>
      <c r="M367" s="329">
        <f>CONTINUA!BW367</f>
        <v>0</v>
      </c>
      <c r="N367" s="657"/>
      <c r="O367" s="658" t="s">
        <v>4209</v>
      </c>
      <c r="P367" s="659" t="s">
        <v>4203</v>
      </c>
      <c r="Q367" s="400"/>
      <c r="R367" s="401"/>
      <c r="S367" s="400"/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0</v>
      </c>
      <c r="EQ367" s="171">
        <f t="shared" si="383"/>
        <v>0</v>
      </c>
      <c r="ER367" s="171">
        <f t="shared" si="384"/>
        <v>0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0</v>
      </c>
      <c r="EW367" s="173"/>
      <c r="EX367" s="248">
        <f t="shared" si="425"/>
        <v>0</v>
      </c>
      <c r="EY367" s="174">
        <f>(L367*regular)+(M367*Cadeirantee)</f>
        <v>0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3522</v>
      </c>
      <c r="B368" s="369" t="s">
        <v>3523</v>
      </c>
      <c r="C368" s="375" t="s">
        <v>3258</v>
      </c>
      <c r="D368" s="371" t="s">
        <v>3524</v>
      </c>
      <c r="E368" s="371" t="s">
        <v>3525</v>
      </c>
      <c r="F368" s="376" t="s">
        <v>3222</v>
      </c>
      <c r="G368" s="376" t="s">
        <v>3223</v>
      </c>
      <c r="H368" s="373" t="s">
        <v>234</v>
      </c>
      <c r="I368" s="374" t="s">
        <v>3526</v>
      </c>
      <c r="J368" s="421" t="s">
        <v>3257</v>
      </c>
      <c r="K368" s="422" t="s">
        <v>3231</v>
      </c>
      <c r="L368" s="329">
        <f>CONTINUA!BV368</f>
        <v>0</v>
      </c>
      <c r="M368" s="329">
        <f>CONTINUA!BW368</f>
        <v>0</v>
      </c>
      <c r="N368" s="657"/>
      <c r="O368" s="658" t="s">
        <v>4209</v>
      </c>
      <c r="P368" s="659" t="s">
        <v>4203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3522</v>
      </c>
      <c r="B369" s="369" t="s">
        <v>3523</v>
      </c>
      <c r="C369" s="375" t="s">
        <v>3258</v>
      </c>
      <c r="D369" s="371" t="s">
        <v>3524</v>
      </c>
      <c r="E369" s="371" t="s">
        <v>3525</v>
      </c>
      <c r="F369" s="376" t="s">
        <v>3222</v>
      </c>
      <c r="G369" s="376" t="s">
        <v>3223</v>
      </c>
      <c r="H369" s="373" t="s">
        <v>234</v>
      </c>
      <c r="I369" s="374" t="s">
        <v>3526</v>
      </c>
      <c r="J369" s="421" t="s">
        <v>3257</v>
      </c>
      <c r="K369" s="423" t="s">
        <v>3232</v>
      </c>
      <c r="L369" s="329">
        <f>CONTINUA!BV369</f>
        <v>0</v>
      </c>
      <c r="M369" s="329">
        <f>CONTINUA!BW369</f>
        <v>0</v>
      </c>
      <c r="N369" s="657"/>
      <c r="O369" s="658" t="s">
        <v>4209</v>
      </c>
      <c r="P369" s="659" t="s">
        <v>4203</v>
      </c>
      <c r="Q369" s="400">
        <v>24</v>
      </c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>
        <v>-1</v>
      </c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24</v>
      </c>
      <c r="EQ369" s="171">
        <f t="shared" si="383"/>
        <v>-1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23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3522</v>
      </c>
      <c r="B370" s="378" t="s">
        <v>3523</v>
      </c>
      <c r="C370" s="379" t="s">
        <v>3258</v>
      </c>
      <c r="D370" s="380" t="s">
        <v>3524</v>
      </c>
      <c r="E370" s="380" t="s">
        <v>3525</v>
      </c>
      <c r="F370" s="381" t="s">
        <v>3222</v>
      </c>
      <c r="G370" s="381" t="s">
        <v>3223</v>
      </c>
      <c r="H370" s="382" t="s">
        <v>234</v>
      </c>
      <c r="I370" s="383" t="s">
        <v>3526</v>
      </c>
      <c r="J370" s="421" t="s">
        <v>3257</v>
      </c>
      <c r="K370" s="424" t="s">
        <v>60</v>
      </c>
      <c r="L370" s="329">
        <f>CONTINUA!BV370</f>
        <v>0</v>
      </c>
      <c r="M370" s="329">
        <f>CONTINUA!BW370</f>
        <v>0</v>
      </c>
      <c r="N370" s="657"/>
      <c r="O370" s="658" t="s">
        <v>4209</v>
      </c>
      <c r="P370" s="659" t="s">
        <v>4203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3527</v>
      </c>
      <c r="B371" s="522" t="s">
        <v>3528</v>
      </c>
      <c r="C371" s="523">
        <v>1</v>
      </c>
      <c r="D371" s="524" t="s">
        <v>3529</v>
      </c>
      <c r="E371" s="524" t="s">
        <v>3530</v>
      </c>
      <c r="F371" s="525" t="s">
        <v>3222</v>
      </c>
      <c r="G371" s="525" t="s">
        <v>3223</v>
      </c>
      <c r="H371" s="350" t="s">
        <v>195</v>
      </c>
      <c r="I371" s="351" t="s">
        <v>3531</v>
      </c>
      <c r="J371" s="409" t="s">
        <v>3227</v>
      </c>
      <c r="K371" s="410" t="s">
        <v>3228</v>
      </c>
      <c r="L371" s="329">
        <f>CONTINUA!BV371</f>
        <v>0</v>
      </c>
      <c r="M371" s="329">
        <f>CONTINUA!BW371</f>
        <v>0</v>
      </c>
      <c r="N371" s="657"/>
      <c r="O371" s="658" t="s">
        <v>4210</v>
      </c>
      <c r="P371" s="659" t="s">
        <v>4203</v>
      </c>
      <c r="Q371" s="400">
        <v>19</v>
      </c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>
        <v>2</v>
      </c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>
        <v>2</v>
      </c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19</v>
      </c>
      <c r="EQ371" s="171">
        <f t="shared" si="383"/>
        <v>4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23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16352.810000000001</v>
      </c>
      <c r="EY371" s="174">
        <f>(L371*regular)+(M371*Cadeirantee)</f>
        <v>0</v>
      </c>
      <c r="EZ371" s="249">
        <f>SUMIF(FG371:GJ371,"&gt;0")</f>
        <v>847.50600000000009</v>
      </c>
      <c r="FA371" s="249">
        <f>SUMIF(FG371:GJ371,"&lt;0")+SUMIF(GN371:HP371,"&lt;0")</f>
        <v>0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17392.931000000004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16352.810000000001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462.27600000000007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385.23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3527</v>
      </c>
      <c r="B372" s="369" t="s">
        <v>3528</v>
      </c>
      <c r="C372" s="370" t="s">
        <v>3229</v>
      </c>
      <c r="D372" s="371" t="s">
        <v>3529</v>
      </c>
      <c r="E372" s="371" t="s">
        <v>3530</v>
      </c>
      <c r="F372" s="372" t="s">
        <v>3222</v>
      </c>
      <c r="G372" s="372" t="s">
        <v>3223</v>
      </c>
      <c r="H372" s="373" t="s">
        <v>195</v>
      </c>
      <c r="I372" s="374" t="s">
        <v>3531</v>
      </c>
      <c r="J372" s="421" t="s">
        <v>3227</v>
      </c>
      <c r="K372" s="421" t="s">
        <v>3230</v>
      </c>
      <c r="L372" s="329">
        <f>CONTINUA!BV372</f>
        <v>0</v>
      </c>
      <c r="M372" s="329">
        <f>CONTINUA!BW372</f>
        <v>0</v>
      </c>
      <c r="N372" s="657"/>
      <c r="O372" s="658" t="s">
        <v>4210</v>
      </c>
      <c r="P372" s="659" t="s">
        <v>4203</v>
      </c>
      <c r="Q372" s="400">
        <v>20</v>
      </c>
      <c r="R372" s="401"/>
      <c r="S372" s="400"/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20</v>
      </c>
      <c r="EQ372" s="171">
        <f t="shared" si="383"/>
        <v>0</v>
      </c>
      <c r="ER372" s="171">
        <f t="shared" si="384"/>
        <v>0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20</v>
      </c>
      <c r="EW372" s="173"/>
      <c r="EX372" s="248">
        <f t="shared" si="430"/>
        <v>0</v>
      </c>
      <c r="EY372" s="174">
        <f>(L372*regular)+(M372*Cadeirantee)</f>
        <v>0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3527</v>
      </c>
      <c r="B373" s="369" t="s">
        <v>3528</v>
      </c>
      <c r="C373" s="375" t="s">
        <v>3229</v>
      </c>
      <c r="D373" s="371" t="s">
        <v>3529</v>
      </c>
      <c r="E373" s="371" t="s">
        <v>3530</v>
      </c>
      <c r="F373" s="376" t="s">
        <v>3222</v>
      </c>
      <c r="G373" s="376" t="s">
        <v>3223</v>
      </c>
      <c r="H373" s="373" t="s">
        <v>195</v>
      </c>
      <c r="I373" s="374" t="s">
        <v>3531</v>
      </c>
      <c r="J373" s="421" t="s">
        <v>3227</v>
      </c>
      <c r="K373" s="422" t="s">
        <v>3231</v>
      </c>
      <c r="L373" s="329">
        <f>CONTINUA!BV373</f>
        <v>0</v>
      </c>
      <c r="M373" s="329">
        <f>CONTINUA!BW373</f>
        <v>0</v>
      </c>
      <c r="N373" s="657"/>
      <c r="O373" s="658" t="s">
        <v>4210</v>
      </c>
      <c r="P373" s="659" t="s">
        <v>4203</v>
      </c>
      <c r="Q373" s="400"/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3527</v>
      </c>
      <c r="B374" s="369" t="s">
        <v>3528</v>
      </c>
      <c r="C374" s="375" t="s">
        <v>3229</v>
      </c>
      <c r="D374" s="371" t="s">
        <v>3529</v>
      </c>
      <c r="E374" s="371" t="s">
        <v>3530</v>
      </c>
      <c r="F374" s="376" t="s">
        <v>3222</v>
      </c>
      <c r="G374" s="376" t="s">
        <v>3223</v>
      </c>
      <c r="H374" s="373" t="s">
        <v>195</v>
      </c>
      <c r="I374" s="374" t="s">
        <v>3531</v>
      </c>
      <c r="J374" s="421" t="s">
        <v>3227</v>
      </c>
      <c r="K374" s="423" t="s">
        <v>3232</v>
      </c>
      <c r="L374" s="329">
        <f>CONTINUA!BV374</f>
        <v>0</v>
      </c>
      <c r="M374" s="329">
        <f>CONTINUA!BW374</f>
        <v>0</v>
      </c>
      <c r="N374" s="657"/>
      <c r="O374" s="658" t="s">
        <v>4210</v>
      </c>
      <c r="P374" s="659" t="s">
        <v>4203</v>
      </c>
      <c r="Q374" s="400"/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3527</v>
      </c>
      <c r="B375" s="378" t="s">
        <v>3528</v>
      </c>
      <c r="C375" s="379" t="s">
        <v>3229</v>
      </c>
      <c r="D375" s="380" t="s">
        <v>3529</v>
      </c>
      <c r="E375" s="380" t="s">
        <v>3530</v>
      </c>
      <c r="F375" s="381" t="s">
        <v>3222</v>
      </c>
      <c r="G375" s="381" t="s">
        <v>3223</v>
      </c>
      <c r="H375" s="382" t="s">
        <v>195</v>
      </c>
      <c r="I375" s="383" t="s">
        <v>3531</v>
      </c>
      <c r="J375" s="421" t="s">
        <v>3227</v>
      </c>
      <c r="K375" s="424" t="s">
        <v>60</v>
      </c>
      <c r="L375" s="329">
        <f>CONTINUA!BV375</f>
        <v>0</v>
      </c>
      <c r="M375" s="329">
        <f>CONTINUA!BW375</f>
        <v>0</v>
      </c>
      <c r="N375" s="657"/>
      <c r="O375" s="658" t="s">
        <v>4210</v>
      </c>
      <c r="P375" s="659" t="s">
        <v>4203</v>
      </c>
      <c r="Q375" s="400">
        <v>1</v>
      </c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1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1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192.61500000000001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385.23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3532</v>
      </c>
      <c r="B376" s="522" t="s">
        <v>3533</v>
      </c>
      <c r="C376" s="523">
        <v>1</v>
      </c>
      <c r="D376" s="524" t="s">
        <v>3534</v>
      </c>
      <c r="E376" s="524" t="s">
        <v>3535</v>
      </c>
      <c r="F376" s="525" t="s">
        <v>3222</v>
      </c>
      <c r="G376" s="525" t="s">
        <v>3223</v>
      </c>
      <c r="H376" s="350" t="s">
        <v>196</v>
      </c>
      <c r="I376" s="351" t="s">
        <v>3536</v>
      </c>
      <c r="J376" s="409" t="s">
        <v>3227</v>
      </c>
      <c r="K376" s="410" t="s">
        <v>3228</v>
      </c>
      <c r="L376" s="329">
        <f>CONTINUA!BV376</f>
        <v>0</v>
      </c>
      <c r="M376" s="329">
        <f>CONTINUA!BW376</f>
        <v>0</v>
      </c>
      <c r="N376" s="657"/>
      <c r="O376" s="658" t="s">
        <v>4211</v>
      </c>
      <c r="P376" s="659" t="s">
        <v>4203</v>
      </c>
      <c r="Q376" s="400">
        <v>15</v>
      </c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/>
      <c r="EM376" s="520"/>
      <c r="EN376" s="520"/>
      <c r="EO376" s="520"/>
      <c r="EP376" s="171">
        <f t="shared" si="382"/>
        <v>15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15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26754.02</v>
      </c>
      <c r="EY376" s="174">
        <f>(L376*regular)+(M376*Cadeirantee)</f>
        <v>0</v>
      </c>
      <c r="EZ376" s="249">
        <f>SUMIF(FG376:GJ376,"&gt;0")</f>
        <v>0</v>
      </c>
      <c r="FA376" s="249">
        <f>SUMIF(FG376:GJ376,"&lt;0")+SUMIF(GN376:HP376,"&lt;0")</f>
        <v>-269.661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26484.359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26754.02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-269.661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3532</v>
      </c>
      <c r="B377" s="369" t="s">
        <v>3533</v>
      </c>
      <c r="C377" s="370" t="s">
        <v>3229</v>
      </c>
      <c r="D377" s="371" t="s">
        <v>3534</v>
      </c>
      <c r="E377" s="371" t="s">
        <v>3535</v>
      </c>
      <c r="F377" s="372" t="s">
        <v>3222</v>
      </c>
      <c r="G377" s="372" t="s">
        <v>3223</v>
      </c>
      <c r="H377" s="373" t="s">
        <v>196</v>
      </c>
      <c r="I377" s="374" t="s">
        <v>3536</v>
      </c>
      <c r="J377" s="421" t="s">
        <v>3227</v>
      </c>
      <c r="K377" s="421" t="s">
        <v>3230</v>
      </c>
      <c r="L377" s="329">
        <f>CONTINUA!BV377</f>
        <v>0</v>
      </c>
      <c r="M377" s="329">
        <f>CONTINUA!BW377</f>
        <v>0</v>
      </c>
      <c r="N377" s="657"/>
      <c r="O377" s="658" t="s">
        <v>4211</v>
      </c>
      <c r="P377" s="659" t="s">
        <v>4203</v>
      </c>
      <c r="Q377" s="400">
        <v>51</v>
      </c>
      <c r="R377" s="401"/>
      <c r="S377" s="400"/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>
        <v>-1</v>
      </c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51</v>
      </c>
      <c r="EQ377" s="171">
        <f t="shared" si="383"/>
        <v>-1</v>
      </c>
      <c r="ER377" s="171">
        <f t="shared" si="384"/>
        <v>0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50</v>
      </c>
      <c r="EW377" s="173"/>
      <c r="EX377" s="248">
        <f t="shared" si="435"/>
        <v>0</v>
      </c>
      <c r="EY377" s="174">
        <f>(L377*regular)+(M377*Cadeirantee)</f>
        <v>0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3532</v>
      </c>
      <c r="B378" s="369" t="s">
        <v>3533</v>
      </c>
      <c r="C378" s="375" t="s">
        <v>3229</v>
      </c>
      <c r="D378" s="371" t="s">
        <v>3534</v>
      </c>
      <c r="E378" s="371" t="s">
        <v>3535</v>
      </c>
      <c r="F378" s="376" t="s">
        <v>3222</v>
      </c>
      <c r="G378" s="376" t="s">
        <v>3223</v>
      </c>
      <c r="H378" s="373" t="s">
        <v>196</v>
      </c>
      <c r="I378" s="374" t="s">
        <v>3536</v>
      </c>
      <c r="J378" s="421" t="s">
        <v>3227</v>
      </c>
      <c r="K378" s="422" t="s">
        <v>3231</v>
      </c>
      <c r="L378" s="329">
        <f>CONTINUA!BV378</f>
        <v>0</v>
      </c>
      <c r="M378" s="329">
        <f>CONTINUA!BW378</f>
        <v>0</v>
      </c>
      <c r="N378" s="657"/>
      <c r="O378" s="658" t="s">
        <v>4211</v>
      </c>
      <c r="P378" s="659" t="s">
        <v>4203</v>
      </c>
      <c r="Q378" s="400"/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3532</v>
      </c>
      <c r="B379" s="369" t="s">
        <v>3533</v>
      </c>
      <c r="C379" s="375" t="s">
        <v>3229</v>
      </c>
      <c r="D379" s="371" t="s">
        <v>3534</v>
      </c>
      <c r="E379" s="371" t="s">
        <v>3535</v>
      </c>
      <c r="F379" s="376" t="s">
        <v>3222</v>
      </c>
      <c r="G379" s="376" t="s">
        <v>3223</v>
      </c>
      <c r="H379" s="373" t="s">
        <v>196</v>
      </c>
      <c r="I379" s="374" t="s">
        <v>3536</v>
      </c>
      <c r="J379" s="421" t="s">
        <v>3227</v>
      </c>
      <c r="K379" s="423" t="s">
        <v>3232</v>
      </c>
      <c r="L379" s="329">
        <f>CONTINUA!BV379</f>
        <v>0</v>
      </c>
      <c r="M379" s="329">
        <f>CONTINUA!BW379</f>
        <v>0</v>
      </c>
      <c r="N379" s="657"/>
      <c r="O379" s="658" t="s">
        <v>4211</v>
      </c>
      <c r="P379" s="659" t="s">
        <v>4203</v>
      </c>
      <c r="Q379" s="400"/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3532</v>
      </c>
      <c r="B380" s="378" t="s">
        <v>3533</v>
      </c>
      <c r="C380" s="379" t="s">
        <v>3229</v>
      </c>
      <c r="D380" s="380" t="s">
        <v>3534</v>
      </c>
      <c r="E380" s="380" t="s">
        <v>3535</v>
      </c>
      <c r="F380" s="381" t="s">
        <v>3222</v>
      </c>
      <c r="G380" s="381" t="s">
        <v>3223</v>
      </c>
      <c r="H380" s="382" t="s">
        <v>196</v>
      </c>
      <c r="I380" s="383" t="s">
        <v>3536</v>
      </c>
      <c r="J380" s="421" t="s">
        <v>3227</v>
      </c>
      <c r="K380" s="424" t="s">
        <v>60</v>
      </c>
      <c r="L380" s="329">
        <f>CONTINUA!BV380</f>
        <v>0</v>
      </c>
      <c r="M380" s="329">
        <f>CONTINUA!BW380</f>
        <v>0</v>
      </c>
      <c r="N380" s="657"/>
      <c r="O380" s="658" t="s">
        <v>4211</v>
      </c>
      <c r="P380" s="659" t="s">
        <v>4203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3537</v>
      </c>
      <c r="B381" s="522" t="s">
        <v>3538</v>
      </c>
      <c r="C381" s="523">
        <v>1</v>
      </c>
      <c r="D381" s="524" t="s">
        <v>3534</v>
      </c>
      <c r="E381" s="524" t="s">
        <v>3539</v>
      </c>
      <c r="F381" s="525" t="s">
        <v>3222</v>
      </c>
      <c r="G381" s="525" t="s">
        <v>3223</v>
      </c>
      <c r="H381" s="350" t="s">
        <v>196</v>
      </c>
      <c r="I381" s="351" t="s">
        <v>3540</v>
      </c>
      <c r="J381" s="409" t="s">
        <v>3227</v>
      </c>
      <c r="K381" s="410" t="s">
        <v>3228</v>
      </c>
      <c r="L381" s="329">
        <f>CONTINUA!BV381</f>
        <v>0</v>
      </c>
      <c r="M381" s="329">
        <f>CONTINUA!BW381</f>
        <v>0</v>
      </c>
      <c r="N381" s="657"/>
      <c r="O381" s="658" t="s">
        <v>4211</v>
      </c>
      <c r="P381" s="659" t="s">
        <v>4203</v>
      </c>
      <c r="Q381" s="400"/>
      <c r="R381" s="401"/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0</v>
      </c>
      <c r="EQ381" s="171">
        <f t="shared" si="383"/>
        <v>0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0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25213.100000000002</v>
      </c>
      <c r="EY381" s="174">
        <f>(L381*regular)+(M381*Cadeirantee)</f>
        <v>0</v>
      </c>
      <c r="EZ381" s="249">
        <f>SUMIF(FG381:GJ381,"&gt;0")</f>
        <v>0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25213.100000000002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25213.100000000002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3537</v>
      </c>
      <c r="B382" s="369" t="s">
        <v>3538</v>
      </c>
      <c r="C382" s="370" t="s">
        <v>3229</v>
      </c>
      <c r="D382" s="371" t="s">
        <v>3534</v>
      </c>
      <c r="E382" s="371" t="s">
        <v>3539</v>
      </c>
      <c r="F382" s="372" t="s">
        <v>3222</v>
      </c>
      <c r="G382" s="372" t="s">
        <v>3223</v>
      </c>
      <c r="H382" s="373" t="s">
        <v>196</v>
      </c>
      <c r="I382" s="374" t="s">
        <v>3540</v>
      </c>
      <c r="J382" s="421" t="s">
        <v>3227</v>
      </c>
      <c r="K382" s="421" t="s">
        <v>3230</v>
      </c>
      <c r="L382" s="329">
        <f>CONTINUA!BV382</f>
        <v>0</v>
      </c>
      <c r="M382" s="329">
        <f>CONTINUA!BW382</f>
        <v>0</v>
      </c>
      <c r="N382" s="657"/>
      <c r="O382" s="658" t="s">
        <v>4211</v>
      </c>
      <c r="P382" s="659" t="s">
        <v>4203</v>
      </c>
      <c r="Q382" s="400">
        <v>62</v>
      </c>
      <c r="R382" s="401"/>
      <c r="S382" s="400"/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62</v>
      </c>
      <c r="EQ382" s="171">
        <f t="shared" si="383"/>
        <v>0</v>
      </c>
      <c r="ER382" s="171">
        <f t="shared" si="384"/>
        <v>0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62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3537</v>
      </c>
      <c r="B383" s="369" t="s">
        <v>3538</v>
      </c>
      <c r="C383" s="375" t="s">
        <v>3229</v>
      </c>
      <c r="D383" s="371" t="s">
        <v>3534</v>
      </c>
      <c r="E383" s="371" t="s">
        <v>3539</v>
      </c>
      <c r="F383" s="376" t="s">
        <v>3222</v>
      </c>
      <c r="G383" s="376" t="s">
        <v>3223</v>
      </c>
      <c r="H383" s="373" t="s">
        <v>196</v>
      </c>
      <c r="I383" s="374" t="s">
        <v>3540</v>
      </c>
      <c r="J383" s="421" t="s">
        <v>3227</v>
      </c>
      <c r="K383" s="422" t="s">
        <v>3231</v>
      </c>
      <c r="L383" s="329">
        <f>CONTINUA!BV383</f>
        <v>0</v>
      </c>
      <c r="M383" s="329">
        <f>CONTINUA!BW383</f>
        <v>0</v>
      </c>
      <c r="N383" s="657"/>
      <c r="O383" s="658" t="s">
        <v>4211</v>
      </c>
      <c r="P383" s="659" t="s">
        <v>4203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3537</v>
      </c>
      <c r="B384" s="369" t="s">
        <v>3538</v>
      </c>
      <c r="C384" s="375" t="s">
        <v>3229</v>
      </c>
      <c r="D384" s="371" t="s">
        <v>3534</v>
      </c>
      <c r="E384" s="371" t="s">
        <v>3539</v>
      </c>
      <c r="F384" s="376" t="s">
        <v>3222</v>
      </c>
      <c r="G384" s="376" t="s">
        <v>3223</v>
      </c>
      <c r="H384" s="373" t="s">
        <v>196</v>
      </c>
      <c r="I384" s="374" t="s">
        <v>3540</v>
      </c>
      <c r="J384" s="421" t="s">
        <v>3227</v>
      </c>
      <c r="K384" s="423" t="s">
        <v>3232</v>
      </c>
      <c r="L384" s="329">
        <f>CONTINUA!BV384</f>
        <v>0</v>
      </c>
      <c r="M384" s="329">
        <f>CONTINUA!BW384</f>
        <v>0</v>
      </c>
      <c r="N384" s="657"/>
      <c r="O384" s="658" t="s">
        <v>4211</v>
      </c>
      <c r="P384" s="659" t="s">
        <v>4203</v>
      </c>
      <c r="Q384" s="400"/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0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3537</v>
      </c>
      <c r="B385" s="378" t="s">
        <v>3538</v>
      </c>
      <c r="C385" s="379" t="s">
        <v>3229</v>
      </c>
      <c r="D385" s="380" t="s">
        <v>3534</v>
      </c>
      <c r="E385" s="380" t="s">
        <v>3539</v>
      </c>
      <c r="F385" s="381" t="s">
        <v>3222</v>
      </c>
      <c r="G385" s="381" t="s">
        <v>3223</v>
      </c>
      <c r="H385" s="382" t="s">
        <v>196</v>
      </c>
      <c r="I385" s="383" t="s">
        <v>3540</v>
      </c>
      <c r="J385" s="421" t="s">
        <v>3227</v>
      </c>
      <c r="K385" s="424" t="s">
        <v>60</v>
      </c>
      <c r="L385" s="329">
        <f>CONTINUA!BV385</f>
        <v>0</v>
      </c>
      <c r="M385" s="329">
        <f>CONTINUA!BW385</f>
        <v>0</v>
      </c>
      <c r="N385" s="657"/>
      <c r="O385" s="658" t="s">
        <v>4211</v>
      </c>
      <c r="P385" s="659" t="s">
        <v>4203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3541</v>
      </c>
      <c r="B386" s="522" t="s">
        <v>3542</v>
      </c>
      <c r="C386" s="523">
        <v>1</v>
      </c>
      <c r="D386" s="524" t="s">
        <v>3534</v>
      </c>
      <c r="E386" s="524" t="s">
        <v>3543</v>
      </c>
      <c r="F386" s="525" t="s">
        <v>3222</v>
      </c>
      <c r="G386" s="525" t="s">
        <v>3223</v>
      </c>
      <c r="H386" s="350" t="s">
        <v>196</v>
      </c>
      <c r="I386" s="351" t="s">
        <v>3544</v>
      </c>
      <c r="J386" s="409" t="s">
        <v>3227</v>
      </c>
      <c r="K386" s="410" t="s">
        <v>3228</v>
      </c>
      <c r="L386" s="329">
        <f>CONTINUA!BV386</f>
        <v>0</v>
      </c>
      <c r="M386" s="329">
        <f>CONTINUA!BW386</f>
        <v>0</v>
      </c>
      <c r="N386" s="657"/>
      <c r="O386" s="658" t="s">
        <v>4211</v>
      </c>
      <c r="P386" s="659" t="s">
        <v>4203</v>
      </c>
      <c r="Q386" s="400"/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0</v>
      </c>
      <c r="EQ386" s="171">
        <f t="shared" si="383"/>
        <v>0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0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17893.730000000003</v>
      </c>
      <c r="EY386" s="174">
        <f>(L386*regular)+(M386*Cadeirantee)</f>
        <v>0</v>
      </c>
      <c r="EZ386" s="249">
        <f>SUMIF(FG386:GJ386,"&gt;0")</f>
        <v>0</v>
      </c>
      <c r="FA386" s="249">
        <f>SUMIF(FG386:GJ386,"&lt;0")+SUMIF(GN386:HP386,"&lt;0")</f>
        <v>0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18173.290000000005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17893.730000000003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3541</v>
      </c>
      <c r="B387" s="369" t="s">
        <v>3542</v>
      </c>
      <c r="C387" s="370" t="s">
        <v>3229</v>
      </c>
      <c r="D387" s="371" t="s">
        <v>3534</v>
      </c>
      <c r="E387" s="371" t="s">
        <v>3543</v>
      </c>
      <c r="F387" s="372" t="s">
        <v>3222</v>
      </c>
      <c r="G387" s="372" t="s">
        <v>3223</v>
      </c>
      <c r="H387" s="373" t="s">
        <v>196</v>
      </c>
      <c r="I387" s="374" t="s">
        <v>3544</v>
      </c>
      <c r="J387" s="421" t="s">
        <v>3227</v>
      </c>
      <c r="K387" s="421" t="s">
        <v>3230</v>
      </c>
      <c r="L387" s="329">
        <f>CONTINUA!BV387</f>
        <v>29</v>
      </c>
      <c r="M387" s="329">
        <f>CONTINUA!BW387</f>
        <v>0</v>
      </c>
      <c r="N387" s="657"/>
      <c r="O387" s="658" t="s">
        <v>4211</v>
      </c>
      <c r="P387" s="659" t="s">
        <v>4203</v>
      </c>
      <c r="Q387" s="400">
        <v>43</v>
      </c>
      <c r="R387" s="401"/>
      <c r="S387" s="400"/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43</v>
      </c>
      <c r="EQ387" s="171">
        <f t="shared" si="383"/>
        <v>0</v>
      </c>
      <c r="ER387" s="171">
        <f t="shared" si="384"/>
        <v>0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43</v>
      </c>
      <c r="EW387" s="173"/>
      <c r="EX387" s="248">
        <f t="shared" si="445"/>
        <v>0</v>
      </c>
      <c r="EY387" s="174">
        <f>(L387*regular)+(M387*Cadeirantee)</f>
        <v>279.56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3541</v>
      </c>
      <c r="B388" s="369" t="s">
        <v>3542</v>
      </c>
      <c r="C388" s="375" t="s">
        <v>3229</v>
      </c>
      <c r="D388" s="371" t="s">
        <v>3534</v>
      </c>
      <c r="E388" s="371" t="s">
        <v>3543</v>
      </c>
      <c r="F388" s="376" t="s">
        <v>3222</v>
      </c>
      <c r="G388" s="376" t="s">
        <v>3223</v>
      </c>
      <c r="H388" s="373" t="s">
        <v>196</v>
      </c>
      <c r="I388" s="374" t="s">
        <v>3544</v>
      </c>
      <c r="J388" s="421" t="s">
        <v>3227</v>
      </c>
      <c r="K388" s="422" t="s">
        <v>3231</v>
      </c>
      <c r="L388" s="329">
        <f>CONTINUA!BV388</f>
        <v>0</v>
      </c>
      <c r="M388" s="329">
        <f>CONTINUA!BW388</f>
        <v>0</v>
      </c>
      <c r="N388" s="657"/>
      <c r="O388" s="658" t="s">
        <v>4211</v>
      </c>
      <c r="P388" s="659" t="s">
        <v>4203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3541</v>
      </c>
      <c r="B389" s="369" t="s">
        <v>3542</v>
      </c>
      <c r="C389" s="375" t="s">
        <v>3229</v>
      </c>
      <c r="D389" s="371" t="s">
        <v>3534</v>
      </c>
      <c r="E389" s="371" t="s">
        <v>3543</v>
      </c>
      <c r="F389" s="376" t="s">
        <v>3222</v>
      </c>
      <c r="G389" s="376" t="s">
        <v>3223</v>
      </c>
      <c r="H389" s="373" t="s">
        <v>196</v>
      </c>
      <c r="I389" s="374" t="s">
        <v>3544</v>
      </c>
      <c r="J389" s="421" t="s">
        <v>3227</v>
      </c>
      <c r="K389" s="423" t="s">
        <v>3232</v>
      </c>
      <c r="L389" s="329">
        <f>CONTINUA!BV389</f>
        <v>0</v>
      </c>
      <c r="M389" s="329">
        <f>CONTINUA!BW389</f>
        <v>0</v>
      </c>
      <c r="N389" s="657"/>
      <c r="O389" s="658" t="s">
        <v>4211</v>
      </c>
      <c r="P389" s="659" t="s">
        <v>4203</v>
      </c>
      <c r="Q389" s="400"/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0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0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3541</v>
      </c>
      <c r="B390" s="378" t="s">
        <v>3542</v>
      </c>
      <c r="C390" s="379" t="s">
        <v>3229</v>
      </c>
      <c r="D390" s="380" t="s">
        <v>3534</v>
      </c>
      <c r="E390" s="380" t="s">
        <v>3543</v>
      </c>
      <c r="F390" s="381" t="s">
        <v>3222</v>
      </c>
      <c r="G390" s="381" t="s">
        <v>3223</v>
      </c>
      <c r="H390" s="382" t="s">
        <v>196</v>
      </c>
      <c r="I390" s="383" t="s">
        <v>3544</v>
      </c>
      <c r="J390" s="421" t="s">
        <v>3227</v>
      </c>
      <c r="K390" s="424" t="s">
        <v>60</v>
      </c>
      <c r="L390" s="329">
        <f>CONTINUA!BV390</f>
        <v>0</v>
      </c>
      <c r="M390" s="329">
        <f>CONTINUA!BW390</f>
        <v>0</v>
      </c>
      <c r="N390" s="657"/>
      <c r="O390" s="658" t="s">
        <v>4211</v>
      </c>
      <c r="P390" s="659" t="s">
        <v>4203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3545</v>
      </c>
      <c r="B391" s="522" t="s">
        <v>3546</v>
      </c>
      <c r="C391" s="523">
        <v>1</v>
      </c>
      <c r="D391" s="524" t="s">
        <v>3534</v>
      </c>
      <c r="E391" s="524" t="s">
        <v>3547</v>
      </c>
      <c r="F391" s="525" t="s">
        <v>3222</v>
      </c>
      <c r="G391" s="525" t="s">
        <v>3223</v>
      </c>
      <c r="H391" s="350" t="s">
        <v>196</v>
      </c>
      <c r="I391" s="351" t="s">
        <v>3548</v>
      </c>
      <c r="J391" s="409" t="s">
        <v>3227</v>
      </c>
      <c r="K391" s="410" t="s">
        <v>3228</v>
      </c>
      <c r="L391" s="329">
        <f>CONTINUA!BV391</f>
        <v>0</v>
      </c>
      <c r="M391" s="329">
        <f>CONTINUA!BW391</f>
        <v>0</v>
      </c>
      <c r="N391" s="657"/>
      <c r="O391" s="658" t="s">
        <v>4211</v>
      </c>
      <c r="P391" s="659" t="s">
        <v>4203</v>
      </c>
      <c r="Q391" s="400"/>
      <c r="R391" s="401"/>
      <c r="S391" s="400"/>
      <c r="T391" s="401"/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/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0</v>
      </c>
      <c r="EQ391" s="171">
        <f t="shared" si="383"/>
        <v>0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0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11730.050000000001</v>
      </c>
      <c r="EY391" s="174">
        <f>(L391*regular)+(M391*Cadeirantee)</f>
        <v>0</v>
      </c>
      <c r="EZ391" s="249">
        <f>SUMIF(FG391:GJ391,"&gt;0")</f>
        <v>0</v>
      </c>
      <c r="FA391" s="249">
        <f>SUMIF(FG391:GJ391,"&lt;0")+SUMIF(GN391:HP391,"&lt;0")</f>
        <v>-231.13800000000003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13810.292000000001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11730.050000000001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0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-231.13800000000003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3545</v>
      </c>
      <c r="B392" s="369" t="s">
        <v>3546</v>
      </c>
      <c r="C392" s="370" t="s">
        <v>3229</v>
      </c>
      <c r="D392" s="371" t="s">
        <v>3534</v>
      </c>
      <c r="E392" s="371" t="s">
        <v>3547</v>
      </c>
      <c r="F392" s="372" t="s">
        <v>3222</v>
      </c>
      <c r="G392" s="372" t="s">
        <v>3223</v>
      </c>
      <c r="H392" s="373" t="s">
        <v>196</v>
      </c>
      <c r="I392" s="374" t="s">
        <v>3548</v>
      </c>
      <c r="J392" s="421" t="s">
        <v>3227</v>
      </c>
      <c r="K392" s="421" t="s">
        <v>3230</v>
      </c>
      <c r="L392" s="329">
        <f>CONTINUA!BV392</f>
        <v>0</v>
      </c>
      <c r="M392" s="329">
        <f>CONTINUA!BW392</f>
        <v>0</v>
      </c>
      <c r="N392" s="657"/>
      <c r="O392" s="658" t="s">
        <v>4211</v>
      </c>
      <c r="P392" s="659" t="s">
        <v>4203</v>
      </c>
      <c r="Q392" s="400">
        <v>27</v>
      </c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>
        <v>-1</v>
      </c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27</v>
      </c>
      <c r="EQ392" s="171">
        <f t="shared" si="383"/>
        <v>-1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26</v>
      </c>
      <c r="EW392" s="173"/>
      <c r="EX392" s="248">
        <f t="shared" si="450"/>
        <v>0</v>
      </c>
      <c r="EY392" s="174">
        <f>(L392*regular)+(M392*Cadeirantee)</f>
        <v>0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3545</v>
      </c>
      <c r="B393" s="369" t="s">
        <v>3546</v>
      </c>
      <c r="C393" s="375" t="s">
        <v>3229</v>
      </c>
      <c r="D393" s="371" t="s">
        <v>3534</v>
      </c>
      <c r="E393" s="371" t="s">
        <v>3547</v>
      </c>
      <c r="F393" s="376" t="s">
        <v>3222</v>
      </c>
      <c r="G393" s="376" t="s">
        <v>3223</v>
      </c>
      <c r="H393" s="373" t="s">
        <v>196</v>
      </c>
      <c r="I393" s="374" t="s">
        <v>3548</v>
      </c>
      <c r="J393" s="421" t="s">
        <v>3227</v>
      </c>
      <c r="K393" s="422" t="s">
        <v>3231</v>
      </c>
      <c r="L393" s="329">
        <f>CONTINUA!BV393</f>
        <v>0</v>
      </c>
      <c r="M393" s="329">
        <f>CONTINUA!BW393</f>
        <v>0</v>
      </c>
      <c r="N393" s="657"/>
      <c r="O393" s="658" t="s">
        <v>4211</v>
      </c>
      <c r="P393" s="659" t="s">
        <v>4203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3545</v>
      </c>
      <c r="B394" s="369" t="s">
        <v>3546</v>
      </c>
      <c r="C394" s="375" t="s">
        <v>3229</v>
      </c>
      <c r="D394" s="371" t="s">
        <v>3534</v>
      </c>
      <c r="E394" s="371" t="s">
        <v>3547</v>
      </c>
      <c r="F394" s="376" t="s">
        <v>3222</v>
      </c>
      <c r="G394" s="376" t="s">
        <v>3223</v>
      </c>
      <c r="H394" s="373" t="s">
        <v>196</v>
      </c>
      <c r="I394" s="374" t="s">
        <v>3548</v>
      </c>
      <c r="J394" s="421" t="s">
        <v>3227</v>
      </c>
      <c r="K394" s="423" t="s">
        <v>3232</v>
      </c>
      <c r="L394" s="329">
        <f>CONTINUA!BV394</f>
        <v>0</v>
      </c>
      <c r="M394" s="329">
        <f>CONTINUA!BW394</f>
        <v>0</v>
      </c>
      <c r="N394" s="657"/>
      <c r="O394" s="658" t="s">
        <v>4211</v>
      </c>
      <c r="P394" s="659" t="s">
        <v>4203</v>
      </c>
      <c r="Q394" s="400"/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3545</v>
      </c>
      <c r="B395" s="378" t="s">
        <v>3546</v>
      </c>
      <c r="C395" s="379" t="s">
        <v>3229</v>
      </c>
      <c r="D395" s="380" t="s">
        <v>3534</v>
      </c>
      <c r="E395" s="380" t="s">
        <v>3547</v>
      </c>
      <c r="F395" s="381" t="s">
        <v>3222</v>
      </c>
      <c r="G395" s="381" t="s">
        <v>3223</v>
      </c>
      <c r="H395" s="382" t="s">
        <v>196</v>
      </c>
      <c r="I395" s="383" t="s">
        <v>3548</v>
      </c>
      <c r="J395" s="421" t="s">
        <v>3227</v>
      </c>
      <c r="K395" s="424" t="s">
        <v>60</v>
      </c>
      <c r="L395" s="329">
        <f>CONTINUA!BV395</f>
        <v>0</v>
      </c>
      <c r="M395" s="329">
        <f>CONTINUA!BW395</f>
        <v>0</v>
      </c>
      <c r="N395" s="657"/>
      <c r="O395" s="658" t="s">
        <v>4211</v>
      </c>
      <c r="P395" s="659" t="s">
        <v>4203</v>
      </c>
      <c r="Q395" s="400">
        <v>12</v>
      </c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12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12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2311.38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4622.76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3549</v>
      </c>
      <c r="B396" s="522" t="s">
        <v>3550</v>
      </c>
      <c r="C396" s="523">
        <v>1</v>
      </c>
      <c r="D396" s="524" t="s">
        <v>3534</v>
      </c>
      <c r="E396" s="524" t="s">
        <v>3551</v>
      </c>
      <c r="F396" s="525" t="s">
        <v>3222</v>
      </c>
      <c r="G396" s="525" t="s">
        <v>3223</v>
      </c>
      <c r="H396" s="350" t="s">
        <v>196</v>
      </c>
      <c r="I396" s="351" t="s">
        <v>3552</v>
      </c>
      <c r="J396" s="409" t="s">
        <v>3227</v>
      </c>
      <c r="K396" s="410" t="s">
        <v>3228</v>
      </c>
      <c r="L396" s="329">
        <f>CONTINUA!BV396</f>
        <v>0</v>
      </c>
      <c r="M396" s="329">
        <f>CONTINUA!BW396</f>
        <v>0</v>
      </c>
      <c r="N396" s="657"/>
      <c r="O396" s="658" t="s">
        <v>4211</v>
      </c>
      <c r="P396" s="659" t="s">
        <v>4203</v>
      </c>
      <c r="Q396" s="400">
        <v>6</v>
      </c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6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6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8648.2100000000009</v>
      </c>
      <c r="EY396" s="174">
        <f>(L396*regular)+(M396*Cadeirantee)</f>
        <v>0</v>
      </c>
      <c r="EZ396" s="249">
        <f>SUMIF(FG396:GJ396,"&gt;0")</f>
        <v>0</v>
      </c>
      <c r="FA396" s="249">
        <f>SUMIF(FG396:GJ396,"&lt;0")+SUMIF(GN396:HP396,"&lt;0")</f>
        <v>-423.75300000000004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8224.4570000000003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8648.2100000000009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-218.29700000000003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-115.56900000000002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-89.887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3549</v>
      </c>
      <c r="B397" s="369" t="s">
        <v>3550</v>
      </c>
      <c r="C397" s="370" t="s">
        <v>3229</v>
      </c>
      <c r="D397" s="371" t="s">
        <v>3534</v>
      </c>
      <c r="E397" s="371" t="s">
        <v>3551</v>
      </c>
      <c r="F397" s="372" t="s">
        <v>3222</v>
      </c>
      <c r="G397" s="372" t="s">
        <v>3223</v>
      </c>
      <c r="H397" s="373" t="s">
        <v>196</v>
      </c>
      <c r="I397" s="374" t="s">
        <v>3552</v>
      </c>
      <c r="J397" s="421" t="s">
        <v>3227</v>
      </c>
      <c r="K397" s="421" t="s">
        <v>3230</v>
      </c>
      <c r="L397" s="329">
        <f>CONTINUA!BV397</f>
        <v>0</v>
      </c>
      <c r="M397" s="329">
        <f>CONTINUA!BW397</f>
        <v>0</v>
      </c>
      <c r="N397" s="657"/>
      <c r="O397" s="658" t="s">
        <v>4211</v>
      </c>
      <c r="P397" s="659" t="s">
        <v>4203</v>
      </c>
      <c r="Q397" s="400">
        <v>13</v>
      </c>
      <c r="R397" s="401"/>
      <c r="S397" s="400"/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>
        <v>-1</v>
      </c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>
        <v>-1</v>
      </c>
      <c r="CX397" s="401"/>
      <c r="CY397" s="400"/>
      <c r="CZ397" s="401"/>
      <c r="DA397" s="400"/>
      <c r="DB397" s="401"/>
      <c r="DC397" s="400"/>
      <c r="DD397" s="401"/>
      <c r="DE397" s="400">
        <v>-1</v>
      </c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13</v>
      </c>
      <c r="EQ397" s="171">
        <f t="shared" si="456"/>
        <v>-3</v>
      </c>
      <c r="ER397" s="171">
        <f t="shared" si="457"/>
        <v>0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10</v>
      </c>
      <c r="EW397" s="173"/>
      <c r="EX397" s="248">
        <f t="shared" si="463"/>
        <v>0</v>
      </c>
      <c r="EY397" s="174">
        <f>(L397*regular)+(M397*Cadeirantee)</f>
        <v>0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3549</v>
      </c>
      <c r="B398" s="369" t="s">
        <v>3550</v>
      </c>
      <c r="C398" s="375" t="s">
        <v>3229</v>
      </c>
      <c r="D398" s="371" t="s">
        <v>3534</v>
      </c>
      <c r="E398" s="371" t="s">
        <v>3551</v>
      </c>
      <c r="F398" s="376" t="s">
        <v>3222</v>
      </c>
      <c r="G398" s="376" t="s">
        <v>3223</v>
      </c>
      <c r="H398" s="373" t="s">
        <v>196</v>
      </c>
      <c r="I398" s="374" t="s">
        <v>3552</v>
      </c>
      <c r="J398" s="421" t="s">
        <v>3227</v>
      </c>
      <c r="K398" s="422" t="s">
        <v>3231</v>
      </c>
      <c r="L398" s="329">
        <f>CONTINUA!BV398</f>
        <v>0</v>
      </c>
      <c r="M398" s="329">
        <f>CONTINUA!BW398</f>
        <v>0</v>
      </c>
      <c r="N398" s="657"/>
      <c r="O398" s="658" t="s">
        <v>4211</v>
      </c>
      <c r="P398" s="659" t="s">
        <v>4203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3549</v>
      </c>
      <c r="B399" s="369" t="s">
        <v>3550</v>
      </c>
      <c r="C399" s="375" t="s">
        <v>3229</v>
      </c>
      <c r="D399" s="371" t="s">
        <v>3534</v>
      </c>
      <c r="E399" s="371" t="s">
        <v>3551</v>
      </c>
      <c r="F399" s="376" t="s">
        <v>3222</v>
      </c>
      <c r="G399" s="376" t="s">
        <v>3223</v>
      </c>
      <c r="H399" s="373" t="s">
        <v>196</v>
      </c>
      <c r="I399" s="374" t="s">
        <v>3552</v>
      </c>
      <c r="J399" s="421" t="s">
        <v>3227</v>
      </c>
      <c r="K399" s="423" t="s">
        <v>3232</v>
      </c>
      <c r="L399" s="329">
        <f>CONTINUA!BV399</f>
        <v>0</v>
      </c>
      <c r="M399" s="329">
        <f>CONTINUA!BW399</f>
        <v>0</v>
      </c>
      <c r="N399" s="657"/>
      <c r="O399" s="658" t="s">
        <v>4211</v>
      </c>
      <c r="P399" s="659" t="s">
        <v>4203</v>
      </c>
      <c r="Q399" s="400"/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/>
      <c r="BR399" s="401"/>
      <c r="BS399" s="400"/>
      <c r="BT399" s="401"/>
      <c r="BU399" s="400"/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0</v>
      </c>
      <c r="EQ399" s="171">
        <f t="shared" si="456"/>
        <v>0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0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3549</v>
      </c>
      <c r="B400" s="378" t="s">
        <v>3550</v>
      </c>
      <c r="C400" s="379" t="s">
        <v>3229</v>
      </c>
      <c r="D400" s="380" t="s">
        <v>3534</v>
      </c>
      <c r="E400" s="380" t="s">
        <v>3551</v>
      </c>
      <c r="F400" s="381" t="s">
        <v>3222</v>
      </c>
      <c r="G400" s="381" t="s">
        <v>3223</v>
      </c>
      <c r="H400" s="382" t="s">
        <v>196</v>
      </c>
      <c r="I400" s="383" t="s">
        <v>3552</v>
      </c>
      <c r="J400" s="421" t="s">
        <v>3227</v>
      </c>
      <c r="K400" s="424" t="s">
        <v>60</v>
      </c>
      <c r="L400" s="329">
        <f>CONTINUA!BV400</f>
        <v>0</v>
      </c>
      <c r="M400" s="329">
        <f>CONTINUA!BW400</f>
        <v>0</v>
      </c>
      <c r="N400" s="657"/>
      <c r="O400" s="658" t="s">
        <v>4211</v>
      </c>
      <c r="P400" s="659" t="s">
        <v>4203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3553</v>
      </c>
      <c r="B401" s="522" t="s">
        <v>3554</v>
      </c>
      <c r="C401" s="523">
        <v>1</v>
      </c>
      <c r="D401" s="524" t="s">
        <v>3534</v>
      </c>
      <c r="E401" s="524" t="s">
        <v>3555</v>
      </c>
      <c r="F401" s="525" t="s">
        <v>3222</v>
      </c>
      <c r="G401" s="525" t="s">
        <v>3223</v>
      </c>
      <c r="H401" s="350" t="s">
        <v>196</v>
      </c>
      <c r="I401" s="351" t="s">
        <v>3556</v>
      </c>
      <c r="J401" s="409" t="s">
        <v>3227</v>
      </c>
      <c r="K401" s="410" t="s">
        <v>3228</v>
      </c>
      <c r="L401" s="329">
        <f>CONTINUA!BV401</f>
        <v>0</v>
      </c>
      <c r="M401" s="329">
        <f>CONTINUA!BW401</f>
        <v>0</v>
      </c>
      <c r="N401" s="657"/>
      <c r="O401" s="658" t="s">
        <v>4211</v>
      </c>
      <c r="P401" s="659" t="s">
        <v>4203</v>
      </c>
      <c r="Q401" s="400"/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0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0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20975.57</v>
      </c>
      <c r="EY401" s="174">
        <f>(L401*regular)+(M401*Cadeirantee)</f>
        <v>0</v>
      </c>
      <c r="EZ401" s="249">
        <f>SUMIF(FG401:GJ401,"&gt;0")</f>
        <v>1001.598</v>
      </c>
      <c r="FA401" s="249">
        <f>SUMIF(FG401:GJ401,"&lt;0")+SUMIF(GN401:HP401,"&lt;0")</f>
        <v>-372.38900000000001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22520.579000000002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20975.57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-372.38900000000001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0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616.36800000000005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269.661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89.887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25.682000000000002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3553</v>
      </c>
      <c r="B402" s="369" t="s">
        <v>3554</v>
      </c>
      <c r="C402" s="370" t="s">
        <v>3229</v>
      </c>
      <c r="D402" s="371" t="s">
        <v>3534</v>
      </c>
      <c r="E402" s="371" t="s">
        <v>3555</v>
      </c>
      <c r="F402" s="372" t="s">
        <v>3222</v>
      </c>
      <c r="G402" s="372" t="s">
        <v>3223</v>
      </c>
      <c r="H402" s="373" t="s">
        <v>196</v>
      </c>
      <c r="I402" s="374" t="s">
        <v>3556</v>
      </c>
      <c r="J402" s="421" t="s">
        <v>3227</v>
      </c>
      <c r="K402" s="421" t="s">
        <v>3230</v>
      </c>
      <c r="L402" s="329">
        <f>CONTINUA!BV402</f>
        <v>95</v>
      </c>
      <c r="M402" s="329">
        <f>CONTINUA!BW402</f>
        <v>0</v>
      </c>
      <c r="N402" s="657"/>
      <c r="O402" s="658" t="s">
        <v>4211</v>
      </c>
      <c r="P402" s="659" t="s">
        <v>4203</v>
      </c>
      <c r="Q402" s="400">
        <v>49</v>
      </c>
      <c r="R402" s="401"/>
      <c r="S402" s="400">
        <v>2</v>
      </c>
      <c r="T402" s="401"/>
      <c r="U402" s="400"/>
      <c r="V402" s="401"/>
      <c r="W402" s="400">
        <v>-1</v>
      </c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/>
      <c r="AL402" s="401"/>
      <c r="AM402" s="400"/>
      <c r="AN402" s="401"/>
      <c r="AO402" s="400"/>
      <c r="AP402" s="401"/>
      <c r="AQ402" s="400">
        <v>2</v>
      </c>
      <c r="AR402" s="401"/>
      <c r="AS402" s="400"/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>
        <v>1</v>
      </c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>
        <v>1</v>
      </c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>
        <v>1</v>
      </c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49</v>
      </c>
      <c r="EQ402" s="171">
        <f t="shared" si="456"/>
        <v>2</v>
      </c>
      <c r="ER402" s="171">
        <f t="shared" si="457"/>
        <v>4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55</v>
      </c>
      <c r="EW402" s="173"/>
      <c r="EX402" s="248">
        <f t="shared" si="468"/>
        <v>0</v>
      </c>
      <c r="EY402" s="174">
        <f>(L402*regular)+(M402*Cadeirantee)</f>
        <v>915.80000000000007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3553</v>
      </c>
      <c r="B403" s="369" t="s">
        <v>3554</v>
      </c>
      <c r="C403" s="375" t="s">
        <v>3229</v>
      </c>
      <c r="D403" s="371" t="s">
        <v>3534</v>
      </c>
      <c r="E403" s="371" t="s">
        <v>3555</v>
      </c>
      <c r="F403" s="376" t="s">
        <v>3222</v>
      </c>
      <c r="G403" s="376" t="s">
        <v>3223</v>
      </c>
      <c r="H403" s="373" t="s">
        <v>196</v>
      </c>
      <c r="I403" s="374" t="s">
        <v>3556</v>
      </c>
      <c r="J403" s="421" t="s">
        <v>3227</v>
      </c>
      <c r="K403" s="422" t="s">
        <v>3231</v>
      </c>
      <c r="L403" s="329">
        <f>CONTINUA!BV403</f>
        <v>0</v>
      </c>
      <c r="M403" s="329">
        <f>CONTINUA!BW403</f>
        <v>0</v>
      </c>
      <c r="N403" s="657"/>
      <c r="O403" s="658" t="s">
        <v>4211</v>
      </c>
      <c r="P403" s="659" t="s">
        <v>4203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3553</v>
      </c>
      <c r="B404" s="369" t="s">
        <v>3554</v>
      </c>
      <c r="C404" s="375" t="s">
        <v>3229</v>
      </c>
      <c r="D404" s="371" t="s">
        <v>3534</v>
      </c>
      <c r="E404" s="371" t="s">
        <v>3555</v>
      </c>
      <c r="F404" s="376" t="s">
        <v>3222</v>
      </c>
      <c r="G404" s="376" t="s">
        <v>3223</v>
      </c>
      <c r="H404" s="373" t="s">
        <v>196</v>
      </c>
      <c r="I404" s="374" t="s">
        <v>3556</v>
      </c>
      <c r="J404" s="421" t="s">
        <v>3227</v>
      </c>
      <c r="K404" s="423" t="s">
        <v>3232</v>
      </c>
      <c r="L404" s="329">
        <f>CONTINUA!BV404</f>
        <v>0</v>
      </c>
      <c r="M404" s="329">
        <f>CONTINUA!BW404</f>
        <v>0</v>
      </c>
      <c r="N404" s="657"/>
      <c r="O404" s="658" t="s">
        <v>4211</v>
      </c>
      <c r="P404" s="659" t="s">
        <v>4203</v>
      </c>
      <c r="Q404" s="400"/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3553</v>
      </c>
      <c r="B405" s="378" t="s">
        <v>3554</v>
      </c>
      <c r="C405" s="379" t="s">
        <v>3229</v>
      </c>
      <c r="D405" s="380" t="s">
        <v>3534</v>
      </c>
      <c r="E405" s="380" t="s">
        <v>3555</v>
      </c>
      <c r="F405" s="381" t="s">
        <v>3222</v>
      </c>
      <c r="G405" s="381" t="s">
        <v>3223</v>
      </c>
      <c r="H405" s="382" t="s">
        <v>196</v>
      </c>
      <c r="I405" s="383" t="s">
        <v>3556</v>
      </c>
      <c r="J405" s="421" t="s">
        <v>3227</v>
      </c>
      <c r="K405" s="424" t="s">
        <v>60</v>
      </c>
      <c r="L405" s="329">
        <f>CONTINUA!BV405</f>
        <v>0</v>
      </c>
      <c r="M405" s="329">
        <f>CONTINUA!BW405</f>
        <v>0</v>
      </c>
      <c r="N405" s="657"/>
      <c r="O405" s="658" t="s">
        <v>4211</v>
      </c>
      <c r="P405" s="659" t="s">
        <v>4203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3557</v>
      </c>
      <c r="B406" s="522" t="s">
        <v>3558</v>
      </c>
      <c r="C406" s="523">
        <v>1</v>
      </c>
      <c r="D406" s="524" t="s">
        <v>3534</v>
      </c>
      <c r="E406" s="524" t="s">
        <v>3559</v>
      </c>
      <c r="F406" s="525" t="s">
        <v>3222</v>
      </c>
      <c r="G406" s="525" t="s">
        <v>3223</v>
      </c>
      <c r="H406" s="350" t="s">
        <v>196</v>
      </c>
      <c r="I406" s="351" t="s">
        <v>3560</v>
      </c>
      <c r="J406" s="409" t="s">
        <v>3227</v>
      </c>
      <c r="K406" s="410" t="s">
        <v>3228</v>
      </c>
      <c r="L406" s="329">
        <f>CONTINUA!BV406</f>
        <v>0</v>
      </c>
      <c r="M406" s="329">
        <f>CONTINUA!BW406</f>
        <v>0</v>
      </c>
      <c r="N406" s="657"/>
      <c r="O406" s="658" t="s">
        <v>4211</v>
      </c>
      <c r="P406" s="659" t="s">
        <v>4203</v>
      </c>
      <c r="Q406" s="400"/>
      <c r="R406" s="401"/>
      <c r="S406" s="400"/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/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/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0</v>
      </c>
      <c r="EQ406" s="171">
        <f t="shared" si="456"/>
        <v>0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0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8262.98</v>
      </c>
      <c r="EY406" s="174">
        <f>(L406*regular)+(M406*Cadeirantee)</f>
        <v>0</v>
      </c>
      <c r="EZ406" s="249">
        <f>SUMIF(FG406:GJ406,"&gt;0")</f>
        <v>0</v>
      </c>
      <c r="FA406" s="249">
        <f>SUMIF(FG406:GJ406,"&lt;0")+SUMIF(GN406:HP406,"&lt;0")</f>
        <v>0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9245.3350000000009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8262.98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3557</v>
      </c>
      <c r="B407" s="369" t="s">
        <v>3558</v>
      </c>
      <c r="C407" s="370" t="s">
        <v>3229</v>
      </c>
      <c r="D407" s="371" t="s">
        <v>3534</v>
      </c>
      <c r="E407" s="371" t="s">
        <v>3559</v>
      </c>
      <c r="F407" s="372" t="s">
        <v>3222</v>
      </c>
      <c r="G407" s="372" t="s">
        <v>3223</v>
      </c>
      <c r="H407" s="373" t="s">
        <v>196</v>
      </c>
      <c r="I407" s="374" t="s">
        <v>3560</v>
      </c>
      <c r="J407" s="421" t="s">
        <v>3227</v>
      </c>
      <c r="K407" s="421" t="s">
        <v>3230</v>
      </c>
      <c r="L407" s="329">
        <f>CONTINUA!BV407</f>
        <v>2</v>
      </c>
      <c r="M407" s="329">
        <f>CONTINUA!BW407</f>
        <v>0</v>
      </c>
      <c r="N407" s="657"/>
      <c r="O407" s="658" t="s">
        <v>4211</v>
      </c>
      <c r="P407" s="659" t="s">
        <v>4203</v>
      </c>
      <c r="Q407" s="400">
        <v>18</v>
      </c>
      <c r="R407" s="401"/>
      <c r="S407" s="400"/>
      <c r="T407" s="401"/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18</v>
      </c>
      <c r="EQ407" s="171">
        <f t="shared" si="456"/>
        <v>0</v>
      </c>
      <c r="ER407" s="171">
        <f t="shared" si="457"/>
        <v>0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18</v>
      </c>
      <c r="EW407" s="173"/>
      <c r="EX407" s="248">
        <f t="shared" si="473"/>
        <v>0</v>
      </c>
      <c r="EY407" s="174">
        <f>(L407*regular)+(M407*Cadeirantee)</f>
        <v>19.28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3557</v>
      </c>
      <c r="B408" s="369" t="s">
        <v>3558</v>
      </c>
      <c r="C408" s="375" t="s">
        <v>3229</v>
      </c>
      <c r="D408" s="371" t="s">
        <v>3534</v>
      </c>
      <c r="E408" s="371" t="s">
        <v>3559</v>
      </c>
      <c r="F408" s="376" t="s">
        <v>3222</v>
      </c>
      <c r="G408" s="376" t="s">
        <v>3223</v>
      </c>
      <c r="H408" s="373" t="s">
        <v>196</v>
      </c>
      <c r="I408" s="374" t="s">
        <v>3560</v>
      </c>
      <c r="J408" s="421" t="s">
        <v>3227</v>
      </c>
      <c r="K408" s="422" t="s">
        <v>3231</v>
      </c>
      <c r="L408" s="329">
        <f>CONTINUA!BV408</f>
        <v>0</v>
      </c>
      <c r="M408" s="329">
        <f>CONTINUA!BW408</f>
        <v>0</v>
      </c>
      <c r="N408" s="657"/>
      <c r="O408" s="658" t="s">
        <v>4211</v>
      </c>
      <c r="P408" s="659" t="s">
        <v>4203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3557</v>
      </c>
      <c r="B409" s="369" t="s">
        <v>3558</v>
      </c>
      <c r="C409" s="375" t="s">
        <v>3229</v>
      </c>
      <c r="D409" s="371" t="s">
        <v>3534</v>
      </c>
      <c r="E409" s="371" t="s">
        <v>3559</v>
      </c>
      <c r="F409" s="376" t="s">
        <v>3222</v>
      </c>
      <c r="G409" s="376" t="s">
        <v>3223</v>
      </c>
      <c r="H409" s="373" t="s">
        <v>196</v>
      </c>
      <c r="I409" s="374" t="s">
        <v>3560</v>
      </c>
      <c r="J409" s="421" t="s">
        <v>3227</v>
      </c>
      <c r="K409" s="423" t="s">
        <v>3232</v>
      </c>
      <c r="L409" s="329">
        <f>CONTINUA!BV409</f>
        <v>0</v>
      </c>
      <c r="M409" s="329">
        <f>CONTINUA!BW409</f>
        <v>0</v>
      </c>
      <c r="N409" s="657"/>
      <c r="O409" s="658" t="s">
        <v>4211</v>
      </c>
      <c r="P409" s="659" t="s">
        <v>4203</v>
      </c>
      <c r="Q409" s="400"/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3557</v>
      </c>
      <c r="B410" s="378" t="s">
        <v>3558</v>
      </c>
      <c r="C410" s="379" t="s">
        <v>3229</v>
      </c>
      <c r="D410" s="380" t="s">
        <v>3534</v>
      </c>
      <c r="E410" s="380" t="s">
        <v>3559</v>
      </c>
      <c r="F410" s="381" t="s">
        <v>3222</v>
      </c>
      <c r="G410" s="381" t="s">
        <v>3223</v>
      </c>
      <c r="H410" s="382" t="s">
        <v>196</v>
      </c>
      <c r="I410" s="383" t="s">
        <v>3560</v>
      </c>
      <c r="J410" s="421" t="s">
        <v>3227</v>
      </c>
      <c r="K410" s="424" t="s">
        <v>60</v>
      </c>
      <c r="L410" s="329">
        <f>CONTINUA!BV410</f>
        <v>0</v>
      </c>
      <c r="M410" s="329">
        <f>CONTINUA!BW410</f>
        <v>0</v>
      </c>
      <c r="N410" s="657"/>
      <c r="O410" s="658" t="s">
        <v>4211</v>
      </c>
      <c r="P410" s="659" t="s">
        <v>4203</v>
      </c>
      <c r="Q410" s="400">
        <v>5</v>
      </c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5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5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963.07500000000005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1926.15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3561</v>
      </c>
      <c r="B411" s="522" t="s">
        <v>3562</v>
      </c>
      <c r="C411" s="523">
        <v>1</v>
      </c>
      <c r="D411" s="524" t="s">
        <v>3534</v>
      </c>
      <c r="E411" s="524" t="s">
        <v>3563</v>
      </c>
      <c r="F411" s="525" t="s">
        <v>3222</v>
      </c>
      <c r="G411" s="525" t="s">
        <v>3223</v>
      </c>
      <c r="H411" s="350" t="s">
        <v>196</v>
      </c>
      <c r="I411" s="351" t="s">
        <v>3564</v>
      </c>
      <c r="J411" s="409" t="s">
        <v>3227</v>
      </c>
      <c r="K411" s="410" t="s">
        <v>3228</v>
      </c>
      <c r="L411" s="329">
        <f>CONTINUA!BV411</f>
        <v>0</v>
      </c>
      <c r="M411" s="329">
        <f>CONTINUA!BW411</f>
        <v>0</v>
      </c>
      <c r="N411" s="657"/>
      <c r="O411" s="658" t="s">
        <v>4211</v>
      </c>
      <c r="P411" s="659" t="s">
        <v>4203</v>
      </c>
      <c r="Q411" s="400"/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0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0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10189.130000000001</v>
      </c>
      <c r="EY411" s="174">
        <f>(L411*regular)+(M411*Cadeirantee)</f>
        <v>0</v>
      </c>
      <c r="EZ411" s="249">
        <f>SUMIF(FG411:GJ411,"&gt;0")</f>
        <v>0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10189.130000000001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10189.130000000001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0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0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3561</v>
      </c>
      <c r="B412" s="369" t="s">
        <v>3562</v>
      </c>
      <c r="C412" s="370" t="s">
        <v>3229</v>
      </c>
      <c r="D412" s="371" t="s">
        <v>3534</v>
      </c>
      <c r="E412" s="371" t="s">
        <v>3563</v>
      </c>
      <c r="F412" s="372" t="s">
        <v>3222</v>
      </c>
      <c r="G412" s="372" t="s">
        <v>3223</v>
      </c>
      <c r="H412" s="373" t="s">
        <v>196</v>
      </c>
      <c r="I412" s="374" t="s">
        <v>3564</v>
      </c>
      <c r="J412" s="421" t="s">
        <v>3227</v>
      </c>
      <c r="K412" s="421" t="s">
        <v>3230</v>
      </c>
      <c r="L412" s="329">
        <f>CONTINUA!BV412</f>
        <v>0</v>
      </c>
      <c r="M412" s="329">
        <f>CONTINUA!BW412</f>
        <v>0</v>
      </c>
      <c r="N412" s="657"/>
      <c r="O412" s="658" t="s">
        <v>4211</v>
      </c>
      <c r="P412" s="659" t="s">
        <v>4203</v>
      </c>
      <c r="Q412" s="400">
        <v>23</v>
      </c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23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23</v>
      </c>
      <c r="EW412" s="173"/>
      <c r="EX412" s="248">
        <f t="shared" si="478"/>
        <v>0</v>
      </c>
      <c r="EY412" s="174">
        <f>(L412*regular)+(M412*Cadeirantee)</f>
        <v>0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3561</v>
      </c>
      <c r="B413" s="369" t="s">
        <v>3562</v>
      </c>
      <c r="C413" s="375" t="s">
        <v>3229</v>
      </c>
      <c r="D413" s="371" t="s">
        <v>3534</v>
      </c>
      <c r="E413" s="371" t="s">
        <v>3563</v>
      </c>
      <c r="F413" s="376" t="s">
        <v>3222</v>
      </c>
      <c r="G413" s="376" t="s">
        <v>3223</v>
      </c>
      <c r="H413" s="373" t="s">
        <v>196</v>
      </c>
      <c r="I413" s="374" t="s">
        <v>3564</v>
      </c>
      <c r="J413" s="421" t="s">
        <v>3227</v>
      </c>
      <c r="K413" s="422" t="s">
        <v>3231</v>
      </c>
      <c r="L413" s="329">
        <f>CONTINUA!BV413</f>
        <v>0</v>
      </c>
      <c r="M413" s="329">
        <f>CONTINUA!BW413</f>
        <v>0</v>
      </c>
      <c r="N413" s="657"/>
      <c r="O413" s="658" t="s">
        <v>4211</v>
      </c>
      <c r="P413" s="659" t="s">
        <v>4203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3561</v>
      </c>
      <c r="B414" s="369" t="s">
        <v>3562</v>
      </c>
      <c r="C414" s="375" t="s">
        <v>3229</v>
      </c>
      <c r="D414" s="371" t="s">
        <v>3534</v>
      </c>
      <c r="E414" s="371" t="s">
        <v>3563</v>
      </c>
      <c r="F414" s="376" t="s">
        <v>3222</v>
      </c>
      <c r="G414" s="376" t="s">
        <v>3223</v>
      </c>
      <c r="H414" s="373" t="s">
        <v>196</v>
      </c>
      <c r="I414" s="374" t="s">
        <v>3564</v>
      </c>
      <c r="J414" s="421" t="s">
        <v>3227</v>
      </c>
      <c r="K414" s="423" t="s">
        <v>3232</v>
      </c>
      <c r="L414" s="329">
        <f>CONTINUA!BV414</f>
        <v>0</v>
      </c>
      <c r="M414" s="329">
        <f>CONTINUA!BW414</f>
        <v>0</v>
      </c>
      <c r="N414" s="657"/>
      <c r="O414" s="658" t="s">
        <v>4211</v>
      </c>
      <c r="P414" s="659" t="s">
        <v>4203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3561</v>
      </c>
      <c r="B415" s="378" t="s">
        <v>3562</v>
      </c>
      <c r="C415" s="379" t="s">
        <v>3229</v>
      </c>
      <c r="D415" s="380" t="s">
        <v>3534</v>
      </c>
      <c r="E415" s="380" t="s">
        <v>3563</v>
      </c>
      <c r="F415" s="381" t="s">
        <v>3222</v>
      </c>
      <c r="G415" s="381" t="s">
        <v>3223</v>
      </c>
      <c r="H415" s="382" t="s">
        <v>196</v>
      </c>
      <c r="I415" s="383" t="s">
        <v>3564</v>
      </c>
      <c r="J415" s="421" t="s">
        <v>3227</v>
      </c>
      <c r="K415" s="424" t="s">
        <v>60</v>
      </c>
      <c r="L415" s="329">
        <f>CONTINUA!BV415</f>
        <v>0</v>
      </c>
      <c r="M415" s="329">
        <f>CONTINUA!BW415</f>
        <v>0</v>
      </c>
      <c r="N415" s="657"/>
      <c r="O415" s="658" t="s">
        <v>4211</v>
      </c>
      <c r="P415" s="659" t="s">
        <v>4203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3565</v>
      </c>
      <c r="B416" s="522" t="s">
        <v>3566</v>
      </c>
      <c r="C416" s="523">
        <v>1</v>
      </c>
      <c r="D416" s="524" t="s">
        <v>3534</v>
      </c>
      <c r="E416" s="524" t="s">
        <v>3567</v>
      </c>
      <c r="F416" s="525" t="s">
        <v>3222</v>
      </c>
      <c r="G416" s="525" t="s">
        <v>3223</v>
      </c>
      <c r="H416" s="350" t="s">
        <v>196</v>
      </c>
      <c r="I416" s="351" t="s">
        <v>3568</v>
      </c>
      <c r="J416" s="409" t="s">
        <v>3227</v>
      </c>
      <c r="K416" s="410" t="s">
        <v>3228</v>
      </c>
      <c r="L416" s="329">
        <f>CONTINUA!BV416</f>
        <v>0</v>
      </c>
      <c r="M416" s="329">
        <f>CONTINUA!BW416</f>
        <v>0</v>
      </c>
      <c r="N416" s="657"/>
      <c r="O416" s="658" t="s">
        <v>4211</v>
      </c>
      <c r="P416" s="659" t="s">
        <v>4203</v>
      </c>
      <c r="Q416" s="400"/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0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0</v>
      </c>
      <c r="EW416" s="367">
        <f>IF(C416=4,IF(MAX(Q416:EJ418)&gt;0,(Especiall/30*(IF(($G416-$F416)=($G$5-$F$5),30,IF(DAY($G416)=31,($G416-$F416),($G416-$F416)+1)))),0),0)</f>
        <v>0</v>
      </c>
      <c r="EX416" s="248">
        <f t="shared" ref="EX416:EX419" si="483">FF416</f>
        <v>19819.88</v>
      </c>
      <c r="EY416" s="174">
        <f>(L416*regular)+(M416*Cadeirantee)</f>
        <v>0</v>
      </c>
      <c r="EZ416" s="249">
        <f>SUMIF(FG416:GJ416,"&gt;0")</f>
        <v>0</v>
      </c>
      <c r="FA416" s="249">
        <f>SUMIF(FG416:GJ416,"&lt;0")+SUMIF(GN416:HP416,"&lt;0")</f>
        <v>-51.364000000000004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20337.275999999998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19819.88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-51.364000000000004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3565</v>
      </c>
      <c r="B417" s="369" t="s">
        <v>3566</v>
      </c>
      <c r="C417" s="370" t="s">
        <v>3229</v>
      </c>
      <c r="D417" s="371" t="s">
        <v>3534</v>
      </c>
      <c r="E417" s="371" t="s">
        <v>3567</v>
      </c>
      <c r="F417" s="372" t="s">
        <v>3222</v>
      </c>
      <c r="G417" s="372" t="s">
        <v>3223</v>
      </c>
      <c r="H417" s="373" t="s">
        <v>196</v>
      </c>
      <c r="I417" s="374" t="s">
        <v>3568</v>
      </c>
      <c r="J417" s="421" t="s">
        <v>3227</v>
      </c>
      <c r="K417" s="421" t="s">
        <v>3230</v>
      </c>
      <c r="L417" s="329">
        <f>CONTINUA!BV417</f>
        <v>59</v>
      </c>
      <c r="M417" s="329">
        <f>CONTINUA!BW417</f>
        <v>0</v>
      </c>
      <c r="N417" s="657"/>
      <c r="O417" s="658" t="s">
        <v>4211</v>
      </c>
      <c r="P417" s="659" t="s">
        <v>4203</v>
      </c>
      <c r="Q417" s="400">
        <v>48</v>
      </c>
      <c r="R417" s="401"/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/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>
        <v>-1</v>
      </c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48</v>
      </c>
      <c r="EQ417" s="171">
        <f t="shared" si="456"/>
        <v>-1</v>
      </c>
      <c r="ER417" s="171">
        <f t="shared" si="457"/>
        <v>0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47</v>
      </c>
      <c r="EW417" s="173"/>
      <c r="EX417" s="248">
        <f t="shared" si="483"/>
        <v>0</v>
      </c>
      <c r="EY417" s="174">
        <f>(L417*regular)+(M417*Cadeirantee)</f>
        <v>568.76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3565</v>
      </c>
      <c r="B418" s="369" t="s">
        <v>3566</v>
      </c>
      <c r="C418" s="375" t="s">
        <v>3229</v>
      </c>
      <c r="D418" s="371" t="s">
        <v>3534</v>
      </c>
      <c r="E418" s="371" t="s">
        <v>3567</v>
      </c>
      <c r="F418" s="376" t="s">
        <v>3222</v>
      </c>
      <c r="G418" s="376" t="s">
        <v>3223</v>
      </c>
      <c r="H418" s="373" t="s">
        <v>196</v>
      </c>
      <c r="I418" s="374" t="s">
        <v>3568</v>
      </c>
      <c r="J418" s="421" t="s">
        <v>3227</v>
      </c>
      <c r="K418" s="422" t="s">
        <v>3231</v>
      </c>
      <c r="L418" s="329">
        <f>CONTINUA!BV418</f>
        <v>0</v>
      </c>
      <c r="M418" s="329">
        <f>CONTINUA!BW418</f>
        <v>0</v>
      </c>
      <c r="N418" s="657"/>
      <c r="O418" s="658" t="s">
        <v>4211</v>
      </c>
      <c r="P418" s="659" t="s">
        <v>4203</v>
      </c>
      <c r="Q418" s="400"/>
      <c r="R418" s="401"/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0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0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3565</v>
      </c>
      <c r="B419" s="369" t="s">
        <v>3566</v>
      </c>
      <c r="C419" s="375" t="s">
        <v>3229</v>
      </c>
      <c r="D419" s="371" t="s">
        <v>3534</v>
      </c>
      <c r="E419" s="371" t="s">
        <v>3567</v>
      </c>
      <c r="F419" s="376" t="s">
        <v>3222</v>
      </c>
      <c r="G419" s="376" t="s">
        <v>3223</v>
      </c>
      <c r="H419" s="373" t="s">
        <v>196</v>
      </c>
      <c r="I419" s="374" t="s">
        <v>3568</v>
      </c>
      <c r="J419" s="421" t="s">
        <v>3227</v>
      </c>
      <c r="K419" s="423" t="s">
        <v>3232</v>
      </c>
      <c r="L419" s="329">
        <f>CONTINUA!BV419</f>
        <v>0</v>
      </c>
      <c r="M419" s="329">
        <f>CONTINUA!BW419</f>
        <v>0</v>
      </c>
      <c r="N419" s="657"/>
      <c r="O419" s="658" t="s">
        <v>4211</v>
      </c>
      <c r="P419" s="659" t="s">
        <v>4203</v>
      </c>
      <c r="Q419" s="400"/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3565</v>
      </c>
      <c r="B420" s="378" t="s">
        <v>3566</v>
      </c>
      <c r="C420" s="379" t="s">
        <v>3229</v>
      </c>
      <c r="D420" s="380" t="s">
        <v>3534</v>
      </c>
      <c r="E420" s="380" t="s">
        <v>3567</v>
      </c>
      <c r="F420" s="381" t="s">
        <v>3222</v>
      </c>
      <c r="G420" s="381" t="s">
        <v>3223</v>
      </c>
      <c r="H420" s="382" t="s">
        <v>196</v>
      </c>
      <c r="I420" s="383" t="s">
        <v>3568</v>
      </c>
      <c r="J420" s="421" t="s">
        <v>3227</v>
      </c>
      <c r="K420" s="424" t="s">
        <v>60</v>
      </c>
      <c r="L420" s="329">
        <f>CONTINUA!BV420</f>
        <v>0</v>
      </c>
      <c r="M420" s="329">
        <f>CONTINUA!BW420</f>
        <v>0</v>
      </c>
      <c r="N420" s="657"/>
      <c r="O420" s="658" t="s">
        <v>4211</v>
      </c>
      <c r="P420" s="659" t="s">
        <v>4203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3569</v>
      </c>
      <c r="B421" s="522" t="s">
        <v>3570</v>
      </c>
      <c r="C421" s="523">
        <v>1</v>
      </c>
      <c r="D421" s="524" t="s">
        <v>3534</v>
      </c>
      <c r="E421" s="524" t="s">
        <v>3571</v>
      </c>
      <c r="F421" s="525" t="s">
        <v>3222</v>
      </c>
      <c r="G421" s="525" t="s">
        <v>3223</v>
      </c>
      <c r="H421" s="350" t="s">
        <v>196</v>
      </c>
      <c r="I421" s="351" t="s">
        <v>3572</v>
      </c>
      <c r="J421" s="409" t="s">
        <v>3227</v>
      </c>
      <c r="K421" s="410" t="s">
        <v>3228</v>
      </c>
      <c r="L421" s="329">
        <f>CONTINUA!BV421</f>
        <v>0</v>
      </c>
      <c r="M421" s="329">
        <f>CONTINUA!BW421</f>
        <v>0</v>
      </c>
      <c r="N421" s="657"/>
      <c r="O421" s="658" t="s">
        <v>4211</v>
      </c>
      <c r="P421" s="659" t="s">
        <v>4203</v>
      </c>
      <c r="Q421" s="400">
        <v>10</v>
      </c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/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>
        <v>4</v>
      </c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10</v>
      </c>
      <c r="EQ421" s="171">
        <f t="shared" si="456"/>
        <v>4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14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20975.57</v>
      </c>
      <c r="EY421" s="174">
        <f>(L421*regular)+(M421*Cadeirantee)</f>
        <v>0</v>
      </c>
      <c r="EZ421" s="249">
        <f>SUMIF(FG421:GJ421,"&gt;0")</f>
        <v>154.09200000000001</v>
      </c>
      <c r="FA421" s="249">
        <f>SUMIF(FG421:GJ421,"&lt;0")+SUMIF(GN421:HP421,"&lt;0")</f>
        <v>0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21943.703440000001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20975.57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0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154.09200000000001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3569</v>
      </c>
      <c r="B422" s="369" t="s">
        <v>3570</v>
      </c>
      <c r="C422" s="370" t="s">
        <v>3229</v>
      </c>
      <c r="D422" s="371" t="s">
        <v>3534</v>
      </c>
      <c r="E422" s="371" t="s">
        <v>3571</v>
      </c>
      <c r="F422" s="372" t="s">
        <v>3222</v>
      </c>
      <c r="G422" s="372" t="s">
        <v>3223</v>
      </c>
      <c r="H422" s="373" t="s">
        <v>196</v>
      </c>
      <c r="I422" s="374" t="s">
        <v>3572</v>
      </c>
      <c r="J422" s="421" t="s">
        <v>3227</v>
      </c>
      <c r="K422" s="421" t="s">
        <v>3230</v>
      </c>
      <c r="L422" s="329">
        <f>CONTINUA!BV422</f>
        <v>0</v>
      </c>
      <c r="M422" s="329">
        <f>CONTINUA!BW422</f>
        <v>0</v>
      </c>
      <c r="N422" s="657">
        <v>1.792</v>
      </c>
      <c r="O422" s="658" t="s">
        <v>4211</v>
      </c>
      <c r="P422" s="659" t="s">
        <v>4203</v>
      </c>
      <c r="Q422" s="400">
        <v>41</v>
      </c>
      <c r="R422" s="401"/>
      <c r="S422" s="400"/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>
        <v>-1</v>
      </c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41</v>
      </c>
      <c r="EQ422" s="171">
        <f t="shared" si="456"/>
        <v>-1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40</v>
      </c>
      <c r="EW422" s="173"/>
      <c r="EX422" s="248">
        <f t="shared" si="488"/>
        <v>0</v>
      </c>
      <c r="EY422" s="174">
        <f>(L422*regular)+(M422*Cadeirantee)</f>
        <v>0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43.581440000000008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3569</v>
      </c>
      <c r="B423" s="369" t="s">
        <v>3570</v>
      </c>
      <c r="C423" s="375" t="s">
        <v>3229</v>
      </c>
      <c r="D423" s="371" t="s">
        <v>3534</v>
      </c>
      <c r="E423" s="371" t="s">
        <v>3571</v>
      </c>
      <c r="F423" s="376" t="s">
        <v>3222</v>
      </c>
      <c r="G423" s="376" t="s">
        <v>3223</v>
      </c>
      <c r="H423" s="373" t="s">
        <v>196</v>
      </c>
      <c r="I423" s="374" t="s">
        <v>3572</v>
      </c>
      <c r="J423" s="421" t="s">
        <v>3227</v>
      </c>
      <c r="K423" s="422" t="s">
        <v>3231</v>
      </c>
      <c r="L423" s="329">
        <f>CONTINUA!BV423</f>
        <v>0</v>
      </c>
      <c r="M423" s="329">
        <f>CONTINUA!BW423</f>
        <v>0</v>
      </c>
      <c r="N423" s="657"/>
      <c r="O423" s="658" t="s">
        <v>4211</v>
      </c>
      <c r="P423" s="659" t="s">
        <v>4203</v>
      </c>
      <c r="Q423" s="400"/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3569</v>
      </c>
      <c r="B424" s="369" t="s">
        <v>3570</v>
      </c>
      <c r="C424" s="375" t="s">
        <v>3229</v>
      </c>
      <c r="D424" s="371" t="s">
        <v>3534</v>
      </c>
      <c r="E424" s="371" t="s">
        <v>3571</v>
      </c>
      <c r="F424" s="376" t="s">
        <v>3222</v>
      </c>
      <c r="G424" s="376" t="s">
        <v>3223</v>
      </c>
      <c r="H424" s="373" t="s">
        <v>196</v>
      </c>
      <c r="I424" s="374" t="s">
        <v>3572</v>
      </c>
      <c r="J424" s="421" t="s">
        <v>3227</v>
      </c>
      <c r="K424" s="423" t="s">
        <v>3232</v>
      </c>
      <c r="L424" s="329">
        <f>CONTINUA!BV424</f>
        <v>0</v>
      </c>
      <c r="M424" s="329">
        <f>CONTINUA!BW424</f>
        <v>0</v>
      </c>
      <c r="N424" s="657"/>
      <c r="O424" s="658" t="s">
        <v>4211</v>
      </c>
      <c r="P424" s="659" t="s">
        <v>4203</v>
      </c>
      <c r="Q424" s="400"/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3569</v>
      </c>
      <c r="B425" s="378" t="s">
        <v>3570</v>
      </c>
      <c r="C425" s="379" t="s">
        <v>3229</v>
      </c>
      <c r="D425" s="380" t="s">
        <v>3534</v>
      </c>
      <c r="E425" s="380" t="s">
        <v>3571</v>
      </c>
      <c r="F425" s="381" t="s">
        <v>3222</v>
      </c>
      <c r="G425" s="381" t="s">
        <v>3223</v>
      </c>
      <c r="H425" s="382" t="s">
        <v>196</v>
      </c>
      <c r="I425" s="383" t="s">
        <v>3572</v>
      </c>
      <c r="J425" s="421" t="s">
        <v>3227</v>
      </c>
      <c r="K425" s="424" t="s">
        <v>60</v>
      </c>
      <c r="L425" s="329">
        <f>CONTINUA!BV425</f>
        <v>0</v>
      </c>
      <c r="M425" s="329">
        <f>CONTINUA!BW425</f>
        <v>0</v>
      </c>
      <c r="N425" s="657"/>
      <c r="O425" s="658" t="s">
        <v>4211</v>
      </c>
      <c r="P425" s="659" t="s">
        <v>4203</v>
      </c>
      <c r="Q425" s="400">
        <v>4</v>
      </c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4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4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770.46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1540.92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3573</v>
      </c>
      <c r="B426" s="522" t="s">
        <v>3574</v>
      </c>
      <c r="C426" s="523">
        <v>1</v>
      </c>
      <c r="D426" s="524" t="s">
        <v>3534</v>
      </c>
      <c r="E426" s="524" t="s">
        <v>3575</v>
      </c>
      <c r="F426" s="525" t="s">
        <v>3222</v>
      </c>
      <c r="G426" s="525" t="s">
        <v>3223</v>
      </c>
      <c r="H426" s="350" t="s">
        <v>196</v>
      </c>
      <c r="I426" s="351" t="s">
        <v>3576</v>
      </c>
      <c r="J426" s="409" t="s">
        <v>3227</v>
      </c>
      <c r="K426" s="410" t="s">
        <v>3228</v>
      </c>
      <c r="L426" s="329">
        <f>CONTINUA!BV426</f>
        <v>0</v>
      </c>
      <c r="M426" s="329">
        <f>CONTINUA!BW426</f>
        <v>0</v>
      </c>
      <c r="N426" s="657"/>
      <c r="O426" s="658" t="s">
        <v>4211</v>
      </c>
      <c r="P426" s="659" t="s">
        <v>4203</v>
      </c>
      <c r="Q426" s="400"/>
      <c r="R426" s="401"/>
      <c r="S426" s="400"/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/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0</v>
      </c>
      <c r="EQ426" s="171">
        <f t="shared" si="456"/>
        <v>0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0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19819.88</v>
      </c>
      <c r="EY426" s="174">
        <f>(L426*regular)+(M426*Cadeirantee)</f>
        <v>0</v>
      </c>
      <c r="EZ426" s="249">
        <f>SUMIF(FG426:GJ426,"&gt;0")</f>
        <v>0</v>
      </c>
      <c r="FA426" s="249">
        <f>SUMIF(FG426:GJ426,"&lt;0")+SUMIF(GN426:HP426,"&lt;0")</f>
        <v>0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20272.960000000003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19819.88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0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0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0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0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0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3573</v>
      </c>
      <c r="B427" s="369" t="s">
        <v>3574</v>
      </c>
      <c r="C427" s="370" t="s">
        <v>3229</v>
      </c>
      <c r="D427" s="371" t="s">
        <v>3534</v>
      </c>
      <c r="E427" s="371" t="s">
        <v>3575</v>
      </c>
      <c r="F427" s="372" t="s">
        <v>3222</v>
      </c>
      <c r="G427" s="372" t="s">
        <v>3223</v>
      </c>
      <c r="H427" s="373" t="s">
        <v>196</v>
      </c>
      <c r="I427" s="374" t="s">
        <v>3576</v>
      </c>
      <c r="J427" s="421" t="s">
        <v>3227</v>
      </c>
      <c r="K427" s="421" t="s">
        <v>3230</v>
      </c>
      <c r="L427" s="329">
        <f>CONTINUA!BV427</f>
        <v>47</v>
      </c>
      <c r="M427" s="329">
        <f>CONTINUA!BW427</f>
        <v>0</v>
      </c>
      <c r="N427" s="657"/>
      <c r="O427" s="658" t="s">
        <v>4211</v>
      </c>
      <c r="P427" s="659" t="s">
        <v>4203</v>
      </c>
      <c r="Q427" s="400">
        <v>48</v>
      </c>
      <c r="R427" s="401"/>
      <c r="S427" s="400"/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/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/>
      <c r="CX427" s="401"/>
      <c r="CY427" s="400"/>
      <c r="CZ427" s="401"/>
      <c r="DA427" s="400"/>
      <c r="DB427" s="401"/>
      <c r="DC427" s="400"/>
      <c r="DD427" s="401"/>
      <c r="DE427" s="400"/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/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48</v>
      </c>
      <c r="EQ427" s="171">
        <f t="shared" si="456"/>
        <v>0</v>
      </c>
      <c r="ER427" s="171">
        <f t="shared" si="457"/>
        <v>0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48</v>
      </c>
      <c r="EW427" s="173"/>
      <c r="EX427" s="248">
        <f t="shared" si="493"/>
        <v>0</v>
      </c>
      <c r="EY427" s="174">
        <f>(L427*regular)+(M427*Cadeirantee)</f>
        <v>453.08000000000004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3573</v>
      </c>
      <c r="B428" s="369" t="s">
        <v>3574</v>
      </c>
      <c r="C428" s="375" t="s">
        <v>3229</v>
      </c>
      <c r="D428" s="371" t="s">
        <v>3534</v>
      </c>
      <c r="E428" s="371" t="s">
        <v>3575</v>
      </c>
      <c r="F428" s="376" t="s">
        <v>3222</v>
      </c>
      <c r="G428" s="376" t="s">
        <v>3223</v>
      </c>
      <c r="H428" s="373" t="s">
        <v>196</v>
      </c>
      <c r="I428" s="374" t="s">
        <v>3576</v>
      </c>
      <c r="J428" s="421" t="s">
        <v>3227</v>
      </c>
      <c r="K428" s="422" t="s">
        <v>3231</v>
      </c>
      <c r="L428" s="329">
        <f>CONTINUA!BV428</f>
        <v>0</v>
      </c>
      <c r="M428" s="329">
        <f>CONTINUA!BW428</f>
        <v>0</v>
      </c>
      <c r="N428" s="657"/>
      <c r="O428" s="658" t="s">
        <v>4211</v>
      </c>
      <c r="P428" s="659" t="s">
        <v>4203</v>
      </c>
      <c r="Q428" s="400"/>
      <c r="R428" s="401"/>
      <c r="S428" s="400"/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3573</v>
      </c>
      <c r="B429" s="369" t="s">
        <v>3574</v>
      </c>
      <c r="C429" s="375" t="s">
        <v>3229</v>
      </c>
      <c r="D429" s="371" t="s">
        <v>3534</v>
      </c>
      <c r="E429" s="371" t="s">
        <v>3575</v>
      </c>
      <c r="F429" s="376" t="s">
        <v>3222</v>
      </c>
      <c r="G429" s="376" t="s">
        <v>3223</v>
      </c>
      <c r="H429" s="373" t="s">
        <v>196</v>
      </c>
      <c r="I429" s="374" t="s">
        <v>3576</v>
      </c>
      <c r="J429" s="421" t="s">
        <v>3227</v>
      </c>
      <c r="K429" s="423" t="s">
        <v>3232</v>
      </c>
      <c r="L429" s="329">
        <f>CONTINUA!BV429</f>
        <v>0</v>
      </c>
      <c r="M429" s="329">
        <f>CONTINUA!BW429</f>
        <v>0</v>
      </c>
      <c r="N429" s="657"/>
      <c r="O429" s="658" t="s">
        <v>4211</v>
      </c>
      <c r="P429" s="659" t="s">
        <v>4203</v>
      </c>
      <c r="Q429" s="400"/>
      <c r="R429" s="401"/>
      <c r="S429" s="400"/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/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/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/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/>
      <c r="DR429" s="401"/>
      <c r="DS429" s="400"/>
      <c r="DT429" s="401"/>
      <c r="DU429" s="400"/>
      <c r="DV429" s="401"/>
      <c r="DW429" s="400"/>
      <c r="DX429" s="401"/>
      <c r="DY429" s="400"/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0</v>
      </c>
      <c r="EQ429" s="171">
        <f t="shared" si="456"/>
        <v>0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0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3573</v>
      </c>
      <c r="B430" s="378" t="s">
        <v>3574</v>
      </c>
      <c r="C430" s="379" t="s">
        <v>3229</v>
      </c>
      <c r="D430" s="380" t="s">
        <v>3534</v>
      </c>
      <c r="E430" s="380" t="s">
        <v>3575</v>
      </c>
      <c r="F430" s="381" t="s">
        <v>3222</v>
      </c>
      <c r="G430" s="381" t="s">
        <v>3223</v>
      </c>
      <c r="H430" s="382" t="s">
        <v>196</v>
      </c>
      <c r="I430" s="383" t="s">
        <v>3576</v>
      </c>
      <c r="J430" s="421" t="s">
        <v>3227</v>
      </c>
      <c r="K430" s="424" t="s">
        <v>60</v>
      </c>
      <c r="L430" s="329">
        <f>CONTINUA!BV430</f>
        <v>0</v>
      </c>
      <c r="M430" s="329">
        <f>CONTINUA!BW430</f>
        <v>0</v>
      </c>
      <c r="N430" s="657"/>
      <c r="O430" s="658" t="s">
        <v>4211</v>
      </c>
      <c r="P430" s="659" t="s">
        <v>4203</v>
      </c>
      <c r="Q430" s="400"/>
      <c r="R430" s="401"/>
      <c r="S430" s="400"/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3577</v>
      </c>
      <c r="B431" s="522" t="s">
        <v>3578</v>
      </c>
      <c r="C431" s="523">
        <v>1</v>
      </c>
      <c r="D431" s="524" t="s">
        <v>3534</v>
      </c>
      <c r="E431" s="524" t="s">
        <v>3579</v>
      </c>
      <c r="F431" s="525" t="s">
        <v>3222</v>
      </c>
      <c r="G431" s="525" t="s">
        <v>3223</v>
      </c>
      <c r="H431" s="350" t="s">
        <v>196</v>
      </c>
      <c r="I431" s="351" t="s">
        <v>3580</v>
      </c>
      <c r="J431" s="409" t="s">
        <v>3227</v>
      </c>
      <c r="K431" s="410" t="s">
        <v>3228</v>
      </c>
      <c r="L431" s="329">
        <f>CONTINUA!BV431</f>
        <v>0</v>
      </c>
      <c r="M431" s="329">
        <f>CONTINUA!BW431</f>
        <v>0</v>
      </c>
      <c r="N431" s="657"/>
      <c r="O431" s="658" t="s">
        <v>4211</v>
      </c>
      <c r="P431" s="659" t="s">
        <v>4203</v>
      </c>
      <c r="Q431" s="400"/>
      <c r="R431" s="401"/>
      <c r="S431" s="400"/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/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0</v>
      </c>
      <c r="EQ431" s="171">
        <f t="shared" si="456"/>
        <v>0</v>
      </c>
      <c r="ER431" s="171">
        <f t="shared" si="457"/>
        <v>0</v>
      </c>
      <c r="ES431" s="171">
        <f t="shared" si="458"/>
        <v>0</v>
      </c>
      <c r="ET431" s="171">
        <f t="shared" si="459"/>
        <v>0</v>
      </c>
      <c r="EU431" s="171">
        <f t="shared" si="460"/>
        <v>0</v>
      </c>
      <c r="EV431" s="172">
        <f t="shared" si="461"/>
        <v>0</v>
      </c>
      <c r="EW431" s="367">
        <f>IF(C431=4,IF(MAX(Q431:EJ433)&gt;0,(Especiall/30*(IF(($G431-$F431)=($G$5-$F$5),30,IF(DAY($G431)=31,($G431-$F431),($G431-$F431)+1)))),0),0)</f>
        <v>0</v>
      </c>
      <c r="EX431" s="248">
        <f t="shared" ref="EX431:EX434" si="498">FF431</f>
        <v>23286.95</v>
      </c>
      <c r="EY431" s="174">
        <f>(L431*regular)+(M431*Cadeirantee)</f>
        <v>0</v>
      </c>
      <c r="EZ431" s="249">
        <f>SUMIF(FG431:GJ431,"&gt;0")</f>
        <v>0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23286.95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23286.95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0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3577</v>
      </c>
      <c r="B432" s="369" t="s">
        <v>3578</v>
      </c>
      <c r="C432" s="370" t="s">
        <v>3229</v>
      </c>
      <c r="D432" s="371" t="s">
        <v>3534</v>
      </c>
      <c r="E432" s="371" t="s">
        <v>3579</v>
      </c>
      <c r="F432" s="372" t="s">
        <v>3222</v>
      </c>
      <c r="G432" s="372" t="s">
        <v>3223</v>
      </c>
      <c r="H432" s="373" t="s">
        <v>196</v>
      </c>
      <c r="I432" s="374" t="s">
        <v>3580</v>
      </c>
      <c r="J432" s="421" t="s">
        <v>3227</v>
      </c>
      <c r="K432" s="421" t="s">
        <v>3230</v>
      </c>
      <c r="L432" s="329">
        <f>CONTINUA!BV432</f>
        <v>0</v>
      </c>
      <c r="M432" s="329">
        <f>CONTINUA!BW432</f>
        <v>0</v>
      </c>
      <c r="N432" s="657"/>
      <c r="O432" s="658" t="s">
        <v>4211</v>
      </c>
      <c r="P432" s="659" t="s">
        <v>4203</v>
      </c>
      <c r="Q432" s="400">
        <v>57</v>
      </c>
      <c r="R432" s="401"/>
      <c r="S432" s="400"/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/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/>
      <c r="BN432" s="401"/>
      <c r="BO432" s="400"/>
      <c r="BP432" s="401"/>
      <c r="BQ432" s="400"/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57</v>
      </c>
      <c r="EQ432" s="171">
        <f t="shared" si="456"/>
        <v>0</v>
      </c>
      <c r="ER432" s="171">
        <f t="shared" si="457"/>
        <v>0</v>
      </c>
      <c r="ES432" s="171">
        <f t="shared" si="458"/>
        <v>0</v>
      </c>
      <c r="ET432" s="171">
        <f t="shared" si="459"/>
        <v>0</v>
      </c>
      <c r="EU432" s="171">
        <f t="shared" si="460"/>
        <v>0</v>
      </c>
      <c r="EV432" s="172">
        <f t="shared" si="461"/>
        <v>57</v>
      </c>
      <c r="EW432" s="173"/>
      <c r="EX432" s="248">
        <f t="shared" si="498"/>
        <v>0</v>
      </c>
      <c r="EY432" s="174">
        <f>(L432*regular)+(M432*Cadeirantee)</f>
        <v>0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0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3577</v>
      </c>
      <c r="B433" s="369" t="s">
        <v>3578</v>
      </c>
      <c r="C433" s="375" t="s">
        <v>3229</v>
      </c>
      <c r="D433" s="371" t="s">
        <v>3534</v>
      </c>
      <c r="E433" s="371" t="s">
        <v>3579</v>
      </c>
      <c r="F433" s="376" t="s">
        <v>3222</v>
      </c>
      <c r="G433" s="376" t="s">
        <v>3223</v>
      </c>
      <c r="H433" s="373" t="s">
        <v>196</v>
      </c>
      <c r="I433" s="374" t="s">
        <v>3580</v>
      </c>
      <c r="J433" s="421" t="s">
        <v>3227</v>
      </c>
      <c r="K433" s="422" t="s">
        <v>3231</v>
      </c>
      <c r="L433" s="329">
        <f>CONTINUA!BV433</f>
        <v>0</v>
      </c>
      <c r="M433" s="329">
        <f>CONTINUA!BW433</f>
        <v>0</v>
      </c>
      <c r="N433" s="657"/>
      <c r="O433" s="658" t="s">
        <v>4211</v>
      </c>
      <c r="P433" s="659" t="s">
        <v>4203</v>
      </c>
      <c r="Q433" s="400"/>
      <c r="R433" s="401"/>
      <c r="S433" s="400"/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0</v>
      </c>
      <c r="EQ433" s="171">
        <f t="shared" si="456"/>
        <v>0</v>
      </c>
      <c r="ER433" s="171">
        <f t="shared" si="457"/>
        <v>0</v>
      </c>
      <c r="ES433" s="171">
        <f t="shared" si="458"/>
        <v>0</v>
      </c>
      <c r="ET433" s="171">
        <f t="shared" si="459"/>
        <v>0</v>
      </c>
      <c r="EU433" s="171">
        <f t="shared" si="460"/>
        <v>0</v>
      </c>
      <c r="EV433" s="172">
        <f t="shared" si="461"/>
        <v>0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3577</v>
      </c>
      <c r="B434" s="369" t="s">
        <v>3578</v>
      </c>
      <c r="C434" s="375" t="s">
        <v>3229</v>
      </c>
      <c r="D434" s="371" t="s">
        <v>3534</v>
      </c>
      <c r="E434" s="371" t="s">
        <v>3579</v>
      </c>
      <c r="F434" s="376" t="s">
        <v>3222</v>
      </c>
      <c r="G434" s="376" t="s">
        <v>3223</v>
      </c>
      <c r="H434" s="373" t="s">
        <v>196</v>
      </c>
      <c r="I434" s="374" t="s">
        <v>3580</v>
      </c>
      <c r="J434" s="421" t="s">
        <v>3227</v>
      </c>
      <c r="K434" s="423" t="s">
        <v>3232</v>
      </c>
      <c r="L434" s="329">
        <f>CONTINUA!BV434</f>
        <v>0</v>
      </c>
      <c r="M434" s="329">
        <f>CONTINUA!BW434</f>
        <v>0</v>
      </c>
      <c r="N434" s="657"/>
      <c r="O434" s="658" t="s">
        <v>4211</v>
      </c>
      <c r="P434" s="659" t="s">
        <v>4203</v>
      </c>
      <c r="Q434" s="400"/>
      <c r="R434" s="401"/>
      <c r="S434" s="400"/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3577</v>
      </c>
      <c r="B435" s="378" t="s">
        <v>3578</v>
      </c>
      <c r="C435" s="379" t="s">
        <v>3229</v>
      </c>
      <c r="D435" s="380" t="s">
        <v>3534</v>
      </c>
      <c r="E435" s="380" t="s">
        <v>3579</v>
      </c>
      <c r="F435" s="381" t="s">
        <v>3222</v>
      </c>
      <c r="G435" s="381" t="s">
        <v>3223</v>
      </c>
      <c r="H435" s="382" t="s">
        <v>196</v>
      </c>
      <c r="I435" s="383" t="s">
        <v>3580</v>
      </c>
      <c r="J435" s="421" t="s">
        <v>3227</v>
      </c>
      <c r="K435" s="424" t="s">
        <v>60</v>
      </c>
      <c r="L435" s="329">
        <f>CONTINUA!BV435</f>
        <v>0</v>
      </c>
      <c r="M435" s="329">
        <f>CONTINUA!BW435</f>
        <v>0</v>
      </c>
      <c r="N435" s="657"/>
      <c r="O435" s="658" t="s">
        <v>4211</v>
      </c>
      <c r="P435" s="659" t="s">
        <v>4203</v>
      </c>
      <c r="Q435" s="400"/>
      <c r="R435" s="401"/>
      <c r="S435" s="400"/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3581</v>
      </c>
      <c r="B436" s="522" t="s">
        <v>3582</v>
      </c>
      <c r="C436" s="523">
        <v>1</v>
      </c>
      <c r="D436" s="524" t="s">
        <v>3534</v>
      </c>
      <c r="E436" s="524" t="s">
        <v>3583</v>
      </c>
      <c r="F436" s="525" t="s">
        <v>3222</v>
      </c>
      <c r="G436" s="525" t="s">
        <v>3223</v>
      </c>
      <c r="H436" s="350" t="s">
        <v>196</v>
      </c>
      <c r="I436" s="351" t="s">
        <v>3584</v>
      </c>
      <c r="J436" s="409" t="s">
        <v>3227</v>
      </c>
      <c r="K436" s="410" t="s">
        <v>3228</v>
      </c>
      <c r="L436" s="329">
        <f>CONTINUA!BV436</f>
        <v>0</v>
      </c>
      <c r="M436" s="329">
        <f>CONTINUA!BW436</f>
        <v>0</v>
      </c>
      <c r="N436" s="657"/>
      <c r="O436" s="658" t="s">
        <v>4211</v>
      </c>
      <c r="P436" s="659" t="s">
        <v>4203</v>
      </c>
      <c r="Q436" s="400"/>
      <c r="R436" s="401"/>
      <c r="S436" s="400"/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/>
      <c r="AP436" s="401"/>
      <c r="AQ436" s="400"/>
      <c r="AR436" s="401"/>
      <c r="AS436" s="400"/>
      <c r="AT436" s="401"/>
      <c r="AU436" s="400"/>
      <c r="AV436" s="401"/>
      <c r="AW436" s="400"/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/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0</v>
      </c>
      <c r="EQ436" s="171">
        <f t="shared" si="456"/>
        <v>0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0</v>
      </c>
      <c r="EW436" s="367">
        <f>IF(C436=4,IF(MAX(Q436:EJ438)&gt;0,(Especiall/30*(IF(($G436-$F436)=($G$5-$F$5),30,IF(DAY($G436)=31,($G436-$F436),($G436-$F436)+1)))),0),0)</f>
        <v>0</v>
      </c>
      <c r="EX436" s="248">
        <f t="shared" ref="EX436:EX439" si="503">FF436</f>
        <v>7877.75</v>
      </c>
      <c r="EY436" s="174">
        <f>(L436*regular)+(M436*Cadeirantee)</f>
        <v>0</v>
      </c>
      <c r="EZ436" s="249">
        <f>SUMIF(FG436:GJ436,"&gt;0")</f>
        <v>0</v>
      </c>
      <c r="FA436" s="249">
        <f>SUMIF(FG436:GJ436,"&lt;0")+SUMIF(GN436:HP436,"&lt;0")</f>
        <v>0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7877.75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7877.75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0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0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3581</v>
      </c>
      <c r="B437" s="369" t="s">
        <v>3582</v>
      </c>
      <c r="C437" s="370" t="s">
        <v>3229</v>
      </c>
      <c r="D437" s="371" t="s">
        <v>3534</v>
      </c>
      <c r="E437" s="371" t="s">
        <v>3583</v>
      </c>
      <c r="F437" s="372" t="s">
        <v>3222</v>
      </c>
      <c r="G437" s="372" t="s">
        <v>3223</v>
      </c>
      <c r="H437" s="373" t="s">
        <v>196</v>
      </c>
      <c r="I437" s="374" t="s">
        <v>3584</v>
      </c>
      <c r="J437" s="421" t="s">
        <v>3227</v>
      </c>
      <c r="K437" s="421" t="s">
        <v>3230</v>
      </c>
      <c r="L437" s="329">
        <f>CONTINUA!BV437</f>
        <v>0</v>
      </c>
      <c r="M437" s="329">
        <f>CONTINUA!BW437</f>
        <v>0</v>
      </c>
      <c r="N437" s="657"/>
      <c r="O437" s="658" t="s">
        <v>4211</v>
      </c>
      <c r="P437" s="659" t="s">
        <v>4203</v>
      </c>
      <c r="Q437" s="400">
        <v>17</v>
      </c>
      <c r="R437" s="401"/>
      <c r="S437" s="400"/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/>
      <c r="BR437" s="401"/>
      <c r="BS437" s="400"/>
      <c r="BT437" s="401"/>
      <c r="BU437" s="400"/>
      <c r="BV437" s="401"/>
      <c r="BW437" s="400"/>
      <c r="BX437" s="401"/>
      <c r="BY437" s="400"/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/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/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/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17</v>
      </c>
      <c r="EQ437" s="171">
        <f t="shared" si="456"/>
        <v>0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17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3581</v>
      </c>
      <c r="B438" s="369" t="s">
        <v>3582</v>
      </c>
      <c r="C438" s="375" t="s">
        <v>3229</v>
      </c>
      <c r="D438" s="371" t="s">
        <v>3534</v>
      </c>
      <c r="E438" s="371" t="s">
        <v>3583</v>
      </c>
      <c r="F438" s="376" t="s">
        <v>3222</v>
      </c>
      <c r="G438" s="376" t="s">
        <v>3223</v>
      </c>
      <c r="H438" s="373" t="s">
        <v>196</v>
      </c>
      <c r="I438" s="374" t="s">
        <v>3584</v>
      </c>
      <c r="J438" s="421" t="s">
        <v>3227</v>
      </c>
      <c r="K438" s="422" t="s">
        <v>3231</v>
      </c>
      <c r="L438" s="329">
        <f>CONTINUA!BV438</f>
        <v>0</v>
      </c>
      <c r="M438" s="329">
        <f>CONTINUA!BW438</f>
        <v>0</v>
      </c>
      <c r="N438" s="657"/>
      <c r="O438" s="658" t="s">
        <v>4211</v>
      </c>
      <c r="P438" s="659" t="s">
        <v>4203</v>
      </c>
      <c r="Q438" s="400"/>
      <c r="R438" s="401"/>
      <c r="S438" s="400"/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0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0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3581</v>
      </c>
      <c r="B439" s="369" t="s">
        <v>3582</v>
      </c>
      <c r="C439" s="375" t="s">
        <v>3229</v>
      </c>
      <c r="D439" s="371" t="s">
        <v>3534</v>
      </c>
      <c r="E439" s="371" t="s">
        <v>3583</v>
      </c>
      <c r="F439" s="376" t="s">
        <v>3222</v>
      </c>
      <c r="G439" s="376" t="s">
        <v>3223</v>
      </c>
      <c r="H439" s="373" t="s">
        <v>196</v>
      </c>
      <c r="I439" s="374" t="s">
        <v>3584</v>
      </c>
      <c r="J439" s="421" t="s">
        <v>3227</v>
      </c>
      <c r="K439" s="423" t="s">
        <v>3232</v>
      </c>
      <c r="L439" s="329">
        <f>CONTINUA!BV439</f>
        <v>0</v>
      </c>
      <c r="M439" s="329">
        <f>CONTINUA!BW439</f>
        <v>0</v>
      </c>
      <c r="N439" s="657"/>
      <c r="O439" s="658" t="s">
        <v>4211</v>
      </c>
      <c r="P439" s="659" t="s">
        <v>4203</v>
      </c>
      <c r="Q439" s="400"/>
      <c r="R439" s="401"/>
      <c r="S439" s="400"/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/>
      <c r="BV439" s="401"/>
      <c r="BW439" s="400"/>
      <c r="BX439" s="401"/>
      <c r="BY439" s="400"/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0</v>
      </c>
      <c r="EQ439" s="171">
        <f t="shared" si="456"/>
        <v>0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0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3581</v>
      </c>
      <c r="B440" s="378" t="s">
        <v>3582</v>
      </c>
      <c r="C440" s="379" t="s">
        <v>3229</v>
      </c>
      <c r="D440" s="380" t="s">
        <v>3534</v>
      </c>
      <c r="E440" s="380" t="s">
        <v>3583</v>
      </c>
      <c r="F440" s="381" t="s">
        <v>3222</v>
      </c>
      <c r="G440" s="381" t="s">
        <v>3223</v>
      </c>
      <c r="H440" s="382" t="s">
        <v>196</v>
      </c>
      <c r="I440" s="383" t="s">
        <v>3584</v>
      </c>
      <c r="J440" s="421" t="s">
        <v>3227</v>
      </c>
      <c r="K440" s="424" t="s">
        <v>60</v>
      </c>
      <c r="L440" s="329">
        <f>CONTINUA!BV440</f>
        <v>0</v>
      </c>
      <c r="M440" s="329">
        <f>CONTINUA!BW440</f>
        <v>0</v>
      </c>
      <c r="N440" s="657"/>
      <c r="O440" s="658" t="s">
        <v>4211</v>
      </c>
      <c r="P440" s="659" t="s">
        <v>4203</v>
      </c>
      <c r="Q440" s="400"/>
      <c r="R440" s="401"/>
      <c r="S440" s="400"/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3585</v>
      </c>
      <c r="B441" s="522" t="s">
        <v>3586</v>
      </c>
      <c r="C441" s="523">
        <v>1</v>
      </c>
      <c r="D441" s="524" t="s">
        <v>3534</v>
      </c>
      <c r="E441" s="524" t="s">
        <v>3587</v>
      </c>
      <c r="F441" s="525" t="s">
        <v>3222</v>
      </c>
      <c r="G441" s="525" t="s">
        <v>3223</v>
      </c>
      <c r="H441" s="350" t="s">
        <v>196</v>
      </c>
      <c r="I441" s="351" t="s">
        <v>3588</v>
      </c>
      <c r="J441" s="409" t="s">
        <v>3227</v>
      </c>
      <c r="K441" s="410" t="s">
        <v>3228</v>
      </c>
      <c r="L441" s="329">
        <f>CONTINUA!BV441</f>
        <v>0</v>
      </c>
      <c r="M441" s="329">
        <f>CONTINUA!BW441</f>
        <v>0</v>
      </c>
      <c r="N441" s="657"/>
      <c r="O441" s="658" t="s">
        <v>4211</v>
      </c>
      <c r="P441" s="659" t="s">
        <v>4203</v>
      </c>
      <c r="Q441" s="400"/>
      <c r="R441" s="401"/>
      <c r="S441" s="400"/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21746.03</v>
      </c>
      <c r="EY441" s="174">
        <f>(L441*regular)+(M441*Cadeirantee)</f>
        <v>0</v>
      </c>
      <c r="EZ441" s="249">
        <f>SUMIF(FG441:GJ441,"&gt;0")</f>
        <v>590.68600000000004</v>
      </c>
      <c r="FA441" s="249">
        <f>SUMIF(FG441:GJ441,"&lt;0")+SUMIF(GN441:HP441,"&lt;0")</f>
        <v>0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26680.471000000001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21746.03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590.68600000000004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0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3585</v>
      </c>
      <c r="B442" s="369" t="s">
        <v>3586</v>
      </c>
      <c r="C442" s="370" t="s">
        <v>3229</v>
      </c>
      <c r="D442" s="371" t="s">
        <v>3534</v>
      </c>
      <c r="E442" s="371" t="s">
        <v>3587</v>
      </c>
      <c r="F442" s="372" t="s">
        <v>3222</v>
      </c>
      <c r="G442" s="372" t="s">
        <v>3223</v>
      </c>
      <c r="H442" s="373" t="s">
        <v>196</v>
      </c>
      <c r="I442" s="374" t="s">
        <v>3588</v>
      </c>
      <c r="J442" s="421" t="s">
        <v>3227</v>
      </c>
      <c r="K442" s="421" t="s">
        <v>3230</v>
      </c>
      <c r="L442" s="329">
        <f>CONTINUA!BV442</f>
        <v>31</v>
      </c>
      <c r="M442" s="329">
        <f>CONTINUA!BW442</f>
        <v>0</v>
      </c>
      <c r="N442" s="657"/>
      <c r="O442" s="658" t="s">
        <v>4211</v>
      </c>
      <c r="P442" s="659" t="s">
        <v>4203</v>
      </c>
      <c r="Q442" s="400">
        <v>53</v>
      </c>
      <c r="R442" s="401"/>
      <c r="S442" s="400"/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/>
      <c r="AL442" s="401"/>
      <c r="AM442" s="400"/>
      <c r="AN442" s="401"/>
      <c r="AO442" s="400"/>
      <c r="AP442" s="401"/>
      <c r="AQ442" s="400"/>
      <c r="AR442" s="401"/>
      <c r="AS442" s="400">
        <v>2</v>
      </c>
      <c r="AT442" s="401"/>
      <c r="AU442" s="400"/>
      <c r="AV442" s="401"/>
      <c r="AW442" s="400"/>
      <c r="AX442" s="401"/>
      <c r="AY442" s="400"/>
      <c r="AZ442" s="401"/>
      <c r="BA442" s="400"/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/>
      <c r="BR442" s="401"/>
      <c r="BS442" s="400"/>
      <c r="BT442" s="401"/>
      <c r="BU442" s="400"/>
      <c r="BV442" s="401"/>
      <c r="BW442" s="400"/>
      <c r="BX442" s="401"/>
      <c r="BY442" s="400"/>
      <c r="BZ442" s="401"/>
      <c r="CA442" s="400"/>
      <c r="CB442" s="401"/>
      <c r="CC442" s="400"/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/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/>
      <c r="DV442" s="401"/>
      <c r="DW442" s="400"/>
      <c r="DX442" s="401"/>
      <c r="DY442" s="400"/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53</v>
      </c>
      <c r="EQ442" s="171">
        <f t="shared" si="456"/>
        <v>2</v>
      </c>
      <c r="ER442" s="171">
        <f t="shared" si="457"/>
        <v>0</v>
      </c>
      <c r="ES442" s="171">
        <f t="shared" si="458"/>
        <v>0</v>
      </c>
      <c r="ET442" s="171">
        <f t="shared" si="459"/>
        <v>0</v>
      </c>
      <c r="EU442" s="171">
        <f t="shared" si="460"/>
        <v>0</v>
      </c>
      <c r="EV442" s="172">
        <f t="shared" si="461"/>
        <v>55</v>
      </c>
      <c r="EW442" s="173"/>
      <c r="EX442" s="248">
        <f t="shared" si="508"/>
        <v>0</v>
      </c>
      <c r="EY442" s="174">
        <f>(L442*regular)+(M442*Cadeirantee)</f>
        <v>298.84000000000003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3585</v>
      </c>
      <c r="B443" s="369" t="s">
        <v>3586</v>
      </c>
      <c r="C443" s="375" t="s">
        <v>3229</v>
      </c>
      <c r="D443" s="371" t="s">
        <v>3534</v>
      </c>
      <c r="E443" s="371" t="s">
        <v>3587</v>
      </c>
      <c r="F443" s="376" t="s">
        <v>3222</v>
      </c>
      <c r="G443" s="376" t="s">
        <v>3223</v>
      </c>
      <c r="H443" s="373" t="s">
        <v>196</v>
      </c>
      <c r="I443" s="374" t="s">
        <v>3588</v>
      </c>
      <c r="J443" s="421" t="s">
        <v>3227</v>
      </c>
      <c r="K443" s="422" t="s">
        <v>3231</v>
      </c>
      <c r="L443" s="329">
        <f>CONTINUA!BV443</f>
        <v>0</v>
      </c>
      <c r="M443" s="329">
        <f>CONTINUA!BW443</f>
        <v>0</v>
      </c>
      <c r="N443" s="657"/>
      <c r="O443" s="658" t="s">
        <v>4211</v>
      </c>
      <c r="P443" s="659" t="s">
        <v>4203</v>
      </c>
      <c r="Q443" s="400"/>
      <c r="R443" s="401"/>
      <c r="S443" s="400"/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3585</v>
      </c>
      <c r="B444" s="369" t="s">
        <v>3586</v>
      </c>
      <c r="C444" s="375" t="s">
        <v>3229</v>
      </c>
      <c r="D444" s="371" t="s">
        <v>3534</v>
      </c>
      <c r="E444" s="371" t="s">
        <v>3587</v>
      </c>
      <c r="F444" s="376" t="s">
        <v>3222</v>
      </c>
      <c r="G444" s="376" t="s">
        <v>3223</v>
      </c>
      <c r="H444" s="373" t="s">
        <v>196</v>
      </c>
      <c r="I444" s="374" t="s">
        <v>3588</v>
      </c>
      <c r="J444" s="421" t="s">
        <v>3227</v>
      </c>
      <c r="K444" s="423" t="s">
        <v>3232</v>
      </c>
      <c r="L444" s="329">
        <f>CONTINUA!BV444</f>
        <v>0</v>
      </c>
      <c r="M444" s="329">
        <f>CONTINUA!BW444</f>
        <v>0</v>
      </c>
      <c r="N444" s="657"/>
      <c r="O444" s="658" t="s">
        <v>4211</v>
      </c>
      <c r="P444" s="659" t="s">
        <v>4203</v>
      </c>
      <c r="Q444" s="400"/>
      <c r="R444" s="401"/>
      <c r="S444" s="400"/>
      <c r="T444" s="401"/>
      <c r="U444" s="400"/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/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0</v>
      </c>
      <c r="EQ444" s="171">
        <f t="shared" si="456"/>
        <v>0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0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3585</v>
      </c>
      <c r="B445" s="378" t="s">
        <v>3586</v>
      </c>
      <c r="C445" s="379" t="s">
        <v>3229</v>
      </c>
      <c r="D445" s="380" t="s">
        <v>3534</v>
      </c>
      <c r="E445" s="380" t="s">
        <v>3587</v>
      </c>
      <c r="F445" s="381" t="s">
        <v>3222</v>
      </c>
      <c r="G445" s="381" t="s">
        <v>3223</v>
      </c>
      <c r="H445" s="382" t="s">
        <v>196</v>
      </c>
      <c r="I445" s="383" t="s">
        <v>3588</v>
      </c>
      <c r="J445" s="421" t="s">
        <v>3227</v>
      </c>
      <c r="K445" s="424" t="s">
        <v>60</v>
      </c>
      <c r="L445" s="329">
        <f>CONTINUA!BV445</f>
        <v>0</v>
      </c>
      <c r="M445" s="329">
        <f>CONTINUA!BW445</f>
        <v>0</v>
      </c>
      <c r="N445" s="657"/>
      <c r="O445" s="658" t="s">
        <v>4211</v>
      </c>
      <c r="P445" s="659" t="s">
        <v>4203</v>
      </c>
      <c r="Q445" s="400">
        <v>21</v>
      </c>
      <c r="R445" s="401"/>
      <c r="S445" s="400"/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21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21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4044.915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8089.83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3589</v>
      </c>
      <c r="B446" s="522" t="s">
        <v>3590</v>
      </c>
      <c r="C446" s="523">
        <v>1</v>
      </c>
      <c r="D446" s="524" t="s">
        <v>3534</v>
      </c>
      <c r="E446" s="524" t="s">
        <v>3591</v>
      </c>
      <c r="F446" s="525" t="s">
        <v>3222</v>
      </c>
      <c r="G446" s="525" t="s">
        <v>3223</v>
      </c>
      <c r="H446" s="350" t="s">
        <v>196</v>
      </c>
      <c r="I446" s="351" t="s">
        <v>3592</v>
      </c>
      <c r="J446" s="409" t="s">
        <v>3227</v>
      </c>
      <c r="K446" s="410" t="s">
        <v>3228</v>
      </c>
      <c r="L446" s="329">
        <f>CONTINUA!BV446</f>
        <v>0</v>
      </c>
      <c r="M446" s="329">
        <f>CONTINUA!BW446</f>
        <v>0</v>
      </c>
      <c r="N446" s="657"/>
      <c r="O446" s="658" t="s">
        <v>4211</v>
      </c>
      <c r="P446" s="659" t="s">
        <v>4203</v>
      </c>
      <c r="Q446" s="400">
        <v>26</v>
      </c>
      <c r="R446" s="401"/>
      <c r="S446" s="400"/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/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/>
      <c r="EM446" s="520"/>
      <c r="EN446" s="520"/>
      <c r="EO446" s="520"/>
      <c r="EP446" s="171">
        <f t="shared" si="455"/>
        <v>26</v>
      </c>
      <c r="EQ446" s="171">
        <f t="shared" si="456"/>
        <v>0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26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17508.5</v>
      </c>
      <c r="EY446" s="174">
        <f>(L446*regular)+(M446*Cadeirantee)</f>
        <v>0</v>
      </c>
      <c r="EZ446" s="249">
        <f>SUMIF(FG446:GJ446,"&gt;0")</f>
        <v>0</v>
      </c>
      <c r="FA446" s="249">
        <f>SUMIF(FG446:GJ446,"&lt;0")+SUMIF(GN446:HP446,"&lt;0")</f>
        <v>0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17508.5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17508.5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0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0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0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3589</v>
      </c>
      <c r="B447" s="369" t="s">
        <v>3590</v>
      </c>
      <c r="C447" s="370" t="s">
        <v>3229</v>
      </c>
      <c r="D447" s="371" t="s">
        <v>3534</v>
      </c>
      <c r="E447" s="371" t="s">
        <v>3591</v>
      </c>
      <c r="F447" s="372" t="s">
        <v>3222</v>
      </c>
      <c r="G447" s="372" t="s">
        <v>3223</v>
      </c>
      <c r="H447" s="373" t="s">
        <v>196</v>
      </c>
      <c r="I447" s="374" t="s">
        <v>3592</v>
      </c>
      <c r="J447" s="421" t="s">
        <v>3227</v>
      </c>
      <c r="K447" s="421" t="s">
        <v>3230</v>
      </c>
      <c r="L447" s="329">
        <f>CONTINUA!BV447</f>
        <v>0</v>
      </c>
      <c r="M447" s="329">
        <f>CONTINUA!BW447</f>
        <v>0</v>
      </c>
      <c r="N447" s="657"/>
      <c r="O447" s="658" t="s">
        <v>4211</v>
      </c>
      <c r="P447" s="659" t="s">
        <v>4203</v>
      </c>
      <c r="Q447" s="400">
        <v>14</v>
      </c>
      <c r="R447" s="401"/>
      <c r="S447" s="400">
        <v>2</v>
      </c>
      <c r="T447" s="401"/>
      <c r="U447" s="400"/>
      <c r="V447" s="401"/>
      <c r="W447" s="400"/>
      <c r="X447" s="401"/>
      <c r="Y447" s="400"/>
      <c r="Z447" s="401"/>
      <c r="AA447" s="400"/>
      <c r="AB447" s="401"/>
      <c r="AC447" s="400"/>
      <c r="AD447" s="401"/>
      <c r="AE447" s="400"/>
      <c r="AF447" s="401"/>
      <c r="AG447" s="400"/>
      <c r="AH447" s="401"/>
      <c r="AI447" s="400"/>
      <c r="AJ447" s="401"/>
      <c r="AK447" s="400"/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/>
      <c r="AX447" s="401"/>
      <c r="AY447" s="400"/>
      <c r="AZ447" s="401"/>
      <c r="BA447" s="400"/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/>
      <c r="BZ447" s="401"/>
      <c r="CA447" s="400"/>
      <c r="CB447" s="401"/>
      <c r="CC447" s="400"/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/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14</v>
      </c>
      <c r="EQ447" s="171">
        <f t="shared" si="456"/>
        <v>0</v>
      </c>
      <c r="ER447" s="171">
        <f t="shared" si="457"/>
        <v>2</v>
      </c>
      <c r="ES447" s="171">
        <f t="shared" si="458"/>
        <v>0</v>
      </c>
      <c r="ET447" s="171">
        <f t="shared" si="459"/>
        <v>0</v>
      </c>
      <c r="EU447" s="171">
        <f t="shared" si="460"/>
        <v>0</v>
      </c>
      <c r="EV447" s="172">
        <f t="shared" si="461"/>
        <v>16</v>
      </c>
      <c r="EW447" s="173"/>
      <c r="EX447" s="248">
        <f t="shared" si="513"/>
        <v>0</v>
      </c>
      <c r="EY447" s="174">
        <f>(L447*regular)+(M447*Cadeirantee)</f>
        <v>0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3589</v>
      </c>
      <c r="B448" s="369" t="s">
        <v>3590</v>
      </c>
      <c r="C448" s="375" t="s">
        <v>3229</v>
      </c>
      <c r="D448" s="371" t="s">
        <v>3534</v>
      </c>
      <c r="E448" s="371" t="s">
        <v>3591</v>
      </c>
      <c r="F448" s="376" t="s">
        <v>3222</v>
      </c>
      <c r="G448" s="376" t="s">
        <v>3223</v>
      </c>
      <c r="H448" s="373" t="s">
        <v>196</v>
      </c>
      <c r="I448" s="374" t="s">
        <v>3592</v>
      </c>
      <c r="J448" s="421" t="s">
        <v>3227</v>
      </c>
      <c r="K448" s="422" t="s">
        <v>3231</v>
      </c>
      <c r="L448" s="329">
        <f>CONTINUA!BV448</f>
        <v>0</v>
      </c>
      <c r="M448" s="329">
        <f>CONTINUA!BW448</f>
        <v>0</v>
      </c>
      <c r="N448" s="657"/>
      <c r="O448" s="658" t="s">
        <v>4211</v>
      </c>
      <c r="P448" s="659" t="s">
        <v>4203</v>
      </c>
      <c r="Q448" s="400"/>
      <c r="R448" s="401"/>
      <c r="S448" s="400"/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3589</v>
      </c>
      <c r="B449" s="369" t="s">
        <v>3590</v>
      </c>
      <c r="C449" s="375" t="s">
        <v>3229</v>
      </c>
      <c r="D449" s="371" t="s">
        <v>3534</v>
      </c>
      <c r="E449" s="371" t="s">
        <v>3591</v>
      </c>
      <c r="F449" s="376" t="s">
        <v>3222</v>
      </c>
      <c r="G449" s="376" t="s">
        <v>3223</v>
      </c>
      <c r="H449" s="373" t="s">
        <v>196</v>
      </c>
      <c r="I449" s="374" t="s">
        <v>3592</v>
      </c>
      <c r="J449" s="421" t="s">
        <v>3227</v>
      </c>
      <c r="K449" s="423" t="s">
        <v>3232</v>
      </c>
      <c r="L449" s="329">
        <f>CONTINUA!BV449</f>
        <v>0</v>
      </c>
      <c r="M449" s="329">
        <f>CONTINUA!BW449</f>
        <v>0</v>
      </c>
      <c r="N449" s="657"/>
      <c r="O449" s="658" t="s">
        <v>4211</v>
      </c>
      <c r="P449" s="659" t="s">
        <v>4203</v>
      </c>
      <c r="Q449" s="400"/>
      <c r="R449" s="401"/>
      <c r="S449" s="400"/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/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/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/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0</v>
      </c>
      <c r="EQ449" s="171">
        <f t="shared" si="456"/>
        <v>0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0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3589</v>
      </c>
      <c r="B450" s="378" t="s">
        <v>3590</v>
      </c>
      <c r="C450" s="379" t="s">
        <v>3229</v>
      </c>
      <c r="D450" s="380" t="s">
        <v>3534</v>
      </c>
      <c r="E450" s="380" t="s">
        <v>3591</v>
      </c>
      <c r="F450" s="381" t="s">
        <v>3222</v>
      </c>
      <c r="G450" s="381" t="s">
        <v>3223</v>
      </c>
      <c r="H450" s="382" t="s">
        <v>196</v>
      </c>
      <c r="I450" s="383" t="s">
        <v>3592</v>
      </c>
      <c r="J450" s="421" t="s">
        <v>3227</v>
      </c>
      <c r="K450" s="424" t="s">
        <v>60</v>
      </c>
      <c r="L450" s="329">
        <f>CONTINUA!BV450</f>
        <v>0</v>
      </c>
      <c r="M450" s="329">
        <f>CONTINUA!BW450</f>
        <v>0</v>
      </c>
      <c r="N450" s="657"/>
      <c r="O450" s="658" t="s">
        <v>4211</v>
      </c>
      <c r="P450" s="659" t="s">
        <v>4203</v>
      </c>
      <c r="Q450" s="400"/>
      <c r="R450" s="401"/>
      <c r="S450" s="400"/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3593</v>
      </c>
      <c r="B451" s="522" t="s">
        <v>3594</v>
      </c>
      <c r="C451" s="523">
        <v>1</v>
      </c>
      <c r="D451" s="524" t="s">
        <v>3534</v>
      </c>
      <c r="E451" s="524" t="s">
        <v>3595</v>
      </c>
      <c r="F451" s="525" t="s">
        <v>3222</v>
      </c>
      <c r="G451" s="525" t="s">
        <v>3223</v>
      </c>
      <c r="H451" s="350" t="s">
        <v>196</v>
      </c>
      <c r="I451" s="351" t="s">
        <v>3596</v>
      </c>
      <c r="J451" s="409" t="s">
        <v>3227</v>
      </c>
      <c r="K451" s="410" t="s">
        <v>3228</v>
      </c>
      <c r="L451" s="329">
        <f>CONTINUA!BV451</f>
        <v>0</v>
      </c>
      <c r="M451" s="329">
        <f>CONTINUA!BW451</f>
        <v>0</v>
      </c>
      <c r="N451" s="657"/>
      <c r="O451" s="658" t="s">
        <v>4211</v>
      </c>
      <c r="P451" s="659" t="s">
        <v>4203</v>
      </c>
      <c r="Q451" s="400"/>
      <c r="R451" s="401"/>
      <c r="S451" s="400"/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/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/>
      <c r="EM451" s="520"/>
      <c r="EN451" s="520"/>
      <c r="EO451" s="520"/>
      <c r="EP451" s="171">
        <f t="shared" si="455"/>
        <v>0</v>
      </c>
      <c r="EQ451" s="171">
        <f t="shared" si="456"/>
        <v>0</v>
      </c>
      <c r="ER451" s="171">
        <f t="shared" si="457"/>
        <v>0</v>
      </c>
      <c r="ES451" s="171">
        <f t="shared" si="458"/>
        <v>0</v>
      </c>
      <c r="ET451" s="171">
        <f t="shared" si="459"/>
        <v>0</v>
      </c>
      <c r="EU451" s="171">
        <f t="shared" si="460"/>
        <v>0</v>
      </c>
      <c r="EV451" s="172">
        <f t="shared" si="461"/>
        <v>0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13270.970000000001</v>
      </c>
      <c r="EY451" s="174">
        <f>(L451*regular)+(M451*Cadeirantee)</f>
        <v>0</v>
      </c>
      <c r="EZ451" s="249">
        <f>SUMIF(FG451:GJ451,"&gt;0")</f>
        <v>0</v>
      </c>
      <c r="FA451" s="249">
        <f>SUMIF(FG451:GJ451,"&lt;0")+SUMIF(GN451:HP451,"&lt;0")</f>
        <v>0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13876.252880000002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13270.970000000001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0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0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3593</v>
      </c>
      <c r="B452" s="369" t="s">
        <v>3594</v>
      </c>
      <c r="C452" s="370" t="s">
        <v>3229</v>
      </c>
      <c r="D452" s="371" t="s">
        <v>3534</v>
      </c>
      <c r="E452" s="371" t="s">
        <v>3595</v>
      </c>
      <c r="F452" s="372" t="s">
        <v>3222</v>
      </c>
      <c r="G452" s="372" t="s">
        <v>3223</v>
      </c>
      <c r="H452" s="373" t="s">
        <v>196</v>
      </c>
      <c r="I452" s="374" t="s">
        <v>3596</v>
      </c>
      <c r="J452" s="421" t="s">
        <v>3227</v>
      </c>
      <c r="K452" s="421" t="s">
        <v>3230</v>
      </c>
      <c r="L452" s="329">
        <f>CONTINUA!BV452</f>
        <v>61</v>
      </c>
      <c r="M452" s="329">
        <f>CONTINUA!BW452</f>
        <v>0</v>
      </c>
      <c r="N452" s="657">
        <v>0.70899999999999996</v>
      </c>
      <c r="O452" s="658" t="s">
        <v>4211</v>
      </c>
      <c r="P452" s="659" t="s">
        <v>4203</v>
      </c>
      <c r="Q452" s="400">
        <v>29</v>
      </c>
      <c r="R452" s="401"/>
      <c r="S452" s="400">
        <v>2</v>
      </c>
      <c r="T452" s="401"/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/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29</v>
      </c>
      <c r="EQ452" s="171">
        <f t="shared" si="456"/>
        <v>0</v>
      </c>
      <c r="ER452" s="171">
        <f t="shared" si="457"/>
        <v>2</v>
      </c>
      <c r="ES452" s="171">
        <f t="shared" si="458"/>
        <v>0</v>
      </c>
      <c r="ET452" s="171">
        <f t="shared" si="459"/>
        <v>0</v>
      </c>
      <c r="EU452" s="171">
        <f t="shared" si="460"/>
        <v>0</v>
      </c>
      <c r="EV452" s="172">
        <f t="shared" si="461"/>
        <v>31</v>
      </c>
      <c r="EW452" s="173"/>
      <c r="EX452" s="248">
        <f t="shared" si="518"/>
        <v>0</v>
      </c>
      <c r="EY452" s="174">
        <f>(L452*regular)+(M452*Cadeirantee)</f>
        <v>588.04000000000008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17.24288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3593</v>
      </c>
      <c r="B453" s="369" t="s">
        <v>3594</v>
      </c>
      <c r="C453" s="375" t="s">
        <v>3229</v>
      </c>
      <c r="D453" s="371" t="s">
        <v>3534</v>
      </c>
      <c r="E453" s="371" t="s">
        <v>3595</v>
      </c>
      <c r="F453" s="376" t="s">
        <v>3222</v>
      </c>
      <c r="G453" s="376" t="s">
        <v>3223</v>
      </c>
      <c r="H453" s="373" t="s">
        <v>196</v>
      </c>
      <c r="I453" s="374" t="s">
        <v>3596</v>
      </c>
      <c r="J453" s="421" t="s">
        <v>3227</v>
      </c>
      <c r="K453" s="422" t="s">
        <v>3231</v>
      </c>
      <c r="L453" s="329">
        <f>CONTINUA!BV453</f>
        <v>0</v>
      </c>
      <c r="M453" s="329">
        <f>CONTINUA!BW453</f>
        <v>0</v>
      </c>
      <c r="N453" s="657"/>
      <c r="O453" s="658" t="s">
        <v>4211</v>
      </c>
      <c r="P453" s="659" t="s">
        <v>4203</v>
      </c>
      <c r="Q453" s="400"/>
      <c r="R453" s="401"/>
      <c r="S453" s="400"/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/>
      <c r="AT453" s="401"/>
      <c r="AU453" s="400"/>
      <c r="AV453" s="401"/>
      <c r="AW453" s="400"/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0</v>
      </c>
      <c r="EQ453" s="171">
        <f t="shared" si="456"/>
        <v>0</v>
      </c>
      <c r="ER453" s="171">
        <f t="shared" si="457"/>
        <v>0</v>
      </c>
      <c r="ES453" s="171">
        <f t="shared" si="458"/>
        <v>0</v>
      </c>
      <c r="ET453" s="171">
        <f t="shared" si="459"/>
        <v>0</v>
      </c>
      <c r="EU453" s="171">
        <f t="shared" si="460"/>
        <v>0</v>
      </c>
      <c r="EV453" s="172">
        <f t="shared" si="461"/>
        <v>0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3593</v>
      </c>
      <c r="B454" s="369" t="s">
        <v>3594</v>
      </c>
      <c r="C454" s="375" t="s">
        <v>3229</v>
      </c>
      <c r="D454" s="371" t="s">
        <v>3534</v>
      </c>
      <c r="E454" s="371" t="s">
        <v>3595</v>
      </c>
      <c r="F454" s="376" t="s">
        <v>3222</v>
      </c>
      <c r="G454" s="376" t="s">
        <v>3223</v>
      </c>
      <c r="H454" s="373" t="s">
        <v>196</v>
      </c>
      <c r="I454" s="374" t="s">
        <v>3596</v>
      </c>
      <c r="J454" s="421" t="s">
        <v>3227</v>
      </c>
      <c r="K454" s="423" t="s">
        <v>3232</v>
      </c>
      <c r="L454" s="329">
        <f>CONTINUA!BV454</f>
        <v>0</v>
      </c>
      <c r="M454" s="329">
        <f>CONTINUA!BW454</f>
        <v>0</v>
      </c>
      <c r="N454" s="657"/>
      <c r="O454" s="658" t="s">
        <v>4211</v>
      </c>
      <c r="P454" s="659" t="s">
        <v>4203</v>
      </c>
      <c r="Q454" s="400"/>
      <c r="R454" s="401"/>
      <c r="S454" s="400"/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/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0</v>
      </c>
      <c r="EQ454" s="171">
        <f t="shared" si="456"/>
        <v>0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0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3593</v>
      </c>
      <c r="B455" s="378" t="s">
        <v>3594</v>
      </c>
      <c r="C455" s="379" t="s">
        <v>3229</v>
      </c>
      <c r="D455" s="380" t="s">
        <v>3534</v>
      </c>
      <c r="E455" s="380" t="s">
        <v>3595</v>
      </c>
      <c r="F455" s="381" t="s">
        <v>3222</v>
      </c>
      <c r="G455" s="381" t="s">
        <v>3223</v>
      </c>
      <c r="H455" s="382" t="s">
        <v>196</v>
      </c>
      <c r="I455" s="383" t="s">
        <v>3596</v>
      </c>
      <c r="J455" s="421" t="s">
        <v>3227</v>
      </c>
      <c r="K455" s="424" t="s">
        <v>60</v>
      </c>
      <c r="L455" s="329">
        <f>CONTINUA!BV455</f>
        <v>0</v>
      </c>
      <c r="M455" s="329">
        <f>CONTINUA!BW455</f>
        <v>0</v>
      </c>
      <c r="N455" s="657"/>
      <c r="O455" s="658" t="s">
        <v>4211</v>
      </c>
      <c r="P455" s="659" t="s">
        <v>4203</v>
      </c>
      <c r="Q455" s="400"/>
      <c r="R455" s="401"/>
      <c r="S455" s="400"/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3597</v>
      </c>
      <c r="B456" s="522" t="s">
        <v>3598</v>
      </c>
      <c r="C456" s="523">
        <v>1</v>
      </c>
      <c r="D456" s="524" t="s">
        <v>3534</v>
      </c>
      <c r="E456" s="524" t="s">
        <v>3599</v>
      </c>
      <c r="F456" s="525" t="s">
        <v>3222</v>
      </c>
      <c r="G456" s="525" t="s">
        <v>3223</v>
      </c>
      <c r="H456" s="350" t="s">
        <v>196</v>
      </c>
      <c r="I456" s="351" t="s">
        <v>3600</v>
      </c>
      <c r="J456" s="409" t="s">
        <v>3227</v>
      </c>
      <c r="K456" s="410" t="s">
        <v>3228</v>
      </c>
      <c r="L456" s="329">
        <f>CONTINUA!BV456</f>
        <v>0</v>
      </c>
      <c r="M456" s="329">
        <f>CONTINUA!BW456</f>
        <v>0</v>
      </c>
      <c r="N456" s="657"/>
      <c r="O456" s="658" t="s">
        <v>4211</v>
      </c>
      <c r="P456" s="659" t="s">
        <v>4203</v>
      </c>
      <c r="Q456" s="400"/>
      <c r="R456" s="401"/>
      <c r="S456" s="400"/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/>
      <c r="EM456" s="520"/>
      <c r="EN456" s="520"/>
      <c r="EO456" s="520"/>
      <c r="EP456" s="171">
        <f t="shared" si="455"/>
        <v>0</v>
      </c>
      <c r="EQ456" s="171">
        <f t="shared" si="456"/>
        <v>0</v>
      </c>
      <c r="ER456" s="171">
        <f t="shared" si="457"/>
        <v>0</v>
      </c>
      <c r="ES456" s="171">
        <f t="shared" si="458"/>
        <v>0</v>
      </c>
      <c r="ET456" s="171">
        <f t="shared" si="459"/>
        <v>0</v>
      </c>
      <c r="EU456" s="171">
        <f t="shared" si="460"/>
        <v>0</v>
      </c>
      <c r="EV456" s="172">
        <f t="shared" si="461"/>
        <v>0</v>
      </c>
      <c r="EW456" s="367">
        <f>IF(C456=4,IF(MAX(Q456:EJ458)&gt;0,(Especiall/30*(IF(($G456-$F456)=($G$5-$F$5),30,IF(DAY($G456)=31,($G456-$F456),($G456-$F456)+1)))),0),0)</f>
        <v>0</v>
      </c>
      <c r="EX456" s="248">
        <f t="shared" ref="EX456:EX459" si="523">FF456</f>
        <v>19819.88</v>
      </c>
      <c r="EY456" s="174">
        <f>(L456*regular)+(M456*Cadeirantee)</f>
        <v>0</v>
      </c>
      <c r="EZ456" s="249">
        <f>SUMIF(FG456:GJ456,"&gt;0")</f>
        <v>51.364000000000004</v>
      </c>
      <c r="FA456" s="249">
        <f>SUMIF(FG456:GJ456,"&lt;0")+SUMIF(GN456:HP456,"&lt;0")</f>
        <v>0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20320.753000000001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19819.88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0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51.364000000000004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0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3597</v>
      </c>
      <c r="B457" s="369" t="s">
        <v>3598</v>
      </c>
      <c r="C457" s="370" t="s">
        <v>3229</v>
      </c>
      <c r="D457" s="371" t="s">
        <v>3534</v>
      </c>
      <c r="E457" s="371" t="s">
        <v>3599</v>
      </c>
      <c r="F457" s="372" t="s">
        <v>3222</v>
      </c>
      <c r="G457" s="372" t="s">
        <v>3223</v>
      </c>
      <c r="H457" s="373" t="s">
        <v>196</v>
      </c>
      <c r="I457" s="374" t="s">
        <v>3600</v>
      </c>
      <c r="J457" s="421" t="s">
        <v>3227</v>
      </c>
      <c r="K457" s="421" t="s">
        <v>3230</v>
      </c>
      <c r="L457" s="329">
        <f>CONTINUA!BV457</f>
        <v>8</v>
      </c>
      <c r="M457" s="329">
        <f>CONTINUA!BW457</f>
        <v>0</v>
      </c>
      <c r="N457" s="657"/>
      <c r="O457" s="658" t="s">
        <v>4211</v>
      </c>
      <c r="P457" s="659" t="s">
        <v>4203</v>
      </c>
      <c r="Q457" s="400">
        <v>48</v>
      </c>
      <c r="R457" s="401"/>
      <c r="S457" s="400"/>
      <c r="T457" s="401"/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>
        <v>1</v>
      </c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48</v>
      </c>
      <c r="EQ457" s="171">
        <f t="shared" si="456"/>
        <v>1</v>
      </c>
      <c r="ER457" s="171">
        <f t="shared" si="457"/>
        <v>0</v>
      </c>
      <c r="ES457" s="171">
        <f t="shared" si="458"/>
        <v>0</v>
      </c>
      <c r="ET457" s="171">
        <f t="shared" si="459"/>
        <v>0</v>
      </c>
      <c r="EU457" s="171">
        <f t="shared" si="460"/>
        <v>0</v>
      </c>
      <c r="EV457" s="172">
        <f t="shared" si="461"/>
        <v>49</v>
      </c>
      <c r="EW457" s="173"/>
      <c r="EX457" s="248">
        <f t="shared" si="523"/>
        <v>0</v>
      </c>
      <c r="EY457" s="174">
        <f>(L457*regular)+(M457*Cadeirantee)</f>
        <v>77.12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3597</v>
      </c>
      <c r="B458" s="369" t="s">
        <v>3598</v>
      </c>
      <c r="C458" s="375" t="s">
        <v>3229</v>
      </c>
      <c r="D458" s="371" t="s">
        <v>3534</v>
      </c>
      <c r="E458" s="371" t="s">
        <v>3599</v>
      </c>
      <c r="F458" s="376" t="s">
        <v>3222</v>
      </c>
      <c r="G458" s="376" t="s">
        <v>3223</v>
      </c>
      <c r="H458" s="373" t="s">
        <v>196</v>
      </c>
      <c r="I458" s="374" t="s">
        <v>3600</v>
      </c>
      <c r="J458" s="421" t="s">
        <v>3227</v>
      </c>
      <c r="K458" s="422" t="s">
        <v>3231</v>
      </c>
      <c r="L458" s="329">
        <f>CONTINUA!BV458</f>
        <v>0</v>
      </c>
      <c r="M458" s="329">
        <f>CONTINUA!BW458</f>
        <v>0</v>
      </c>
      <c r="N458" s="657"/>
      <c r="O458" s="658" t="s">
        <v>4211</v>
      </c>
      <c r="P458" s="659" t="s">
        <v>4203</v>
      </c>
      <c r="Q458" s="400"/>
      <c r="R458" s="401"/>
      <c r="S458" s="400"/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0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0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3597</v>
      </c>
      <c r="B459" s="369" t="s">
        <v>3598</v>
      </c>
      <c r="C459" s="375" t="s">
        <v>3229</v>
      </c>
      <c r="D459" s="371" t="s">
        <v>3534</v>
      </c>
      <c r="E459" s="371" t="s">
        <v>3599</v>
      </c>
      <c r="F459" s="376" t="s">
        <v>3222</v>
      </c>
      <c r="G459" s="376" t="s">
        <v>3223</v>
      </c>
      <c r="H459" s="373" t="s">
        <v>196</v>
      </c>
      <c r="I459" s="374" t="s">
        <v>3600</v>
      </c>
      <c r="J459" s="421" t="s">
        <v>3227</v>
      </c>
      <c r="K459" s="423" t="s">
        <v>3232</v>
      </c>
      <c r="L459" s="329">
        <f>CONTINUA!BV459</f>
        <v>0</v>
      </c>
      <c r="M459" s="329">
        <f>CONTINUA!BW459</f>
        <v>0</v>
      </c>
      <c r="N459" s="657"/>
      <c r="O459" s="658" t="s">
        <v>4211</v>
      </c>
      <c r="P459" s="659" t="s">
        <v>4203</v>
      </c>
      <c r="Q459" s="400"/>
      <c r="R459" s="401"/>
      <c r="S459" s="400"/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/>
      <c r="AL459" s="401"/>
      <c r="AM459" s="400"/>
      <c r="AN459" s="401"/>
      <c r="AO459" s="400"/>
      <c r="AP459" s="401"/>
      <c r="AQ459" s="400"/>
      <c r="AR459" s="401"/>
      <c r="AS459" s="400"/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/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/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0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0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0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3597</v>
      </c>
      <c r="B460" s="378" t="s">
        <v>3598</v>
      </c>
      <c r="C460" s="379" t="s">
        <v>3229</v>
      </c>
      <c r="D460" s="380" t="s">
        <v>3534</v>
      </c>
      <c r="E460" s="380" t="s">
        <v>3599</v>
      </c>
      <c r="F460" s="381" t="s">
        <v>3222</v>
      </c>
      <c r="G460" s="381" t="s">
        <v>3223</v>
      </c>
      <c r="H460" s="382" t="s">
        <v>196</v>
      </c>
      <c r="I460" s="383" t="s">
        <v>3600</v>
      </c>
      <c r="J460" s="421" t="s">
        <v>3227</v>
      </c>
      <c r="K460" s="424" t="s">
        <v>60</v>
      </c>
      <c r="L460" s="329">
        <f>CONTINUA!BV460</f>
        <v>0</v>
      </c>
      <c r="M460" s="329">
        <f>CONTINUA!BW460</f>
        <v>0</v>
      </c>
      <c r="N460" s="657"/>
      <c r="O460" s="658" t="s">
        <v>4211</v>
      </c>
      <c r="P460" s="659" t="s">
        <v>4203</v>
      </c>
      <c r="Q460" s="400"/>
      <c r="R460" s="401"/>
      <c r="S460" s="400"/>
      <c r="T460" s="401"/>
      <c r="U460" s="400">
        <v>2</v>
      </c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2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2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372.38900000000001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744.77800000000002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3601</v>
      </c>
      <c r="B461" s="522" t="s">
        <v>3602</v>
      </c>
      <c r="C461" s="523">
        <v>1</v>
      </c>
      <c r="D461" s="524" t="s">
        <v>3534</v>
      </c>
      <c r="E461" s="524" t="s">
        <v>3603</v>
      </c>
      <c r="F461" s="525" t="s">
        <v>3222</v>
      </c>
      <c r="G461" s="525" t="s">
        <v>3223</v>
      </c>
      <c r="H461" s="350" t="s">
        <v>196</v>
      </c>
      <c r="I461" s="351" t="s">
        <v>3604</v>
      </c>
      <c r="J461" s="409" t="s">
        <v>3227</v>
      </c>
      <c r="K461" s="410" t="s">
        <v>3228</v>
      </c>
      <c r="L461" s="329">
        <f>CONTINUA!BV461</f>
        <v>0</v>
      </c>
      <c r="M461" s="329">
        <f>CONTINUA!BW461</f>
        <v>0</v>
      </c>
      <c r="N461" s="657"/>
      <c r="O461" s="658" t="s">
        <v>4211</v>
      </c>
      <c r="P461" s="659" t="s">
        <v>4203</v>
      </c>
      <c r="Q461" s="400"/>
      <c r="R461" s="401"/>
      <c r="S461" s="400"/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0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0</v>
      </c>
      <c r="EW461" s="367">
        <f>IF(C461=4,IF(MAX(Q461:EJ463)&gt;0,(Especiall/30*(IF(($G461-$F461)=($G$5-$F$5),30,IF(DAY($G461)=31,($G461-$F461),($G461-$F461)+1)))),0),0)</f>
        <v>0</v>
      </c>
      <c r="EX461" s="248">
        <f t="shared" ref="EX461:EX464" si="536">FF461</f>
        <v>21360.800000000003</v>
      </c>
      <c r="EY461" s="174">
        <f>(L461*regular)+(M461*Cadeirantee)</f>
        <v>0</v>
      </c>
      <c r="EZ461" s="249">
        <f>SUMIF(FG461:GJ461,"&gt;0")</f>
        <v>0</v>
      </c>
      <c r="FA461" s="249">
        <f>SUMIF(FG461:GJ461,"&lt;0")+SUMIF(GN461:HP461,"&lt;0")</f>
        <v>0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21360.800000000003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21360.800000000003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0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3601</v>
      </c>
      <c r="B462" s="369" t="s">
        <v>3602</v>
      </c>
      <c r="C462" s="370" t="s">
        <v>3229</v>
      </c>
      <c r="D462" s="371" t="s">
        <v>3534</v>
      </c>
      <c r="E462" s="371" t="s">
        <v>3603</v>
      </c>
      <c r="F462" s="372" t="s">
        <v>3222</v>
      </c>
      <c r="G462" s="372" t="s">
        <v>3223</v>
      </c>
      <c r="H462" s="373" t="s">
        <v>196</v>
      </c>
      <c r="I462" s="374" t="s">
        <v>3604</v>
      </c>
      <c r="J462" s="421" t="s">
        <v>3227</v>
      </c>
      <c r="K462" s="421" t="s">
        <v>3230</v>
      </c>
      <c r="L462" s="329">
        <f>CONTINUA!BV462</f>
        <v>0</v>
      </c>
      <c r="M462" s="329">
        <f>CONTINUA!BW462</f>
        <v>0</v>
      </c>
      <c r="N462" s="657"/>
      <c r="O462" s="658" t="s">
        <v>4211</v>
      </c>
      <c r="P462" s="659" t="s">
        <v>4203</v>
      </c>
      <c r="Q462" s="400">
        <v>52</v>
      </c>
      <c r="R462" s="401"/>
      <c r="S462" s="400"/>
      <c r="T462" s="401"/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/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/>
      <c r="DF462" s="401"/>
      <c r="DG462" s="400"/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52</v>
      </c>
      <c r="EQ462" s="171">
        <f t="shared" si="529"/>
        <v>0</v>
      </c>
      <c r="ER462" s="171">
        <f t="shared" si="530"/>
        <v>0</v>
      </c>
      <c r="ES462" s="171">
        <f t="shared" si="531"/>
        <v>0</v>
      </c>
      <c r="ET462" s="171">
        <f t="shared" si="532"/>
        <v>0</v>
      </c>
      <c r="EU462" s="171">
        <f t="shared" si="533"/>
        <v>0</v>
      </c>
      <c r="EV462" s="172">
        <f t="shared" si="534"/>
        <v>52</v>
      </c>
      <c r="EW462" s="173"/>
      <c r="EX462" s="248">
        <f t="shared" si="536"/>
        <v>0</v>
      </c>
      <c r="EY462" s="174">
        <f>(L462*regular)+(M462*Cadeirantee)</f>
        <v>0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3601</v>
      </c>
      <c r="B463" s="369" t="s">
        <v>3602</v>
      </c>
      <c r="C463" s="375" t="s">
        <v>3229</v>
      </c>
      <c r="D463" s="371" t="s">
        <v>3534</v>
      </c>
      <c r="E463" s="371" t="s">
        <v>3603</v>
      </c>
      <c r="F463" s="376" t="s">
        <v>3222</v>
      </c>
      <c r="G463" s="376" t="s">
        <v>3223</v>
      </c>
      <c r="H463" s="373" t="s">
        <v>196</v>
      </c>
      <c r="I463" s="374" t="s">
        <v>3604</v>
      </c>
      <c r="J463" s="421" t="s">
        <v>3227</v>
      </c>
      <c r="K463" s="422" t="s">
        <v>3231</v>
      </c>
      <c r="L463" s="329">
        <f>CONTINUA!BV463</f>
        <v>0</v>
      </c>
      <c r="M463" s="329">
        <f>CONTINUA!BW463</f>
        <v>0</v>
      </c>
      <c r="N463" s="657"/>
      <c r="O463" s="658" t="s">
        <v>4211</v>
      </c>
      <c r="P463" s="659" t="s">
        <v>4203</v>
      </c>
      <c r="Q463" s="400"/>
      <c r="R463" s="401"/>
      <c r="S463" s="400"/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0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0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3601</v>
      </c>
      <c r="B464" s="369" t="s">
        <v>3602</v>
      </c>
      <c r="C464" s="375" t="s">
        <v>3229</v>
      </c>
      <c r="D464" s="371" t="s">
        <v>3534</v>
      </c>
      <c r="E464" s="371" t="s">
        <v>3603</v>
      </c>
      <c r="F464" s="376" t="s">
        <v>3222</v>
      </c>
      <c r="G464" s="376" t="s">
        <v>3223</v>
      </c>
      <c r="H464" s="373" t="s">
        <v>196</v>
      </c>
      <c r="I464" s="374" t="s">
        <v>3604</v>
      </c>
      <c r="J464" s="421" t="s">
        <v>3227</v>
      </c>
      <c r="K464" s="423" t="s">
        <v>3232</v>
      </c>
      <c r="L464" s="329">
        <f>CONTINUA!BV464</f>
        <v>0</v>
      </c>
      <c r="M464" s="329">
        <f>CONTINUA!BW464</f>
        <v>0</v>
      </c>
      <c r="N464" s="657"/>
      <c r="O464" s="658" t="s">
        <v>4211</v>
      </c>
      <c r="P464" s="659" t="s">
        <v>4203</v>
      </c>
      <c r="Q464" s="400"/>
      <c r="R464" s="401"/>
      <c r="S464" s="400"/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0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0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3601</v>
      </c>
      <c r="B465" s="378" t="s">
        <v>3602</v>
      </c>
      <c r="C465" s="379" t="s">
        <v>3229</v>
      </c>
      <c r="D465" s="380" t="s">
        <v>3534</v>
      </c>
      <c r="E465" s="380" t="s">
        <v>3603</v>
      </c>
      <c r="F465" s="381" t="s">
        <v>3222</v>
      </c>
      <c r="G465" s="381" t="s">
        <v>3223</v>
      </c>
      <c r="H465" s="382" t="s">
        <v>196</v>
      </c>
      <c r="I465" s="383" t="s">
        <v>3604</v>
      </c>
      <c r="J465" s="421" t="s">
        <v>3227</v>
      </c>
      <c r="K465" s="424" t="s">
        <v>60</v>
      </c>
      <c r="L465" s="329">
        <f>CONTINUA!BV465</f>
        <v>0</v>
      </c>
      <c r="M465" s="329">
        <f>CONTINUA!BW465</f>
        <v>0</v>
      </c>
      <c r="N465" s="657"/>
      <c r="O465" s="658" t="s">
        <v>4211</v>
      </c>
      <c r="P465" s="659" t="s">
        <v>4203</v>
      </c>
      <c r="Q465" s="400"/>
      <c r="R465" s="401"/>
      <c r="S465" s="400"/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3605</v>
      </c>
      <c r="B466" s="522" t="s">
        <v>3606</v>
      </c>
      <c r="C466" s="523">
        <v>1</v>
      </c>
      <c r="D466" s="524" t="s">
        <v>3534</v>
      </c>
      <c r="E466" s="524" t="s">
        <v>3607</v>
      </c>
      <c r="F466" s="525" t="s">
        <v>3222</v>
      </c>
      <c r="G466" s="525" t="s">
        <v>3223</v>
      </c>
      <c r="H466" s="350" t="s">
        <v>196</v>
      </c>
      <c r="I466" s="351" t="s">
        <v>3608</v>
      </c>
      <c r="J466" s="409" t="s">
        <v>3227</v>
      </c>
      <c r="K466" s="410" t="s">
        <v>3228</v>
      </c>
      <c r="L466" s="329">
        <f>CONTINUA!BV466</f>
        <v>0</v>
      </c>
      <c r="M466" s="329">
        <f>CONTINUA!BW466</f>
        <v>0</v>
      </c>
      <c r="N466" s="657"/>
      <c r="O466" s="658" t="s">
        <v>4211</v>
      </c>
      <c r="P466" s="659" t="s">
        <v>4203</v>
      </c>
      <c r="Q466" s="400"/>
      <c r="R466" s="401"/>
      <c r="S466" s="400"/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/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/>
      <c r="EM466" s="520"/>
      <c r="EN466" s="520"/>
      <c r="EO466" s="520"/>
      <c r="EP466" s="171">
        <f t="shared" si="528"/>
        <v>0</v>
      </c>
      <c r="EQ466" s="171">
        <f t="shared" si="529"/>
        <v>0</v>
      </c>
      <c r="ER466" s="171">
        <f t="shared" si="530"/>
        <v>0</v>
      </c>
      <c r="ES466" s="171">
        <f t="shared" si="531"/>
        <v>0</v>
      </c>
      <c r="ET466" s="171">
        <f t="shared" si="532"/>
        <v>0</v>
      </c>
      <c r="EU466" s="171">
        <f t="shared" si="533"/>
        <v>0</v>
      </c>
      <c r="EV466" s="172">
        <f t="shared" si="534"/>
        <v>0</v>
      </c>
      <c r="EW466" s="367">
        <f>IF(C466=4,IF(MAX(Q466:EJ468)&gt;0,(Especiall/30*(IF(($G466-$F466)=($G$5-$F$5),30,IF(DAY($G466)=31,($G466-$F466),($G466-$F466)+1)))),0),0)</f>
        <v>0</v>
      </c>
      <c r="EX466" s="248">
        <f t="shared" ref="EX466:EX469" si="541">FF466</f>
        <v>20590.34</v>
      </c>
      <c r="EY466" s="174">
        <f>(L466*regular)+(M466*Cadeirantee)</f>
        <v>0</v>
      </c>
      <c r="EZ466" s="249">
        <f>SUMIF(FG466:GJ466,"&gt;0")</f>
        <v>0</v>
      </c>
      <c r="FA466" s="249">
        <f>SUMIF(FG466:GJ466,"&lt;0")+SUMIF(GN466:HP466,"&lt;0")</f>
        <v>0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23904.094999999998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20590.34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0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0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3605</v>
      </c>
      <c r="B467" s="369" t="s">
        <v>3606</v>
      </c>
      <c r="C467" s="370" t="s">
        <v>3229</v>
      </c>
      <c r="D467" s="371" t="s">
        <v>3534</v>
      </c>
      <c r="E467" s="371" t="s">
        <v>3607</v>
      </c>
      <c r="F467" s="372" t="s">
        <v>3222</v>
      </c>
      <c r="G467" s="372" t="s">
        <v>3223</v>
      </c>
      <c r="H467" s="373" t="s">
        <v>196</v>
      </c>
      <c r="I467" s="374" t="s">
        <v>3608</v>
      </c>
      <c r="J467" s="421" t="s">
        <v>3227</v>
      </c>
      <c r="K467" s="421" t="s">
        <v>3230</v>
      </c>
      <c r="L467" s="329">
        <f>CONTINUA!BV467</f>
        <v>84</v>
      </c>
      <c r="M467" s="329">
        <f>CONTINUA!BW467</f>
        <v>0</v>
      </c>
      <c r="N467" s="657"/>
      <c r="O467" s="658" t="s">
        <v>4211</v>
      </c>
      <c r="P467" s="659" t="s">
        <v>4203</v>
      </c>
      <c r="Q467" s="400">
        <v>50</v>
      </c>
      <c r="R467" s="401"/>
      <c r="S467" s="400"/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50</v>
      </c>
      <c r="EQ467" s="171">
        <f t="shared" si="529"/>
        <v>0</v>
      </c>
      <c r="ER467" s="171">
        <f t="shared" si="530"/>
        <v>0</v>
      </c>
      <c r="ES467" s="171">
        <f t="shared" si="531"/>
        <v>0</v>
      </c>
      <c r="ET467" s="171">
        <f t="shared" si="532"/>
        <v>0</v>
      </c>
      <c r="EU467" s="171">
        <f t="shared" si="533"/>
        <v>0</v>
      </c>
      <c r="EV467" s="172">
        <f t="shared" si="534"/>
        <v>50</v>
      </c>
      <c r="EW467" s="173"/>
      <c r="EX467" s="248">
        <f t="shared" si="541"/>
        <v>0</v>
      </c>
      <c r="EY467" s="174">
        <f>(L467*regular)+(M467*Cadeirantee)</f>
        <v>809.76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3605</v>
      </c>
      <c r="B468" s="369" t="s">
        <v>3606</v>
      </c>
      <c r="C468" s="375" t="s">
        <v>3229</v>
      </c>
      <c r="D468" s="371" t="s">
        <v>3534</v>
      </c>
      <c r="E468" s="371" t="s">
        <v>3607</v>
      </c>
      <c r="F468" s="376" t="s">
        <v>3222</v>
      </c>
      <c r="G468" s="376" t="s">
        <v>3223</v>
      </c>
      <c r="H468" s="373" t="s">
        <v>196</v>
      </c>
      <c r="I468" s="374" t="s">
        <v>3608</v>
      </c>
      <c r="J468" s="421" t="s">
        <v>3227</v>
      </c>
      <c r="K468" s="422" t="s">
        <v>3231</v>
      </c>
      <c r="L468" s="329">
        <f>CONTINUA!BV468</f>
        <v>0</v>
      </c>
      <c r="M468" s="329">
        <f>CONTINUA!BW468</f>
        <v>0</v>
      </c>
      <c r="N468" s="657"/>
      <c r="O468" s="658" t="s">
        <v>4211</v>
      </c>
      <c r="P468" s="659" t="s">
        <v>4203</v>
      </c>
      <c r="Q468" s="400"/>
      <c r="R468" s="401"/>
      <c r="S468" s="400"/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/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/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0</v>
      </c>
      <c r="EQ468" s="171">
        <f t="shared" si="529"/>
        <v>0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0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3605</v>
      </c>
      <c r="B469" s="369" t="s">
        <v>3606</v>
      </c>
      <c r="C469" s="375" t="s">
        <v>3229</v>
      </c>
      <c r="D469" s="371" t="s">
        <v>3534</v>
      </c>
      <c r="E469" s="371" t="s">
        <v>3607</v>
      </c>
      <c r="F469" s="376" t="s">
        <v>3222</v>
      </c>
      <c r="G469" s="376" t="s">
        <v>3223</v>
      </c>
      <c r="H469" s="373" t="s">
        <v>196</v>
      </c>
      <c r="I469" s="374" t="s">
        <v>3608</v>
      </c>
      <c r="J469" s="421" t="s">
        <v>3227</v>
      </c>
      <c r="K469" s="423" t="s">
        <v>3232</v>
      </c>
      <c r="L469" s="329">
        <f>CONTINUA!BV469</f>
        <v>0</v>
      </c>
      <c r="M469" s="329">
        <f>CONTINUA!BW469</f>
        <v>0</v>
      </c>
      <c r="N469" s="657"/>
      <c r="O469" s="658" t="s">
        <v>4211</v>
      </c>
      <c r="P469" s="659" t="s">
        <v>4203</v>
      </c>
      <c r="Q469" s="400"/>
      <c r="R469" s="401"/>
      <c r="S469" s="400"/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3605</v>
      </c>
      <c r="B470" s="378" t="s">
        <v>3606</v>
      </c>
      <c r="C470" s="379" t="s">
        <v>3229</v>
      </c>
      <c r="D470" s="380" t="s">
        <v>3534</v>
      </c>
      <c r="E470" s="380" t="s">
        <v>3607</v>
      </c>
      <c r="F470" s="381" t="s">
        <v>3222</v>
      </c>
      <c r="G470" s="381" t="s">
        <v>3223</v>
      </c>
      <c r="H470" s="382" t="s">
        <v>196</v>
      </c>
      <c r="I470" s="383" t="s">
        <v>3608</v>
      </c>
      <c r="J470" s="421" t="s">
        <v>3227</v>
      </c>
      <c r="K470" s="424" t="s">
        <v>60</v>
      </c>
      <c r="L470" s="329">
        <f>CONTINUA!BV470</f>
        <v>0</v>
      </c>
      <c r="M470" s="329">
        <f>CONTINUA!BW470</f>
        <v>0</v>
      </c>
      <c r="N470" s="657"/>
      <c r="O470" s="658" t="s">
        <v>4211</v>
      </c>
      <c r="P470" s="659" t="s">
        <v>4203</v>
      </c>
      <c r="Q470" s="400">
        <v>13</v>
      </c>
      <c r="R470" s="401"/>
      <c r="S470" s="400"/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13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13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2503.9949999999999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5007.99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3609</v>
      </c>
      <c r="B471" s="522" t="s">
        <v>3610</v>
      </c>
      <c r="C471" s="523">
        <v>1</v>
      </c>
      <c r="D471" s="524" t="s">
        <v>3534</v>
      </c>
      <c r="E471" s="524" t="s">
        <v>3611</v>
      </c>
      <c r="F471" s="525" t="s">
        <v>3222</v>
      </c>
      <c r="G471" s="525" t="s">
        <v>3223</v>
      </c>
      <c r="H471" s="350" t="s">
        <v>196</v>
      </c>
      <c r="I471" s="351" t="s">
        <v>3612</v>
      </c>
      <c r="J471" s="409" t="s">
        <v>3227</v>
      </c>
      <c r="K471" s="410" t="s">
        <v>3228</v>
      </c>
      <c r="L471" s="329">
        <f>CONTINUA!BV471</f>
        <v>0</v>
      </c>
      <c r="M471" s="329">
        <f>CONTINUA!BW471</f>
        <v>0</v>
      </c>
      <c r="N471" s="657"/>
      <c r="O471" s="658" t="s">
        <v>4211</v>
      </c>
      <c r="P471" s="659" t="s">
        <v>4203</v>
      </c>
      <c r="Q471" s="400">
        <v>15</v>
      </c>
      <c r="R471" s="401"/>
      <c r="S471" s="400"/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>
        <v>2</v>
      </c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/>
      <c r="EM471" s="520"/>
      <c r="EN471" s="520"/>
      <c r="EO471" s="520"/>
      <c r="EP471" s="171">
        <f t="shared" si="528"/>
        <v>15</v>
      </c>
      <c r="EQ471" s="171">
        <f t="shared" si="529"/>
        <v>2</v>
      </c>
      <c r="ER471" s="171">
        <f t="shared" si="530"/>
        <v>0</v>
      </c>
      <c r="ES471" s="171">
        <f t="shared" si="531"/>
        <v>0</v>
      </c>
      <c r="ET471" s="171">
        <f t="shared" si="532"/>
        <v>0</v>
      </c>
      <c r="EU471" s="171">
        <f t="shared" si="533"/>
        <v>0</v>
      </c>
      <c r="EV471" s="172">
        <f t="shared" si="534"/>
        <v>17</v>
      </c>
      <c r="EW471" s="367">
        <f>IF(C471=4,IF(MAX(Q471:EJ473)&gt;0,(Especiall/30*(IF(($G471-$F471)=($G$5-$F$5),30,IF(DAY($G471)=31,($G471-$F471),($G471-$F471)+1)))),0),0)</f>
        <v>0</v>
      </c>
      <c r="EX471" s="248">
        <f t="shared" ref="EX471:EX474" si="546">FF471</f>
        <v>18278.96</v>
      </c>
      <c r="EY471" s="174">
        <f>(L471*regular)+(M471*Cadeirantee)</f>
        <v>0</v>
      </c>
      <c r="EZ471" s="249">
        <f>SUMIF(FG471:GJ471,"&gt;0")</f>
        <v>102.72800000000001</v>
      </c>
      <c r="FA471" s="249">
        <f>SUMIF(FG471:GJ471,"&lt;0")+SUMIF(GN471:HP471,"&lt;0")</f>
        <v>0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18381.687999999998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18278.96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0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102.72800000000001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0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3609</v>
      </c>
      <c r="B472" s="369" t="s">
        <v>3610</v>
      </c>
      <c r="C472" s="370" t="s">
        <v>3229</v>
      </c>
      <c r="D472" s="371" t="s">
        <v>3534</v>
      </c>
      <c r="E472" s="371" t="s">
        <v>3611</v>
      </c>
      <c r="F472" s="372" t="s">
        <v>3222</v>
      </c>
      <c r="G472" s="372" t="s">
        <v>3223</v>
      </c>
      <c r="H472" s="373" t="s">
        <v>196</v>
      </c>
      <c r="I472" s="374" t="s">
        <v>3612</v>
      </c>
      <c r="J472" s="421" t="s">
        <v>3227</v>
      </c>
      <c r="K472" s="421" t="s">
        <v>3230</v>
      </c>
      <c r="L472" s="329">
        <f>CONTINUA!BV472</f>
        <v>0</v>
      </c>
      <c r="M472" s="329">
        <f>CONTINUA!BW472</f>
        <v>0</v>
      </c>
      <c r="N472" s="657"/>
      <c r="O472" s="658" t="s">
        <v>4211</v>
      </c>
      <c r="P472" s="659" t="s">
        <v>4203</v>
      </c>
      <c r="Q472" s="400">
        <v>29</v>
      </c>
      <c r="R472" s="401"/>
      <c r="S472" s="400"/>
      <c r="T472" s="401"/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/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/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/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/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29</v>
      </c>
      <c r="EQ472" s="171">
        <f t="shared" si="529"/>
        <v>0</v>
      </c>
      <c r="ER472" s="171">
        <f t="shared" si="530"/>
        <v>0</v>
      </c>
      <c r="ES472" s="171">
        <f t="shared" si="531"/>
        <v>0</v>
      </c>
      <c r="ET472" s="171">
        <f t="shared" si="532"/>
        <v>0</v>
      </c>
      <c r="EU472" s="171">
        <f t="shared" si="533"/>
        <v>0</v>
      </c>
      <c r="EV472" s="172">
        <f t="shared" si="534"/>
        <v>29</v>
      </c>
      <c r="EW472" s="173"/>
      <c r="EX472" s="248">
        <f t="shared" si="546"/>
        <v>0</v>
      </c>
      <c r="EY472" s="174">
        <f>(L472*regular)+(M472*Cadeirantee)</f>
        <v>0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3609</v>
      </c>
      <c r="B473" s="369" t="s">
        <v>3610</v>
      </c>
      <c r="C473" s="375" t="s">
        <v>3229</v>
      </c>
      <c r="D473" s="371" t="s">
        <v>3534</v>
      </c>
      <c r="E473" s="371" t="s">
        <v>3611</v>
      </c>
      <c r="F473" s="376" t="s">
        <v>3222</v>
      </c>
      <c r="G473" s="376" t="s">
        <v>3223</v>
      </c>
      <c r="H473" s="373" t="s">
        <v>196</v>
      </c>
      <c r="I473" s="374" t="s">
        <v>3612</v>
      </c>
      <c r="J473" s="421" t="s">
        <v>3227</v>
      </c>
      <c r="K473" s="422" t="s">
        <v>3231</v>
      </c>
      <c r="L473" s="329">
        <f>CONTINUA!BV473</f>
        <v>0</v>
      </c>
      <c r="M473" s="329">
        <f>CONTINUA!BW473</f>
        <v>0</v>
      </c>
      <c r="N473" s="657"/>
      <c r="O473" s="658" t="s">
        <v>4211</v>
      </c>
      <c r="P473" s="659" t="s">
        <v>4203</v>
      </c>
      <c r="Q473" s="400"/>
      <c r="R473" s="401"/>
      <c r="S473" s="400"/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0</v>
      </c>
      <c r="EQ473" s="171">
        <f t="shared" si="529"/>
        <v>0</v>
      </c>
      <c r="ER473" s="171">
        <f t="shared" si="530"/>
        <v>0</v>
      </c>
      <c r="ES473" s="171">
        <f t="shared" si="531"/>
        <v>0</v>
      </c>
      <c r="ET473" s="171">
        <f t="shared" si="532"/>
        <v>0</v>
      </c>
      <c r="EU473" s="171">
        <f t="shared" si="533"/>
        <v>0</v>
      </c>
      <c r="EV473" s="172">
        <f t="shared" si="534"/>
        <v>0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3609</v>
      </c>
      <c r="B474" s="369" t="s">
        <v>3610</v>
      </c>
      <c r="C474" s="375" t="s">
        <v>3229</v>
      </c>
      <c r="D474" s="371" t="s">
        <v>3534</v>
      </c>
      <c r="E474" s="371" t="s">
        <v>3611</v>
      </c>
      <c r="F474" s="376" t="s">
        <v>3222</v>
      </c>
      <c r="G474" s="376" t="s">
        <v>3223</v>
      </c>
      <c r="H474" s="373" t="s">
        <v>196</v>
      </c>
      <c r="I474" s="374" t="s">
        <v>3612</v>
      </c>
      <c r="J474" s="421" t="s">
        <v>3227</v>
      </c>
      <c r="K474" s="423" t="s">
        <v>3232</v>
      </c>
      <c r="L474" s="329">
        <f>CONTINUA!BV474</f>
        <v>0</v>
      </c>
      <c r="M474" s="329">
        <f>CONTINUA!BW474</f>
        <v>0</v>
      </c>
      <c r="N474" s="657"/>
      <c r="O474" s="658" t="s">
        <v>4211</v>
      </c>
      <c r="P474" s="659" t="s">
        <v>4203</v>
      </c>
      <c r="Q474" s="400"/>
      <c r="R474" s="401"/>
      <c r="S474" s="400"/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3609</v>
      </c>
      <c r="B475" s="378" t="s">
        <v>3610</v>
      </c>
      <c r="C475" s="379" t="s">
        <v>3229</v>
      </c>
      <c r="D475" s="380" t="s">
        <v>3534</v>
      </c>
      <c r="E475" s="380" t="s">
        <v>3611</v>
      </c>
      <c r="F475" s="381" t="s">
        <v>3222</v>
      </c>
      <c r="G475" s="381" t="s">
        <v>3223</v>
      </c>
      <c r="H475" s="382" t="s">
        <v>196</v>
      </c>
      <c r="I475" s="383" t="s">
        <v>3612</v>
      </c>
      <c r="J475" s="421" t="s">
        <v>3227</v>
      </c>
      <c r="K475" s="424" t="s">
        <v>60</v>
      </c>
      <c r="L475" s="329">
        <f>CONTINUA!BV475</f>
        <v>0</v>
      </c>
      <c r="M475" s="329">
        <f>CONTINUA!BW475</f>
        <v>0</v>
      </c>
      <c r="N475" s="657"/>
      <c r="O475" s="658" t="s">
        <v>4211</v>
      </c>
      <c r="P475" s="659" t="s">
        <v>4203</v>
      </c>
      <c r="Q475" s="400"/>
      <c r="R475" s="401"/>
      <c r="S475" s="400"/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3613</v>
      </c>
      <c r="B476" s="522" t="s">
        <v>3614</v>
      </c>
      <c r="C476" s="523">
        <v>1</v>
      </c>
      <c r="D476" s="524" t="s">
        <v>3534</v>
      </c>
      <c r="E476" s="524" t="s">
        <v>3615</v>
      </c>
      <c r="F476" s="525" t="s">
        <v>3222</v>
      </c>
      <c r="G476" s="525" t="s">
        <v>3223</v>
      </c>
      <c r="H476" s="350" t="s">
        <v>196</v>
      </c>
      <c r="I476" s="351" t="s">
        <v>3616</v>
      </c>
      <c r="J476" s="409" t="s">
        <v>3227</v>
      </c>
      <c r="K476" s="410" t="s">
        <v>3228</v>
      </c>
      <c r="L476" s="329">
        <f>CONTINUA!BV476</f>
        <v>0</v>
      </c>
      <c r="M476" s="329">
        <f>CONTINUA!BW476</f>
        <v>0</v>
      </c>
      <c r="N476" s="657"/>
      <c r="O476" s="658" t="s">
        <v>4211</v>
      </c>
      <c r="P476" s="659" t="s">
        <v>4203</v>
      </c>
      <c r="Q476" s="400"/>
      <c r="R476" s="401"/>
      <c r="S476" s="400"/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/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/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/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/>
      <c r="EM476" s="520"/>
      <c r="EN476" s="520"/>
      <c r="EO476" s="520"/>
      <c r="EP476" s="171">
        <f t="shared" si="528"/>
        <v>0</v>
      </c>
      <c r="EQ476" s="171">
        <f t="shared" si="529"/>
        <v>0</v>
      </c>
      <c r="ER476" s="171">
        <f t="shared" si="530"/>
        <v>0</v>
      </c>
      <c r="ES476" s="171">
        <f t="shared" si="531"/>
        <v>0</v>
      </c>
      <c r="ET476" s="171">
        <f t="shared" si="532"/>
        <v>0</v>
      </c>
      <c r="EU476" s="171">
        <f t="shared" si="533"/>
        <v>0</v>
      </c>
      <c r="EV476" s="172">
        <f t="shared" si="534"/>
        <v>0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20590.34</v>
      </c>
      <c r="EY476" s="174">
        <f>(L476*regular)+(M476*Cadeirantee)</f>
        <v>0</v>
      </c>
      <c r="EZ476" s="249">
        <f>SUMIF(FG476:GJ476,"&gt;0")</f>
        <v>0</v>
      </c>
      <c r="FA476" s="249">
        <f>SUMIF(FG476:GJ476,"&lt;0")+SUMIF(GN476:HP476,"&lt;0")</f>
        <v>-308.18400000000003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23490.056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20590.34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0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-308.18400000000003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0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0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0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3613</v>
      </c>
      <c r="B477" s="369" t="s">
        <v>3614</v>
      </c>
      <c r="C477" s="370" t="s">
        <v>3229</v>
      </c>
      <c r="D477" s="371" t="s">
        <v>3534</v>
      </c>
      <c r="E477" s="371" t="s">
        <v>3615</v>
      </c>
      <c r="F477" s="372" t="s">
        <v>3222</v>
      </c>
      <c r="G477" s="372" t="s">
        <v>3223</v>
      </c>
      <c r="H477" s="373" t="s">
        <v>196</v>
      </c>
      <c r="I477" s="374" t="s">
        <v>3616</v>
      </c>
      <c r="J477" s="421" t="s">
        <v>3227</v>
      </c>
      <c r="K477" s="421" t="s">
        <v>3230</v>
      </c>
      <c r="L477" s="329">
        <f>CONTINUA!BV477</f>
        <v>93</v>
      </c>
      <c r="M477" s="329">
        <f>CONTINUA!BW477</f>
        <v>0</v>
      </c>
      <c r="N477" s="657"/>
      <c r="O477" s="658" t="s">
        <v>4211</v>
      </c>
      <c r="P477" s="659" t="s">
        <v>4203</v>
      </c>
      <c r="Q477" s="400">
        <v>50</v>
      </c>
      <c r="R477" s="401"/>
      <c r="S477" s="400"/>
      <c r="T477" s="401"/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/>
      <c r="AH477" s="401"/>
      <c r="AI477" s="400"/>
      <c r="AJ477" s="401"/>
      <c r="AK477" s="400"/>
      <c r="AL477" s="401"/>
      <c r="AM477" s="400"/>
      <c r="AN477" s="401"/>
      <c r="AO477" s="400">
        <v>-1</v>
      </c>
      <c r="AP477" s="401"/>
      <c r="AQ477" s="400"/>
      <c r="AR477" s="401"/>
      <c r="AS477" s="400"/>
      <c r="AT477" s="401"/>
      <c r="AU477" s="400"/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/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50</v>
      </c>
      <c r="EQ477" s="171">
        <f t="shared" si="529"/>
        <v>-1</v>
      </c>
      <c r="ER477" s="171">
        <f t="shared" si="530"/>
        <v>0</v>
      </c>
      <c r="ES477" s="171">
        <f t="shared" si="531"/>
        <v>0</v>
      </c>
      <c r="ET477" s="171">
        <f t="shared" si="532"/>
        <v>0</v>
      </c>
      <c r="EU477" s="171">
        <f t="shared" si="533"/>
        <v>0</v>
      </c>
      <c r="EV477" s="172">
        <f t="shared" si="534"/>
        <v>49</v>
      </c>
      <c r="EW477" s="173"/>
      <c r="EX477" s="248">
        <f t="shared" si="551"/>
        <v>0</v>
      </c>
      <c r="EY477" s="174">
        <f>(L477*regular)+(M477*Cadeirantee)</f>
        <v>896.5200000000001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3613</v>
      </c>
      <c r="B478" s="369" t="s">
        <v>3614</v>
      </c>
      <c r="C478" s="375" t="s">
        <v>3229</v>
      </c>
      <c r="D478" s="371" t="s">
        <v>3534</v>
      </c>
      <c r="E478" s="371" t="s">
        <v>3615</v>
      </c>
      <c r="F478" s="376" t="s">
        <v>3222</v>
      </c>
      <c r="G478" s="376" t="s">
        <v>3223</v>
      </c>
      <c r="H478" s="373" t="s">
        <v>196</v>
      </c>
      <c r="I478" s="374" t="s">
        <v>3616</v>
      </c>
      <c r="J478" s="421" t="s">
        <v>3227</v>
      </c>
      <c r="K478" s="422" t="s">
        <v>3231</v>
      </c>
      <c r="L478" s="329">
        <f>CONTINUA!BV478</f>
        <v>0</v>
      </c>
      <c r="M478" s="329">
        <f>CONTINUA!BW478</f>
        <v>0</v>
      </c>
      <c r="N478" s="657"/>
      <c r="O478" s="658" t="s">
        <v>4211</v>
      </c>
      <c r="P478" s="659" t="s">
        <v>4203</v>
      </c>
      <c r="Q478" s="400"/>
      <c r="R478" s="401"/>
      <c r="S478" s="400"/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0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0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3613</v>
      </c>
      <c r="B479" s="369" t="s">
        <v>3614</v>
      </c>
      <c r="C479" s="375" t="s">
        <v>3229</v>
      </c>
      <c r="D479" s="371" t="s">
        <v>3534</v>
      </c>
      <c r="E479" s="371" t="s">
        <v>3615</v>
      </c>
      <c r="F479" s="376" t="s">
        <v>3222</v>
      </c>
      <c r="G479" s="376" t="s">
        <v>3223</v>
      </c>
      <c r="H479" s="373" t="s">
        <v>196</v>
      </c>
      <c r="I479" s="374" t="s">
        <v>3616</v>
      </c>
      <c r="J479" s="421" t="s">
        <v>3227</v>
      </c>
      <c r="K479" s="423" t="s">
        <v>3232</v>
      </c>
      <c r="L479" s="329">
        <f>CONTINUA!BV479</f>
        <v>0</v>
      </c>
      <c r="M479" s="329">
        <f>CONTINUA!BW479</f>
        <v>0</v>
      </c>
      <c r="N479" s="657"/>
      <c r="O479" s="658" t="s">
        <v>4211</v>
      </c>
      <c r="P479" s="659" t="s">
        <v>4203</v>
      </c>
      <c r="Q479" s="400"/>
      <c r="R479" s="401"/>
      <c r="S479" s="400"/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3613</v>
      </c>
      <c r="B480" s="378" t="s">
        <v>3614</v>
      </c>
      <c r="C480" s="379" t="s">
        <v>3229</v>
      </c>
      <c r="D480" s="380" t="s">
        <v>3534</v>
      </c>
      <c r="E480" s="380" t="s">
        <v>3615</v>
      </c>
      <c r="F480" s="381" t="s">
        <v>3222</v>
      </c>
      <c r="G480" s="381" t="s">
        <v>3223</v>
      </c>
      <c r="H480" s="382" t="s">
        <v>196</v>
      </c>
      <c r="I480" s="383" t="s">
        <v>3616</v>
      </c>
      <c r="J480" s="421" t="s">
        <v>3227</v>
      </c>
      <c r="K480" s="424" t="s">
        <v>60</v>
      </c>
      <c r="L480" s="329">
        <f>CONTINUA!BV480</f>
        <v>0</v>
      </c>
      <c r="M480" s="329">
        <f>CONTINUA!BW480</f>
        <v>0</v>
      </c>
      <c r="N480" s="657"/>
      <c r="O480" s="658" t="s">
        <v>4211</v>
      </c>
      <c r="P480" s="659" t="s">
        <v>4203</v>
      </c>
      <c r="Q480" s="400">
        <v>12</v>
      </c>
      <c r="R480" s="401"/>
      <c r="S480" s="400"/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12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12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2311.38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4622.76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3617</v>
      </c>
      <c r="B481" s="522" t="s">
        <v>3618</v>
      </c>
      <c r="C481" s="523">
        <v>3</v>
      </c>
      <c r="D481" s="524" t="s">
        <v>3619</v>
      </c>
      <c r="E481" s="524" t="s">
        <v>3620</v>
      </c>
      <c r="F481" s="525" t="s">
        <v>3222</v>
      </c>
      <c r="G481" s="525" t="s">
        <v>3223</v>
      </c>
      <c r="H481" s="350" t="s">
        <v>197</v>
      </c>
      <c r="I481" s="351" t="s">
        <v>3621</v>
      </c>
      <c r="J481" s="409" t="s">
        <v>3257</v>
      </c>
      <c r="K481" s="410" t="s">
        <v>3228</v>
      </c>
      <c r="L481" s="329">
        <f>CONTINUA!BV481</f>
        <v>0</v>
      </c>
      <c r="M481" s="329">
        <f>CONTINUA!BW481</f>
        <v>0</v>
      </c>
      <c r="N481" s="657"/>
      <c r="O481" s="658" t="s">
        <v>4212</v>
      </c>
      <c r="P481" s="659" t="s">
        <v>4203</v>
      </c>
      <c r="Q481" s="400"/>
      <c r="R481" s="401"/>
      <c r="S481" s="400"/>
      <c r="T481" s="401"/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/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/>
      <c r="EM481" s="520"/>
      <c r="EN481" s="520"/>
      <c r="EO481" s="520"/>
      <c r="EP481" s="171">
        <f t="shared" si="528"/>
        <v>0</v>
      </c>
      <c r="EQ481" s="171">
        <f t="shared" si="529"/>
        <v>0</v>
      </c>
      <c r="ER481" s="171">
        <f t="shared" si="530"/>
        <v>0</v>
      </c>
      <c r="ES481" s="171">
        <f t="shared" si="531"/>
        <v>0</v>
      </c>
      <c r="ET481" s="171">
        <f t="shared" si="532"/>
        <v>0</v>
      </c>
      <c r="EU481" s="171">
        <f t="shared" si="533"/>
        <v>0</v>
      </c>
      <c r="EV481" s="172">
        <f t="shared" si="534"/>
        <v>0</v>
      </c>
      <c r="EW481" s="367">
        <f>IF(C481=4,IF(MAX(Q481:EJ483)&gt;0,(Especiall/30*(IF(($G481-$F481)=($G$5-$F$5),30,IF(DAY($G481)=31,($G481-$F481),($G481-$F481)+1)))),0),0)</f>
        <v>0</v>
      </c>
      <c r="EX481" s="248">
        <f t="shared" ref="EX481:EX484" si="556">FF481</f>
        <v>13703.92</v>
      </c>
      <c r="EY481" s="174">
        <f>(L481*regular)+(M481*Cadeirantee)</f>
        <v>0</v>
      </c>
      <c r="EZ481" s="249">
        <f>SUMIF(FG481:GJ481,"&gt;0")</f>
        <v>1180.1659999999997</v>
      </c>
      <c r="FA481" s="249">
        <f>SUMIF(FG481:GJ481,"&lt;0")+SUMIF(GN481:HP481,"&lt;0")</f>
        <v>0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14884.085999999999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13703.92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952.41466666666656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144.93266666666665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82.818666666666658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0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3617</v>
      </c>
      <c r="B482" s="369" t="s">
        <v>3618</v>
      </c>
      <c r="C482" s="370" t="s">
        <v>3258</v>
      </c>
      <c r="D482" s="371" t="s">
        <v>3619</v>
      </c>
      <c r="E482" s="371" t="s">
        <v>3620</v>
      </c>
      <c r="F482" s="372" t="s">
        <v>3222</v>
      </c>
      <c r="G482" s="372" t="s">
        <v>3223</v>
      </c>
      <c r="H482" s="373" t="s">
        <v>197</v>
      </c>
      <c r="I482" s="374" t="s">
        <v>3621</v>
      </c>
      <c r="J482" s="421" t="s">
        <v>3257</v>
      </c>
      <c r="K482" s="421" t="s">
        <v>3230</v>
      </c>
      <c r="L482" s="329">
        <f>CONTINUA!BV482</f>
        <v>0</v>
      </c>
      <c r="M482" s="329">
        <f>CONTINUA!BW482</f>
        <v>0</v>
      </c>
      <c r="N482" s="657"/>
      <c r="O482" s="658" t="s">
        <v>4212</v>
      </c>
      <c r="P482" s="659" t="s">
        <v>4203</v>
      </c>
      <c r="Q482" s="400"/>
      <c r="R482" s="401"/>
      <c r="S482" s="400"/>
      <c r="T482" s="401"/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/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/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0</v>
      </c>
      <c r="EQ482" s="171">
        <f t="shared" si="529"/>
        <v>0</v>
      </c>
      <c r="ER482" s="171">
        <f t="shared" si="530"/>
        <v>0</v>
      </c>
      <c r="ES482" s="171">
        <f t="shared" si="531"/>
        <v>0</v>
      </c>
      <c r="ET482" s="171">
        <f t="shared" si="532"/>
        <v>0</v>
      </c>
      <c r="EU482" s="171">
        <f t="shared" si="533"/>
        <v>0</v>
      </c>
      <c r="EV482" s="172">
        <f t="shared" si="534"/>
        <v>0</v>
      </c>
      <c r="EW482" s="173"/>
      <c r="EX482" s="248">
        <f t="shared" si="556"/>
        <v>0</v>
      </c>
      <c r="EY482" s="174">
        <f>(L482*regular)+(M482*Cadeirantee)</f>
        <v>0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3617</v>
      </c>
      <c r="B483" s="369" t="s">
        <v>3618</v>
      </c>
      <c r="C483" s="375" t="s">
        <v>3258</v>
      </c>
      <c r="D483" s="371" t="s">
        <v>3619</v>
      </c>
      <c r="E483" s="371" t="s">
        <v>3620</v>
      </c>
      <c r="F483" s="376" t="s">
        <v>3222</v>
      </c>
      <c r="G483" s="376" t="s">
        <v>3223</v>
      </c>
      <c r="H483" s="373" t="s">
        <v>197</v>
      </c>
      <c r="I483" s="374" t="s">
        <v>3621</v>
      </c>
      <c r="J483" s="421" t="s">
        <v>3257</v>
      </c>
      <c r="K483" s="422" t="s">
        <v>3231</v>
      </c>
      <c r="L483" s="329">
        <f>CONTINUA!BV483</f>
        <v>0</v>
      </c>
      <c r="M483" s="329">
        <f>CONTINUA!BW483</f>
        <v>0</v>
      </c>
      <c r="N483" s="657"/>
      <c r="O483" s="658" t="s">
        <v>4212</v>
      </c>
      <c r="P483" s="659" t="s">
        <v>4203</v>
      </c>
      <c r="Q483" s="400"/>
      <c r="R483" s="401"/>
      <c r="S483" s="400"/>
      <c r="T483" s="401"/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/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0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0</v>
      </c>
      <c r="EU483" s="171">
        <f t="shared" si="533"/>
        <v>0</v>
      </c>
      <c r="EV483" s="172">
        <f t="shared" si="534"/>
        <v>0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3617</v>
      </c>
      <c r="B484" s="369" t="s">
        <v>3618</v>
      </c>
      <c r="C484" s="375" t="s">
        <v>3258</v>
      </c>
      <c r="D484" s="371" t="s">
        <v>3619</v>
      </c>
      <c r="E484" s="371" t="s">
        <v>3620</v>
      </c>
      <c r="F484" s="376" t="s">
        <v>3222</v>
      </c>
      <c r="G484" s="376" t="s">
        <v>3223</v>
      </c>
      <c r="H484" s="373" t="s">
        <v>197</v>
      </c>
      <c r="I484" s="374" t="s">
        <v>3621</v>
      </c>
      <c r="J484" s="421" t="s">
        <v>3257</v>
      </c>
      <c r="K484" s="423" t="s">
        <v>3232</v>
      </c>
      <c r="L484" s="329">
        <f>CONTINUA!BV484</f>
        <v>0</v>
      </c>
      <c r="M484" s="329">
        <f>CONTINUA!BW484</f>
        <v>0</v>
      </c>
      <c r="N484" s="657"/>
      <c r="O484" s="658" t="s">
        <v>4212</v>
      </c>
      <c r="P484" s="659" t="s">
        <v>4203</v>
      </c>
      <c r="Q484" s="400">
        <v>20</v>
      </c>
      <c r="R484" s="401"/>
      <c r="S484" s="400"/>
      <c r="T484" s="401"/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>
        <v>2</v>
      </c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>
        <v>1</v>
      </c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>
        <v>1</v>
      </c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20</v>
      </c>
      <c r="EQ484" s="171">
        <f t="shared" si="529"/>
        <v>4</v>
      </c>
      <c r="ER484" s="171">
        <f t="shared" si="530"/>
        <v>0</v>
      </c>
      <c r="ES484" s="171">
        <f t="shared" si="531"/>
        <v>0</v>
      </c>
      <c r="ET484" s="171">
        <f t="shared" si="532"/>
        <v>0</v>
      </c>
      <c r="EU484" s="171">
        <f t="shared" si="533"/>
        <v>0</v>
      </c>
      <c r="EV484" s="172">
        <f t="shared" si="534"/>
        <v>24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3617</v>
      </c>
      <c r="B485" s="378" t="s">
        <v>3618</v>
      </c>
      <c r="C485" s="379" t="s">
        <v>3258</v>
      </c>
      <c r="D485" s="380" t="s">
        <v>3619</v>
      </c>
      <c r="E485" s="380" t="s">
        <v>3620</v>
      </c>
      <c r="F485" s="381" t="s">
        <v>3222</v>
      </c>
      <c r="G485" s="381" t="s">
        <v>3223</v>
      </c>
      <c r="H485" s="382" t="s">
        <v>197</v>
      </c>
      <c r="I485" s="383" t="s">
        <v>3621</v>
      </c>
      <c r="J485" s="421" t="s">
        <v>3257</v>
      </c>
      <c r="K485" s="424" t="s">
        <v>60</v>
      </c>
      <c r="L485" s="329">
        <f>CONTINUA!BV485</f>
        <v>0</v>
      </c>
      <c r="M485" s="329">
        <f>CONTINUA!BW485</f>
        <v>0</v>
      </c>
      <c r="N485" s="657"/>
      <c r="O485" s="658" t="s">
        <v>4212</v>
      </c>
      <c r="P485" s="659" t="s">
        <v>4203</v>
      </c>
      <c r="Q485" s="400"/>
      <c r="R485" s="401"/>
      <c r="S485" s="400"/>
      <c r="T485" s="401"/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3622</v>
      </c>
      <c r="B486" s="522" t="s">
        <v>3623</v>
      </c>
      <c r="C486" s="523">
        <v>1</v>
      </c>
      <c r="D486" s="524" t="s">
        <v>3619</v>
      </c>
      <c r="E486" s="524" t="s">
        <v>3624</v>
      </c>
      <c r="F486" s="525" t="s">
        <v>3222</v>
      </c>
      <c r="G486" s="525" t="s">
        <v>3223</v>
      </c>
      <c r="H486" s="350" t="s">
        <v>197</v>
      </c>
      <c r="I486" s="351" t="s">
        <v>3625</v>
      </c>
      <c r="J486" s="409" t="s">
        <v>3227</v>
      </c>
      <c r="K486" s="410" t="s">
        <v>3228</v>
      </c>
      <c r="L486" s="329">
        <f>CONTINUA!BV486</f>
        <v>0</v>
      </c>
      <c r="M486" s="329">
        <f>CONTINUA!BW486</f>
        <v>0</v>
      </c>
      <c r="N486" s="657"/>
      <c r="O486" s="658" t="s">
        <v>4212</v>
      </c>
      <c r="P486" s="659" t="s">
        <v>4203</v>
      </c>
      <c r="Q486" s="400">
        <v>15</v>
      </c>
      <c r="R486" s="401"/>
      <c r="S486" s="400"/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/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/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/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/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/>
      <c r="EM486" s="520"/>
      <c r="EN486" s="520"/>
      <c r="EO486" s="520"/>
      <c r="EP486" s="171">
        <f t="shared" si="528"/>
        <v>15</v>
      </c>
      <c r="EQ486" s="171">
        <f t="shared" si="529"/>
        <v>0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15</v>
      </c>
      <c r="EW486" s="367">
        <f>IF(C486=4,IF(MAX(Q486:EJ488)&gt;0,(Especiall/30*(IF(($G486-$F486)=($G$5-$F$5),30,IF(DAY($G486)=31,($G486-$F486),($G486-$F486)+1)))),0),0)</f>
        <v>0</v>
      </c>
      <c r="EX486" s="248">
        <f t="shared" ref="EX486:EX489" si="561">FF486</f>
        <v>21360.800000000003</v>
      </c>
      <c r="EY486" s="174">
        <f>(L486*regular)+(M486*Cadeirantee)</f>
        <v>0</v>
      </c>
      <c r="EZ486" s="249">
        <f>SUMIF(FG486:GJ486,"&gt;0")</f>
        <v>51.364000000000004</v>
      </c>
      <c r="FA486" s="249">
        <f>SUMIF(FG486:GJ486,"&lt;0")+SUMIF(GN486:HP486,"&lt;0")</f>
        <v>0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22006.993720000006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21360.800000000003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0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0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0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0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0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51.364000000000004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0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3622</v>
      </c>
      <c r="B487" s="369" t="s">
        <v>3623</v>
      </c>
      <c r="C487" s="370" t="s">
        <v>3229</v>
      </c>
      <c r="D487" s="371" t="s">
        <v>3619</v>
      </c>
      <c r="E487" s="371" t="s">
        <v>3624</v>
      </c>
      <c r="F487" s="372" t="s">
        <v>3222</v>
      </c>
      <c r="G487" s="372" t="s">
        <v>3223</v>
      </c>
      <c r="H487" s="373" t="s">
        <v>197</v>
      </c>
      <c r="I487" s="374" t="s">
        <v>3625</v>
      </c>
      <c r="J487" s="421" t="s">
        <v>3227</v>
      </c>
      <c r="K487" s="421" t="s">
        <v>3230</v>
      </c>
      <c r="L487" s="329">
        <f>CONTINUA!BV487</f>
        <v>9</v>
      </c>
      <c r="M487" s="329">
        <f>CONTINUA!BW487</f>
        <v>0</v>
      </c>
      <c r="N487" s="657">
        <v>12.971</v>
      </c>
      <c r="O487" s="658" t="s">
        <v>4212</v>
      </c>
      <c r="P487" s="659" t="s">
        <v>4203</v>
      </c>
      <c r="Q487" s="400">
        <v>35</v>
      </c>
      <c r="R487" s="401"/>
      <c r="S487" s="400">
        <v>2</v>
      </c>
      <c r="T487" s="401"/>
      <c r="U487" s="400"/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/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/>
      <c r="BN487" s="401"/>
      <c r="BO487" s="400"/>
      <c r="BP487" s="401"/>
      <c r="BQ487" s="400"/>
      <c r="BR487" s="401"/>
      <c r="BS487" s="400"/>
      <c r="BT487" s="401"/>
      <c r="BU487" s="400"/>
      <c r="BV487" s="401"/>
      <c r="BW487" s="400"/>
      <c r="BX487" s="401"/>
      <c r="BY487" s="400"/>
      <c r="BZ487" s="401"/>
      <c r="CA487" s="400"/>
      <c r="CB487" s="401"/>
      <c r="CC487" s="400"/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>
        <v>1</v>
      </c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35</v>
      </c>
      <c r="EQ487" s="171">
        <f t="shared" si="529"/>
        <v>1</v>
      </c>
      <c r="ER487" s="171">
        <f t="shared" si="530"/>
        <v>2</v>
      </c>
      <c r="ES487" s="171">
        <f t="shared" si="531"/>
        <v>0</v>
      </c>
      <c r="ET487" s="171">
        <f t="shared" si="532"/>
        <v>0</v>
      </c>
      <c r="EU487" s="171">
        <f t="shared" si="533"/>
        <v>0</v>
      </c>
      <c r="EV487" s="172">
        <f t="shared" si="534"/>
        <v>38</v>
      </c>
      <c r="EW487" s="173"/>
      <c r="EX487" s="248">
        <f t="shared" si="561"/>
        <v>0</v>
      </c>
      <c r="EY487" s="174">
        <f>(L487*regular)+(M487*Cadeirantee)</f>
        <v>86.76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315.45471999999995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3622</v>
      </c>
      <c r="B488" s="369" t="s">
        <v>3623</v>
      </c>
      <c r="C488" s="375" t="s">
        <v>3229</v>
      </c>
      <c r="D488" s="371" t="s">
        <v>3619</v>
      </c>
      <c r="E488" s="371" t="s">
        <v>3624</v>
      </c>
      <c r="F488" s="376" t="s">
        <v>3222</v>
      </c>
      <c r="G488" s="376" t="s">
        <v>3223</v>
      </c>
      <c r="H488" s="373" t="s">
        <v>197</v>
      </c>
      <c r="I488" s="374" t="s">
        <v>3625</v>
      </c>
      <c r="J488" s="421" t="s">
        <v>3227</v>
      </c>
      <c r="K488" s="422" t="s">
        <v>3231</v>
      </c>
      <c r="L488" s="329">
        <f>CONTINUA!BV488</f>
        <v>0</v>
      </c>
      <c r="M488" s="329">
        <f>CONTINUA!BW488</f>
        <v>0</v>
      </c>
      <c r="N488" s="657"/>
      <c r="O488" s="658" t="s">
        <v>4212</v>
      </c>
      <c r="P488" s="659" t="s">
        <v>4203</v>
      </c>
      <c r="Q488" s="400"/>
      <c r="R488" s="401"/>
      <c r="S488" s="400"/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0</v>
      </c>
      <c r="EQ488" s="171">
        <f t="shared" si="529"/>
        <v>0</v>
      </c>
      <c r="ER488" s="171">
        <f t="shared" si="530"/>
        <v>0</v>
      </c>
      <c r="ES488" s="171">
        <f t="shared" si="531"/>
        <v>0</v>
      </c>
      <c r="ET488" s="171">
        <f t="shared" si="532"/>
        <v>0</v>
      </c>
      <c r="EU488" s="171">
        <f t="shared" si="533"/>
        <v>0</v>
      </c>
      <c r="EV488" s="172">
        <f t="shared" si="534"/>
        <v>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3622</v>
      </c>
      <c r="B489" s="369" t="s">
        <v>3623</v>
      </c>
      <c r="C489" s="375" t="s">
        <v>3229</v>
      </c>
      <c r="D489" s="371" t="s">
        <v>3619</v>
      </c>
      <c r="E489" s="371" t="s">
        <v>3624</v>
      </c>
      <c r="F489" s="376" t="s">
        <v>3222</v>
      </c>
      <c r="G489" s="376" t="s">
        <v>3223</v>
      </c>
      <c r="H489" s="373" t="s">
        <v>197</v>
      </c>
      <c r="I489" s="374" t="s">
        <v>3625</v>
      </c>
      <c r="J489" s="421" t="s">
        <v>3227</v>
      </c>
      <c r="K489" s="423" t="s">
        <v>3232</v>
      </c>
      <c r="L489" s="329">
        <f>CONTINUA!BV489</f>
        <v>0</v>
      </c>
      <c r="M489" s="329">
        <f>CONTINUA!BW489</f>
        <v>0</v>
      </c>
      <c r="N489" s="657"/>
      <c r="O489" s="658" t="s">
        <v>4212</v>
      </c>
      <c r="P489" s="659" t="s">
        <v>4203</v>
      </c>
      <c r="Q489" s="400"/>
      <c r="R489" s="401"/>
      <c r="S489" s="400"/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3622</v>
      </c>
      <c r="B490" s="378" t="s">
        <v>3623</v>
      </c>
      <c r="C490" s="379" t="s">
        <v>3229</v>
      </c>
      <c r="D490" s="380" t="s">
        <v>3619</v>
      </c>
      <c r="E490" s="380" t="s">
        <v>3624</v>
      </c>
      <c r="F490" s="381" t="s">
        <v>3222</v>
      </c>
      <c r="G490" s="381" t="s">
        <v>3223</v>
      </c>
      <c r="H490" s="382" t="s">
        <v>197</v>
      </c>
      <c r="I490" s="383" t="s">
        <v>3625</v>
      </c>
      <c r="J490" s="421" t="s">
        <v>3227</v>
      </c>
      <c r="K490" s="424" t="s">
        <v>60</v>
      </c>
      <c r="L490" s="329">
        <f>CONTINUA!BV490</f>
        <v>0</v>
      </c>
      <c r="M490" s="329">
        <f>CONTINUA!BW490</f>
        <v>0</v>
      </c>
      <c r="N490" s="657"/>
      <c r="O490" s="658" t="s">
        <v>4212</v>
      </c>
      <c r="P490" s="659" t="s">
        <v>4203</v>
      </c>
      <c r="Q490" s="400">
        <v>1</v>
      </c>
      <c r="R490" s="401"/>
      <c r="S490" s="400"/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1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1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192.61500000000001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385.23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3626</v>
      </c>
      <c r="B491" s="522" t="s">
        <v>3627</v>
      </c>
      <c r="C491" s="523">
        <v>1</v>
      </c>
      <c r="D491" s="524" t="s">
        <v>3619</v>
      </c>
      <c r="E491" s="524" t="s">
        <v>3628</v>
      </c>
      <c r="F491" s="525" t="s">
        <v>3222</v>
      </c>
      <c r="G491" s="525" t="s">
        <v>3223</v>
      </c>
      <c r="H491" s="350" t="s">
        <v>197</v>
      </c>
      <c r="I491" s="351" t="s">
        <v>3629</v>
      </c>
      <c r="J491" s="409" t="s">
        <v>3227</v>
      </c>
      <c r="K491" s="410" t="s">
        <v>3228</v>
      </c>
      <c r="L491" s="329">
        <f>CONTINUA!BV491</f>
        <v>0</v>
      </c>
      <c r="M491" s="329">
        <f>CONTINUA!BW491</f>
        <v>0</v>
      </c>
      <c r="N491" s="657"/>
      <c r="O491" s="658" t="s">
        <v>4212</v>
      </c>
      <c r="P491" s="659" t="s">
        <v>4203</v>
      </c>
      <c r="Q491" s="400">
        <v>34</v>
      </c>
      <c r="R491" s="401"/>
      <c r="S491" s="400"/>
      <c r="T491" s="401"/>
      <c r="U491" s="400"/>
      <c r="V491" s="401"/>
      <c r="W491" s="400"/>
      <c r="X491" s="401"/>
      <c r="Y491" s="400"/>
      <c r="Z491" s="401"/>
      <c r="AA491" s="400"/>
      <c r="AB491" s="401"/>
      <c r="AC491" s="400">
        <v>1</v>
      </c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/>
      <c r="BU491" s="400"/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/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>
        <v>1</v>
      </c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/>
      <c r="EL491" s="513"/>
      <c r="EM491" s="520"/>
      <c r="EN491" s="520"/>
      <c r="EO491" s="520"/>
      <c r="EP491" s="171">
        <f t="shared" si="528"/>
        <v>34</v>
      </c>
      <c r="EQ491" s="171">
        <f t="shared" si="529"/>
        <v>2</v>
      </c>
      <c r="ER491" s="171">
        <f t="shared" si="530"/>
        <v>0</v>
      </c>
      <c r="ES491" s="171">
        <f t="shared" si="531"/>
        <v>0</v>
      </c>
      <c r="ET491" s="171">
        <f t="shared" si="532"/>
        <v>0</v>
      </c>
      <c r="EU491" s="171">
        <f t="shared" si="533"/>
        <v>0</v>
      </c>
      <c r="EV491" s="172">
        <f t="shared" si="534"/>
        <v>36</v>
      </c>
      <c r="EW491" s="367">
        <f>IF(C491=4,IF(MAX(Q491:EJ493)&gt;0,(Especiall/30*(IF(($G491-$F491)=($G$5-$F$5),30,IF(DAY($G491)=31,($G491-$F491),($G491-$F491)+1)))),0),0)</f>
        <v>0</v>
      </c>
      <c r="EX491" s="248">
        <f t="shared" ref="EX491:EX494" si="566">FF491</f>
        <v>14426.66</v>
      </c>
      <c r="EY491" s="174">
        <f>(L491*regular)+(M491*Cadeirantee)</f>
        <v>0</v>
      </c>
      <c r="EZ491" s="249">
        <f>SUMIF(FG491:GJ491,"&gt;0")</f>
        <v>372.38900000000007</v>
      </c>
      <c r="FA491" s="249">
        <f>SUMIF(FG491:GJ491,"&lt;0")+SUMIF(GN491:HP491,"&lt;0")</f>
        <v>0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14799.048999999999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14426.66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0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346.70700000000005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0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0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0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0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0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25.682000000000002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0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0</v>
      </c>
      <c r="HZ491" s="280">
        <f>IF(ISTEXT(EN491), VALUE(EN491), EN491)</f>
        <v>0</v>
      </c>
      <c r="IA491" s="280">
        <f>IF(ISTEXT(EO491), VALUE(EO491), EO491)</f>
        <v>0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3626</v>
      </c>
      <c r="B492" s="369" t="s">
        <v>3627</v>
      </c>
      <c r="C492" s="370" t="s">
        <v>3229</v>
      </c>
      <c r="D492" s="371" t="s">
        <v>3619</v>
      </c>
      <c r="E492" s="371" t="s">
        <v>3628</v>
      </c>
      <c r="F492" s="372" t="s">
        <v>3222</v>
      </c>
      <c r="G492" s="372" t="s">
        <v>3223</v>
      </c>
      <c r="H492" s="373" t="s">
        <v>197</v>
      </c>
      <c r="I492" s="374" t="s">
        <v>3629</v>
      </c>
      <c r="J492" s="421" t="s">
        <v>3227</v>
      </c>
      <c r="K492" s="421" t="s">
        <v>3230</v>
      </c>
      <c r="L492" s="329">
        <f>CONTINUA!BV492</f>
        <v>0</v>
      </c>
      <c r="M492" s="329">
        <f>CONTINUA!BW492</f>
        <v>0</v>
      </c>
      <c r="N492" s="657"/>
      <c r="O492" s="658" t="s">
        <v>4212</v>
      </c>
      <c r="P492" s="659" t="s">
        <v>4203</v>
      </c>
      <c r="Q492" s="400"/>
      <c r="R492" s="401"/>
      <c r="S492" s="400"/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/>
      <c r="AP492" s="401"/>
      <c r="AQ492" s="400"/>
      <c r="AR492" s="401"/>
      <c r="AS492" s="400"/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/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/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/>
      <c r="DR492" s="401"/>
      <c r="DS492" s="400"/>
      <c r="DT492" s="401"/>
      <c r="DU492" s="400"/>
      <c r="DV492" s="401"/>
      <c r="DW492" s="400"/>
      <c r="DX492" s="401"/>
      <c r="DY492" s="400"/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0</v>
      </c>
      <c r="EQ492" s="171">
        <f t="shared" si="529"/>
        <v>0</v>
      </c>
      <c r="ER492" s="171">
        <f t="shared" si="530"/>
        <v>0</v>
      </c>
      <c r="ES492" s="171">
        <f t="shared" si="531"/>
        <v>0</v>
      </c>
      <c r="ET492" s="171">
        <f t="shared" si="532"/>
        <v>0</v>
      </c>
      <c r="EU492" s="171">
        <f t="shared" si="533"/>
        <v>0</v>
      </c>
      <c r="EV492" s="172">
        <f t="shared" si="534"/>
        <v>0</v>
      </c>
      <c r="EW492" s="173"/>
      <c r="EX492" s="248">
        <f t="shared" si="566"/>
        <v>0</v>
      </c>
      <c r="EY492" s="174">
        <f>(L492*regular)+(M492*Cadeirantee)</f>
        <v>0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3626</v>
      </c>
      <c r="B493" s="369" t="s">
        <v>3627</v>
      </c>
      <c r="C493" s="375" t="s">
        <v>3229</v>
      </c>
      <c r="D493" s="371" t="s">
        <v>3619</v>
      </c>
      <c r="E493" s="371" t="s">
        <v>3628</v>
      </c>
      <c r="F493" s="376" t="s">
        <v>3222</v>
      </c>
      <c r="G493" s="376" t="s">
        <v>3223</v>
      </c>
      <c r="H493" s="373" t="s">
        <v>197</v>
      </c>
      <c r="I493" s="374" t="s">
        <v>3629</v>
      </c>
      <c r="J493" s="421" t="s">
        <v>3227</v>
      </c>
      <c r="K493" s="422" t="s">
        <v>3231</v>
      </c>
      <c r="L493" s="329">
        <f>CONTINUA!BV493</f>
        <v>0</v>
      </c>
      <c r="M493" s="329">
        <f>CONTINUA!BW493</f>
        <v>0</v>
      </c>
      <c r="N493" s="657"/>
      <c r="O493" s="658" t="s">
        <v>4212</v>
      </c>
      <c r="P493" s="659" t="s">
        <v>4203</v>
      </c>
      <c r="Q493" s="400"/>
      <c r="R493" s="401"/>
      <c r="S493" s="400"/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/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0</v>
      </c>
      <c r="EQ493" s="171">
        <f t="shared" si="529"/>
        <v>0</v>
      </c>
      <c r="ER493" s="171">
        <f t="shared" si="530"/>
        <v>0</v>
      </c>
      <c r="ES493" s="171">
        <f t="shared" si="531"/>
        <v>0</v>
      </c>
      <c r="ET493" s="171">
        <f t="shared" si="532"/>
        <v>0</v>
      </c>
      <c r="EU493" s="171">
        <f t="shared" si="533"/>
        <v>0</v>
      </c>
      <c r="EV493" s="172">
        <f t="shared" si="534"/>
        <v>0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3626</v>
      </c>
      <c r="B494" s="369" t="s">
        <v>3627</v>
      </c>
      <c r="C494" s="375" t="s">
        <v>3229</v>
      </c>
      <c r="D494" s="371" t="s">
        <v>3619</v>
      </c>
      <c r="E494" s="371" t="s">
        <v>3628</v>
      </c>
      <c r="F494" s="376" t="s">
        <v>3222</v>
      </c>
      <c r="G494" s="376" t="s">
        <v>3223</v>
      </c>
      <c r="H494" s="373" t="s">
        <v>197</v>
      </c>
      <c r="I494" s="374" t="s">
        <v>3629</v>
      </c>
      <c r="J494" s="421" t="s">
        <v>3227</v>
      </c>
      <c r="K494" s="423" t="s">
        <v>3232</v>
      </c>
      <c r="L494" s="329">
        <f>CONTINUA!BV494</f>
        <v>0</v>
      </c>
      <c r="M494" s="329">
        <f>CONTINUA!BW494</f>
        <v>0</v>
      </c>
      <c r="N494" s="657"/>
      <c r="O494" s="658" t="s">
        <v>4212</v>
      </c>
      <c r="P494" s="659" t="s">
        <v>4203</v>
      </c>
      <c r="Q494" s="400"/>
      <c r="R494" s="401"/>
      <c r="S494" s="400"/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3626</v>
      </c>
      <c r="B495" s="378" t="s">
        <v>3627</v>
      </c>
      <c r="C495" s="379" t="s">
        <v>3229</v>
      </c>
      <c r="D495" s="380" t="s">
        <v>3619</v>
      </c>
      <c r="E495" s="380" t="s">
        <v>3628</v>
      </c>
      <c r="F495" s="381" t="s">
        <v>3222</v>
      </c>
      <c r="G495" s="381" t="s">
        <v>3223</v>
      </c>
      <c r="H495" s="382" t="s">
        <v>197</v>
      </c>
      <c r="I495" s="383" t="s">
        <v>3629</v>
      </c>
      <c r="J495" s="421" t="s">
        <v>3227</v>
      </c>
      <c r="K495" s="424" t="s">
        <v>60</v>
      </c>
      <c r="L495" s="329">
        <f>CONTINUA!BV495</f>
        <v>0</v>
      </c>
      <c r="M495" s="329">
        <f>CONTINUA!BW495</f>
        <v>0</v>
      </c>
      <c r="N495" s="657"/>
      <c r="O495" s="658" t="s">
        <v>4212</v>
      </c>
      <c r="P495" s="659" t="s">
        <v>4203</v>
      </c>
      <c r="Q495" s="400"/>
      <c r="R495" s="401"/>
      <c r="S495" s="400"/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3630</v>
      </c>
      <c r="B496" s="522" t="s">
        <v>3631</v>
      </c>
      <c r="C496" s="523">
        <v>3</v>
      </c>
      <c r="D496" s="524" t="s">
        <v>3619</v>
      </c>
      <c r="E496" s="524" t="s">
        <v>3632</v>
      </c>
      <c r="F496" s="525" t="s">
        <v>3222</v>
      </c>
      <c r="G496" s="525" t="s">
        <v>3223</v>
      </c>
      <c r="H496" s="350" t="s">
        <v>197</v>
      </c>
      <c r="I496" s="351" t="s">
        <v>3633</v>
      </c>
      <c r="J496" s="409" t="s">
        <v>3257</v>
      </c>
      <c r="K496" s="410" t="s">
        <v>3228</v>
      </c>
      <c r="L496" s="329">
        <f>CONTINUA!BV496</f>
        <v>0</v>
      </c>
      <c r="M496" s="329">
        <f>CONTINUA!BW496</f>
        <v>0</v>
      </c>
      <c r="N496" s="657"/>
      <c r="O496" s="658" t="s">
        <v>4212</v>
      </c>
      <c r="P496" s="659" t="s">
        <v>4203</v>
      </c>
      <c r="Q496" s="400"/>
      <c r="R496" s="401"/>
      <c r="S496" s="400"/>
      <c r="T496" s="401"/>
      <c r="U496" s="400"/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/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/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/>
      <c r="EM496" s="520"/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0</v>
      </c>
      <c r="ET496" s="171">
        <f t="shared" si="532"/>
        <v>0</v>
      </c>
      <c r="EU496" s="171">
        <f t="shared" si="533"/>
        <v>0</v>
      </c>
      <c r="EV496" s="172">
        <f t="shared" si="534"/>
        <v>0</v>
      </c>
      <c r="EW496" s="367">
        <f>IF(C496=4,IF(MAX(Q496:EJ498)&gt;0,(Especiall/30*(IF(($G496-$F496)=($G$5-$F$5),30,IF(DAY($G496)=31,($G496-$F496),($G496-$F496)+1)))),0),0)</f>
        <v>0</v>
      </c>
      <c r="EX496" s="248">
        <f t="shared" ref="EX496:EX499" si="571">FF496</f>
        <v>9977.08</v>
      </c>
      <c r="EY496" s="174">
        <f>(L496*regular)+(M496*Cadeirantee)</f>
        <v>0</v>
      </c>
      <c r="EZ496" s="249">
        <f>SUMIF(FG496:GJ496,"&gt;0")</f>
        <v>0</v>
      </c>
      <c r="FA496" s="249">
        <f>SUMIF(FG496:GJ496,"&lt;0")+SUMIF(GN496:HP496,"&lt;0")</f>
        <v>0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9977.08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9977.08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0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0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0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3630</v>
      </c>
      <c r="B497" s="369" t="s">
        <v>3631</v>
      </c>
      <c r="C497" s="370" t="s">
        <v>3258</v>
      </c>
      <c r="D497" s="371" t="s">
        <v>3619</v>
      </c>
      <c r="E497" s="371" t="s">
        <v>3632</v>
      </c>
      <c r="F497" s="372" t="s">
        <v>3222</v>
      </c>
      <c r="G497" s="372" t="s">
        <v>3223</v>
      </c>
      <c r="H497" s="373" t="s">
        <v>197</v>
      </c>
      <c r="I497" s="374" t="s">
        <v>3633</v>
      </c>
      <c r="J497" s="421" t="s">
        <v>3257</v>
      </c>
      <c r="K497" s="421" t="s">
        <v>3230</v>
      </c>
      <c r="L497" s="329">
        <f>CONTINUA!BV497</f>
        <v>0</v>
      </c>
      <c r="M497" s="329">
        <f>CONTINUA!BW497</f>
        <v>0</v>
      </c>
      <c r="N497" s="657"/>
      <c r="O497" s="658" t="s">
        <v>4212</v>
      </c>
      <c r="P497" s="659" t="s">
        <v>4203</v>
      </c>
      <c r="Q497" s="400"/>
      <c r="R497" s="401"/>
      <c r="S497" s="400"/>
      <c r="T497" s="401"/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/>
      <c r="AT497" s="401"/>
      <c r="AU497" s="400"/>
      <c r="AV497" s="401"/>
      <c r="AW497" s="400"/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0</v>
      </c>
      <c r="EQ497" s="171">
        <f t="shared" si="529"/>
        <v>0</v>
      </c>
      <c r="ER497" s="171">
        <f t="shared" si="530"/>
        <v>0</v>
      </c>
      <c r="ES497" s="171">
        <f t="shared" si="531"/>
        <v>0</v>
      </c>
      <c r="ET497" s="171">
        <f t="shared" si="532"/>
        <v>0</v>
      </c>
      <c r="EU497" s="171">
        <f t="shared" si="533"/>
        <v>0</v>
      </c>
      <c r="EV497" s="172">
        <f t="shared" si="534"/>
        <v>0</v>
      </c>
      <c r="EW497" s="173"/>
      <c r="EX497" s="248">
        <f t="shared" si="571"/>
        <v>0</v>
      </c>
      <c r="EY497" s="174">
        <f>(L497*regular)+(M497*Cadeirantee)</f>
        <v>0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3630</v>
      </c>
      <c r="B498" s="369" t="s">
        <v>3631</v>
      </c>
      <c r="C498" s="375" t="s">
        <v>3258</v>
      </c>
      <c r="D498" s="371" t="s">
        <v>3619</v>
      </c>
      <c r="E498" s="371" t="s">
        <v>3632</v>
      </c>
      <c r="F498" s="376" t="s">
        <v>3222</v>
      </c>
      <c r="G498" s="376" t="s">
        <v>3223</v>
      </c>
      <c r="H498" s="373" t="s">
        <v>197</v>
      </c>
      <c r="I498" s="374" t="s">
        <v>3633</v>
      </c>
      <c r="J498" s="421" t="s">
        <v>3257</v>
      </c>
      <c r="K498" s="422" t="s">
        <v>3231</v>
      </c>
      <c r="L498" s="329">
        <f>CONTINUA!BV498</f>
        <v>0</v>
      </c>
      <c r="M498" s="329">
        <f>CONTINUA!BW498</f>
        <v>0</v>
      </c>
      <c r="N498" s="657"/>
      <c r="O498" s="658" t="s">
        <v>4212</v>
      </c>
      <c r="P498" s="659" t="s">
        <v>4203</v>
      </c>
      <c r="Q498" s="400"/>
      <c r="R498" s="401"/>
      <c r="S498" s="400"/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0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0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3630</v>
      </c>
      <c r="B499" s="369" t="s">
        <v>3631</v>
      </c>
      <c r="C499" s="375" t="s">
        <v>3258</v>
      </c>
      <c r="D499" s="371" t="s">
        <v>3619</v>
      </c>
      <c r="E499" s="371" t="s">
        <v>3632</v>
      </c>
      <c r="F499" s="376" t="s">
        <v>3222</v>
      </c>
      <c r="G499" s="376" t="s">
        <v>3223</v>
      </c>
      <c r="H499" s="373" t="s">
        <v>197</v>
      </c>
      <c r="I499" s="374" t="s">
        <v>3633</v>
      </c>
      <c r="J499" s="421" t="s">
        <v>3257</v>
      </c>
      <c r="K499" s="423" t="s">
        <v>3232</v>
      </c>
      <c r="L499" s="329">
        <f>CONTINUA!BV499</f>
        <v>0</v>
      </c>
      <c r="M499" s="329">
        <f>CONTINUA!BW499</f>
        <v>0</v>
      </c>
      <c r="N499" s="657"/>
      <c r="O499" s="658" t="s">
        <v>4212</v>
      </c>
      <c r="P499" s="659" t="s">
        <v>4203</v>
      </c>
      <c r="Q499" s="400">
        <v>14</v>
      </c>
      <c r="R499" s="401"/>
      <c r="S499" s="400"/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14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14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3630</v>
      </c>
      <c r="B500" s="378" t="s">
        <v>3631</v>
      </c>
      <c r="C500" s="379" t="s">
        <v>3258</v>
      </c>
      <c r="D500" s="380" t="s">
        <v>3619</v>
      </c>
      <c r="E500" s="380" t="s">
        <v>3632</v>
      </c>
      <c r="F500" s="381" t="s">
        <v>3222</v>
      </c>
      <c r="G500" s="381" t="s">
        <v>3223</v>
      </c>
      <c r="H500" s="382" t="s">
        <v>197</v>
      </c>
      <c r="I500" s="383" t="s">
        <v>3633</v>
      </c>
      <c r="J500" s="421" t="s">
        <v>3257</v>
      </c>
      <c r="K500" s="424" t="s">
        <v>60</v>
      </c>
      <c r="L500" s="329">
        <f>CONTINUA!BV500</f>
        <v>0</v>
      </c>
      <c r="M500" s="329">
        <f>CONTINUA!BW500</f>
        <v>0</v>
      </c>
      <c r="N500" s="657"/>
      <c r="O500" s="658" t="s">
        <v>4212</v>
      </c>
      <c r="P500" s="659" t="s">
        <v>4203</v>
      </c>
      <c r="Q500" s="400"/>
      <c r="R500" s="401"/>
      <c r="S500" s="400"/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3634</v>
      </c>
      <c r="B501" s="522" t="s">
        <v>3635</v>
      </c>
      <c r="C501" s="523">
        <v>3</v>
      </c>
      <c r="D501" s="524" t="s">
        <v>3619</v>
      </c>
      <c r="E501" s="524" t="s">
        <v>3636</v>
      </c>
      <c r="F501" s="525" t="s">
        <v>3222</v>
      </c>
      <c r="G501" s="525" t="s">
        <v>3223</v>
      </c>
      <c r="H501" s="350" t="s">
        <v>197</v>
      </c>
      <c r="I501" s="351" t="s">
        <v>3637</v>
      </c>
      <c r="J501" s="409" t="s">
        <v>3257</v>
      </c>
      <c r="K501" s="410" t="s">
        <v>3228</v>
      </c>
      <c r="L501" s="329">
        <f>CONTINUA!BV501</f>
        <v>0</v>
      </c>
      <c r="M501" s="329">
        <f>CONTINUA!BW501</f>
        <v>0</v>
      </c>
      <c r="N501" s="657"/>
      <c r="O501" s="658" t="s">
        <v>4212</v>
      </c>
      <c r="P501" s="659" t="s">
        <v>4203</v>
      </c>
      <c r="Q501" s="400"/>
      <c r="R501" s="401"/>
      <c r="S501" s="400"/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/>
      <c r="CX501" s="401"/>
      <c r="CY501" s="400"/>
      <c r="CZ501" s="401"/>
      <c r="DA501" s="400"/>
      <c r="DB501" s="401"/>
      <c r="DC501" s="400"/>
      <c r="DD501" s="401"/>
      <c r="DE501" s="400"/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0</v>
      </c>
      <c r="EQ501" s="171">
        <f t="shared" si="529"/>
        <v>0</v>
      </c>
      <c r="ER501" s="171">
        <f t="shared" si="530"/>
        <v>0</v>
      </c>
      <c r="ES501" s="171">
        <f t="shared" si="531"/>
        <v>0</v>
      </c>
      <c r="ET501" s="171">
        <f t="shared" si="532"/>
        <v>0</v>
      </c>
      <c r="EU501" s="171">
        <f t="shared" si="533"/>
        <v>0</v>
      </c>
      <c r="EV501" s="172">
        <f t="shared" si="534"/>
        <v>0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11840.5</v>
      </c>
      <c r="EY501" s="174">
        <f>(L501*regular)+(M501*Cadeirantee)</f>
        <v>0</v>
      </c>
      <c r="EZ501" s="249">
        <f>SUMIF(FG501:GJ501,"&gt;0")</f>
        <v>0</v>
      </c>
      <c r="FA501" s="249">
        <f>SUMIF(FG501:GJ501,"&lt;0")+SUMIF(GN501:HP501,"&lt;0")</f>
        <v>0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11840.5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11840.5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3634</v>
      </c>
      <c r="B502" s="369" t="s">
        <v>3635</v>
      </c>
      <c r="C502" s="370" t="s">
        <v>3258</v>
      </c>
      <c r="D502" s="371" t="s">
        <v>3619</v>
      </c>
      <c r="E502" s="371" t="s">
        <v>3636</v>
      </c>
      <c r="F502" s="372" t="s">
        <v>3222</v>
      </c>
      <c r="G502" s="372" t="s">
        <v>3223</v>
      </c>
      <c r="H502" s="373" t="s">
        <v>197</v>
      </c>
      <c r="I502" s="374" t="s">
        <v>3637</v>
      </c>
      <c r="J502" s="421" t="s">
        <v>3257</v>
      </c>
      <c r="K502" s="421" t="s">
        <v>3230</v>
      </c>
      <c r="L502" s="329">
        <f>CONTINUA!BV502</f>
        <v>0</v>
      </c>
      <c r="M502" s="329">
        <f>CONTINUA!BW502</f>
        <v>0</v>
      </c>
      <c r="N502" s="657"/>
      <c r="O502" s="658" t="s">
        <v>4212</v>
      </c>
      <c r="P502" s="659" t="s">
        <v>4203</v>
      </c>
      <c r="Q502" s="400"/>
      <c r="R502" s="401"/>
      <c r="S502" s="400"/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/>
      <c r="AW502" s="400"/>
      <c r="AX502" s="401"/>
      <c r="AY502" s="400"/>
      <c r="AZ502" s="401"/>
      <c r="BA502" s="400"/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/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0</v>
      </c>
      <c r="EQ502" s="171">
        <f t="shared" si="529"/>
        <v>0</v>
      </c>
      <c r="ER502" s="171">
        <f t="shared" si="530"/>
        <v>0</v>
      </c>
      <c r="ES502" s="171">
        <f t="shared" si="531"/>
        <v>0</v>
      </c>
      <c r="ET502" s="171">
        <f t="shared" si="532"/>
        <v>0</v>
      </c>
      <c r="EU502" s="171">
        <f t="shared" si="533"/>
        <v>0</v>
      </c>
      <c r="EV502" s="172">
        <f t="shared" si="534"/>
        <v>0</v>
      </c>
      <c r="EW502" s="173"/>
      <c r="EX502" s="248">
        <f t="shared" si="576"/>
        <v>0</v>
      </c>
      <c r="EY502" s="174">
        <f>(L502*regular)+(M502*Cadeirantee)</f>
        <v>0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3634</v>
      </c>
      <c r="B503" s="369" t="s">
        <v>3635</v>
      </c>
      <c r="C503" s="375" t="s">
        <v>3258</v>
      </c>
      <c r="D503" s="371" t="s">
        <v>3619</v>
      </c>
      <c r="E503" s="371" t="s">
        <v>3636</v>
      </c>
      <c r="F503" s="376" t="s">
        <v>3222</v>
      </c>
      <c r="G503" s="376" t="s">
        <v>3223</v>
      </c>
      <c r="H503" s="373" t="s">
        <v>197</v>
      </c>
      <c r="I503" s="374" t="s">
        <v>3637</v>
      </c>
      <c r="J503" s="421" t="s">
        <v>3257</v>
      </c>
      <c r="K503" s="422" t="s">
        <v>3231</v>
      </c>
      <c r="L503" s="329">
        <f>CONTINUA!BV503</f>
        <v>0</v>
      </c>
      <c r="M503" s="329">
        <f>CONTINUA!BW503</f>
        <v>0</v>
      </c>
      <c r="N503" s="657"/>
      <c r="O503" s="658" t="s">
        <v>4212</v>
      </c>
      <c r="P503" s="659" t="s">
        <v>4203</v>
      </c>
      <c r="Q503" s="400"/>
      <c r="R503" s="401"/>
      <c r="S503" s="400"/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3634</v>
      </c>
      <c r="B504" s="369" t="s">
        <v>3635</v>
      </c>
      <c r="C504" s="375" t="s">
        <v>3258</v>
      </c>
      <c r="D504" s="371" t="s">
        <v>3619</v>
      </c>
      <c r="E504" s="371" t="s">
        <v>3636</v>
      </c>
      <c r="F504" s="376" t="s">
        <v>3222</v>
      </c>
      <c r="G504" s="376" t="s">
        <v>3223</v>
      </c>
      <c r="H504" s="373" t="s">
        <v>197</v>
      </c>
      <c r="I504" s="374" t="s">
        <v>3637</v>
      </c>
      <c r="J504" s="421" t="s">
        <v>3257</v>
      </c>
      <c r="K504" s="423" t="s">
        <v>3232</v>
      </c>
      <c r="L504" s="329">
        <f>CONTINUA!BV504</f>
        <v>0</v>
      </c>
      <c r="M504" s="329">
        <f>CONTINUA!BW504</f>
        <v>0</v>
      </c>
      <c r="N504" s="657"/>
      <c r="O504" s="658" t="s">
        <v>4212</v>
      </c>
      <c r="P504" s="659" t="s">
        <v>4203</v>
      </c>
      <c r="Q504" s="400">
        <v>17</v>
      </c>
      <c r="R504" s="401"/>
      <c r="S504" s="400"/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17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17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3634</v>
      </c>
      <c r="B505" s="378" t="s">
        <v>3635</v>
      </c>
      <c r="C505" s="379" t="s">
        <v>3258</v>
      </c>
      <c r="D505" s="380" t="s">
        <v>3619</v>
      </c>
      <c r="E505" s="380" t="s">
        <v>3636</v>
      </c>
      <c r="F505" s="381" t="s">
        <v>3222</v>
      </c>
      <c r="G505" s="381" t="s">
        <v>3223</v>
      </c>
      <c r="H505" s="382" t="s">
        <v>197</v>
      </c>
      <c r="I505" s="383" t="s">
        <v>3637</v>
      </c>
      <c r="J505" s="421" t="s">
        <v>3257</v>
      </c>
      <c r="K505" s="424" t="s">
        <v>60</v>
      </c>
      <c r="L505" s="329">
        <f>CONTINUA!BV505</f>
        <v>0</v>
      </c>
      <c r="M505" s="329">
        <f>CONTINUA!BW505</f>
        <v>0</v>
      </c>
      <c r="N505" s="657"/>
      <c r="O505" s="658" t="s">
        <v>4212</v>
      </c>
      <c r="P505" s="659" t="s">
        <v>4203</v>
      </c>
      <c r="Q505" s="400"/>
      <c r="R505" s="401"/>
      <c r="S505" s="400"/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3638</v>
      </c>
      <c r="B506" s="522" t="s">
        <v>3639</v>
      </c>
      <c r="C506" s="523">
        <v>1</v>
      </c>
      <c r="D506" s="524" t="s">
        <v>3619</v>
      </c>
      <c r="E506" s="524" t="s">
        <v>3640</v>
      </c>
      <c r="F506" s="525" t="s">
        <v>3222</v>
      </c>
      <c r="G506" s="525" t="s">
        <v>3223</v>
      </c>
      <c r="H506" s="350" t="s">
        <v>197</v>
      </c>
      <c r="I506" s="351" t="s">
        <v>3641</v>
      </c>
      <c r="J506" s="409" t="s">
        <v>3227</v>
      </c>
      <c r="K506" s="410" t="s">
        <v>3228</v>
      </c>
      <c r="L506" s="329">
        <f>CONTINUA!BV506</f>
        <v>0</v>
      </c>
      <c r="M506" s="329">
        <f>CONTINUA!BW506</f>
        <v>0</v>
      </c>
      <c r="N506" s="657"/>
      <c r="O506" s="658" t="s">
        <v>4212</v>
      </c>
      <c r="P506" s="659" t="s">
        <v>4203</v>
      </c>
      <c r="Q506" s="400"/>
      <c r="R506" s="401"/>
      <c r="S506" s="400"/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/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0</v>
      </c>
      <c r="EQ506" s="171">
        <f t="shared" si="529"/>
        <v>0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0</v>
      </c>
      <c r="EW506" s="367">
        <f>IF(C506=4,IF(MAX(Q506:EJ508)&gt;0,(Especiall/30*(IF(($G506-$F506)=($G$5-$F$5),30,IF(DAY($G506)=31,($G506-$F506),($G506-$F506)+1)))),0),0)</f>
        <v>0</v>
      </c>
      <c r="EX506" s="248">
        <f t="shared" ref="EX506:EX509" si="581">FF506</f>
        <v>16352.810000000001</v>
      </c>
      <c r="EY506" s="174">
        <f>(L506*regular)+(M506*Cadeirantee)</f>
        <v>0</v>
      </c>
      <c r="EZ506" s="249">
        <f>SUMIF(FG506:GJ506,"&gt;0")</f>
        <v>0</v>
      </c>
      <c r="FA506" s="249">
        <f>SUMIF(FG506:GJ506,"&lt;0")+SUMIF(GN506:HP506,"&lt;0")</f>
        <v>-487.95800000000003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15864.852000000001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16352.810000000001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0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0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0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-282.50200000000001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-205.45600000000002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0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3638</v>
      </c>
      <c r="B507" s="369" t="s">
        <v>3639</v>
      </c>
      <c r="C507" s="370" t="s">
        <v>3229</v>
      </c>
      <c r="D507" s="371" t="s">
        <v>3619</v>
      </c>
      <c r="E507" s="371" t="s">
        <v>3640</v>
      </c>
      <c r="F507" s="372" t="s">
        <v>3222</v>
      </c>
      <c r="G507" s="372" t="s">
        <v>3223</v>
      </c>
      <c r="H507" s="373" t="s">
        <v>197</v>
      </c>
      <c r="I507" s="374" t="s">
        <v>3641</v>
      </c>
      <c r="J507" s="421" t="s">
        <v>3227</v>
      </c>
      <c r="K507" s="421" t="s">
        <v>3230</v>
      </c>
      <c r="L507" s="329">
        <f>CONTINUA!BV507</f>
        <v>0</v>
      </c>
      <c r="M507" s="329">
        <f>CONTINUA!BW507</f>
        <v>0</v>
      </c>
      <c r="N507" s="657"/>
      <c r="O507" s="658" t="s">
        <v>4212</v>
      </c>
      <c r="P507" s="659" t="s">
        <v>4203</v>
      </c>
      <c r="Q507" s="400">
        <v>39</v>
      </c>
      <c r="R507" s="401"/>
      <c r="S507" s="400"/>
      <c r="T507" s="401"/>
      <c r="U507" s="400"/>
      <c r="V507" s="401"/>
      <c r="W507" s="400"/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/>
      <c r="AN507" s="401"/>
      <c r="AO507" s="400"/>
      <c r="AP507" s="401"/>
      <c r="AQ507" s="400"/>
      <c r="AR507" s="401"/>
      <c r="AS507" s="400"/>
      <c r="AT507" s="401"/>
      <c r="AU507" s="400"/>
      <c r="AV507" s="401"/>
      <c r="AW507" s="400">
        <v>-1</v>
      </c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>
        <v>-1</v>
      </c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/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39</v>
      </c>
      <c r="EQ507" s="171">
        <f t="shared" si="529"/>
        <v>-2</v>
      </c>
      <c r="ER507" s="171">
        <f t="shared" si="530"/>
        <v>0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37</v>
      </c>
      <c r="EW507" s="173"/>
      <c r="EX507" s="248">
        <f t="shared" si="581"/>
        <v>0</v>
      </c>
      <c r="EY507" s="174">
        <f>(L507*regular)+(M507*Cadeirantee)</f>
        <v>0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3638</v>
      </c>
      <c r="B508" s="369" t="s">
        <v>3639</v>
      </c>
      <c r="C508" s="375" t="s">
        <v>3229</v>
      </c>
      <c r="D508" s="371" t="s">
        <v>3619</v>
      </c>
      <c r="E508" s="371" t="s">
        <v>3640</v>
      </c>
      <c r="F508" s="376" t="s">
        <v>3222</v>
      </c>
      <c r="G508" s="376" t="s">
        <v>3223</v>
      </c>
      <c r="H508" s="373" t="s">
        <v>197</v>
      </c>
      <c r="I508" s="374" t="s">
        <v>3641</v>
      </c>
      <c r="J508" s="421" t="s">
        <v>3227</v>
      </c>
      <c r="K508" s="422" t="s">
        <v>3231</v>
      </c>
      <c r="L508" s="329">
        <f>CONTINUA!BV508</f>
        <v>0</v>
      </c>
      <c r="M508" s="329">
        <f>CONTINUA!BW508</f>
        <v>0</v>
      </c>
      <c r="N508" s="657"/>
      <c r="O508" s="658" t="s">
        <v>4212</v>
      </c>
      <c r="P508" s="659" t="s">
        <v>4203</v>
      </c>
      <c r="Q508" s="400"/>
      <c r="R508" s="401"/>
      <c r="S508" s="400"/>
      <c r="T508" s="401"/>
      <c r="U508" s="400"/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0</v>
      </c>
      <c r="EQ508" s="171">
        <f t="shared" si="529"/>
        <v>0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0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3638</v>
      </c>
      <c r="B509" s="369" t="s">
        <v>3639</v>
      </c>
      <c r="C509" s="375" t="s">
        <v>3229</v>
      </c>
      <c r="D509" s="371" t="s">
        <v>3619</v>
      </c>
      <c r="E509" s="371" t="s">
        <v>3640</v>
      </c>
      <c r="F509" s="376" t="s">
        <v>3222</v>
      </c>
      <c r="G509" s="376" t="s">
        <v>3223</v>
      </c>
      <c r="H509" s="373" t="s">
        <v>197</v>
      </c>
      <c r="I509" s="374" t="s">
        <v>3641</v>
      </c>
      <c r="J509" s="421" t="s">
        <v>3227</v>
      </c>
      <c r="K509" s="423" t="s">
        <v>3232</v>
      </c>
      <c r="L509" s="329">
        <f>CONTINUA!BV509</f>
        <v>0</v>
      </c>
      <c r="M509" s="329">
        <f>CONTINUA!BW509</f>
        <v>0</v>
      </c>
      <c r="N509" s="657"/>
      <c r="O509" s="658" t="s">
        <v>4212</v>
      </c>
      <c r="P509" s="659" t="s">
        <v>4203</v>
      </c>
      <c r="Q509" s="400"/>
      <c r="R509" s="401"/>
      <c r="S509" s="400"/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3638</v>
      </c>
      <c r="B510" s="378" t="s">
        <v>3639</v>
      </c>
      <c r="C510" s="379" t="s">
        <v>3229</v>
      </c>
      <c r="D510" s="380" t="s">
        <v>3619</v>
      </c>
      <c r="E510" s="380" t="s">
        <v>3640</v>
      </c>
      <c r="F510" s="381" t="s">
        <v>3222</v>
      </c>
      <c r="G510" s="381" t="s">
        <v>3223</v>
      </c>
      <c r="H510" s="382" t="s">
        <v>197</v>
      </c>
      <c r="I510" s="383" t="s">
        <v>3641</v>
      </c>
      <c r="J510" s="421" t="s">
        <v>3227</v>
      </c>
      <c r="K510" s="424" t="s">
        <v>60</v>
      </c>
      <c r="L510" s="329">
        <f>CONTINUA!BV510</f>
        <v>0</v>
      </c>
      <c r="M510" s="329">
        <f>CONTINUA!BW510</f>
        <v>0</v>
      </c>
      <c r="N510" s="657"/>
      <c r="O510" s="658" t="s">
        <v>4212</v>
      </c>
      <c r="P510" s="659" t="s">
        <v>4203</v>
      </c>
      <c r="Q510" s="400"/>
      <c r="R510" s="401"/>
      <c r="S510" s="400"/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3642</v>
      </c>
      <c r="B511" s="522" t="s">
        <v>3643</v>
      </c>
      <c r="C511" s="523">
        <v>1</v>
      </c>
      <c r="D511" s="524" t="s">
        <v>3619</v>
      </c>
      <c r="E511" s="524" t="s">
        <v>3644</v>
      </c>
      <c r="F511" s="525" t="s">
        <v>3222</v>
      </c>
      <c r="G511" s="525" t="s">
        <v>3223</v>
      </c>
      <c r="H511" s="350" t="s">
        <v>197</v>
      </c>
      <c r="I511" s="351" t="s">
        <v>3645</v>
      </c>
      <c r="J511" s="409" t="s">
        <v>3227</v>
      </c>
      <c r="K511" s="410" t="s">
        <v>3228</v>
      </c>
      <c r="L511" s="329">
        <f>CONTINUA!BV511</f>
        <v>0</v>
      </c>
      <c r="M511" s="329">
        <f>CONTINUA!BW511</f>
        <v>0</v>
      </c>
      <c r="N511" s="657"/>
      <c r="O511" s="658" t="s">
        <v>4212</v>
      </c>
      <c r="P511" s="659" t="s">
        <v>4203</v>
      </c>
      <c r="Q511" s="400"/>
      <c r="R511" s="401"/>
      <c r="S511" s="400"/>
      <c r="T511" s="401"/>
      <c r="U511" s="400"/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/>
      <c r="AP511" s="401"/>
      <c r="AQ511" s="400"/>
      <c r="AR511" s="401"/>
      <c r="AS511" s="400"/>
      <c r="AT511" s="401"/>
      <c r="AU511" s="400"/>
      <c r="AV511" s="401"/>
      <c r="AW511" s="400"/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/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/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0</v>
      </c>
      <c r="EQ511" s="171">
        <f t="shared" si="529"/>
        <v>0</v>
      </c>
      <c r="ER511" s="171">
        <f t="shared" si="530"/>
        <v>0</v>
      </c>
      <c r="ES511" s="171">
        <f t="shared" si="531"/>
        <v>0</v>
      </c>
      <c r="ET511" s="171">
        <f t="shared" si="532"/>
        <v>0</v>
      </c>
      <c r="EU511" s="171">
        <f t="shared" si="533"/>
        <v>0</v>
      </c>
      <c r="EV511" s="172">
        <f t="shared" si="534"/>
        <v>0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23286.95</v>
      </c>
      <c r="EY511" s="174">
        <f>(L511*regular)+(M511*Cadeirantee)</f>
        <v>0</v>
      </c>
      <c r="EZ511" s="249">
        <f>SUMIF(FG511:GJ511,"&gt;0")</f>
        <v>0</v>
      </c>
      <c r="FA511" s="249">
        <f>SUMIF(FG511:GJ511,"&lt;0")+SUMIF(GN511:HP511,"&lt;0")</f>
        <v>0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23585.79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23286.95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0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0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3642</v>
      </c>
      <c r="B512" s="369" t="s">
        <v>3643</v>
      </c>
      <c r="C512" s="370" t="s">
        <v>3229</v>
      </c>
      <c r="D512" s="371" t="s">
        <v>3619</v>
      </c>
      <c r="E512" s="371" t="s">
        <v>3644</v>
      </c>
      <c r="F512" s="372" t="s">
        <v>3222</v>
      </c>
      <c r="G512" s="372" t="s">
        <v>3223</v>
      </c>
      <c r="H512" s="373" t="s">
        <v>197</v>
      </c>
      <c r="I512" s="374" t="s">
        <v>3645</v>
      </c>
      <c r="J512" s="421" t="s">
        <v>3227</v>
      </c>
      <c r="K512" s="421" t="s">
        <v>3230</v>
      </c>
      <c r="L512" s="329">
        <f>CONTINUA!BV512</f>
        <v>31</v>
      </c>
      <c r="M512" s="329">
        <f>CONTINUA!BW512</f>
        <v>0</v>
      </c>
      <c r="N512" s="657"/>
      <c r="O512" s="658" t="s">
        <v>4212</v>
      </c>
      <c r="P512" s="659" t="s">
        <v>4203</v>
      </c>
      <c r="Q512" s="400">
        <v>57</v>
      </c>
      <c r="R512" s="401"/>
      <c r="S512" s="400"/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/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/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57</v>
      </c>
      <c r="EQ512" s="171">
        <f t="shared" si="529"/>
        <v>0</v>
      </c>
      <c r="ER512" s="171">
        <f t="shared" si="530"/>
        <v>0</v>
      </c>
      <c r="ES512" s="171">
        <f t="shared" si="531"/>
        <v>0</v>
      </c>
      <c r="ET512" s="171">
        <f t="shared" si="532"/>
        <v>0</v>
      </c>
      <c r="EU512" s="171">
        <f t="shared" si="533"/>
        <v>0</v>
      </c>
      <c r="EV512" s="172">
        <f t="shared" si="534"/>
        <v>57</v>
      </c>
      <c r="EW512" s="173"/>
      <c r="EX512" s="248">
        <f t="shared" si="586"/>
        <v>0</v>
      </c>
      <c r="EY512" s="174">
        <f>(L512*regular)+(M512*Cadeirantee)</f>
        <v>298.84000000000003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3642</v>
      </c>
      <c r="B513" s="369" t="s">
        <v>3643</v>
      </c>
      <c r="C513" s="375" t="s">
        <v>3229</v>
      </c>
      <c r="D513" s="371" t="s">
        <v>3619</v>
      </c>
      <c r="E513" s="371" t="s">
        <v>3644</v>
      </c>
      <c r="F513" s="376" t="s">
        <v>3222</v>
      </c>
      <c r="G513" s="376" t="s">
        <v>3223</v>
      </c>
      <c r="H513" s="373" t="s">
        <v>197</v>
      </c>
      <c r="I513" s="374" t="s">
        <v>3645</v>
      </c>
      <c r="J513" s="421" t="s">
        <v>3227</v>
      </c>
      <c r="K513" s="422" t="s">
        <v>3231</v>
      </c>
      <c r="L513" s="329">
        <f>CONTINUA!BV513</f>
        <v>0</v>
      </c>
      <c r="M513" s="329">
        <f>CONTINUA!BW513</f>
        <v>0</v>
      </c>
      <c r="N513" s="657"/>
      <c r="O513" s="658" t="s">
        <v>4212</v>
      </c>
      <c r="P513" s="659" t="s">
        <v>4203</v>
      </c>
      <c r="Q513" s="400"/>
      <c r="R513" s="401"/>
      <c r="S513" s="400"/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3642</v>
      </c>
      <c r="B514" s="369" t="s">
        <v>3643</v>
      </c>
      <c r="C514" s="375" t="s">
        <v>3229</v>
      </c>
      <c r="D514" s="371" t="s">
        <v>3619</v>
      </c>
      <c r="E514" s="371" t="s">
        <v>3644</v>
      </c>
      <c r="F514" s="376" t="s">
        <v>3222</v>
      </c>
      <c r="G514" s="376" t="s">
        <v>3223</v>
      </c>
      <c r="H514" s="373" t="s">
        <v>197</v>
      </c>
      <c r="I514" s="374" t="s">
        <v>3645</v>
      </c>
      <c r="J514" s="421" t="s">
        <v>3227</v>
      </c>
      <c r="K514" s="423" t="s">
        <v>3232</v>
      </c>
      <c r="L514" s="329">
        <f>CONTINUA!BV514</f>
        <v>0</v>
      </c>
      <c r="M514" s="329">
        <f>CONTINUA!BW514</f>
        <v>0</v>
      </c>
      <c r="N514" s="657"/>
      <c r="O514" s="658" t="s">
        <v>4212</v>
      </c>
      <c r="P514" s="659" t="s">
        <v>4203</v>
      </c>
      <c r="Q514" s="400"/>
      <c r="R514" s="401"/>
      <c r="S514" s="400"/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3642</v>
      </c>
      <c r="B515" s="378" t="s">
        <v>3643</v>
      </c>
      <c r="C515" s="379" t="s">
        <v>3229</v>
      </c>
      <c r="D515" s="380" t="s">
        <v>3619</v>
      </c>
      <c r="E515" s="380" t="s">
        <v>3644</v>
      </c>
      <c r="F515" s="381" t="s">
        <v>3222</v>
      </c>
      <c r="G515" s="381" t="s">
        <v>3223</v>
      </c>
      <c r="H515" s="382" t="s">
        <v>197</v>
      </c>
      <c r="I515" s="383" t="s">
        <v>3645</v>
      </c>
      <c r="J515" s="421" t="s">
        <v>3227</v>
      </c>
      <c r="K515" s="424" t="s">
        <v>60</v>
      </c>
      <c r="L515" s="329">
        <f>CONTINUA!BV515</f>
        <v>0</v>
      </c>
      <c r="M515" s="329">
        <f>CONTINUA!BW515</f>
        <v>0</v>
      </c>
      <c r="N515" s="657"/>
      <c r="O515" s="658" t="s">
        <v>4212</v>
      </c>
      <c r="P515" s="659" t="s">
        <v>4203</v>
      </c>
      <c r="Q515" s="400"/>
      <c r="R515" s="401"/>
      <c r="S515" s="400"/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3646</v>
      </c>
      <c r="B516" s="522" t="s">
        <v>3647</v>
      </c>
      <c r="C516" s="523">
        <v>1</v>
      </c>
      <c r="D516" s="524" t="s">
        <v>3619</v>
      </c>
      <c r="E516" s="524" t="s">
        <v>3648</v>
      </c>
      <c r="F516" s="525" t="s">
        <v>3222</v>
      </c>
      <c r="G516" s="525" t="s">
        <v>3223</v>
      </c>
      <c r="H516" s="350" t="s">
        <v>197</v>
      </c>
      <c r="I516" s="351" t="s">
        <v>3649</v>
      </c>
      <c r="J516" s="409" t="s">
        <v>3227</v>
      </c>
      <c r="K516" s="410" t="s">
        <v>3228</v>
      </c>
      <c r="L516" s="329">
        <f>CONTINUA!BV516</f>
        <v>0</v>
      </c>
      <c r="M516" s="329">
        <f>CONTINUA!BW516</f>
        <v>0</v>
      </c>
      <c r="N516" s="657"/>
      <c r="O516" s="658" t="s">
        <v>4212</v>
      </c>
      <c r="P516" s="659" t="s">
        <v>4203</v>
      </c>
      <c r="Q516" s="400">
        <v>11</v>
      </c>
      <c r="R516" s="401"/>
      <c r="S516" s="400"/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/>
      <c r="AL516" s="401"/>
      <c r="AM516" s="400"/>
      <c r="AN516" s="401"/>
      <c r="AO516" s="400"/>
      <c r="AP516" s="401"/>
      <c r="AQ516" s="400"/>
      <c r="AR516" s="401"/>
      <c r="AS516" s="400"/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/>
      <c r="CX516" s="401"/>
      <c r="CY516" s="400"/>
      <c r="CZ516" s="401"/>
      <c r="DA516" s="400"/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11</v>
      </c>
      <c r="EQ516" s="171">
        <f t="shared" si="529"/>
        <v>0</v>
      </c>
      <c r="ER516" s="171">
        <f t="shared" si="530"/>
        <v>0</v>
      </c>
      <c r="ES516" s="171">
        <f t="shared" si="531"/>
        <v>0</v>
      </c>
      <c r="ET516" s="171">
        <f t="shared" si="532"/>
        <v>0</v>
      </c>
      <c r="EU516" s="171">
        <f t="shared" si="533"/>
        <v>0</v>
      </c>
      <c r="EV516" s="172">
        <f t="shared" si="534"/>
        <v>11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16738.04</v>
      </c>
      <c r="EY516" s="174">
        <f>(L516*regular)+(M516*Cadeirantee)</f>
        <v>0</v>
      </c>
      <c r="EZ516" s="249">
        <f>SUMIF(FG516:GJ516,"&gt;0")</f>
        <v>0</v>
      </c>
      <c r="FA516" s="249">
        <f>SUMIF(FG516:GJ516,"&lt;0")+SUMIF(GN516:HP516,"&lt;0")</f>
        <v>0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16998.32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16738.04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0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0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0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3646</v>
      </c>
      <c r="B517" s="369" t="s">
        <v>3647</v>
      </c>
      <c r="C517" s="370" t="s">
        <v>3229</v>
      </c>
      <c r="D517" s="371" t="s">
        <v>3619</v>
      </c>
      <c r="E517" s="371" t="s">
        <v>3648</v>
      </c>
      <c r="F517" s="372" t="s">
        <v>3222</v>
      </c>
      <c r="G517" s="372" t="s">
        <v>3223</v>
      </c>
      <c r="H517" s="373" t="s">
        <v>197</v>
      </c>
      <c r="I517" s="374" t="s">
        <v>3649</v>
      </c>
      <c r="J517" s="421" t="s">
        <v>3227</v>
      </c>
      <c r="K517" s="421" t="s">
        <v>3230</v>
      </c>
      <c r="L517" s="329">
        <f>CONTINUA!BV517</f>
        <v>27</v>
      </c>
      <c r="M517" s="329">
        <f>CONTINUA!BW517</f>
        <v>0</v>
      </c>
      <c r="N517" s="657"/>
      <c r="O517" s="658" t="s">
        <v>4212</v>
      </c>
      <c r="P517" s="659" t="s">
        <v>4203</v>
      </c>
      <c r="Q517" s="400">
        <v>29</v>
      </c>
      <c r="R517" s="401"/>
      <c r="S517" s="400"/>
      <c r="T517" s="401"/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/>
      <c r="BN517" s="401"/>
      <c r="BO517" s="400"/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/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29</v>
      </c>
      <c r="EQ517" s="171">
        <f t="shared" si="529"/>
        <v>0</v>
      </c>
      <c r="ER517" s="171">
        <f t="shared" si="530"/>
        <v>0</v>
      </c>
      <c r="ES517" s="171">
        <f t="shared" si="531"/>
        <v>0</v>
      </c>
      <c r="ET517" s="171">
        <f t="shared" si="532"/>
        <v>0</v>
      </c>
      <c r="EU517" s="171">
        <f t="shared" si="533"/>
        <v>0</v>
      </c>
      <c r="EV517" s="172">
        <f t="shared" si="534"/>
        <v>29</v>
      </c>
      <c r="EW517" s="173"/>
      <c r="EX517" s="248">
        <f t="shared" si="591"/>
        <v>0</v>
      </c>
      <c r="EY517" s="174">
        <f>(L517*regular)+(M517*Cadeirantee)</f>
        <v>260.28000000000003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3646</v>
      </c>
      <c r="B518" s="369" t="s">
        <v>3647</v>
      </c>
      <c r="C518" s="375" t="s">
        <v>3229</v>
      </c>
      <c r="D518" s="371" t="s">
        <v>3619</v>
      </c>
      <c r="E518" s="371" t="s">
        <v>3648</v>
      </c>
      <c r="F518" s="376" t="s">
        <v>3222</v>
      </c>
      <c r="G518" s="376" t="s">
        <v>3223</v>
      </c>
      <c r="H518" s="373" t="s">
        <v>197</v>
      </c>
      <c r="I518" s="374" t="s">
        <v>3649</v>
      </c>
      <c r="J518" s="421" t="s">
        <v>3227</v>
      </c>
      <c r="K518" s="422" t="s">
        <v>3231</v>
      </c>
      <c r="L518" s="329">
        <f>CONTINUA!BV518</f>
        <v>0</v>
      </c>
      <c r="M518" s="329">
        <f>CONTINUA!BW518</f>
        <v>0</v>
      </c>
      <c r="N518" s="657"/>
      <c r="O518" s="658" t="s">
        <v>4212</v>
      </c>
      <c r="P518" s="659" t="s">
        <v>4203</v>
      </c>
      <c r="Q518" s="400"/>
      <c r="R518" s="401"/>
      <c r="S518" s="400"/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3646</v>
      </c>
      <c r="B519" s="369" t="s">
        <v>3647</v>
      </c>
      <c r="C519" s="375" t="s">
        <v>3229</v>
      </c>
      <c r="D519" s="371" t="s">
        <v>3619</v>
      </c>
      <c r="E519" s="371" t="s">
        <v>3648</v>
      </c>
      <c r="F519" s="376" t="s">
        <v>3222</v>
      </c>
      <c r="G519" s="376" t="s">
        <v>3223</v>
      </c>
      <c r="H519" s="373" t="s">
        <v>197</v>
      </c>
      <c r="I519" s="374" t="s">
        <v>3649</v>
      </c>
      <c r="J519" s="421" t="s">
        <v>3227</v>
      </c>
      <c r="K519" s="423" t="s">
        <v>3232</v>
      </c>
      <c r="L519" s="329">
        <f>CONTINUA!BV519</f>
        <v>0</v>
      </c>
      <c r="M519" s="329">
        <f>CONTINUA!BW519</f>
        <v>0</v>
      </c>
      <c r="N519" s="657"/>
      <c r="O519" s="658" t="s">
        <v>4212</v>
      </c>
      <c r="P519" s="659" t="s">
        <v>4203</v>
      </c>
      <c r="Q519" s="400"/>
      <c r="R519" s="401"/>
      <c r="S519" s="400"/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3646</v>
      </c>
      <c r="B520" s="378" t="s">
        <v>3647</v>
      </c>
      <c r="C520" s="379" t="s">
        <v>3229</v>
      </c>
      <c r="D520" s="380" t="s">
        <v>3619</v>
      </c>
      <c r="E520" s="380" t="s">
        <v>3648</v>
      </c>
      <c r="F520" s="381" t="s">
        <v>3222</v>
      </c>
      <c r="G520" s="381" t="s">
        <v>3223</v>
      </c>
      <c r="H520" s="382" t="s">
        <v>197</v>
      </c>
      <c r="I520" s="383" t="s">
        <v>3649</v>
      </c>
      <c r="J520" s="421" t="s">
        <v>3227</v>
      </c>
      <c r="K520" s="424" t="s">
        <v>60</v>
      </c>
      <c r="L520" s="329">
        <f>CONTINUA!BV520</f>
        <v>0</v>
      </c>
      <c r="M520" s="329">
        <f>CONTINUA!BW520</f>
        <v>0</v>
      </c>
      <c r="N520" s="657"/>
      <c r="O520" s="658" t="s">
        <v>4212</v>
      </c>
      <c r="P520" s="659" t="s">
        <v>4203</v>
      </c>
      <c r="Q520" s="400"/>
      <c r="R520" s="401"/>
      <c r="S520" s="400"/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3650</v>
      </c>
      <c r="B521" s="522" t="s">
        <v>3651</v>
      </c>
      <c r="C521" s="523">
        <v>3</v>
      </c>
      <c r="D521" s="524" t="s">
        <v>3619</v>
      </c>
      <c r="E521" s="524" t="s">
        <v>3652</v>
      </c>
      <c r="F521" s="525" t="s">
        <v>3222</v>
      </c>
      <c r="G521" s="525" t="s">
        <v>3223</v>
      </c>
      <c r="H521" s="350" t="s">
        <v>197</v>
      </c>
      <c r="I521" s="351" t="s">
        <v>3653</v>
      </c>
      <c r="J521" s="409" t="s">
        <v>3257</v>
      </c>
      <c r="K521" s="410" t="s">
        <v>3228</v>
      </c>
      <c r="L521" s="329">
        <f>CONTINUA!BV521</f>
        <v>0</v>
      </c>
      <c r="M521" s="329">
        <f>CONTINUA!BW521</f>
        <v>0</v>
      </c>
      <c r="N521" s="657"/>
      <c r="O521" s="658" t="s">
        <v>4212</v>
      </c>
      <c r="P521" s="659" t="s">
        <v>4203</v>
      </c>
      <c r="Q521" s="400"/>
      <c r="R521" s="401"/>
      <c r="S521" s="400"/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0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0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12461.64</v>
      </c>
      <c r="EY521" s="174">
        <f>(L521*regular)+(M521*Cadeirantee)</f>
        <v>0</v>
      </c>
      <c r="EZ521" s="249">
        <f>SUMIF(FG521:GJ521,"&gt;0")</f>
        <v>186.34199999999998</v>
      </c>
      <c r="FA521" s="249">
        <f>SUMIF(FG521:GJ521,"&lt;0")+SUMIF(GN521:HP521,"&lt;0")</f>
        <v>0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12647.982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12461.64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0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0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186.34199999999998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3650</v>
      </c>
      <c r="B522" s="369" t="s">
        <v>3651</v>
      </c>
      <c r="C522" s="370" t="s">
        <v>3258</v>
      </c>
      <c r="D522" s="371" t="s">
        <v>3619</v>
      </c>
      <c r="E522" s="371" t="s">
        <v>3652</v>
      </c>
      <c r="F522" s="372" t="s">
        <v>3222</v>
      </c>
      <c r="G522" s="372" t="s">
        <v>3223</v>
      </c>
      <c r="H522" s="373" t="s">
        <v>197</v>
      </c>
      <c r="I522" s="374" t="s">
        <v>3653</v>
      </c>
      <c r="J522" s="421" t="s">
        <v>3257</v>
      </c>
      <c r="K522" s="421" t="s">
        <v>3230</v>
      </c>
      <c r="L522" s="329">
        <f>CONTINUA!BV522</f>
        <v>0</v>
      </c>
      <c r="M522" s="329">
        <f>CONTINUA!BW522</f>
        <v>0</v>
      </c>
      <c r="N522" s="657"/>
      <c r="O522" s="658" t="s">
        <v>4212</v>
      </c>
      <c r="P522" s="659" t="s">
        <v>4203</v>
      </c>
      <c r="Q522" s="400"/>
      <c r="R522" s="401"/>
      <c r="S522" s="400"/>
      <c r="T522" s="401"/>
      <c r="U522" s="400"/>
      <c r="V522" s="401"/>
      <c r="W522" s="400"/>
      <c r="X522" s="401"/>
      <c r="Y522" s="400"/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/>
      <c r="AL522" s="401"/>
      <c r="AM522" s="400"/>
      <c r="AN522" s="401"/>
      <c r="AO522" s="400"/>
      <c r="AP522" s="401"/>
      <c r="AQ522" s="400"/>
      <c r="AR522" s="401"/>
      <c r="AS522" s="400"/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/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/>
      <c r="DV522" s="401"/>
      <c r="DW522" s="400"/>
      <c r="DX522" s="401"/>
      <c r="DY522" s="400"/>
      <c r="DZ522" s="401"/>
      <c r="EA522" s="400"/>
      <c r="EB522" s="401"/>
      <c r="EC522" s="400"/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0</v>
      </c>
      <c r="EQ522" s="171">
        <f t="shared" si="529"/>
        <v>0</v>
      </c>
      <c r="ER522" s="171">
        <f t="shared" si="530"/>
        <v>0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0</v>
      </c>
      <c r="EW522" s="173"/>
      <c r="EX522" s="248">
        <f t="shared" si="596"/>
        <v>0</v>
      </c>
      <c r="EY522" s="174">
        <f>(L522*regular)+(M522*Cadeirantee)</f>
        <v>0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3650</v>
      </c>
      <c r="B523" s="369" t="s">
        <v>3651</v>
      </c>
      <c r="C523" s="375" t="s">
        <v>3258</v>
      </c>
      <c r="D523" s="371" t="s">
        <v>3619</v>
      </c>
      <c r="E523" s="371" t="s">
        <v>3652</v>
      </c>
      <c r="F523" s="376" t="s">
        <v>3222</v>
      </c>
      <c r="G523" s="376" t="s">
        <v>3223</v>
      </c>
      <c r="H523" s="373" t="s">
        <v>197</v>
      </c>
      <c r="I523" s="374" t="s">
        <v>3653</v>
      </c>
      <c r="J523" s="421" t="s">
        <v>3257</v>
      </c>
      <c r="K523" s="422" t="s">
        <v>3231</v>
      </c>
      <c r="L523" s="329">
        <f>CONTINUA!BV523</f>
        <v>0</v>
      </c>
      <c r="M523" s="329">
        <f>CONTINUA!BW523</f>
        <v>0</v>
      </c>
      <c r="N523" s="657"/>
      <c r="O523" s="658" t="s">
        <v>4212</v>
      </c>
      <c r="P523" s="659" t="s">
        <v>4203</v>
      </c>
      <c r="Q523" s="400"/>
      <c r="R523" s="401"/>
      <c r="S523" s="400"/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3650</v>
      </c>
      <c r="B524" s="369" t="s">
        <v>3651</v>
      </c>
      <c r="C524" s="375" t="s">
        <v>3258</v>
      </c>
      <c r="D524" s="371" t="s">
        <v>3619</v>
      </c>
      <c r="E524" s="371" t="s">
        <v>3652</v>
      </c>
      <c r="F524" s="376" t="s">
        <v>3222</v>
      </c>
      <c r="G524" s="376" t="s">
        <v>3223</v>
      </c>
      <c r="H524" s="373" t="s">
        <v>197</v>
      </c>
      <c r="I524" s="374" t="s">
        <v>3653</v>
      </c>
      <c r="J524" s="421" t="s">
        <v>3257</v>
      </c>
      <c r="K524" s="423" t="s">
        <v>3232</v>
      </c>
      <c r="L524" s="329">
        <f>CONTINUA!BV524</f>
        <v>0</v>
      </c>
      <c r="M524" s="329">
        <f>CONTINUA!BW524</f>
        <v>0</v>
      </c>
      <c r="N524" s="657"/>
      <c r="O524" s="658" t="s">
        <v>4212</v>
      </c>
      <c r="P524" s="659" t="s">
        <v>4203</v>
      </c>
      <c r="Q524" s="400">
        <v>18</v>
      </c>
      <c r="R524" s="401"/>
      <c r="S524" s="400"/>
      <c r="T524" s="401"/>
      <c r="U524" s="400"/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>
        <v>1</v>
      </c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18</v>
      </c>
      <c r="EQ524" s="171">
        <f t="shared" si="602"/>
        <v>1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19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3650</v>
      </c>
      <c r="B525" s="378" t="s">
        <v>3651</v>
      </c>
      <c r="C525" s="379" t="s">
        <v>3258</v>
      </c>
      <c r="D525" s="380" t="s">
        <v>3619</v>
      </c>
      <c r="E525" s="380" t="s">
        <v>3652</v>
      </c>
      <c r="F525" s="381" t="s">
        <v>3222</v>
      </c>
      <c r="G525" s="381" t="s">
        <v>3223</v>
      </c>
      <c r="H525" s="382" t="s">
        <v>197</v>
      </c>
      <c r="I525" s="383" t="s">
        <v>3653</v>
      </c>
      <c r="J525" s="421" t="s">
        <v>3257</v>
      </c>
      <c r="K525" s="424" t="s">
        <v>60</v>
      </c>
      <c r="L525" s="329">
        <f>CONTINUA!BV525</f>
        <v>0</v>
      </c>
      <c r="M525" s="329">
        <f>CONTINUA!BW525</f>
        <v>0</v>
      </c>
      <c r="N525" s="657"/>
      <c r="O525" s="658" t="s">
        <v>4212</v>
      </c>
      <c r="P525" s="659" t="s">
        <v>4203</v>
      </c>
      <c r="Q525" s="400"/>
      <c r="R525" s="401"/>
      <c r="S525" s="400"/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3654</v>
      </c>
      <c r="B526" s="522" t="s">
        <v>3655</v>
      </c>
      <c r="C526" s="523">
        <v>3</v>
      </c>
      <c r="D526" s="524" t="s">
        <v>3619</v>
      </c>
      <c r="E526" s="524" t="s">
        <v>3656</v>
      </c>
      <c r="F526" s="525" t="s">
        <v>3222</v>
      </c>
      <c r="G526" s="525" t="s">
        <v>3223</v>
      </c>
      <c r="H526" s="350" t="s">
        <v>197</v>
      </c>
      <c r="I526" s="351" t="s">
        <v>3657</v>
      </c>
      <c r="J526" s="409" t="s">
        <v>3257</v>
      </c>
      <c r="K526" s="410" t="s">
        <v>3228</v>
      </c>
      <c r="L526" s="329">
        <f>CONTINUA!BV526</f>
        <v>0</v>
      </c>
      <c r="M526" s="329">
        <f>CONTINUA!BW526</f>
        <v>0</v>
      </c>
      <c r="N526" s="657"/>
      <c r="O526" s="658" t="s">
        <v>4212</v>
      </c>
      <c r="P526" s="659" t="s">
        <v>4203</v>
      </c>
      <c r="Q526" s="400"/>
      <c r="R526" s="401"/>
      <c r="S526" s="400"/>
      <c r="T526" s="401"/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/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/>
      <c r="EM526" s="520"/>
      <c r="EN526" s="520"/>
      <c r="EO526" s="520"/>
      <c r="EP526" s="171">
        <f t="shared" si="601"/>
        <v>0</v>
      </c>
      <c r="EQ526" s="171">
        <f t="shared" si="602"/>
        <v>0</v>
      </c>
      <c r="ER526" s="171">
        <f t="shared" si="603"/>
        <v>0</v>
      </c>
      <c r="ES526" s="171">
        <f t="shared" si="604"/>
        <v>0</v>
      </c>
      <c r="ET526" s="171">
        <f t="shared" si="605"/>
        <v>0</v>
      </c>
      <c r="EU526" s="171">
        <f t="shared" si="606"/>
        <v>0</v>
      </c>
      <c r="EV526" s="172">
        <f t="shared" si="607"/>
        <v>0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11219.36</v>
      </c>
      <c r="EY526" s="174">
        <f>(L526*regular)+(M526*Cadeirantee)</f>
        <v>0</v>
      </c>
      <c r="EZ526" s="249">
        <f>SUMIF(FG526:GJ526,"&gt;0")</f>
        <v>538.32133333333331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11757.681333333334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11219.36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0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372.68399999999997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165.63733333333332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0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3654</v>
      </c>
      <c r="B527" s="369" t="s">
        <v>3655</v>
      </c>
      <c r="C527" s="370" t="s">
        <v>3258</v>
      </c>
      <c r="D527" s="371" t="s">
        <v>3619</v>
      </c>
      <c r="E527" s="371" t="s">
        <v>3656</v>
      </c>
      <c r="F527" s="372" t="s">
        <v>3222</v>
      </c>
      <c r="G527" s="372" t="s">
        <v>3223</v>
      </c>
      <c r="H527" s="373" t="s">
        <v>197</v>
      </c>
      <c r="I527" s="374" t="s">
        <v>3657</v>
      </c>
      <c r="J527" s="421" t="s">
        <v>3257</v>
      </c>
      <c r="K527" s="421" t="s">
        <v>3230</v>
      </c>
      <c r="L527" s="329">
        <f>CONTINUA!BV527</f>
        <v>0</v>
      </c>
      <c r="M527" s="329">
        <f>CONTINUA!BW527</f>
        <v>0</v>
      </c>
      <c r="N527" s="657"/>
      <c r="O527" s="658" t="s">
        <v>4212</v>
      </c>
      <c r="P527" s="659" t="s">
        <v>4203</v>
      </c>
      <c r="Q527" s="400"/>
      <c r="R527" s="401"/>
      <c r="S527" s="400"/>
      <c r="T527" s="401"/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/>
      <c r="AN527" s="401"/>
      <c r="AO527" s="400"/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/>
      <c r="BN527" s="401"/>
      <c r="BO527" s="400"/>
      <c r="BP527" s="401"/>
      <c r="BQ527" s="400"/>
      <c r="BR527" s="401"/>
      <c r="BS527" s="400"/>
      <c r="BT527" s="401"/>
      <c r="BU527" s="400"/>
      <c r="BV527" s="401"/>
      <c r="BW527" s="400"/>
      <c r="BX527" s="401"/>
      <c r="BY527" s="400"/>
      <c r="BZ527" s="401"/>
      <c r="CA527" s="400"/>
      <c r="CB527" s="401"/>
      <c r="CC527" s="400"/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0</v>
      </c>
      <c r="EQ527" s="171">
        <f t="shared" si="602"/>
        <v>0</v>
      </c>
      <c r="ER527" s="171">
        <f t="shared" si="603"/>
        <v>0</v>
      </c>
      <c r="ES527" s="171">
        <f t="shared" si="604"/>
        <v>0</v>
      </c>
      <c r="ET527" s="171">
        <f t="shared" si="605"/>
        <v>0</v>
      </c>
      <c r="EU527" s="171">
        <f t="shared" si="606"/>
        <v>0</v>
      </c>
      <c r="EV527" s="172">
        <f t="shared" si="607"/>
        <v>0</v>
      </c>
      <c r="EW527" s="173"/>
      <c r="EX527" s="248">
        <f t="shared" si="609"/>
        <v>0</v>
      </c>
      <c r="EY527" s="174">
        <f>(L527*regular)+(M527*Cadeirantee)</f>
        <v>0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3654</v>
      </c>
      <c r="B528" s="369" t="s">
        <v>3655</v>
      </c>
      <c r="C528" s="375" t="s">
        <v>3258</v>
      </c>
      <c r="D528" s="371" t="s">
        <v>3619</v>
      </c>
      <c r="E528" s="371" t="s">
        <v>3656</v>
      </c>
      <c r="F528" s="376" t="s">
        <v>3222</v>
      </c>
      <c r="G528" s="376" t="s">
        <v>3223</v>
      </c>
      <c r="H528" s="373" t="s">
        <v>197</v>
      </c>
      <c r="I528" s="374" t="s">
        <v>3657</v>
      </c>
      <c r="J528" s="421" t="s">
        <v>3257</v>
      </c>
      <c r="K528" s="422" t="s">
        <v>3231</v>
      </c>
      <c r="L528" s="329">
        <f>CONTINUA!BV528</f>
        <v>0</v>
      </c>
      <c r="M528" s="329">
        <f>CONTINUA!BW528</f>
        <v>0</v>
      </c>
      <c r="N528" s="657"/>
      <c r="O528" s="658" t="s">
        <v>4212</v>
      </c>
      <c r="P528" s="659" t="s">
        <v>4203</v>
      </c>
      <c r="Q528" s="400"/>
      <c r="R528" s="401"/>
      <c r="S528" s="400"/>
      <c r="T528" s="401"/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3654</v>
      </c>
      <c r="B529" s="369" t="s">
        <v>3655</v>
      </c>
      <c r="C529" s="375" t="s">
        <v>3258</v>
      </c>
      <c r="D529" s="371" t="s">
        <v>3619</v>
      </c>
      <c r="E529" s="371" t="s">
        <v>3656</v>
      </c>
      <c r="F529" s="376" t="s">
        <v>3222</v>
      </c>
      <c r="G529" s="376" t="s">
        <v>3223</v>
      </c>
      <c r="H529" s="373" t="s">
        <v>197</v>
      </c>
      <c r="I529" s="374" t="s">
        <v>3657</v>
      </c>
      <c r="J529" s="421" t="s">
        <v>3257</v>
      </c>
      <c r="K529" s="423" t="s">
        <v>3232</v>
      </c>
      <c r="L529" s="329">
        <f>CONTINUA!BV529</f>
        <v>0</v>
      </c>
      <c r="M529" s="329">
        <f>CONTINUA!BW529</f>
        <v>0</v>
      </c>
      <c r="N529" s="657"/>
      <c r="O529" s="658" t="s">
        <v>4212</v>
      </c>
      <c r="P529" s="659" t="s">
        <v>4203</v>
      </c>
      <c r="Q529" s="400">
        <v>16</v>
      </c>
      <c r="R529" s="401"/>
      <c r="S529" s="400"/>
      <c r="T529" s="401"/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>
        <v>1</v>
      </c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>
        <v>1</v>
      </c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16</v>
      </c>
      <c r="EQ529" s="171">
        <f t="shared" si="602"/>
        <v>2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18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3654</v>
      </c>
      <c r="B530" s="378" t="s">
        <v>3655</v>
      </c>
      <c r="C530" s="379" t="s">
        <v>3258</v>
      </c>
      <c r="D530" s="380" t="s">
        <v>3619</v>
      </c>
      <c r="E530" s="380" t="s">
        <v>3656</v>
      </c>
      <c r="F530" s="381" t="s">
        <v>3222</v>
      </c>
      <c r="G530" s="381" t="s">
        <v>3223</v>
      </c>
      <c r="H530" s="382" t="s">
        <v>197</v>
      </c>
      <c r="I530" s="383" t="s">
        <v>3657</v>
      </c>
      <c r="J530" s="421" t="s">
        <v>3257</v>
      </c>
      <c r="K530" s="424" t="s">
        <v>60</v>
      </c>
      <c r="L530" s="329">
        <f>CONTINUA!BV530</f>
        <v>0</v>
      </c>
      <c r="M530" s="329">
        <f>CONTINUA!BW530</f>
        <v>0</v>
      </c>
      <c r="N530" s="657"/>
      <c r="O530" s="658" t="s">
        <v>4212</v>
      </c>
      <c r="P530" s="659" t="s">
        <v>4203</v>
      </c>
      <c r="Q530" s="400"/>
      <c r="R530" s="401"/>
      <c r="S530" s="400"/>
      <c r="T530" s="401"/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3658</v>
      </c>
      <c r="B531" s="522" t="s">
        <v>3659</v>
      </c>
      <c r="C531" s="523">
        <v>1</v>
      </c>
      <c r="D531" s="524" t="s">
        <v>3619</v>
      </c>
      <c r="E531" s="524" t="s">
        <v>3660</v>
      </c>
      <c r="F531" s="525" t="s">
        <v>3222</v>
      </c>
      <c r="G531" s="525" t="s">
        <v>3223</v>
      </c>
      <c r="H531" s="350" t="s">
        <v>197</v>
      </c>
      <c r="I531" s="351" t="s">
        <v>3661</v>
      </c>
      <c r="J531" s="409" t="s">
        <v>3227</v>
      </c>
      <c r="K531" s="410" t="s">
        <v>3228</v>
      </c>
      <c r="L531" s="329">
        <f>CONTINUA!BV531</f>
        <v>0</v>
      </c>
      <c r="M531" s="329">
        <f>CONTINUA!BW531</f>
        <v>0</v>
      </c>
      <c r="N531" s="657"/>
      <c r="O531" s="658" t="s">
        <v>4212</v>
      </c>
      <c r="P531" s="659" t="s">
        <v>4203</v>
      </c>
      <c r="Q531" s="400">
        <v>16</v>
      </c>
      <c r="R531" s="401"/>
      <c r="S531" s="400"/>
      <c r="T531" s="401"/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/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/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/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16</v>
      </c>
      <c r="EQ531" s="171">
        <f t="shared" si="602"/>
        <v>0</v>
      </c>
      <c r="ER531" s="171">
        <f t="shared" si="603"/>
        <v>0</v>
      </c>
      <c r="ES531" s="171">
        <f t="shared" si="604"/>
        <v>0</v>
      </c>
      <c r="ET531" s="171">
        <f t="shared" si="605"/>
        <v>0</v>
      </c>
      <c r="EU531" s="171">
        <f t="shared" si="606"/>
        <v>0</v>
      </c>
      <c r="EV531" s="172">
        <f t="shared" si="607"/>
        <v>16</v>
      </c>
      <c r="EW531" s="367">
        <f>IF(C531=4,IF(MAX(Q531:EJ533)&gt;0,(Especiall/30*(IF(($G531-$F531)=($G$5-$F$5),30,IF(DAY($G531)=31,($G531-$F531),($G531-$F531)+1)))),0),0)</f>
        <v>0</v>
      </c>
      <c r="EX531" s="248">
        <f t="shared" ref="EX531:EX534" si="614">FF531</f>
        <v>24442.640000000003</v>
      </c>
      <c r="EY531" s="174">
        <f>(L531*regular)+(M531*Cadeirantee)</f>
        <v>0</v>
      </c>
      <c r="EZ531" s="249">
        <f>SUMIF(FG531:GJ531,"&gt;0")</f>
        <v>0</v>
      </c>
      <c r="FA531" s="249">
        <f>SUMIF(FG531:GJ531,"&lt;0")+SUMIF(GN531:HP531,"&lt;0")</f>
        <v>-372.38900000000001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24070.251000000004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24442.640000000003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-372.38900000000001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0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0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0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0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3658</v>
      </c>
      <c r="B532" s="369" t="s">
        <v>3659</v>
      </c>
      <c r="C532" s="370" t="s">
        <v>3229</v>
      </c>
      <c r="D532" s="371" t="s">
        <v>3619</v>
      </c>
      <c r="E532" s="371" t="s">
        <v>3660</v>
      </c>
      <c r="F532" s="372" t="s">
        <v>3222</v>
      </c>
      <c r="G532" s="372" t="s">
        <v>3223</v>
      </c>
      <c r="H532" s="373" t="s">
        <v>197</v>
      </c>
      <c r="I532" s="374" t="s">
        <v>3661</v>
      </c>
      <c r="J532" s="421" t="s">
        <v>3227</v>
      </c>
      <c r="K532" s="421" t="s">
        <v>3230</v>
      </c>
      <c r="L532" s="329">
        <f>CONTINUA!BV532</f>
        <v>0</v>
      </c>
      <c r="M532" s="329">
        <f>CONTINUA!BW532</f>
        <v>0</v>
      </c>
      <c r="N532" s="657"/>
      <c r="O532" s="658" t="s">
        <v>4212</v>
      </c>
      <c r="P532" s="659" t="s">
        <v>4203</v>
      </c>
      <c r="Q532" s="400">
        <v>44</v>
      </c>
      <c r="R532" s="401"/>
      <c r="S532" s="400"/>
      <c r="T532" s="401"/>
      <c r="U532" s="400">
        <v>-1</v>
      </c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/>
      <c r="AL532" s="401"/>
      <c r="AM532" s="400"/>
      <c r="AN532" s="401"/>
      <c r="AO532" s="400"/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/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/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/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44</v>
      </c>
      <c r="EQ532" s="171">
        <f t="shared" si="602"/>
        <v>-1</v>
      </c>
      <c r="ER532" s="171">
        <f t="shared" si="603"/>
        <v>0</v>
      </c>
      <c r="ES532" s="171">
        <f t="shared" si="604"/>
        <v>0</v>
      </c>
      <c r="ET532" s="171">
        <f t="shared" si="605"/>
        <v>0</v>
      </c>
      <c r="EU532" s="171">
        <f t="shared" si="606"/>
        <v>0</v>
      </c>
      <c r="EV532" s="172">
        <f t="shared" si="607"/>
        <v>43</v>
      </c>
      <c r="EW532" s="173"/>
      <c r="EX532" s="248">
        <f t="shared" si="614"/>
        <v>0</v>
      </c>
      <c r="EY532" s="174">
        <f>(L532*regular)+(M532*Cadeirantee)</f>
        <v>0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0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3658</v>
      </c>
      <c r="B533" s="369" t="s">
        <v>3659</v>
      </c>
      <c r="C533" s="375" t="s">
        <v>3229</v>
      </c>
      <c r="D533" s="371" t="s">
        <v>3619</v>
      </c>
      <c r="E533" s="371" t="s">
        <v>3660</v>
      </c>
      <c r="F533" s="376" t="s">
        <v>3222</v>
      </c>
      <c r="G533" s="376" t="s">
        <v>3223</v>
      </c>
      <c r="H533" s="373" t="s">
        <v>197</v>
      </c>
      <c r="I533" s="374" t="s">
        <v>3661</v>
      </c>
      <c r="J533" s="421" t="s">
        <v>3227</v>
      </c>
      <c r="K533" s="422" t="s">
        <v>3231</v>
      </c>
      <c r="L533" s="329">
        <f>CONTINUA!BV533</f>
        <v>0</v>
      </c>
      <c r="M533" s="329">
        <f>CONTINUA!BW533</f>
        <v>0</v>
      </c>
      <c r="N533" s="657"/>
      <c r="O533" s="658" t="s">
        <v>4212</v>
      </c>
      <c r="P533" s="659" t="s">
        <v>4203</v>
      </c>
      <c r="Q533" s="400"/>
      <c r="R533" s="401"/>
      <c r="S533" s="400"/>
      <c r="T533" s="401"/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0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0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3658</v>
      </c>
      <c r="B534" s="369" t="s">
        <v>3659</v>
      </c>
      <c r="C534" s="375" t="s">
        <v>3229</v>
      </c>
      <c r="D534" s="371" t="s">
        <v>3619</v>
      </c>
      <c r="E534" s="371" t="s">
        <v>3660</v>
      </c>
      <c r="F534" s="376" t="s">
        <v>3222</v>
      </c>
      <c r="G534" s="376" t="s">
        <v>3223</v>
      </c>
      <c r="H534" s="373" t="s">
        <v>197</v>
      </c>
      <c r="I534" s="374" t="s">
        <v>3661</v>
      </c>
      <c r="J534" s="421" t="s">
        <v>3227</v>
      </c>
      <c r="K534" s="423" t="s">
        <v>3232</v>
      </c>
      <c r="L534" s="329">
        <f>CONTINUA!BV534</f>
        <v>0</v>
      </c>
      <c r="M534" s="329">
        <f>CONTINUA!BW534</f>
        <v>0</v>
      </c>
      <c r="N534" s="657"/>
      <c r="O534" s="658" t="s">
        <v>4212</v>
      </c>
      <c r="P534" s="659" t="s">
        <v>4203</v>
      </c>
      <c r="Q534" s="400"/>
      <c r="R534" s="401"/>
      <c r="S534" s="400"/>
      <c r="T534" s="401"/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3658</v>
      </c>
      <c r="B535" s="378" t="s">
        <v>3659</v>
      </c>
      <c r="C535" s="379" t="s">
        <v>3229</v>
      </c>
      <c r="D535" s="380" t="s">
        <v>3619</v>
      </c>
      <c r="E535" s="380" t="s">
        <v>3660</v>
      </c>
      <c r="F535" s="381" t="s">
        <v>3222</v>
      </c>
      <c r="G535" s="381" t="s">
        <v>3223</v>
      </c>
      <c r="H535" s="382" t="s">
        <v>197</v>
      </c>
      <c r="I535" s="383" t="s">
        <v>3661</v>
      </c>
      <c r="J535" s="421" t="s">
        <v>3227</v>
      </c>
      <c r="K535" s="424" t="s">
        <v>60</v>
      </c>
      <c r="L535" s="329">
        <f>CONTINUA!BV535</f>
        <v>0</v>
      </c>
      <c r="M535" s="329">
        <f>CONTINUA!BW535</f>
        <v>0</v>
      </c>
      <c r="N535" s="657"/>
      <c r="O535" s="658" t="s">
        <v>4212</v>
      </c>
      <c r="P535" s="659" t="s">
        <v>4203</v>
      </c>
      <c r="Q535" s="400"/>
      <c r="R535" s="401"/>
      <c r="S535" s="400"/>
      <c r="T535" s="401"/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3662</v>
      </c>
      <c r="B536" s="522" t="s">
        <v>3663</v>
      </c>
      <c r="C536" s="523">
        <v>1</v>
      </c>
      <c r="D536" s="524" t="s">
        <v>3619</v>
      </c>
      <c r="E536" s="524" t="s">
        <v>3664</v>
      </c>
      <c r="F536" s="525" t="s">
        <v>3222</v>
      </c>
      <c r="G536" s="525" t="s">
        <v>3223</v>
      </c>
      <c r="H536" s="350" t="s">
        <v>197</v>
      </c>
      <c r="I536" s="351" t="s">
        <v>3665</v>
      </c>
      <c r="J536" s="409" t="s">
        <v>3227</v>
      </c>
      <c r="K536" s="410" t="s">
        <v>3228</v>
      </c>
      <c r="L536" s="329">
        <f>CONTINUA!BV536</f>
        <v>0</v>
      </c>
      <c r="M536" s="329">
        <f>CONTINUA!BW536</f>
        <v>0</v>
      </c>
      <c r="N536" s="657"/>
      <c r="O536" s="658" t="s">
        <v>4212</v>
      </c>
      <c r="P536" s="659" t="s">
        <v>4203</v>
      </c>
      <c r="Q536" s="400">
        <v>22</v>
      </c>
      <c r="R536" s="401"/>
      <c r="S536" s="400"/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/>
      <c r="BN536" s="401"/>
      <c r="BO536" s="400"/>
      <c r="BP536" s="401"/>
      <c r="BQ536" s="400">
        <v>-1</v>
      </c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/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/>
      <c r="EM536" s="520"/>
      <c r="EN536" s="520"/>
      <c r="EO536" s="520"/>
      <c r="EP536" s="171">
        <f t="shared" si="601"/>
        <v>22</v>
      </c>
      <c r="EQ536" s="171">
        <f t="shared" si="602"/>
        <v>-1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21</v>
      </c>
      <c r="EW536" s="367">
        <f>IF(C536=4,IF(MAX(Q536:EJ538)&gt;0,(Especiall/30*(IF(($G536-$F536)=($G$5-$F$5),30,IF(DAY($G536)=31,($G536-$F536),($G536-$F536)+1)))),0),0)</f>
        <v>0</v>
      </c>
      <c r="EX536" s="248">
        <f t="shared" ref="EX536:EX539" si="619">FF536</f>
        <v>21360.800000000003</v>
      </c>
      <c r="EY536" s="174">
        <f>(L536*regular)+(M536*Cadeirantee)</f>
        <v>0</v>
      </c>
      <c r="EZ536" s="249">
        <f>SUMIF(FG536:GJ536,"&gt;0")</f>
        <v>243.97900000000001</v>
      </c>
      <c r="FA536" s="249">
        <f>SUMIF(FG536:GJ536,"&lt;0")+SUMIF(GN536:HP536,"&lt;0")</f>
        <v>-218.29700000000003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22379.217000000004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21360.800000000003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-218.29700000000003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192.61500000000001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51.364000000000004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0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3662</v>
      </c>
      <c r="B537" s="369" t="s">
        <v>3663</v>
      </c>
      <c r="C537" s="370" t="s">
        <v>3229</v>
      </c>
      <c r="D537" s="371" t="s">
        <v>3619</v>
      </c>
      <c r="E537" s="371" t="s">
        <v>3664</v>
      </c>
      <c r="F537" s="372" t="s">
        <v>3222</v>
      </c>
      <c r="G537" s="372" t="s">
        <v>3223</v>
      </c>
      <c r="H537" s="373" t="s">
        <v>197</v>
      </c>
      <c r="I537" s="374" t="s">
        <v>3665</v>
      </c>
      <c r="J537" s="421" t="s">
        <v>3227</v>
      </c>
      <c r="K537" s="421" t="s">
        <v>3230</v>
      </c>
      <c r="L537" s="329">
        <f>CONTINUA!BV537</f>
        <v>83</v>
      </c>
      <c r="M537" s="329">
        <f>CONTINUA!BW537</f>
        <v>0</v>
      </c>
      <c r="N537" s="657"/>
      <c r="O537" s="658" t="s">
        <v>4212</v>
      </c>
      <c r="P537" s="659" t="s">
        <v>4203</v>
      </c>
      <c r="Q537" s="400">
        <v>23</v>
      </c>
      <c r="R537" s="401"/>
      <c r="S537" s="400">
        <v>7</v>
      </c>
      <c r="T537" s="401"/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/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/>
      <c r="BT537" s="401"/>
      <c r="BU537" s="400"/>
      <c r="BV537" s="401"/>
      <c r="BW537" s="400"/>
      <c r="BX537" s="401"/>
      <c r="BY537" s="400">
        <v>1</v>
      </c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>
        <v>1</v>
      </c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23</v>
      </c>
      <c r="EQ537" s="171">
        <f t="shared" si="602"/>
        <v>2</v>
      </c>
      <c r="ER537" s="171">
        <f t="shared" si="603"/>
        <v>7</v>
      </c>
      <c r="ES537" s="171">
        <f t="shared" si="604"/>
        <v>0</v>
      </c>
      <c r="ET537" s="171">
        <f t="shared" si="605"/>
        <v>0</v>
      </c>
      <c r="EU537" s="171">
        <f t="shared" si="606"/>
        <v>0</v>
      </c>
      <c r="EV537" s="172">
        <f t="shared" si="607"/>
        <v>32</v>
      </c>
      <c r="EW537" s="173"/>
      <c r="EX537" s="248">
        <f t="shared" si="619"/>
        <v>0</v>
      </c>
      <c r="EY537" s="174">
        <f>(L537*regular)+(M537*Cadeirantee)</f>
        <v>800.12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3662</v>
      </c>
      <c r="B538" s="369" t="s">
        <v>3663</v>
      </c>
      <c r="C538" s="375" t="s">
        <v>3229</v>
      </c>
      <c r="D538" s="371" t="s">
        <v>3619</v>
      </c>
      <c r="E538" s="371" t="s">
        <v>3664</v>
      </c>
      <c r="F538" s="376" t="s">
        <v>3222</v>
      </c>
      <c r="G538" s="376" t="s">
        <v>3223</v>
      </c>
      <c r="H538" s="373" t="s">
        <v>197</v>
      </c>
      <c r="I538" s="374" t="s">
        <v>3665</v>
      </c>
      <c r="J538" s="421" t="s">
        <v>3227</v>
      </c>
      <c r="K538" s="422" t="s">
        <v>3231</v>
      </c>
      <c r="L538" s="329">
        <f>CONTINUA!BV538</f>
        <v>0</v>
      </c>
      <c r="M538" s="329">
        <f>CONTINUA!BW538</f>
        <v>0</v>
      </c>
      <c r="N538" s="657"/>
      <c r="O538" s="658" t="s">
        <v>4212</v>
      </c>
      <c r="P538" s="659" t="s">
        <v>4203</v>
      </c>
      <c r="Q538" s="400"/>
      <c r="R538" s="401"/>
      <c r="S538" s="400"/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0</v>
      </c>
      <c r="EQ538" s="171">
        <f t="shared" si="602"/>
        <v>0</v>
      </c>
      <c r="ER538" s="171">
        <f t="shared" si="603"/>
        <v>0</v>
      </c>
      <c r="ES538" s="171">
        <f t="shared" si="604"/>
        <v>0</v>
      </c>
      <c r="ET538" s="171">
        <f t="shared" si="605"/>
        <v>0</v>
      </c>
      <c r="EU538" s="171">
        <f t="shared" si="606"/>
        <v>0</v>
      </c>
      <c r="EV538" s="172">
        <f t="shared" si="607"/>
        <v>0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3662</v>
      </c>
      <c r="B539" s="369" t="s">
        <v>3663</v>
      </c>
      <c r="C539" s="375" t="s">
        <v>3229</v>
      </c>
      <c r="D539" s="371" t="s">
        <v>3619</v>
      </c>
      <c r="E539" s="371" t="s">
        <v>3664</v>
      </c>
      <c r="F539" s="376" t="s">
        <v>3222</v>
      </c>
      <c r="G539" s="376" t="s">
        <v>3223</v>
      </c>
      <c r="H539" s="373" t="s">
        <v>197</v>
      </c>
      <c r="I539" s="374" t="s">
        <v>3665</v>
      </c>
      <c r="J539" s="421" t="s">
        <v>3227</v>
      </c>
      <c r="K539" s="423" t="s">
        <v>3232</v>
      </c>
      <c r="L539" s="329">
        <f>CONTINUA!BV539</f>
        <v>0</v>
      </c>
      <c r="M539" s="329">
        <f>CONTINUA!BW539</f>
        <v>0</v>
      </c>
      <c r="N539" s="657"/>
      <c r="O539" s="658" t="s">
        <v>4212</v>
      </c>
      <c r="P539" s="659" t="s">
        <v>4203</v>
      </c>
      <c r="Q539" s="400"/>
      <c r="R539" s="401"/>
      <c r="S539" s="400"/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3662</v>
      </c>
      <c r="B540" s="378" t="s">
        <v>3663</v>
      </c>
      <c r="C540" s="379" t="s">
        <v>3229</v>
      </c>
      <c r="D540" s="380" t="s">
        <v>3619</v>
      </c>
      <c r="E540" s="380" t="s">
        <v>3664</v>
      </c>
      <c r="F540" s="381" t="s">
        <v>3222</v>
      </c>
      <c r="G540" s="381" t="s">
        <v>3223</v>
      </c>
      <c r="H540" s="382" t="s">
        <v>197</v>
      </c>
      <c r="I540" s="383" t="s">
        <v>3665</v>
      </c>
      <c r="J540" s="421" t="s">
        <v>3227</v>
      </c>
      <c r="K540" s="424" t="s">
        <v>60</v>
      </c>
      <c r="L540" s="329">
        <f>CONTINUA!BV540</f>
        <v>0</v>
      </c>
      <c r="M540" s="329">
        <f>CONTINUA!BW540</f>
        <v>0</v>
      </c>
      <c r="N540" s="657"/>
      <c r="O540" s="658" t="s">
        <v>4212</v>
      </c>
      <c r="P540" s="659" t="s">
        <v>4203</v>
      </c>
      <c r="Q540" s="400">
        <v>1</v>
      </c>
      <c r="R540" s="401"/>
      <c r="S540" s="400"/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1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1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192.61500000000001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385.23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3666</v>
      </c>
      <c r="B541" s="522" t="s">
        <v>3667</v>
      </c>
      <c r="C541" s="523">
        <v>1</v>
      </c>
      <c r="D541" s="524" t="s">
        <v>3619</v>
      </c>
      <c r="E541" s="524" t="s">
        <v>3668</v>
      </c>
      <c r="F541" s="525" t="s">
        <v>3222</v>
      </c>
      <c r="G541" s="525" t="s">
        <v>3223</v>
      </c>
      <c r="H541" s="350" t="s">
        <v>197</v>
      </c>
      <c r="I541" s="351" t="s">
        <v>3669</v>
      </c>
      <c r="J541" s="409" t="s">
        <v>3227</v>
      </c>
      <c r="K541" s="410" t="s">
        <v>3228</v>
      </c>
      <c r="L541" s="329">
        <f>CONTINUA!BV541</f>
        <v>0</v>
      </c>
      <c r="M541" s="329">
        <f>CONTINUA!BW541</f>
        <v>0</v>
      </c>
      <c r="N541" s="657"/>
      <c r="O541" s="658" t="s">
        <v>4212</v>
      </c>
      <c r="P541" s="659" t="s">
        <v>4203</v>
      </c>
      <c r="Q541" s="400">
        <v>15</v>
      </c>
      <c r="R541" s="401"/>
      <c r="S541" s="400"/>
      <c r="T541" s="401"/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/>
      <c r="EM541" s="520"/>
      <c r="EN541" s="520"/>
      <c r="EO541" s="520"/>
      <c r="EP541" s="171">
        <f t="shared" si="601"/>
        <v>15</v>
      </c>
      <c r="EQ541" s="171">
        <f t="shared" si="602"/>
        <v>0</v>
      </c>
      <c r="ER541" s="171">
        <f t="shared" si="603"/>
        <v>0</v>
      </c>
      <c r="ES541" s="171">
        <f t="shared" si="604"/>
        <v>0</v>
      </c>
      <c r="ET541" s="171">
        <f t="shared" si="605"/>
        <v>0</v>
      </c>
      <c r="EU541" s="171">
        <f t="shared" si="606"/>
        <v>0</v>
      </c>
      <c r="EV541" s="172">
        <f t="shared" si="607"/>
        <v>15</v>
      </c>
      <c r="EW541" s="367">
        <f>IF(C541=4,IF(MAX(Q541:EJ543)&gt;0,(Especiall/30*(IF(($G541-$F541)=($G$5-$F$5),30,IF(DAY($G541)=31,($G541-$F541),($G541-$F541)+1)))),0),0)</f>
        <v>0</v>
      </c>
      <c r="EX541" s="248">
        <f t="shared" ref="EX541:EX544" si="624">FF541</f>
        <v>20975.57</v>
      </c>
      <c r="EY541" s="174">
        <f>(L541*regular)+(M541*Cadeirantee)</f>
        <v>0</v>
      </c>
      <c r="EZ541" s="249">
        <f>SUMIF(FG541:GJ541,"&gt;0")</f>
        <v>0</v>
      </c>
      <c r="FA541" s="249">
        <f>SUMIF(FG541:GJ541,"&lt;0")+SUMIF(GN541:HP541,"&lt;0")</f>
        <v>0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21370.625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20975.57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0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0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0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3666</v>
      </c>
      <c r="B542" s="369" t="s">
        <v>3667</v>
      </c>
      <c r="C542" s="370" t="s">
        <v>3229</v>
      </c>
      <c r="D542" s="371" t="s">
        <v>3619</v>
      </c>
      <c r="E542" s="371" t="s">
        <v>3668</v>
      </c>
      <c r="F542" s="372" t="s">
        <v>3222</v>
      </c>
      <c r="G542" s="372" t="s">
        <v>3223</v>
      </c>
      <c r="H542" s="373" t="s">
        <v>197</v>
      </c>
      <c r="I542" s="374" t="s">
        <v>3669</v>
      </c>
      <c r="J542" s="421" t="s">
        <v>3227</v>
      </c>
      <c r="K542" s="421" t="s">
        <v>3230</v>
      </c>
      <c r="L542" s="329">
        <f>CONTINUA!BV542</f>
        <v>21</v>
      </c>
      <c r="M542" s="329">
        <f>CONTINUA!BW542</f>
        <v>0</v>
      </c>
      <c r="N542" s="657"/>
      <c r="O542" s="658" t="s">
        <v>4212</v>
      </c>
      <c r="P542" s="659" t="s">
        <v>4203</v>
      </c>
      <c r="Q542" s="400">
        <v>36</v>
      </c>
      <c r="R542" s="401"/>
      <c r="S542" s="400"/>
      <c r="T542" s="401"/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/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/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/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/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36</v>
      </c>
      <c r="EQ542" s="171">
        <f t="shared" si="602"/>
        <v>0</v>
      </c>
      <c r="ER542" s="171">
        <f t="shared" si="603"/>
        <v>0</v>
      </c>
      <c r="ES542" s="171">
        <f t="shared" si="604"/>
        <v>0</v>
      </c>
      <c r="ET542" s="171">
        <f t="shared" si="605"/>
        <v>0</v>
      </c>
      <c r="EU542" s="171">
        <f t="shared" si="606"/>
        <v>0</v>
      </c>
      <c r="EV542" s="172">
        <f t="shared" si="607"/>
        <v>36</v>
      </c>
      <c r="EW542" s="173"/>
      <c r="EX542" s="248">
        <f t="shared" si="624"/>
        <v>0</v>
      </c>
      <c r="EY542" s="174">
        <f>(L542*regular)+(M542*Cadeirantee)</f>
        <v>202.44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0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3666</v>
      </c>
      <c r="B543" s="369" t="s">
        <v>3667</v>
      </c>
      <c r="C543" s="375" t="s">
        <v>3229</v>
      </c>
      <c r="D543" s="371" t="s">
        <v>3619</v>
      </c>
      <c r="E543" s="371" t="s">
        <v>3668</v>
      </c>
      <c r="F543" s="376" t="s">
        <v>3222</v>
      </c>
      <c r="G543" s="376" t="s">
        <v>3223</v>
      </c>
      <c r="H543" s="373" t="s">
        <v>197</v>
      </c>
      <c r="I543" s="374" t="s">
        <v>3669</v>
      </c>
      <c r="J543" s="421" t="s">
        <v>3227</v>
      </c>
      <c r="K543" s="422" t="s">
        <v>3231</v>
      </c>
      <c r="L543" s="329">
        <f>CONTINUA!BV543</f>
        <v>0</v>
      </c>
      <c r="M543" s="329">
        <f>CONTINUA!BW543</f>
        <v>0</v>
      </c>
      <c r="N543" s="657"/>
      <c r="O543" s="658" t="s">
        <v>4212</v>
      </c>
      <c r="P543" s="659" t="s">
        <v>4203</v>
      </c>
      <c r="Q543" s="400"/>
      <c r="R543" s="401"/>
      <c r="S543" s="400"/>
      <c r="T543" s="401"/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/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/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/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0</v>
      </c>
      <c r="EQ543" s="171">
        <f t="shared" si="602"/>
        <v>0</v>
      </c>
      <c r="ER543" s="171">
        <f t="shared" si="603"/>
        <v>0</v>
      </c>
      <c r="ES543" s="171">
        <f t="shared" si="604"/>
        <v>0</v>
      </c>
      <c r="ET543" s="171">
        <f t="shared" si="605"/>
        <v>0</v>
      </c>
      <c r="EU543" s="171">
        <f t="shared" si="606"/>
        <v>0</v>
      </c>
      <c r="EV543" s="172">
        <f t="shared" si="607"/>
        <v>0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3666</v>
      </c>
      <c r="B544" s="369" t="s">
        <v>3667</v>
      </c>
      <c r="C544" s="375" t="s">
        <v>3229</v>
      </c>
      <c r="D544" s="371" t="s">
        <v>3619</v>
      </c>
      <c r="E544" s="371" t="s">
        <v>3668</v>
      </c>
      <c r="F544" s="376" t="s">
        <v>3222</v>
      </c>
      <c r="G544" s="376" t="s">
        <v>3223</v>
      </c>
      <c r="H544" s="373" t="s">
        <v>197</v>
      </c>
      <c r="I544" s="374" t="s">
        <v>3669</v>
      </c>
      <c r="J544" s="421" t="s">
        <v>3227</v>
      </c>
      <c r="K544" s="423" t="s">
        <v>3232</v>
      </c>
      <c r="L544" s="329">
        <f>CONTINUA!BV544</f>
        <v>0</v>
      </c>
      <c r="M544" s="329">
        <f>CONTINUA!BW544</f>
        <v>0</v>
      </c>
      <c r="N544" s="657"/>
      <c r="O544" s="658" t="s">
        <v>4212</v>
      </c>
      <c r="P544" s="659" t="s">
        <v>4203</v>
      </c>
      <c r="Q544" s="400"/>
      <c r="R544" s="401"/>
      <c r="S544" s="400"/>
      <c r="T544" s="401"/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3666</v>
      </c>
      <c r="B545" s="378" t="s">
        <v>3667</v>
      </c>
      <c r="C545" s="379" t="s">
        <v>3229</v>
      </c>
      <c r="D545" s="380" t="s">
        <v>3619</v>
      </c>
      <c r="E545" s="380" t="s">
        <v>3668</v>
      </c>
      <c r="F545" s="381" t="s">
        <v>3222</v>
      </c>
      <c r="G545" s="381" t="s">
        <v>3223</v>
      </c>
      <c r="H545" s="382" t="s">
        <v>197</v>
      </c>
      <c r="I545" s="383" t="s">
        <v>3669</v>
      </c>
      <c r="J545" s="421" t="s">
        <v>3227</v>
      </c>
      <c r="K545" s="424" t="s">
        <v>60</v>
      </c>
      <c r="L545" s="329">
        <f>CONTINUA!BV545</f>
        <v>0</v>
      </c>
      <c r="M545" s="329">
        <f>CONTINUA!BW545</f>
        <v>0</v>
      </c>
      <c r="N545" s="657"/>
      <c r="O545" s="658" t="s">
        <v>4212</v>
      </c>
      <c r="P545" s="659" t="s">
        <v>4203</v>
      </c>
      <c r="Q545" s="400">
        <v>1</v>
      </c>
      <c r="R545" s="401"/>
      <c r="S545" s="400"/>
      <c r="T545" s="401"/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1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1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192.61500000000001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385.23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3670</v>
      </c>
      <c r="B546" s="522" t="s">
        <v>3671</v>
      </c>
      <c r="C546" s="523">
        <v>1</v>
      </c>
      <c r="D546" s="524" t="s">
        <v>3619</v>
      </c>
      <c r="E546" s="524" t="s">
        <v>3672</v>
      </c>
      <c r="F546" s="525" t="s">
        <v>3222</v>
      </c>
      <c r="G546" s="525" t="s">
        <v>3223</v>
      </c>
      <c r="H546" s="350" t="s">
        <v>197</v>
      </c>
      <c r="I546" s="351" t="s">
        <v>3673</v>
      </c>
      <c r="J546" s="409" t="s">
        <v>3227</v>
      </c>
      <c r="K546" s="410" t="s">
        <v>3228</v>
      </c>
      <c r="L546" s="329">
        <f>CONTINUA!BV546</f>
        <v>0</v>
      </c>
      <c r="M546" s="329">
        <f>CONTINUA!BW546</f>
        <v>0</v>
      </c>
      <c r="N546" s="657"/>
      <c r="O546" s="658" t="s">
        <v>4212</v>
      </c>
      <c r="P546" s="659" t="s">
        <v>4203</v>
      </c>
      <c r="Q546" s="400">
        <v>28</v>
      </c>
      <c r="R546" s="401"/>
      <c r="S546" s="400"/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>
        <v>1</v>
      </c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/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>
        <v>1</v>
      </c>
      <c r="CX546" s="401"/>
      <c r="CY546" s="400"/>
      <c r="CZ546" s="401"/>
      <c r="DA546" s="400">
        <v>1</v>
      </c>
      <c r="DB546" s="401"/>
      <c r="DC546" s="400"/>
      <c r="DD546" s="401"/>
      <c r="DE546" s="400"/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/>
      <c r="EM546" s="520"/>
      <c r="EN546" s="520"/>
      <c r="EO546" s="520"/>
      <c r="EP546" s="171">
        <f t="shared" si="601"/>
        <v>28</v>
      </c>
      <c r="EQ546" s="171">
        <f t="shared" si="602"/>
        <v>3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31</v>
      </c>
      <c r="EW546" s="367">
        <f>IF(C546=4,IF(MAX(Q546:EJ548)&gt;0,(Especiall/30*(IF(($G546-$F546)=($G$5-$F$5),30,IF(DAY($G546)=31,($G546-$F546),($G546-$F546)+1)))),0),0)</f>
        <v>0</v>
      </c>
      <c r="EX546" s="248">
        <f t="shared" ref="EX546:EX549" si="629">FF546</f>
        <v>12500.51</v>
      </c>
      <c r="EY546" s="174">
        <f>(L546*regular)+(M546*Cadeirantee)</f>
        <v>0</v>
      </c>
      <c r="EZ546" s="249">
        <f>SUMIF(FG546:GJ546,"&gt;0")</f>
        <v>487.95800000000003</v>
      </c>
      <c r="FA546" s="249">
        <f>SUMIF(FG546:GJ546,"&lt;0")+SUMIF(GN546:HP546,"&lt;0")</f>
        <v>0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12988.468000000001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12500.51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269.661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115.56900000000002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102.72800000000001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0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3670</v>
      </c>
      <c r="B547" s="369" t="s">
        <v>3671</v>
      </c>
      <c r="C547" s="370" t="s">
        <v>3229</v>
      </c>
      <c r="D547" s="371" t="s">
        <v>3619</v>
      </c>
      <c r="E547" s="371" t="s">
        <v>3672</v>
      </c>
      <c r="F547" s="372" t="s">
        <v>3222</v>
      </c>
      <c r="G547" s="372" t="s">
        <v>3223</v>
      </c>
      <c r="H547" s="373" t="s">
        <v>197</v>
      </c>
      <c r="I547" s="374" t="s">
        <v>3673</v>
      </c>
      <c r="J547" s="421" t="s">
        <v>3227</v>
      </c>
      <c r="K547" s="421" t="s">
        <v>3230</v>
      </c>
      <c r="L547" s="329">
        <f>CONTINUA!BV547</f>
        <v>0</v>
      </c>
      <c r="M547" s="329">
        <f>CONTINUA!BW547</f>
        <v>0</v>
      </c>
      <c r="N547" s="657"/>
      <c r="O547" s="658" t="s">
        <v>4212</v>
      </c>
      <c r="P547" s="659" t="s">
        <v>4203</v>
      </c>
      <c r="Q547" s="400">
        <v>1</v>
      </c>
      <c r="R547" s="401"/>
      <c r="S547" s="400"/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1</v>
      </c>
      <c r="EQ547" s="171">
        <f t="shared" si="602"/>
        <v>0</v>
      </c>
      <c r="ER547" s="171">
        <f t="shared" si="603"/>
        <v>0</v>
      </c>
      <c r="ES547" s="171">
        <f t="shared" si="604"/>
        <v>0</v>
      </c>
      <c r="ET547" s="171">
        <f t="shared" si="605"/>
        <v>0</v>
      </c>
      <c r="EU547" s="171">
        <f t="shared" si="606"/>
        <v>0</v>
      </c>
      <c r="EV547" s="172">
        <f t="shared" si="607"/>
        <v>1</v>
      </c>
      <c r="EW547" s="173"/>
      <c r="EX547" s="248">
        <f t="shared" si="629"/>
        <v>0</v>
      </c>
      <c r="EY547" s="174">
        <f>(L547*regular)+(M547*Cadeirantee)</f>
        <v>0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3670</v>
      </c>
      <c r="B548" s="369" t="s">
        <v>3671</v>
      </c>
      <c r="C548" s="375" t="s">
        <v>3229</v>
      </c>
      <c r="D548" s="371" t="s">
        <v>3619</v>
      </c>
      <c r="E548" s="371" t="s">
        <v>3672</v>
      </c>
      <c r="F548" s="376" t="s">
        <v>3222</v>
      </c>
      <c r="G548" s="376" t="s">
        <v>3223</v>
      </c>
      <c r="H548" s="373" t="s">
        <v>197</v>
      </c>
      <c r="I548" s="374" t="s">
        <v>3673</v>
      </c>
      <c r="J548" s="421" t="s">
        <v>3227</v>
      </c>
      <c r="K548" s="422" t="s">
        <v>3231</v>
      </c>
      <c r="L548" s="329">
        <f>CONTINUA!BV548</f>
        <v>0</v>
      </c>
      <c r="M548" s="329">
        <f>CONTINUA!BW548</f>
        <v>0</v>
      </c>
      <c r="N548" s="657"/>
      <c r="O548" s="658" t="s">
        <v>4212</v>
      </c>
      <c r="P548" s="659" t="s">
        <v>4203</v>
      </c>
      <c r="Q548" s="400"/>
      <c r="R548" s="401"/>
      <c r="S548" s="400"/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0</v>
      </c>
      <c r="EQ548" s="171">
        <f t="shared" si="602"/>
        <v>0</v>
      </c>
      <c r="ER548" s="171">
        <f t="shared" si="603"/>
        <v>0</v>
      </c>
      <c r="ES548" s="171">
        <f t="shared" si="604"/>
        <v>0</v>
      </c>
      <c r="ET548" s="171">
        <f t="shared" si="605"/>
        <v>0</v>
      </c>
      <c r="EU548" s="171">
        <f t="shared" si="606"/>
        <v>0</v>
      </c>
      <c r="EV548" s="172">
        <f t="shared" si="607"/>
        <v>0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3670</v>
      </c>
      <c r="B549" s="369" t="s">
        <v>3671</v>
      </c>
      <c r="C549" s="375" t="s">
        <v>3229</v>
      </c>
      <c r="D549" s="371" t="s">
        <v>3619</v>
      </c>
      <c r="E549" s="371" t="s">
        <v>3672</v>
      </c>
      <c r="F549" s="376" t="s">
        <v>3222</v>
      </c>
      <c r="G549" s="376" t="s">
        <v>3223</v>
      </c>
      <c r="H549" s="373" t="s">
        <v>197</v>
      </c>
      <c r="I549" s="374" t="s">
        <v>3673</v>
      </c>
      <c r="J549" s="421" t="s">
        <v>3227</v>
      </c>
      <c r="K549" s="423" t="s">
        <v>3232</v>
      </c>
      <c r="L549" s="329">
        <f>CONTINUA!BV549</f>
        <v>0</v>
      </c>
      <c r="M549" s="329">
        <f>CONTINUA!BW549</f>
        <v>0</v>
      </c>
      <c r="N549" s="657"/>
      <c r="O549" s="658" t="s">
        <v>4212</v>
      </c>
      <c r="P549" s="659" t="s">
        <v>4203</v>
      </c>
      <c r="Q549" s="400"/>
      <c r="R549" s="401"/>
      <c r="S549" s="400"/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0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0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3670</v>
      </c>
      <c r="B550" s="378" t="s">
        <v>3671</v>
      </c>
      <c r="C550" s="379" t="s">
        <v>3229</v>
      </c>
      <c r="D550" s="380" t="s">
        <v>3619</v>
      </c>
      <c r="E550" s="380" t="s">
        <v>3672</v>
      </c>
      <c r="F550" s="381" t="s">
        <v>3222</v>
      </c>
      <c r="G550" s="381" t="s">
        <v>3223</v>
      </c>
      <c r="H550" s="382" t="s">
        <v>197</v>
      </c>
      <c r="I550" s="383" t="s">
        <v>3673</v>
      </c>
      <c r="J550" s="421" t="s">
        <v>3227</v>
      </c>
      <c r="K550" s="424" t="s">
        <v>60</v>
      </c>
      <c r="L550" s="329">
        <f>CONTINUA!BV550</f>
        <v>0</v>
      </c>
      <c r="M550" s="329">
        <f>CONTINUA!BW550</f>
        <v>0</v>
      </c>
      <c r="N550" s="657"/>
      <c r="O550" s="658" t="s">
        <v>4212</v>
      </c>
      <c r="P550" s="659" t="s">
        <v>4203</v>
      </c>
      <c r="Q550" s="400"/>
      <c r="R550" s="401"/>
      <c r="S550" s="400"/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3674</v>
      </c>
      <c r="B551" s="522" t="s">
        <v>3675</v>
      </c>
      <c r="C551" s="523">
        <v>3</v>
      </c>
      <c r="D551" s="524" t="s">
        <v>3619</v>
      </c>
      <c r="E551" s="524" t="s">
        <v>3676</v>
      </c>
      <c r="F551" s="525" t="s">
        <v>3222</v>
      </c>
      <c r="G551" s="525" t="s">
        <v>3223</v>
      </c>
      <c r="H551" s="350" t="s">
        <v>197</v>
      </c>
      <c r="I551" s="351" t="s">
        <v>3677</v>
      </c>
      <c r="J551" s="409" t="s">
        <v>3257</v>
      </c>
      <c r="K551" s="410" t="s">
        <v>3228</v>
      </c>
      <c r="L551" s="329">
        <f>CONTINUA!BV551</f>
        <v>0</v>
      </c>
      <c r="M551" s="329">
        <f>CONTINUA!BW551</f>
        <v>0</v>
      </c>
      <c r="N551" s="657"/>
      <c r="O551" s="658" t="s">
        <v>4212</v>
      </c>
      <c r="P551" s="659" t="s">
        <v>4203</v>
      </c>
      <c r="Q551" s="400"/>
      <c r="R551" s="401"/>
      <c r="S551" s="400"/>
      <c r="T551" s="401"/>
      <c r="U551" s="400"/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/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/>
      <c r="EM551" s="520"/>
      <c r="EN551" s="520"/>
      <c r="EO551" s="520"/>
      <c r="EP551" s="171">
        <f t="shared" si="601"/>
        <v>0</v>
      </c>
      <c r="EQ551" s="171">
        <f t="shared" si="602"/>
        <v>0</v>
      </c>
      <c r="ER551" s="171">
        <f t="shared" si="603"/>
        <v>0</v>
      </c>
      <c r="ES551" s="171">
        <f t="shared" si="604"/>
        <v>0</v>
      </c>
      <c r="ET551" s="171">
        <f t="shared" si="605"/>
        <v>0</v>
      </c>
      <c r="EU551" s="171">
        <f t="shared" si="606"/>
        <v>0</v>
      </c>
      <c r="EV551" s="172">
        <f t="shared" si="607"/>
        <v>0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8113.6600000000008</v>
      </c>
      <c r="EY551" s="174">
        <f>(L551*regular)+(M551*Cadeirantee)</f>
        <v>0</v>
      </c>
      <c r="EZ551" s="249">
        <f>SUMIF(FG551:GJ551,"&gt;0")</f>
        <v>0</v>
      </c>
      <c r="FA551" s="249">
        <f>SUMIF(FG551:GJ551,"&lt;0")+SUMIF(GN551:HP551,"&lt;0")</f>
        <v>0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8113.6600000000008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8113.6600000000008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0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0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0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3674</v>
      </c>
      <c r="B552" s="369" t="s">
        <v>3675</v>
      </c>
      <c r="C552" s="370" t="s">
        <v>3258</v>
      </c>
      <c r="D552" s="371" t="s">
        <v>3619</v>
      </c>
      <c r="E552" s="371" t="s">
        <v>3676</v>
      </c>
      <c r="F552" s="372" t="s">
        <v>3222</v>
      </c>
      <c r="G552" s="372" t="s">
        <v>3223</v>
      </c>
      <c r="H552" s="373" t="s">
        <v>197</v>
      </c>
      <c r="I552" s="374" t="s">
        <v>3677</v>
      </c>
      <c r="J552" s="421" t="s">
        <v>3257</v>
      </c>
      <c r="K552" s="421" t="s">
        <v>3230</v>
      </c>
      <c r="L552" s="329">
        <f>CONTINUA!BV552</f>
        <v>0</v>
      </c>
      <c r="M552" s="329">
        <f>CONTINUA!BW552</f>
        <v>0</v>
      </c>
      <c r="N552" s="657"/>
      <c r="O552" s="658" t="s">
        <v>4212</v>
      </c>
      <c r="P552" s="659" t="s">
        <v>4203</v>
      </c>
      <c r="Q552" s="400"/>
      <c r="R552" s="401"/>
      <c r="S552" s="400"/>
      <c r="T552" s="401"/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/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/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/>
      <c r="CX552" s="401"/>
      <c r="CY552" s="400"/>
      <c r="CZ552" s="401"/>
      <c r="DA552" s="400"/>
      <c r="DB552" s="401"/>
      <c r="DC552" s="400"/>
      <c r="DD552" s="401"/>
      <c r="DE552" s="400"/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/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0</v>
      </c>
      <c r="EQ552" s="171">
        <f t="shared" si="602"/>
        <v>0</v>
      </c>
      <c r="ER552" s="171">
        <f t="shared" si="603"/>
        <v>0</v>
      </c>
      <c r="ES552" s="171">
        <f t="shared" si="604"/>
        <v>0</v>
      </c>
      <c r="ET552" s="171">
        <f t="shared" si="605"/>
        <v>0</v>
      </c>
      <c r="EU552" s="171">
        <f t="shared" si="606"/>
        <v>0</v>
      </c>
      <c r="EV552" s="172">
        <f t="shared" si="607"/>
        <v>0</v>
      </c>
      <c r="EW552" s="173"/>
      <c r="EX552" s="248">
        <f t="shared" si="634"/>
        <v>0</v>
      </c>
      <c r="EY552" s="174">
        <f>(L552*regular)+(M552*Cadeirantee)</f>
        <v>0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3674</v>
      </c>
      <c r="B553" s="369" t="s">
        <v>3675</v>
      </c>
      <c r="C553" s="375" t="s">
        <v>3258</v>
      </c>
      <c r="D553" s="371" t="s">
        <v>3619</v>
      </c>
      <c r="E553" s="371" t="s">
        <v>3676</v>
      </c>
      <c r="F553" s="376" t="s">
        <v>3222</v>
      </c>
      <c r="G553" s="376" t="s">
        <v>3223</v>
      </c>
      <c r="H553" s="373" t="s">
        <v>197</v>
      </c>
      <c r="I553" s="374" t="s">
        <v>3677</v>
      </c>
      <c r="J553" s="421" t="s">
        <v>3257</v>
      </c>
      <c r="K553" s="422" t="s">
        <v>3231</v>
      </c>
      <c r="L553" s="329">
        <f>CONTINUA!BV553</f>
        <v>0</v>
      </c>
      <c r="M553" s="329">
        <f>CONTINUA!BW553</f>
        <v>0</v>
      </c>
      <c r="N553" s="657"/>
      <c r="O553" s="658" t="s">
        <v>4212</v>
      </c>
      <c r="P553" s="659" t="s">
        <v>4203</v>
      </c>
      <c r="Q553" s="400"/>
      <c r="R553" s="401"/>
      <c r="S553" s="400"/>
      <c r="T553" s="401"/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3674</v>
      </c>
      <c r="B554" s="369" t="s">
        <v>3675</v>
      </c>
      <c r="C554" s="375" t="s">
        <v>3258</v>
      </c>
      <c r="D554" s="371" t="s">
        <v>3619</v>
      </c>
      <c r="E554" s="371" t="s">
        <v>3676</v>
      </c>
      <c r="F554" s="376" t="s">
        <v>3222</v>
      </c>
      <c r="G554" s="376" t="s">
        <v>3223</v>
      </c>
      <c r="H554" s="373" t="s">
        <v>197</v>
      </c>
      <c r="I554" s="374" t="s">
        <v>3677</v>
      </c>
      <c r="J554" s="421" t="s">
        <v>3257</v>
      </c>
      <c r="K554" s="423" t="s">
        <v>3232</v>
      </c>
      <c r="L554" s="329">
        <f>CONTINUA!BV554</f>
        <v>0</v>
      </c>
      <c r="M554" s="329">
        <f>CONTINUA!BW554</f>
        <v>0</v>
      </c>
      <c r="N554" s="657"/>
      <c r="O554" s="658" t="s">
        <v>4212</v>
      </c>
      <c r="P554" s="659" t="s">
        <v>4203</v>
      </c>
      <c r="Q554" s="400">
        <v>11</v>
      </c>
      <c r="R554" s="401"/>
      <c r="S554" s="400"/>
      <c r="T554" s="401"/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11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11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3674</v>
      </c>
      <c r="B555" s="378" t="s">
        <v>3675</v>
      </c>
      <c r="C555" s="379" t="s">
        <v>3258</v>
      </c>
      <c r="D555" s="380" t="s">
        <v>3619</v>
      </c>
      <c r="E555" s="380" t="s">
        <v>3676</v>
      </c>
      <c r="F555" s="381" t="s">
        <v>3222</v>
      </c>
      <c r="G555" s="381" t="s">
        <v>3223</v>
      </c>
      <c r="H555" s="382" t="s">
        <v>197</v>
      </c>
      <c r="I555" s="383" t="s">
        <v>3677</v>
      </c>
      <c r="J555" s="421" t="s">
        <v>3257</v>
      </c>
      <c r="K555" s="424" t="s">
        <v>60</v>
      </c>
      <c r="L555" s="329">
        <f>CONTINUA!BV555</f>
        <v>0</v>
      </c>
      <c r="M555" s="329">
        <f>CONTINUA!BW555</f>
        <v>0</v>
      </c>
      <c r="N555" s="657"/>
      <c r="O555" s="658" t="s">
        <v>4212</v>
      </c>
      <c r="P555" s="659" t="s">
        <v>4203</v>
      </c>
      <c r="Q555" s="400"/>
      <c r="R555" s="401"/>
      <c r="S555" s="400"/>
      <c r="T555" s="401"/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3678</v>
      </c>
      <c r="B556" s="522" t="s">
        <v>3679</v>
      </c>
      <c r="C556" s="523">
        <v>1</v>
      </c>
      <c r="D556" s="524" t="s">
        <v>3619</v>
      </c>
      <c r="E556" s="524" t="s">
        <v>3680</v>
      </c>
      <c r="F556" s="525" t="s">
        <v>3222</v>
      </c>
      <c r="G556" s="525" t="s">
        <v>3223</v>
      </c>
      <c r="H556" s="350" t="s">
        <v>197</v>
      </c>
      <c r="I556" s="351" t="s">
        <v>3681</v>
      </c>
      <c r="J556" s="409" t="s">
        <v>3227</v>
      </c>
      <c r="K556" s="410" t="s">
        <v>3228</v>
      </c>
      <c r="L556" s="329">
        <f>CONTINUA!BV556</f>
        <v>0</v>
      </c>
      <c r="M556" s="329">
        <f>CONTINUA!BW556</f>
        <v>0</v>
      </c>
      <c r="N556" s="657"/>
      <c r="O556" s="658" t="s">
        <v>4212</v>
      </c>
      <c r="P556" s="659" t="s">
        <v>4203</v>
      </c>
      <c r="Q556" s="400"/>
      <c r="R556" s="401"/>
      <c r="S556" s="400"/>
      <c r="T556" s="401"/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/>
      <c r="EM556" s="520"/>
      <c r="EN556" s="520"/>
      <c r="EO556" s="520"/>
      <c r="EP556" s="171">
        <f t="shared" si="601"/>
        <v>0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0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24827.870000000003</v>
      </c>
      <c r="EY556" s="174">
        <f>(L556*regular)+(M556*Cadeirantee)</f>
        <v>0</v>
      </c>
      <c r="EZ556" s="249">
        <f>SUMIF(FG556:GJ556,"&gt;0")</f>
        <v>436.59400000000005</v>
      </c>
      <c r="FA556" s="249">
        <f>SUMIF(FG556:GJ556,"&lt;0")+SUMIF(GN556:HP556,"&lt;0")</f>
        <v>-205.45600000000002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25213.248000000007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24827.870000000003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218.29700000000003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-205.45600000000002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192.61500000000001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25.682000000000002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0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3678</v>
      </c>
      <c r="B557" s="369" t="s">
        <v>3679</v>
      </c>
      <c r="C557" s="370" t="s">
        <v>3229</v>
      </c>
      <c r="D557" s="371" t="s">
        <v>3619</v>
      </c>
      <c r="E557" s="371" t="s">
        <v>3680</v>
      </c>
      <c r="F557" s="372" t="s">
        <v>3222</v>
      </c>
      <c r="G557" s="372" t="s">
        <v>3223</v>
      </c>
      <c r="H557" s="373" t="s">
        <v>197</v>
      </c>
      <c r="I557" s="374" t="s">
        <v>3681</v>
      </c>
      <c r="J557" s="421" t="s">
        <v>3227</v>
      </c>
      <c r="K557" s="421" t="s">
        <v>3230</v>
      </c>
      <c r="L557" s="329">
        <f>CONTINUA!BV557</f>
        <v>16</v>
      </c>
      <c r="M557" s="329">
        <f>CONTINUA!BW557</f>
        <v>0</v>
      </c>
      <c r="N557" s="657"/>
      <c r="O557" s="658" t="s">
        <v>4212</v>
      </c>
      <c r="P557" s="659" t="s">
        <v>4203</v>
      </c>
      <c r="Q557" s="400">
        <v>61</v>
      </c>
      <c r="R557" s="401"/>
      <c r="S557" s="400"/>
      <c r="T557" s="401"/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/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>
        <v>1</v>
      </c>
      <c r="BR557" s="401"/>
      <c r="BS557" s="400"/>
      <c r="BT557" s="401"/>
      <c r="BU557" s="400">
        <v>-1</v>
      </c>
      <c r="BV557" s="401"/>
      <c r="BW557" s="400"/>
      <c r="BX557" s="401"/>
      <c r="BY557" s="400">
        <v>1</v>
      </c>
      <c r="BZ557" s="401"/>
      <c r="CA557" s="400"/>
      <c r="CB557" s="401"/>
      <c r="CC557" s="400"/>
      <c r="CD557" s="401"/>
      <c r="CE557" s="400"/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>
        <v>1</v>
      </c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61</v>
      </c>
      <c r="EQ557" s="171">
        <f t="shared" si="602"/>
        <v>2</v>
      </c>
      <c r="ER557" s="171">
        <f t="shared" si="603"/>
        <v>0</v>
      </c>
      <c r="ES557" s="171">
        <f t="shared" si="604"/>
        <v>0</v>
      </c>
      <c r="ET557" s="171">
        <f t="shared" si="605"/>
        <v>0</v>
      </c>
      <c r="EU557" s="171">
        <f t="shared" si="606"/>
        <v>0</v>
      </c>
      <c r="EV557" s="172">
        <f t="shared" si="607"/>
        <v>63</v>
      </c>
      <c r="EW557" s="173"/>
      <c r="EX557" s="248">
        <f t="shared" si="639"/>
        <v>0</v>
      </c>
      <c r="EY557" s="174">
        <f>(L557*regular)+(M557*Cadeirantee)</f>
        <v>154.24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3678</v>
      </c>
      <c r="B558" s="369" t="s">
        <v>3679</v>
      </c>
      <c r="C558" s="375" t="s">
        <v>3229</v>
      </c>
      <c r="D558" s="371" t="s">
        <v>3619</v>
      </c>
      <c r="E558" s="371" t="s">
        <v>3680</v>
      </c>
      <c r="F558" s="376" t="s">
        <v>3222</v>
      </c>
      <c r="G558" s="376" t="s">
        <v>3223</v>
      </c>
      <c r="H558" s="373" t="s">
        <v>197</v>
      </c>
      <c r="I558" s="374" t="s">
        <v>3681</v>
      </c>
      <c r="J558" s="421" t="s">
        <v>3227</v>
      </c>
      <c r="K558" s="422" t="s">
        <v>3231</v>
      </c>
      <c r="L558" s="329">
        <f>CONTINUA!BV558</f>
        <v>0</v>
      </c>
      <c r="M558" s="329">
        <f>CONTINUA!BW558</f>
        <v>0</v>
      </c>
      <c r="N558" s="657"/>
      <c r="O558" s="658" t="s">
        <v>4212</v>
      </c>
      <c r="P558" s="659" t="s">
        <v>4203</v>
      </c>
      <c r="Q558" s="400"/>
      <c r="R558" s="401"/>
      <c r="S558" s="400"/>
      <c r="T558" s="401"/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/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0</v>
      </c>
      <c r="EQ558" s="171">
        <f t="shared" si="602"/>
        <v>0</v>
      </c>
      <c r="ER558" s="171">
        <f t="shared" si="603"/>
        <v>0</v>
      </c>
      <c r="ES558" s="171">
        <f t="shared" si="604"/>
        <v>0</v>
      </c>
      <c r="ET558" s="171">
        <f t="shared" si="605"/>
        <v>0</v>
      </c>
      <c r="EU558" s="171">
        <f t="shared" si="606"/>
        <v>0</v>
      </c>
      <c r="EV558" s="172">
        <f t="shared" si="607"/>
        <v>0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3678</v>
      </c>
      <c r="B559" s="369" t="s">
        <v>3679</v>
      </c>
      <c r="C559" s="375" t="s">
        <v>3229</v>
      </c>
      <c r="D559" s="371" t="s">
        <v>3619</v>
      </c>
      <c r="E559" s="371" t="s">
        <v>3680</v>
      </c>
      <c r="F559" s="376" t="s">
        <v>3222</v>
      </c>
      <c r="G559" s="376" t="s">
        <v>3223</v>
      </c>
      <c r="H559" s="373" t="s">
        <v>197</v>
      </c>
      <c r="I559" s="374" t="s">
        <v>3681</v>
      </c>
      <c r="J559" s="421" t="s">
        <v>3227</v>
      </c>
      <c r="K559" s="423" t="s">
        <v>3232</v>
      </c>
      <c r="L559" s="329">
        <f>CONTINUA!BV559</f>
        <v>0</v>
      </c>
      <c r="M559" s="329">
        <f>CONTINUA!BW559</f>
        <v>0</v>
      </c>
      <c r="N559" s="657"/>
      <c r="O559" s="658" t="s">
        <v>4212</v>
      </c>
      <c r="P559" s="659" t="s">
        <v>4203</v>
      </c>
      <c r="Q559" s="400"/>
      <c r="R559" s="401"/>
      <c r="S559" s="400"/>
      <c r="T559" s="401"/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0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0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3678</v>
      </c>
      <c r="B560" s="378" t="s">
        <v>3679</v>
      </c>
      <c r="C560" s="379" t="s">
        <v>3229</v>
      </c>
      <c r="D560" s="380" t="s">
        <v>3619</v>
      </c>
      <c r="E560" s="380" t="s">
        <v>3680</v>
      </c>
      <c r="F560" s="381" t="s">
        <v>3222</v>
      </c>
      <c r="G560" s="381" t="s">
        <v>3223</v>
      </c>
      <c r="H560" s="382" t="s">
        <v>197</v>
      </c>
      <c r="I560" s="383" t="s">
        <v>3681</v>
      </c>
      <c r="J560" s="421" t="s">
        <v>3227</v>
      </c>
      <c r="K560" s="424" t="s">
        <v>60</v>
      </c>
      <c r="L560" s="329">
        <f>CONTINUA!BV560</f>
        <v>0</v>
      </c>
      <c r="M560" s="329">
        <f>CONTINUA!BW560</f>
        <v>0</v>
      </c>
      <c r="N560" s="657"/>
      <c r="O560" s="658" t="s">
        <v>4212</v>
      </c>
      <c r="P560" s="659" t="s">
        <v>4203</v>
      </c>
      <c r="Q560" s="400"/>
      <c r="R560" s="401"/>
      <c r="S560" s="400"/>
      <c r="T560" s="401"/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3682</v>
      </c>
      <c r="B561" s="522" t="s">
        <v>3683</v>
      </c>
      <c r="C561" s="523">
        <v>1</v>
      </c>
      <c r="D561" s="524" t="s">
        <v>3619</v>
      </c>
      <c r="E561" s="524" t="s">
        <v>3684</v>
      </c>
      <c r="F561" s="525" t="s">
        <v>3222</v>
      </c>
      <c r="G561" s="525" t="s">
        <v>3223</v>
      </c>
      <c r="H561" s="350" t="s">
        <v>197</v>
      </c>
      <c r="I561" s="351" t="s">
        <v>3685</v>
      </c>
      <c r="J561" s="409" t="s">
        <v>3227</v>
      </c>
      <c r="K561" s="410" t="s">
        <v>3228</v>
      </c>
      <c r="L561" s="329">
        <f>CONTINUA!BV561</f>
        <v>0</v>
      </c>
      <c r="M561" s="329">
        <f>CONTINUA!BW561</f>
        <v>0</v>
      </c>
      <c r="N561" s="657"/>
      <c r="O561" s="658" t="s">
        <v>4212</v>
      </c>
      <c r="P561" s="659" t="s">
        <v>4203</v>
      </c>
      <c r="Q561" s="400">
        <v>24</v>
      </c>
      <c r="R561" s="401"/>
      <c r="S561" s="400"/>
      <c r="T561" s="401"/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/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/>
      <c r="EM561" s="520"/>
      <c r="EN561" s="520"/>
      <c r="EO561" s="520"/>
      <c r="EP561" s="171">
        <f t="shared" si="601"/>
        <v>24</v>
      </c>
      <c r="EQ561" s="171">
        <f t="shared" si="602"/>
        <v>0</v>
      </c>
      <c r="ER561" s="171">
        <f t="shared" si="603"/>
        <v>0</v>
      </c>
      <c r="ES561" s="171">
        <f t="shared" si="604"/>
        <v>0</v>
      </c>
      <c r="ET561" s="171">
        <f t="shared" si="605"/>
        <v>0</v>
      </c>
      <c r="EU561" s="171">
        <f t="shared" si="606"/>
        <v>0</v>
      </c>
      <c r="EV561" s="172">
        <f t="shared" si="607"/>
        <v>24</v>
      </c>
      <c r="EW561" s="367">
        <f>IF(C561=4,IF(MAX(Q561:EJ563)&gt;0,(Especiall/30*(IF(($G561-$F561)=($G$5-$F$5),30,IF(DAY($G561)=31,($G561-$F561),($G561-$F561)+1)))),0),0)</f>
        <v>0</v>
      </c>
      <c r="EX561" s="248">
        <f t="shared" ref="EX561:EX564" si="644">FF561</f>
        <v>24827.870000000003</v>
      </c>
      <c r="EY561" s="174">
        <f>(L561*regular)+(M561*Cadeirantee)</f>
        <v>0</v>
      </c>
      <c r="EZ561" s="249">
        <f>SUMIF(FG561:GJ561,"&gt;0")</f>
        <v>359.548</v>
      </c>
      <c r="FA561" s="249">
        <f>SUMIF(FG561:GJ561,"&lt;0")+SUMIF(GN561:HP561,"&lt;0")</f>
        <v>0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25466.978000000003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24827.870000000003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359.548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0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0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0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3682</v>
      </c>
      <c r="B562" s="369" t="s">
        <v>3683</v>
      </c>
      <c r="C562" s="370" t="s">
        <v>3229</v>
      </c>
      <c r="D562" s="371" t="s">
        <v>3619</v>
      </c>
      <c r="E562" s="371" t="s">
        <v>3684</v>
      </c>
      <c r="F562" s="372" t="s">
        <v>3222</v>
      </c>
      <c r="G562" s="372" t="s">
        <v>3223</v>
      </c>
      <c r="H562" s="373" t="s">
        <v>197</v>
      </c>
      <c r="I562" s="374" t="s">
        <v>3685</v>
      </c>
      <c r="J562" s="421" t="s">
        <v>3227</v>
      </c>
      <c r="K562" s="421" t="s">
        <v>3230</v>
      </c>
      <c r="L562" s="329">
        <f>CONTINUA!BV562</f>
        <v>29</v>
      </c>
      <c r="M562" s="329">
        <f>CONTINUA!BW562</f>
        <v>0</v>
      </c>
      <c r="N562" s="657"/>
      <c r="O562" s="658" t="s">
        <v>4212</v>
      </c>
      <c r="P562" s="659" t="s">
        <v>4203</v>
      </c>
      <c r="Q562" s="400">
        <v>27</v>
      </c>
      <c r="R562" s="401"/>
      <c r="S562" s="400">
        <v>10</v>
      </c>
      <c r="T562" s="401"/>
      <c r="U562" s="400"/>
      <c r="V562" s="401"/>
      <c r="W562" s="400"/>
      <c r="X562" s="401"/>
      <c r="Y562" s="400"/>
      <c r="Z562" s="401"/>
      <c r="AA562" s="400">
        <v>1</v>
      </c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/>
      <c r="BB562" s="401"/>
      <c r="BC562" s="400"/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/>
      <c r="DB562" s="401"/>
      <c r="DC562" s="400"/>
      <c r="DD562" s="401"/>
      <c r="DE562" s="400"/>
      <c r="DF562" s="401"/>
      <c r="DG562" s="400"/>
      <c r="DH562" s="401"/>
      <c r="DI562" s="400"/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27</v>
      </c>
      <c r="EQ562" s="171">
        <f t="shared" si="602"/>
        <v>0</v>
      </c>
      <c r="ER562" s="171">
        <f t="shared" si="603"/>
        <v>11</v>
      </c>
      <c r="ES562" s="171">
        <f t="shared" si="604"/>
        <v>0</v>
      </c>
      <c r="ET562" s="171">
        <f t="shared" si="605"/>
        <v>0</v>
      </c>
      <c r="EU562" s="171">
        <f t="shared" si="606"/>
        <v>0</v>
      </c>
      <c r="EV562" s="172">
        <f t="shared" si="607"/>
        <v>38</v>
      </c>
      <c r="EW562" s="173"/>
      <c r="EX562" s="248">
        <f t="shared" si="644"/>
        <v>0</v>
      </c>
      <c r="EY562" s="174">
        <f>(L562*regular)+(M562*Cadeirantee)</f>
        <v>279.56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3682</v>
      </c>
      <c r="B563" s="369" t="s">
        <v>3683</v>
      </c>
      <c r="C563" s="375" t="s">
        <v>3229</v>
      </c>
      <c r="D563" s="371" t="s">
        <v>3619</v>
      </c>
      <c r="E563" s="371" t="s">
        <v>3684</v>
      </c>
      <c r="F563" s="376" t="s">
        <v>3222</v>
      </c>
      <c r="G563" s="376" t="s">
        <v>3223</v>
      </c>
      <c r="H563" s="373" t="s">
        <v>197</v>
      </c>
      <c r="I563" s="374" t="s">
        <v>3685</v>
      </c>
      <c r="J563" s="421" t="s">
        <v>3227</v>
      </c>
      <c r="K563" s="422" t="s">
        <v>3231</v>
      </c>
      <c r="L563" s="329">
        <f>CONTINUA!BV563</f>
        <v>0</v>
      </c>
      <c r="M563" s="329">
        <f>CONTINUA!BW563</f>
        <v>0</v>
      </c>
      <c r="N563" s="657"/>
      <c r="O563" s="658" t="s">
        <v>4212</v>
      </c>
      <c r="P563" s="659" t="s">
        <v>4203</v>
      </c>
      <c r="Q563" s="400"/>
      <c r="R563" s="401"/>
      <c r="S563" s="400"/>
      <c r="T563" s="401"/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0</v>
      </c>
      <c r="EQ563" s="171">
        <f t="shared" si="602"/>
        <v>0</v>
      </c>
      <c r="ER563" s="171">
        <f t="shared" si="603"/>
        <v>0</v>
      </c>
      <c r="ES563" s="171">
        <f t="shared" si="604"/>
        <v>0</v>
      </c>
      <c r="ET563" s="171">
        <f t="shared" si="605"/>
        <v>0</v>
      </c>
      <c r="EU563" s="171">
        <f t="shared" si="606"/>
        <v>0</v>
      </c>
      <c r="EV563" s="172">
        <f t="shared" si="607"/>
        <v>0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3682</v>
      </c>
      <c r="B564" s="369" t="s">
        <v>3683</v>
      </c>
      <c r="C564" s="375" t="s">
        <v>3229</v>
      </c>
      <c r="D564" s="371" t="s">
        <v>3619</v>
      </c>
      <c r="E564" s="371" t="s">
        <v>3684</v>
      </c>
      <c r="F564" s="376" t="s">
        <v>3222</v>
      </c>
      <c r="G564" s="376" t="s">
        <v>3223</v>
      </c>
      <c r="H564" s="373" t="s">
        <v>197</v>
      </c>
      <c r="I564" s="374" t="s">
        <v>3685</v>
      </c>
      <c r="J564" s="421" t="s">
        <v>3227</v>
      </c>
      <c r="K564" s="423" t="s">
        <v>3232</v>
      </c>
      <c r="L564" s="329">
        <f>CONTINUA!BV564</f>
        <v>0</v>
      </c>
      <c r="M564" s="329">
        <f>CONTINUA!BW564</f>
        <v>0</v>
      </c>
      <c r="N564" s="657"/>
      <c r="O564" s="658" t="s">
        <v>4212</v>
      </c>
      <c r="P564" s="659" t="s">
        <v>4203</v>
      </c>
      <c r="Q564" s="400"/>
      <c r="R564" s="401"/>
      <c r="S564" s="400"/>
      <c r="T564" s="401"/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3682</v>
      </c>
      <c r="B565" s="378" t="s">
        <v>3683</v>
      </c>
      <c r="C565" s="379" t="s">
        <v>3229</v>
      </c>
      <c r="D565" s="380" t="s">
        <v>3619</v>
      </c>
      <c r="E565" s="380" t="s">
        <v>3684</v>
      </c>
      <c r="F565" s="381" t="s">
        <v>3222</v>
      </c>
      <c r="G565" s="381" t="s">
        <v>3223</v>
      </c>
      <c r="H565" s="382" t="s">
        <v>197</v>
      </c>
      <c r="I565" s="383" t="s">
        <v>3685</v>
      </c>
      <c r="J565" s="421" t="s">
        <v>3227</v>
      </c>
      <c r="K565" s="424" t="s">
        <v>60</v>
      </c>
      <c r="L565" s="329">
        <f>CONTINUA!BV565</f>
        <v>0</v>
      </c>
      <c r="M565" s="329">
        <f>CONTINUA!BW565</f>
        <v>0</v>
      </c>
      <c r="N565" s="657"/>
      <c r="O565" s="658" t="s">
        <v>4212</v>
      </c>
      <c r="P565" s="659" t="s">
        <v>4203</v>
      </c>
      <c r="Q565" s="400"/>
      <c r="R565" s="401"/>
      <c r="S565" s="400"/>
      <c r="T565" s="401"/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3686</v>
      </c>
      <c r="B566" s="522" t="s">
        <v>3687</v>
      </c>
      <c r="C566" s="523">
        <v>3</v>
      </c>
      <c r="D566" s="524" t="s">
        <v>3619</v>
      </c>
      <c r="E566" s="524" t="s">
        <v>3688</v>
      </c>
      <c r="F566" s="525" t="s">
        <v>3222</v>
      </c>
      <c r="G566" s="525" t="s">
        <v>3223</v>
      </c>
      <c r="H566" s="350" t="s">
        <v>197</v>
      </c>
      <c r="I566" s="351" t="s">
        <v>3689</v>
      </c>
      <c r="J566" s="409" t="s">
        <v>3257</v>
      </c>
      <c r="K566" s="410" t="s">
        <v>3228</v>
      </c>
      <c r="L566" s="329">
        <f>CONTINUA!BV566</f>
        <v>0</v>
      </c>
      <c r="M566" s="329">
        <f>CONTINUA!BW566</f>
        <v>0</v>
      </c>
      <c r="N566" s="657"/>
      <c r="O566" s="658" t="s">
        <v>4212</v>
      </c>
      <c r="P566" s="659" t="s">
        <v>4203</v>
      </c>
      <c r="Q566" s="400"/>
      <c r="R566" s="401"/>
      <c r="S566" s="400"/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/>
      <c r="EM566" s="520"/>
      <c r="EN566" s="520"/>
      <c r="EO566" s="520"/>
      <c r="EP566" s="171">
        <f t="shared" si="601"/>
        <v>0</v>
      </c>
      <c r="EQ566" s="171">
        <f t="shared" si="602"/>
        <v>0</v>
      </c>
      <c r="ER566" s="171">
        <f t="shared" si="603"/>
        <v>0</v>
      </c>
      <c r="ES566" s="171">
        <f t="shared" si="604"/>
        <v>0</v>
      </c>
      <c r="ET566" s="171">
        <f t="shared" si="605"/>
        <v>0</v>
      </c>
      <c r="EU566" s="171">
        <f t="shared" si="606"/>
        <v>0</v>
      </c>
      <c r="EV566" s="172">
        <f t="shared" si="607"/>
        <v>0</v>
      </c>
      <c r="EW566" s="367">
        <f>IF(C566=4,IF(MAX(Q566:EJ568)&gt;0,(Especiall/30*(IF(($G566-$F566)=($G$5-$F$5),30,IF(DAY($G566)=31,($G566-$F566),($G566-$F566)+1)))),0),0)</f>
        <v>0</v>
      </c>
      <c r="EX566" s="248">
        <f t="shared" ref="EX566:EX569" si="649">FF566</f>
        <v>8734.8000000000011</v>
      </c>
      <c r="EY566" s="174">
        <f>(L566*regular)+(M566*Cadeirantee)</f>
        <v>0</v>
      </c>
      <c r="EZ566" s="249">
        <f>SUMIF(FG566:GJ566,"&gt;0")</f>
        <v>0</v>
      </c>
      <c r="FA566" s="249">
        <f>SUMIF(FG566:GJ566,"&lt;0")+SUMIF(GN566:HP566,"&lt;0")</f>
        <v>0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8734.8000000000011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8734.8000000000011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0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3686</v>
      </c>
      <c r="B567" s="369" t="s">
        <v>3687</v>
      </c>
      <c r="C567" s="370" t="s">
        <v>3258</v>
      </c>
      <c r="D567" s="371" t="s">
        <v>3619</v>
      </c>
      <c r="E567" s="371" t="s">
        <v>3688</v>
      </c>
      <c r="F567" s="372" t="s">
        <v>3222</v>
      </c>
      <c r="G567" s="372" t="s">
        <v>3223</v>
      </c>
      <c r="H567" s="373" t="s">
        <v>197</v>
      </c>
      <c r="I567" s="374" t="s">
        <v>3689</v>
      </c>
      <c r="J567" s="421" t="s">
        <v>3257</v>
      </c>
      <c r="K567" s="421" t="s">
        <v>3230</v>
      </c>
      <c r="L567" s="329">
        <f>CONTINUA!BV567</f>
        <v>0</v>
      </c>
      <c r="M567" s="329">
        <f>CONTINUA!BW567</f>
        <v>0</v>
      </c>
      <c r="N567" s="657"/>
      <c r="O567" s="658" t="s">
        <v>4212</v>
      </c>
      <c r="P567" s="659" t="s">
        <v>4203</v>
      </c>
      <c r="Q567" s="400"/>
      <c r="R567" s="401"/>
      <c r="S567" s="400"/>
      <c r="T567" s="401"/>
      <c r="U567" s="400"/>
      <c r="V567" s="401"/>
      <c r="W567" s="400"/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/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/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/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/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0</v>
      </c>
      <c r="EQ567" s="171">
        <f t="shared" si="602"/>
        <v>0</v>
      </c>
      <c r="ER567" s="171">
        <f t="shared" si="603"/>
        <v>0</v>
      </c>
      <c r="ES567" s="171">
        <f t="shared" si="604"/>
        <v>0</v>
      </c>
      <c r="ET567" s="171">
        <f t="shared" si="605"/>
        <v>0</v>
      </c>
      <c r="EU567" s="171">
        <f t="shared" si="606"/>
        <v>0</v>
      </c>
      <c r="EV567" s="172">
        <f t="shared" si="607"/>
        <v>0</v>
      </c>
      <c r="EW567" s="173"/>
      <c r="EX567" s="248">
        <f t="shared" si="649"/>
        <v>0</v>
      </c>
      <c r="EY567" s="174">
        <f>(L567*regular)+(M567*Cadeirantee)</f>
        <v>0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3686</v>
      </c>
      <c r="B568" s="369" t="s">
        <v>3687</v>
      </c>
      <c r="C568" s="375" t="s">
        <v>3258</v>
      </c>
      <c r="D568" s="371" t="s">
        <v>3619</v>
      </c>
      <c r="E568" s="371" t="s">
        <v>3688</v>
      </c>
      <c r="F568" s="376" t="s">
        <v>3222</v>
      </c>
      <c r="G568" s="376" t="s">
        <v>3223</v>
      </c>
      <c r="H568" s="373" t="s">
        <v>197</v>
      </c>
      <c r="I568" s="374" t="s">
        <v>3689</v>
      </c>
      <c r="J568" s="421" t="s">
        <v>3257</v>
      </c>
      <c r="K568" s="422" t="s">
        <v>3231</v>
      </c>
      <c r="L568" s="329">
        <f>CONTINUA!BV568</f>
        <v>0</v>
      </c>
      <c r="M568" s="329">
        <f>CONTINUA!BW568</f>
        <v>0</v>
      </c>
      <c r="N568" s="657"/>
      <c r="O568" s="658" t="s">
        <v>4212</v>
      </c>
      <c r="P568" s="659" t="s">
        <v>4203</v>
      </c>
      <c r="Q568" s="400"/>
      <c r="R568" s="401"/>
      <c r="S568" s="400"/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/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/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0</v>
      </c>
      <c r="EQ568" s="171">
        <f t="shared" si="602"/>
        <v>0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0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3686</v>
      </c>
      <c r="B569" s="369" t="s">
        <v>3687</v>
      </c>
      <c r="C569" s="375" t="s">
        <v>3258</v>
      </c>
      <c r="D569" s="371" t="s">
        <v>3619</v>
      </c>
      <c r="E569" s="371" t="s">
        <v>3688</v>
      </c>
      <c r="F569" s="376" t="s">
        <v>3222</v>
      </c>
      <c r="G569" s="376" t="s">
        <v>3223</v>
      </c>
      <c r="H569" s="373" t="s">
        <v>197</v>
      </c>
      <c r="I569" s="374" t="s">
        <v>3689</v>
      </c>
      <c r="J569" s="421" t="s">
        <v>3257</v>
      </c>
      <c r="K569" s="423" t="s">
        <v>3232</v>
      </c>
      <c r="L569" s="329">
        <f>CONTINUA!BV569</f>
        <v>0</v>
      </c>
      <c r="M569" s="329">
        <f>CONTINUA!BW569</f>
        <v>0</v>
      </c>
      <c r="N569" s="657"/>
      <c r="O569" s="658" t="s">
        <v>4212</v>
      </c>
      <c r="P569" s="659" t="s">
        <v>4203</v>
      </c>
      <c r="Q569" s="400">
        <v>12</v>
      </c>
      <c r="R569" s="401"/>
      <c r="S569" s="400"/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12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12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3686</v>
      </c>
      <c r="B570" s="378" t="s">
        <v>3687</v>
      </c>
      <c r="C570" s="379" t="s">
        <v>3258</v>
      </c>
      <c r="D570" s="380" t="s">
        <v>3619</v>
      </c>
      <c r="E570" s="380" t="s">
        <v>3688</v>
      </c>
      <c r="F570" s="381" t="s">
        <v>3222</v>
      </c>
      <c r="G570" s="381" t="s">
        <v>3223</v>
      </c>
      <c r="H570" s="382" t="s">
        <v>197</v>
      </c>
      <c r="I570" s="383" t="s">
        <v>3689</v>
      </c>
      <c r="J570" s="421" t="s">
        <v>3257</v>
      </c>
      <c r="K570" s="424" t="s">
        <v>60</v>
      </c>
      <c r="L570" s="329">
        <f>CONTINUA!BV570</f>
        <v>0</v>
      </c>
      <c r="M570" s="329">
        <f>CONTINUA!BW570</f>
        <v>0</v>
      </c>
      <c r="N570" s="657"/>
      <c r="O570" s="658" t="s">
        <v>4212</v>
      </c>
      <c r="P570" s="659" t="s">
        <v>4203</v>
      </c>
      <c r="Q570" s="400"/>
      <c r="R570" s="401"/>
      <c r="S570" s="400"/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3690</v>
      </c>
      <c r="B571" s="522" t="s">
        <v>3691</v>
      </c>
      <c r="C571" s="523">
        <v>3</v>
      </c>
      <c r="D571" s="524" t="s">
        <v>3619</v>
      </c>
      <c r="E571" s="524" t="s">
        <v>3692</v>
      </c>
      <c r="F571" s="525" t="s">
        <v>3222</v>
      </c>
      <c r="G571" s="525" t="s">
        <v>3223</v>
      </c>
      <c r="H571" s="350" t="s">
        <v>197</v>
      </c>
      <c r="I571" s="351" t="s">
        <v>389</v>
      </c>
      <c r="J571" s="409" t="s">
        <v>3257</v>
      </c>
      <c r="K571" s="410" t="s">
        <v>3228</v>
      </c>
      <c r="L571" s="329">
        <f>CONTINUA!BV571</f>
        <v>0</v>
      </c>
      <c r="M571" s="329">
        <f>CONTINUA!BW571</f>
        <v>0</v>
      </c>
      <c r="N571" s="657"/>
      <c r="O571" s="658" t="s">
        <v>4212</v>
      </c>
      <c r="P571" s="659" t="s">
        <v>4203</v>
      </c>
      <c r="Q571" s="400"/>
      <c r="R571" s="401"/>
      <c r="S571" s="400"/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/>
      <c r="AL571" s="401"/>
      <c r="AM571" s="400"/>
      <c r="AN571" s="401"/>
      <c r="AO571" s="400"/>
      <c r="AP571" s="401"/>
      <c r="AQ571" s="400"/>
      <c r="AR571" s="401"/>
      <c r="AS571" s="400"/>
      <c r="AT571" s="401"/>
      <c r="AU571" s="400"/>
      <c r="AV571" s="401"/>
      <c r="AW571" s="400"/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/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/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/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/>
      <c r="EM571" s="520"/>
      <c r="EN571" s="520"/>
      <c r="EO571" s="520"/>
      <c r="EP571" s="171">
        <f t="shared" si="601"/>
        <v>0</v>
      </c>
      <c r="EQ571" s="171">
        <f t="shared" si="602"/>
        <v>0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0</v>
      </c>
      <c r="EW571" s="367">
        <f>IF(C571=4,IF(MAX(Q571:EJ573)&gt;0,(Especiall/30*(IF(($G571-$F571)=($G$5-$F$5),30,IF(DAY($G571)=31,($G571-$F571),($G571-$F571)+1)))),0),0)</f>
        <v>0</v>
      </c>
      <c r="EX571" s="248">
        <f t="shared" ref="EX571:EX574" si="654">FF571</f>
        <v>8113.6600000000008</v>
      </c>
      <c r="EY571" s="174">
        <f>(L571*regular)+(M571*Cadeirantee)</f>
        <v>0</v>
      </c>
      <c r="EZ571" s="249">
        <f>SUMIF(FG571:GJ571,"&gt;0")</f>
        <v>973.11933333333332</v>
      </c>
      <c r="FA571" s="249">
        <f>SUMIF(FG571:GJ571,"&lt;0")+SUMIF(GN571:HP571,"&lt;0")</f>
        <v>-807.48199999999997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8279.2973333333339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8113.6600000000008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0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0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-434.79799999999994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-372.68399999999997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351.97933333333327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0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289.8653333333333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0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331.27466666666663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0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3690</v>
      </c>
      <c r="B572" s="369" t="s">
        <v>3691</v>
      </c>
      <c r="C572" s="370" t="s">
        <v>3258</v>
      </c>
      <c r="D572" s="371" t="s">
        <v>3619</v>
      </c>
      <c r="E572" s="371" t="s">
        <v>3692</v>
      </c>
      <c r="F572" s="372" t="s">
        <v>3222</v>
      </c>
      <c r="G572" s="372" t="s">
        <v>3223</v>
      </c>
      <c r="H572" s="373" t="s">
        <v>197</v>
      </c>
      <c r="I572" s="374" t="s">
        <v>389</v>
      </c>
      <c r="J572" s="421" t="s">
        <v>3257</v>
      </c>
      <c r="K572" s="421" t="s">
        <v>3230</v>
      </c>
      <c r="L572" s="329">
        <f>CONTINUA!BV572</f>
        <v>0</v>
      </c>
      <c r="M572" s="329">
        <f>CONTINUA!BW572</f>
        <v>0</v>
      </c>
      <c r="N572" s="657"/>
      <c r="O572" s="658" t="s">
        <v>4212</v>
      </c>
      <c r="P572" s="659" t="s">
        <v>4203</v>
      </c>
      <c r="Q572" s="400"/>
      <c r="R572" s="401"/>
      <c r="S572" s="400"/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/>
      <c r="AP572" s="401"/>
      <c r="AQ572" s="400"/>
      <c r="AR572" s="401"/>
      <c r="AS572" s="400"/>
      <c r="AT572" s="401"/>
      <c r="AU572" s="400"/>
      <c r="AV572" s="401"/>
      <c r="AW572" s="400"/>
      <c r="AX572" s="401"/>
      <c r="AY572" s="400"/>
      <c r="AZ572" s="401"/>
      <c r="BA572" s="400"/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/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/>
      <c r="CX572" s="401"/>
      <c r="CY572" s="400"/>
      <c r="CZ572" s="401"/>
      <c r="DA572" s="400"/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0</v>
      </c>
      <c r="EQ572" s="171">
        <f t="shared" si="602"/>
        <v>0</v>
      </c>
      <c r="ER572" s="171">
        <f t="shared" si="603"/>
        <v>0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0</v>
      </c>
      <c r="EW572" s="173"/>
      <c r="EX572" s="248">
        <f t="shared" si="654"/>
        <v>0</v>
      </c>
      <c r="EY572" s="174">
        <f>(L572*regular)+(M572*Cadeirantee)</f>
        <v>0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3690</v>
      </c>
      <c r="B573" s="369" t="s">
        <v>3691</v>
      </c>
      <c r="C573" s="375" t="s">
        <v>3258</v>
      </c>
      <c r="D573" s="371" t="s">
        <v>3619</v>
      </c>
      <c r="E573" s="371" t="s">
        <v>3692</v>
      </c>
      <c r="F573" s="376" t="s">
        <v>3222</v>
      </c>
      <c r="G573" s="376" t="s">
        <v>3223</v>
      </c>
      <c r="H573" s="373" t="s">
        <v>197</v>
      </c>
      <c r="I573" s="374" t="s">
        <v>389</v>
      </c>
      <c r="J573" s="421" t="s">
        <v>3257</v>
      </c>
      <c r="K573" s="422" t="s">
        <v>3231</v>
      </c>
      <c r="L573" s="329">
        <f>CONTINUA!BV573</f>
        <v>0</v>
      </c>
      <c r="M573" s="329">
        <f>CONTINUA!BW573</f>
        <v>0</v>
      </c>
      <c r="N573" s="657"/>
      <c r="O573" s="658" t="s">
        <v>4212</v>
      </c>
      <c r="P573" s="659" t="s">
        <v>4203</v>
      </c>
      <c r="Q573" s="400"/>
      <c r="R573" s="401"/>
      <c r="S573" s="400"/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0</v>
      </c>
      <c r="EQ573" s="171">
        <f t="shared" si="602"/>
        <v>0</v>
      </c>
      <c r="ER573" s="171">
        <f t="shared" si="603"/>
        <v>0</v>
      </c>
      <c r="ES573" s="171">
        <f t="shared" si="604"/>
        <v>0</v>
      </c>
      <c r="ET573" s="171">
        <f t="shared" si="605"/>
        <v>0</v>
      </c>
      <c r="EU573" s="171">
        <f t="shared" si="606"/>
        <v>0</v>
      </c>
      <c r="EV573" s="172">
        <f t="shared" si="607"/>
        <v>0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3690</v>
      </c>
      <c r="B574" s="369" t="s">
        <v>3691</v>
      </c>
      <c r="C574" s="375" t="s">
        <v>3258</v>
      </c>
      <c r="D574" s="371" t="s">
        <v>3619</v>
      </c>
      <c r="E574" s="371" t="s">
        <v>3692</v>
      </c>
      <c r="F574" s="376" t="s">
        <v>3222</v>
      </c>
      <c r="G574" s="376" t="s">
        <v>3223</v>
      </c>
      <c r="H574" s="373" t="s">
        <v>197</v>
      </c>
      <c r="I574" s="374" t="s">
        <v>389</v>
      </c>
      <c r="J574" s="421" t="s">
        <v>3257</v>
      </c>
      <c r="K574" s="423" t="s">
        <v>3232</v>
      </c>
      <c r="L574" s="329">
        <f>CONTINUA!BV574</f>
        <v>0</v>
      </c>
      <c r="M574" s="329">
        <f>CONTINUA!BW574</f>
        <v>0</v>
      </c>
      <c r="N574" s="657"/>
      <c r="O574" s="658" t="s">
        <v>4212</v>
      </c>
      <c r="P574" s="659" t="s">
        <v>4203</v>
      </c>
      <c r="Q574" s="400">
        <v>11</v>
      </c>
      <c r="R574" s="401"/>
      <c r="S574" s="400"/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>
        <v>-1</v>
      </c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>
        <v>-1</v>
      </c>
      <c r="BN574" s="401"/>
      <c r="BO574" s="400"/>
      <c r="BP574" s="401"/>
      <c r="BQ574" s="400">
        <v>1</v>
      </c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>
        <v>1</v>
      </c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/>
      <c r="CX574" s="401"/>
      <c r="CY574" s="400"/>
      <c r="CZ574" s="401"/>
      <c r="DA574" s="400">
        <v>2</v>
      </c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11</v>
      </c>
      <c r="EQ574" s="171">
        <f t="shared" si="602"/>
        <v>2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13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3690</v>
      </c>
      <c r="B575" s="378" t="s">
        <v>3691</v>
      </c>
      <c r="C575" s="379" t="s">
        <v>3258</v>
      </c>
      <c r="D575" s="380" t="s">
        <v>3619</v>
      </c>
      <c r="E575" s="380" t="s">
        <v>3692</v>
      </c>
      <c r="F575" s="381" t="s">
        <v>3222</v>
      </c>
      <c r="G575" s="381" t="s">
        <v>3223</v>
      </c>
      <c r="H575" s="382" t="s">
        <v>197</v>
      </c>
      <c r="I575" s="383" t="s">
        <v>389</v>
      </c>
      <c r="J575" s="421" t="s">
        <v>3257</v>
      </c>
      <c r="K575" s="424" t="s">
        <v>60</v>
      </c>
      <c r="L575" s="329">
        <f>CONTINUA!BV575</f>
        <v>0</v>
      </c>
      <c r="M575" s="329">
        <f>CONTINUA!BW575</f>
        <v>0</v>
      </c>
      <c r="N575" s="657"/>
      <c r="O575" s="658" t="s">
        <v>4212</v>
      </c>
      <c r="P575" s="659" t="s">
        <v>4203</v>
      </c>
      <c r="Q575" s="400"/>
      <c r="R575" s="401"/>
      <c r="S575" s="400"/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3693</v>
      </c>
      <c r="B576" s="522" t="s">
        <v>3694</v>
      </c>
      <c r="C576" s="523">
        <v>3</v>
      </c>
      <c r="D576" s="524" t="s">
        <v>3619</v>
      </c>
      <c r="E576" s="524" t="s">
        <v>3695</v>
      </c>
      <c r="F576" s="525" t="s">
        <v>3222</v>
      </c>
      <c r="G576" s="525" t="s">
        <v>3223</v>
      </c>
      <c r="H576" s="350" t="s">
        <v>197</v>
      </c>
      <c r="I576" s="351" t="s">
        <v>3696</v>
      </c>
      <c r="J576" s="409" t="s">
        <v>3257</v>
      </c>
      <c r="K576" s="410" t="s">
        <v>3228</v>
      </c>
      <c r="L576" s="329">
        <f>CONTINUA!BV576</f>
        <v>0</v>
      </c>
      <c r="M576" s="329">
        <f>CONTINUA!BW576</f>
        <v>0</v>
      </c>
      <c r="N576" s="657"/>
      <c r="O576" s="658" t="s">
        <v>4212</v>
      </c>
      <c r="P576" s="659" t="s">
        <v>4203</v>
      </c>
      <c r="Q576" s="400"/>
      <c r="R576" s="401"/>
      <c r="S576" s="400"/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/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/>
      <c r="EM576" s="520"/>
      <c r="EN576" s="520"/>
      <c r="EO576" s="520"/>
      <c r="EP576" s="171">
        <f t="shared" si="601"/>
        <v>0</v>
      </c>
      <c r="EQ576" s="171">
        <f t="shared" si="602"/>
        <v>0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0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13082.78</v>
      </c>
      <c r="EY576" s="174">
        <f>(L576*regular)+(M576*Cadeirantee)</f>
        <v>0</v>
      </c>
      <c r="EZ576" s="249">
        <f>SUMIF(FG576:GJ576,"&gt;0")</f>
        <v>434.79799999999994</v>
      </c>
      <c r="FA576" s="249">
        <f>SUMIF(FG576:GJ576,"&lt;0")+SUMIF(GN576:HP576,"&lt;0")</f>
        <v>0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13517.578000000001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13082.78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289.8653333333333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144.93266666666665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0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3693</v>
      </c>
      <c r="B577" s="369" t="s">
        <v>3694</v>
      </c>
      <c r="C577" s="370" t="s">
        <v>3258</v>
      </c>
      <c r="D577" s="371" t="s">
        <v>3619</v>
      </c>
      <c r="E577" s="371" t="s">
        <v>3695</v>
      </c>
      <c r="F577" s="372" t="s">
        <v>3222</v>
      </c>
      <c r="G577" s="372" t="s">
        <v>3223</v>
      </c>
      <c r="H577" s="373" t="s">
        <v>197</v>
      </c>
      <c r="I577" s="374" t="s">
        <v>3696</v>
      </c>
      <c r="J577" s="421" t="s">
        <v>3257</v>
      </c>
      <c r="K577" s="421" t="s">
        <v>3230</v>
      </c>
      <c r="L577" s="329">
        <f>CONTINUA!BV577</f>
        <v>0</v>
      </c>
      <c r="M577" s="329">
        <f>CONTINUA!BW577</f>
        <v>0</v>
      </c>
      <c r="N577" s="657"/>
      <c r="O577" s="658" t="s">
        <v>4212</v>
      </c>
      <c r="P577" s="659" t="s">
        <v>4203</v>
      </c>
      <c r="Q577" s="400"/>
      <c r="R577" s="401"/>
      <c r="S577" s="400"/>
      <c r="T577" s="401"/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/>
      <c r="AL577" s="401"/>
      <c r="AM577" s="400"/>
      <c r="AN577" s="401"/>
      <c r="AO577" s="400"/>
      <c r="AP577" s="401"/>
      <c r="AQ577" s="400"/>
      <c r="AR577" s="401"/>
      <c r="AS577" s="400"/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/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/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0</v>
      </c>
      <c r="EQ577" s="171">
        <f t="shared" si="602"/>
        <v>0</v>
      </c>
      <c r="ER577" s="171">
        <f t="shared" si="603"/>
        <v>0</v>
      </c>
      <c r="ES577" s="171">
        <f t="shared" si="604"/>
        <v>0</v>
      </c>
      <c r="ET577" s="171">
        <f t="shared" si="605"/>
        <v>0</v>
      </c>
      <c r="EU577" s="171">
        <f t="shared" si="606"/>
        <v>0</v>
      </c>
      <c r="EV577" s="172">
        <f t="shared" si="607"/>
        <v>0</v>
      </c>
      <c r="EW577" s="173"/>
      <c r="EX577" s="248">
        <f t="shared" si="659"/>
        <v>0</v>
      </c>
      <c r="EY577" s="174">
        <f>(L577*regular)+(M577*Cadeirantee)</f>
        <v>0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3693</v>
      </c>
      <c r="B578" s="369" t="s">
        <v>3694</v>
      </c>
      <c r="C578" s="375" t="s">
        <v>3258</v>
      </c>
      <c r="D578" s="371" t="s">
        <v>3619</v>
      </c>
      <c r="E578" s="371" t="s">
        <v>3695</v>
      </c>
      <c r="F578" s="376" t="s">
        <v>3222</v>
      </c>
      <c r="G578" s="376" t="s">
        <v>3223</v>
      </c>
      <c r="H578" s="373" t="s">
        <v>197</v>
      </c>
      <c r="I578" s="374" t="s">
        <v>3696</v>
      </c>
      <c r="J578" s="421" t="s">
        <v>3257</v>
      </c>
      <c r="K578" s="422" t="s">
        <v>3231</v>
      </c>
      <c r="L578" s="329">
        <f>CONTINUA!BV578</f>
        <v>0</v>
      </c>
      <c r="M578" s="329">
        <f>CONTINUA!BW578</f>
        <v>0</v>
      </c>
      <c r="N578" s="657"/>
      <c r="O578" s="658" t="s">
        <v>4212</v>
      </c>
      <c r="P578" s="659" t="s">
        <v>4203</v>
      </c>
      <c r="Q578" s="400"/>
      <c r="R578" s="401"/>
      <c r="S578" s="400"/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3693</v>
      </c>
      <c r="B579" s="369" t="s">
        <v>3694</v>
      </c>
      <c r="C579" s="375" t="s">
        <v>3258</v>
      </c>
      <c r="D579" s="371" t="s">
        <v>3619</v>
      </c>
      <c r="E579" s="371" t="s">
        <v>3695</v>
      </c>
      <c r="F579" s="376" t="s">
        <v>3222</v>
      </c>
      <c r="G579" s="376" t="s">
        <v>3223</v>
      </c>
      <c r="H579" s="373" t="s">
        <v>197</v>
      </c>
      <c r="I579" s="374" t="s">
        <v>3696</v>
      </c>
      <c r="J579" s="421" t="s">
        <v>3257</v>
      </c>
      <c r="K579" s="423" t="s">
        <v>3232</v>
      </c>
      <c r="L579" s="329">
        <f>CONTINUA!BV579</f>
        <v>0</v>
      </c>
      <c r="M579" s="329">
        <f>CONTINUA!BW579</f>
        <v>0</v>
      </c>
      <c r="N579" s="657"/>
      <c r="O579" s="658" t="s">
        <v>4212</v>
      </c>
      <c r="P579" s="659" t="s">
        <v>4203</v>
      </c>
      <c r="Q579" s="400">
        <v>19</v>
      </c>
      <c r="R579" s="401"/>
      <c r="S579" s="400"/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>
        <v>1</v>
      </c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>
        <v>1</v>
      </c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19</v>
      </c>
      <c r="EQ579" s="171">
        <f t="shared" si="602"/>
        <v>2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21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3693</v>
      </c>
      <c r="B580" s="378" t="s">
        <v>3694</v>
      </c>
      <c r="C580" s="379" t="s">
        <v>3258</v>
      </c>
      <c r="D580" s="380" t="s">
        <v>3619</v>
      </c>
      <c r="E580" s="380" t="s">
        <v>3695</v>
      </c>
      <c r="F580" s="381" t="s">
        <v>3222</v>
      </c>
      <c r="G580" s="381" t="s">
        <v>3223</v>
      </c>
      <c r="H580" s="382" t="s">
        <v>197</v>
      </c>
      <c r="I580" s="383" t="s">
        <v>3696</v>
      </c>
      <c r="J580" s="421" t="s">
        <v>3257</v>
      </c>
      <c r="K580" s="424" t="s">
        <v>60</v>
      </c>
      <c r="L580" s="329">
        <f>CONTINUA!BV580</f>
        <v>0</v>
      </c>
      <c r="M580" s="329">
        <f>CONTINUA!BW580</f>
        <v>0</v>
      </c>
      <c r="N580" s="657"/>
      <c r="O580" s="658" t="s">
        <v>4212</v>
      </c>
      <c r="P580" s="659" t="s">
        <v>4203</v>
      </c>
      <c r="Q580" s="400"/>
      <c r="R580" s="401"/>
      <c r="S580" s="400"/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3697</v>
      </c>
      <c r="B581" s="522" t="s">
        <v>3698</v>
      </c>
      <c r="C581" s="523">
        <v>1</v>
      </c>
      <c r="D581" s="524" t="s">
        <v>3619</v>
      </c>
      <c r="E581" s="524" t="s">
        <v>3699</v>
      </c>
      <c r="F581" s="525" t="s">
        <v>3222</v>
      </c>
      <c r="G581" s="525" t="s">
        <v>3223</v>
      </c>
      <c r="H581" s="350" t="s">
        <v>197</v>
      </c>
      <c r="I581" s="351" t="s">
        <v>3700</v>
      </c>
      <c r="J581" s="409" t="s">
        <v>3227</v>
      </c>
      <c r="K581" s="410" t="s">
        <v>3228</v>
      </c>
      <c r="L581" s="329">
        <f>CONTINUA!BV581</f>
        <v>0</v>
      </c>
      <c r="M581" s="329">
        <f>CONTINUA!BW581</f>
        <v>0</v>
      </c>
      <c r="N581" s="657"/>
      <c r="O581" s="658" t="s">
        <v>4212</v>
      </c>
      <c r="P581" s="659" t="s">
        <v>4203</v>
      </c>
      <c r="Q581" s="400"/>
      <c r="R581" s="401"/>
      <c r="S581" s="400"/>
      <c r="T581" s="401"/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/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/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/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/>
      <c r="EM581" s="520"/>
      <c r="EN581" s="520"/>
      <c r="EO581" s="520"/>
      <c r="EP581" s="171">
        <f t="shared" si="601"/>
        <v>0</v>
      </c>
      <c r="EQ581" s="171">
        <f t="shared" si="602"/>
        <v>0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0</v>
      </c>
      <c r="EW581" s="367">
        <f>IF(C581=4,IF(MAX(Q581:EJ583)&gt;0,(Especiall/30*(IF(($G581-$F581)=($G$5-$F$5),30,IF(DAY($G581)=31,($G581-$F581),($G581-$F581)+1)))),0),0)</f>
        <v>0</v>
      </c>
      <c r="EX581" s="248">
        <f t="shared" ref="EX581:EX584" si="664">FF581</f>
        <v>16352.810000000001</v>
      </c>
      <c r="EY581" s="174">
        <f>(L581*regular)+(M581*Cadeirantee)</f>
        <v>0</v>
      </c>
      <c r="EZ581" s="249">
        <f>SUMIF(FG581:GJ581,"&gt;0")</f>
        <v>321.02500000000003</v>
      </c>
      <c r="FA581" s="249">
        <f>SUMIF(FG581:GJ581,"&lt;0")+SUMIF(GN581:HP581,"&lt;0")</f>
        <v>0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16885.915000000005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16352.810000000001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321.02500000000003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0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0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0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3697</v>
      </c>
      <c r="B582" s="369" t="s">
        <v>3698</v>
      </c>
      <c r="C582" s="370" t="s">
        <v>3229</v>
      </c>
      <c r="D582" s="371" t="s">
        <v>3619</v>
      </c>
      <c r="E582" s="371" t="s">
        <v>3699</v>
      </c>
      <c r="F582" s="372" t="s">
        <v>3222</v>
      </c>
      <c r="G582" s="372" t="s">
        <v>3223</v>
      </c>
      <c r="H582" s="373" t="s">
        <v>197</v>
      </c>
      <c r="I582" s="374" t="s">
        <v>3700</v>
      </c>
      <c r="J582" s="421" t="s">
        <v>3227</v>
      </c>
      <c r="K582" s="421" t="s">
        <v>3230</v>
      </c>
      <c r="L582" s="329">
        <f>CONTINUA!BV582</f>
        <v>22</v>
      </c>
      <c r="M582" s="329">
        <f>CONTINUA!BW582</f>
        <v>0</v>
      </c>
      <c r="N582" s="657"/>
      <c r="O582" s="658" t="s">
        <v>4212</v>
      </c>
      <c r="P582" s="659" t="s">
        <v>4203</v>
      </c>
      <c r="Q582" s="400">
        <v>39</v>
      </c>
      <c r="R582" s="401"/>
      <c r="S582" s="400"/>
      <c r="T582" s="401"/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>
        <v>1</v>
      </c>
      <c r="AN582" s="401"/>
      <c r="AO582" s="400"/>
      <c r="AP582" s="401"/>
      <c r="AQ582" s="400"/>
      <c r="AR582" s="401"/>
      <c r="AS582" s="400"/>
      <c r="AT582" s="401"/>
      <c r="AU582" s="400"/>
      <c r="AV582" s="401"/>
      <c r="AW582" s="400"/>
      <c r="AX582" s="401"/>
      <c r="AY582" s="400"/>
      <c r="AZ582" s="401"/>
      <c r="BA582" s="400"/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/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/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/>
      <c r="DV582" s="401"/>
      <c r="DW582" s="400"/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39</v>
      </c>
      <c r="EQ582" s="171">
        <f t="shared" si="602"/>
        <v>0</v>
      </c>
      <c r="ER582" s="171">
        <f t="shared" si="603"/>
        <v>1</v>
      </c>
      <c r="ES582" s="171">
        <f t="shared" si="604"/>
        <v>0</v>
      </c>
      <c r="ET582" s="171">
        <f t="shared" si="605"/>
        <v>0</v>
      </c>
      <c r="EU582" s="171">
        <f t="shared" si="606"/>
        <v>0</v>
      </c>
      <c r="EV582" s="172">
        <f t="shared" si="607"/>
        <v>40</v>
      </c>
      <c r="EW582" s="173"/>
      <c r="EX582" s="248">
        <f t="shared" si="664"/>
        <v>0</v>
      </c>
      <c r="EY582" s="174">
        <f>(L582*regular)+(M582*Cadeirantee)</f>
        <v>212.08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3697</v>
      </c>
      <c r="B583" s="369" t="s">
        <v>3698</v>
      </c>
      <c r="C583" s="375" t="s">
        <v>3229</v>
      </c>
      <c r="D583" s="371" t="s">
        <v>3619</v>
      </c>
      <c r="E583" s="371" t="s">
        <v>3699</v>
      </c>
      <c r="F583" s="376" t="s">
        <v>3222</v>
      </c>
      <c r="G583" s="376" t="s">
        <v>3223</v>
      </c>
      <c r="H583" s="373" t="s">
        <v>197</v>
      </c>
      <c r="I583" s="374" t="s">
        <v>3700</v>
      </c>
      <c r="J583" s="421" t="s">
        <v>3227</v>
      </c>
      <c r="K583" s="422" t="s">
        <v>3231</v>
      </c>
      <c r="L583" s="329">
        <f>CONTINUA!BV583</f>
        <v>0</v>
      </c>
      <c r="M583" s="329">
        <f>CONTINUA!BW583</f>
        <v>0</v>
      </c>
      <c r="N583" s="657"/>
      <c r="O583" s="658" t="s">
        <v>4212</v>
      </c>
      <c r="P583" s="659" t="s">
        <v>4203</v>
      </c>
      <c r="Q583" s="400"/>
      <c r="R583" s="401"/>
      <c r="S583" s="400"/>
      <c r="T583" s="401"/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0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0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3697</v>
      </c>
      <c r="B584" s="369" t="s">
        <v>3698</v>
      </c>
      <c r="C584" s="375" t="s">
        <v>3229</v>
      </c>
      <c r="D584" s="371" t="s">
        <v>3619</v>
      </c>
      <c r="E584" s="371" t="s">
        <v>3699</v>
      </c>
      <c r="F584" s="376" t="s">
        <v>3222</v>
      </c>
      <c r="G584" s="376" t="s">
        <v>3223</v>
      </c>
      <c r="H584" s="373" t="s">
        <v>197</v>
      </c>
      <c r="I584" s="374" t="s">
        <v>3700</v>
      </c>
      <c r="J584" s="421" t="s">
        <v>3227</v>
      </c>
      <c r="K584" s="423" t="s">
        <v>3232</v>
      </c>
      <c r="L584" s="329">
        <f>CONTINUA!BV584</f>
        <v>0</v>
      </c>
      <c r="M584" s="329">
        <f>CONTINUA!BW584</f>
        <v>0</v>
      </c>
      <c r="N584" s="657"/>
      <c r="O584" s="658" t="s">
        <v>4212</v>
      </c>
      <c r="P584" s="659" t="s">
        <v>4203</v>
      </c>
      <c r="Q584" s="400"/>
      <c r="R584" s="401"/>
      <c r="S584" s="400"/>
      <c r="T584" s="401"/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3697</v>
      </c>
      <c r="B585" s="378" t="s">
        <v>3698</v>
      </c>
      <c r="C585" s="379" t="s">
        <v>3229</v>
      </c>
      <c r="D585" s="380" t="s">
        <v>3619</v>
      </c>
      <c r="E585" s="380" t="s">
        <v>3699</v>
      </c>
      <c r="F585" s="381" t="s">
        <v>3222</v>
      </c>
      <c r="G585" s="381" t="s">
        <v>3223</v>
      </c>
      <c r="H585" s="382" t="s">
        <v>197</v>
      </c>
      <c r="I585" s="383" t="s">
        <v>3700</v>
      </c>
      <c r="J585" s="421" t="s">
        <v>3227</v>
      </c>
      <c r="K585" s="424" t="s">
        <v>60</v>
      </c>
      <c r="L585" s="329">
        <f>CONTINUA!BV585</f>
        <v>0</v>
      </c>
      <c r="M585" s="329">
        <f>CONTINUA!BW585</f>
        <v>0</v>
      </c>
      <c r="N585" s="657"/>
      <c r="O585" s="658" t="s">
        <v>4212</v>
      </c>
      <c r="P585" s="659" t="s">
        <v>4203</v>
      </c>
      <c r="Q585" s="400"/>
      <c r="R585" s="401"/>
      <c r="S585" s="400"/>
      <c r="T585" s="401"/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3701</v>
      </c>
      <c r="B586" s="522" t="s">
        <v>3702</v>
      </c>
      <c r="C586" s="523">
        <v>2</v>
      </c>
      <c r="D586" s="524" t="s">
        <v>3619</v>
      </c>
      <c r="E586" s="524" t="s">
        <v>3703</v>
      </c>
      <c r="F586" s="525" t="s">
        <v>3222</v>
      </c>
      <c r="G586" s="525" t="s">
        <v>3223</v>
      </c>
      <c r="H586" s="350" t="s">
        <v>197</v>
      </c>
      <c r="I586" s="351" t="s">
        <v>3704</v>
      </c>
      <c r="J586" s="409" t="s">
        <v>3337</v>
      </c>
      <c r="K586" s="410" t="s">
        <v>3228</v>
      </c>
      <c r="L586" s="329">
        <f>CONTINUA!BV586</f>
        <v>0</v>
      </c>
      <c r="M586" s="329">
        <f>CONTINUA!BW586</f>
        <v>0</v>
      </c>
      <c r="N586" s="657"/>
      <c r="O586" s="658" t="s">
        <v>4212</v>
      </c>
      <c r="P586" s="659" t="s">
        <v>4203</v>
      </c>
      <c r="Q586" s="400">
        <v>6</v>
      </c>
      <c r="R586" s="401"/>
      <c r="S586" s="400"/>
      <c r="T586" s="401"/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/>
      <c r="BV586" s="401"/>
      <c r="BW586" s="400"/>
      <c r="BX586" s="401"/>
      <c r="BY586" s="400"/>
      <c r="BZ586" s="401"/>
      <c r="CA586" s="400"/>
      <c r="CB586" s="401"/>
      <c r="CC586" s="400"/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/>
      <c r="EM586" s="520"/>
      <c r="EN586" s="520"/>
      <c r="EO586" s="520"/>
      <c r="EP586" s="171">
        <f t="shared" si="601"/>
        <v>6</v>
      </c>
      <c r="EQ586" s="171">
        <f t="shared" si="602"/>
        <v>0</v>
      </c>
      <c r="ER586" s="171">
        <f t="shared" si="603"/>
        <v>0</v>
      </c>
      <c r="ES586" s="171">
        <f t="shared" si="604"/>
        <v>0</v>
      </c>
      <c r="ET586" s="171">
        <f t="shared" si="605"/>
        <v>0</v>
      </c>
      <c r="EU586" s="171">
        <f t="shared" si="606"/>
        <v>0</v>
      </c>
      <c r="EV586" s="172">
        <f t="shared" si="607"/>
        <v>6</v>
      </c>
      <c r="EW586" s="367">
        <f>IF(C586=4,IF(MAX(Q586:EJ588)&gt;0,(Especiall/30*(IF(($G586-$F586)=($G$5-$F$5),30,IF(DAY($G586)=31,($G586-$F586),($G586-$F586)+1)))),0),0)</f>
        <v>0</v>
      </c>
      <c r="EX586" s="248">
        <f t="shared" ref="EX586:EX589" si="669">FF586</f>
        <v>15967.580000000002</v>
      </c>
      <c r="EY586" s="174">
        <f>(L586*regular)+(M586*Cadeirantee)</f>
        <v>0</v>
      </c>
      <c r="EZ586" s="249">
        <f>SUMIF(FG586:GJ586,"&gt;0")</f>
        <v>0</v>
      </c>
      <c r="FA586" s="249">
        <f>SUMIF(FG586:GJ586,"&lt;0")+SUMIF(GN586:HP586,"&lt;0")</f>
        <v>0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16893.02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15967.580000000002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0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0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0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3701</v>
      </c>
      <c r="B587" s="369" t="s">
        <v>3702</v>
      </c>
      <c r="C587" s="370" t="s">
        <v>3229</v>
      </c>
      <c r="D587" s="371" t="s">
        <v>3619</v>
      </c>
      <c r="E587" s="371" t="s">
        <v>3703</v>
      </c>
      <c r="F587" s="372" t="s">
        <v>3222</v>
      </c>
      <c r="G587" s="372" t="s">
        <v>3223</v>
      </c>
      <c r="H587" s="373" t="s">
        <v>197</v>
      </c>
      <c r="I587" s="374" t="s">
        <v>3704</v>
      </c>
      <c r="J587" s="421" t="s">
        <v>3337</v>
      </c>
      <c r="K587" s="421" t="s">
        <v>3230</v>
      </c>
      <c r="L587" s="329">
        <f>CONTINUA!BV587</f>
        <v>96</v>
      </c>
      <c r="M587" s="329">
        <f>CONTINUA!BW587</f>
        <v>0</v>
      </c>
      <c r="N587" s="657"/>
      <c r="O587" s="658" t="s">
        <v>4212</v>
      </c>
      <c r="P587" s="659" t="s">
        <v>4203</v>
      </c>
      <c r="Q587" s="400">
        <v>14</v>
      </c>
      <c r="R587" s="401">
        <v>1</v>
      </c>
      <c r="S587" s="400">
        <v>2</v>
      </c>
      <c r="T587" s="401">
        <v>1</v>
      </c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/>
      <c r="AL587" s="401"/>
      <c r="AM587" s="400"/>
      <c r="AN587" s="401"/>
      <c r="AO587" s="400"/>
      <c r="AP587" s="401"/>
      <c r="AQ587" s="400"/>
      <c r="AR587" s="401"/>
      <c r="AS587" s="400"/>
      <c r="AT587" s="401"/>
      <c r="AU587" s="400"/>
      <c r="AV587" s="401"/>
      <c r="AW587" s="400"/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/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/>
      <c r="DB587" s="401"/>
      <c r="DC587" s="400"/>
      <c r="DD587" s="401"/>
      <c r="DE587" s="400"/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14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0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2</v>
      </c>
      <c r="ES587" s="171">
        <f t="shared" ref="ES587:ES650" si="673">R587</f>
        <v>1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1</v>
      </c>
      <c r="EV587" s="172">
        <f t="shared" ref="EV587:EV650" si="676">EP587+EQ587+ES587+ET587+ER587+EU587</f>
        <v>18</v>
      </c>
      <c r="EW587" s="173"/>
      <c r="EX587" s="248">
        <f t="shared" si="669"/>
        <v>0</v>
      </c>
      <c r="EY587" s="174">
        <f>(L587*regular)+(M587*Cadeirantee)</f>
        <v>925.44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3701</v>
      </c>
      <c r="B588" s="369" t="s">
        <v>3702</v>
      </c>
      <c r="C588" s="375" t="s">
        <v>3229</v>
      </c>
      <c r="D588" s="371" t="s">
        <v>3619</v>
      </c>
      <c r="E588" s="371" t="s">
        <v>3703</v>
      </c>
      <c r="F588" s="376" t="s">
        <v>3222</v>
      </c>
      <c r="G588" s="376" t="s">
        <v>3223</v>
      </c>
      <c r="H588" s="373" t="s">
        <v>197</v>
      </c>
      <c r="I588" s="374" t="s">
        <v>3704</v>
      </c>
      <c r="J588" s="421" t="s">
        <v>3337</v>
      </c>
      <c r="K588" s="422" t="s">
        <v>3231</v>
      </c>
      <c r="L588" s="329">
        <f>CONTINUA!BV588</f>
        <v>0</v>
      </c>
      <c r="M588" s="329">
        <f>CONTINUA!BW588</f>
        <v>0</v>
      </c>
      <c r="N588" s="657"/>
      <c r="O588" s="658" t="s">
        <v>4212</v>
      </c>
      <c r="P588" s="659" t="s">
        <v>4203</v>
      </c>
      <c r="Q588" s="400"/>
      <c r="R588" s="401"/>
      <c r="S588" s="400"/>
      <c r="T588" s="401"/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3701</v>
      </c>
      <c r="B589" s="369" t="s">
        <v>3702</v>
      </c>
      <c r="C589" s="375" t="s">
        <v>3229</v>
      </c>
      <c r="D589" s="371" t="s">
        <v>3619</v>
      </c>
      <c r="E589" s="371" t="s">
        <v>3703</v>
      </c>
      <c r="F589" s="376" t="s">
        <v>3222</v>
      </c>
      <c r="G589" s="376" t="s">
        <v>3223</v>
      </c>
      <c r="H589" s="373" t="s">
        <v>197</v>
      </c>
      <c r="I589" s="374" t="s">
        <v>3704</v>
      </c>
      <c r="J589" s="421" t="s">
        <v>3337</v>
      </c>
      <c r="K589" s="423" t="s">
        <v>3232</v>
      </c>
      <c r="L589" s="329">
        <f>CONTINUA!BV589</f>
        <v>0</v>
      </c>
      <c r="M589" s="329">
        <f>CONTINUA!BW589</f>
        <v>0</v>
      </c>
      <c r="N589" s="657"/>
      <c r="O589" s="658" t="s">
        <v>4212</v>
      </c>
      <c r="P589" s="659" t="s">
        <v>4203</v>
      </c>
      <c r="Q589" s="400"/>
      <c r="R589" s="401"/>
      <c r="S589" s="400"/>
      <c r="T589" s="401"/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3701</v>
      </c>
      <c r="B590" s="378" t="s">
        <v>3702</v>
      </c>
      <c r="C590" s="379" t="s">
        <v>3229</v>
      </c>
      <c r="D590" s="380" t="s">
        <v>3619</v>
      </c>
      <c r="E590" s="380" t="s">
        <v>3703</v>
      </c>
      <c r="F590" s="381" t="s">
        <v>3222</v>
      </c>
      <c r="G590" s="381" t="s">
        <v>3223</v>
      </c>
      <c r="H590" s="382" t="s">
        <v>197</v>
      </c>
      <c r="I590" s="383" t="s">
        <v>3704</v>
      </c>
      <c r="J590" s="421" t="s">
        <v>3337</v>
      </c>
      <c r="K590" s="424" t="s">
        <v>60</v>
      </c>
      <c r="L590" s="329">
        <f>CONTINUA!BV590</f>
        <v>0</v>
      </c>
      <c r="M590" s="329">
        <f>CONTINUA!BW590</f>
        <v>0</v>
      </c>
      <c r="N590" s="657"/>
      <c r="O590" s="658" t="s">
        <v>4212</v>
      </c>
      <c r="P590" s="659" t="s">
        <v>4203</v>
      </c>
      <c r="Q590" s="400"/>
      <c r="R590" s="401"/>
      <c r="S590" s="400"/>
      <c r="T590" s="401"/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3705</v>
      </c>
      <c r="B591" s="522" t="s">
        <v>3706</v>
      </c>
      <c r="C591" s="523">
        <v>1</v>
      </c>
      <c r="D591" s="524" t="s">
        <v>3619</v>
      </c>
      <c r="E591" s="524" t="s">
        <v>3707</v>
      </c>
      <c r="F591" s="525" t="s">
        <v>3222</v>
      </c>
      <c r="G591" s="525" t="s">
        <v>3223</v>
      </c>
      <c r="H591" s="350" t="s">
        <v>197</v>
      </c>
      <c r="I591" s="351" t="s">
        <v>3708</v>
      </c>
      <c r="J591" s="409" t="s">
        <v>3227</v>
      </c>
      <c r="K591" s="410" t="s">
        <v>3228</v>
      </c>
      <c r="L591" s="329">
        <f>CONTINUA!BV591</f>
        <v>0</v>
      </c>
      <c r="M591" s="329">
        <f>CONTINUA!BW591</f>
        <v>0</v>
      </c>
      <c r="N591" s="657"/>
      <c r="O591" s="658" t="s">
        <v>4212</v>
      </c>
      <c r="P591" s="659" t="s">
        <v>4203</v>
      </c>
      <c r="Q591" s="400"/>
      <c r="R591" s="401"/>
      <c r="S591" s="400"/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/>
      <c r="AL591" s="401"/>
      <c r="AM591" s="400"/>
      <c r="AN591" s="401"/>
      <c r="AO591" s="400"/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/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/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0</v>
      </c>
      <c r="EQ591" s="171">
        <f t="shared" si="671"/>
        <v>0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0</v>
      </c>
      <c r="EW591" s="367">
        <f>IF(C591=4,IF(MAX(Q591:EJ593)&gt;0,(Especiall/30*(IF(($G591-$F591)=($G$5-$F$5),30,IF(DAY($G591)=31,($G591-$F591),($G591-$F591)+1)))),0),0)</f>
        <v>0</v>
      </c>
      <c r="EX591" s="248">
        <f t="shared" ref="EX591:EX594" si="682">FF591</f>
        <v>12500.51</v>
      </c>
      <c r="EY591" s="174">
        <f>(L591*regular)+(M591*Cadeirantee)</f>
        <v>0</v>
      </c>
      <c r="EZ591" s="249">
        <f>SUMIF(FG591:GJ591,"&gt;0")</f>
        <v>0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12674.03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12500.51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3705</v>
      </c>
      <c r="B592" s="369" t="s">
        <v>3706</v>
      </c>
      <c r="C592" s="370" t="s">
        <v>3229</v>
      </c>
      <c r="D592" s="371" t="s">
        <v>3619</v>
      </c>
      <c r="E592" s="371" t="s">
        <v>3707</v>
      </c>
      <c r="F592" s="372" t="s">
        <v>3222</v>
      </c>
      <c r="G592" s="372" t="s">
        <v>3223</v>
      </c>
      <c r="H592" s="373" t="s">
        <v>197</v>
      </c>
      <c r="I592" s="374" t="s">
        <v>3708</v>
      </c>
      <c r="J592" s="421" t="s">
        <v>3227</v>
      </c>
      <c r="K592" s="421" t="s">
        <v>3230</v>
      </c>
      <c r="L592" s="329">
        <f>CONTINUA!BV592</f>
        <v>18</v>
      </c>
      <c r="M592" s="329">
        <f>CONTINUA!BW592</f>
        <v>0</v>
      </c>
      <c r="N592" s="657"/>
      <c r="O592" s="658" t="s">
        <v>4212</v>
      </c>
      <c r="P592" s="659" t="s">
        <v>4203</v>
      </c>
      <c r="Q592" s="400">
        <v>29</v>
      </c>
      <c r="R592" s="401"/>
      <c r="S592" s="400"/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/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29</v>
      </c>
      <c r="EQ592" s="171">
        <f t="shared" si="671"/>
        <v>0</v>
      </c>
      <c r="ER592" s="171">
        <f t="shared" si="672"/>
        <v>0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29</v>
      </c>
      <c r="EW592" s="173"/>
      <c r="EX592" s="248">
        <f t="shared" si="682"/>
        <v>0</v>
      </c>
      <c r="EY592" s="174">
        <f>(L592*regular)+(M592*Cadeirantee)</f>
        <v>173.52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3705</v>
      </c>
      <c r="B593" s="369" t="s">
        <v>3706</v>
      </c>
      <c r="C593" s="375" t="s">
        <v>3229</v>
      </c>
      <c r="D593" s="371" t="s">
        <v>3619</v>
      </c>
      <c r="E593" s="371" t="s">
        <v>3707</v>
      </c>
      <c r="F593" s="376" t="s">
        <v>3222</v>
      </c>
      <c r="G593" s="376" t="s">
        <v>3223</v>
      </c>
      <c r="H593" s="373" t="s">
        <v>197</v>
      </c>
      <c r="I593" s="374" t="s">
        <v>3708</v>
      </c>
      <c r="J593" s="421" t="s">
        <v>3227</v>
      </c>
      <c r="K593" s="422" t="s">
        <v>3231</v>
      </c>
      <c r="L593" s="329">
        <f>CONTINUA!BV593</f>
        <v>0</v>
      </c>
      <c r="M593" s="329">
        <f>CONTINUA!BW593</f>
        <v>0</v>
      </c>
      <c r="N593" s="657"/>
      <c r="O593" s="658" t="s">
        <v>4212</v>
      </c>
      <c r="P593" s="659" t="s">
        <v>4203</v>
      </c>
      <c r="Q593" s="400"/>
      <c r="R593" s="401"/>
      <c r="S593" s="400"/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/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0</v>
      </c>
      <c r="EQ593" s="171">
        <f t="shared" si="671"/>
        <v>0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0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3705</v>
      </c>
      <c r="B594" s="369" t="s">
        <v>3706</v>
      </c>
      <c r="C594" s="375" t="s">
        <v>3229</v>
      </c>
      <c r="D594" s="371" t="s">
        <v>3619</v>
      </c>
      <c r="E594" s="371" t="s">
        <v>3707</v>
      </c>
      <c r="F594" s="376" t="s">
        <v>3222</v>
      </c>
      <c r="G594" s="376" t="s">
        <v>3223</v>
      </c>
      <c r="H594" s="373" t="s">
        <v>197</v>
      </c>
      <c r="I594" s="374" t="s">
        <v>3708</v>
      </c>
      <c r="J594" s="421" t="s">
        <v>3227</v>
      </c>
      <c r="K594" s="423" t="s">
        <v>3232</v>
      </c>
      <c r="L594" s="329">
        <f>CONTINUA!BV594</f>
        <v>0</v>
      </c>
      <c r="M594" s="329">
        <f>CONTINUA!BW594</f>
        <v>0</v>
      </c>
      <c r="N594" s="657"/>
      <c r="O594" s="658" t="s">
        <v>4212</v>
      </c>
      <c r="P594" s="659" t="s">
        <v>4203</v>
      </c>
      <c r="Q594" s="400"/>
      <c r="R594" s="401"/>
      <c r="S594" s="400"/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3705</v>
      </c>
      <c r="B595" s="378" t="s">
        <v>3706</v>
      </c>
      <c r="C595" s="379" t="s">
        <v>3229</v>
      </c>
      <c r="D595" s="380" t="s">
        <v>3619</v>
      </c>
      <c r="E595" s="380" t="s">
        <v>3707</v>
      </c>
      <c r="F595" s="381" t="s">
        <v>3222</v>
      </c>
      <c r="G595" s="381" t="s">
        <v>3223</v>
      </c>
      <c r="H595" s="382" t="s">
        <v>197</v>
      </c>
      <c r="I595" s="383" t="s">
        <v>3708</v>
      </c>
      <c r="J595" s="421" t="s">
        <v>3227</v>
      </c>
      <c r="K595" s="424" t="s">
        <v>60</v>
      </c>
      <c r="L595" s="329">
        <f>CONTINUA!BV595</f>
        <v>0</v>
      </c>
      <c r="M595" s="329">
        <f>CONTINUA!BW595</f>
        <v>0</v>
      </c>
      <c r="N595" s="657"/>
      <c r="O595" s="658" t="s">
        <v>4212</v>
      </c>
      <c r="P595" s="659" t="s">
        <v>4203</v>
      </c>
      <c r="Q595" s="400"/>
      <c r="R595" s="401"/>
      <c r="S595" s="400"/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3709</v>
      </c>
      <c r="B596" s="522" t="s">
        <v>3710</v>
      </c>
      <c r="C596" s="523">
        <v>1</v>
      </c>
      <c r="D596" s="524" t="s">
        <v>3619</v>
      </c>
      <c r="E596" s="524" t="s">
        <v>3711</v>
      </c>
      <c r="F596" s="525" t="s">
        <v>3222</v>
      </c>
      <c r="G596" s="525" t="s">
        <v>3223</v>
      </c>
      <c r="H596" s="350" t="s">
        <v>197</v>
      </c>
      <c r="I596" s="351" t="s">
        <v>3712</v>
      </c>
      <c r="J596" s="409" t="s">
        <v>3227</v>
      </c>
      <c r="K596" s="410" t="s">
        <v>3228</v>
      </c>
      <c r="L596" s="329">
        <f>CONTINUA!BV596</f>
        <v>0</v>
      </c>
      <c r="M596" s="329">
        <f>CONTINUA!BW596</f>
        <v>0</v>
      </c>
      <c r="N596" s="657"/>
      <c r="O596" s="658" t="s">
        <v>4212</v>
      </c>
      <c r="P596" s="659" t="s">
        <v>4203</v>
      </c>
      <c r="Q596" s="400">
        <v>34</v>
      </c>
      <c r="R596" s="401"/>
      <c r="S596" s="400"/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/>
      <c r="DB596" s="401"/>
      <c r="DC596" s="400"/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/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34</v>
      </c>
      <c r="EQ596" s="171">
        <f t="shared" si="671"/>
        <v>0</v>
      </c>
      <c r="ER596" s="171">
        <f t="shared" si="672"/>
        <v>0</v>
      </c>
      <c r="ES596" s="171">
        <f t="shared" si="673"/>
        <v>0</v>
      </c>
      <c r="ET596" s="171">
        <f t="shared" si="674"/>
        <v>0</v>
      </c>
      <c r="EU596" s="171">
        <f t="shared" si="675"/>
        <v>0</v>
      </c>
      <c r="EV596" s="172">
        <f t="shared" si="676"/>
        <v>34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16352.810000000001</v>
      </c>
      <c r="EY596" s="174">
        <f>(L596*regular)+(M596*Cadeirantee)</f>
        <v>0</v>
      </c>
      <c r="EZ596" s="249">
        <f>SUMIF(FG596:GJ596,"&gt;0")</f>
        <v>0</v>
      </c>
      <c r="FA596" s="249">
        <f>SUMIF(FG596:GJ596,"&lt;0")+SUMIF(GN596:HP596,"&lt;0")</f>
        <v>0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16352.810000000001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16352.810000000001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3709</v>
      </c>
      <c r="B597" s="369" t="s">
        <v>3710</v>
      </c>
      <c r="C597" s="370" t="s">
        <v>3229</v>
      </c>
      <c r="D597" s="371" t="s">
        <v>3619</v>
      </c>
      <c r="E597" s="371" t="s">
        <v>3711</v>
      </c>
      <c r="F597" s="372" t="s">
        <v>3222</v>
      </c>
      <c r="G597" s="372" t="s">
        <v>3223</v>
      </c>
      <c r="H597" s="373" t="s">
        <v>197</v>
      </c>
      <c r="I597" s="374" t="s">
        <v>3712</v>
      </c>
      <c r="J597" s="421" t="s">
        <v>3227</v>
      </c>
      <c r="K597" s="421" t="s">
        <v>3230</v>
      </c>
      <c r="L597" s="329">
        <f>CONTINUA!BV597</f>
        <v>0</v>
      </c>
      <c r="M597" s="329">
        <f>CONTINUA!BW597</f>
        <v>0</v>
      </c>
      <c r="N597" s="657"/>
      <c r="O597" s="658" t="s">
        <v>4212</v>
      </c>
      <c r="P597" s="659" t="s">
        <v>4203</v>
      </c>
      <c r="Q597" s="400">
        <v>5</v>
      </c>
      <c r="R597" s="401"/>
      <c r="S597" s="400"/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/>
      <c r="AT597" s="401"/>
      <c r="AU597" s="400"/>
      <c r="AV597" s="401"/>
      <c r="AW597" s="400"/>
      <c r="AX597" s="401"/>
      <c r="AY597" s="400"/>
      <c r="AZ597" s="401"/>
      <c r="BA597" s="400"/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/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/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5</v>
      </c>
      <c r="EQ597" s="171">
        <f t="shared" si="671"/>
        <v>0</v>
      </c>
      <c r="ER597" s="171">
        <f t="shared" si="672"/>
        <v>0</v>
      </c>
      <c r="ES597" s="171">
        <f t="shared" si="673"/>
        <v>0</v>
      </c>
      <c r="ET597" s="171">
        <f t="shared" si="674"/>
        <v>0</v>
      </c>
      <c r="EU597" s="171">
        <f t="shared" si="675"/>
        <v>0</v>
      </c>
      <c r="EV597" s="172">
        <f t="shared" si="676"/>
        <v>5</v>
      </c>
      <c r="EW597" s="173"/>
      <c r="EX597" s="248">
        <f t="shared" si="687"/>
        <v>0</v>
      </c>
      <c r="EY597" s="174">
        <f>(L597*regular)+(M597*Cadeirantee)</f>
        <v>0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3709</v>
      </c>
      <c r="B598" s="369" t="s">
        <v>3710</v>
      </c>
      <c r="C598" s="375" t="s">
        <v>3229</v>
      </c>
      <c r="D598" s="371" t="s">
        <v>3619</v>
      </c>
      <c r="E598" s="371" t="s">
        <v>3711</v>
      </c>
      <c r="F598" s="376" t="s">
        <v>3222</v>
      </c>
      <c r="G598" s="376" t="s">
        <v>3223</v>
      </c>
      <c r="H598" s="373" t="s">
        <v>197</v>
      </c>
      <c r="I598" s="374" t="s">
        <v>3712</v>
      </c>
      <c r="J598" s="421" t="s">
        <v>3227</v>
      </c>
      <c r="K598" s="422" t="s">
        <v>3231</v>
      </c>
      <c r="L598" s="329">
        <f>CONTINUA!BV598</f>
        <v>0</v>
      </c>
      <c r="M598" s="329">
        <f>CONTINUA!BW598</f>
        <v>0</v>
      </c>
      <c r="N598" s="657"/>
      <c r="O598" s="658" t="s">
        <v>4212</v>
      </c>
      <c r="P598" s="659" t="s">
        <v>4203</v>
      </c>
      <c r="Q598" s="400"/>
      <c r="R598" s="401"/>
      <c r="S598" s="400"/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/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0</v>
      </c>
      <c r="ER598" s="171">
        <f t="shared" si="672"/>
        <v>0</v>
      </c>
      <c r="ES598" s="171">
        <f t="shared" si="673"/>
        <v>0</v>
      </c>
      <c r="ET598" s="171">
        <f t="shared" si="674"/>
        <v>0</v>
      </c>
      <c r="EU598" s="171">
        <f t="shared" si="675"/>
        <v>0</v>
      </c>
      <c r="EV598" s="172">
        <f t="shared" si="676"/>
        <v>0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3709</v>
      </c>
      <c r="B599" s="369" t="s">
        <v>3710</v>
      </c>
      <c r="C599" s="375" t="s">
        <v>3229</v>
      </c>
      <c r="D599" s="371" t="s">
        <v>3619</v>
      </c>
      <c r="E599" s="371" t="s">
        <v>3711</v>
      </c>
      <c r="F599" s="376" t="s">
        <v>3222</v>
      </c>
      <c r="G599" s="376" t="s">
        <v>3223</v>
      </c>
      <c r="H599" s="373" t="s">
        <v>197</v>
      </c>
      <c r="I599" s="374" t="s">
        <v>3712</v>
      </c>
      <c r="J599" s="421" t="s">
        <v>3227</v>
      </c>
      <c r="K599" s="423" t="s">
        <v>3232</v>
      </c>
      <c r="L599" s="329">
        <f>CONTINUA!BV599</f>
        <v>0</v>
      </c>
      <c r="M599" s="329">
        <f>CONTINUA!BW599</f>
        <v>0</v>
      </c>
      <c r="N599" s="657"/>
      <c r="O599" s="658" t="s">
        <v>4212</v>
      </c>
      <c r="P599" s="659" t="s">
        <v>4203</v>
      </c>
      <c r="Q599" s="400"/>
      <c r="R599" s="401"/>
      <c r="S599" s="400"/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3709</v>
      </c>
      <c r="B600" s="378" t="s">
        <v>3710</v>
      </c>
      <c r="C600" s="379" t="s">
        <v>3229</v>
      </c>
      <c r="D600" s="380" t="s">
        <v>3619</v>
      </c>
      <c r="E600" s="380" t="s">
        <v>3711</v>
      </c>
      <c r="F600" s="381" t="s">
        <v>3222</v>
      </c>
      <c r="G600" s="381" t="s">
        <v>3223</v>
      </c>
      <c r="H600" s="382" t="s">
        <v>197</v>
      </c>
      <c r="I600" s="383" t="s">
        <v>3712</v>
      </c>
      <c r="J600" s="421" t="s">
        <v>3227</v>
      </c>
      <c r="K600" s="424" t="s">
        <v>60</v>
      </c>
      <c r="L600" s="329">
        <f>CONTINUA!BV600</f>
        <v>0</v>
      </c>
      <c r="M600" s="329">
        <f>CONTINUA!BW600</f>
        <v>0</v>
      </c>
      <c r="N600" s="657"/>
      <c r="O600" s="658" t="s">
        <v>4212</v>
      </c>
      <c r="P600" s="659" t="s">
        <v>4203</v>
      </c>
      <c r="Q600" s="400"/>
      <c r="R600" s="401"/>
      <c r="S600" s="400"/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3713</v>
      </c>
      <c r="B601" s="522" t="s">
        <v>3714</v>
      </c>
      <c r="C601" s="523">
        <v>3</v>
      </c>
      <c r="D601" s="524" t="s">
        <v>3619</v>
      </c>
      <c r="E601" s="524" t="s">
        <v>3715</v>
      </c>
      <c r="F601" s="525" t="s">
        <v>3222</v>
      </c>
      <c r="G601" s="525" t="s">
        <v>3223</v>
      </c>
      <c r="H601" s="350" t="s">
        <v>197</v>
      </c>
      <c r="I601" s="351" t="s">
        <v>3716</v>
      </c>
      <c r="J601" s="409" t="s">
        <v>3257</v>
      </c>
      <c r="K601" s="410" t="s">
        <v>3228</v>
      </c>
      <c r="L601" s="329">
        <f>CONTINUA!BV601</f>
        <v>0</v>
      </c>
      <c r="M601" s="329">
        <f>CONTINUA!BW601</f>
        <v>0</v>
      </c>
      <c r="N601" s="657"/>
      <c r="O601" s="658" t="s">
        <v>4212</v>
      </c>
      <c r="P601" s="659" t="s">
        <v>4203</v>
      </c>
      <c r="Q601" s="400"/>
      <c r="R601" s="401"/>
      <c r="S601" s="400"/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0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0</v>
      </c>
      <c r="EW601" s="367">
        <f>IF(C601=4,IF(MAX(Q601:EJ603)&gt;0,(Especiall/30*(IF(($G601-$F601)=($G$5-$F$5),30,IF(DAY($G601)=31,($G601-$F601),($G601-$F601)+1)))),0),0)</f>
        <v>0</v>
      </c>
      <c r="EX601" s="248">
        <f t="shared" ref="EX601:EX604" si="692">FF601</f>
        <v>15567.34</v>
      </c>
      <c r="EY601" s="174">
        <f>(L601*regular)+(M601*Cadeirantee)</f>
        <v>0</v>
      </c>
      <c r="EZ601" s="249">
        <f>SUMIF(FG601:GJ601,"&gt;0")</f>
        <v>0</v>
      </c>
      <c r="FA601" s="249">
        <f>SUMIF(FG601:GJ601,"&lt;0")+SUMIF(GN601:HP601,"&lt;0")</f>
        <v>0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15567.34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15567.34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3713</v>
      </c>
      <c r="B602" s="369" t="s">
        <v>3714</v>
      </c>
      <c r="C602" s="370" t="s">
        <v>3258</v>
      </c>
      <c r="D602" s="371" t="s">
        <v>3619</v>
      </c>
      <c r="E602" s="371" t="s">
        <v>3715</v>
      </c>
      <c r="F602" s="372" t="s">
        <v>3222</v>
      </c>
      <c r="G602" s="372" t="s">
        <v>3223</v>
      </c>
      <c r="H602" s="373" t="s">
        <v>197</v>
      </c>
      <c r="I602" s="374" t="s">
        <v>3716</v>
      </c>
      <c r="J602" s="421" t="s">
        <v>3257</v>
      </c>
      <c r="K602" s="421" t="s">
        <v>3230</v>
      </c>
      <c r="L602" s="329">
        <f>CONTINUA!BV602</f>
        <v>0</v>
      </c>
      <c r="M602" s="329">
        <f>CONTINUA!BW602</f>
        <v>0</v>
      </c>
      <c r="N602" s="657"/>
      <c r="O602" s="658" t="s">
        <v>4212</v>
      </c>
      <c r="P602" s="659" t="s">
        <v>4203</v>
      </c>
      <c r="Q602" s="400"/>
      <c r="R602" s="401"/>
      <c r="S602" s="400"/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/>
      <c r="AT602" s="401"/>
      <c r="AU602" s="400"/>
      <c r="AV602" s="401"/>
      <c r="AW602" s="400"/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/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/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/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0</v>
      </c>
      <c r="EQ602" s="171">
        <f t="shared" si="671"/>
        <v>0</v>
      </c>
      <c r="ER602" s="171">
        <f t="shared" si="672"/>
        <v>0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0</v>
      </c>
      <c r="EW602" s="173"/>
      <c r="EX602" s="248">
        <f t="shared" si="692"/>
        <v>0</v>
      </c>
      <c r="EY602" s="174">
        <f>(L602*regular)+(M602*Cadeirantee)</f>
        <v>0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3713</v>
      </c>
      <c r="B603" s="369" t="s">
        <v>3714</v>
      </c>
      <c r="C603" s="375" t="s">
        <v>3258</v>
      </c>
      <c r="D603" s="371" t="s">
        <v>3619</v>
      </c>
      <c r="E603" s="371" t="s">
        <v>3715</v>
      </c>
      <c r="F603" s="376" t="s">
        <v>3222</v>
      </c>
      <c r="G603" s="376" t="s">
        <v>3223</v>
      </c>
      <c r="H603" s="373" t="s">
        <v>197</v>
      </c>
      <c r="I603" s="374" t="s">
        <v>3716</v>
      </c>
      <c r="J603" s="421" t="s">
        <v>3257</v>
      </c>
      <c r="K603" s="422" t="s">
        <v>3231</v>
      </c>
      <c r="L603" s="329">
        <f>CONTINUA!BV603</f>
        <v>0</v>
      </c>
      <c r="M603" s="329">
        <f>CONTINUA!BW603</f>
        <v>0</v>
      </c>
      <c r="N603" s="657"/>
      <c r="O603" s="658" t="s">
        <v>4212</v>
      </c>
      <c r="P603" s="659" t="s">
        <v>4203</v>
      </c>
      <c r="Q603" s="400"/>
      <c r="R603" s="401"/>
      <c r="S603" s="400"/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0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0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3713</v>
      </c>
      <c r="B604" s="369" t="s">
        <v>3714</v>
      </c>
      <c r="C604" s="375" t="s">
        <v>3258</v>
      </c>
      <c r="D604" s="371" t="s">
        <v>3619</v>
      </c>
      <c r="E604" s="371" t="s">
        <v>3715</v>
      </c>
      <c r="F604" s="376" t="s">
        <v>3222</v>
      </c>
      <c r="G604" s="376" t="s">
        <v>3223</v>
      </c>
      <c r="H604" s="373" t="s">
        <v>197</v>
      </c>
      <c r="I604" s="374" t="s">
        <v>3716</v>
      </c>
      <c r="J604" s="421" t="s">
        <v>3257</v>
      </c>
      <c r="K604" s="423" t="s">
        <v>3232</v>
      </c>
      <c r="L604" s="329">
        <f>CONTINUA!BV604</f>
        <v>0</v>
      </c>
      <c r="M604" s="329">
        <f>CONTINUA!BW604</f>
        <v>0</v>
      </c>
      <c r="N604" s="657"/>
      <c r="O604" s="658" t="s">
        <v>4212</v>
      </c>
      <c r="P604" s="659" t="s">
        <v>4203</v>
      </c>
      <c r="Q604" s="400">
        <v>23</v>
      </c>
      <c r="R604" s="401"/>
      <c r="S604" s="400"/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23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23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3713</v>
      </c>
      <c r="B605" s="378" t="s">
        <v>3714</v>
      </c>
      <c r="C605" s="379" t="s">
        <v>3258</v>
      </c>
      <c r="D605" s="380" t="s">
        <v>3619</v>
      </c>
      <c r="E605" s="380" t="s">
        <v>3715</v>
      </c>
      <c r="F605" s="381" t="s">
        <v>3222</v>
      </c>
      <c r="G605" s="381" t="s">
        <v>3223</v>
      </c>
      <c r="H605" s="382" t="s">
        <v>197</v>
      </c>
      <c r="I605" s="383" t="s">
        <v>3716</v>
      </c>
      <c r="J605" s="421" t="s">
        <v>3257</v>
      </c>
      <c r="K605" s="424" t="s">
        <v>60</v>
      </c>
      <c r="L605" s="329">
        <f>CONTINUA!BV605</f>
        <v>0</v>
      </c>
      <c r="M605" s="329">
        <f>CONTINUA!BW605</f>
        <v>0</v>
      </c>
      <c r="N605" s="657"/>
      <c r="O605" s="658" t="s">
        <v>4212</v>
      </c>
      <c r="P605" s="659" t="s">
        <v>4203</v>
      </c>
      <c r="Q605" s="400"/>
      <c r="R605" s="401"/>
      <c r="S605" s="400"/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3717</v>
      </c>
      <c r="B606" s="522" t="s">
        <v>3718</v>
      </c>
      <c r="C606" s="523">
        <v>1</v>
      </c>
      <c r="D606" s="524" t="s">
        <v>3719</v>
      </c>
      <c r="E606" s="524" t="s">
        <v>3720</v>
      </c>
      <c r="F606" s="525" t="s">
        <v>3222</v>
      </c>
      <c r="G606" s="525" t="s">
        <v>3223</v>
      </c>
      <c r="H606" s="350" t="s">
        <v>235</v>
      </c>
      <c r="I606" s="351" t="s">
        <v>3721</v>
      </c>
      <c r="J606" s="409" t="s">
        <v>3227</v>
      </c>
      <c r="K606" s="410" t="s">
        <v>3228</v>
      </c>
      <c r="L606" s="329">
        <f>CONTINUA!BV606</f>
        <v>0</v>
      </c>
      <c r="M606" s="329">
        <f>CONTINUA!BW606</f>
        <v>0</v>
      </c>
      <c r="N606" s="657"/>
      <c r="O606" s="658" t="s">
        <v>4213</v>
      </c>
      <c r="P606" s="659" t="s">
        <v>4203</v>
      </c>
      <c r="Q606" s="400"/>
      <c r="R606" s="401"/>
      <c r="S606" s="400"/>
      <c r="T606" s="401"/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0</v>
      </c>
      <c r="EQ606" s="171">
        <f t="shared" si="671"/>
        <v>0</v>
      </c>
      <c r="ER606" s="171">
        <f t="shared" si="672"/>
        <v>0</v>
      </c>
      <c r="ES606" s="171">
        <f t="shared" si="673"/>
        <v>0</v>
      </c>
      <c r="ET606" s="171">
        <f t="shared" si="674"/>
        <v>0</v>
      </c>
      <c r="EU606" s="171">
        <f t="shared" si="675"/>
        <v>0</v>
      </c>
      <c r="EV606" s="172">
        <f t="shared" si="676"/>
        <v>0</v>
      </c>
      <c r="EW606" s="367">
        <f>IF(C606=4,IF(MAX(Q606:EJ608)&gt;0,(Especiall/30*(IF(($G606-$F606)=($G$5-$F$5),30,IF(DAY($G606)=31,($G606-$F606),($G606-$F606)+1)))),0),0)</f>
        <v>0</v>
      </c>
      <c r="EX606" s="248">
        <f t="shared" ref="EX606:EX609" si="697">FF606</f>
        <v>9803.9000000000015</v>
      </c>
      <c r="EY606" s="174">
        <f>(L606*regular)+(M606*Cadeirantee)</f>
        <v>0</v>
      </c>
      <c r="EZ606" s="249">
        <f>SUMIF(FG606:GJ606,"&gt;0")</f>
        <v>0</v>
      </c>
      <c r="FA606" s="249">
        <f>SUMIF(FG606:GJ606,"&lt;0")+SUMIF(GN606:HP606,"&lt;0")</f>
        <v>0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9803.9000000000015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9803.9000000000015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0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0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3717</v>
      </c>
      <c r="B607" s="369" t="s">
        <v>3718</v>
      </c>
      <c r="C607" s="370" t="s">
        <v>3229</v>
      </c>
      <c r="D607" s="371" t="s">
        <v>3719</v>
      </c>
      <c r="E607" s="371" t="s">
        <v>3720</v>
      </c>
      <c r="F607" s="372" t="s">
        <v>3222</v>
      </c>
      <c r="G607" s="372" t="s">
        <v>3223</v>
      </c>
      <c r="H607" s="373" t="s">
        <v>235</v>
      </c>
      <c r="I607" s="374" t="s">
        <v>3721</v>
      </c>
      <c r="J607" s="421" t="s">
        <v>3227</v>
      </c>
      <c r="K607" s="421" t="s">
        <v>3230</v>
      </c>
      <c r="L607" s="329">
        <f>CONTINUA!BV607</f>
        <v>0</v>
      </c>
      <c r="M607" s="329">
        <f>CONTINUA!BW607</f>
        <v>0</v>
      </c>
      <c r="N607" s="657"/>
      <c r="O607" s="658" t="s">
        <v>4213</v>
      </c>
      <c r="P607" s="659" t="s">
        <v>4203</v>
      </c>
      <c r="Q607" s="400">
        <v>22</v>
      </c>
      <c r="R607" s="401"/>
      <c r="S607" s="400"/>
      <c r="T607" s="401"/>
      <c r="U607" s="400"/>
      <c r="V607" s="401"/>
      <c r="W607" s="400"/>
      <c r="X607" s="401"/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/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/>
      <c r="BR607" s="401"/>
      <c r="BS607" s="400"/>
      <c r="BT607" s="401"/>
      <c r="BU607" s="400"/>
      <c r="BV607" s="401"/>
      <c r="BW607" s="400"/>
      <c r="BX607" s="401"/>
      <c r="BY607" s="400"/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/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/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22</v>
      </c>
      <c r="EQ607" s="171">
        <f t="shared" si="671"/>
        <v>0</v>
      </c>
      <c r="ER607" s="171">
        <f t="shared" si="672"/>
        <v>0</v>
      </c>
      <c r="ES607" s="171">
        <f t="shared" si="673"/>
        <v>0</v>
      </c>
      <c r="ET607" s="171">
        <f t="shared" si="674"/>
        <v>0</v>
      </c>
      <c r="EU607" s="171">
        <f t="shared" si="675"/>
        <v>0</v>
      </c>
      <c r="EV607" s="172">
        <f t="shared" si="676"/>
        <v>22</v>
      </c>
      <c r="EW607" s="173"/>
      <c r="EX607" s="248">
        <f t="shared" si="697"/>
        <v>0</v>
      </c>
      <c r="EY607" s="174">
        <f>(L607*regular)+(M607*Cadeirantee)</f>
        <v>0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3717</v>
      </c>
      <c r="B608" s="369" t="s">
        <v>3718</v>
      </c>
      <c r="C608" s="375" t="s">
        <v>3229</v>
      </c>
      <c r="D608" s="371" t="s">
        <v>3719</v>
      </c>
      <c r="E608" s="371" t="s">
        <v>3720</v>
      </c>
      <c r="F608" s="376" t="s">
        <v>3222</v>
      </c>
      <c r="G608" s="376" t="s">
        <v>3223</v>
      </c>
      <c r="H608" s="373" t="s">
        <v>235</v>
      </c>
      <c r="I608" s="374" t="s">
        <v>3721</v>
      </c>
      <c r="J608" s="421" t="s">
        <v>3227</v>
      </c>
      <c r="K608" s="422" t="s">
        <v>3231</v>
      </c>
      <c r="L608" s="329">
        <f>CONTINUA!BV608</f>
        <v>0</v>
      </c>
      <c r="M608" s="329">
        <f>CONTINUA!BW608</f>
        <v>0</v>
      </c>
      <c r="N608" s="657"/>
      <c r="O608" s="658" t="s">
        <v>4213</v>
      </c>
      <c r="P608" s="659" t="s">
        <v>4203</v>
      </c>
      <c r="Q608" s="400"/>
      <c r="R608" s="401"/>
      <c r="S608" s="400"/>
      <c r="T608" s="401"/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0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0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3717</v>
      </c>
      <c r="B609" s="369" t="s">
        <v>3718</v>
      </c>
      <c r="C609" s="375" t="s">
        <v>3229</v>
      </c>
      <c r="D609" s="371" t="s">
        <v>3719</v>
      </c>
      <c r="E609" s="371" t="s">
        <v>3720</v>
      </c>
      <c r="F609" s="376" t="s">
        <v>3222</v>
      </c>
      <c r="G609" s="376" t="s">
        <v>3223</v>
      </c>
      <c r="H609" s="373" t="s">
        <v>235</v>
      </c>
      <c r="I609" s="374" t="s">
        <v>3721</v>
      </c>
      <c r="J609" s="421" t="s">
        <v>3227</v>
      </c>
      <c r="K609" s="423" t="s">
        <v>3232</v>
      </c>
      <c r="L609" s="329">
        <f>CONTINUA!BV609</f>
        <v>0</v>
      </c>
      <c r="M609" s="329">
        <f>CONTINUA!BW609</f>
        <v>0</v>
      </c>
      <c r="N609" s="657"/>
      <c r="O609" s="658" t="s">
        <v>4213</v>
      </c>
      <c r="P609" s="659" t="s">
        <v>4203</v>
      </c>
      <c r="Q609" s="400"/>
      <c r="R609" s="401"/>
      <c r="S609" s="400"/>
      <c r="T609" s="401"/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3717</v>
      </c>
      <c r="B610" s="378" t="s">
        <v>3718</v>
      </c>
      <c r="C610" s="379" t="s">
        <v>3229</v>
      </c>
      <c r="D610" s="380" t="s">
        <v>3719</v>
      </c>
      <c r="E610" s="380" t="s">
        <v>3720</v>
      </c>
      <c r="F610" s="381" t="s">
        <v>3222</v>
      </c>
      <c r="G610" s="381" t="s">
        <v>3223</v>
      </c>
      <c r="H610" s="382" t="s">
        <v>235</v>
      </c>
      <c r="I610" s="383" t="s">
        <v>3721</v>
      </c>
      <c r="J610" s="421" t="s">
        <v>3227</v>
      </c>
      <c r="K610" s="424" t="s">
        <v>60</v>
      </c>
      <c r="L610" s="329">
        <f>CONTINUA!BV610</f>
        <v>0</v>
      </c>
      <c r="M610" s="329">
        <f>CONTINUA!BW610</f>
        <v>0</v>
      </c>
      <c r="N610" s="657"/>
      <c r="O610" s="658" t="s">
        <v>4213</v>
      </c>
      <c r="P610" s="659" t="s">
        <v>4203</v>
      </c>
      <c r="Q610" s="400"/>
      <c r="R610" s="401"/>
      <c r="S610" s="400"/>
      <c r="T610" s="401"/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3722</v>
      </c>
      <c r="B611" s="522" t="s">
        <v>3723</v>
      </c>
      <c r="C611" s="523">
        <v>3</v>
      </c>
      <c r="D611" s="524" t="s">
        <v>3724</v>
      </c>
      <c r="E611" s="524" t="s">
        <v>3725</v>
      </c>
      <c r="F611" s="525" t="s">
        <v>3222</v>
      </c>
      <c r="G611" s="525" t="s">
        <v>3223</v>
      </c>
      <c r="H611" s="350" t="s">
        <v>198</v>
      </c>
      <c r="I611" s="351" t="s">
        <v>3726</v>
      </c>
      <c r="J611" s="409" t="s">
        <v>3257</v>
      </c>
      <c r="K611" s="410" t="s">
        <v>3228</v>
      </c>
      <c r="L611" s="329">
        <f>CONTINUA!BV611</f>
        <v>0</v>
      </c>
      <c r="M611" s="329">
        <f>CONTINUA!BW611</f>
        <v>0</v>
      </c>
      <c r="N611" s="657"/>
      <c r="O611" s="658" t="s">
        <v>4214</v>
      </c>
      <c r="P611" s="659" t="s">
        <v>4203</v>
      </c>
      <c r="Q611" s="400"/>
      <c r="R611" s="401"/>
      <c r="S611" s="400"/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/>
      <c r="EM611" s="520"/>
      <c r="EN611" s="520"/>
      <c r="EO611" s="520"/>
      <c r="EP611" s="171">
        <f t="shared" si="670"/>
        <v>0</v>
      </c>
      <c r="EQ611" s="171">
        <f t="shared" si="671"/>
        <v>0</v>
      </c>
      <c r="ER611" s="171">
        <f t="shared" si="672"/>
        <v>0</v>
      </c>
      <c r="ES611" s="171">
        <f t="shared" si="673"/>
        <v>0</v>
      </c>
      <c r="ET611" s="171">
        <f t="shared" si="674"/>
        <v>0</v>
      </c>
      <c r="EU611" s="171">
        <f t="shared" si="675"/>
        <v>0</v>
      </c>
      <c r="EV611" s="172">
        <f t="shared" si="676"/>
        <v>0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15567.34</v>
      </c>
      <c r="EY611" s="174">
        <f>(L611*regular)+(M611*Cadeirantee)</f>
        <v>0</v>
      </c>
      <c r="EZ611" s="249">
        <f>SUMIF(FG611:GJ611,"&gt;0")</f>
        <v>434.79799999999994</v>
      </c>
      <c r="FA611" s="249">
        <f>SUMIF(FG611:GJ611,"&lt;0")+SUMIF(GN611:HP611,"&lt;0")</f>
        <v>0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16002.138000000001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15567.34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0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0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434.79799999999994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0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3722</v>
      </c>
      <c r="B612" s="369" t="s">
        <v>3723</v>
      </c>
      <c r="C612" s="370" t="s">
        <v>3258</v>
      </c>
      <c r="D612" s="371" t="s">
        <v>3724</v>
      </c>
      <c r="E612" s="371" t="s">
        <v>3725</v>
      </c>
      <c r="F612" s="372" t="s">
        <v>3222</v>
      </c>
      <c r="G612" s="372" t="s">
        <v>3223</v>
      </c>
      <c r="H612" s="373" t="s">
        <v>198</v>
      </c>
      <c r="I612" s="374" t="s">
        <v>3726</v>
      </c>
      <c r="J612" s="421" t="s">
        <v>3257</v>
      </c>
      <c r="K612" s="421" t="s">
        <v>3230</v>
      </c>
      <c r="L612" s="329">
        <f>CONTINUA!BV612</f>
        <v>0</v>
      </c>
      <c r="M612" s="329">
        <f>CONTINUA!BW612</f>
        <v>0</v>
      </c>
      <c r="N612" s="657"/>
      <c r="O612" s="658" t="s">
        <v>4214</v>
      </c>
      <c r="P612" s="659" t="s">
        <v>4203</v>
      </c>
      <c r="Q612" s="400"/>
      <c r="R612" s="401"/>
      <c r="S612" s="400"/>
      <c r="T612" s="401"/>
      <c r="U612" s="400"/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/>
      <c r="AP612" s="401"/>
      <c r="AQ612" s="400"/>
      <c r="AR612" s="401"/>
      <c r="AS612" s="400"/>
      <c r="AT612" s="401"/>
      <c r="AU612" s="400"/>
      <c r="AV612" s="401"/>
      <c r="AW612" s="400"/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/>
      <c r="BN612" s="401"/>
      <c r="BO612" s="400"/>
      <c r="BP612" s="401"/>
      <c r="BQ612" s="400"/>
      <c r="BR612" s="401"/>
      <c r="BS612" s="400"/>
      <c r="BT612" s="401"/>
      <c r="BU612" s="400"/>
      <c r="BV612" s="401"/>
      <c r="BW612" s="400"/>
      <c r="BX612" s="401"/>
      <c r="BY612" s="400"/>
      <c r="BZ612" s="401"/>
      <c r="CA612" s="400"/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/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/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0</v>
      </c>
      <c r="EQ612" s="171">
        <f t="shared" si="671"/>
        <v>0</v>
      </c>
      <c r="ER612" s="171">
        <f t="shared" si="672"/>
        <v>0</v>
      </c>
      <c r="ES612" s="171">
        <f t="shared" si="673"/>
        <v>0</v>
      </c>
      <c r="ET612" s="171">
        <f t="shared" si="674"/>
        <v>0</v>
      </c>
      <c r="EU612" s="171">
        <f t="shared" si="675"/>
        <v>0</v>
      </c>
      <c r="EV612" s="172">
        <f t="shared" si="676"/>
        <v>0</v>
      </c>
      <c r="EW612" s="173"/>
      <c r="EX612" s="248">
        <f t="shared" si="702"/>
        <v>0</v>
      </c>
      <c r="EY612" s="174">
        <f>(L612*regular)+(M612*Cadeirantee)</f>
        <v>0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3722</v>
      </c>
      <c r="B613" s="369" t="s">
        <v>3723</v>
      </c>
      <c r="C613" s="375" t="s">
        <v>3258</v>
      </c>
      <c r="D613" s="371" t="s">
        <v>3724</v>
      </c>
      <c r="E613" s="371" t="s">
        <v>3725</v>
      </c>
      <c r="F613" s="376" t="s">
        <v>3222</v>
      </c>
      <c r="G613" s="376" t="s">
        <v>3223</v>
      </c>
      <c r="H613" s="373" t="s">
        <v>198</v>
      </c>
      <c r="I613" s="374" t="s">
        <v>3726</v>
      </c>
      <c r="J613" s="421" t="s">
        <v>3257</v>
      </c>
      <c r="K613" s="422" t="s">
        <v>3231</v>
      </c>
      <c r="L613" s="329">
        <f>CONTINUA!BV613</f>
        <v>0</v>
      </c>
      <c r="M613" s="329">
        <f>CONTINUA!BW613</f>
        <v>0</v>
      </c>
      <c r="N613" s="657"/>
      <c r="O613" s="658" t="s">
        <v>4214</v>
      </c>
      <c r="P613" s="659" t="s">
        <v>4203</v>
      </c>
      <c r="Q613" s="400"/>
      <c r="R613" s="401"/>
      <c r="S613" s="400"/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3722</v>
      </c>
      <c r="B614" s="369" t="s">
        <v>3723</v>
      </c>
      <c r="C614" s="375" t="s">
        <v>3258</v>
      </c>
      <c r="D614" s="371" t="s">
        <v>3724</v>
      </c>
      <c r="E614" s="371" t="s">
        <v>3725</v>
      </c>
      <c r="F614" s="376" t="s">
        <v>3222</v>
      </c>
      <c r="G614" s="376" t="s">
        <v>3223</v>
      </c>
      <c r="H614" s="373" t="s">
        <v>198</v>
      </c>
      <c r="I614" s="374" t="s">
        <v>3726</v>
      </c>
      <c r="J614" s="421" t="s">
        <v>3257</v>
      </c>
      <c r="K614" s="423" t="s">
        <v>3232</v>
      </c>
      <c r="L614" s="329">
        <f>CONTINUA!BV614</f>
        <v>0</v>
      </c>
      <c r="M614" s="329">
        <f>CONTINUA!BW614</f>
        <v>0</v>
      </c>
      <c r="N614" s="657"/>
      <c r="O614" s="658" t="s">
        <v>4214</v>
      </c>
      <c r="P614" s="659" t="s">
        <v>4203</v>
      </c>
      <c r="Q614" s="400">
        <v>23</v>
      </c>
      <c r="R614" s="401"/>
      <c r="S614" s="400"/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>
        <v>1</v>
      </c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23</v>
      </c>
      <c r="EQ614" s="171">
        <f t="shared" si="671"/>
        <v>1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24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3722</v>
      </c>
      <c r="B615" s="378" t="s">
        <v>3723</v>
      </c>
      <c r="C615" s="379" t="s">
        <v>3258</v>
      </c>
      <c r="D615" s="380" t="s">
        <v>3724</v>
      </c>
      <c r="E615" s="380" t="s">
        <v>3725</v>
      </c>
      <c r="F615" s="381" t="s">
        <v>3222</v>
      </c>
      <c r="G615" s="381" t="s">
        <v>3223</v>
      </c>
      <c r="H615" s="382" t="s">
        <v>198</v>
      </c>
      <c r="I615" s="383" t="s">
        <v>3726</v>
      </c>
      <c r="J615" s="421" t="s">
        <v>3257</v>
      </c>
      <c r="K615" s="424" t="s">
        <v>60</v>
      </c>
      <c r="L615" s="329">
        <f>CONTINUA!BV615</f>
        <v>0</v>
      </c>
      <c r="M615" s="329">
        <f>CONTINUA!BW615</f>
        <v>0</v>
      </c>
      <c r="N615" s="657"/>
      <c r="O615" s="658" t="s">
        <v>4214</v>
      </c>
      <c r="P615" s="659" t="s">
        <v>4203</v>
      </c>
      <c r="Q615" s="400"/>
      <c r="R615" s="401"/>
      <c r="S615" s="400"/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3727</v>
      </c>
      <c r="B616" s="522" t="s">
        <v>3728</v>
      </c>
      <c r="C616" s="523">
        <v>3</v>
      </c>
      <c r="D616" s="524" t="s">
        <v>3724</v>
      </c>
      <c r="E616" s="524" t="s">
        <v>3729</v>
      </c>
      <c r="F616" s="525" t="s">
        <v>3222</v>
      </c>
      <c r="G616" s="525" t="s">
        <v>3223</v>
      </c>
      <c r="H616" s="350" t="s">
        <v>198</v>
      </c>
      <c r="I616" s="351" t="s">
        <v>3730</v>
      </c>
      <c r="J616" s="409" t="s">
        <v>3257</v>
      </c>
      <c r="K616" s="410" t="s">
        <v>3228</v>
      </c>
      <c r="L616" s="329">
        <f>CONTINUA!BV616</f>
        <v>0</v>
      </c>
      <c r="M616" s="329">
        <f>CONTINUA!BW616</f>
        <v>0</v>
      </c>
      <c r="N616" s="657"/>
      <c r="O616" s="658" t="s">
        <v>4214</v>
      </c>
      <c r="P616" s="659" t="s">
        <v>4203</v>
      </c>
      <c r="Q616" s="400"/>
      <c r="R616" s="401"/>
      <c r="S616" s="400"/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/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/>
      <c r="EM616" s="520"/>
      <c r="EN616" s="520"/>
      <c r="EO616" s="520"/>
      <c r="EP616" s="171">
        <f t="shared" si="670"/>
        <v>0</v>
      </c>
      <c r="EQ616" s="171">
        <f t="shared" si="671"/>
        <v>0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0</v>
      </c>
      <c r="EW616" s="367">
        <f>IF(C616=4,IF(MAX(Q616:EJ618)&gt;0,(Especiall/30*(IF(($G616-$F616)=($G$5-$F$5),30,IF(DAY($G616)=31,($G616-$F616),($G616-$F616)+1)))),0),0)</f>
        <v>0</v>
      </c>
      <c r="EX616" s="248">
        <f t="shared" ref="EX616:EX619" si="707">FF616</f>
        <v>13082.78</v>
      </c>
      <c r="EY616" s="174">
        <f>(L616*regular)+(M616*Cadeirantee)</f>
        <v>0</v>
      </c>
      <c r="EZ616" s="249">
        <f>SUMIF(FG616:GJ616,"&gt;0")</f>
        <v>0</v>
      </c>
      <c r="FA616" s="249">
        <f>SUMIF(FG616:GJ616,"&lt;0")+SUMIF(GN616:HP616,"&lt;0")</f>
        <v>-372.68399999999997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12710.096000000001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13082.78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-372.68399999999997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0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0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0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0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3727</v>
      </c>
      <c r="B617" s="369" t="s">
        <v>3728</v>
      </c>
      <c r="C617" s="370" t="s">
        <v>3258</v>
      </c>
      <c r="D617" s="371" t="s">
        <v>3724</v>
      </c>
      <c r="E617" s="371" t="s">
        <v>3729</v>
      </c>
      <c r="F617" s="372" t="s">
        <v>3222</v>
      </c>
      <c r="G617" s="372" t="s">
        <v>3223</v>
      </c>
      <c r="H617" s="373" t="s">
        <v>198</v>
      </c>
      <c r="I617" s="374" t="s">
        <v>3730</v>
      </c>
      <c r="J617" s="421" t="s">
        <v>3257</v>
      </c>
      <c r="K617" s="421" t="s">
        <v>3230</v>
      </c>
      <c r="L617" s="329">
        <f>CONTINUA!BV617</f>
        <v>0</v>
      </c>
      <c r="M617" s="329">
        <f>CONTINUA!BW617</f>
        <v>0</v>
      </c>
      <c r="N617" s="657"/>
      <c r="O617" s="658" t="s">
        <v>4214</v>
      </c>
      <c r="P617" s="659" t="s">
        <v>4203</v>
      </c>
      <c r="Q617" s="400"/>
      <c r="R617" s="401"/>
      <c r="S617" s="400"/>
      <c r="T617" s="401"/>
      <c r="U617" s="400"/>
      <c r="V617" s="401"/>
      <c r="W617" s="400"/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/>
      <c r="AT617" s="401"/>
      <c r="AU617" s="400"/>
      <c r="AV617" s="401"/>
      <c r="AW617" s="400"/>
      <c r="AX617" s="401"/>
      <c r="AY617" s="400"/>
      <c r="AZ617" s="401"/>
      <c r="BA617" s="400"/>
      <c r="BB617" s="401"/>
      <c r="BC617" s="400"/>
      <c r="BD617" s="401"/>
      <c r="BE617" s="400"/>
      <c r="BF617" s="401"/>
      <c r="BG617" s="400"/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/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/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/>
      <c r="DR617" s="401"/>
      <c r="DS617" s="400"/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0</v>
      </c>
      <c r="EQ617" s="171">
        <f t="shared" si="671"/>
        <v>0</v>
      </c>
      <c r="ER617" s="171">
        <f t="shared" si="672"/>
        <v>0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0</v>
      </c>
      <c r="EW617" s="173"/>
      <c r="EX617" s="248">
        <f t="shared" si="707"/>
        <v>0</v>
      </c>
      <c r="EY617" s="174">
        <f>(L617*regular)+(M617*Cadeirantee)</f>
        <v>0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3727</v>
      </c>
      <c r="B618" s="369" t="s">
        <v>3728</v>
      </c>
      <c r="C618" s="375" t="s">
        <v>3258</v>
      </c>
      <c r="D618" s="371" t="s">
        <v>3724</v>
      </c>
      <c r="E618" s="371" t="s">
        <v>3729</v>
      </c>
      <c r="F618" s="376" t="s">
        <v>3222</v>
      </c>
      <c r="G618" s="376" t="s">
        <v>3223</v>
      </c>
      <c r="H618" s="373" t="s">
        <v>198</v>
      </c>
      <c r="I618" s="374" t="s">
        <v>3730</v>
      </c>
      <c r="J618" s="421" t="s">
        <v>3257</v>
      </c>
      <c r="K618" s="422" t="s">
        <v>3231</v>
      </c>
      <c r="L618" s="329">
        <f>CONTINUA!BV618</f>
        <v>0</v>
      </c>
      <c r="M618" s="329">
        <f>CONTINUA!BW618</f>
        <v>0</v>
      </c>
      <c r="N618" s="657"/>
      <c r="O618" s="658" t="s">
        <v>4214</v>
      </c>
      <c r="P618" s="659" t="s">
        <v>4203</v>
      </c>
      <c r="Q618" s="400"/>
      <c r="R618" s="401"/>
      <c r="S618" s="400"/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0</v>
      </c>
      <c r="ET618" s="171">
        <f t="shared" si="674"/>
        <v>0</v>
      </c>
      <c r="EU618" s="171">
        <f t="shared" si="675"/>
        <v>0</v>
      </c>
      <c r="EV618" s="172">
        <f t="shared" si="676"/>
        <v>0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3727</v>
      </c>
      <c r="B619" s="369" t="s">
        <v>3728</v>
      </c>
      <c r="C619" s="375" t="s">
        <v>3258</v>
      </c>
      <c r="D619" s="371" t="s">
        <v>3724</v>
      </c>
      <c r="E619" s="371" t="s">
        <v>3729</v>
      </c>
      <c r="F619" s="376" t="s">
        <v>3222</v>
      </c>
      <c r="G619" s="376" t="s">
        <v>3223</v>
      </c>
      <c r="H619" s="373" t="s">
        <v>198</v>
      </c>
      <c r="I619" s="374" t="s">
        <v>3730</v>
      </c>
      <c r="J619" s="421" t="s">
        <v>3257</v>
      </c>
      <c r="K619" s="423" t="s">
        <v>3232</v>
      </c>
      <c r="L619" s="329">
        <f>CONTINUA!BV619</f>
        <v>0</v>
      </c>
      <c r="M619" s="329">
        <f>CONTINUA!BW619</f>
        <v>0</v>
      </c>
      <c r="N619" s="657"/>
      <c r="O619" s="658" t="s">
        <v>4214</v>
      </c>
      <c r="P619" s="659" t="s">
        <v>4203</v>
      </c>
      <c r="Q619" s="400">
        <v>19</v>
      </c>
      <c r="R619" s="401"/>
      <c r="S619" s="400"/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>
        <v>-1</v>
      </c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19</v>
      </c>
      <c r="EQ619" s="171">
        <f t="shared" si="671"/>
        <v>-1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18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3727</v>
      </c>
      <c r="B620" s="378" t="s">
        <v>3728</v>
      </c>
      <c r="C620" s="379" t="s">
        <v>3258</v>
      </c>
      <c r="D620" s="380" t="s">
        <v>3724</v>
      </c>
      <c r="E620" s="380" t="s">
        <v>3729</v>
      </c>
      <c r="F620" s="381" t="s">
        <v>3222</v>
      </c>
      <c r="G620" s="381" t="s">
        <v>3223</v>
      </c>
      <c r="H620" s="382" t="s">
        <v>198</v>
      </c>
      <c r="I620" s="383" t="s">
        <v>3730</v>
      </c>
      <c r="J620" s="421" t="s">
        <v>3257</v>
      </c>
      <c r="K620" s="424" t="s">
        <v>60</v>
      </c>
      <c r="L620" s="329">
        <f>CONTINUA!BV620</f>
        <v>0</v>
      </c>
      <c r="M620" s="329">
        <f>CONTINUA!BW620</f>
        <v>0</v>
      </c>
      <c r="N620" s="657"/>
      <c r="O620" s="658" t="s">
        <v>4214</v>
      </c>
      <c r="P620" s="659" t="s">
        <v>4203</v>
      </c>
      <c r="Q620" s="400"/>
      <c r="R620" s="401"/>
      <c r="S620" s="400"/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3731</v>
      </c>
      <c r="B621" s="522" t="s">
        <v>3732</v>
      </c>
      <c r="C621" s="523">
        <v>2</v>
      </c>
      <c r="D621" s="524" t="s">
        <v>3733</v>
      </c>
      <c r="E621" s="524" t="s">
        <v>3734</v>
      </c>
      <c r="F621" s="525" t="s">
        <v>3222</v>
      </c>
      <c r="G621" s="525" t="s">
        <v>3223</v>
      </c>
      <c r="H621" s="350" t="s">
        <v>199</v>
      </c>
      <c r="I621" s="351" t="s">
        <v>3735</v>
      </c>
      <c r="J621" s="409" t="s">
        <v>3337</v>
      </c>
      <c r="K621" s="410" t="s">
        <v>3228</v>
      </c>
      <c r="L621" s="329">
        <f>CONTINUA!BV621</f>
        <v>0</v>
      </c>
      <c r="M621" s="329">
        <f>CONTINUA!BW621</f>
        <v>0</v>
      </c>
      <c r="N621" s="657"/>
      <c r="O621" s="658" t="s">
        <v>4215</v>
      </c>
      <c r="P621" s="659" t="s">
        <v>4203</v>
      </c>
      <c r="Q621" s="400"/>
      <c r="R621" s="401"/>
      <c r="S621" s="400"/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/>
      <c r="EM621" s="520"/>
      <c r="EN621" s="520"/>
      <c r="EO621" s="520"/>
      <c r="EP621" s="171">
        <f t="shared" si="670"/>
        <v>0</v>
      </c>
      <c r="EQ621" s="171">
        <f t="shared" si="671"/>
        <v>0</v>
      </c>
      <c r="ER621" s="171">
        <f t="shared" si="672"/>
        <v>0</v>
      </c>
      <c r="ES621" s="171">
        <f t="shared" si="673"/>
        <v>0</v>
      </c>
      <c r="ET621" s="171">
        <f t="shared" si="674"/>
        <v>0</v>
      </c>
      <c r="EU621" s="171">
        <f t="shared" si="675"/>
        <v>0</v>
      </c>
      <c r="EV621" s="172">
        <f t="shared" si="676"/>
        <v>0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16587.809999999998</v>
      </c>
      <c r="EY621" s="174">
        <f>(L621*regular)+(M621*Cadeirantee)</f>
        <v>0</v>
      </c>
      <c r="EZ621" s="249">
        <f>SUMIF(FG621:GJ621,"&gt;0")</f>
        <v>0</v>
      </c>
      <c r="FA621" s="249">
        <f>SUMIF(FG621:GJ621,"&lt;0")+SUMIF(GN621:HP621,"&lt;0")</f>
        <v>0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16587.809999999998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16587.809999999998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0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3731</v>
      </c>
      <c r="B622" s="369" t="s">
        <v>3732</v>
      </c>
      <c r="C622" s="370" t="s">
        <v>3229</v>
      </c>
      <c r="D622" s="371" t="s">
        <v>3733</v>
      </c>
      <c r="E622" s="371" t="s">
        <v>3734</v>
      </c>
      <c r="F622" s="372" t="s">
        <v>3222</v>
      </c>
      <c r="G622" s="372" t="s">
        <v>3223</v>
      </c>
      <c r="H622" s="373" t="s">
        <v>199</v>
      </c>
      <c r="I622" s="374" t="s">
        <v>3735</v>
      </c>
      <c r="J622" s="421" t="s">
        <v>3337</v>
      </c>
      <c r="K622" s="421" t="s">
        <v>3230</v>
      </c>
      <c r="L622" s="329">
        <f>CONTINUA!BV622</f>
        <v>0</v>
      </c>
      <c r="M622" s="329">
        <f>CONTINUA!BW622</f>
        <v>0</v>
      </c>
      <c r="N622" s="657"/>
      <c r="O622" s="658" t="s">
        <v>4215</v>
      </c>
      <c r="P622" s="659" t="s">
        <v>4203</v>
      </c>
      <c r="Q622" s="400">
        <v>13</v>
      </c>
      <c r="R622" s="401">
        <v>4</v>
      </c>
      <c r="S622" s="400"/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/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/>
      <c r="CX622" s="401"/>
      <c r="CY622" s="400"/>
      <c r="CZ622" s="401"/>
      <c r="DA622" s="400"/>
      <c r="DB622" s="401"/>
      <c r="DC622" s="400"/>
      <c r="DD622" s="401"/>
      <c r="DE622" s="400"/>
      <c r="DF622" s="401"/>
      <c r="DG622" s="400"/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13</v>
      </c>
      <c r="EQ622" s="171">
        <f t="shared" si="671"/>
        <v>0</v>
      </c>
      <c r="ER622" s="171">
        <f t="shared" si="672"/>
        <v>0</v>
      </c>
      <c r="ES622" s="171">
        <f t="shared" si="673"/>
        <v>4</v>
      </c>
      <c r="ET622" s="171">
        <f t="shared" si="674"/>
        <v>0</v>
      </c>
      <c r="EU622" s="171">
        <f t="shared" si="675"/>
        <v>0</v>
      </c>
      <c r="EV622" s="172">
        <f t="shared" si="676"/>
        <v>17</v>
      </c>
      <c r="EW622" s="173"/>
      <c r="EX622" s="248">
        <f t="shared" si="712"/>
        <v>0</v>
      </c>
      <c r="EY622" s="174">
        <f>(L622*regular)+(M622*Cadeirantee)</f>
        <v>0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3731</v>
      </c>
      <c r="B623" s="369" t="s">
        <v>3732</v>
      </c>
      <c r="C623" s="375" t="s">
        <v>3229</v>
      </c>
      <c r="D623" s="371" t="s">
        <v>3733</v>
      </c>
      <c r="E623" s="371" t="s">
        <v>3734</v>
      </c>
      <c r="F623" s="376" t="s">
        <v>3222</v>
      </c>
      <c r="G623" s="376" t="s">
        <v>3223</v>
      </c>
      <c r="H623" s="373" t="s">
        <v>199</v>
      </c>
      <c r="I623" s="374" t="s">
        <v>3735</v>
      </c>
      <c r="J623" s="421" t="s">
        <v>3337</v>
      </c>
      <c r="K623" s="422" t="s">
        <v>3231</v>
      </c>
      <c r="L623" s="329">
        <f>CONTINUA!BV623</f>
        <v>0</v>
      </c>
      <c r="M623" s="329">
        <f>CONTINUA!BW623</f>
        <v>0</v>
      </c>
      <c r="N623" s="657"/>
      <c r="O623" s="658" t="s">
        <v>4215</v>
      </c>
      <c r="P623" s="659" t="s">
        <v>4203</v>
      </c>
      <c r="Q623" s="400"/>
      <c r="R623" s="401"/>
      <c r="S623" s="400"/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0</v>
      </c>
      <c r="ET623" s="171">
        <f t="shared" si="674"/>
        <v>0</v>
      </c>
      <c r="EU623" s="171">
        <f t="shared" si="675"/>
        <v>0</v>
      </c>
      <c r="EV623" s="172">
        <f t="shared" si="676"/>
        <v>0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3731</v>
      </c>
      <c r="B624" s="369" t="s">
        <v>3732</v>
      </c>
      <c r="C624" s="375" t="s">
        <v>3229</v>
      </c>
      <c r="D624" s="371" t="s">
        <v>3733</v>
      </c>
      <c r="E624" s="371" t="s">
        <v>3734</v>
      </c>
      <c r="F624" s="376" t="s">
        <v>3222</v>
      </c>
      <c r="G624" s="376" t="s">
        <v>3223</v>
      </c>
      <c r="H624" s="373" t="s">
        <v>199</v>
      </c>
      <c r="I624" s="374" t="s">
        <v>3735</v>
      </c>
      <c r="J624" s="421" t="s">
        <v>3337</v>
      </c>
      <c r="K624" s="423" t="s">
        <v>3232</v>
      </c>
      <c r="L624" s="329">
        <f>CONTINUA!BV624</f>
        <v>0</v>
      </c>
      <c r="M624" s="329">
        <f>CONTINUA!BW624</f>
        <v>0</v>
      </c>
      <c r="N624" s="657"/>
      <c r="O624" s="658" t="s">
        <v>4215</v>
      </c>
      <c r="P624" s="659" t="s">
        <v>4203</v>
      </c>
      <c r="Q624" s="400"/>
      <c r="R624" s="401"/>
      <c r="S624" s="400"/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3731</v>
      </c>
      <c r="B625" s="378" t="s">
        <v>3732</v>
      </c>
      <c r="C625" s="379" t="s">
        <v>3229</v>
      </c>
      <c r="D625" s="380" t="s">
        <v>3733</v>
      </c>
      <c r="E625" s="380" t="s">
        <v>3734</v>
      </c>
      <c r="F625" s="381" t="s">
        <v>3222</v>
      </c>
      <c r="G625" s="381" t="s">
        <v>3223</v>
      </c>
      <c r="H625" s="382" t="s">
        <v>199</v>
      </c>
      <c r="I625" s="383" t="s">
        <v>3735</v>
      </c>
      <c r="J625" s="421" t="s">
        <v>3337</v>
      </c>
      <c r="K625" s="424" t="s">
        <v>60</v>
      </c>
      <c r="L625" s="329">
        <f>CONTINUA!BV625</f>
        <v>0</v>
      </c>
      <c r="M625" s="329">
        <f>CONTINUA!BW625</f>
        <v>0</v>
      </c>
      <c r="N625" s="657"/>
      <c r="O625" s="658" t="s">
        <v>4215</v>
      </c>
      <c r="P625" s="659" t="s">
        <v>4203</v>
      </c>
      <c r="Q625" s="400"/>
      <c r="R625" s="401"/>
      <c r="S625" s="400"/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3736</v>
      </c>
      <c r="B626" s="522" t="s">
        <v>3737</v>
      </c>
      <c r="C626" s="523">
        <v>2</v>
      </c>
      <c r="D626" s="524" t="s">
        <v>3733</v>
      </c>
      <c r="E626" s="524" t="s">
        <v>3738</v>
      </c>
      <c r="F626" s="525" t="s">
        <v>3222</v>
      </c>
      <c r="G626" s="525" t="s">
        <v>3223</v>
      </c>
      <c r="H626" s="350" t="s">
        <v>199</v>
      </c>
      <c r="I626" s="351" t="s">
        <v>3739</v>
      </c>
      <c r="J626" s="409" t="s">
        <v>3337</v>
      </c>
      <c r="K626" s="410" t="s">
        <v>3228</v>
      </c>
      <c r="L626" s="329">
        <f>CONTINUA!BV626</f>
        <v>0</v>
      </c>
      <c r="M626" s="329">
        <f>CONTINUA!BW626</f>
        <v>0</v>
      </c>
      <c r="N626" s="657"/>
      <c r="O626" s="658" t="s">
        <v>4215</v>
      </c>
      <c r="P626" s="659" t="s">
        <v>4203</v>
      </c>
      <c r="Q626" s="400"/>
      <c r="R626" s="401"/>
      <c r="S626" s="400"/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/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/>
      <c r="EM626" s="520"/>
      <c r="EN626" s="520"/>
      <c r="EO626" s="520"/>
      <c r="EP626" s="171">
        <f t="shared" si="670"/>
        <v>0</v>
      </c>
      <c r="EQ626" s="171">
        <f t="shared" si="671"/>
        <v>0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0</v>
      </c>
      <c r="EW626" s="367">
        <f>IF(C626=4,IF(MAX(Q626:EJ628)&gt;0,(Especiall/30*(IF(($G626-$F626)=($G$5-$F$5),30,IF(DAY($G626)=31,($G626-$F626),($G626-$F626)+1)))),0),0)</f>
        <v>0</v>
      </c>
      <c r="EX626" s="248">
        <f t="shared" ref="EX626:EX629" si="717">FF626</f>
        <v>22216.03</v>
      </c>
      <c r="EY626" s="174">
        <f>(L626*regular)+(M626*Cadeirantee)</f>
        <v>0</v>
      </c>
      <c r="EZ626" s="249">
        <f>SUMIF(FG626:GJ626,"&gt;0")</f>
        <v>0</v>
      </c>
      <c r="FA626" s="249">
        <f>SUMIF(FG626:GJ626,"&lt;0")+SUMIF(GN626:HP626,"&lt;0")</f>
        <v>0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22216.03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22216.03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0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3736</v>
      </c>
      <c r="B627" s="369" t="s">
        <v>3737</v>
      </c>
      <c r="C627" s="370" t="s">
        <v>3229</v>
      </c>
      <c r="D627" s="371" t="s">
        <v>3733</v>
      </c>
      <c r="E627" s="371" t="s">
        <v>3738</v>
      </c>
      <c r="F627" s="372" t="s">
        <v>3222</v>
      </c>
      <c r="G627" s="372" t="s">
        <v>3223</v>
      </c>
      <c r="H627" s="373" t="s">
        <v>199</v>
      </c>
      <c r="I627" s="374" t="s">
        <v>3739</v>
      </c>
      <c r="J627" s="421" t="s">
        <v>3337</v>
      </c>
      <c r="K627" s="421" t="s">
        <v>3230</v>
      </c>
      <c r="L627" s="329">
        <f>CONTINUA!BV627</f>
        <v>0</v>
      </c>
      <c r="M627" s="329">
        <f>CONTINUA!BW627</f>
        <v>0</v>
      </c>
      <c r="N627" s="657"/>
      <c r="O627" s="658" t="s">
        <v>4215</v>
      </c>
      <c r="P627" s="659" t="s">
        <v>4203</v>
      </c>
      <c r="Q627" s="400">
        <v>16</v>
      </c>
      <c r="R627" s="401">
        <v>5</v>
      </c>
      <c r="S627" s="400">
        <v>1</v>
      </c>
      <c r="T627" s="401">
        <v>1</v>
      </c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16</v>
      </c>
      <c r="EQ627" s="171">
        <f t="shared" si="671"/>
        <v>0</v>
      </c>
      <c r="ER627" s="171">
        <f t="shared" si="672"/>
        <v>1</v>
      </c>
      <c r="ES627" s="171">
        <f t="shared" si="673"/>
        <v>5</v>
      </c>
      <c r="ET627" s="171">
        <f t="shared" si="674"/>
        <v>0</v>
      </c>
      <c r="EU627" s="171">
        <f t="shared" si="675"/>
        <v>1</v>
      </c>
      <c r="EV627" s="172">
        <f t="shared" si="676"/>
        <v>23</v>
      </c>
      <c r="EW627" s="173"/>
      <c r="EX627" s="248">
        <f t="shared" si="717"/>
        <v>0</v>
      </c>
      <c r="EY627" s="174">
        <f>(L627*regular)+(M627*Cadeirantee)</f>
        <v>0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3736</v>
      </c>
      <c r="B628" s="369" t="s">
        <v>3737</v>
      </c>
      <c r="C628" s="375" t="s">
        <v>3229</v>
      </c>
      <c r="D628" s="371" t="s">
        <v>3733</v>
      </c>
      <c r="E628" s="371" t="s">
        <v>3738</v>
      </c>
      <c r="F628" s="376" t="s">
        <v>3222</v>
      </c>
      <c r="G628" s="376" t="s">
        <v>3223</v>
      </c>
      <c r="H628" s="373" t="s">
        <v>199</v>
      </c>
      <c r="I628" s="374" t="s">
        <v>3739</v>
      </c>
      <c r="J628" s="421" t="s">
        <v>3337</v>
      </c>
      <c r="K628" s="422" t="s">
        <v>3231</v>
      </c>
      <c r="L628" s="329">
        <f>CONTINUA!BV628</f>
        <v>0</v>
      </c>
      <c r="M628" s="329">
        <f>CONTINUA!BW628</f>
        <v>0</v>
      </c>
      <c r="N628" s="657"/>
      <c r="O628" s="658" t="s">
        <v>4215</v>
      </c>
      <c r="P628" s="659" t="s">
        <v>4203</v>
      </c>
      <c r="Q628" s="400"/>
      <c r="R628" s="401"/>
      <c r="S628" s="400"/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0</v>
      </c>
      <c r="EQ628" s="171">
        <f t="shared" si="671"/>
        <v>0</v>
      </c>
      <c r="ER628" s="171">
        <f t="shared" si="672"/>
        <v>0</v>
      </c>
      <c r="ES628" s="171">
        <f t="shared" si="673"/>
        <v>0</v>
      </c>
      <c r="ET628" s="171">
        <f t="shared" si="674"/>
        <v>0</v>
      </c>
      <c r="EU628" s="171">
        <f t="shared" si="675"/>
        <v>0</v>
      </c>
      <c r="EV628" s="172">
        <f t="shared" si="676"/>
        <v>0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3736</v>
      </c>
      <c r="B629" s="369" t="s">
        <v>3737</v>
      </c>
      <c r="C629" s="375" t="s">
        <v>3229</v>
      </c>
      <c r="D629" s="371" t="s">
        <v>3733</v>
      </c>
      <c r="E629" s="371" t="s">
        <v>3738</v>
      </c>
      <c r="F629" s="376" t="s">
        <v>3222</v>
      </c>
      <c r="G629" s="376" t="s">
        <v>3223</v>
      </c>
      <c r="H629" s="373" t="s">
        <v>199</v>
      </c>
      <c r="I629" s="374" t="s">
        <v>3739</v>
      </c>
      <c r="J629" s="421" t="s">
        <v>3337</v>
      </c>
      <c r="K629" s="423" t="s">
        <v>3232</v>
      </c>
      <c r="L629" s="329">
        <f>CONTINUA!BV629</f>
        <v>0</v>
      </c>
      <c r="M629" s="329">
        <f>CONTINUA!BW629</f>
        <v>0</v>
      </c>
      <c r="N629" s="657"/>
      <c r="O629" s="658" t="s">
        <v>4215</v>
      </c>
      <c r="P629" s="659" t="s">
        <v>4203</v>
      </c>
      <c r="Q629" s="400"/>
      <c r="R629" s="401"/>
      <c r="S629" s="400"/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/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0</v>
      </c>
      <c r="EQ629" s="171">
        <f t="shared" si="671"/>
        <v>0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0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3736</v>
      </c>
      <c r="B630" s="378" t="s">
        <v>3737</v>
      </c>
      <c r="C630" s="379" t="s">
        <v>3229</v>
      </c>
      <c r="D630" s="380" t="s">
        <v>3733</v>
      </c>
      <c r="E630" s="380" t="s">
        <v>3738</v>
      </c>
      <c r="F630" s="381" t="s">
        <v>3222</v>
      </c>
      <c r="G630" s="381" t="s">
        <v>3223</v>
      </c>
      <c r="H630" s="382" t="s">
        <v>199</v>
      </c>
      <c r="I630" s="383" t="s">
        <v>3739</v>
      </c>
      <c r="J630" s="421" t="s">
        <v>3337</v>
      </c>
      <c r="K630" s="424" t="s">
        <v>60</v>
      </c>
      <c r="L630" s="329">
        <f>CONTINUA!BV630</f>
        <v>0</v>
      </c>
      <c r="M630" s="329">
        <f>CONTINUA!BW630</f>
        <v>0</v>
      </c>
      <c r="N630" s="657"/>
      <c r="O630" s="658" t="s">
        <v>4215</v>
      </c>
      <c r="P630" s="659" t="s">
        <v>4203</v>
      </c>
      <c r="Q630" s="400"/>
      <c r="R630" s="401"/>
      <c r="S630" s="400"/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3740</v>
      </c>
      <c r="B631" s="522" t="s">
        <v>3741</v>
      </c>
      <c r="C631" s="523">
        <v>1</v>
      </c>
      <c r="D631" s="524" t="s">
        <v>3733</v>
      </c>
      <c r="E631" s="524" t="s">
        <v>3742</v>
      </c>
      <c r="F631" s="525" t="s">
        <v>3222</v>
      </c>
      <c r="G631" s="525" t="s">
        <v>3223</v>
      </c>
      <c r="H631" s="350" t="s">
        <v>199</v>
      </c>
      <c r="I631" s="351" t="s">
        <v>3743</v>
      </c>
      <c r="J631" s="409" t="s">
        <v>3227</v>
      </c>
      <c r="K631" s="410" t="s">
        <v>3228</v>
      </c>
      <c r="L631" s="329">
        <f>CONTINUA!BV631</f>
        <v>0</v>
      </c>
      <c r="M631" s="329">
        <f>CONTINUA!BW631</f>
        <v>0</v>
      </c>
      <c r="N631" s="657"/>
      <c r="O631" s="658" t="s">
        <v>4215</v>
      </c>
      <c r="P631" s="659" t="s">
        <v>4203</v>
      </c>
      <c r="Q631" s="400"/>
      <c r="R631" s="401"/>
      <c r="S631" s="400"/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/>
      <c r="EM631" s="520"/>
      <c r="EN631" s="520"/>
      <c r="EO631" s="520"/>
      <c r="EP631" s="171">
        <f t="shared" si="670"/>
        <v>0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0</v>
      </c>
      <c r="EW631" s="367">
        <f>IF(C631=4,IF(MAX(Q631:EJ633)&gt;0,(Especiall/30*(IF(($G631-$F631)=($G$5-$F$5),30,IF(DAY($G631)=31,($G631-$F631),($G631-$F631)+1)))),0),0)</f>
        <v>0</v>
      </c>
      <c r="EX631" s="248">
        <f t="shared" ref="EX631:EX634" si="722">FF631</f>
        <v>22516.49</v>
      </c>
      <c r="EY631" s="174">
        <f>(L631*regular)+(M631*Cadeirantee)</f>
        <v>0</v>
      </c>
      <c r="EZ631" s="249">
        <f>SUMIF(FG631:GJ631,"&gt;0")</f>
        <v>128.41000000000003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23907.317280000003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22516.49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128.41000000000003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0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3740</v>
      </c>
      <c r="B632" s="369" t="s">
        <v>3741</v>
      </c>
      <c r="C632" s="370" t="s">
        <v>3229</v>
      </c>
      <c r="D632" s="371" t="s">
        <v>3733</v>
      </c>
      <c r="E632" s="371" t="s">
        <v>3742</v>
      </c>
      <c r="F632" s="372" t="s">
        <v>3222</v>
      </c>
      <c r="G632" s="372" t="s">
        <v>3223</v>
      </c>
      <c r="H632" s="373" t="s">
        <v>199</v>
      </c>
      <c r="I632" s="374" t="s">
        <v>3743</v>
      </c>
      <c r="J632" s="421" t="s">
        <v>3227</v>
      </c>
      <c r="K632" s="421" t="s">
        <v>3230</v>
      </c>
      <c r="L632" s="329">
        <f>CONTINUA!BV632</f>
        <v>130</v>
      </c>
      <c r="M632" s="329">
        <f>CONTINUA!BW632</f>
        <v>0</v>
      </c>
      <c r="N632" s="657">
        <v>0.379</v>
      </c>
      <c r="O632" s="658" t="s">
        <v>4215</v>
      </c>
      <c r="P632" s="659" t="s">
        <v>4203</v>
      </c>
      <c r="Q632" s="400">
        <v>54</v>
      </c>
      <c r="R632" s="401"/>
      <c r="S632" s="400">
        <v>1</v>
      </c>
      <c r="T632" s="401"/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/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/>
      <c r="BN632" s="401"/>
      <c r="BO632" s="400"/>
      <c r="BP632" s="401"/>
      <c r="BQ632" s="400"/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>
        <v>1</v>
      </c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/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/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54</v>
      </c>
      <c r="EQ632" s="171">
        <f t="shared" si="671"/>
        <v>1</v>
      </c>
      <c r="ER632" s="171">
        <f t="shared" si="672"/>
        <v>1</v>
      </c>
      <c r="ES632" s="171">
        <f t="shared" si="673"/>
        <v>0</v>
      </c>
      <c r="ET632" s="171">
        <f t="shared" si="674"/>
        <v>0</v>
      </c>
      <c r="EU632" s="171">
        <f t="shared" si="675"/>
        <v>0</v>
      </c>
      <c r="EV632" s="172">
        <f t="shared" si="676"/>
        <v>56</v>
      </c>
      <c r="EW632" s="173"/>
      <c r="EX632" s="248">
        <f t="shared" si="722"/>
        <v>0</v>
      </c>
      <c r="EY632" s="174">
        <f>(L632*regular)+(M632*Cadeirantee)</f>
        <v>1253.2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9.2172800000000006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3740</v>
      </c>
      <c r="B633" s="369" t="s">
        <v>3741</v>
      </c>
      <c r="C633" s="375" t="s">
        <v>3229</v>
      </c>
      <c r="D633" s="371" t="s">
        <v>3733</v>
      </c>
      <c r="E633" s="371" t="s">
        <v>3742</v>
      </c>
      <c r="F633" s="376" t="s">
        <v>3222</v>
      </c>
      <c r="G633" s="376" t="s">
        <v>3223</v>
      </c>
      <c r="H633" s="373" t="s">
        <v>199</v>
      </c>
      <c r="I633" s="374" t="s">
        <v>3743</v>
      </c>
      <c r="J633" s="421" t="s">
        <v>3227</v>
      </c>
      <c r="K633" s="422" t="s">
        <v>3231</v>
      </c>
      <c r="L633" s="329">
        <f>CONTINUA!BV633</f>
        <v>0</v>
      </c>
      <c r="M633" s="329">
        <f>CONTINUA!BW633</f>
        <v>0</v>
      </c>
      <c r="N633" s="657"/>
      <c r="O633" s="658" t="s">
        <v>4215</v>
      </c>
      <c r="P633" s="659" t="s">
        <v>4203</v>
      </c>
      <c r="Q633" s="400"/>
      <c r="R633" s="401"/>
      <c r="S633" s="400"/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0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0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3740</v>
      </c>
      <c r="B634" s="369" t="s">
        <v>3741</v>
      </c>
      <c r="C634" s="375" t="s">
        <v>3229</v>
      </c>
      <c r="D634" s="371" t="s">
        <v>3733</v>
      </c>
      <c r="E634" s="371" t="s">
        <v>3742</v>
      </c>
      <c r="F634" s="376" t="s">
        <v>3222</v>
      </c>
      <c r="G634" s="376" t="s">
        <v>3223</v>
      </c>
      <c r="H634" s="373" t="s">
        <v>199</v>
      </c>
      <c r="I634" s="374" t="s">
        <v>3743</v>
      </c>
      <c r="J634" s="421" t="s">
        <v>3227</v>
      </c>
      <c r="K634" s="423" t="s">
        <v>3232</v>
      </c>
      <c r="L634" s="329">
        <f>CONTINUA!BV634</f>
        <v>0</v>
      </c>
      <c r="M634" s="329">
        <f>CONTINUA!BW634</f>
        <v>0</v>
      </c>
      <c r="N634" s="657"/>
      <c r="O634" s="658" t="s">
        <v>4215</v>
      </c>
      <c r="P634" s="659" t="s">
        <v>4203</v>
      </c>
      <c r="Q634" s="400"/>
      <c r="R634" s="401"/>
      <c r="S634" s="400"/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3740</v>
      </c>
      <c r="B635" s="378" t="s">
        <v>3741</v>
      </c>
      <c r="C635" s="379" t="s">
        <v>3229</v>
      </c>
      <c r="D635" s="380" t="s">
        <v>3733</v>
      </c>
      <c r="E635" s="380" t="s">
        <v>3742</v>
      </c>
      <c r="F635" s="381" t="s">
        <v>3222</v>
      </c>
      <c r="G635" s="381" t="s">
        <v>3223</v>
      </c>
      <c r="H635" s="382" t="s">
        <v>199</v>
      </c>
      <c r="I635" s="383" t="s">
        <v>3743</v>
      </c>
      <c r="J635" s="421" t="s">
        <v>3227</v>
      </c>
      <c r="K635" s="424" t="s">
        <v>60</v>
      </c>
      <c r="L635" s="329">
        <f>CONTINUA!BV635</f>
        <v>0</v>
      </c>
      <c r="M635" s="329">
        <f>CONTINUA!BW635</f>
        <v>0</v>
      </c>
      <c r="N635" s="657"/>
      <c r="O635" s="658" t="s">
        <v>4215</v>
      </c>
      <c r="P635" s="659" t="s">
        <v>4203</v>
      </c>
      <c r="Q635" s="400"/>
      <c r="R635" s="401"/>
      <c r="S635" s="400"/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3744</v>
      </c>
      <c r="B636" s="522" t="s">
        <v>3745</v>
      </c>
      <c r="C636" s="523">
        <v>1</v>
      </c>
      <c r="D636" s="524" t="s">
        <v>3733</v>
      </c>
      <c r="E636" s="524" t="s">
        <v>3746</v>
      </c>
      <c r="F636" s="525" t="s">
        <v>3222</v>
      </c>
      <c r="G636" s="525" t="s">
        <v>3223</v>
      </c>
      <c r="H636" s="350" t="s">
        <v>199</v>
      </c>
      <c r="I636" s="351" t="s">
        <v>3747</v>
      </c>
      <c r="J636" s="409" t="s">
        <v>3227</v>
      </c>
      <c r="K636" s="410" t="s">
        <v>3228</v>
      </c>
      <c r="L636" s="329">
        <f>CONTINUA!BV636</f>
        <v>0</v>
      </c>
      <c r="M636" s="329">
        <f>CONTINUA!BW636</f>
        <v>0</v>
      </c>
      <c r="N636" s="657"/>
      <c r="O636" s="658" t="s">
        <v>4215</v>
      </c>
      <c r="P636" s="659" t="s">
        <v>4203</v>
      </c>
      <c r="Q636" s="400"/>
      <c r="R636" s="401"/>
      <c r="S636" s="400"/>
      <c r="T636" s="401"/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/>
      <c r="AT636" s="401"/>
      <c r="AU636" s="400"/>
      <c r="AV636" s="401"/>
      <c r="AW636" s="400"/>
      <c r="AX636" s="401"/>
      <c r="AY636" s="400"/>
      <c r="AZ636" s="401"/>
      <c r="BA636" s="400"/>
      <c r="BB636" s="401"/>
      <c r="BC636" s="400"/>
      <c r="BD636" s="401"/>
      <c r="BE636" s="400"/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/>
      <c r="EM636" s="520"/>
      <c r="EN636" s="520"/>
      <c r="EO636" s="520"/>
      <c r="EP636" s="171">
        <f t="shared" si="670"/>
        <v>0</v>
      </c>
      <c r="EQ636" s="171">
        <f t="shared" si="671"/>
        <v>0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0</v>
      </c>
      <c r="EW636" s="367">
        <f>IF(C636=4,IF(MAX(Q636:EJ638)&gt;0,(Especiall/30*(IF(($G636-$F636)=($G$5-$F$5),30,IF(DAY($G636)=31,($G636-$F636),($G636-$F636)+1)))),0),0)</f>
        <v>0</v>
      </c>
      <c r="EX636" s="248">
        <f t="shared" ref="EX636:EX639" si="727">FF636</f>
        <v>14811.890000000001</v>
      </c>
      <c r="EY636" s="174">
        <f>(L636*regular)+(M636*Cadeirantee)</f>
        <v>0</v>
      </c>
      <c r="EZ636" s="249">
        <f>SUMIF(FG636:GJ636,"&gt;0")</f>
        <v>1373.9870000000001</v>
      </c>
      <c r="FA636" s="249">
        <f>SUMIF(FG636:GJ636,"&lt;0")+SUMIF(GN636:HP636,"&lt;0")</f>
        <v>-372.38900000000001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15967.728000000003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14811.890000000001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-372.38900000000001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321.02500000000003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539.322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462.27600000000007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51.364000000000004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0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3744</v>
      </c>
      <c r="B637" s="369" t="s">
        <v>3745</v>
      </c>
      <c r="C637" s="370" t="s">
        <v>3229</v>
      </c>
      <c r="D637" s="371" t="s">
        <v>3733</v>
      </c>
      <c r="E637" s="371" t="s">
        <v>3746</v>
      </c>
      <c r="F637" s="372" t="s">
        <v>3222</v>
      </c>
      <c r="G637" s="372" t="s">
        <v>3223</v>
      </c>
      <c r="H637" s="373" t="s">
        <v>199</v>
      </c>
      <c r="I637" s="374" t="s">
        <v>3747</v>
      </c>
      <c r="J637" s="421" t="s">
        <v>3227</v>
      </c>
      <c r="K637" s="421" t="s">
        <v>3230</v>
      </c>
      <c r="L637" s="329">
        <f>CONTINUA!BV637</f>
        <v>16</v>
      </c>
      <c r="M637" s="329">
        <f>CONTINUA!BW637</f>
        <v>0</v>
      </c>
      <c r="N637" s="657"/>
      <c r="O637" s="658" t="s">
        <v>4215</v>
      </c>
      <c r="P637" s="659" t="s">
        <v>4203</v>
      </c>
      <c r="Q637" s="400">
        <v>35</v>
      </c>
      <c r="R637" s="401"/>
      <c r="S637" s="400"/>
      <c r="T637" s="401"/>
      <c r="U637" s="400">
        <v>-1</v>
      </c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>
        <v>1</v>
      </c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>
        <v>2</v>
      </c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>
        <v>2</v>
      </c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>
        <v>1</v>
      </c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35</v>
      </c>
      <c r="EQ637" s="171">
        <f t="shared" si="671"/>
        <v>5</v>
      </c>
      <c r="ER637" s="171">
        <f t="shared" si="672"/>
        <v>0</v>
      </c>
      <c r="ES637" s="171">
        <f t="shared" si="673"/>
        <v>0</v>
      </c>
      <c r="ET637" s="171">
        <f t="shared" si="674"/>
        <v>0</v>
      </c>
      <c r="EU637" s="171">
        <f t="shared" si="675"/>
        <v>0</v>
      </c>
      <c r="EV637" s="172">
        <f t="shared" si="676"/>
        <v>40</v>
      </c>
      <c r="EW637" s="173"/>
      <c r="EX637" s="248">
        <f t="shared" si="727"/>
        <v>0</v>
      </c>
      <c r="EY637" s="174">
        <f>(L637*regular)+(M637*Cadeirantee)</f>
        <v>154.24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3744</v>
      </c>
      <c r="B638" s="369" t="s">
        <v>3745</v>
      </c>
      <c r="C638" s="375" t="s">
        <v>3229</v>
      </c>
      <c r="D638" s="371" t="s">
        <v>3733</v>
      </c>
      <c r="E638" s="371" t="s">
        <v>3746</v>
      </c>
      <c r="F638" s="376" t="s">
        <v>3222</v>
      </c>
      <c r="G638" s="376" t="s">
        <v>3223</v>
      </c>
      <c r="H638" s="373" t="s">
        <v>199</v>
      </c>
      <c r="I638" s="374" t="s">
        <v>3747</v>
      </c>
      <c r="J638" s="421" t="s">
        <v>3227</v>
      </c>
      <c r="K638" s="422" t="s">
        <v>3231</v>
      </c>
      <c r="L638" s="329">
        <f>CONTINUA!BV638</f>
        <v>0</v>
      </c>
      <c r="M638" s="329">
        <f>CONTINUA!BW638</f>
        <v>0</v>
      </c>
      <c r="N638" s="657"/>
      <c r="O638" s="658" t="s">
        <v>4215</v>
      </c>
      <c r="P638" s="659" t="s">
        <v>4203</v>
      </c>
      <c r="Q638" s="400"/>
      <c r="R638" s="401"/>
      <c r="S638" s="400"/>
      <c r="T638" s="401"/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/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0</v>
      </c>
      <c r="EQ638" s="171">
        <f t="shared" si="671"/>
        <v>0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0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3744</v>
      </c>
      <c r="B639" s="369" t="s">
        <v>3745</v>
      </c>
      <c r="C639" s="375" t="s">
        <v>3229</v>
      </c>
      <c r="D639" s="371" t="s">
        <v>3733</v>
      </c>
      <c r="E639" s="371" t="s">
        <v>3746</v>
      </c>
      <c r="F639" s="376" t="s">
        <v>3222</v>
      </c>
      <c r="G639" s="376" t="s">
        <v>3223</v>
      </c>
      <c r="H639" s="373" t="s">
        <v>199</v>
      </c>
      <c r="I639" s="374" t="s">
        <v>3747</v>
      </c>
      <c r="J639" s="421" t="s">
        <v>3227</v>
      </c>
      <c r="K639" s="423" t="s">
        <v>3232</v>
      </c>
      <c r="L639" s="329">
        <f>CONTINUA!BV639</f>
        <v>0</v>
      </c>
      <c r="M639" s="329">
        <f>CONTINUA!BW639</f>
        <v>0</v>
      </c>
      <c r="N639" s="657"/>
      <c r="O639" s="658" t="s">
        <v>4215</v>
      </c>
      <c r="P639" s="659" t="s">
        <v>4203</v>
      </c>
      <c r="Q639" s="400"/>
      <c r="R639" s="401"/>
      <c r="S639" s="400"/>
      <c r="T639" s="401"/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0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0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3744</v>
      </c>
      <c r="B640" s="378" t="s">
        <v>3745</v>
      </c>
      <c r="C640" s="379" t="s">
        <v>3229</v>
      </c>
      <c r="D640" s="380" t="s">
        <v>3733</v>
      </c>
      <c r="E640" s="380" t="s">
        <v>3746</v>
      </c>
      <c r="F640" s="381" t="s">
        <v>3222</v>
      </c>
      <c r="G640" s="381" t="s">
        <v>3223</v>
      </c>
      <c r="H640" s="382" t="s">
        <v>199</v>
      </c>
      <c r="I640" s="383" t="s">
        <v>3747</v>
      </c>
      <c r="J640" s="421" t="s">
        <v>3227</v>
      </c>
      <c r="K640" s="424" t="s">
        <v>60</v>
      </c>
      <c r="L640" s="329">
        <f>CONTINUA!BV640</f>
        <v>0</v>
      </c>
      <c r="M640" s="329">
        <f>CONTINUA!BW640</f>
        <v>0</v>
      </c>
      <c r="N640" s="657"/>
      <c r="O640" s="658" t="s">
        <v>4215</v>
      </c>
      <c r="P640" s="659" t="s">
        <v>4203</v>
      </c>
      <c r="Q640" s="400"/>
      <c r="R640" s="401"/>
      <c r="S640" s="400"/>
      <c r="T640" s="401"/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3748</v>
      </c>
      <c r="B641" s="522" t="s">
        <v>3749</v>
      </c>
      <c r="C641" s="523">
        <v>1</v>
      </c>
      <c r="D641" s="524" t="s">
        <v>3733</v>
      </c>
      <c r="E641" s="524" t="s">
        <v>3750</v>
      </c>
      <c r="F641" s="525" t="s">
        <v>3222</v>
      </c>
      <c r="G641" s="525" t="s">
        <v>3223</v>
      </c>
      <c r="H641" s="350" t="s">
        <v>199</v>
      </c>
      <c r="I641" s="351" t="s">
        <v>3751</v>
      </c>
      <c r="J641" s="409" t="s">
        <v>3227</v>
      </c>
      <c r="K641" s="410" t="s">
        <v>3228</v>
      </c>
      <c r="L641" s="329">
        <f>CONTINUA!BV641</f>
        <v>0</v>
      </c>
      <c r="M641" s="329">
        <f>CONTINUA!BW641</f>
        <v>0</v>
      </c>
      <c r="N641" s="657"/>
      <c r="O641" s="658" t="s">
        <v>4215</v>
      </c>
      <c r="P641" s="659" t="s">
        <v>4203</v>
      </c>
      <c r="Q641" s="400">
        <v>5</v>
      </c>
      <c r="R641" s="401"/>
      <c r="S641" s="400"/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/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>
        <v>2</v>
      </c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/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/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/>
      <c r="EM641" s="520"/>
      <c r="EN641" s="520"/>
      <c r="EO641" s="520"/>
      <c r="EP641" s="171">
        <f t="shared" si="670"/>
        <v>5</v>
      </c>
      <c r="EQ641" s="171">
        <f t="shared" si="671"/>
        <v>2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7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16738.04</v>
      </c>
      <c r="EY641" s="174">
        <f>(L641*regular)+(M641*Cadeirantee)</f>
        <v>0</v>
      </c>
      <c r="EZ641" s="249">
        <f>SUMIF(FG641:GJ641,"&gt;0")</f>
        <v>462.27600000000007</v>
      </c>
      <c r="FA641" s="249">
        <f>SUMIF(FG641:GJ641,"&lt;0")+SUMIF(GN641:HP641,"&lt;0")</f>
        <v>-1361.146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15916.29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16738.04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-308.18400000000003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-282.50200000000001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-731.93700000000001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462.27600000000007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-38.523000000000003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0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3748</v>
      </c>
      <c r="B642" s="369" t="s">
        <v>3749</v>
      </c>
      <c r="C642" s="370" t="s">
        <v>3229</v>
      </c>
      <c r="D642" s="371" t="s">
        <v>3733</v>
      </c>
      <c r="E642" s="371" t="s">
        <v>3750</v>
      </c>
      <c r="F642" s="372" t="s">
        <v>3222</v>
      </c>
      <c r="G642" s="372" t="s">
        <v>3223</v>
      </c>
      <c r="H642" s="373" t="s">
        <v>199</v>
      </c>
      <c r="I642" s="374" t="s">
        <v>3751</v>
      </c>
      <c r="J642" s="421" t="s">
        <v>3227</v>
      </c>
      <c r="K642" s="421" t="s">
        <v>3230</v>
      </c>
      <c r="L642" s="329">
        <f>CONTINUA!BV642</f>
        <v>8</v>
      </c>
      <c r="M642" s="329">
        <f>CONTINUA!BW642</f>
        <v>0</v>
      </c>
      <c r="N642" s="657"/>
      <c r="O642" s="658" t="s">
        <v>4215</v>
      </c>
      <c r="P642" s="659" t="s">
        <v>4203</v>
      </c>
      <c r="Q642" s="400">
        <v>35</v>
      </c>
      <c r="R642" s="401"/>
      <c r="S642" s="400"/>
      <c r="T642" s="401"/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>
        <v>-1</v>
      </c>
      <c r="AP642" s="401"/>
      <c r="AQ642" s="400"/>
      <c r="AR642" s="401"/>
      <c r="AS642" s="400"/>
      <c r="AT642" s="401"/>
      <c r="AU642" s="400"/>
      <c r="AV642" s="401"/>
      <c r="AW642" s="400">
        <v>-1</v>
      </c>
      <c r="AX642" s="401"/>
      <c r="AY642" s="400"/>
      <c r="AZ642" s="401"/>
      <c r="BA642" s="400"/>
      <c r="BB642" s="401"/>
      <c r="BC642" s="400"/>
      <c r="BD642" s="401"/>
      <c r="BE642" s="400"/>
      <c r="BF642" s="401"/>
      <c r="BG642" s="400"/>
      <c r="BH642" s="401"/>
      <c r="BI642" s="400">
        <v>-3</v>
      </c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/>
      <c r="DR642" s="401"/>
      <c r="DS642" s="400"/>
      <c r="DT642" s="401"/>
      <c r="DU642" s="400">
        <v>-1</v>
      </c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35</v>
      </c>
      <c r="EQ642" s="171">
        <f t="shared" si="671"/>
        <v>-6</v>
      </c>
      <c r="ER642" s="171">
        <f t="shared" si="672"/>
        <v>0</v>
      </c>
      <c r="ES642" s="171">
        <f t="shared" si="673"/>
        <v>0</v>
      </c>
      <c r="ET642" s="171">
        <f t="shared" si="674"/>
        <v>0</v>
      </c>
      <c r="EU642" s="171">
        <f t="shared" si="675"/>
        <v>0</v>
      </c>
      <c r="EV642" s="172">
        <f t="shared" si="676"/>
        <v>29</v>
      </c>
      <c r="EW642" s="173"/>
      <c r="EX642" s="248">
        <f t="shared" si="732"/>
        <v>0</v>
      </c>
      <c r="EY642" s="174">
        <f>(L642*regular)+(M642*Cadeirantee)</f>
        <v>77.12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3748</v>
      </c>
      <c r="B643" s="369" t="s">
        <v>3749</v>
      </c>
      <c r="C643" s="375" t="s">
        <v>3229</v>
      </c>
      <c r="D643" s="371" t="s">
        <v>3733</v>
      </c>
      <c r="E643" s="371" t="s">
        <v>3750</v>
      </c>
      <c r="F643" s="376" t="s">
        <v>3222</v>
      </c>
      <c r="G643" s="376" t="s">
        <v>3223</v>
      </c>
      <c r="H643" s="373" t="s">
        <v>199</v>
      </c>
      <c r="I643" s="374" t="s">
        <v>3751</v>
      </c>
      <c r="J643" s="421" t="s">
        <v>3227</v>
      </c>
      <c r="K643" s="422" t="s">
        <v>3231</v>
      </c>
      <c r="L643" s="329">
        <f>CONTINUA!BV643</f>
        <v>0</v>
      </c>
      <c r="M643" s="329">
        <f>CONTINUA!BW643</f>
        <v>0</v>
      </c>
      <c r="N643" s="657"/>
      <c r="O643" s="658" t="s">
        <v>4215</v>
      </c>
      <c r="P643" s="659" t="s">
        <v>4203</v>
      </c>
      <c r="Q643" s="400"/>
      <c r="R643" s="401"/>
      <c r="S643" s="400"/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3748</v>
      </c>
      <c r="B644" s="369" t="s">
        <v>3749</v>
      </c>
      <c r="C644" s="375" t="s">
        <v>3229</v>
      </c>
      <c r="D644" s="371" t="s">
        <v>3733</v>
      </c>
      <c r="E644" s="371" t="s">
        <v>3750</v>
      </c>
      <c r="F644" s="376" t="s">
        <v>3222</v>
      </c>
      <c r="G644" s="376" t="s">
        <v>3223</v>
      </c>
      <c r="H644" s="373" t="s">
        <v>199</v>
      </c>
      <c r="I644" s="374" t="s">
        <v>3751</v>
      </c>
      <c r="J644" s="421" t="s">
        <v>3227</v>
      </c>
      <c r="K644" s="423" t="s">
        <v>3232</v>
      </c>
      <c r="L644" s="329">
        <f>CONTINUA!BV644</f>
        <v>0</v>
      </c>
      <c r="M644" s="329">
        <f>CONTINUA!BW644</f>
        <v>0</v>
      </c>
      <c r="N644" s="657"/>
      <c r="O644" s="658" t="s">
        <v>4215</v>
      </c>
      <c r="P644" s="659" t="s">
        <v>4203</v>
      </c>
      <c r="Q644" s="400"/>
      <c r="R644" s="401"/>
      <c r="S644" s="400"/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0</v>
      </c>
      <c r="EQ644" s="171">
        <f t="shared" si="671"/>
        <v>0</v>
      </c>
      <c r="ER644" s="171">
        <f t="shared" si="672"/>
        <v>0</v>
      </c>
      <c r="ES644" s="171">
        <f t="shared" si="673"/>
        <v>0</v>
      </c>
      <c r="ET644" s="171">
        <f t="shared" si="674"/>
        <v>0</v>
      </c>
      <c r="EU644" s="171">
        <f t="shared" si="675"/>
        <v>0</v>
      </c>
      <c r="EV644" s="172">
        <f t="shared" si="676"/>
        <v>0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3748</v>
      </c>
      <c r="B645" s="378" t="s">
        <v>3749</v>
      </c>
      <c r="C645" s="379" t="s">
        <v>3229</v>
      </c>
      <c r="D645" s="380" t="s">
        <v>3733</v>
      </c>
      <c r="E645" s="380" t="s">
        <v>3750</v>
      </c>
      <c r="F645" s="381" t="s">
        <v>3222</v>
      </c>
      <c r="G645" s="381" t="s">
        <v>3223</v>
      </c>
      <c r="H645" s="382" t="s">
        <v>199</v>
      </c>
      <c r="I645" s="383" t="s">
        <v>3751</v>
      </c>
      <c r="J645" s="421" t="s">
        <v>3227</v>
      </c>
      <c r="K645" s="424" t="s">
        <v>60</v>
      </c>
      <c r="L645" s="329">
        <f>CONTINUA!BV645</f>
        <v>0</v>
      </c>
      <c r="M645" s="329">
        <f>CONTINUA!BW645</f>
        <v>0</v>
      </c>
      <c r="N645" s="657"/>
      <c r="O645" s="658" t="s">
        <v>4215</v>
      </c>
      <c r="P645" s="659" t="s">
        <v>4203</v>
      </c>
      <c r="Q645" s="400"/>
      <c r="R645" s="401"/>
      <c r="S645" s="400"/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3752</v>
      </c>
      <c r="B646" s="522" t="s">
        <v>3753</v>
      </c>
      <c r="C646" s="523">
        <v>1</v>
      </c>
      <c r="D646" s="524" t="s">
        <v>3754</v>
      </c>
      <c r="E646" s="524" t="s">
        <v>3755</v>
      </c>
      <c r="F646" s="525" t="s">
        <v>3222</v>
      </c>
      <c r="G646" s="525" t="s">
        <v>3223</v>
      </c>
      <c r="H646" s="350" t="s">
        <v>200</v>
      </c>
      <c r="I646" s="351" t="s">
        <v>3756</v>
      </c>
      <c r="J646" s="409" t="s">
        <v>3227</v>
      </c>
      <c r="K646" s="410" t="s">
        <v>3228</v>
      </c>
      <c r="L646" s="329">
        <f>CONTINUA!BV646</f>
        <v>0</v>
      </c>
      <c r="M646" s="329">
        <f>CONTINUA!BW646</f>
        <v>0</v>
      </c>
      <c r="N646" s="657"/>
      <c r="O646" s="658" t="s">
        <v>4216</v>
      </c>
      <c r="P646" s="659" t="s">
        <v>4203</v>
      </c>
      <c r="Q646" s="400">
        <v>39</v>
      </c>
      <c r="R646" s="401"/>
      <c r="S646" s="400"/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>
        <v>1</v>
      </c>
      <c r="AL646" s="401"/>
      <c r="AM646" s="400"/>
      <c r="AN646" s="401"/>
      <c r="AO646" s="400">
        <v>1</v>
      </c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/>
      <c r="BF646" s="401"/>
      <c r="BG646" s="400"/>
      <c r="BH646" s="401"/>
      <c r="BI646" s="400"/>
      <c r="BJ646" s="401"/>
      <c r="BK646" s="400"/>
      <c r="BL646" s="401"/>
      <c r="BM646" s="400"/>
      <c r="BN646" s="401"/>
      <c r="BO646" s="400"/>
      <c r="BP646" s="401"/>
      <c r="BQ646" s="400"/>
      <c r="BR646" s="401"/>
      <c r="BS646" s="400"/>
      <c r="BT646" s="401"/>
      <c r="BU646" s="400"/>
      <c r="BV646" s="401"/>
      <c r="BW646" s="400"/>
      <c r="BX646" s="401"/>
      <c r="BY646" s="400">
        <v>1</v>
      </c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/>
      <c r="CX646" s="401"/>
      <c r="CY646" s="400"/>
      <c r="CZ646" s="401"/>
      <c r="DA646" s="400"/>
      <c r="DB646" s="401"/>
      <c r="DC646" s="400"/>
      <c r="DD646" s="401"/>
      <c r="DE646" s="400">
        <v>6</v>
      </c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/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/>
      <c r="EM646" s="520"/>
      <c r="EN646" s="520"/>
      <c r="EO646" s="520"/>
      <c r="EP646" s="171">
        <f t="shared" si="670"/>
        <v>39</v>
      </c>
      <c r="EQ646" s="171">
        <f t="shared" si="671"/>
        <v>9</v>
      </c>
      <c r="ER646" s="171">
        <f t="shared" si="672"/>
        <v>0</v>
      </c>
      <c r="ES646" s="171">
        <f t="shared" si="673"/>
        <v>0</v>
      </c>
      <c r="ET646" s="171">
        <f t="shared" si="674"/>
        <v>0</v>
      </c>
      <c r="EU646" s="171">
        <f t="shared" si="675"/>
        <v>0</v>
      </c>
      <c r="EV646" s="172">
        <f t="shared" si="676"/>
        <v>48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16352.810000000001</v>
      </c>
      <c r="EY646" s="174">
        <f>(L646*regular)+(M646*Cadeirantee)</f>
        <v>0</v>
      </c>
      <c r="EZ646" s="249">
        <f>SUMIF(FG646:GJ646,"&gt;0")</f>
        <v>1361.1460000000002</v>
      </c>
      <c r="FA646" s="249">
        <f>SUMIF(FG646:GJ646,"&lt;0")+SUMIF(GN646:HP646,"&lt;0")</f>
        <v>0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17713.956000000002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16352.810000000001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321.02500000000003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308.18400000000003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0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0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192.61500000000001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0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0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539.322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0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3752</v>
      </c>
      <c r="B647" s="369" t="s">
        <v>3753</v>
      </c>
      <c r="C647" s="370" t="s">
        <v>3229</v>
      </c>
      <c r="D647" s="371" t="s">
        <v>3754</v>
      </c>
      <c r="E647" s="371" t="s">
        <v>3755</v>
      </c>
      <c r="F647" s="372" t="s">
        <v>3222</v>
      </c>
      <c r="G647" s="372" t="s">
        <v>3223</v>
      </c>
      <c r="H647" s="373" t="s">
        <v>200</v>
      </c>
      <c r="I647" s="374" t="s">
        <v>3756</v>
      </c>
      <c r="J647" s="421" t="s">
        <v>3227</v>
      </c>
      <c r="K647" s="421" t="s">
        <v>3230</v>
      </c>
      <c r="L647" s="329">
        <f>CONTINUA!BV647</f>
        <v>0</v>
      </c>
      <c r="M647" s="329">
        <f>CONTINUA!BW647</f>
        <v>0</v>
      </c>
      <c r="N647" s="657"/>
      <c r="O647" s="658" t="s">
        <v>4216</v>
      </c>
      <c r="P647" s="659" t="s">
        <v>4203</v>
      </c>
      <c r="Q647" s="400"/>
      <c r="R647" s="401"/>
      <c r="S647" s="400"/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/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/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/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/>
      <c r="CX647" s="401"/>
      <c r="CY647" s="400"/>
      <c r="CZ647" s="401"/>
      <c r="DA647" s="400"/>
      <c r="DB647" s="401"/>
      <c r="DC647" s="400"/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0</v>
      </c>
      <c r="EQ647" s="171">
        <f t="shared" si="671"/>
        <v>0</v>
      </c>
      <c r="ER647" s="171">
        <f t="shared" si="672"/>
        <v>0</v>
      </c>
      <c r="ES647" s="171">
        <f t="shared" si="673"/>
        <v>0</v>
      </c>
      <c r="ET647" s="171">
        <f t="shared" si="674"/>
        <v>0</v>
      </c>
      <c r="EU647" s="171">
        <f t="shared" si="675"/>
        <v>0</v>
      </c>
      <c r="EV647" s="172">
        <f t="shared" si="676"/>
        <v>0</v>
      </c>
      <c r="EW647" s="173"/>
      <c r="EX647" s="248">
        <f t="shared" si="737"/>
        <v>0</v>
      </c>
      <c r="EY647" s="174">
        <f>(L647*regular)+(M647*Cadeirantee)</f>
        <v>0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3752</v>
      </c>
      <c r="B648" s="369" t="s">
        <v>3753</v>
      </c>
      <c r="C648" s="375" t="s">
        <v>3229</v>
      </c>
      <c r="D648" s="371" t="s">
        <v>3754</v>
      </c>
      <c r="E648" s="371" t="s">
        <v>3755</v>
      </c>
      <c r="F648" s="376" t="s">
        <v>3222</v>
      </c>
      <c r="G648" s="376" t="s">
        <v>3223</v>
      </c>
      <c r="H648" s="373" t="s">
        <v>200</v>
      </c>
      <c r="I648" s="374" t="s">
        <v>3756</v>
      </c>
      <c r="J648" s="421" t="s">
        <v>3227</v>
      </c>
      <c r="K648" s="422" t="s">
        <v>3231</v>
      </c>
      <c r="L648" s="329">
        <f>CONTINUA!BV648</f>
        <v>0</v>
      </c>
      <c r="M648" s="329">
        <f>CONTINUA!BW648</f>
        <v>0</v>
      </c>
      <c r="N648" s="657"/>
      <c r="O648" s="658" t="s">
        <v>4216</v>
      </c>
      <c r="P648" s="659" t="s">
        <v>4203</v>
      </c>
      <c r="Q648" s="400"/>
      <c r="R648" s="401"/>
      <c r="S648" s="400"/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3752</v>
      </c>
      <c r="B649" s="369" t="s">
        <v>3753</v>
      </c>
      <c r="C649" s="375" t="s">
        <v>3229</v>
      </c>
      <c r="D649" s="371" t="s">
        <v>3754</v>
      </c>
      <c r="E649" s="371" t="s">
        <v>3755</v>
      </c>
      <c r="F649" s="376" t="s">
        <v>3222</v>
      </c>
      <c r="G649" s="376" t="s">
        <v>3223</v>
      </c>
      <c r="H649" s="373" t="s">
        <v>200</v>
      </c>
      <c r="I649" s="374" t="s">
        <v>3756</v>
      </c>
      <c r="J649" s="421" t="s">
        <v>3227</v>
      </c>
      <c r="K649" s="423" t="s">
        <v>3232</v>
      </c>
      <c r="L649" s="329">
        <f>CONTINUA!BV649</f>
        <v>0</v>
      </c>
      <c r="M649" s="329">
        <f>CONTINUA!BW649</f>
        <v>0</v>
      </c>
      <c r="N649" s="657"/>
      <c r="O649" s="658" t="s">
        <v>4216</v>
      </c>
      <c r="P649" s="659" t="s">
        <v>4203</v>
      </c>
      <c r="Q649" s="400"/>
      <c r="R649" s="401"/>
      <c r="S649" s="400"/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0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0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3752</v>
      </c>
      <c r="B650" s="378" t="s">
        <v>3753</v>
      </c>
      <c r="C650" s="379" t="s">
        <v>3229</v>
      </c>
      <c r="D650" s="380" t="s">
        <v>3754</v>
      </c>
      <c r="E650" s="380" t="s">
        <v>3755</v>
      </c>
      <c r="F650" s="381" t="s">
        <v>3222</v>
      </c>
      <c r="G650" s="381" t="s">
        <v>3223</v>
      </c>
      <c r="H650" s="382" t="s">
        <v>200</v>
      </c>
      <c r="I650" s="383" t="s">
        <v>3756</v>
      </c>
      <c r="J650" s="421" t="s">
        <v>3227</v>
      </c>
      <c r="K650" s="424" t="s">
        <v>60</v>
      </c>
      <c r="L650" s="329">
        <f>CONTINUA!BV650</f>
        <v>0</v>
      </c>
      <c r="M650" s="329">
        <f>CONTINUA!BW650</f>
        <v>0</v>
      </c>
      <c r="N650" s="657"/>
      <c r="O650" s="658" t="s">
        <v>4216</v>
      </c>
      <c r="P650" s="659" t="s">
        <v>4203</v>
      </c>
      <c r="Q650" s="400"/>
      <c r="R650" s="401"/>
      <c r="S650" s="400"/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3757</v>
      </c>
      <c r="B651" s="522" t="s">
        <v>3758</v>
      </c>
      <c r="C651" s="523">
        <v>1</v>
      </c>
      <c r="D651" s="524" t="s">
        <v>3759</v>
      </c>
      <c r="E651" s="524" t="s">
        <v>3760</v>
      </c>
      <c r="F651" s="525" t="s">
        <v>3222</v>
      </c>
      <c r="G651" s="525" t="s">
        <v>3223</v>
      </c>
      <c r="H651" s="350" t="s">
        <v>236</v>
      </c>
      <c r="I651" s="351" t="s">
        <v>3761</v>
      </c>
      <c r="J651" s="409" t="s">
        <v>3227</v>
      </c>
      <c r="K651" s="410" t="s">
        <v>3228</v>
      </c>
      <c r="L651" s="329">
        <f>CONTINUA!BV651</f>
        <v>0</v>
      </c>
      <c r="M651" s="329">
        <f>CONTINUA!BW651</f>
        <v>0</v>
      </c>
      <c r="N651" s="657"/>
      <c r="O651" s="658" t="s">
        <v>4217</v>
      </c>
      <c r="P651" s="659" t="s">
        <v>206</v>
      </c>
      <c r="Q651" s="400">
        <v>21</v>
      </c>
      <c r="R651" s="401"/>
      <c r="S651" s="400"/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/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/>
      <c r="EM651" s="520"/>
      <c r="EN651" s="520"/>
      <c r="EO651" s="520"/>
      <c r="EP651" s="171">
        <f t="shared" ref="EP651:EP714" si="742">Q651</f>
        <v>21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0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0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21</v>
      </c>
      <c r="EW651" s="367">
        <f>IF(C651=4,IF(MAX(Q651:EJ653)&gt;0,(Especiall/30*(IF(($G651-$F651)=($G$5-$F$5),30,IF(DAY($G651)=31,($G651-$F651),($G651-$F651)+1)))),0),0)</f>
        <v>0</v>
      </c>
      <c r="EX651" s="248">
        <f t="shared" ref="EX651:EX654" si="749">FF651</f>
        <v>31376.780000000002</v>
      </c>
      <c r="EY651" s="174">
        <f>(L651*regular)+(M651*Cadeirantee)</f>
        <v>0</v>
      </c>
      <c r="EZ651" s="249">
        <f>SUMIF(FG651:GJ651,"&gt;0")</f>
        <v>0</v>
      </c>
      <c r="FA651" s="249">
        <f>SUMIF(FG651:GJ651,"&lt;0")+SUMIF(GN651:HP651,"&lt;0")</f>
        <v>-231.13800000000003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32523.977000000006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31376.780000000002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-231.13800000000003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0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3757</v>
      </c>
      <c r="B652" s="369" t="s">
        <v>3758</v>
      </c>
      <c r="C652" s="370" t="s">
        <v>3229</v>
      </c>
      <c r="D652" s="371" t="s">
        <v>3759</v>
      </c>
      <c r="E652" s="371" t="s">
        <v>3760</v>
      </c>
      <c r="F652" s="372" t="s">
        <v>3222</v>
      </c>
      <c r="G652" s="372" t="s">
        <v>3223</v>
      </c>
      <c r="H652" s="373" t="s">
        <v>236</v>
      </c>
      <c r="I652" s="374" t="s">
        <v>3761</v>
      </c>
      <c r="J652" s="421" t="s">
        <v>3227</v>
      </c>
      <c r="K652" s="421" t="s">
        <v>3230</v>
      </c>
      <c r="L652" s="329">
        <f>CONTINUA!BV652</f>
        <v>123</v>
      </c>
      <c r="M652" s="329">
        <f>CONTINUA!BW652</f>
        <v>0</v>
      </c>
      <c r="N652" s="657"/>
      <c r="O652" s="658" t="s">
        <v>4217</v>
      </c>
      <c r="P652" s="659" t="s">
        <v>206</v>
      </c>
      <c r="Q652" s="400">
        <v>57</v>
      </c>
      <c r="R652" s="401"/>
      <c r="S652" s="400"/>
      <c r="T652" s="401"/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>
        <v>-1</v>
      </c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57</v>
      </c>
      <c r="EQ652" s="171">
        <f t="shared" si="743"/>
        <v>-1</v>
      </c>
      <c r="ER652" s="171">
        <f t="shared" si="744"/>
        <v>0</v>
      </c>
      <c r="ES652" s="171">
        <f t="shared" si="745"/>
        <v>0</v>
      </c>
      <c r="ET652" s="171">
        <f t="shared" si="746"/>
        <v>0</v>
      </c>
      <c r="EU652" s="171">
        <f t="shared" si="747"/>
        <v>0</v>
      </c>
      <c r="EV652" s="172">
        <f t="shared" si="748"/>
        <v>56</v>
      </c>
      <c r="EW652" s="173"/>
      <c r="EX652" s="248">
        <f t="shared" si="749"/>
        <v>0</v>
      </c>
      <c r="EY652" s="174">
        <f>(L652*regular)+(M652*Cadeirantee)</f>
        <v>1185.72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3757</v>
      </c>
      <c r="B653" s="369" t="s">
        <v>3758</v>
      </c>
      <c r="C653" s="375" t="s">
        <v>3229</v>
      </c>
      <c r="D653" s="371" t="s">
        <v>3759</v>
      </c>
      <c r="E653" s="371" t="s">
        <v>3760</v>
      </c>
      <c r="F653" s="376" t="s">
        <v>3222</v>
      </c>
      <c r="G653" s="376" t="s">
        <v>3223</v>
      </c>
      <c r="H653" s="373" t="s">
        <v>236</v>
      </c>
      <c r="I653" s="374" t="s">
        <v>3761</v>
      </c>
      <c r="J653" s="421" t="s">
        <v>3227</v>
      </c>
      <c r="K653" s="422" t="s">
        <v>3231</v>
      </c>
      <c r="L653" s="329">
        <f>CONTINUA!BV653</f>
        <v>0</v>
      </c>
      <c r="M653" s="329">
        <f>CONTINUA!BW653</f>
        <v>0</v>
      </c>
      <c r="N653" s="657"/>
      <c r="O653" s="658" t="s">
        <v>4217</v>
      </c>
      <c r="P653" s="659" t="s">
        <v>206</v>
      </c>
      <c r="Q653" s="400"/>
      <c r="R653" s="401"/>
      <c r="S653" s="400"/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3757</v>
      </c>
      <c r="B654" s="369" t="s">
        <v>3758</v>
      </c>
      <c r="C654" s="375" t="s">
        <v>3229</v>
      </c>
      <c r="D654" s="371" t="s">
        <v>3759</v>
      </c>
      <c r="E654" s="371" t="s">
        <v>3760</v>
      </c>
      <c r="F654" s="376" t="s">
        <v>3222</v>
      </c>
      <c r="G654" s="376" t="s">
        <v>3223</v>
      </c>
      <c r="H654" s="373" t="s">
        <v>236</v>
      </c>
      <c r="I654" s="374" t="s">
        <v>3761</v>
      </c>
      <c r="J654" s="421" t="s">
        <v>3227</v>
      </c>
      <c r="K654" s="423" t="s">
        <v>3232</v>
      </c>
      <c r="L654" s="329">
        <f>CONTINUA!BV654</f>
        <v>0</v>
      </c>
      <c r="M654" s="329">
        <f>CONTINUA!BW654</f>
        <v>0</v>
      </c>
      <c r="N654" s="657"/>
      <c r="O654" s="658" t="s">
        <v>4217</v>
      </c>
      <c r="P654" s="659" t="s">
        <v>206</v>
      </c>
      <c r="Q654" s="400"/>
      <c r="R654" s="401"/>
      <c r="S654" s="400"/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/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/>
      <c r="BR654" s="401"/>
      <c r="BS654" s="400"/>
      <c r="BT654" s="401"/>
      <c r="BU654" s="400"/>
      <c r="BV654" s="401"/>
      <c r="BW654" s="400"/>
      <c r="BX654" s="401"/>
      <c r="BY654" s="400"/>
      <c r="BZ654" s="401"/>
      <c r="CA654" s="400"/>
      <c r="CB654" s="401"/>
      <c r="CC654" s="400"/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0</v>
      </c>
      <c r="EQ654" s="171">
        <f t="shared" si="743"/>
        <v>0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0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3757</v>
      </c>
      <c r="B655" s="378" t="s">
        <v>3758</v>
      </c>
      <c r="C655" s="379" t="s">
        <v>3229</v>
      </c>
      <c r="D655" s="380" t="s">
        <v>3759</v>
      </c>
      <c r="E655" s="380" t="s">
        <v>3760</v>
      </c>
      <c r="F655" s="381" t="s">
        <v>3222</v>
      </c>
      <c r="G655" s="381" t="s">
        <v>3223</v>
      </c>
      <c r="H655" s="382" t="s">
        <v>236</v>
      </c>
      <c r="I655" s="383" t="s">
        <v>3761</v>
      </c>
      <c r="J655" s="421" t="s">
        <v>3227</v>
      </c>
      <c r="K655" s="424" t="s">
        <v>60</v>
      </c>
      <c r="L655" s="329">
        <f>CONTINUA!BV655</f>
        <v>0</v>
      </c>
      <c r="M655" s="329">
        <f>CONTINUA!BW655</f>
        <v>0</v>
      </c>
      <c r="N655" s="657"/>
      <c r="O655" s="658" t="s">
        <v>4217</v>
      </c>
      <c r="P655" s="659" t="s">
        <v>206</v>
      </c>
      <c r="Q655" s="400"/>
      <c r="R655" s="401"/>
      <c r="S655" s="400"/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>
        <v>15</v>
      </c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15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15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192.61500000000004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385.23000000000008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3762</v>
      </c>
      <c r="B656" s="522" t="s">
        <v>3763</v>
      </c>
      <c r="C656" s="523">
        <v>1</v>
      </c>
      <c r="D656" s="524" t="s">
        <v>3764</v>
      </c>
      <c r="E656" s="524" t="s">
        <v>3765</v>
      </c>
      <c r="F656" s="525" t="s">
        <v>3222</v>
      </c>
      <c r="G656" s="525" t="s">
        <v>3223</v>
      </c>
      <c r="H656" s="350" t="s">
        <v>237</v>
      </c>
      <c r="I656" s="351" t="s">
        <v>3766</v>
      </c>
      <c r="J656" s="409" t="s">
        <v>3227</v>
      </c>
      <c r="K656" s="410" t="s">
        <v>3228</v>
      </c>
      <c r="L656" s="329">
        <f>CONTINUA!BV656</f>
        <v>0</v>
      </c>
      <c r="M656" s="329">
        <f>CONTINUA!BW656</f>
        <v>0</v>
      </c>
      <c r="N656" s="657"/>
      <c r="O656" s="658" t="s">
        <v>4218</v>
      </c>
      <c r="P656" s="659" t="s">
        <v>206</v>
      </c>
      <c r="Q656" s="400"/>
      <c r="R656" s="401"/>
      <c r="S656" s="400"/>
      <c r="T656" s="401"/>
      <c r="U656" s="400"/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/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0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0</v>
      </c>
      <c r="EW656" s="367">
        <f>IF(C656=4,IF(MAX(Q656:EJ658)&gt;0,(Especiall/30*(IF(($G656-$F656)=($G$5-$F$5),30,IF(DAY($G656)=31,($G656-$F656),($G656-$F656)+1)))),0),0)</f>
        <v>0</v>
      </c>
      <c r="EX656" s="248">
        <f t="shared" ref="EX656:EX659" si="755">FF656</f>
        <v>7877.75</v>
      </c>
      <c r="EY656" s="174">
        <f>(L656*regular)+(M656*Cadeirantee)</f>
        <v>0</v>
      </c>
      <c r="EZ656" s="249">
        <f>SUMIF(FG656:GJ656,"&gt;0")</f>
        <v>410.91200000000003</v>
      </c>
      <c r="FA656" s="249">
        <f>SUMIF(FG656:GJ656,"&lt;0")+SUMIF(GN656:HP656,"&lt;0")</f>
        <v>0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8288.6620000000003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7877.75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231.13800000000003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179.774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3762</v>
      </c>
      <c r="B657" s="369" t="s">
        <v>3763</v>
      </c>
      <c r="C657" s="370" t="s">
        <v>3229</v>
      </c>
      <c r="D657" s="371" t="s">
        <v>3764</v>
      </c>
      <c r="E657" s="371" t="s">
        <v>3765</v>
      </c>
      <c r="F657" s="372" t="s">
        <v>3222</v>
      </c>
      <c r="G657" s="372" t="s">
        <v>3223</v>
      </c>
      <c r="H657" s="373" t="s">
        <v>237</v>
      </c>
      <c r="I657" s="374" t="s">
        <v>3766</v>
      </c>
      <c r="J657" s="421" t="s">
        <v>3227</v>
      </c>
      <c r="K657" s="421" t="s">
        <v>3230</v>
      </c>
      <c r="L657" s="329">
        <f>CONTINUA!BV657</f>
        <v>0</v>
      </c>
      <c r="M657" s="329">
        <f>CONTINUA!BW657</f>
        <v>0</v>
      </c>
      <c r="N657" s="657"/>
      <c r="O657" s="658" t="s">
        <v>4218</v>
      </c>
      <c r="P657" s="659" t="s">
        <v>206</v>
      </c>
      <c r="Q657" s="400">
        <v>17</v>
      </c>
      <c r="R657" s="401"/>
      <c r="S657" s="400"/>
      <c r="T657" s="401"/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>
        <v>1</v>
      </c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>
        <v>1</v>
      </c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17</v>
      </c>
      <c r="EQ657" s="171">
        <f t="shared" si="743"/>
        <v>2</v>
      </c>
      <c r="ER657" s="171">
        <f t="shared" si="744"/>
        <v>0</v>
      </c>
      <c r="ES657" s="171">
        <f t="shared" si="745"/>
        <v>0</v>
      </c>
      <c r="ET657" s="171">
        <f t="shared" si="746"/>
        <v>0</v>
      </c>
      <c r="EU657" s="171">
        <f t="shared" si="747"/>
        <v>0</v>
      </c>
      <c r="EV657" s="172">
        <f t="shared" si="748"/>
        <v>19</v>
      </c>
      <c r="EW657" s="173"/>
      <c r="EX657" s="248">
        <f t="shared" si="755"/>
        <v>0</v>
      </c>
      <c r="EY657" s="174">
        <f>(L657*regular)+(M657*Cadeirantee)</f>
        <v>0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3762</v>
      </c>
      <c r="B658" s="369" t="s">
        <v>3763</v>
      </c>
      <c r="C658" s="375" t="s">
        <v>3229</v>
      </c>
      <c r="D658" s="371" t="s">
        <v>3764</v>
      </c>
      <c r="E658" s="371" t="s">
        <v>3765</v>
      </c>
      <c r="F658" s="376" t="s">
        <v>3222</v>
      </c>
      <c r="G658" s="376" t="s">
        <v>3223</v>
      </c>
      <c r="H658" s="373" t="s">
        <v>237</v>
      </c>
      <c r="I658" s="374" t="s">
        <v>3766</v>
      </c>
      <c r="J658" s="421" t="s">
        <v>3227</v>
      </c>
      <c r="K658" s="422" t="s">
        <v>3231</v>
      </c>
      <c r="L658" s="329">
        <f>CONTINUA!BV658</f>
        <v>0</v>
      </c>
      <c r="M658" s="329">
        <f>CONTINUA!BW658</f>
        <v>0</v>
      </c>
      <c r="N658" s="657"/>
      <c r="O658" s="658" t="s">
        <v>4218</v>
      </c>
      <c r="P658" s="659" t="s">
        <v>206</v>
      </c>
      <c r="Q658" s="400"/>
      <c r="R658" s="401"/>
      <c r="S658" s="400"/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0</v>
      </c>
      <c r="EQ658" s="171">
        <f t="shared" si="743"/>
        <v>0</v>
      </c>
      <c r="ER658" s="171">
        <f t="shared" si="744"/>
        <v>0</v>
      </c>
      <c r="ES658" s="171">
        <f t="shared" si="745"/>
        <v>0</v>
      </c>
      <c r="ET658" s="171">
        <f t="shared" si="746"/>
        <v>0</v>
      </c>
      <c r="EU658" s="171">
        <f t="shared" si="747"/>
        <v>0</v>
      </c>
      <c r="EV658" s="172">
        <f t="shared" si="748"/>
        <v>0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3762</v>
      </c>
      <c r="B659" s="369" t="s">
        <v>3763</v>
      </c>
      <c r="C659" s="375" t="s">
        <v>3229</v>
      </c>
      <c r="D659" s="371" t="s">
        <v>3764</v>
      </c>
      <c r="E659" s="371" t="s">
        <v>3765</v>
      </c>
      <c r="F659" s="376" t="s">
        <v>3222</v>
      </c>
      <c r="G659" s="376" t="s">
        <v>3223</v>
      </c>
      <c r="H659" s="373" t="s">
        <v>237</v>
      </c>
      <c r="I659" s="374" t="s">
        <v>3766</v>
      </c>
      <c r="J659" s="421" t="s">
        <v>3227</v>
      </c>
      <c r="K659" s="423" t="s">
        <v>3232</v>
      </c>
      <c r="L659" s="329">
        <f>CONTINUA!BV659</f>
        <v>0</v>
      </c>
      <c r="M659" s="329">
        <f>CONTINUA!BW659</f>
        <v>0</v>
      </c>
      <c r="N659" s="657"/>
      <c r="O659" s="658" t="s">
        <v>4218</v>
      </c>
      <c r="P659" s="659" t="s">
        <v>206</v>
      </c>
      <c r="Q659" s="400"/>
      <c r="R659" s="401"/>
      <c r="S659" s="400"/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0</v>
      </c>
      <c r="ET659" s="171">
        <f t="shared" si="746"/>
        <v>0</v>
      </c>
      <c r="EU659" s="171">
        <f t="shared" si="747"/>
        <v>0</v>
      </c>
      <c r="EV659" s="172">
        <f t="shared" si="748"/>
        <v>0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3762</v>
      </c>
      <c r="B660" s="378" t="s">
        <v>3763</v>
      </c>
      <c r="C660" s="379" t="s">
        <v>3229</v>
      </c>
      <c r="D660" s="380" t="s">
        <v>3764</v>
      </c>
      <c r="E660" s="380" t="s">
        <v>3765</v>
      </c>
      <c r="F660" s="381" t="s">
        <v>3222</v>
      </c>
      <c r="G660" s="381" t="s">
        <v>3223</v>
      </c>
      <c r="H660" s="382" t="s">
        <v>237</v>
      </c>
      <c r="I660" s="383" t="s">
        <v>3766</v>
      </c>
      <c r="J660" s="421" t="s">
        <v>3227</v>
      </c>
      <c r="K660" s="424" t="s">
        <v>60</v>
      </c>
      <c r="L660" s="329">
        <f>CONTINUA!BV660</f>
        <v>0</v>
      </c>
      <c r="M660" s="329">
        <f>CONTINUA!BW660</f>
        <v>0</v>
      </c>
      <c r="N660" s="657"/>
      <c r="O660" s="658" t="s">
        <v>4218</v>
      </c>
      <c r="P660" s="659" t="s">
        <v>206</v>
      </c>
      <c r="Q660" s="400"/>
      <c r="R660" s="401"/>
      <c r="S660" s="400"/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3767</v>
      </c>
      <c r="B661" s="522" t="s">
        <v>3768</v>
      </c>
      <c r="C661" s="523">
        <v>1</v>
      </c>
      <c r="D661" s="524" t="s">
        <v>3764</v>
      </c>
      <c r="E661" s="524" t="s">
        <v>3769</v>
      </c>
      <c r="F661" s="525" t="s">
        <v>3222</v>
      </c>
      <c r="G661" s="525" t="s">
        <v>3223</v>
      </c>
      <c r="H661" s="350" t="s">
        <v>237</v>
      </c>
      <c r="I661" s="351" t="s">
        <v>3770</v>
      </c>
      <c r="J661" s="409" t="s">
        <v>3227</v>
      </c>
      <c r="K661" s="410" t="s">
        <v>3228</v>
      </c>
      <c r="L661" s="329">
        <f>CONTINUA!BV661</f>
        <v>0</v>
      </c>
      <c r="M661" s="329">
        <f>CONTINUA!BW661</f>
        <v>0</v>
      </c>
      <c r="N661" s="657"/>
      <c r="O661" s="658" t="s">
        <v>4218</v>
      </c>
      <c r="P661" s="659" t="s">
        <v>206</v>
      </c>
      <c r="Q661" s="400"/>
      <c r="R661" s="401"/>
      <c r="S661" s="400"/>
      <c r="T661" s="401"/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/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/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/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/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/>
      <c r="EM661" s="520"/>
      <c r="EN661" s="520"/>
      <c r="EO661" s="520"/>
      <c r="EP661" s="171">
        <f t="shared" si="742"/>
        <v>0</v>
      </c>
      <c r="EQ661" s="171">
        <f t="shared" si="743"/>
        <v>0</v>
      </c>
      <c r="ER661" s="171">
        <f t="shared" si="744"/>
        <v>0</v>
      </c>
      <c r="ES661" s="171">
        <f t="shared" si="745"/>
        <v>0</v>
      </c>
      <c r="ET661" s="171">
        <f t="shared" si="746"/>
        <v>0</v>
      </c>
      <c r="EU661" s="171">
        <f t="shared" si="747"/>
        <v>0</v>
      </c>
      <c r="EV661" s="172">
        <f t="shared" si="748"/>
        <v>0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10189.130000000001</v>
      </c>
      <c r="EY661" s="174">
        <f>(L661*regular)+(M661*Cadeirantee)</f>
        <v>0</v>
      </c>
      <c r="EZ661" s="249">
        <f>SUMIF(FG661:GJ661,"&gt;0")</f>
        <v>0</v>
      </c>
      <c r="FA661" s="249">
        <f>SUMIF(FG661:GJ661,"&lt;0")+SUMIF(GN661:HP661,"&lt;0")</f>
        <v>0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10189.130000000001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10189.130000000001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0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0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3767</v>
      </c>
      <c r="B662" s="369" t="s">
        <v>3768</v>
      </c>
      <c r="C662" s="370" t="s">
        <v>3229</v>
      </c>
      <c r="D662" s="371" t="s">
        <v>3764</v>
      </c>
      <c r="E662" s="371" t="s">
        <v>3769</v>
      </c>
      <c r="F662" s="372" t="s">
        <v>3222</v>
      </c>
      <c r="G662" s="372" t="s">
        <v>3223</v>
      </c>
      <c r="H662" s="373" t="s">
        <v>237</v>
      </c>
      <c r="I662" s="374" t="s">
        <v>3770</v>
      </c>
      <c r="J662" s="421" t="s">
        <v>3227</v>
      </c>
      <c r="K662" s="421" t="s">
        <v>3230</v>
      </c>
      <c r="L662" s="329">
        <f>CONTINUA!BV662</f>
        <v>0</v>
      </c>
      <c r="M662" s="329">
        <f>CONTINUA!BW662</f>
        <v>0</v>
      </c>
      <c r="N662" s="657"/>
      <c r="O662" s="658" t="s">
        <v>4218</v>
      </c>
      <c r="P662" s="659" t="s">
        <v>206</v>
      </c>
      <c r="Q662" s="400">
        <v>21</v>
      </c>
      <c r="R662" s="401"/>
      <c r="S662" s="400">
        <v>2</v>
      </c>
      <c r="T662" s="401"/>
      <c r="U662" s="400"/>
      <c r="V662" s="401"/>
      <c r="W662" s="400"/>
      <c r="X662" s="401"/>
      <c r="Y662" s="400"/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/>
      <c r="AT662" s="401"/>
      <c r="AU662" s="400"/>
      <c r="AV662" s="401"/>
      <c r="AW662" s="400"/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/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/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21</v>
      </c>
      <c r="EQ662" s="171">
        <f t="shared" si="743"/>
        <v>0</v>
      </c>
      <c r="ER662" s="171">
        <f t="shared" si="744"/>
        <v>2</v>
      </c>
      <c r="ES662" s="171">
        <f t="shared" si="745"/>
        <v>0</v>
      </c>
      <c r="ET662" s="171">
        <f t="shared" si="746"/>
        <v>0</v>
      </c>
      <c r="EU662" s="171">
        <f t="shared" si="747"/>
        <v>0</v>
      </c>
      <c r="EV662" s="172">
        <f t="shared" si="748"/>
        <v>23</v>
      </c>
      <c r="EW662" s="173"/>
      <c r="EX662" s="248">
        <f t="shared" si="760"/>
        <v>0</v>
      </c>
      <c r="EY662" s="174">
        <f>(L662*regular)+(M662*Cadeirantee)</f>
        <v>0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3767</v>
      </c>
      <c r="B663" s="369" t="s">
        <v>3768</v>
      </c>
      <c r="C663" s="375" t="s">
        <v>3229</v>
      </c>
      <c r="D663" s="371" t="s">
        <v>3764</v>
      </c>
      <c r="E663" s="371" t="s">
        <v>3769</v>
      </c>
      <c r="F663" s="376" t="s">
        <v>3222</v>
      </c>
      <c r="G663" s="376" t="s">
        <v>3223</v>
      </c>
      <c r="H663" s="373" t="s">
        <v>237</v>
      </c>
      <c r="I663" s="374" t="s">
        <v>3770</v>
      </c>
      <c r="J663" s="421" t="s">
        <v>3227</v>
      </c>
      <c r="K663" s="422" t="s">
        <v>3231</v>
      </c>
      <c r="L663" s="329">
        <f>CONTINUA!BV663</f>
        <v>0</v>
      </c>
      <c r="M663" s="329">
        <f>CONTINUA!BW663</f>
        <v>0</v>
      </c>
      <c r="N663" s="657"/>
      <c r="O663" s="658" t="s">
        <v>4218</v>
      </c>
      <c r="P663" s="659" t="s">
        <v>206</v>
      </c>
      <c r="Q663" s="400"/>
      <c r="R663" s="401"/>
      <c r="S663" s="400"/>
      <c r="T663" s="401"/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3767</v>
      </c>
      <c r="B664" s="369" t="s">
        <v>3768</v>
      </c>
      <c r="C664" s="375" t="s">
        <v>3229</v>
      </c>
      <c r="D664" s="371" t="s">
        <v>3764</v>
      </c>
      <c r="E664" s="371" t="s">
        <v>3769</v>
      </c>
      <c r="F664" s="376" t="s">
        <v>3222</v>
      </c>
      <c r="G664" s="376" t="s">
        <v>3223</v>
      </c>
      <c r="H664" s="373" t="s">
        <v>237</v>
      </c>
      <c r="I664" s="374" t="s">
        <v>3770</v>
      </c>
      <c r="J664" s="421" t="s">
        <v>3227</v>
      </c>
      <c r="K664" s="423" t="s">
        <v>3232</v>
      </c>
      <c r="L664" s="329">
        <f>CONTINUA!BV664</f>
        <v>0</v>
      </c>
      <c r="M664" s="329">
        <f>CONTINUA!BW664</f>
        <v>0</v>
      </c>
      <c r="N664" s="657"/>
      <c r="O664" s="658" t="s">
        <v>4218</v>
      </c>
      <c r="P664" s="659" t="s">
        <v>206</v>
      </c>
      <c r="Q664" s="400"/>
      <c r="R664" s="401"/>
      <c r="S664" s="400"/>
      <c r="T664" s="401"/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/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0</v>
      </c>
      <c r="EQ664" s="171">
        <f t="shared" si="743"/>
        <v>0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0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3767</v>
      </c>
      <c r="B665" s="378" t="s">
        <v>3768</v>
      </c>
      <c r="C665" s="379" t="s">
        <v>3229</v>
      </c>
      <c r="D665" s="380" t="s">
        <v>3764</v>
      </c>
      <c r="E665" s="380" t="s">
        <v>3769</v>
      </c>
      <c r="F665" s="381" t="s">
        <v>3222</v>
      </c>
      <c r="G665" s="381" t="s">
        <v>3223</v>
      </c>
      <c r="H665" s="382" t="s">
        <v>237</v>
      </c>
      <c r="I665" s="383" t="s">
        <v>3770</v>
      </c>
      <c r="J665" s="421" t="s">
        <v>3227</v>
      </c>
      <c r="K665" s="424" t="s">
        <v>60</v>
      </c>
      <c r="L665" s="329">
        <f>CONTINUA!BV665</f>
        <v>0</v>
      </c>
      <c r="M665" s="329">
        <f>CONTINUA!BW665</f>
        <v>0</v>
      </c>
      <c r="N665" s="657"/>
      <c r="O665" s="658" t="s">
        <v>4218</v>
      </c>
      <c r="P665" s="659" t="s">
        <v>206</v>
      </c>
      <c r="Q665" s="400"/>
      <c r="R665" s="401"/>
      <c r="S665" s="400"/>
      <c r="T665" s="401"/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3771</v>
      </c>
      <c r="B666" s="522" t="s">
        <v>3772</v>
      </c>
      <c r="C666" s="523">
        <v>1</v>
      </c>
      <c r="D666" s="524" t="s">
        <v>3773</v>
      </c>
      <c r="E666" s="524" t="s">
        <v>3774</v>
      </c>
      <c r="F666" s="525" t="s">
        <v>3222</v>
      </c>
      <c r="G666" s="525" t="s">
        <v>3223</v>
      </c>
      <c r="H666" s="350" t="s">
        <v>201</v>
      </c>
      <c r="I666" s="351" t="s">
        <v>3775</v>
      </c>
      <c r="J666" s="409" t="s">
        <v>3227</v>
      </c>
      <c r="K666" s="410" t="s">
        <v>3228</v>
      </c>
      <c r="L666" s="329">
        <f>CONTINUA!BV666</f>
        <v>0</v>
      </c>
      <c r="M666" s="329">
        <f>CONTINUA!BW666</f>
        <v>0</v>
      </c>
      <c r="N666" s="657"/>
      <c r="O666" s="658" t="s">
        <v>4219</v>
      </c>
      <c r="P666" s="659" t="s">
        <v>206</v>
      </c>
      <c r="Q666" s="400">
        <v>8</v>
      </c>
      <c r="R666" s="401"/>
      <c r="S666" s="400"/>
      <c r="T666" s="401"/>
      <c r="U666" s="400"/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/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/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/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/>
      <c r="EM666" s="520"/>
      <c r="EN666" s="520"/>
      <c r="EO666" s="520"/>
      <c r="EP666" s="171">
        <f t="shared" si="742"/>
        <v>8</v>
      </c>
      <c r="EQ666" s="171">
        <f t="shared" si="743"/>
        <v>0</v>
      </c>
      <c r="ER666" s="171">
        <f t="shared" si="744"/>
        <v>0</v>
      </c>
      <c r="ES666" s="171">
        <f t="shared" si="745"/>
        <v>0</v>
      </c>
      <c r="ET666" s="171">
        <f t="shared" si="746"/>
        <v>0</v>
      </c>
      <c r="EU666" s="171">
        <f t="shared" si="747"/>
        <v>0</v>
      </c>
      <c r="EV666" s="172">
        <f t="shared" si="748"/>
        <v>8</v>
      </c>
      <c r="EW666" s="367">
        <f>IF(C666=4,IF(MAX(Q666:EJ668)&gt;0,(Especiall/30*(IF(($G666-$F666)=($G$5-$F$5),30,IF(DAY($G666)=31,($G666-$F666),($G666-$F666)+1)))),0),0)</f>
        <v>0</v>
      </c>
      <c r="EX666" s="248">
        <f t="shared" ref="EX666:EX669" si="765">FF666</f>
        <v>34073.39</v>
      </c>
      <c r="EY666" s="174">
        <f>(L666*regular)+(M666*Cadeirantee)</f>
        <v>0</v>
      </c>
      <c r="EZ666" s="249">
        <f>SUMIF(FG666:GJ666,"&gt;0")</f>
        <v>12.841000000000001</v>
      </c>
      <c r="FA666" s="249">
        <f>SUMIF(FG666:GJ666,"&lt;0")+SUMIF(GN666:HP666,"&lt;0")</f>
        <v>-372.38900000000001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37166.091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34073.39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-372.38900000000001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0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0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0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0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12.841000000000001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0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3771</v>
      </c>
      <c r="B667" s="369" t="s">
        <v>3772</v>
      </c>
      <c r="C667" s="370" t="s">
        <v>3229</v>
      </c>
      <c r="D667" s="371" t="s">
        <v>3773</v>
      </c>
      <c r="E667" s="371" t="s">
        <v>3774</v>
      </c>
      <c r="F667" s="372" t="s">
        <v>3222</v>
      </c>
      <c r="G667" s="372" t="s">
        <v>3223</v>
      </c>
      <c r="H667" s="373" t="s">
        <v>201</v>
      </c>
      <c r="I667" s="374" t="s">
        <v>3775</v>
      </c>
      <c r="J667" s="421" t="s">
        <v>3227</v>
      </c>
      <c r="K667" s="421" t="s">
        <v>3230</v>
      </c>
      <c r="L667" s="329">
        <f>CONTINUA!BV667</f>
        <v>133</v>
      </c>
      <c r="M667" s="329">
        <f>CONTINUA!BW667</f>
        <v>0</v>
      </c>
      <c r="N667" s="657"/>
      <c r="O667" s="658" t="s">
        <v>4219</v>
      </c>
      <c r="P667" s="659" t="s">
        <v>206</v>
      </c>
      <c r="Q667" s="400">
        <v>76</v>
      </c>
      <c r="R667" s="401"/>
      <c r="S667" s="400">
        <v>1</v>
      </c>
      <c r="T667" s="401"/>
      <c r="U667" s="400">
        <v>-1</v>
      </c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/>
      <c r="AL667" s="401"/>
      <c r="AM667" s="400"/>
      <c r="AN667" s="401"/>
      <c r="AO667" s="400"/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/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>
        <v>1</v>
      </c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76</v>
      </c>
      <c r="EQ667" s="171">
        <f t="shared" si="743"/>
        <v>0</v>
      </c>
      <c r="ER667" s="171">
        <f t="shared" si="744"/>
        <v>1</v>
      </c>
      <c r="ES667" s="171">
        <f t="shared" si="745"/>
        <v>0</v>
      </c>
      <c r="ET667" s="171">
        <f t="shared" si="746"/>
        <v>0</v>
      </c>
      <c r="EU667" s="171">
        <f t="shared" si="747"/>
        <v>0</v>
      </c>
      <c r="EV667" s="172">
        <f t="shared" si="748"/>
        <v>77</v>
      </c>
      <c r="EW667" s="173"/>
      <c r="EX667" s="248">
        <f t="shared" si="765"/>
        <v>0</v>
      </c>
      <c r="EY667" s="174">
        <f>(L667*regular)+(M667*Cadeirantee)</f>
        <v>1282.1200000000001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3771</v>
      </c>
      <c r="B668" s="369" t="s">
        <v>3772</v>
      </c>
      <c r="C668" s="375" t="s">
        <v>3229</v>
      </c>
      <c r="D668" s="371" t="s">
        <v>3773</v>
      </c>
      <c r="E668" s="371" t="s">
        <v>3774</v>
      </c>
      <c r="F668" s="376" t="s">
        <v>3222</v>
      </c>
      <c r="G668" s="376" t="s">
        <v>3223</v>
      </c>
      <c r="H668" s="373" t="s">
        <v>201</v>
      </c>
      <c r="I668" s="374" t="s">
        <v>3775</v>
      </c>
      <c r="J668" s="421" t="s">
        <v>3227</v>
      </c>
      <c r="K668" s="422" t="s">
        <v>3231</v>
      </c>
      <c r="L668" s="329">
        <f>CONTINUA!BV668</f>
        <v>0</v>
      </c>
      <c r="M668" s="329">
        <f>CONTINUA!BW668</f>
        <v>0</v>
      </c>
      <c r="N668" s="657"/>
      <c r="O668" s="658" t="s">
        <v>4219</v>
      </c>
      <c r="P668" s="659" t="s">
        <v>206</v>
      </c>
      <c r="Q668" s="400"/>
      <c r="R668" s="401"/>
      <c r="S668" s="400"/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0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0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3771</v>
      </c>
      <c r="B669" s="369" t="s">
        <v>3772</v>
      </c>
      <c r="C669" s="375" t="s">
        <v>3229</v>
      </c>
      <c r="D669" s="371" t="s">
        <v>3773</v>
      </c>
      <c r="E669" s="371" t="s">
        <v>3774</v>
      </c>
      <c r="F669" s="376" t="s">
        <v>3222</v>
      </c>
      <c r="G669" s="376" t="s">
        <v>3223</v>
      </c>
      <c r="H669" s="373" t="s">
        <v>201</v>
      </c>
      <c r="I669" s="374" t="s">
        <v>3775</v>
      </c>
      <c r="J669" s="421" t="s">
        <v>3227</v>
      </c>
      <c r="K669" s="423" t="s">
        <v>3232</v>
      </c>
      <c r="L669" s="329">
        <f>CONTINUA!BV669</f>
        <v>0</v>
      </c>
      <c r="M669" s="329">
        <f>CONTINUA!BW669</f>
        <v>0</v>
      </c>
      <c r="N669" s="657"/>
      <c r="O669" s="658" t="s">
        <v>4219</v>
      </c>
      <c r="P669" s="659" t="s">
        <v>206</v>
      </c>
      <c r="Q669" s="400"/>
      <c r="R669" s="401"/>
      <c r="S669" s="400"/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/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0</v>
      </c>
      <c r="EQ669" s="171">
        <f t="shared" si="743"/>
        <v>0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0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3771</v>
      </c>
      <c r="B670" s="378" t="s">
        <v>3772</v>
      </c>
      <c r="C670" s="379" t="s">
        <v>3229</v>
      </c>
      <c r="D670" s="380" t="s">
        <v>3773</v>
      </c>
      <c r="E670" s="380" t="s">
        <v>3774</v>
      </c>
      <c r="F670" s="381" t="s">
        <v>3222</v>
      </c>
      <c r="G670" s="381" t="s">
        <v>3223</v>
      </c>
      <c r="H670" s="382" t="s">
        <v>201</v>
      </c>
      <c r="I670" s="383" t="s">
        <v>3775</v>
      </c>
      <c r="J670" s="421" t="s">
        <v>3227</v>
      </c>
      <c r="K670" s="424" t="s">
        <v>60</v>
      </c>
      <c r="L670" s="329">
        <f>CONTINUA!BV670</f>
        <v>0</v>
      </c>
      <c r="M670" s="329">
        <f>CONTINUA!BW670</f>
        <v>0</v>
      </c>
      <c r="N670" s="657"/>
      <c r="O670" s="658" t="s">
        <v>4219</v>
      </c>
      <c r="P670" s="659" t="s">
        <v>206</v>
      </c>
      <c r="Q670" s="400">
        <v>11</v>
      </c>
      <c r="R670" s="401"/>
      <c r="S670" s="400"/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>
        <v>1</v>
      </c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11</v>
      </c>
      <c r="EQ670" s="179">
        <f t="shared" si="743"/>
        <v>1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12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2170.1290000000004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4237.5300000000007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102.72800000000001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3776</v>
      </c>
      <c r="B671" s="522" t="s">
        <v>3777</v>
      </c>
      <c r="C671" s="523">
        <v>1</v>
      </c>
      <c r="D671" s="524" t="s">
        <v>3778</v>
      </c>
      <c r="E671" s="524" t="s">
        <v>3779</v>
      </c>
      <c r="F671" s="525" t="s">
        <v>3222</v>
      </c>
      <c r="G671" s="525" t="s">
        <v>3223</v>
      </c>
      <c r="H671" s="350" t="s">
        <v>201</v>
      </c>
      <c r="I671" s="351" t="s">
        <v>3780</v>
      </c>
      <c r="J671" s="409" t="s">
        <v>3227</v>
      </c>
      <c r="K671" s="410" t="s">
        <v>3228</v>
      </c>
      <c r="L671" s="329">
        <f>CONTINUA!BV671</f>
        <v>0</v>
      </c>
      <c r="M671" s="329">
        <f>CONTINUA!BW671</f>
        <v>0</v>
      </c>
      <c r="N671" s="657"/>
      <c r="O671" s="658" t="s">
        <v>4220</v>
      </c>
      <c r="P671" s="659" t="s">
        <v>206</v>
      </c>
      <c r="Q671" s="400">
        <v>14</v>
      </c>
      <c r="R671" s="401"/>
      <c r="S671" s="400"/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>
        <v>-1</v>
      </c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/>
      <c r="EM671" s="520"/>
      <c r="EN671" s="520"/>
      <c r="EO671" s="520"/>
      <c r="EP671" s="171">
        <f t="shared" si="742"/>
        <v>14</v>
      </c>
      <c r="EQ671" s="171">
        <f t="shared" si="743"/>
        <v>-1</v>
      </c>
      <c r="ER671" s="171">
        <f t="shared" si="744"/>
        <v>0</v>
      </c>
      <c r="ES671" s="171">
        <f t="shared" si="745"/>
        <v>0</v>
      </c>
      <c r="ET671" s="171">
        <f t="shared" si="746"/>
        <v>0</v>
      </c>
      <c r="EU671" s="171">
        <f t="shared" si="747"/>
        <v>0</v>
      </c>
      <c r="EV671" s="172">
        <f t="shared" si="748"/>
        <v>13</v>
      </c>
      <c r="EW671" s="367">
        <f>IF(C671=4,IF(MAX(Q671:EJ673)&gt;0,(Especiall/30*(IF(($G671-$F671)=($G$5-$F$5),30,IF(DAY($G671)=31,($G671-$F671),($G671-$F671)+1)))),0),0)</f>
        <v>0</v>
      </c>
      <c r="EX671" s="248">
        <f t="shared" ref="EX671:EX674" si="770">FF671</f>
        <v>14041.43</v>
      </c>
      <c r="EY671" s="174">
        <f>(L671*regular)+(M671*Cadeirantee)</f>
        <v>0</v>
      </c>
      <c r="EZ671" s="249">
        <f>SUMIF(FG671:GJ671,"&gt;0")</f>
        <v>231.13800000000003</v>
      </c>
      <c r="FA671" s="249">
        <f>SUMIF(FG671:GJ671,"&lt;0")+SUMIF(GN671:HP671,"&lt;0")</f>
        <v>-205.45600000000002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14587.561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14041.43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231.13800000000003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-205.45600000000002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0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3776</v>
      </c>
      <c r="B672" s="369" t="s">
        <v>3777</v>
      </c>
      <c r="C672" s="370" t="s">
        <v>3229</v>
      </c>
      <c r="D672" s="371" t="s">
        <v>3778</v>
      </c>
      <c r="E672" s="371" t="s">
        <v>3779</v>
      </c>
      <c r="F672" s="372" t="s">
        <v>3222</v>
      </c>
      <c r="G672" s="372" t="s">
        <v>3223</v>
      </c>
      <c r="H672" s="373" t="s">
        <v>201</v>
      </c>
      <c r="I672" s="374" t="s">
        <v>3780</v>
      </c>
      <c r="J672" s="421" t="s">
        <v>3227</v>
      </c>
      <c r="K672" s="421" t="s">
        <v>3230</v>
      </c>
      <c r="L672" s="329">
        <f>CONTINUA!BV672</f>
        <v>42</v>
      </c>
      <c r="M672" s="329">
        <f>CONTINUA!BW672</f>
        <v>0</v>
      </c>
      <c r="N672" s="657"/>
      <c r="O672" s="658" t="s">
        <v>4220</v>
      </c>
      <c r="P672" s="659" t="s">
        <v>206</v>
      </c>
      <c r="Q672" s="400">
        <v>19</v>
      </c>
      <c r="R672" s="401"/>
      <c r="S672" s="400"/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/>
      <c r="AL672" s="401"/>
      <c r="AM672" s="400"/>
      <c r="AN672" s="401"/>
      <c r="AO672" s="400"/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>
        <v>1</v>
      </c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/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/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19</v>
      </c>
      <c r="EQ672" s="171">
        <f t="shared" si="743"/>
        <v>1</v>
      </c>
      <c r="ER672" s="171">
        <f t="shared" si="744"/>
        <v>0</v>
      </c>
      <c r="ES672" s="171">
        <f t="shared" si="745"/>
        <v>0</v>
      </c>
      <c r="ET672" s="171">
        <f t="shared" si="746"/>
        <v>0</v>
      </c>
      <c r="EU672" s="171">
        <f t="shared" si="747"/>
        <v>0</v>
      </c>
      <c r="EV672" s="172">
        <f t="shared" si="748"/>
        <v>20</v>
      </c>
      <c r="EW672" s="173"/>
      <c r="EX672" s="248">
        <f t="shared" si="770"/>
        <v>0</v>
      </c>
      <c r="EY672" s="174">
        <f>(L672*regular)+(M672*Cadeirantee)</f>
        <v>404.88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3776</v>
      </c>
      <c r="B673" s="369" t="s">
        <v>3777</v>
      </c>
      <c r="C673" s="375" t="s">
        <v>3229</v>
      </c>
      <c r="D673" s="371" t="s">
        <v>3778</v>
      </c>
      <c r="E673" s="371" t="s">
        <v>3779</v>
      </c>
      <c r="F673" s="376" t="s">
        <v>3222</v>
      </c>
      <c r="G673" s="376" t="s">
        <v>3223</v>
      </c>
      <c r="H673" s="373" t="s">
        <v>201</v>
      </c>
      <c r="I673" s="374" t="s">
        <v>3780</v>
      </c>
      <c r="J673" s="421" t="s">
        <v>3227</v>
      </c>
      <c r="K673" s="422" t="s">
        <v>3231</v>
      </c>
      <c r="L673" s="329">
        <f>CONTINUA!BV673</f>
        <v>0</v>
      </c>
      <c r="M673" s="329">
        <f>CONTINUA!BW673</f>
        <v>0</v>
      </c>
      <c r="N673" s="657"/>
      <c r="O673" s="658" t="s">
        <v>4220</v>
      </c>
      <c r="P673" s="659" t="s">
        <v>206</v>
      </c>
      <c r="Q673" s="400"/>
      <c r="R673" s="401"/>
      <c r="S673" s="400"/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0</v>
      </c>
      <c r="EQ673" s="171">
        <f t="shared" si="743"/>
        <v>0</v>
      </c>
      <c r="ER673" s="171">
        <f t="shared" si="744"/>
        <v>0</v>
      </c>
      <c r="ES673" s="171">
        <f t="shared" si="745"/>
        <v>0</v>
      </c>
      <c r="ET673" s="171">
        <f t="shared" si="746"/>
        <v>0</v>
      </c>
      <c r="EU673" s="171">
        <f t="shared" si="747"/>
        <v>0</v>
      </c>
      <c r="EV673" s="172">
        <f t="shared" si="748"/>
        <v>0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3776</v>
      </c>
      <c r="B674" s="369" t="s">
        <v>3777</v>
      </c>
      <c r="C674" s="375" t="s">
        <v>3229</v>
      </c>
      <c r="D674" s="371" t="s">
        <v>3778</v>
      </c>
      <c r="E674" s="371" t="s">
        <v>3779</v>
      </c>
      <c r="F674" s="376" t="s">
        <v>3222</v>
      </c>
      <c r="G674" s="376" t="s">
        <v>3223</v>
      </c>
      <c r="H674" s="373" t="s">
        <v>201</v>
      </c>
      <c r="I674" s="374" t="s">
        <v>3780</v>
      </c>
      <c r="J674" s="421" t="s">
        <v>3227</v>
      </c>
      <c r="K674" s="423" t="s">
        <v>3232</v>
      </c>
      <c r="L674" s="329">
        <f>CONTINUA!BV674</f>
        <v>0</v>
      </c>
      <c r="M674" s="329">
        <f>CONTINUA!BW674</f>
        <v>0</v>
      </c>
      <c r="N674" s="657"/>
      <c r="O674" s="658" t="s">
        <v>4220</v>
      </c>
      <c r="P674" s="659" t="s">
        <v>206</v>
      </c>
      <c r="Q674" s="400"/>
      <c r="R674" s="401"/>
      <c r="S674" s="400"/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0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0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3776</v>
      </c>
      <c r="B675" s="378" t="s">
        <v>3777</v>
      </c>
      <c r="C675" s="379" t="s">
        <v>3229</v>
      </c>
      <c r="D675" s="380" t="s">
        <v>3778</v>
      </c>
      <c r="E675" s="380" t="s">
        <v>3779</v>
      </c>
      <c r="F675" s="381" t="s">
        <v>3222</v>
      </c>
      <c r="G675" s="381" t="s">
        <v>3223</v>
      </c>
      <c r="H675" s="382" t="s">
        <v>201</v>
      </c>
      <c r="I675" s="383" t="s">
        <v>3780</v>
      </c>
      <c r="J675" s="421" t="s">
        <v>3227</v>
      </c>
      <c r="K675" s="424" t="s">
        <v>60</v>
      </c>
      <c r="L675" s="329">
        <f>CONTINUA!BV675</f>
        <v>0</v>
      </c>
      <c r="M675" s="329">
        <f>CONTINUA!BW675</f>
        <v>0</v>
      </c>
      <c r="N675" s="657"/>
      <c r="O675" s="658" t="s">
        <v>4220</v>
      </c>
      <c r="P675" s="659" t="s">
        <v>206</v>
      </c>
      <c r="Q675" s="400"/>
      <c r="R675" s="401"/>
      <c r="S675" s="400"/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>
        <v>2</v>
      </c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2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2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115.56900000000002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231.13800000000003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3781</v>
      </c>
      <c r="B676" s="522" t="s">
        <v>3782</v>
      </c>
      <c r="C676" s="523">
        <v>1</v>
      </c>
      <c r="D676" s="524" t="s">
        <v>3783</v>
      </c>
      <c r="E676" s="524" t="s">
        <v>3784</v>
      </c>
      <c r="F676" s="525" t="s">
        <v>3222</v>
      </c>
      <c r="G676" s="525" t="s">
        <v>3223</v>
      </c>
      <c r="H676" s="350" t="s">
        <v>238</v>
      </c>
      <c r="I676" s="351" t="s">
        <v>3785</v>
      </c>
      <c r="J676" s="409" t="s">
        <v>3227</v>
      </c>
      <c r="K676" s="410" t="s">
        <v>3228</v>
      </c>
      <c r="L676" s="329">
        <f>CONTINUA!BV676</f>
        <v>0</v>
      </c>
      <c r="M676" s="329">
        <f>CONTINUA!BW676</f>
        <v>0</v>
      </c>
      <c r="N676" s="657"/>
      <c r="O676" s="658" t="s">
        <v>4221</v>
      </c>
      <c r="P676" s="659" t="s">
        <v>206</v>
      </c>
      <c r="Q676" s="400">
        <v>31</v>
      </c>
      <c r="R676" s="401"/>
      <c r="S676" s="400"/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/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/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/>
      <c r="BR676" s="401"/>
      <c r="BS676" s="400"/>
      <c r="BT676" s="401"/>
      <c r="BU676" s="400"/>
      <c r="BV676" s="401"/>
      <c r="BW676" s="400"/>
      <c r="BX676" s="401"/>
      <c r="BY676" s="400"/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>
        <v>3</v>
      </c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>
        <v>1</v>
      </c>
      <c r="DR676" s="401"/>
      <c r="DS676" s="400"/>
      <c r="DT676" s="401"/>
      <c r="DU676" s="400"/>
      <c r="DV676" s="401"/>
      <c r="DW676" s="400"/>
      <c r="DX676" s="401"/>
      <c r="DY676" s="400">
        <v>1</v>
      </c>
      <c r="DZ676" s="401"/>
      <c r="EA676" s="400"/>
      <c r="EB676" s="401"/>
      <c r="EC676" s="400">
        <v>1</v>
      </c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31</v>
      </c>
      <c r="EQ676" s="171">
        <f t="shared" si="743"/>
        <v>6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37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16738.04</v>
      </c>
      <c r="EY676" s="174">
        <f>(L676*regular)+(M676*Cadeirantee)</f>
        <v>0</v>
      </c>
      <c r="EZ676" s="249">
        <f>SUMIF(FG676:GJ676,"&gt;0")</f>
        <v>372.38900000000001</v>
      </c>
      <c r="FA676" s="249">
        <f>SUMIF(FG676:GJ676,"&lt;0")+SUMIF(GN676:HP676,"&lt;0")</f>
        <v>0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17110.429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16738.04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0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0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0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269.661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51.364000000000004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25.682000000000002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25.682000000000002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3781</v>
      </c>
      <c r="B677" s="369" t="s">
        <v>3782</v>
      </c>
      <c r="C677" s="370" t="s">
        <v>3229</v>
      </c>
      <c r="D677" s="371" t="s">
        <v>3783</v>
      </c>
      <c r="E677" s="371" t="s">
        <v>3784</v>
      </c>
      <c r="F677" s="372" t="s">
        <v>3222</v>
      </c>
      <c r="G677" s="372" t="s">
        <v>3223</v>
      </c>
      <c r="H677" s="373" t="s">
        <v>238</v>
      </c>
      <c r="I677" s="374" t="s">
        <v>3785</v>
      </c>
      <c r="J677" s="421" t="s">
        <v>3227</v>
      </c>
      <c r="K677" s="421" t="s">
        <v>3230</v>
      </c>
      <c r="L677" s="329">
        <f>CONTINUA!BV677</f>
        <v>0</v>
      </c>
      <c r="M677" s="329">
        <f>CONTINUA!BW677</f>
        <v>0</v>
      </c>
      <c r="N677" s="657"/>
      <c r="O677" s="658" t="s">
        <v>4221</v>
      </c>
      <c r="P677" s="659" t="s">
        <v>206</v>
      </c>
      <c r="Q677" s="400">
        <v>9</v>
      </c>
      <c r="R677" s="401"/>
      <c r="S677" s="400"/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/>
      <c r="BV677" s="401"/>
      <c r="BW677" s="400"/>
      <c r="BX677" s="401"/>
      <c r="BY677" s="400"/>
      <c r="BZ677" s="401"/>
      <c r="CA677" s="400"/>
      <c r="CB677" s="401"/>
      <c r="CC677" s="400"/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>
        <v>1</v>
      </c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9</v>
      </c>
      <c r="EQ677" s="171">
        <f t="shared" si="743"/>
        <v>1</v>
      </c>
      <c r="ER677" s="171">
        <f t="shared" si="744"/>
        <v>0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10</v>
      </c>
      <c r="EW677" s="173"/>
      <c r="EX677" s="248">
        <f t="shared" si="775"/>
        <v>0</v>
      </c>
      <c r="EY677" s="174">
        <f>(L677*regular)+(M677*Cadeirantee)</f>
        <v>0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3781</v>
      </c>
      <c r="B678" s="369" t="s">
        <v>3782</v>
      </c>
      <c r="C678" s="375" t="s">
        <v>3229</v>
      </c>
      <c r="D678" s="371" t="s">
        <v>3783</v>
      </c>
      <c r="E678" s="371" t="s">
        <v>3784</v>
      </c>
      <c r="F678" s="376" t="s">
        <v>3222</v>
      </c>
      <c r="G678" s="376" t="s">
        <v>3223</v>
      </c>
      <c r="H678" s="373" t="s">
        <v>238</v>
      </c>
      <c r="I678" s="374" t="s">
        <v>3785</v>
      </c>
      <c r="J678" s="421" t="s">
        <v>3227</v>
      </c>
      <c r="K678" s="422" t="s">
        <v>3231</v>
      </c>
      <c r="L678" s="329">
        <f>CONTINUA!BV678</f>
        <v>0</v>
      </c>
      <c r="M678" s="329">
        <f>CONTINUA!BW678</f>
        <v>0</v>
      </c>
      <c r="N678" s="657"/>
      <c r="O678" s="658" t="s">
        <v>4221</v>
      </c>
      <c r="P678" s="659" t="s">
        <v>206</v>
      </c>
      <c r="Q678" s="400"/>
      <c r="R678" s="401"/>
      <c r="S678" s="400"/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0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0</v>
      </c>
      <c r="EW678" s="125"/>
      <c r="EX678" s="248">
        <f t="shared" si="775"/>
        <v>0</v>
      </c>
      <c r="EY678" s="174">
        <f>(L678*regular)+(M678*Cadeirantee)</f>
        <v>0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3781</v>
      </c>
      <c r="B679" s="369" t="s">
        <v>3782</v>
      </c>
      <c r="C679" s="375" t="s">
        <v>3229</v>
      </c>
      <c r="D679" s="371" t="s">
        <v>3783</v>
      </c>
      <c r="E679" s="371" t="s">
        <v>3784</v>
      </c>
      <c r="F679" s="376" t="s">
        <v>3222</v>
      </c>
      <c r="G679" s="376" t="s">
        <v>3223</v>
      </c>
      <c r="H679" s="373" t="s">
        <v>238</v>
      </c>
      <c r="I679" s="374" t="s">
        <v>3785</v>
      </c>
      <c r="J679" s="421" t="s">
        <v>3227</v>
      </c>
      <c r="K679" s="423" t="s">
        <v>3232</v>
      </c>
      <c r="L679" s="329">
        <f>CONTINUA!BV679</f>
        <v>0</v>
      </c>
      <c r="M679" s="329">
        <f>CONTINUA!BW679</f>
        <v>0</v>
      </c>
      <c r="N679" s="657"/>
      <c r="O679" s="658" t="s">
        <v>4221</v>
      </c>
      <c r="P679" s="659" t="s">
        <v>206</v>
      </c>
      <c r="Q679" s="400"/>
      <c r="R679" s="401"/>
      <c r="S679" s="400"/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3781</v>
      </c>
      <c r="B680" s="378" t="s">
        <v>3782</v>
      </c>
      <c r="C680" s="379" t="s">
        <v>3229</v>
      </c>
      <c r="D680" s="380" t="s">
        <v>3783</v>
      </c>
      <c r="E680" s="380" t="s">
        <v>3784</v>
      </c>
      <c r="F680" s="381" t="s">
        <v>3222</v>
      </c>
      <c r="G680" s="381" t="s">
        <v>3223</v>
      </c>
      <c r="H680" s="382" t="s">
        <v>238</v>
      </c>
      <c r="I680" s="383" t="s">
        <v>3785</v>
      </c>
      <c r="J680" s="421" t="s">
        <v>3227</v>
      </c>
      <c r="K680" s="424" t="s">
        <v>60</v>
      </c>
      <c r="L680" s="329">
        <f>CONTINUA!BV680</f>
        <v>0</v>
      </c>
      <c r="M680" s="329">
        <f>CONTINUA!BW680</f>
        <v>0</v>
      </c>
      <c r="N680" s="657"/>
      <c r="O680" s="658" t="s">
        <v>4221</v>
      </c>
      <c r="P680" s="659" t="s">
        <v>206</v>
      </c>
      <c r="Q680" s="400"/>
      <c r="R680" s="401"/>
      <c r="S680" s="400"/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3786</v>
      </c>
      <c r="B681" s="522" t="s">
        <v>3787</v>
      </c>
      <c r="C681" s="523">
        <v>1</v>
      </c>
      <c r="D681" s="524" t="s">
        <v>3788</v>
      </c>
      <c r="E681" s="524" t="s">
        <v>3789</v>
      </c>
      <c r="F681" s="525" t="s">
        <v>3222</v>
      </c>
      <c r="G681" s="525" t="s">
        <v>3223</v>
      </c>
      <c r="H681" s="350" t="s">
        <v>239</v>
      </c>
      <c r="I681" s="351" t="s">
        <v>3790</v>
      </c>
      <c r="J681" s="409" t="s">
        <v>3227</v>
      </c>
      <c r="K681" s="410" t="s">
        <v>3228</v>
      </c>
      <c r="L681" s="329">
        <f>CONTINUA!BV681</f>
        <v>0</v>
      </c>
      <c r="M681" s="329">
        <f>CONTINUA!BW681</f>
        <v>0</v>
      </c>
      <c r="N681" s="657"/>
      <c r="O681" s="658" t="s">
        <v>4222</v>
      </c>
      <c r="P681" s="659" t="s">
        <v>206</v>
      </c>
      <c r="Q681" s="400"/>
      <c r="R681" s="401"/>
      <c r="S681" s="400"/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/>
      <c r="EM681" s="520"/>
      <c r="EN681" s="520"/>
      <c r="EO681" s="520"/>
      <c r="EP681" s="171">
        <f t="shared" si="742"/>
        <v>0</v>
      </c>
      <c r="EQ681" s="171">
        <f t="shared" si="743"/>
        <v>0</v>
      </c>
      <c r="ER681" s="171">
        <f t="shared" si="744"/>
        <v>0</v>
      </c>
      <c r="ES681" s="171">
        <f t="shared" si="745"/>
        <v>0</v>
      </c>
      <c r="ET681" s="171">
        <f t="shared" si="746"/>
        <v>0</v>
      </c>
      <c r="EU681" s="171">
        <f t="shared" si="747"/>
        <v>0</v>
      </c>
      <c r="EV681" s="172">
        <f t="shared" si="748"/>
        <v>0</v>
      </c>
      <c r="EW681" s="367">
        <f>IF(C681=4,IF(MAX(Q681:EJ683)&gt;0,(Especiall/30*(IF(($G681-$F681)=($G$5-$F$5),30,IF(DAY($G681)=31,($G681-$F681),($G681-$F681)+1)))),0),0)</f>
        <v>0</v>
      </c>
      <c r="EX681" s="248">
        <f t="shared" ref="EX681:EX684" si="780">FF681</f>
        <v>15582.35</v>
      </c>
      <c r="EY681" s="174">
        <f>(L681*regular)+(M681*Cadeirantee)</f>
        <v>0</v>
      </c>
      <c r="EZ681" s="249">
        <f>SUMIF(FG681:GJ681,"&gt;0")</f>
        <v>629.20900000000006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16211.559000000001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15582.35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321.02500000000003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308.18400000000003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0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0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0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3786</v>
      </c>
      <c r="B682" s="369" t="s">
        <v>3787</v>
      </c>
      <c r="C682" s="370" t="s">
        <v>3229</v>
      </c>
      <c r="D682" s="371" t="s">
        <v>3788</v>
      </c>
      <c r="E682" s="371" t="s">
        <v>3789</v>
      </c>
      <c r="F682" s="372" t="s">
        <v>3222</v>
      </c>
      <c r="G682" s="372" t="s">
        <v>3223</v>
      </c>
      <c r="H682" s="373" t="s">
        <v>239</v>
      </c>
      <c r="I682" s="374" t="s">
        <v>3790</v>
      </c>
      <c r="J682" s="421" t="s">
        <v>3227</v>
      </c>
      <c r="K682" s="421" t="s">
        <v>3230</v>
      </c>
      <c r="L682" s="329">
        <f>CONTINUA!BV682</f>
        <v>0</v>
      </c>
      <c r="M682" s="329">
        <f>CONTINUA!BW682</f>
        <v>0</v>
      </c>
      <c r="N682" s="657"/>
      <c r="O682" s="658" t="s">
        <v>4222</v>
      </c>
      <c r="P682" s="659" t="s">
        <v>206</v>
      </c>
      <c r="Q682" s="400">
        <v>37</v>
      </c>
      <c r="R682" s="401"/>
      <c r="S682" s="400"/>
      <c r="T682" s="401"/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>
        <v>1</v>
      </c>
      <c r="AL682" s="401"/>
      <c r="AM682" s="400"/>
      <c r="AN682" s="401"/>
      <c r="AO682" s="400">
        <v>1</v>
      </c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/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37</v>
      </c>
      <c r="EQ682" s="171">
        <f t="shared" si="743"/>
        <v>2</v>
      </c>
      <c r="ER682" s="171">
        <f t="shared" si="744"/>
        <v>0</v>
      </c>
      <c r="ES682" s="171">
        <f t="shared" si="745"/>
        <v>0</v>
      </c>
      <c r="ET682" s="171">
        <f t="shared" si="746"/>
        <v>0</v>
      </c>
      <c r="EU682" s="171">
        <f t="shared" si="747"/>
        <v>0</v>
      </c>
      <c r="EV682" s="172">
        <f t="shared" si="748"/>
        <v>39</v>
      </c>
      <c r="EW682" s="173"/>
      <c r="EX682" s="248">
        <f t="shared" si="780"/>
        <v>0</v>
      </c>
      <c r="EY682" s="174">
        <f>(L682*regular)+(M682*Cadeirantee)</f>
        <v>0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3786</v>
      </c>
      <c r="B683" s="369" t="s">
        <v>3787</v>
      </c>
      <c r="C683" s="375" t="s">
        <v>3229</v>
      </c>
      <c r="D683" s="371" t="s">
        <v>3788</v>
      </c>
      <c r="E683" s="371" t="s">
        <v>3789</v>
      </c>
      <c r="F683" s="376" t="s">
        <v>3222</v>
      </c>
      <c r="G683" s="376" t="s">
        <v>3223</v>
      </c>
      <c r="H683" s="373" t="s">
        <v>239</v>
      </c>
      <c r="I683" s="374" t="s">
        <v>3790</v>
      </c>
      <c r="J683" s="421" t="s">
        <v>3227</v>
      </c>
      <c r="K683" s="422" t="s">
        <v>3231</v>
      </c>
      <c r="L683" s="329">
        <f>CONTINUA!BV683</f>
        <v>0</v>
      </c>
      <c r="M683" s="329">
        <f>CONTINUA!BW683</f>
        <v>0</v>
      </c>
      <c r="N683" s="657"/>
      <c r="O683" s="658" t="s">
        <v>4222</v>
      </c>
      <c r="P683" s="659" t="s">
        <v>206</v>
      </c>
      <c r="Q683" s="400"/>
      <c r="R683" s="401"/>
      <c r="S683" s="400"/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3786</v>
      </c>
      <c r="B684" s="369" t="s">
        <v>3787</v>
      </c>
      <c r="C684" s="375" t="s">
        <v>3229</v>
      </c>
      <c r="D684" s="371" t="s">
        <v>3788</v>
      </c>
      <c r="E684" s="371" t="s">
        <v>3789</v>
      </c>
      <c r="F684" s="376" t="s">
        <v>3222</v>
      </c>
      <c r="G684" s="376" t="s">
        <v>3223</v>
      </c>
      <c r="H684" s="373" t="s">
        <v>239</v>
      </c>
      <c r="I684" s="374" t="s">
        <v>3790</v>
      </c>
      <c r="J684" s="421" t="s">
        <v>3227</v>
      </c>
      <c r="K684" s="423" t="s">
        <v>3232</v>
      </c>
      <c r="L684" s="329">
        <f>CONTINUA!BV684</f>
        <v>0</v>
      </c>
      <c r="M684" s="329">
        <f>CONTINUA!BW684</f>
        <v>0</v>
      </c>
      <c r="N684" s="657"/>
      <c r="O684" s="658" t="s">
        <v>4222</v>
      </c>
      <c r="P684" s="659" t="s">
        <v>206</v>
      </c>
      <c r="Q684" s="400"/>
      <c r="R684" s="401"/>
      <c r="S684" s="400"/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/>
      <c r="BV684" s="401"/>
      <c r="BW684" s="400"/>
      <c r="BX684" s="401"/>
      <c r="BY684" s="400"/>
      <c r="BZ684" s="401"/>
      <c r="CA684" s="400"/>
      <c r="CB684" s="401"/>
      <c r="CC684" s="400"/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0</v>
      </c>
      <c r="EQ684" s="171">
        <f t="shared" si="743"/>
        <v>0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0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3786</v>
      </c>
      <c r="B685" s="378" t="s">
        <v>3787</v>
      </c>
      <c r="C685" s="379" t="s">
        <v>3229</v>
      </c>
      <c r="D685" s="380" t="s">
        <v>3788</v>
      </c>
      <c r="E685" s="380" t="s">
        <v>3789</v>
      </c>
      <c r="F685" s="381" t="s">
        <v>3222</v>
      </c>
      <c r="G685" s="381" t="s">
        <v>3223</v>
      </c>
      <c r="H685" s="382" t="s">
        <v>239</v>
      </c>
      <c r="I685" s="383" t="s">
        <v>3790</v>
      </c>
      <c r="J685" s="421" t="s">
        <v>3227</v>
      </c>
      <c r="K685" s="424" t="s">
        <v>60</v>
      </c>
      <c r="L685" s="329">
        <f>CONTINUA!BV685</f>
        <v>0</v>
      </c>
      <c r="M685" s="329">
        <f>CONTINUA!BW685</f>
        <v>0</v>
      </c>
      <c r="N685" s="657"/>
      <c r="O685" s="658" t="s">
        <v>4222</v>
      </c>
      <c r="P685" s="659" t="s">
        <v>206</v>
      </c>
      <c r="Q685" s="400"/>
      <c r="R685" s="401"/>
      <c r="S685" s="400"/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3791</v>
      </c>
      <c r="B686" s="522" t="s">
        <v>3792</v>
      </c>
      <c r="C686" s="523">
        <v>1</v>
      </c>
      <c r="D686" s="524" t="s">
        <v>3793</v>
      </c>
      <c r="E686" s="524" t="s">
        <v>3794</v>
      </c>
      <c r="F686" s="525" t="s">
        <v>3222</v>
      </c>
      <c r="G686" s="525" t="s">
        <v>3223</v>
      </c>
      <c r="H686" s="350" t="s">
        <v>239</v>
      </c>
      <c r="I686" s="351" t="s">
        <v>3795</v>
      </c>
      <c r="J686" s="409" t="s">
        <v>3227</v>
      </c>
      <c r="K686" s="410" t="s">
        <v>3228</v>
      </c>
      <c r="L686" s="329">
        <f>CONTINUA!BV686</f>
        <v>0</v>
      </c>
      <c r="M686" s="329">
        <f>CONTINUA!BW686</f>
        <v>0</v>
      </c>
      <c r="N686" s="657"/>
      <c r="O686" s="658" t="s">
        <v>4223</v>
      </c>
      <c r="P686" s="659" t="s">
        <v>206</v>
      </c>
      <c r="Q686" s="400">
        <v>58</v>
      </c>
      <c r="R686" s="401"/>
      <c r="S686" s="400"/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>
        <v>-1</v>
      </c>
      <c r="AL686" s="401"/>
      <c r="AM686" s="400"/>
      <c r="AN686" s="401"/>
      <c r="AO686" s="400">
        <v>-1</v>
      </c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/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/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/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>
        <v>-1</v>
      </c>
      <c r="DB686" s="401"/>
      <c r="DC686" s="400"/>
      <c r="DD686" s="401"/>
      <c r="DE686" s="400"/>
      <c r="DF686" s="401"/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/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/>
      <c r="EM686" s="520"/>
      <c r="EN686" s="520"/>
      <c r="EO686" s="520"/>
      <c r="EP686" s="171">
        <f t="shared" si="742"/>
        <v>58</v>
      </c>
      <c r="EQ686" s="171">
        <f t="shared" si="743"/>
        <v>-3</v>
      </c>
      <c r="ER686" s="171">
        <f t="shared" si="744"/>
        <v>0</v>
      </c>
      <c r="ES686" s="171">
        <f t="shared" si="745"/>
        <v>0</v>
      </c>
      <c r="ET686" s="171">
        <f t="shared" si="746"/>
        <v>0</v>
      </c>
      <c r="EU686" s="171">
        <f t="shared" si="747"/>
        <v>0</v>
      </c>
      <c r="EV686" s="172">
        <f t="shared" si="748"/>
        <v>55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24442.640000000003</v>
      </c>
      <c r="EY686" s="174">
        <f>(L686*regular)+(M686*Cadeirantee)</f>
        <v>0</v>
      </c>
      <c r="EZ686" s="249">
        <f>SUMIF(FG686:GJ686,"&gt;0")</f>
        <v>0</v>
      </c>
      <c r="FA686" s="249">
        <f>SUMIF(FG686:GJ686,"&lt;0")+SUMIF(GN686:HP686,"&lt;0")</f>
        <v>-731.93700000000013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23710.703000000001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24442.640000000003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-321.02500000000003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-308.18400000000003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0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-102.72800000000001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0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0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0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3791</v>
      </c>
      <c r="B687" s="369" t="s">
        <v>3792</v>
      </c>
      <c r="C687" s="370" t="s">
        <v>3229</v>
      </c>
      <c r="D687" s="371" t="s">
        <v>3793</v>
      </c>
      <c r="E687" s="371" t="s">
        <v>3794</v>
      </c>
      <c r="F687" s="372" t="s">
        <v>3222</v>
      </c>
      <c r="G687" s="372" t="s">
        <v>3223</v>
      </c>
      <c r="H687" s="373" t="s">
        <v>239</v>
      </c>
      <c r="I687" s="374" t="s">
        <v>3795</v>
      </c>
      <c r="J687" s="421" t="s">
        <v>3227</v>
      </c>
      <c r="K687" s="421" t="s">
        <v>3230</v>
      </c>
      <c r="L687" s="329">
        <f>CONTINUA!BV687</f>
        <v>0</v>
      </c>
      <c r="M687" s="329">
        <f>CONTINUA!BW687</f>
        <v>0</v>
      </c>
      <c r="N687" s="657"/>
      <c r="O687" s="658" t="s">
        <v>4223</v>
      </c>
      <c r="P687" s="659" t="s">
        <v>206</v>
      </c>
      <c r="Q687" s="400">
        <v>2</v>
      </c>
      <c r="R687" s="401"/>
      <c r="S687" s="400"/>
      <c r="T687" s="401"/>
      <c r="U687" s="400"/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/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/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2</v>
      </c>
      <c r="EQ687" s="171">
        <f t="shared" si="743"/>
        <v>0</v>
      </c>
      <c r="ER687" s="171">
        <f t="shared" si="744"/>
        <v>0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2</v>
      </c>
      <c r="EW687" s="173"/>
      <c r="EX687" s="248">
        <f t="shared" si="785"/>
        <v>0</v>
      </c>
      <c r="EY687" s="174">
        <f>(L687*regular)+(M687*Cadeirantee)</f>
        <v>0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0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3791</v>
      </c>
      <c r="B688" s="369" t="s">
        <v>3792</v>
      </c>
      <c r="C688" s="375" t="s">
        <v>3229</v>
      </c>
      <c r="D688" s="371" t="s">
        <v>3793</v>
      </c>
      <c r="E688" s="371" t="s">
        <v>3794</v>
      </c>
      <c r="F688" s="376" t="s">
        <v>3222</v>
      </c>
      <c r="G688" s="376" t="s">
        <v>3223</v>
      </c>
      <c r="H688" s="373" t="s">
        <v>239</v>
      </c>
      <c r="I688" s="374" t="s">
        <v>3795</v>
      </c>
      <c r="J688" s="421" t="s">
        <v>3227</v>
      </c>
      <c r="K688" s="422" t="s">
        <v>3231</v>
      </c>
      <c r="L688" s="329">
        <f>CONTINUA!BV688</f>
        <v>0</v>
      </c>
      <c r="M688" s="329">
        <f>CONTINUA!BW688</f>
        <v>0</v>
      </c>
      <c r="N688" s="657"/>
      <c r="O688" s="658" t="s">
        <v>4223</v>
      </c>
      <c r="P688" s="659" t="s">
        <v>206</v>
      </c>
      <c r="Q688" s="400"/>
      <c r="R688" s="401"/>
      <c r="S688" s="400"/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/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0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0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3791</v>
      </c>
      <c r="B689" s="369" t="s">
        <v>3792</v>
      </c>
      <c r="C689" s="375" t="s">
        <v>3229</v>
      </c>
      <c r="D689" s="371" t="s">
        <v>3793</v>
      </c>
      <c r="E689" s="371" t="s">
        <v>3794</v>
      </c>
      <c r="F689" s="376" t="s">
        <v>3222</v>
      </c>
      <c r="G689" s="376" t="s">
        <v>3223</v>
      </c>
      <c r="H689" s="373" t="s">
        <v>239</v>
      </c>
      <c r="I689" s="374" t="s">
        <v>3795</v>
      </c>
      <c r="J689" s="421" t="s">
        <v>3227</v>
      </c>
      <c r="K689" s="423" t="s">
        <v>3232</v>
      </c>
      <c r="L689" s="329">
        <f>CONTINUA!BV689</f>
        <v>0</v>
      </c>
      <c r="M689" s="329">
        <f>CONTINUA!BW689</f>
        <v>0</v>
      </c>
      <c r="N689" s="657"/>
      <c r="O689" s="658" t="s">
        <v>4223</v>
      </c>
      <c r="P689" s="659" t="s">
        <v>206</v>
      </c>
      <c r="Q689" s="400"/>
      <c r="R689" s="401"/>
      <c r="S689" s="400"/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0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0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3791</v>
      </c>
      <c r="B690" s="378" t="s">
        <v>3792</v>
      </c>
      <c r="C690" s="379" t="s">
        <v>3229</v>
      </c>
      <c r="D690" s="380" t="s">
        <v>3793</v>
      </c>
      <c r="E690" s="380" t="s">
        <v>3794</v>
      </c>
      <c r="F690" s="381" t="s">
        <v>3222</v>
      </c>
      <c r="G690" s="381" t="s">
        <v>3223</v>
      </c>
      <c r="H690" s="382" t="s">
        <v>239</v>
      </c>
      <c r="I690" s="383" t="s">
        <v>3795</v>
      </c>
      <c r="J690" s="421" t="s">
        <v>3227</v>
      </c>
      <c r="K690" s="424" t="s">
        <v>60</v>
      </c>
      <c r="L690" s="329">
        <f>CONTINUA!BV690</f>
        <v>0</v>
      </c>
      <c r="M690" s="329">
        <f>CONTINUA!BW690</f>
        <v>0</v>
      </c>
      <c r="N690" s="657"/>
      <c r="O690" s="658" t="s">
        <v>4223</v>
      </c>
      <c r="P690" s="659" t="s">
        <v>206</v>
      </c>
      <c r="Q690" s="400"/>
      <c r="R690" s="401"/>
      <c r="S690" s="400"/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3796</v>
      </c>
      <c r="B691" s="522" t="s">
        <v>3797</v>
      </c>
      <c r="C691" s="523">
        <v>1</v>
      </c>
      <c r="D691" s="524" t="s">
        <v>3798</v>
      </c>
      <c r="E691" s="524" t="s">
        <v>3799</v>
      </c>
      <c r="F691" s="525" t="s">
        <v>3222</v>
      </c>
      <c r="G691" s="525" t="s">
        <v>3223</v>
      </c>
      <c r="H691" s="350" t="s">
        <v>240</v>
      </c>
      <c r="I691" s="351" t="s">
        <v>3800</v>
      </c>
      <c r="J691" s="409" t="s">
        <v>3227</v>
      </c>
      <c r="K691" s="410" t="s">
        <v>3228</v>
      </c>
      <c r="L691" s="329">
        <f>CONTINUA!BV691</f>
        <v>0</v>
      </c>
      <c r="M691" s="329">
        <f>CONTINUA!BW691</f>
        <v>0</v>
      </c>
      <c r="N691" s="657"/>
      <c r="O691" s="658" t="s">
        <v>4224</v>
      </c>
      <c r="P691" s="659" t="s">
        <v>206</v>
      </c>
      <c r="Q691" s="400"/>
      <c r="R691" s="401"/>
      <c r="S691" s="400"/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/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/>
      <c r="EM691" s="520"/>
      <c r="EN691" s="520"/>
      <c r="EO691" s="520"/>
      <c r="EP691" s="171">
        <f t="shared" si="742"/>
        <v>0</v>
      </c>
      <c r="EQ691" s="171">
        <f t="shared" si="743"/>
        <v>0</v>
      </c>
      <c r="ER691" s="171">
        <f t="shared" si="744"/>
        <v>0</v>
      </c>
      <c r="ES691" s="171">
        <f t="shared" si="745"/>
        <v>0</v>
      </c>
      <c r="ET691" s="171">
        <f t="shared" si="746"/>
        <v>0</v>
      </c>
      <c r="EU691" s="171">
        <f t="shared" si="747"/>
        <v>0</v>
      </c>
      <c r="EV691" s="172">
        <f t="shared" si="748"/>
        <v>0</v>
      </c>
      <c r="EW691" s="367">
        <f>IF(C691=4,IF(MAX(Q691:EJ693)&gt;0,(Especiall/30*(IF(($G691-$F691)=($G$5-$F$5),30,IF(DAY($G691)=31,($G691-$F691),($G691-$F691)+1)))),0),0)</f>
        <v>0</v>
      </c>
      <c r="EX691" s="248">
        <f t="shared" ref="EX691:EX694" si="790">FF691</f>
        <v>18664.190000000002</v>
      </c>
      <c r="EY691" s="174">
        <f>(L691*regular)+(M691*Cadeirantee)</f>
        <v>0</v>
      </c>
      <c r="EZ691" s="249">
        <f>SUMIF(FG691:GJ691,"&gt;0")</f>
        <v>269.661</v>
      </c>
      <c r="FA691" s="249">
        <f>SUMIF(FG691:GJ691,"&lt;0")+SUMIF(GN691:HP691,"&lt;0")</f>
        <v>0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18933.851000000002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18664.190000000002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269.661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0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3796</v>
      </c>
      <c r="B692" s="369" t="s">
        <v>3797</v>
      </c>
      <c r="C692" s="370" t="s">
        <v>3229</v>
      </c>
      <c r="D692" s="371" t="s">
        <v>3798</v>
      </c>
      <c r="E692" s="371" t="s">
        <v>3799</v>
      </c>
      <c r="F692" s="372" t="s">
        <v>3222</v>
      </c>
      <c r="G692" s="372" t="s">
        <v>3223</v>
      </c>
      <c r="H692" s="373" t="s">
        <v>240</v>
      </c>
      <c r="I692" s="374" t="s">
        <v>3800</v>
      </c>
      <c r="J692" s="421" t="s">
        <v>3227</v>
      </c>
      <c r="K692" s="421" t="s">
        <v>3230</v>
      </c>
      <c r="L692" s="329">
        <f>CONTINUA!BV692</f>
        <v>0</v>
      </c>
      <c r="M692" s="329">
        <f>CONTINUA!BW692</f>
        <v>0</v>
      </c>
      <c r="N692" s="657"/>
      <c r="O692" s="658" t="s">
        <v>4224</v>
      </c>
      <c r="P692" s="659" t="s">
        <v>206</v>
      </c>
      <c r="Q692" s="400">
        <v>45</v>
      </c>
      <c r="R692" s="401"/>
      <c r="S692" s="400"/>
      <c r="T692" s="401"/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>
        <v>1</v>
      </c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45</v>
      </c>
      <c r="EQ692" s="171">
        <f t="shared" si="743"/>
        <v>1</v>
      </c>
      <c r="ER692" s="171">
        <f t="shared" si="744"/>
        <v>0</v>
      </c>
      <c r="ES692" s="171">
        <f t="shared" si="745"/>
        <v>0</v>
      </c>
      <c r="ET692" s="171">
        <f t="shared" si="746"/>
        <v>0</v>
      </c>
      <c r="EU692" s="171">
        <f t="shared" si="747"/>
        <v>0</v>
      </c>
      <c r="EV692" s="172">
        <f t="shared" si="748"/>
        <v>46</v>
      </c>
      <c r="EW692" s="173"/>
      <c r="EX692" s="248">
        <f t="shared" si="790"/>
        <v>0</v>
      </c>
      <c r="EY692" s="174">
        <f>(L692*regular)+(M692*Cadeirantee)</f>
        <v>0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3796</v>
      </c>
      <c r="B693" s="369" t="s">
        <v>3797</v>
      </c>
      <c r="C693" s="375" t="s">
        <v>3229</v>
      </c>
      <c r="D693" s="371" t="s">
        <v>3798</v>
      </c>
      <c r="E693" s="371" t="s">
        <v>3799</v>
      </c>
      <c r="F693" s="376" t="s">
        <v>3222</v>
      </c>
      <c r="G693" s="376" t="s">
        <v>3223</v>
      </c>
      <c r="H693" s="373" t="s">
        <v>240</v>
      </c>
      <c r="I693" s="374" t="s">
        <v>3800</v>
      </c>
      <c r="J693" s="421" t="s">
        <v>3227</v>
      </c>
      <c r="K693" s="422" t="s">
        <v>3231</v>
      </c>
      <c r="L693" s="329">
        <f>CONTINUA!BV693</f>
        <v>0</v>
      </c>
      <c r="M693" s="329">
        <f>CONTINUA!BW693</f>
        <v>0</v>
      </c>
      <c r="N693" s="657"/>
      <c r="O693" s="658" t="s">
        <v>4224</v>
      </c>
      <c r="P693" s="659" t="s">
        <v>206</v>
      </c>
      <c r="Q693" s="400"/>
      <c r="R693" s="401"/>
      <c r="S693" s="400"/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/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0</v>
      </c>
      <c r="EQ693" s="171">
        <f t="shared" si="743"/>
        <v>0</v>
      </c>
      <c r="ER693" s="171">
        <f t="shared" si="744"/>
        <v>0</v>
      </c>
      <c r="ES693" s="171">
        <f t="shared" si="745"/>
        <v>0</v>
      </c>
      <c r="ET693" s="171">
        <f t="shared" si="746"/>
        <v>0</v>
      </c>
      <c r="EU693" s="171">
        <f t="shared" si="747"/>
        <v>0</v>
      </c>
      <c r="EV693" s="172">
        <f t="shared" si="748"/>
        <v>0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3796</v>
      </c>
      <c r="B694" s="369" t="s">
        <v>3797</v>
      </c>
      <c r="C694" s="375" t="s">
        <v>3229</v>
      </c>
      <c r="D694" s="371" t="s">
        <v>3798</v>
      </c>
      <c r="E694" s="371" t="s">
        <v>3799</v>
      </c>
      <c r="F694" s="376" t="s">
        <v>3222</v>
      </c>
      <c r="G694" s="376" t="s">
        <v>3223</v>
      </c>
      <c r="H694" s="373" t="s">
        <v>240</v>
      </c>
      <c r="I694" s="374" t="s">
        <v>3800</v>
      </c>
      <c r="J694" s="421" t="s">
        <v>3227</v>
      </c>
      <c r="K694" s="423" t="s">
        <v>3232</v>
      </c>
      <c r="L694" s="329">
        <f>CONTINUA!BV694</f>
        <v>0</v>
      </c>
      <c r="M694" s="329">
        <f>CONTINUA!BW694</f>
        <v>0</v>
      </c>
      <c r="N694" s="657"/>
      <c r="O694" s="658" t="s">
        <v>4224</v>
      </c>
      <c r="P694" s="659" t="s">
        <v>206</v>
      </c>
      <c r="Q694" s="400"/>
      <c r="R694" s="401"/>
      <c r="S694" s="400"/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/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0</v>
      </c>
      <c r="EQ694" s="171">
        <f t="shared" si="743"/>
        <v>0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0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3796</v>
      </c>
      <c r="B695" s="378" t="s">
        <v>3797</v>
      </c>
      <c r="C695" s="379" t="s">
        <v>3229</v>
      </c>
      <c r="D695" s="380" t="s">
        <v>3798</v>
      </c>
      <c r="E695" s="380" t="s">
        <v>3799</v>
      </c>
      <c r="F695" s="381" t="s">
        <v>3222</v>
      </c>
      <c r="G695" s="381" t="s">
        <v>3223</v>
      </c>
      <c r="H695" s="382" t="s">
        <v>240</v>
      </c>
      <c r="I695" s="383" t="s">
        <v>3800</v>
      </c>
      <c r="J695" s="421" t="s">
        <v>3227</v>
      </c>
      <c r="K695" s="424" t="s">
        <v>60</v>
      </c>
      <c r="L695" s="329">
        <f>CONTINUA!BV695</f>
        <v>0</v>
      </c>
      <c r="M695" s="329">
        <f>CONTINUA!BW695</f>
        <v>0</v>
      </c>
      <c r="N695" s="657"/>
      <c r="O695" s="658" t="s">
        <v>4224</v>
      </c>
      <c r="P695" s="659" t="s">
        <v>206</v>
      </c>
      <c r="Q695" s="400"/>
      <c r="R695" s="401"/>
      <c r="S695" s="400"/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3801</v>
      </c>
      <c r="B696" s="522" t="s">
        <v>3802</v>
      </c>
      <c r="C696" s="523">
        <v>2</v>
      </c>
      <c r="D696" s="524" t="s">
        <v>3798</v>
      </c>
      <c r="E696" s="524" t="s">
        <v>3803</v>
      </c>
      <c r="F696" s="525" t="s">
        <v>3222</v>
      </c>
      <c r="G696" s="525" t="s">
        <v>3223</v>
      </c>
      <c r="H696" s="350" t="s">
        <v>240</v>
      </c>
      <c r="I696" s="351" t="s">
        <v>3804</v>
      </c>
      <c r="J696" s="409" t="s">
        <v>3337</v>
      </c>
      <c r="K696" s="410" t="s">
        <v>3228</v>
      </c>
      <c r="L696" s="329">
        <f>CONTINUA!BV696</f>
        <v>0</v>
      </c>
      <c r="M696" s="329">
        <f>CONTINUA!BW696</f>
        <v>0</v>
      </c>
      <c r="N696" s="657"/>
      <c r="O696" s="658" t="s">
        <v>4224</v>
      </c>
      <c r="P696" s="659" t="s">
        <v>206</v>
      </c>
      <c r="Q696" s="400">
        <v>10</v>
      </c>
      <c r="R696" s="401"/>
      <c r="S696" s="400"/>
      <c r="T696" s="401"/>
      <c r="U696" s="400"/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/>
      <c r="AL696" s="401"/>
      <c r="AM696" s="400"/>
      <c r="AN696" s="401"/>
      <c r="AO696" s="400"/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/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/>
      <c r="BN696" s="401"/>
      <c r="BO696" s="400"/>
      <c r="BP696" s="401"/>
      <c r="BQ696" s="400"/>
      <c r="BR696" s="401"/>
      <c r="BS696" s="400"/>
      <c r="BT696" s="401"/>
      <c r="BU696" s="400"/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>
        <v>3</v>
      </c>
      <c r="DB696" s="401"/>
      <c r="DC696" s="400"/>
      <c r="DD696" s="401"/>
      <c r="DE696" s="400"/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/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/>
      <c r="EM696" s="520"/>
      <c r="EN696" s="520"/>
      <c r="EO696" s="520"/>
      <c r="EP696" s="171">
        <f t="shared" si="742"/>
        <v>10</v>
      </c>
      <c r="EQ696" s="171">
        <f t="shared" si="743"/>
        <v>3</v>
      </c>
      <c r="ER696" s="171">
        <f t="shared" si="744"/>
        <v>0</v>
      </c>
      <c r="ES696" s="171">
        <f t="shared" si="745"/>
        <v>0</v>
      </c>
      <c r="ET696" s="171">
        <f t="shared" si="746"/>
        <v>0</v>
      </c>
      <c r="EU696" s="171">
        <f t="shared" si="747"/>
        <v>0</v>
      </c>
      <c r="EV696" s="172">
        <f t="shared" si="748"/>
        <v>13</v>
      </c>
      <c r="EW696" s="367">
        <f>IF(C696=4,IF(MAX(Q696:EJ698)&gt;0,(Especiall/30*(IF(($G696-$F696)=($G$5-$F$5),30,IF(DAY($G696)=31,($G696-$F696),($G696-$F696)+1)))),0),0)</f>
        <v>0</v>
      </c>
      <c r="EX696" s="248">
        <f t="shared" ref="EX696:EX699" si="795">FF696</f>
        <v>13773.7</v>
      </c>
      <c r="EY696" s="174">
        <f>(L696*regular)+(M696*Cadeirantee)</f>
        <v>0</v>
      </c>
      <c r="EZ696" s="249">
        <f>SUMIF(FG696:GJ696,"&gt;0")</f>
        <v>308.18400000000003</v>
      </c>
      <c r="FA696" s="249">
        <f>SUMIF(FG696:GJ696,"&lt;0")+SUMIF(GN696:HP696,"&lt;0")</f>
        <v>-89.887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13991.996999999999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13773.7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0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0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0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0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308.18400000000003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-89.887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0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3801</v>
      </c>
      <c r="B697" s="369" t="s">
        <v>3802</v>
      </c>
      <c r="C697" s="370" t="s">
        <v>3229</v>
      </c>
      <c r="D697" s="371" t="s">
        <v>3798</v>
      </c>
      <c r="E697" s="371" t="s">
        <v>3803</v>
      </c>
      <c r="F697" s="372" t="s">
        <v>3222</v>
      </c>
      <c r="G697" s="372" t="s">
        <v>3223</v>
      </c>
      <c r="H697" s="373" t="s">
        <v>240</v>
      </c>
      <c r="I697" s="374" t="s">
        <v>3804</v>
      </c>
      <c r="J697" s="421" t="s">
        <v>3337</v>
      </c>
      <c r="K697" s="421" t="s">
        <v>3230</v>
      </c>
      <c r="L697" s="329">
        <f>CONTINUA!BV697</f>
        <v>0</v>
      </c>
      <c r="M697" s="329">
        <f>CONTINUA!BW697</f>
        <v>0</v>
      </c>
      <c r="N697" s="657"/>
      <c r="O697" s="658" t="s">
        <v>4224</v>
      </c>
      <c r="P697" s="659" t="s">
        <v>206</v>
      </c>
      <c r="Q697" s="400">
        <v>1</v>
      </c>
      <c r="R697" s="401">
        <v>3</v>
      </c>
      <c r="S697" s="400"/>
      <c r="T697" s="401"/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/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/>
      <c r="BP697" s="401"/>
      <c r="BQ697" s="400"/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/>
      <c r="CZ697" s="401"/>
      <c r="DA697" s="400"/>
      <c r="DB697" s="401"/>
      <c r="DC697" s="400"/>
      <c r="DD697" s="401"/>
      <c r="DE697" s="400">
        <v>-1</v>
      </c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1</v>
      </c>
      <c r="EQ697" s="171">
        <f t="shared" si="743"/>
        <v>-1</v>
      </c>
      <c r="ER697" s="171">
        <f t="shared" si="744"/>
        <v>0</v>
      </c>
      <c r="ES697" s="171">
        <f t="shared" si="745"/>
        <v>3</v>
      </c>
      <c r="ET697" s="171">
        <f t="shared" si="746"/>
        <v>0</v>
      </c>
      <c r="EU697" s="171">
        <f t="shared" si="747"/>
        <v>0</v>
      </c>
      <c r="EV697" s="172">
        <f t="shared" si="748"/>
        <v>3</v>
      </c>
      <c r="EW697" s="173"/>
      <c r="EX697" s="248">
        <f t="shared" si="795"/>
        <v>0</v>
      </c>
      <c r="EY697" s="174">
        <f>(L697*regular)+(M697*Cadeirantee)</f>
        <v>0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3801</v>
      </c>
      <c r="B698" s="369" t="s">
        <v>3802</v>
      </c>
      <c r="C698" s="375" t="s">
        <v>3229</v>
      </c>
      <c r="D698" s="371" t="s">
        <v>3798</v>
      </c>
      <c r="E698" s="371" t="s">
        <v>3803</v>
      </c>
      <c r="F698" s="376" t="s">
        <v>3222</v>
      </c>
      <c r="G698" s="376" t="s">
        <v>3223</v>
      </c>
      <c r="H698" s="373" t="s">
        <v>240</v>
      </c>
      <c r="I698" s="374" t="s">
        <v>3804</v>
      </c>
      <c r="J698" s="421" t="s">
        <v>3337</v>
      </c>
      <c r="K698" s="422" t="s">
        <v>3231</v>
      </c>
      <c r="L698" s="329">
        <f>CONTINUA!BV698</f>
        <v>0</v>
      </c>
      <c r="M698" s="329">
        <f>CONTINUA!BW698</f>
        <v>0</v>
      </c>
      <c r="N698" s="657"/>
      <c r="O698" s="658" t="s">
        <v>4224</v>
      </c>
      <c r="P698" s="659" t="s">
        <v>206</v>
      </c>
      <c r="Q698" s="400"/>
      <c r="R698" s="401"/>
      <c r="S698" s="400"/>
      <c r="T698" s="401"/>
      <c r="U698" s="400"/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0</v>
      </c>
      <c r="EQ698" s="171">
        <f t="shared" si="743"/>
        <v>0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0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3801</v>
      </c>
      <c r="B699" s="369" t="s">
        <v>3802</v>
      </c>
      <c r="C699" s="375" t="s">
        <v>3229</v>
      </c>
      <c r="D699" s="371" t="s">
        <v>3798</v>
      </c>
      <c r="E699" s="371" t="s">
        <v>3803</v>
      </c>
      <c r="F699" s="376" t="s">
        <v>3222</v>
      </c>
      <c r="G699" s="376" t="s">
        <v>3223</v>
      </c>
      <c r="H699" s="373" t="s">
        <v>240</v>
      </c>
      <c r="I699" s="374" t="s">
        <v>3804</v>
      </c>
      <c r="J699" s="421" t="s">
        <v>3337</v>
      </c>
      <c r="K699" s="423" t="s">
        <v>3232</v>
      </c>
      <c r="L699" s="329">
        <f>CONTINUA!BV699</f>
        <v>0</v>
      </c>
      <c r="M699" s="329">
        <f>CONTINUA!BW699</f>
        <v>0</v>
      </c>
      <c r="N699" s="657"/>
      <c r="O699" s="658" t="s">
        <v>4224</v>
      </c>
      <c r="P699" s="659" t="s">
        <v>206</v>
      </c>
      <c r="Q699" s="400"/>
      <c r="R699" s="401"/>
      <c r="S699" s="400"/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3801</v>
      </c>
      <c r="B700" s="378" t="s">
        <v>3802</v>
      </c>
      <c r="C700" s="379" t="s">
        <v>3229</v>
      </c>
      <c r="D700" s="380" t="s">
        <v>3798</v>
      </c>
      <c r="E700" s="380" t="s">
        <v>3803</v>
      </c>
      <c r="F700" s="381" t="s">
        <v>3222</v>
      </c>
      <c r="G700" s="381" t="s">
        <v>3223</v>
      </c>
      <c r="H700" s="382" t="s">
        <v>240</v>
      </c>
      <c r="I700" s="383" t="s">
        <v>3804</v>
      </c>
      <c r="J700" s="421" t="s">
        <v>3337</v>
      </c>
      <c r="K700" s="424" t="s">
        <v>60</v>
      </c>
      <c r="L700" s="329">
        <f>CONTINUA!BV700</f>
        <v>0</v>
      </c>
      <c r="M700" s="329">
        <f>CONTINUA!BW700</f>
        <v>0</v>
      </c>
      <c r="N700" s="657"/>
      <c r="O700" s="658" t="s">
        <v>4224</v>
      </c>
      <c r="P700" s="659" t="s">
        <v>206</v>
      </c>
      <c r="Q700" s="400"/>
      <c r="R700" s="401"/>
      <c r="S700" s="400"/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3805</v>
      </c>
      <c r="B701" s="522" t="s">
        <v>3806</v>
      </c>
      <c r="C701" s="523">
        <v>2</v>
      </c>
      <c r="D701" s="524" t="s">
        <v>3798</v>
      </c>
      <c r="E701" s="524" t="s">
        <v>3807</v>
      </c>
      <c r="F701" s="525" t="s">
        <v>3222</v>
      </c>
      <c r="G701" s="525" t="s">
        <v>3223</v>
      </c>
      <c r="H701" s="350" t="s">
        <v>240</v>
      </c>
      <c r="I701" s="351" t="s">
        <v>3808</v>
      </c>
      <c r="J701" s="409" t="s">
        <v>3337</v>
      </c>
      <c r="K701" s="410" t="s">
        <v>3228</v>
      </c>
      <c r="L701" s="329">
        <f>CONTINUA!BV701</f>
        <v>0</v>
      </c>
      <c r="M701" s="329">
        <f>CONTINUA!BW701</f>
        <v>0</v>
      </c>
      <c r="N701" s="657"/>
      <c r="O701" s="658" t="s">
        <v>4224</v>
      </c>
      <c r="P701" s="659" t="s">
        <v>206</v>
      </c>
      <c r="Q701" s="400">
        <v>6</v>
      </c>
      <c r="R701" s="401">
        <v>1</v>
      </c>
      <c r="S701" s="400"/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/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/>
      <c r="EM701" s="520"/>
      <c r="EN701" s="520"/>
      <c r="EO701" s="520"/>
      <c r="EP701" s="171">
        <f t="shared" si="742"/>
        <v>6</v>
      </c>
      <c r="EQ701" s="171">
        <f t="shared" si="743"/>
        <v>0</v>
      </c>
      <c r="ER701" s="171">
        <f t="shared" si="744"/>
        <v>0</v>
      </c>
      <c r="ES701" s="171">
        <f t="shared" si="745"/>
        <v>1</v>
      </c>
      <c r="ET701" s="171">
        <f t="shared" si="746"/>
        <v>0</v>
      </c>
      <c r="EU701" s="171">
        <f t="shared" si="747"/>
        <v>0</v>
      </c>
      <c r="EV701" s="172">
        <f t="shared" si="748"/>
        <v>7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10189.130000000001</v>
      </c>
      <c r="EY701" s="174">
        <f>(L701*regular)+(M701*Cadeirantee)</f>
        <v>0</v>
      </c>
      <c r="EZ701" s="249">
        <f>SUMIF(FG701:GJ701,"&gt;0")</f>
        <v>0</v>
      </c>
      <c r="FA701" s="249">
        <f>SUMIF(FG701:GJ701,"&lt;0")+SUMIF(GN701:HP701,"&lt;0")</f>
        <v>0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10189.130000000001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10189.130000000001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0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0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0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3805</v>
      </c>
      <c r="B702" s="369" t="s">
        <v>3806</v>
      </c>
      <c r="C702" s="370" t="s">
        <v>3229</v>
      </c>
      <c r="D702" s="371" t="s">
        <v>3798</v>
      </c>
      <c r="E702" s="371" t="s">
        <v>3807</v>
      </c>
      <c r="F702" s="372" t="s">
        <v>3222</v>
      </c>
      <c r="G702" s="372" t="s">
        <v>3223</v>
      </c>
      <c r="H702" s="373" t="s">
        <v>240</v>
      </c>
      <c r="I702" s="374" t="s">
        <v>3808</v>
      </c>
      <c r="J702" s="421" t="s">
        <v>3337</v>
      </c>
      <c r="K702" s="421" t="s">
        <v>3230</v>
      </c>
      <c r="L702" s="329">
        <f>CONTINUA!BV702</f>
        <v>0</v>
      </c>
      <c r="M702" s="329">
        <f>CONTINUA!BW702</f>
        <v>0</v>
      </c>
      <c r="N702" s="657"/>
      <c r="O702" s="658" t="s">
        <v>4224</v>
      </c>
      <c r="P702" s="659" t="s">
        <v>206</v>
      </c>
      <c r="Q702" s="400">
        <v>1</v>
      </c>
      <c r="R702" s="401">
        <v>1</v>
      </c>
      <c r="S702" s="400"/>
      <c r="T702" s="401"/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/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/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/>
      <c r="DB702" s="401"/>
      <c r="DC702" s="400"/>
      <c r="DD702" s="401"/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/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1</v>
      </c>
      <c r="EQ702" s="171">
        <f t="shared" si="743"/>
        <v>0</v>
      </c>
      <c r="ER702" s="171">
        <f t="shared" si="744"/>
        <v>0</v>
      </c>
      <c r="ES702" s="171">
        <f t="shared" si="745"/>
        <v>1</v>
      </c>
      <c r="ET702" s="171">
        <f t="shared" si="746"/>
        <v>0</v>
      </c>
      <c r="EU702" s="171">
        <f t="shared" si="747"/>
        <v>0</v>
      </c>
      <c r="EV702" s="172">
        <f t="shared" si="748"/>
        <v>2</v>
      </c>
      <c r="EW702" s="173"/>
      <c r="EX702" s="248">
        <f t="shared" si="800"/>
        <v>0</v>
      </c>
      <c r="EY702" s="174">
        <f>(L702*regular)+(M702*Cadeirantee)</f>
        <v>0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3805</v>
      </c>
      <c r="B703" s="369" t="s">
        <v>3806</v>
      </c>
      <c r="C703" s="375" t="s">
        <v>3229</v>
      </c>
      <c r="D703" s="371" t="s">
        <v>3798</v>
      </c>
      <c r="E703" s="371" t="s">
        <v>3807</v>
      </c>
      <c r="F703" s="376" t="s">
        <v>3222</v>
      </c>
      <c r="G703" s="376" t="s">
        <v>3223</v>
      </c>
      <c r="H703" s="373" t="s">
        <v>240</v>
      </c>
      <c r="I703" s="374" t="s">
        <v>3808</v>
      </c>
      <c r="J703" s="421" t="s">
        <v>3337</v>
      </c>
      <c r="K703" s="422" t="s">
        <v>3231</v>
      </c>
      <c r="L703" s="329">
        <f>CONTINUA!BV703</f>
        <v>0</v>
      </c>
      <c r="M703" s="329">
        <f>CONTINUA!BW703</f>
        <v>0</v>
      </c>
      <c r="N703" s="657"/>
      <c r="O703" s="658" t="s">
        <v>4224</v>
      </c>
      <c r="P703" s="659" t="s">
        <v>206</v>
      </c>
      <c r="Q703" s="400"/>
      <c r="R703" s="401"/>
      <c r="S703" s="400"/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3805</v>
      </c>
      <c r="B704" s="369" t="s">
        <v>3806</v>
      </c>
      <c r="C704" s="375" t="s">
        <v>3229</v>
      </c>
      <c r="D704" s="371" t="s">
        <v>3798</v>
      </c>
      <c r="E704" s="371" t="s">
        <v>3807</v>
      </c>
      <c r="F704" s="376" t="s">
        <v>3222</v>
      </c>
      <c r="G704" s="376" t="s">
        <v>3223</v>
      </c>
      <c r="H704" s="373" t="s">
        <v>240</v>
      </c>
      <c r="I704" s="374" t="s">
        <v>3808</v>
      </c>
      <c r="J704" s="421" t="s">
        <v>3337</v>
      </c>
      <c r="K704" s="423" t="s">
        <v>3232</v>
      </c>
      <c r="L704" s="329">
        <f>CONTINUA!BV704</f>
        <v>0</v>
      </c>
      <c r="M704" s="329">
        <f>CONTINUA!BW704</f>
        <v>0</v>
      </c>
      <c r="N704" s="657"/>
      <c r="O704" s="658" t="s">
        <v>4224</v>
      </c>
      <c r="P704" s="659" t="s">
        <v>206</v>
      </c>
      <c r="Q704" s="400"/>
      <c r="R704" s="401"/>
      <c r="S704" s="400"/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3805</v>
      </c>
      <c r="B705" s="378" t="s">
        <v>3806</v>
      </c>
      <c r="C705" s="379" t="s">
        <v>3229</v>
      </c>
      <c r="D705" s="380" t="s">
        <v>3798</v>
      </c>
      <c r="E705" s="380" t="s">
        <v>3807</v>
      </c>
      <c r="F705" s="381" t="s">
        <v>3222</v>
      </c>
      <c r="G705" s="381" t="s">
        <v>3223</v>
      </c>
      <c r="H705" s="382" t="s">
        <v>240</v>
      </c>
      <c r="I705" s="383" t="s">
        <v>3808</v>
      </c>
      <c r="J705" s="421" t="s">
        <v>3337</v>
      </c>
      <c r="K705" s="424" t="s">
        <v>60</v>
      </c>
      <c r="L705" s="329">
        <f>CONTINUA!BV705</f>
        <v>0</v>
      </c>
      <c r="M705" s="329">
        <f>CONTINUA!BW705</f>
        <v>0</v>
      </c>
      <c r="N705" s="657"/>
      <c r="O705" s="658" t="s">
        <v>4224</v>
      </c>
      <c r="P705" s="659" t="s">
        <v>206</v>
      </c>
      <c r="Q705" s="400"/>
      <c r="R705" s="401"/>
      <c r="S705" s="400"/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3809</v>
      </c>
      <c r="B706" s="522" t="s">
        <v>3810</v>
      </c>
      <c r="C706" s="523">
        <v>1</v>
      </c>
      <c r="D706" s="524" t="s">
        <v>3798</v>
      </c>
      <c r="E706" s="524" t="s">
        <v>3811</v>
      </c>
      <c r="F706" s="525" t="s">
        <v>3222</v>
      </c>
      <c r="G706" s="525" t="s">
        <v>3223</v>
      </c>
      <c r="H706" s="350" t="s">
        <v>240</v>
      </c>
      <c r="I706" s="351" t="s">
        <v>3812</v>
      </c>
      <c r="J706" s="409" t="s">
        <v>3227</v>
      </c>
      <c r="K706" s="410" t="s">
        <v>3228</v>
      </c>
      <c r="L706" s="329">
        <f>CONTINUA!BV706</f>
        <v>0</v>
      </c>
      <c r="M706" s="329">
        <f>CONTINUA!BW706</f>
        <v>0</v>
      </c>
      <c r="N706" s="657"/>
      <c r="O706" s="658" t="s">
        <v>4224</v>
      </c>
      <c r="P706" s="659" t="s">
        <v>206</v>
      </c>
      <c r="Q706" s="400"/>
      <c r="R706" s="401"/>
      <c r="S706" s="400"/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/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/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/>
      <c r="EM706" s="520"/>
      <c r="EN706" s="520"/>
      <c r="EO706" s="520"/>
      <c r="EP706" s="171">
        <f t="shared" si="742"/>
        <v>0</v>
      </c>
      <c r="EQ706" s="171">
        <f t="shared" si="743"/>
        <v>0</v>
      </c>
      <c r="ER706" s="171">
        <f t="shared" si="744"/>
        <v>0</v>
      </c>
      <c r="ES706" s="171">
        <f t="shared" si="745"/>
        <v>0</v>
      </c>
      <c r="ET706" s="171">
        <f t="shared" si="746"/>
        <v>0</v>
      </c>
      <c r="EU706" s="171">
        <f t="shared" si="747"/>
        <v>0</v>
      </c>
      <c r="EV706" s="172">
        <f t="shared" si="748"/>
        <v>0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17123.27</v>
      </c>
      <c r="EY706" s="174">
        <f>(L706*regular)+(M706*Cadeirantee)</f>
        <v>0</v>
      </c>
      <c r="EZ706" s="249">
        <f>SUMIF(FG706:GJ706,"&gt;0")</f>
        <v>218.29700000000003</v>
      </c>
      <c r="FA706" s="249">
        <f>SUMIF(FG706:GJ706,"&lt;0")+SUMIF(GN706:HP706,"&lt;0")</f>
        <v>-115.56900000000002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17303.117999999999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17123.27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218.29700000000003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-115.56900000000002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0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3809</v>
      </c>
      <c r="B707" s="369" t="s">
        <v>3810</v>
      </c>
      <c r="C707" s="370" t="s">
        <v>3229</v>
      </c>
      <c r="D707" s="371" t="s">
        <v>3798</v>
      </c>
      <c r="E707" s="371" t="s">
        <v>3811</v>
      </c>
      <c r="F707" s="372" t="s">
        <v>3222</v>
      </c>
      <c r="G707" s="372" t="s">
        <v>3223</v>
      </c>
      <c r="H707" s="373" t="s">
        <v>240</v>
      </c>
      <c r="I707" s="374" t="s">
        <v>3812</v>
      </c>
      <c r="J707" s="421" t="s">
        <v>3227</v>
      </c>
      <c r="K707" s="421" t="s">
        <v>3230</v>
      </c>
      <c r="L707" s="329">
        <f>CONTINUA!BV707</f>
        <v>8</v>
      </c>
      <c r="M707" s="329">
        <f>CONTINUA!BW707</f>
        <v>0</v>
      </c>
      <c r="N707" s="657"/>
      <c r="O707" s="658" t="s">
        <v>4224</v>
      </c>
      <c r="P707" s="659" t="s">
        <v>206</v>
      </c>
      <c r="Q707" s="400">
        <v>39</v>
      </c>
      <c r="R707" s="401"/>
      <c r="S707" s="400">
        <v>2</v>
      </c>
      <c r="T707" s="401"/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>
        <v>1</v>
      </c>
      <c r="BR707" s="401"/>
      <c r="BS707" s="400"/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/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>
        <v>-1</v>
      </c>
      <c r="CX707" s="401"/>
      <c r="CY707" s="400"/>
      <c r="CZ707" s="401"/>
      <c r="DA707" s="400"/>
      <c r="DB707" s="401"/>
      <c r="DC707" s="400"/>
      <c r="DD707" s="401"/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39</v>
      </c>
      <c r="EQ707" s="171">
        <f t="shared" si="743"/>
        <v>0</v>
      </c>
      <c r="ER707" s="171">
        <f t="shared" si="744"/>
        <v>2</v>
      </c>
      <c r="ES707" s="171">
        <f t="shared" si="745"/>
        <v>0</v>
      </c>
      <c r="ET707" s="171">
        <f t="shared" si="746"/>
        <v>0</v>
      </c>
      <c r="EU707" s="171">
        <f t="shared" si="747"/>
        <v>0</v>
      </c>
      <c r="EV707" s="172">
        <f t="shared" si="748"/>
        <v>41</v>
      </c>
      <c r="EW707" s="173"/>
      <c r="EX707" s="248">
        <f t="shared" si="805"/>
        <v>0</v>
      </c>
      <c r="EY707" s="174">
        <f>(L707*regular)+(M707*Cadeirantee)</f>
        <v>77.12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3809</v>
      </c>
      <c r="B708" s="369" t="s">
        <v>3810</v>
      </c>
      <c r="C708" s="375" t="s">
        <v>3229</v>
      </c>
      <c r="D708" s="371" t="s">
        <v>3798</v>
      </c>
      <c r="E708" s="371" t="s">
        <v>3811</v>
      </c>
      <c r="F708" s="376" t="s">
        <v>3222</v>
      </c>
      <c r="G708" s="376" t="s">
        <v>3223</v>
      </c>
      <c r="H708" s="373" t="s">
        <v>240</v>
      </c>
      <c r="I708" s="374" t="s">
        <v>3812</v>
      </c>
      <c r="J708" s="421" t="s">
        <v>3227</v>
      </c>
      <c r="K708" s="422" t="s">
        <v>3231</v>
      </c>
      <c r="L708" s="329">
        <f>CONTINUA!BV708</f>
        <v>0</v>
      </c>
      <c r="M708" s="329">
        <f>CONTINUA!BW708</f>
        <v>0</v>
      </c>
      <c r="N708" s="657"/>
      <c r="O708" s="658" t="s">
        <v>4224</v>
      </c>
      <c r="P708" s="659" t="s">
        <v>206</v>
      </c>
      <c r="Q708" s="400"/>
      <c r="R708" s="401"/>
      <c r="S708" s="400"/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3809</v>
      </c>
      <c r="B709" s="369" t="s">
        <v>3810</v>
      </c>
      <c r="C709" s="375" t="s">
        <v>3229</v>
      </c>
      <c r="D709" s="371" t="s">
        <v>3798</v>
      </c>
      <c r="E709" s="371" t="s">
        <v>3811</v>
      </c>
      <c r="F709" s="376" t="s">
        <v>3222</v>
      </c>
      <c r="G709" s="376" t="s">
        <v>3223</v>
      </c>
      <c r="H709" s="373" t="s">
        <v>240</v>
      </c>
      <c r="I709" s="374" t="s">
        <v>3812</v>
      </c>
      <c r="J709" s="421" t="s">
        <v>3227</v>
      </c>
      <c r="K709" s="423" t="s">
        <v>3232</v>
      </c>
      <c r="L709" s="329">
        <f>CONTINUA!BV709</f>
        <v>0</v>
      </c>
      <c r="M709" s="329">
        <f>CONTINUA!BW709</f>
        <v>0</v>
      </c>
      <c r="N709" s="657"/>
      <c r="O709" s="658" t="s">
        <v>4224</v>
      </c>
      <c r="P709" s="659" t="s">
        <v>206</v>
      </c>
      <c r="Q709" s="400"/>
      <c r="R709" s="401"/>
      <c r="S709" s="400"/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0</v>
      </c>
      <c r="ET709" s="171">
        <f t="shared" si="746"/>
        <v>0</v>
      </c>
      <c r="EU709" s="171">
        <f t="shared" si="747"/>
        <v>0</v>
      </c>
      <c r="EV709" s="172">
        <f t="shared" si="748"/>
        <v>0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3809</v>
      </c>
      <c r="B710" s="378" t="s">
        <v>3810</v>
      </c>
      <c r="C710" s="379" t="s">
        <v>3229</v>
      </c>
      <c r="D710" s="380" t="s">
        <v>3798</v>
      </c>
      <c r="E710" s="380" t="s">
        <v>3811</v>
      </c>
      <c r="F710" s="381" t="s">
        <v>3222</v>
      </c>
      <c r="G710" s="381" t="s">
        <v>3223</v>
      </c>
      <c r="H710" s="382" t="s">
        <v>240</v>
      </c>
      <c r="I710" s="383" t="s">
        <v>3812</v>
      </c>
      <c r="J710" s="421" t="s">
        <v>3227</v>
      </c>
      <c r="K710" s="424" t="s">
        <v>60</v>
      </c>
      <c r="L710" s="329">
        <f>CONTINUA!BV710</f>
        <v>0</v>
      </c>
      <c r="M710" s="329">
        <f>CONTINUA!BW710</f>
        <v>0</v>
      </c>
      <c r="N710" s="657"/>
      <c r="O710" s="658" t="s">
        <v>4224</v>
      </c>
      <c r="P710" s="659" t="s">
        <v>206</v>
      </c>
      <c r="Q710" s="400"/>
      <c r="R710" s="401"/>
      <c r="S710" s="400"/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3813</v>
      </c>
      <c r="B711" s="522" t="s">
        <v>3814</v>
      </c>
      <c r="C711" s="523">
        <v>2</v>
      </c>
      <c r="D711" s="524" t="s">
        <v>3798</v>
      </c>
      <c r="E711" s="524" t="s">
        <v>3815</v>
      </c>
      <c r="F711" s="525" t="s">
        <v>3222</v>
      </c>
      <c r="G711" s="525" t="s">
        <v>3223</v>
      </c>
      <c r="H711" s="350" t="s">
        <v>240</v>
      </c>
      <c r="I711" s="351" t="s">
        <v>3816</v>
      </c>
      <c r="J711" s="409" t="s">
        <v>3337</v>
      </c>
      <c r="K711" s="410" t="s">
        <v>3228</v>
      </c>
      <c r="L711" s="329">
        <f>CONTINUA!BV711</f>
        <v>0</v>
      </c>
      <c r="M711" s="329">
        <f>CONTINUA!BW711</f>
        <v>0</v>
      </c>
      <c r="N711" s="657"/>
      <c r="O711" s="658" t="s">
        <v>4224</v>
      </c>
      <c r="P711" s="659" t="s">
        <v>206</v>
      </c>
      <c r="Q711" s="400"/>
      <c r="R711" s="401"/>
      <c r="S711" s="400"/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/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/>
      <c r="CX711" s="401"/>
      <c r="CY711" s="400"/>
      <c r="CZ711" s="401"/>
      <c r="DA711" s="400"/>
      <c r="DB711" s="401"/>
      <c r="DC711" s="400"/>
      <c r="DD711" s="401"/>
      <c r="DE711" s="400"/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/>
      <c r="EM711" s="520"/>
      <c r="EN711" s="520"/>
      <c r="EO711" s="520"/>
      <c r="EP711" s="171">
        <f t="shared" si="742"/>
        <v>0</v>
      </c>
      <c r="EQ711" s="171">
        <f t="shared" si="743"/>
        <v>0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0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12885.740000000002</v>
      </c>
      <c r="EY711" s="174">
        <f>(L711*regular)+(M711*Cadeirantee)</f>
        <v>0</v>
      </c>
      <c r="EZ711" s="249">
        <f>SUMIF(FG711:GJ711,"&gt;0")</f>
        <v>3996.010666666667</v>
      </c>
      <c r="FA711" s="249">
        <f>SUMIF(FG711:GJ711,"&lt;0")+SUMIF(GN711:HP711,"&lt;0")</f>
        <v>0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17093.830666666669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12885.740000000002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0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3996.010666666667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0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0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0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3813</v>
      </c>
      <c r="B712" s="369" t="s">
        <v>3814</v>
      </c>
      <c r="C712" s="370" t="s">
        <v>3229</v>
      </c>
      <c r="D712" s="371" t="s">
        <v>3798</v>
      </c>
      <c r="E712" s="371" t="s">
        <v>3815</v>
      </c>
      <c r="F712" s="372" t="s">
        <v>3222</v>
      </c>
      <c r="G712" s="372" t="s">
        <v>3223</v>
      </c>
      <c r="H712" s="373" t="s">
        <v>240</v>
      </c>
      <c r="I712" s="374" t="s">
        <v>3816</v>
      </c>
      <c r="J712" s="421" t="s">
        <v>3337</v>
      </c>
      <c r="K712" s="421" t="s">
        <v>3230</v>
      </c>
      <c r="L712" s="329">
        <f>CONTINUA!BV712</f>
        <v>22</v>
      </c>
      <c r="M712" s="329">
        <f>CONTINUA!BW712</f>
        <v>0</v>
      </c>
      <c r="N712" s="657"/>
      <c r="O712" s="658" t="s">
        <v>4224</v>
      </c>
      <c r="P712" s="659" t="s">
        <v>206</v>
      </c>
      <c r="Q712" s="400">
        <v>14</v>
      </c>
      <c r="R712" s="401">
        <v>2</v>
      </c>
      <c r="S712" s="400"/>
      <c r="T712" s="401"/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/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>
        <v>2</v>
      </c>
      <c r="BY712" s="400"/>
      <c r="BZ712" s="401"/>
      <c r="CA712" s="400"/>
      <c r="CB712" s="401"/>
      <c r="CC712" s="400"/>
      <c r="CD712" s="401"/>
      <c r="CE712" s="400"/>
      <c r="CF712" s="401"/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14</v>
      </c>
      <c r="EQ712" s="171">
        <f t="shared" si="743"/>
        <v>0</v>
      </c>
      <c r="ER712" s="171">
        <f t="shared" si="744"/>
        <v>0</v>
      </c>
      <c r="ES712" s="171">
        <f t="shared" si="745"/>
        <v>2</v>
      </c>
      <c r="ET712" s="171">
        <f t="shared" si="746"/>
        <v>0</v>
      </c>
      <c r="EU712" s="171">
        <f t="shared" si="747"/>
        <v>2</v>
      </c>
      <c r="EV712" s="172">
        <f t="shared" si="748"/>
        <v>18</v>
      </c>
      <c r="EW712" s="173"/>
      <c r="EX712" s="248">
        <f t="shared" si="810"/>
        <v>0</v>
      </c>
      <c r="EY712" s="174">
        <f>(L712*regular)+(M712*Cadeirantee)</f>
        <v>212.08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3813</v>
      </c>
      <c r="B713" s="369" t="s">
        <v>3814</v>
      </c>
      <c r="C713" s="375" t="s">
        <v>3229</v>
      </c>
      <c r="D713" s="371" t="s">
        <v>3798</v>
      </c>
      <c r="E713" s="371" t="s">
        <v>3815</v>
      </c>
      <c r="F713" s="376" t="s">
        <v>3222</v>
      </c>
      <c r="G713" s="376" t="s">
        <v>3223</v>
      </c>
      <c r="H713" s="373" t="s">
        <v>240</v>
      </c>
      <c r="I713" s="374" t="s">
        <v>3816</v>
      </c>
      <c r="J713" s="421" t="s">
        <v>3337</v>
      </c>
      <c r="K713" s="422" t="s">
        <v>3231</v>
      </c>
      <c r="L713" s="329">
        <f>CONTINUA!BV713</f>
        <v>0</v>
      </c>
      <c r="M713" s="329">
        <f>CONTINUA!BW713</f>
        <v>0</v>
      </c>
      <c r="N713" s="657"/>
      <c r="O713" s="658" t="s">
        <v>4224</v>
      </c>
      <c r="P713" s="659" t="s">
        <v>206</v>
      </c>
      <c r="Q713" s="400"/>
      <c r="R713" s="401"/>
      <c r="S713" s="400"/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3813</v>
      </c>
      <c r="B714" s="369" t="s">
        <v>3814</v>
      </c>
      <c r="C714" s="375" t="s">
        <v>3229</v>
      </c>
      <c r="D714" s="371" t="s">
        <v>3798</v>
      </c>
      <c r="E714" s="371" t="s">
        <v>3815</v>
      </c>
      <c r="F714" s="376" t="s">
        <v>3222</v>
      </c>
      <c r="G714" s="376" t="s">
        <v>3223</v>
      </c>
      <c r="H714" s="373" t="s">
        <v>240</v>
      </c>
      <c r="I714" s="374" t="s">
        <v>3816</v>
      </c>
      <c r="J714" s="421" t="s">
        <v>3337</v>
      </c>
      <c r="K714" s="423" t="s">
        <v>3232</v>
      </c>
      <c r="L714" s="329">
        <f>CONTINUA!BV714</f>
        <v>0</v>
      </c>
      <c r="M714" s="329">
        <f>CONTINUA!BW714</f>
        <v>0</v>
      </c>
      <c r="N714" s="657"/>
      <c r="O714" s="658" t="s">
        <v>4224</v>
      </c>
      <c r="P714" s="659" t="s">
        <v>206</v>
      </c>
      <c r="Q714" s="400"/>
      <c r="R714" s="401"/>
      <c r="S714" s="400"/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3813</v>
      </c>
      <c r="B715" s="378" t="s">
        <v>3814</v>
      </c>
      <c r="C715" s="379" t="s">
        <v>3229</v>
      </c>
      <c r="D715" s="380" t="s">
        <v>3798</v>
      </c>
      <c r="E715" s="380" t="s">
        <v>3815</v>
      </c>
      <c r="F715" s="381" t="s">
        <v>3222</v>
      </c>
      <c r="G715" s="381" t="s">
        <v>3223</v>
      </c>
      <c r="H715" s="382" t="s">
        <v>240</v>
      </c>
      <c r="I715" s="383" t="s">
        <v>3816</v>
      </c>
      <c r="J715" s="421" t="s">
        <v>3337</v>
      </c>
      <c r="K715" s="424" t="s">
        <v>60</v>
      </c>
      <c r="L715" s="329">
        <f>CONTINUA!BV715</f>
        <v>0</v>
      </c>
      <c r="M715" s="329">
        <f>CONTINUA!BW715</f>
        <v>0</v>
      </c>
      <c r="N715" s="657"/>
      <c r="O715" s="658" t="s">
        <v>4224</v>
      </c>
      <c r="P715" s="659" t="s">
        <v>206</v>
      </c>
      <c r="Q715" s="400"/>
      <c r="R715" s="401"/>
      <c r="S715" s="400"/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78" si="815">Q715</f>
        <v>0</v>
      </c>
      <c r="EQ715" s="179">
        <f t="shared" ref="EQ715:EQ778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78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78" si="818">R715</f>
        <v>0</v>
      </c>
      <c r="ET715" s="179">
        <f t="shared" ref="ET715:ET778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78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78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78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3817</v>
      </c>
      <c r="B716" s="522" t="s">
        <v>3818</v>
      </c>
      <c r="C716" s="523">
        <v>3</v>
      </c>
      <c r="D716" s="524" t="s">
        <v>3819</v>
      </c>
      <c r="E716" s="524" t="s">
        <v>3820</v>
      </c>
      <c r="F716" s="525" t="s">
        <v>3222</v>
      </c>
      <c r="G716" s="525" t="s">
        <v>3223</v>
      </c>
      <c r="H716" s="350" t="s">
        <v>240</v>
      </c>
      <c r="I716" s="351" t="s">
        <v>3821</v>
      </c>
      <c r="J716" s="409" t="s">
        <v>3257</v>
      </c>
      <c r="K716" s="410" t="s">
        <v>3228</v>
      </c>
      <c r="L716" s="329">
        <f>CONTINUA!BV716</f>
        <v>0</v>
      </c>
      <c r="M716" s="329">
        <f>CONTINUA!BW716</f>
        <v>0</v>
      </c>
      <c r="N716" s="657"/>
      <c r="O716" s="658" t="s">
        <v>4225</v>
      </c>
      <c r="P716" s="659" t="s">
        <v>206</v>
      </c>
      <c r="Q716" s="400"/>
      <c r="R716" s="401"/>
      <c r="S716" s="400"/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/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 t="s">
        <v>4197</v>
      </c>
      <c r="EL716" s="513" t="s">
        <v>4198</v>
      </c>
      <c r="EM716" s="520"/>
      <c r="EN716" s="520"/>
      <c r="EO716" s="520">
        <v>848.89133333333336</v>
      </c>
      <c r="EP716" s="171">
        <f t="shared" si="815"/>
        <v>0</v>
      </c>
      <c r="EQ716" s="171">
        <f t="shared" si="816"/>
        <v>0</v>
      </c>
      <c r="ER716" s="171">
        <f t="shared" si="817"/>
        <v>0</v>
      </c>
      <c r="ES716" s="171">
        <f t="shared" si="818"/>
        <v>0</v>
      </c>
      <c r="ET716" s="171">
        <f t="shared" si="819"/>
        <v>0</v>
      </c>
      <c r="EU716" s="171">
        <f t="shared" si="820"/>
        <v>0</v>
      </c>
      <c r="EV716" s="172">
        <f t="shared" si="821"/>
        <v>0</v>
      </c>
      <c r="EW716" s="367">
        <f>IF(C716=4,IF(MAX(Q716:EJ718)&gt;0,(Especiall/30*(IF(($G716-$F716)=($G$5-$F$5),30,IF(DAY($G716)=31,($G716-$F716),($G716-$F716)+1)))),0),0)</f>
        <v>0</v>
      </c>
      <c r="EX716" s="248">
        <f t="shared" ref="EX716:EX719" si="823">FF716</f>
        <v>11840.5</v>
      </c>
      <c r="EY716" s="174">
        <f>(L716*regular)+(M716*Cadeirantee)</f>
        <v>0</v>
      </c>
      <c r="EZ716" s="249">
        <f>SUMIF(FG716:GJ716,"&gt;0")</f>
        <v>103.52333333333333</v>
      </c>
      <c r="FA716" s="249">
        <f>SUMIF(FG716:GJ716,"&lt;0")+SUMIF(GN716:HP716,"&lt;0")</f>
        <v>-41.409333333333329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11053.722666666667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11840.5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82.818666666666658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-41.409333333333329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20.704666666666665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848.89133333333336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3817</v>
      </c>
      <c r="B717" s="369" t="s">
        <v>3818</v>
      </c>
      <c r="C717" s="370" t="s">
        <v>3258</v>
      </c>
      <c r="D717" s="371" t="s">
        <v>3819</v>
      </c>
      <c r="E717" s="371" t="s">
        <v>3820</v>
      </c>
      <c r="F717" s="372" t="s">
        <v>3222</v>
      </c>
      <c r="G717" s="372" t="s">
        <v>3223</v>
      </c>
      <c r="H717" s="373" t="s">
        <v>240</v>
      </c>
      <c r="I717" s="374" t="s">
        <v>3821</v>
      </c>
      <c r="J717" s="421" t="s">
        <v>3257</v>
      </c>
      <c r="K717" s="421" t="s">
        <v>3230</v>
      </c>
      <c r="L717" s="329">
        <f>CONTINUA!BV717</f>
        <v>0</v>
      </c>
      <c r="M717" s="329">
        <f>CONTINUA!BW717</f>
        <v>0</v>
      </c>
      <c r="N717" s="657"/>
      <c r="O717" s="658" t="s">
        <v>4225</v>
      </c>
      <c r="P717" s="659" t="s">
        <v>206</v>
      </c>
      <c r="Q717" s="400"/>
      <c r="R717" s="401"/>
      <c r="S717" s="400"/>
      <c r="T717" s="401"/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/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0</v>
      </c>
      <c r="EQ717" s="171">
        <f t="shared" si="816"/>
        <v>0</v>
      </c>
      <c r="ER717" s="171">
        <f t="shared" si="817"/>
        <v>0</v>
      </c>
      <c r="ES717" s="171">
        <f t="shared" si="818"/>
        <v>0</v>
      </c>
      <c r="ET717" s="171">
        <f t="shared" si="819"/>
        <v>0</v>
      </c>
      <c r="EU717" s="171">
        <f t="shared" si="820"/>
        <v>0</v>
      </c>
      <c r="EV717" s="172">
        <f t="shared" si="821"/>
        <v>0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3817</v>
      </c>
      <c r="B718" s="369" t="s">
        <v>3818</v>
      </c>
      <c r="C718" s="375" t="s">
        <v>3258</v>
      </c>
      <c r="D718" s="371" t="s">
        <v>3819</v>
      </c>
      <c r="E718" s="371" t="s">
        <v>3820</v>
      </c>
      <c r="F718" s="376" t="s">
        <v>3222</v>
      </c>
      <c r="G718" s="376" t="s">
        <v>3223</v>
      </c>
      <c r="H718" s="373" t="s">
        <v>240</v>
      </c>
      <c r="I718" s="374" t="s">
        <v>3821</v>
      </c>
      <c r="J718" s="421" t="s">
        <v>3257</v>
      </c>
      <c r="K718" s="422" t="s">
        <v>3231</v>
      </c>
      <c r="L718" s="329">
        <f>CONTINUA!BV718</f>
        <v>0</v>
      </c>
      <c r="M718" s="329">
        <f>CONTINUA!BW718</f>
        <v>0</v>
      </c>
      <c r="N718" s="657"/>
      <c r="O718" s="658" t="s">
        <v>4225</v>
      </c>
      <c r="P718" s="659" t="s">
        <v>206</v>
      </c>
      <c r="Q718" s="400"/>
      <c r="R718" s="401"/>
      <c r="S718" s="400"/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0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0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3817</v>
      </c>
      <c r="B719" s="369" t="s">
        <v>3818</v>
      </c>
      <c r="C719" s="375" t="s">
        <v>3258</v>
      </c>
      <c r="D719" s="371" t="s">
        <v>3819</v>
      </c>
      <c r="E719" s="371" t="s">
        <v>3820</v>
      </c>
      <c r="F719" s="376" t="s">
        <v>3222</v>
      </c>
      <c r="G719" s="376" t="s">
        <v>3223</v>
      </c>
      <c r="H719" s="373" t="s">
        <v>240</v>
      </c>
      <c r="I719" s="374" t="s">
        <v>3821</v>
      </c>
      <c r="J719" s="421" t="s">
        <v>3257</v>
      </c>
      <c r="K719" s="423" t="s">
        <v>3232</v>
      </c>
      <c r="L719" s="329">
        <f>CONTINUA!BV719</f>
        <v>0</v>
      </c>
      <c r="M719" s="329">
        <f>CONTINUA!BW719</f>
        <v>0</v>
      </c>
      <c r="N719" s="657"/>
      <c r="O719" s="658" t="s">
        <v>4225</v>
      </c>
      <c r="P719" s="659" t="s">
        <v>206</v>
      </c>
      <c r="Q719" s="400">
        <v>17</v>
      </c>
      <c r="R719" s="401"/>
      <c r="S719" s="400"/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>
        <v>1</v>
      </c>
      <c r="DR719" s="401"/>
      <c r="DS719" s="400"/>
      <c r="DT719" s="401"/>
      <c r="DU719" s="400"/>
      <c r="DV719" s="401"/>
      <c r="DW719" s="400"/>
      <c r="DX719" s="401"/>
      <c r="DY719" s="400">
        <v>-1</v>
      </c>
      <c r="DZ719" s="401"/>
      <c r="EA719" s="400"/>
      <c r="EB719" s="401"/>
      <c r="EC719" s="400">
        <v>1</v>
      </c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17</v>
      </c>
      <c r="EQ719" s="171">
        <f t="shared" si="816"/>
        <v>1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18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3817</v>
      </c>
      <c r="B720" s="378" t="s">
        <v>3818</v>
      </c>
      <c r="C720" s="379" t="s">
        <v>3258</v>
      </c>
      <c r="D720" s="380" t="s">
        <v>3819</v>
      </c>
      <c r="E720" s="380" t="s">
        <v>3820</v>
      </c>
      <c r="F720" s="381" t="s">
        <v>3222</v>
      </c>
      <c r="G720" s="381" t="s">
        <v>3223</v>
      </c>
      <c r="H720" s="382" t="s">
        <v>240</v>
      </c>
      <c r="I720" s="383" t="s">
        <v>3821</v>
      </c>
      <c r="J720" s="421" t="s">
        <v>3257</v>
      </c>
      <c r="K720" s="424" t="s">
        <v>60</v>
      </c>
      <c r="L720" s="329">
        <f>CONTINUA!BV720</f>
        <v>0</v>
      </c>
      <c r="M720" s="329">
        <f>CONTINUA!BW720</f>
        <v>0</v>
      </c>
      <c r="N720" s="657"/>
      <c r="O720" s="658" t="s">
        <v>4225</v>
      </c>
      <c r="P720" s="659" t="s">
        <v>206</v>
      </c>
      <c r="Q720" s="400"/>
      <c r="R720" s="401"/>
      <c r="S720" s="400"/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3822</v>
      </c>
      <c r="B721" s="522" t="s">
        <v>3823</v>
      </c>
      <c r="C721" s="523">
        <v>1</v>
      </c>
      <c r="D721" s="524" t="s">
        <v>3798</v>
      </c>
      <c r="E721" s="524" t="s">
        <v>3824</v>
      </c>
      <c r="F721" s="525" t="s">
        <v>3222</v>
      </c>
      <c r="G721" s="525" t="s">
        <v>3223</v>
      </c>
      <c r="H721" s="350" t="s">
        <v>240</v>
      </c>
      <c r="I721" s="351" t="s">
        <v>3825</v>
      </c>
      <c r="J721" s="409" t="s">
        <v>3227</v>
      </c>
      <c r="K721" s="410" t="s">
        <v>3228</v>
      </c>
      <c r="L721" s="329">
        <f>CONTINUA!BV721</f>
        <v>0</v>
      </c>
      <c r="M721" s="329">
        <f>CONTINUA!BW721</f>
        <v>0</v>
      </c>
      <c r="N721" s="657"/>
      <c r="O721" s="658" t="s">
        <v>4224</v>
      </c>
      <c r="P721" s="659" t="s">
        <v>206</v>
      </c>
      <c r="Q721" s="400">
        <v>6</v>
      </c>
      <c r="R721" s="401"/>
      <c r="S721" s="400"/>
      <c r="T721" s="401"/>
      <c r="U721" s="400"/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/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/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/>
      <c r="ED721" s="401"/>
      <c r="EE721" s="400"/>
      <c r="EF721" s="401"/>
      <c r="EG721" s="400"/>
      <c r="EH721" s="401"/>
      <c r="EI721" s="400"/>
      <c r="EJ721" s="447"/>
      <c r="EK721" s="510"/>
      <c r="EL721" s="513"/>
      <c r="EM721" s="520"/>
      <c r="EN721" s="520"/>
      <c r="EO721" s="520"/>
      <c r="EP721" s="171">
        <f t="shared" si="815"/>
        <v>6</v>
      </c>
      <c r="EQ721" s="171">
        <f t="shared" si="816"/>
        <v>0</v>
      </c>
      <c r="ER721" s="171">
        <f t="shared" si="817"/>
        <v>0</v>
      </c>
      <c r="ES721" s="171">
        <f t="shared" si="818"/>
        <v>0</v>
      </c>
      <c r="ET721" s="171">
        <f t="shared" si="819"/>
        <v>0</v>
      </c>
      <c r="EU721" s="171">
        <f t="shared" si="820"/>
        <v>0</v>
      </c>
      <c r="EV721" s="172">
        <f t="shared" si="821"/>
        <v>6</v>
      </c>
      <c r="EW721" s="367">
        <f>IF(C721=4,IF(MAX(Q721:EJ723)&gt;0,(Especiall/30*(IF(($G721-$F721)=($G$5-$F$5),30,IF(DAY($G721)=31,($G721-$F721),($G721-$F721)+1)))),0),0)</f>
        <v>0</v>
      </c>
      <c r="EX721" s="248">
        <f t="shared" ref="EX721:EX724" si="828">FF721</f>
        <v>21746.03</v>
      </c>
      <c r="EY721" s="174">
        <f>(L721*regular)+(M721*Cadeirantee)</f>
        <v>0</v>
      </c>
      <c r="EZ721" s="249">
        <f>SUMIF(FG721:GJ721,"&gt;0")</f>
        <v>0</v>
      </c>
      <c r="FA721" s="249">
        <f>SUMIF(FG721:GJ721,"&lt;0")+SUMIF(GN721:HP721,"&lt;0")</f>
        <v>-744.77800000000002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21012.293280000002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21746.03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-744.77800000000002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0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0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3822</v>
      </c>
      <c r="B722" s="369" t="s">
        <v>3823</v>
      </c>
      <c r="C722" s="370" t="s">
        <v>3229</v>
      </c>
      <c r="D722" s="371" t="s">
        <v>3798</v>
      </c>
      <c r="E722" s="371" t="s">
        <v>3824</v>
      </c>
      <c r="F722" s="372" t="s">
        <v>3222</v>
      </c>
      <c r="G722" s="372" t="s">
        <v>3223</v>
      </c>
      <c r="H722" s="373" t="s">
        <v>240</v>
      </c>
      <c r="I722" s="374" t="s">
        <v>3825</v>
      </c>
      <c r="J722" s="421" t="s">
        <v>3227</v>
      </c>
      <c r="K722" s="421" t="s">
        <v>3230</v>
      </c>
      <c r="L722" s="329">
        <f>CONTINUA!BV722</f>
        <v>0</v>
      </c>
      <c r="M722" s="329">
        <f>CONTINUA!BW722</f>
        <v>0</v>
      </c>
      <c r="N722" s="657">
        <v>0.45400000000000001</v>
      </c>
      <c r="O722" s="658" t="s">
        <v>4224</v>
      </c>
      <c r="P722" s="659" t="s">
        <v>206</v>
      </c>
      <c r="Q722" s="400">
        <v>47</v>
      </c>
      <c r="R722" s="401"/>
      <c r="S722" s="400"/>
      <c r="T722" s="401"/>
      <c r="U722" s="400">
        <v>-2</v>
      </c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/>
      <c r="ED722" s="401"/>
      <c r="EE722" s="400"/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47</v>
      </c>
      <c r="EQ722" s="171">
        <f t="shared" si="816"/>
        <v>-2</v>
      </c>
      <c r="ER722" s="171">
        <f t="shared" si="817"/>
        <v>0</v>
      </c>
      <c r="ES722" s="171">
        <f t="shared" si="818"/>
        <v>0</v>
      </c>
      <c r="ET722" s="171">
        <f t="shared" si="819"/>
        <v>0</v>
      </c>
      <c r="EU722" s="171">
        <f t="shared" si="820"/>
        <v>0</v>
      </c>
      <c r="EV722" s="172">
        <f t="shared" si="821"/>
        <v>45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11.041280000000002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3822</v>
      </c>
      <c r="B723" s="369" t="s">
        <v>3823</v>
      </c>
      <c r="C723" s="375" t="s">
        <v>3229</v>
      </c>
      <c r="D723" s="371" t="s">
        <v>3798</v>
      </c>
      <c r="E723" s="371" t="s">
        <v>3824</v>
      </c>
      <c r="F723" s="376" t="s">
        <v>3222</v>
      </c>
      <c r="G723" s="376" t="s">
        <v>3223</v>
      </c>
      <c r="H723" s="373" t="s">
        <v>240</v>
      </c>
      <c r="I723" s="374" t="s">
        <v>3825</v>
      </c>
      <c r="J723" s="421" t="s">
        <v>3227</v>
      </c>
      <c r="K723" s="422" t="s">
        <v>3231</v>
      </c>
      <c r="L723" s="329">
        <f>CONTINUA!BV723</f>
        <v>0</v>
      </c>
      <c r="M723" s="329">
        <f>CONTINUA!BW723</f>
        <v>0</v>
      </c>
      <c r="N723" s="657"/>
      <c r="O723" s="658" t="s">
        <v>4224</v>
      </c>
      <c r="P723" s="659" t="s">
        <v>206</v>
      </c>
      <c r="Q723" s="400"/>
      <c r="R723" s="401"/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/>
      <c r="ED723" s="401"/>
      <c r="EE723" s="400"/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0</v>
      </c>
      <c r="EQ723" s="171">
        <f t="shared" si="816"/>
        <v>0</v>
      </c>
      <c r="ER723" s="171">
        <f t="shared" si="817"/>
        <v>0</v>
      </c>
      <c r="ES723" s="171">
        <f t="shared" si="818"/>
        <v>0</v>
      </c>
      <c r="ET723" s="171">
        <f t="shared" si="819"/>
        <v>0</v>
      </c>
      <c r="EU723" s="171">
        <f t="shared" si="820"/>
        <v>0</v>
      </c>
      <c r="EV723" s="172">
        <f t="shared" si="821"/>
        <v>0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3822</v>
      </c>
      <c r="B724" s="369" t="s">
        <v>3823</v>
      </c>
      <c r="C724" s="375" t="s">
        <v>3229</v>
      </c>
      <c r="D724" s="371" t="s">
        <v>3798</v>
      </c>
      <c r="E724" s="371" t="s">
        <v>3824</v>
      </c>
      <c r="F724" s="376" t="s">
        <v>3222</v>
      </c>
      <c r="G724" s="376" t="s">
        <v>3223</v>
      </c>
      <c r="H724" s="373" t="s">
        <v>240</v>
      </c>
      <c r="I724" s="374" t="s">
        <v>3825</v>
      </c>
      <c r="J724" s="421" t="s">
        <v>3227</v>
      </c>
      <c r="K724" s="423" t="s">
        <v>3232</v>
      </c>
      <c r="L724" s="329">
        <f>CONTINUA!BV724</f>
        <v>0</v>
      </c>
      <c r="M724" s="329">
        <f>CONTINUA!BW724</f>
        <v>0</v>
      </c>
      <c r="N724" s="657"/>
      <c r="O724" s="658" t="s">
        <v>4224</v>
      </c>
      <c r="P724" s="659" t="s">
        <v>206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/>
      <c r="ED724" s="401"/>
      <c r="EE724" s="400"/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3822</v>
      </c>
      <c r="B725" s="378" t="s">
        <v>3823</v>
      </c>
      <c r="C725" s="379" t="s">
        <v>3229</v>
      </c>
      <c r="D725" s="380" t="s">
        <v>3798</v>
      </c>
      <c r="E725" s="380" t="s">
        <v>3824</v>
      </c>
      <c r="F725" s="381" t="s">
        <v>3222</v>
      </c>
      <c r="G725" s="381" t="s">
        <v>3223</v>
      </c>
      <c r="H725" s="382" t="s">
        <v>240</v>
      </c>
      <c r="I725" s="383" t="s">
        <v>3825</v>
      </c>
      <c r="J725" s="421" t="s">
        <v>3227</v>
      </c>
      <c r="K725" s="424" t="s">
        <v>60</v>
      </c>
      <c r="L725" s="329">
        <f>CONTINUA!BV725</f>
        <v>0</v>
      </c>
      <c r="M725" s="329">
        <f>CONTINUA!BW725</f>
        <v>0</v>
      </c>
      <c r="N725" s="657"/>
      <c r="O725" s="658" t="s">
        <v>4224</v>
      </c>
      <c r="P725" s="659" t="s">
        <v>206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/>
      <c r="ED725" s="401"/>
      <c r="EE725" s="400"/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3826</v>
      </c>
      <c r="B726" s="522" t="s">
        <v>3827</v>
      </c>
      <c r="C726" s="523">
        <v>2</v>
      </c>
      <c r="D726" s="524" t="s">
        <v>3798</v>
      </c>
      <c r="E726" s="524" t="s">
        <v>3828</v>
      </c>
      <c r="F726" s="525" t="s">
        <v>3222</v>
      </c>
      <c r="G726" s="525" t="s">
        <v>3223</v>
      </c>
      <c r="H726" s="350" t="s">
        <v>240</v>
      </c>
      <c r="I726" s="351" t="s">
        <v>3829</v>
      </c>
      <c r="J726" s="409" t="s">
        <v>3337</v>
      </c>
      <c r="K726" s="410" t="s">
        <v>3228</v>
      </c>
      <c r="L726" s="329">
        <f>CONTINUA!BV726</f>
        <v>0</v>
      </c>
      <c r="M726" s="329">
        <f>CONTINUA!BW726</f>
        <v>0</v>
      </c>
      <c r="N726" s="657"/>
      <c r="O726" s="658" t="s">
        <v>4224</v>
      </c>
      <c r="P726" s="659" t="s">
        <v>206</v>
      </c>
      <c r="Q726" s="400"/>
      <c r="R726" s="401">
        <v>1</v>
      </c>
      <c r="S726" s="400"/>
      <c r="T726" s="401"/>
      <c r="U726" s="400"/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/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/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/>
      <c r="EM726" s="520"/>
      <c r="EN726" s="520"/>
      <c r="EO726" s="520"/>
      <c r="EP726" s="171">
        <f t="shared" si="815"/>
        <v>0</v>
      </c>
      <c r="EQ726" s="171">
        <f t="shared" si="816"/>
        <v>0</v>
      </c>
      <c r="ER726" s="171">
        <f t="shared" si="817"/>
        <v>0</v>
      </c>
      <c r="ES726" s="171">
        <f t="shared" si="818"/>
        <v>1</v>
      </c>
      <c r="ET726" s="171">
        <f t="shared" si="819"/>
        <v>0</v>
      </c>
      <c r="EU726" s="171">
        <f t="shared" si="820"/>
        <v>0</v>
      </c>
      <c r="EV726" s="172">
        <f t="shared" si="821"/>
        <v>1</v>
      </c>
      <c r="EW726" s="367">
        <f>IF(C726=4,IF(MAX(Q726:EJ728)&gt;0,(Especiall/30*(IF(($G726-$F726)=($G$5-$F$5),30,IF(DAY($G726)=31,($G726-$F726),($G726-$F726)+1)))),0),0)</f>
        <v>0</v>
      </c>
      <c r="EX726" s="248">
        <f t="shared" ref="EX726:EX729" si="833">FF726</f>
        <v>20942.840000000004</v>
      </c>
      <c r="EY726" s="174">
        <f>(L726*regular)+(M726*Cadeirantee)</f>
        <v>0</v>
      </c>
      <c r="EZ726" s="249">
        <f>SUMIF(FG726:GJ726,"&gt;0")</f>
        <v>0</v>
      </c>
      <c r="FA726" s="249">
        <f>SUMIF(FG726:GJ726,"&lt;0")+SUMIF(GN726:HP726,"&lt;0")</f>
        <v>0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21203.120000000003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20942.840000000004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0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0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0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0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0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3826</v>
      </c>
      <c r="B727" s="369" t="s">
        <v>3827</v>
      </c>
      <c r="C727" s="370" t="s">
        <v>3229</v>
      </c>
      <c r="D727" s="371" t="s">
        <v>3798</v>
      </c>
      <c r="E727" s="371" t="s">
        <v>3828</v>
      </c>
      <c r="F727" s="372" t="s">
        <v>3222</v>
      </c>
      <c r="G727" s="372" t="s">
        <v>3223</v>
      </c>
      <c r="H727" s="373" t="s">
        <v>240</v>
      </c>
      <c r="I727" s="374" t="s">
        <v>3829</v>
      </c>
      <c r="J727" s="421" t="s">
        <v>3337</v>
      </c>
      <c r="K727" s="421" t="s">
        <v>3230</v>
      </c>
      <c r="L727" s="329">
        <f>CONTINUA!BV727</f>
        <v>27</v>
      </c>
      <c r="M727" s="329">
        <f>CONTINUA!BW727</f>
        <v>0</v>
      </c>
      <c r="N727" s="657"/>
      <c r="O727" s="658" t="s">
        <v>4224</v>
      </c>
      <c r="P727" s="659" t="s">
        <v>206</v>
      </c>
      <c r="Q727" s="400">
        <v>18</v>
      </c>
      <c r="R727" s="401">
        <v>4</v>
      </c>
      <c r="S727" s="400">
        <v>1</v>
      </c>
      <c r="T727" s="401"/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/>
      <c r="AT727" s="401"/>
      <c r="AU727" s="400"/>
      <c r="AV727" s="401"/>
      <c r="AW727" s="400"/>
      <c r="AX727" s="401"/>
      <c r="AY727" s="400"/>
      <c r="AZ727" s="401"/>
      <c r="BA727" s="400"/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/>
      <c r="BR727" s="401"/>
      <c r="BS727" s="400"/>
      <c r="BT727" s="401"/>
      <c r="BU727" s="400"/>
      <c r="BV727" s="401"/>
      <c r="BW727" s="400"/>
      <c r="BX727" s="401"/>
      <c r="BY727" s="400"/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18</v>
      </c>
      <c r="EQ727" s="171">
        <f t="shared" si="816"/>
        <v>0</v>
      </c>
      <c r="ER727" s="171">
        <f t="shared" si="817"/>
        <v>1</v>
      </c>
      <c r="ES727" s="171">
        <f t="shared" si="818"/>
        <v>4</v>
      </c>
      <c r="ET727" s="171">
        <f t="shared" si="819"/>
        <v>0</v>
      </c>
      <c r="EU727" s="171">
        <f t="shared" si="820"/>
        <v>0</v>
      </c>
      <c r="EV727" s="172">
        <f t="shared" si="821"/>
        <v>23</v>
      </c>
      <c r="EW727" s="173"/>
      <c r="EX727" s="248">
        <f t="shared" si="833"/>
        <v>0</v>
      </c>
      <c r="EY727" s="174">
        <f>(L727*regular)+(M727*Cadeirantee)</f>
        <v>260.28000000000003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3826</v>
      </c>
      <c r="B728" s="369" t="s">
        <v>3827</v>
      </c>
      <c r="C728" s="375" t="s">
        <v>3229</v>
      </c>
      <c r="D728" s="371" t="s">
        <v>3798</v>
      </c>
      <c r="E728" s="371" t="s">
        <v>3828</v>
      </c>
      <c r="F728" s="376" t="s">
        <v>3222</v>
      </c>
      <c r="G728" s="376" t="s">
        <v>3223</v>
      </c>
      <c r="H728" s="373" t="s">
        <v>240</v>
      </c>
      <c r="I728" s="374" t="s">
        <v>3829</v>
      </c>
      <c r="J728" s="421" t="s">
        <v>3337</v>
      </c>
      <c r="K728" s="422" t="s">
        <v>3231</v>
      </c>
      <c r="L728" s="329">
        <f>CONTINUA!BV728</f>
        <v>0</v>
      </c>
      <c r="M728" s="329">
        <f>CONTINUA!BW728</f>
        <v>0</v>
      </c>
      <c r="N728" s="657"/>
      <c r="O728" s="658" t="s">
        <v>4224</v>
      </c>
      <c r="P728" s="659" t="s">
        <v>206</v>
      </c>
      <c r="Q728" s="400"/>
      <c r="R728" s="401"/>
      <c r="S728" s="400"/>
      <c r="T728" s="401"/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0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0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3826</v>
      </c>
      <c r="B729" s="369" t="s">
        <v>3827</v>
      </c>
      <c r="C729" s="375" t="s">
        <v>3229</v>
      </c>
      <c r="D729" s="371" t="s">
        <v>3798</v>
      </c>
      <c r="E729" s="371" t="s">
        <v>3828</v>
      </c>
      <c r="F729" s="376" t="s">
        <v>3222</v>
      </c>
      <c r="G729" s="376" t="s">
        <v>3223</v>
      </c>
      <c r="H729" s="373" t="s">
        <v>240</v>
      </c>
      <c r="I729" s="374" t="s">
        <v>3829</v>
      </c>
      <c r="J729" s="421" t="s">
        <v>3337</v>
      </c>
      <c r="K729" s="423" t="s">
        <v>3232</v>
      </c>
      <c r="L729" s="329">
        <f>CONTINUA!BV729</f>
        <v>0</v>
      </c>
      <c r="M729" s="329">
        <f>CONTINUA!BW729</f>
        <v>0</v>
      </c>
      <c r="N729" s="657"/>
      <c r="O729" s="658" t="s">
        <v>4224</v>
      </c>
      <c r="P729" s="659" t="s">
        <v>206</v>
      </c>
      <c r="Q729" s="400"/>
      <c r="R729" s="401"/>
      <c r="S729" s="400"/>
      <c r="T729" s="401"/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3826</v>
      </c>
      <c r="B730" s="378" t="s">
        <v>3827</v>
      </c>
      <c r="C730" s="379" t="s">
        <v>3229</v>
      </c>
      <c r="D730" s="380" t="s">
        <v>3798</v>
      </c>
      <c r="E730" s="380" t="s">
        <v>3828</v>
      </c>
      <c r="F730" s="381" t="s">
        <v>3222</v>
      </c>
      <c r="G730" s="381" t="s">
        <v>3223</v>
      </c>
      <c r="H730" s="382" t="s">
        <v>240</v>
      </c>
      <c r="I730" s="383" t="s">
        <v>3829</v>
      </c>
      <c r="J730" s="421" t="s">
        <v>3337</v>
      </c>
      <c r="K730" s="424" t="s">
        <v>60</v>
      </c>
      <c r="L730" s="329">
        <f>CONTINUA!BV730</f>
        <v>0</v>
      </c>
      <c r="M730" s="329">
        <f>CONTINUA!BW730</f>
        <v>0</v>
      </c>
      <c r="N730" s="657"/>
      <c r="O730" s="658" t="s">
        <v>4224</v>
      </c>
      <c r="P730" s="659" t="s">
        <v>206</v>
      </c>
      <c r="Q730" s="400"/>
      <c r="R730" s="401"/>
      <c r="S730" s="400"/>
      <c r="T730" s="401"/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s="106" customFormat="1" ht="22.5" customHeight="1" x14ac:dyDescent="0.25">
      <c r="A731" t="s">
        <v>3830</v>
      </c>
      <c r="B731" s="522" t="s">
        <v>3831</v>
      </c>
      <c r="C731" s="523">
        <v>2</v>
      </c>
      <c r="D731" s="524" t="s">
        <v>3798</v>
      </c>
      <c r="E731" s="524" t="s">
        <v>3832</v>
      </c>
      <c r="F731" s="525" t="s">
        <v>3222</v>
      </c>
      <c r="G731" s="525" t="s">
        <v>3223</v>
      </c>
      <c r="H731" s="350" t="s">
        <v>240</v>
      </c>
      <c r="I731" s="351" t="s">
        <v>3833</v>
      </c>
      <c r="J731" s="409" t="s">
        <v>3337</v>
      </c>
      <c r="K731" s="410" t="s">
        <v>3228</v>
      </c>
      <c r="L731" s="329">
        <f>CONTINUA!BV731</f>
        <v>0</v>
      </c>
      <c r="M731" s="329">
        <f>CONTINUA!BW731</f>
        <v>0</v>
      </c>
      <c r="N731" s="657"/>
      <c r="O731" s="658" t="s">
        <v>4224</v>
      </c>
      <c r="P731" s="659" t="s">
        <v>206</v>
      </c>
      <c r="Q731" s="400"/>
      <c r="R731" s="401"/>
      <c r="S731" s="400"/>
      <c r="T731" s="401"/>
      <c r="U731" s="400"/>
      <c r="V731" s="401"/>
      <c r="W731" s="400"/>
      <c r="X731" s="401"/>
      <c r="Y731" s="400"/>
      <c r="Z731" s="401"/>
      <c r="AA731" s="400"/>
      <c r="AB731" s="401"/>
      <c r="AC731" s="400"/>
      <c r="AD731" s="401"/>
      <c r="AE731" s="400"/>
      <c r="AF731" s="401"/>
      <c r="AG731" s="400"/>
      <c r="AH731" s="401"/>
      <c r="AI731" s="400"/>
      <c r="AJ731" s="401"/>
      <c r="AK731" s="400"/>
      <c r="AL731" s="401"/>
      <c r="AM731" s="400"/>
      <c r="AN731" s="401"/>
      <c r="AO731" s="400"/>
      <c r="AP731" s="401"/>
      <c r="AQ731" s="400"/>
      <c r="AR731" s="401"/>
      <c r="AS731" s="400"/>
      <c r="AT731" s="401"/>
      <c r="AU731" s="400"/>
      <c r="AV731" s="401"/>
      <c r="AW731" s="400"/>
      <c r="AX731" s="401"/>
      <c r="AY731" s="400"/>
      <c r="AZ731" s="401"/>
      <c r="BA731" s="400"/>
      <c r="BB731" s="401"/>
      <c r="BC731" s="400"/>
      <c r="BD731" s="401"/>
      <c r="BE731" s="400"/>
      <c r="BF731" s="401"/>
      <c r="BG731" s="400"/>
      <c r="BH731" s="401"/>
      <c r="BI731" s="400"/>
      <c r="BJ731" s="401"/>
      <c r="BK731" s="400"/>
      <c r="BL731" s="401"/>
      <c r="BM731" s="400"/>
      <c r="BN731" s="401"/>
      <c r="BO731" s="400"/>
      <c r="BP731" s="401"/>
      <c r="BQ731" s="400"/>
      <c r="BR731" s="401"/>
      <c r="BS731" s="400"/>
      <c r="BT731" s="401"/>
      <c r="BU731" s="400"/>
      <c r="BV731" s="401"/>
      <c r="BW731" s="400"/>
      <c r="BX731" s="401"/>
      <c r="BY731" s="400"/>
      <c r="BZ731" s="401"/>
      <c r="CA731" s="400"/>
      <c r="CB731" s="401"/>
      <c r="CC731" s="400"/>
      <c r="CD731" s="401"/>
      <c r="CE731" s="400"/>
      <c r="CF731" s="401"/>
      <c r="CG731" s="400"/>
      <c r="CH731" s="401"/>
      <c r="CI731" s="400"/>
      <c r="CJ731" s="401"/>
      <c r="CK731" s="400"/>
      <c r="CL731" s="401"/>
      <c r="CM731" s="400"/>
      <c r="CN731" s="401"/>
      <c r="CO731" s="400"/>
      <c r="CP731" s="401"/>
      <c r="CQ731" s="400"/>
      <c r="CR731" s="401"/>
      <c r="CS731" s="400"/>
      <c r="CT731" s="401"/>
      <c r="CU731" s="400"/>
      <c r="CV731" s="401"/>
      <c r="CW731" s="400"/>
      <c r="CX731" s="401"/>
      <c r="CY731" s="400"/>
      <c r="CZ731" s="401"/>
      <c r="DA731" s="400"/>
      <c r="DB731" s="401"/>
      <c r="DC731" s="400"/>
      <c r="DD731" s="401"/>
      <c r="DE731" s="400"/>
      <c r="DF731" s="401"/>
      <c r="DG731" s="400"/>
      <c r="DH731" s="401"/>
      <c r="DI731" s="400"/>
      <c r="DJ731" s="401"/>
      <c r="DK731" s="400"/>
      <c r="DL731" s="401"/>
      <c r="DM731" s="400"/>
      <c r="DN731" s="401"/>
      <c r="DO731" s="400"/>
      <c r="DP731" s="401"/>
      <c r="DQ731" s="400"/>
      <c r="DR731" s="401"/>
      <c r="DS731" s="400"/>
      <c r="DT731" s="401"/>
      <c r="DU731" s="400"/>
      <c r="DV731" s="401"/>
      <c r="DW731" s="400"/>
      <c r="DX731" s="401"/>
      <c r="DY731" s="400"/>
      <c r="DZ731" s="401"/>
      <c r="EA731" s="400"/>
      <c r="EB731" s="401"/>
      <c r="EC731" s="400"/>
      <c r="ED731" s="401"/>
      <c r="EE731" s="400"/>
      <c r="EF731" s="401"/>
      <c r="EG731" s="400"/>
      <c r="EH731" s="401"/>
      <c r="EI731" s="400"/>
      <c r="EJ731" s="447"/>
      <c r="EK731" s="510"/>
      <c r="EL731" s="513"/>
      <c r="EM731" s="520"/>
      <c r="EN731" s="520"/>
      <c r="EO731" s="520"/>
      <c r="EP731" s="171">
        <f t="shared" si="815"/>
        <v>0</v>
      </c>
      <c r="EQ731" s="171">
        <f t="shared" si="816"/>
        <v>0</v>
      </c>
      <c r="ER731" s="171">
        <f t="shared" si="817"/>
        <v>0</v>
      </c>
      <c r="ES731" s="171">
        <f t="shared" si="818"/>
        <v>0</v>
      </c>
      <c r="ET731" s="171">
        <f t="shared" si="819"/>
        <v>0</v>
      </c>
      <c r="EU731" s="171">
        <f t="shared" si="820"/>
        <v>0</v>
      </c>
      <c r="EV731" s="172">
        <f t="shared" si="821"/>
        <v>0</v>
      </c>
      <c r="EW731" s="367">
        <f>IF(C731=4,IF(MAX(Q731:EJ733)&gt;0,(Especiall/30*(IF(($G731-$F731)=($G$5-$F$5),30,IF(DAY($G731)=31,($G731-$F731),($G731-$F731)+1)))),0),0)</f>
        <v>0</v>
      </c>
      <c r="EX731" s="248">
        <f t="shared" ref="EX731:EX734" si="838">FF731</f>
        <v>11730.050000000001</v>
      </c>
      <c r="EY731" s="174">
        <f>(L731*regular)+(M731*Cadeirantee)</f>
        <v>0</v>
      </c>
      <c r="EZ731" s="249">
        <f>SUMIF(FG731:GJ731,"&gt;0")</f>
        <v>0</v>
      </c>
      <c r="FA731" s="249">
        <f>SUMIF(FG731:GJ731,"&lt;0")+SUMIF(GN731:HP731,"&lt;0")</f>
        <v>0</v>
      </c>
      <c r="FB731" s="174">
        <v>0</v>
      </c>
      <c r="FC731" s="175">
        <f>N731*km*'VALORES TABELA'!$B$13</f>
        <v>0</v>
      </c>
      <c r="FD731" s="250">
        <f>GL731</f>
        <v>0</v>
      </c>
      <c r="FE731" s="176">
        <f>(EW731+EW732+EW733+EW734+EX731+EX732+EX733+EX734+EY731+EY732+EY733+EY734+EY735+EZ731+EZ732+EZ733+EZ734+FA731+FA732+FA733+FA734+FC731+FC732+FC733+FC734+HY731-HZ731-IA731+FD731+FD732+FD733+FD734+FB735)</f>
        <v>11730.050000000001</v>
      </c>
      <c r="FF731" s="177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11730.050000000001</v>
      </c>
      <c r="FG731" s="177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7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7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7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7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7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0</v>
      </c>
      <c r="FM731" s="177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7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0</v>
      </c>
      <c r="FO731" s="177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0</v>
      </c>
      <c r="FP731" s="177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7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7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0</v>
      </c>
      <c r="FS731" s="177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0</v>
      </c>
      <c r="FT731" s="177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0</v>
      </c>
      <c r="FU731" s="177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7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0</v>
      </c>
      <c r="FW731" s="177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7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7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7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7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7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7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0</v>
      </c>
      <c r="GD731" s="177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7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7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7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7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7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7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8"/>
      <c r="GL731" s="103">
        <f t="shared" si="822"/>
        <v>0</v>
      </c>
      <c r="GM731" s="124"/>
      <c r="GN731" s="104">
        <f>SUMIF(V731:V734,"&lt;0")*Cadeirante/30*GN$4+SUMIF(X731:X734,"&lt;0")*Cadeirante/30*GN$4</f>
        <v>0</v>
      </c>
      <c r="GO731" s="104">
        <f>SUMIF(Z731:Z734,"&lt;0")*Cadeirante/30*GO$4+SUMIF(AB731:AB734,"&lt;0")*Cadeirante/30*GO$4</f>
        <v>0</v>
      </c>
      <c r="GP731" s="104">
        <f>SUMIF(AD731:AD734,"&lt;0")*Cadeirante/30*GP$4+SUMIF(AF731:AF734,"&lt;0")*Cadeirante/30*GP$4</f>
        <v>0</v>
      </c>
      <c r="GQ731" s="104">
        <f>SUMIF(AH731:AH734,"&lt;0")*Cadeirante/30*GQ$4+SUMIF(AJ731:AJ734,"&lt;0")*Cadeirante/30*GQ$4</f>
        <v>0</v>
      </c>
      <c r="GR731" s="104">
        <f>SUMIF(AL731:AL734,"&lt;0")*Cadeirante/30*GR$4+SUMIF(AN731:AN734,"&lt;0")*Cadeirante/30*GR$4</f>
        <v>0</v>
      </c>
      <c r="GS731" s="104">
        <f>SUMIF(AP731:AP734,"&lt;0")*Cadeirante/30*GS$4+SUMIF(AR731:AR734,"&lt;0")*Cadeirante/30*GS$4</f>
        <v>0</v>
      </c>
      <c r="GT731" s="104">
        <f>SUMIF(AT731:AT734,"&lt;0")*Cadeirante/30*GT$4+SUMIF(AV731:AV734,"&lt;0")*Cadeirante/30*GT$4</f>
        <v>0</v>
      </c>
      <c r="GU731" s="104">
        <f>SUMIF(AX731:AX734,"&lt;0")*Cadeirante/30*GU$4+SUMIF(AZ731:AZ734,"&lt;0")*Cadeirante/30*GU$4</f>
        <v>0</v>
      </c>
      <c r="GV731" s="104">
        <f>SUMIF(BB731:BB734,"&lt;0")*Cadeirante/30*GV$4+SUMIF(BD731:BD734,"&lt;0")*Cadeirante/30*GV$4</f>
        <v>0</v>
      </c>
      <c r="GW731" s="104">
        <f>SUMIF(BF731:BF734,"&lt;0")*Cadeirante/30*GW$4+SUMIF(BH731:BH734,"&lt;0")*Cadeirante/30*GW$4</f>
        <v>0</v>
      </c>
      <c r="GX731" s="104">
        <f>SUMIF(BJ731:BJ734,"&lt;0")*Cadeirante/30*GX$4+SUMIF(BL731:BL734,"&lt;0")*Cadeirante/30*GX$4</f>
        <v>0</v>
      </c>
      <c r="GY731" s="104">
        <f>SUMIF(BN731:BN734,"&lt;0")*Cadeirante/30*GY$4+SUMIF(BP731:BP734,"&lt;0")*Cadeirante/30*GY$4</f>
        <v>0</v>
      </c>
      <c r="GZ731" s="104">
        <f>SUMIF(BR731:BR734,"&lt;0")*Cadeirante/30*GZ$4+SUMIF(BT731:BT734,"&lt;0")*Cadeirante/30*GZ$4</f>
        <v>0</v>
      </c>
      <c r="HA731" s="104">
        <f>SUMIF(BV731:BV734,"&lt;0")*Cadeirante/30*HA$4+SUMIF(BX731:BX734,"&lt;0")*Cadeirante/30*HA$4</f>
        <v>0</v>
      </c>
      <c r="HB731" s="104">
        <f>SUMIF(BZ731:BZ734,"&lt;0")*Cadeirante/30*HB$4+SUMIF(CB731:CB734,"&lt;0")*Cadeirante/30*HB$4</f>
        <v>0</v>
      </c>
      <c r="HC731" s="104">
        <f>SUMIF(CD731:CD734,"&lt;0")*Cadeirante/30*HC$4+SUMIF(CF731:CF734,"&lt;0")*Cadeirante/30*HC$4</f>
        <v>0</v>
      </c>
      <c r="HD731" s="104">
        <f>SUMIF(CH731:CH734,"&lt;0")*Cadeirante/30*HD$4+SUMIF(CJ731:CJ734,"&lt;0")*Cadeirante/30*HD$4</f>
        <v>0</v>
      </c>
      <c r="HE731" s="104">
        <f>SUMIF(CL731:CL734,"&lt;0")*Cadeirante/30*HE$4+SUMIF(CN731:CN734,"&lt;0")*Cadeirante/30*HE$4</f>
        <v>0</v>
      </c>
      <c r="HF731" s="104">
        <f>SUMIF(CP731:CP734,"&lt;0")*Cadeirante/30*HF$4+SUMIF(CR731:CR734,"&lt;0")*Cadeirante/30*HF$4</f>
        <v>0</v>
      </c>
      <c r="HG731" s="104">
        <f>SUMIF(CT731:CT734,"&lt;0")*Cadeirante/30*HG$4+SUMIF(CV731:CV734,"&lt;0")*Cadeirante/30*HG$4</f>
        <v>0</v>
      </c>
      <c r="HH731" s="104">
        <f>SUMIF(CX731:CX734,"&lt;0")*Cadeirante/30*HH$4+SUMIF(CZ731:CZ734,"&lt;0")*Cadeirante/30*HH$4</f>
        <v>0</v>
      </c>
      <c r="HI731" s="104">
        <f>SUMIF(DB731:DB734,"&lt;0")*Cadeirante/30*HI$4+SUMIF(DD731:DD734,"&lt;0")*Cadeirante/30*HI$4</f>
        <v>0</v>
      </c>
      <c r="HJ731" s="104">
        <f>SUMIF(DF731:DF734,"&lt;0")*Cadeirante/30*HJ$4+SUMIF(DH731:DH734,"&lt;0")*Cadeirante/30*HJ$4</f>
        <v>0</v>
      </c>
      <c r="HK731" s="104">
        <f>SUMIF(DJ731:DJ734,"&lt;0")*Cadeirante/30*HK$4+SUMIF(DL731:DL734,"&lt;0")*Cadeirante/30*HK$4</f>
        <v>0</v>
      </c>
      <c r="HL731" s="104">
        <f>SUMIF(DN731:DN734,"&lt;0")*Cadeirante/30*HL$4+SUMIF(DP731:DP734,"&lt;0")*Cadeirante/30*HL$4</f>
        <v>0</v>
      </c>
      <c r="HM731" s="104">
        <f>SUMIF(DR731:DR734,"&lt;0")*Cadeirante/30*HM$4+SUMIF(DT731:DT734,"&lt;0")*Cadeirante/30*HM$4</f>
        <v>0</v>
      </c>
      <c r="HN731" s="104">
        <f>SUMIF(DV731:DV734,"&lt;0")*Cadeirante/30*HN$4+SUMIF(DX731:DX734,"&lt;0")*Cadeirante/30*HN$4</f>
        <v>0</v>
      </c>
      <c r="HO731" s="104">
        <f>SUMIF(DZ731:DZ734,"&lt;0")*Cadeirante/30*HO$4+SUMIF(EB731:EB734,"&lt;0")*Cadeirante/30*HO$4</f>
        <v>0</v>
      </c>
      <c r="HP731" s="104">
        <f>SUMIF(ED731:ED734,"&lt;0")*Cadeirante/30*HP$4+SUMIF(EF731:EF734,"&lt;0")*Cadeirante/30*HP$4</f>
        <v>0</v>
      </c>
      <c r="HQ731" s="64"/>
      <c r="HR731" s="64"/>
      <c r="HS731" s="64"/>
      <c r="HT731" s="64"/>
      <c r="HU731" s="64"/>
      <c r="HV731" s="64"/>
      <c r="HW731" s="176">
        <v>17629.309999999998</v>
      </c>
      <c r="HX731" s="64"/>
      <c r="HY731" s="280">
        <f>IF(ISTEXT(EM731), VALUE(EM731), EM731)</f>
        <v>0</v>
      </c>
      <c r="HZ731" s="280">
        <f>IF(ISTEXT(EN731), VALUE(EN731), EN731)</f>
        <v>0</v>
      </c>
      <c r="IA731" s="280">
        <f>IF(ISTEXT(EO731), VALUE(EO731), EO731)</f>
        <v>0</v>
      </c>
      <c r="IB731" s="64" t="b">
        <f>HW731=FE731</f>
        <v>0</v>
      </c>
      <c r="IC731" s="64"/>
    </row>
    <row r="732" spans="1:237" s="106" customFormat="1" ht="22.5" customHeight="1" x14ac:dyDescent="0.25">
      <c r="A732" s="368" t="s">
        <v>3830</v>
      </c>
      <c r="B732" s="369" t="s">
        <v>3831</v>
      </c>
      <c r="C732" s="370" t="s">
        <v>3229</v>
      </c>
      <c r="D732" s="371" t="s">
        <v>3798</v>
      </c>
      <c r="E732" s="371" t="s">
        <v>3832</v>
      </c>
      <c r="F732" s="372" t="s">
        <v>3222</v>
      </c>
      <c r="G732" s="372" t="s">
        <v>3223</v>
      </c>
      <c r="H732" s="373" t="s">
        <v>240</v>
      </c>
      <c r="I732" s="374" t="s">
        <v>3833</v>
      </c>
      <c r="J732" s="421" t="s">
        <v>3337</v>
      </c>
      <c r="K732" s="421" t="s">
        <v>3230</v>
      </c>
      <c r="L732" s="329">
        <f>CONTINUA!BV732</f>
        <v>0</v>
      </c>
      <c r="M732" s="329">
        <f>CONTINUA!BW732</f>
        <v>0</v>
      </c>
      <c r="N732" s="657"/>
      <c r="O732" s="658" t="s">
        <v>4224</v>
      </c>
      <c r="P732" s="659" t="s">
        <v>206</v>
      </c>
      <c r="Q732" s="400">
        <v>11</v>
      </c>
      <c r="R732" s="401">
        <v>2</v>
      </c>
      <c r="S732" s="400"/>
      <c r="T732" s="401"/>
      <c r="U732" s="400"/>
      <c r="V732" s="401"/>
      <c r="W732" s="400"/>
      <c r="X732" s="401"/>
      <c r="Y732" s="400"/>
      <c r="Z732" s="401"/>
      <c r="AA732" s="400"/>
      <c r="AB732" s="401"/>
      <c r="AC732" s="400"/>
      <c r="AD732" s="401"/>
      <c r="AE732" s="400"/>
      <c r="AF732" s="401"/>
      <c r="AG732" s="400"/>
      <c r="AH732" s="401"/>
      <c r="AI732" s="400"/>
      <c r="AJ732" s="401"/>
      <c r="AK732" s="400"/>
      <c r="AL732" s="401"/>
      <c r="AM732" s="400"/>
      <c r="AN732" s="401"/>
      <c r="AO732" s="400"/>
      <c r="AP732" s="401"/>
      <c r="AQ732" s="400"/>
      <c r="AR732" s="401"/>
      <c r="AS732" s="400"/>
      <c r="AT732" s="401"/>
      <c r="AU732" s="400"/>
      <c r="AV732" s="401"/>
      <c r="AW732" s="400"/>
      <c r="AX732" s="401"/>
      <c r="AY732" s="400"/>
      <c r="AZ732" s="401"/>
      <c r="BA732" s="400"/>
      <c r="BB732" s="401"/>
      <c r="BC732" s="400"/>
      <c r="BD732" s="401"/>
      <c r="BE732" s="400"/>
      <c r="BF732" s="401"/>
      <c r="BG732" s="400"/>
      <c r="BH732" s="401"/>
      <c r="BI732" s="400"/>
      <c r="BJ732" s="401"/>
      <c r="BK732" s="400"/>
      <c r="BL732" s="401"/>
      <c r="BM732" s="400"/>
      <c r="BN732" s="401"/>
      <c r="BO732" s="400"/>
      <c r="BP732" s="401"/>
      <c r="BQ732" s="400"/>
      <c r="BR732" s="401"/>
      <c r="BS732" s="400"/>
      <c r="BT732" s="401"/>
      <c r="BU732" s="400"/>
      <c r="BV732" s="401"/>
      <c r="BW732" s="400"/>
      <c r="BX732" s="401"/>
      <c r="BY732" s="400"/>
      <c r="BZ732" s="401"/>
      <c r="CA732" s="400"/>
      <c r="CB732" s="401"/>
      <c r="CC732" s="400"/>
      <c r="CD732" s="401"/>
      <c r="CE732" s="400"/>
      <c r="CF732" s="401"/>
      <c r="CG732" s="400"/>
      <c r="CH732" s="401"/>
      <c r="CI732" s="400"/>
      <c r="CJ732" s="401"/>
      <c r="CK732" s="400"/>
      <c r="CL732" s="401"/>
      <c r="CM732" s="400"/>
      <c r="CN732" s="401"/>
      <c r="CO732" s="400"/>
      <c r="CP732" s="401"/>
      <c r="CQ732" s="400"/>
      <c r="CR732" s="401"/>
      <c r="CS732" s="400"/>
      <c r="CT732" s="401"/>
      <c r="CU732" s="400"/>
      <c r="CV732" s="401"/>
      <c r="CW732" s="400"/>
      <c r="CX732" s="401"/>
      <c r="CY732" s="400"/>
      <c r="CZ732" s="401"/>
      <c r="DA732" s="400"/>
      <c r="DB732" s="401"/>
      <c r="DC732" s="400"/>
      <c r="DD732" s="401"/>
      <c r="DE732" s="400"/>
      <c r="DF732" s="401"/>
      <c r="DG732" s="400"/>
      <c r="DH732" s="401"/>
      <c r="DI732" s="400"/>
      <c r="DJ732" s="401"/>
      <c r="DK732" s="400"/>
      <c r="DL732" s="401"/>
      <c r="DM732" s="400"/>
      <c r="DN732" s="401"/>
      <c r="DO732" s="400"/>
      <c r="DP732" s="401"/>
      <c r="DQ732" s="400"/>
      <c r="DR732" s="401"/>
      <c r="DS732" s="400"/>
      <c r="DT732" s="401"/>
      <c r="DU732" s="400"/>
      <c r="DV732" s="401"/>
      <c r="DW732" s="400"/>
      <c r="DX732" s="401"/>
      <c r="DY732" s="400"/>
      <c r="DZ732" s="401"/>
      <c r="EA732" s="400"/>
      <c r="EB732" s="401"/>
      <c r="EC732" s="400"/>
      <c r="ED732" s="401"/>
      <c r="EE732" s="400"/>
      <c r="EF732" s="401"/>
      <c r="EG732" s="400"/>
      <c r="EH732" s="401"/>
      <c r="EI732" s="400"/>
      <c r="EJ732" s="447"/>
      <c r="EK732" s="511"/>
      <c r="EL732" s="514"/>
      <c r="EM732" s="448"/>
      <c r="EN732" s="344"/>
      <c r="EO732" s="345"/>
      <c r="EP732" s="171">
        <f t="shared" si="815"/>
        <v>11</v>
      </c>
      <c r="EQ732" s="171">
        <f t="shared" si="816"/>
        <v>0</v>
      </c>
      <c r="ER732" s="171">
        <f t="shared" si="817"/>
        <v>0</v>
      </c>
      <c r="ES732" s="171">
        <f t="shared" si="818"/>
        <v>2</v>
      </c>
      <c r="ET732" s="171">
        <f t="shared" si="819"/>
        <v>0</v>
      </c>
      <c r="EU732" s="171">
        <f t="shared" si="820"/>
        <v>0</v>
      </c>
      <c r="EV732" s="172">
        <f t="shared" si="821"/>
        <v>13</v>
      </c>
      <c r="EW732" s="173"/>
      <c r="EX732" s="248">
        <f t="shared" si="838"/>
        <v>0</v>
      </c>
      <c r="EY732" s="174">
        <f>(L732*regular)+(M732*Cadeirantee)</f>
        <v>0</v>
      </c>
      <c r="EZ732" s="249">
        <f>SUMIF(FG732:GJ732,"&gt;0")</f>
        <v>0</v>
      </c>
      <c r="FA732" s="249">
        <f>SUMIF(FG732:GJ732,"&lt;0")+SUMIF(GN732:HP732,"&lt;0")</f>
        <v>0</v>
      </c>
      <c r="FB732" s="174">
        <v>0</v>
      </c>
      <c r="FC732" s="126">
        <f>N732*km*'VALORES TABELA'!$B$13</f>
        <v>0</v>
      </c>
      <c r="FD732" s="250">
        <f t="shared" ref="FD732:FD735" si="839">GL732</f>
        <v>0</v>
      </c>
      <c r="FE732" s="105"/>
      <c r="FF732" s="119"/>
      <c r="FG732" s="119"/>
      <c r="FH732" s="119"/>
      <c r="FI732" s="119"/>
      <c r="FJ732" s="119"/>
      <c r="FK732" s="119"/>
      <c r="FL732" s="119"/>
      <c r="FM732" s="119"/>
      <c r="FN732" s="119"/>
      <c r="FO732" s="119"/>
      <c r="FP732" s="119"/>
      <c r="FQ732" s="119"/>
      <c r="FR732" s="119"/>
      <c r="FS732" s="119"/>
      <c r="FT732" s="119"/>
      <c r="FU732" s="119"/>
      <c r="FV732" s="119"/>
      <c r="FW732" s="119"/>
      <c r="FX732" s="119"/>
      <c r="FY732" s="119"/>
      <c r="FZ732" s="119"/>
      <c r="GA732" s="119"/>
      <c r="GB732" s="119"/>
      <c r="GC732" s="119"/>
      <c r="GD732" s="119"/>
      <c r="GE732" s="119"/>
      <c r="GF732" s="119"/>
      <c r="GG732" s="119"/>
      <c r="GH732" s="119"/>
      <c r="GI732" s="119"/>
      <c r="GJ732" s="119"/>
      <c r="GK732" s="251"/>
      <c r="GL732" s="103">
        <f t="shared" si="822"/>
        <v>0</v>
      </c>
      <c r="GM732" s="124"/>
      <c r="GN732" s="104"/>
      <c r="GO732" s="104"/>
      <c r="GP732" s="104"/>
      <c r="GQ732" s="104"/>
      <c r="GR732" s="104"/>
      <c r="GS732" s="104"/>
      <c r="GT732" s="104"/>
      <c r="GU732" s="104"/>
      <c r="GV732" s="104"/>
      <c r="GW732" s="104"/>
      <c r="GX732" s="104"/>
      <c r="GY732" s="104"/>
      <c r="GZ732" s="104"/>
      <c r="HA732" s="104"/>
      <c r="HB732" s="104"/>
      <c r="HC732" s="104"/>
      <c r="HD732" s="104"/>
      <c r="HE732" s="104"/>
      <c r="HF732" s="104"/>
      <c r="HG732" s="104"/>
      <c r="HH732" s="104"/>
      <c r="HI732" s="104"/>
      <c r="HJ732" s="104"/>
      <c r="HK732" s="104"/>
      <c r="HL732" s="104"/>
      <c r="HM732" s="104"/>
      <c r="HN732" s="104"/>
      <c r="HO732" s="104"/>
      <c r="HP732" s="104"/>
      <c r="HQ732" s="64"/>
      <c r="HR732" s="64"/>
      <c r="HS732" s="64"/>
      <c r="HT732" s="64"/>
      <c r="HU732" s="64"/>
      <c r="HV732" s="64"/>
      <c r="HW732" s="105"/>
      <c r="HX732" s="64"/>
      <c r="HY732" s="280">
        <f t="shared" ref="HY732:HY735" si="840">IF(ISTEXT(EM732), VALUE(EM732), EM732)</f>
        <v>0</v>
      </c>
      <c r="HZ732" s="280">
        <f t="shared" ref="HZ732:HZ735" si="841">IF(ISTEXT(EN732), VALUE(EN732), EN732)</f>
        <v>0</v>
      </c>
      <c r="IA732" s="280">
        <f t="shared" ref="IA732:IA735" si="842">IF(ISTEXT(EO732), VALUE(EO732), EO732)</f>
        <v>0</v>
      </c>
      <c r="IB732" s="64"/>
      <c r="IC732" s="64"/>
    </row>
    <row r="733" spans="1:237" s="106" customFormat="1" ht="22.5" customHeight="1" x14ac:dyDescent="0.25">
      <c r="A733" s="368" t="s">
        <v>3830</v>
      </c>
      <c r="B733" s="369" t="s">
        <v>3831</v>
      </c>
      <c r="C733" s="375" t="s">
        <v>3229</v>
      </c>
      <c r="D733" s="371" t="s">
        <v>3798</v>
      </c>
      <c r="E733" s="371" t="s">
        <v>3832</v>
      </c>
      <c r="F733" s="376" t="s">
        <v>3222</v>
      </c>
      <c r="G733" s="376" t="s">
        <v>3223</v>
      </c>
      <c r="H733" s="373" t="s">
        <v>240</v>
      </c>
      <c r="I733" s="374" t="s">
        <v>3833</v>
      </c>
      <c r="J733" s="421" t="s">
        <v>3337</v>
      </c>
      <c r="K733" s="422" t="s">
        <v>3231</v>
      </c>
      <c r="L733" s="329">
        <f>CONTINUA!BV733</f>
        <v>0</v>
      </c>
      <c r="M733" s="329">
        <f>CONTINUA!BW733</f>
        <v>0</v>
      </c>
      <c r="N733" s="657"/>
      <c r="O733" s="658" t="s">
        <v>4224</v>
      </c>
      <c r="P733" s="659" t="s">
        <v>206</v>
      </c>
      <c r="Q733" s="400"/>
      <c r="R733" s="401"/>
      <c r="S733" s="400"/>
      <c r="T733" s="401"/>
      <c r="U733" s="400"/>
      <c r="V733" s="401"/>
      <c r="W733" s="400"/>
      <c r="X733" s="401"/>
      <c r="Y733" s="400"/>
      <c r="Z733" s="401"/>
      <c r="AA733" s="400"/>
      <c r="AB733" s="401"/>
      <c r="AC733" s="400"/>
      <c r="AD733" s="401"/>
      <c r="AE733" s="400"/>
      <c r="AF733" s="401"/>
      <c r="AG733" s="400"/>
      <c r="AH733" s="401"/>
      <c r="AI733" s="400"/>
      <c r="AJ733" s="401"/>
      <c r="AK733" s="400"/>
      <c r="AL733" s="401"/>
      <c r="AM733" s="400"/>
      <c r="AN733" s="401"/>
      <c r="AO733" s="400"/>
      <c r="AP733" s="401"/>
      <c r="AQ733" s="400"/>
      <c r="AR733" s="401"/>
      <c r="AS733" s="400"/>
      <c r="AT733" s="401"/>
      <c r="AU733" s="400"/>
      <c r="AV733" s="401"/>
      <c r="AW733" s="400"/>
      <c r="AX733" s="401"/>
      <c r="AY733" s="400"/>
      <c r="AZ733" s="401"/>
      <c r="BA733" s="400"/>
      <c r="BB733" s="401"/>
      <c r="BC733" s="400"/>
      <c r="BD733" s="401"/>
      <c r="BE733" s="400"/>
      <c r="BF733" s="401"/>
      <c r="BG733" s="400"/>
      <c r="BH733" s="401"/>
      <c r="BI733" s="400"/>
      <c r="BJ733" s="401"/>
      <c r="BK733" s="400"/>
      <c r="BL733" s="401"/>
      <c r="BM733" s="400"/>
      <c r="BN733" s="401"/>
      <c r="BO733" s="400"/>
      <c r="BP733" s="401"/>
      <c r="BQ733" s="400"/>
      <c r="BR733" s="401"/>
      <c r="BS733" s="400"/>
      <c r="BT733" s="401"/>
      <c r="BU733" s="400"/>
      <c r="BV733" s="401"/>
      <c r="BW733" s="400"/>
      <c r="BX733" s="401"/>
      <c r="BY733" s="400"/>
      <c r="BZ733" s="401"/>
      <c r="CA733" s="400"/>
      <c r="CB733" s="401"/>
      <c r="CC733" s="400"/>
      <c r="CD733" s="401"/>
      <c r="CE733" s="400"/>
      <c r="CF733" s="401"/>
      <c r="CG733" s="400"/>
      <c r="CH733" s="401"/>
      <c r="CI733" s="400"/>
      <c r="CJ733" s="401"/>
      <c r="CK733" s="400"/>
      <c r="CL733" s="401"/>
      <c r="CM733" s="400"/>
      <c r="CN733" s="401"/>
      <c r="CO733" s="400"/>
      <c r="CP733" s="401"/>
      <c r="CQ733" s="400"/>
      <c r="CR733" s="401"/>
      <c r="CS733" s="400"/>
      <c r="CT733" s="401"/>
      <c r="CU733" s="400"/>
      <c r="CV733" s="401"/>
      <c r="CW733" s="400"/>
      <c r="CX733" s="401"/>
      <c r="CY733" s="400"/>
      <c r="CZ733" s="401"/>
      <c r="DA733" s="400"/>
      <c r="DB733" s="401"/>
      <c r="DC733" s="400"/>
      <c r="DD733" s="401"/>
      <c r="DE733" s="400"/>
      <c r="DF733" s="401"/>
      <c r="DG733" s="400"/>
      <c r="DH733" s="401"/>
      <c r="DI733" s="400"/>
      <c r="DJ733" s="401"/>
      <c r="DK733" s="400"/>
      <c r="DL733" s="401"/>
      <c r="DM733" s="400"/>
      <c r="DN733" s="401"/>
      <c r="DO733" s="400"/>
      <c r="DP733" s="401"/>
      <c r="DQ733" s="400"/>
      <c r="DR733" s="401"/>
      <c r="DS733" s="400"/>
      <c r="DT733" s="401"/>
      <c r="DU733" s="400"/>
      <c r="DV733" s="401"/>
      <c r="DW733" s="400"/>
      <c r="DX733" s="401"/>
      <c r="DY733" s="400"/>
      <c r="DZ733" s="401"/>
      <c r="EA733" s="400"/>
      <c r="EB733" s="401"/>
      <c r="EC733" s="400"/>
      <c r="ED733" s="401"/>
      <c r="EE733" s="400"/>
      <c r="EF733" s="401"/>
      <c r="EG733" s="400"/>
      <c r="EH733" s="401"/>
      <c r="EI733" s="400"/>
      <c r="EJ733" s="447"/>
      <c r="EK733" s="511"/>
      <c r="EL733" s="514"/>
      <c r="EM733" s="448"/>
      <c r="EN733" s="344"/>
      <c r="EO733" s="345"/>
      <c r="EP733" s="171">
        <f t="shared" si="815"/>
        <v>0</v>
      </c>
      <c r="EQ733" s="171">
        <f t="shared" si="816"/>
        <v>0</v>
      </c>
      <c r="ER733" s="171">
        <f t="shared" si="817"/>
        <v>0</v>
      </c>
      <c r="ES733" s="171">
        <f t="shared" si="818"/>
        <v>0</v>
      </c>
      <c r="ET733" s="171">
        <f t="shared" si="819"/>
        <v>0</v>
      </c>
      <c r="EU733" s="171">
        <f t="shared" si="820"/>
        <v>0</v>
      </c>
      <c r="EV733" s="172">
        <f t="shared" si="821"/>
        <v>0</v>
      </c>
      <c r="EW733" s="125"/>
      <c r="EX733" s="248">
        <f t="shared" si="838"/>
        <v>0</v>
      </c>
      <c r="EY733" s="174">
        <f>(L733*regular)+(M733*Cadeirantee)</f>
        <v>0</v>
      </c>
      <c r="EZ733" s="249">
        <f>SUMIF(FG733:GJ733,"&gt;0")</f>
        <v>0</v>
      </c>
      <c r="FA733" s="249">
        <f>SUMIF(FG733:GJ733,"&lt;0")+SUMIF(GN733:HP733,"&lt;0")</f>
        <v>0</v>
      </c>
      <c r="FB733" s="174">
        <v>0</v>
      </c>
      <c r="FC733" s="126">
        <f>N733*km*'VALORES TABELA'!$B$13</f>
        <v>0</v>
      </c>
      <c r="FD733" s="250">
        <f t="shared" si="839"/>
        <v>0</v>
      </c>
      <c r="FE733" s="105"/>
      <c r="FF733" s="108"/>
      <c r="FG733" s="108"/>
      <c r="FH733" s="108"/>
      <c r="FI733" s="108"/>
      <c r="FJ733" s="108"/>
      <c r="FK733" s="108"/>
      <c r="FL733" s="108"/>
      <c r="FM733" s="108"/>
      <c r="FN733" s="108"/>
      <c r="FO733" s="108"/>
      <c r="FP733" s="108"/>
      <c r="FQ733" s="108"/>
      <c r="FR733" s="108"/>
      <c r="FS733" s="108"/>
      <c r="FT733" s="108"/>
      <c r="FU733" s="108"/>
      <c r="FV733" s="108"/>
      <c r="FW733" s="108"/>
      <c r="FX733" s="108"/>
      <c r="FY733" s="108"/>
      <c r="FZ733" s="108"/>
      <c r="GA733" s="108"/>
      <c r="GB733" s="108"/>
      <c r="GC733" s="108"/>
      <c r="GD733" s="108"/>
      <c r="GE733" s="108"/>
      <c r="GF733" s="108"/>
      <c r="GG733" s="108"/>
      <c r="GH733" s="108"/>
      <c r="GI733" s="108"/>
      <c r="GJ733" s="108"/>
      <c r="GK733" s="251"/>
      <c r="GL733" s="103">
        <f t="shared" si="822"/>
        <v>0</v>
      </c>
      <c r="GM733" s="124"/>
      <c r="GN733" s="104"/>
      <c r="GO733" s="104"/>
      <c r="GP733" s="104"/>
      <c r="GQ733" s="104"/>
      <c r="GR733" s="104"/>
      <c r="GS733" s="104"/>
      <c r="GT733" s="104"/>
      <c r="GU733" s="104"/>
      <c r="GV733" s="104"/>
      <c r="GW733" s="104"/>
      <c r="GX733" s="104"/>
      <c r="GY733" s="104"/>
      <c r="GZ733" s="104"/>
      <c r="HA733" s="104"/>
      <c r="HB733" s="104"/>
      <c r="HC733" s="104"/>
      <c r="HD733" s="104"/>
      <c r="HE733" s="104"/>
      <c r="HF733" s="104"/>
      <c r="HG733" s="104"/>
      <c r="HH733" s="104"/>
      <c r="HI733" s="104"/>
      <c r="HJ733" s="104"/>
      <c r="HK733" s="104"/>
      <c r="HL733" s="104"/>
      <c r="HM733" s="104"/>
      <c r="HN733" s="104"/>
      <c r="HO733" s="104"/>
      <c r="HP733" s="104"/>
      <c r="HQ733" s="64"/>
      <c r="HR733" s="64"/>
      <c r="HS733" s="64"/>
      <c r="HT733" s="64"/>
      <c r="HU733" s="64"/>
      <c r="HV733" s="64"/>
      <c r="HW733" s="105"/>
      <c r="HX733" s="64"/>
      <c r="HY733" s="280">
        <f t="shared" si="840"/>
        <v>0</v>
      </c>
      <c r="HZ733" s="280">
        <f t="shared" si="841"/>
        <v>0</v>
      </c>
      <c r="IA733" s="280">
        <f t="shared" si="842"/>
        <v>0</v>
      </c>
      <c r="IB733" s="64"/>
      <c r="IC733" s="64"/>
    </row>
    <row r="734" spans="1:237" s="106" customFormat="1" ht="22.5" customHeight="1" x14ac:dyDescent="0.25">
      <c r="A734" s="368" t="s">
        <v>3830</v>
      </c>
      <c r="B734" s="369" t="s">
        <v>3831</v>
      </c>
      <c r="C734" s="375" t="s">
        <v>3229</v>
      </c>
      <c r="D734" s="371" t="s">
        <v>3798</v>
      </c>
      <c r="E734" s="371" t="s">
        <v>3832</v>
      </c>
      <c r="F734" s="376" t="s">
        <v>3222</v>
      </c>
      <c r="G734" s="376" t="s">
        <v>3223</v>
      </c>
      <c r="H734" s="373" t="s">
        <v>240</v>
      </c>
      <c r="I734" s="374" t="s">
        <v>3833</v>
      </c>
      <c r="J734" s="421" t="s">
        <v>3337</v>
      </c>
      <c r="K734" s="423" t="s">
        <v>3232</v>
      </c>
      <c r="L734" s="329">
        <f>CONTINUA!BV734</f>
        <v>0</v>
      </c>
      <c r="M734" s="329">
        <f>CONTINUA!BW734</f>
        <v>0</v>
      </c>
      <c r="N734" s="657"/>
      <c r="O734" s="658" t="s">
        <v>4224</v>
      </c>
      <c r="P734" s="659" t="s">
        <v>206</v>
      </c>
      <c r="Q734" s="400"/>
      <c r="R734" s="401"/>
      <c r="S734" s="400"/>
      <c r="T734" s="401"/>
      <c r="U734" s="400"/>
      <c r="V734" s="401"/>
      <c r="W734" s="400"/>
      <c r="X734" s="401"/>
      <c r="Y734" s="400"/>
      <c r="Z734" s="401"/>
      <c r="AA734" s="400"/>
      <c r="AB734" s="401"/>
      <c r="AC734" s="400"/>
      <c r="AD734" s="401"/>
      <c r="AE734" s="400"/>
      <c r="AF734" s="401"/>
      <c r="AG734" s="400"/>
      <c r="AH734" s="401"/>
      <c r="AI734" s="400"/>
      <c r="AJ734" s="401"/>
      <c r="AK734" s="400"/>
      <c r="AL734" s="401"/>
      <c r="AM734" s="400"/>
      <c r="AN734" s="401"/>
      <c r="AO734" s="400"/>
      <c r="AP734" s="401"/>
      <c r="AQ734" s="400"/>
      <c r="AR734" s="401"/>
      <c r="AS734" s="400"/>
      <c r="AT734" s="401"/>
      <c r="AU734" s="400"/>
      <c r="AV734" s="401"/>
      <c r="AW734" s="400"/>
      <c r="AX734" s="401"/>
      <c r="AY734" s="400"/>
      <c r="AZ734" s="401"/>
      <c r="BA734" s="400"/>
      <c r="BB734" s="401"/>
      <c r="BC734" s="400"/>
      <c r="BD734" s="401"/>
      <c r="BE734" s="400"/>
      <c r="BF734" s="401"/>
      <c r="BG734" s="400"/>
      <c r="BH734" s="401"/>
      <c r="BI734" s="400"/>
      <c r="BJ734" s="401"/>
      <c r="BK734" s="400"/>
      <c r="BL734" s="401"/>
      <c r="BM734" s="400"/>
      <c r="BN734" s="401"/>
      <c r="BO734" s="400"/>
      <c r="BP734" s="401"/>
      <c r="BQ734" s="400"/>
      <c r="BR734" s="401"/>
      <c r="BS734" s="400"/>
      <c r="BT734" s="401"/>
      <c r="BU734" s="400"/>
      <c r="BV734" s="401"/>
      <c r="BW734" s="400"/>
      <c r="BX734" s="401"/>
      <c r="BY734" s="400"/>
      <c r="BZ734" s="401"/>
      <c r="CA734" s="400"/>
      <c r="CB734" s="401"/>
      <c r="CC734" s="400"/>
      <c r="CD734" s="401"/>
      <c r="CE734" s="400"/>
      <c r="CF734" s="401"/>
      <c r="CG734" s="400"/>
      <c r="CH734" s="401"/>
      <c r="CI734" s="400"/>
      <c r="CJ734" s="401"/>
      <c r="CK734" s="400"/>
      <c r="CL734" s="401"/>
      <c r="CM734" s="400"/>
      <c r="CN734" s="401"/>
      <c r="CO734" s="400"/>
      <c r="CP734" s="401"/>
      <c r="CQ734" s="400"/>
      <c r="CR734" s="401"/>
      <c r="CS734" s="400"/>
      <c r="CT734" s="401"/>
      <c r="CU734" s="400"/>
      <c r="CV734" s="401"/>
      <c r="CW734" s="400"/>
      <c r="CX734" s="401"/>
      <c r="CY734" s="400"/>
      <c r="CZ734" s="401"/>
      <c r="DA734" s="400"/>
      <c r="DB734" s="401"/>
      <c r="DC734" s="400"/>
      <c r="DD734" s="401"/>
      <c r="DE734" s="400"/>
      <c r="DF734" s="401"/>
      <c r="DG734" s="400"/>
      <c r="DH734" s="401"/>
      <c r="DI734" s="400"/>
      <c r="DJ734" s="401"/>
      <c r="DK734" s="400"/>
      <c r="DL734" s="401"/>
      <c r="DM734" s="400"/>
      <c r="DN734" s="401"/>
      <c r="DO734" s="400"/>
      <c r="DP734" s="401"/>
      <c r="DQ734" s="400"/>
      <c r="DR734" s="401"/>
      <c r="DS734" s="400"/>
      <c r="DT734" s="401"/>
      <c r="DU734" s="400"/>
      <c r="DV734" s="401"/>
      <c r="DW734" s="400"/>
      <c r="DX734" s="401"/>
      <c r="DY734" s="400"/>
      <c r="DZ734" s="401"/>
      <c r="EA734" s="400"/>
      <c r="EB734" s="401"/>
      <c r="EC734" s="400"/>
      <c r="ED734" s="401"/>
      <c r="EE734" s="400"/>
      <c r="EF734" s="401"/>
      <c r="EG734" s="400"/>
      <c r="EH734" s="401"/>
      <c r="EI734" s="400"/>
      <c r="EJ734" s="447"/>
      <c r="EK734" s="511"/>
      <c r="EL734" s="514"/>
      <c r="EM734" s="448"/>
      <c r="EN734" s="344"/>
      <c r="EO734" s="345"/>
      <c r="EP734" s="171">
        <f t="shared" si="815"/>
        <v>0</v>
      </c>
      <c r="EQ734" s="171">
        <f t="shared" si="816"/>
        <v>0</v>
      </c>
      <c r="ER734" s="171">
        <f t="shared" si="817"/>
        <v>0</v>
      </c>
      <c r="ES734" s="171">
        <f t="shared" si="818"/>
        <v>0</v>
      </c>
      <c r="ET734" s="171">
        <f t="shared" si="819"/>
        <v>0</v>
      </c>
      <c r="EU734" s="171">
        <f t="shared" si="820"/>
        <v>0</v>
      </c>
      <c r="EV734" s="172">
        <f t="shared" si="821"/>
        <v>0</v>
      </c>
      <c r="EW734" s="127"/>
      <c r="EX734" s="248">
        <f t="shared" si="838"/>
        <v>0</v>
      </c>
      <c r="EY734" s="174">
        <f>(L734*regular)+(M734*Cadeirantee)</f>
        <v>0</v>
      </c>
      <c r="EZ734" s="249">
        <f>SUMIF(FG734:GJ734,"&gt;0")</f>
        <v>0</v>
      </c>
      <c r="FA734" s="249">
        <f>SUMIF(FG734:GJ734,"&lt;0")+SUMIF(GN734:HP734,"&lt;0")</f>
        <v>0</v>
      </c>
      <c r="FB734" s="174">
        <v>0</v>
      </c>
      <c r="FC734" s="126">
        <f>N734*km*'VALORES TABELA'!$B$13</f>
        <v>0</v>
      </c>
      <c r="FD734" s="250">
        <f t="shared" si="839"/>
        <v>0</v>
      </c>
      <c r="FE734" s="105"/>
      <c r="FF734" s="118"/>
      <c r="FG734" s="118"/>
      <c r="FH734" s="118"/>
      <c r="FI734" s="118"/>
      <c r="FJ734" s="118"/>
      <c r="FK734" s="118"/>
      <c r="FL734" s="118"/>
      <c r="FM734" s="118"/>
      <c r="FN734" s="118"/>
      <c r="FO734" s="118"/>
      <c r="FP734" s="118"/>
      <c r="FQ734" s="118"/>
      <c r="FR734" s="118"/>
      <c r="FS734" s="118"/>
      <c r="FT734" s="118"/>
      <c r="FU734" s="118"/>
      <c r="FV734" s="118"/>
      <c r="FW734" s="118"/>
      <c r="FX734" s="118"/>
      <c r="FY734" s="118"/>
      <c r="FZ734" s="118"/>
      <c r="GA734" s="118"/>
      <c r="GB734" s="118"/>
      <c r="GC734" s="118"/>
      <c r="GD734" s="118"/>
      <c r="GE734" s="118"/>
      <c r="GF734" s="118"/>
      <c r="GG734" s="118"/>
      <c r="GH734" s="118"/>
      <c r="GI734" s="118"/>
      <c r="GJ734" s="118"/>
      <c r="GK734" s="252"/>
      <c r="GL734" s="103">
        <f t="shared" si="822"/>
        <v>0</v>
      </c>
      <c r="GM734" s="124"/>
      <c r="GN734" s="104"/>
      <c r="GO734" s="104"/>
      <c r="GP734" s="104"/>
      <c r="GQ734" s="104"/>
      <c r="GR734" s="104"/>
      <c r="GS734" s="104"/>
      <c r="GT734" s="104"/>
      <c r="GU734" s="104"/>
      <c r="GV734" s="104"/>
      <c r="GW734" s="104"/>
      <c r="GX734" s="104"/>
      <c r="GY734" s="104"/>
      <c r="GZ734" s="104"/>
      <c r="HA734" s="104"/>
      <c r="HB734" s="104"/>
      <c r="HC734" s="104"/>
      <c r="HD734" s="104"/>
      <c r="HE734" s="104"/>
      <c r="HF734" s="104"/>
      <c r="HG734" s="104"/>
      <c r="HH734" s="104"/>
      <c r="HI734" s="104"/>
      <c r="HJ734" s="104"/>
      <c r="HK734" s="104"/>
      <c r="HL734" s="104"/>
      <c r="HM734" s="104"/>
      <c r="HN734" s="104"/>
      <c r="HO734" s="104"/>
      <c r="HP734" s="104"/>
      <c r="HQ734" s="64"/>
      <c r="HR734" s="65"/>
      <c r="HS734" s="65"/>
      <c r="HT734" s="65"/>
      <c r="HU734" s="65"/>
      <c r="HV734" s="65"/>
      <c r="HW734" s="105"/>
      <c r="HX734" s="65"/>
      <c r="HY734" s="280">
        <f t="shared" si="840"/>
        <v>0</v>
      </c>
      <c r="HZ734" s="280">
        <f t="shared" si="841"/>
        <v>0</v>
      </c>
      <c r="IA734" s="280">
        <f t="shared" si="842"/>
        <v>0</v>
      </c>
      <c r="IB734" s="65"/>
      <c r="IC734" s="65"/>
    </row>
    <row r="735" spans="1:237" s="106" customFormat="1" ht="22.5" customHeight="1" thickBot="1" x14ac:dyDescent="0.3">
      <c r="A735" s="377" t="s">
        <v>3830</v>
      </c>
      <c r="B735" s="378" t="s">
        <v>3831</v>
      </c>
      <c r="C735" s="379" t="s">
        <v>3229</v>
      </c>
      <c r="D735" s="380" t="s">
        <v>3798</v>
      </c>
      <c r="E735" s="380" t="s">
        <v>3832</v>
      </c>
      <c r="F735" s="381" t="s">
        <v>3222</v>
      </c>
      <c r="G735" s="381" t="s">
        <v>3223</v>
      </c>
      <c r="H735" s="382" t="s">
        <v>240</v>
      </c>
      <c r="I735" s="383" t="s">
        <v>3833</v>
      </c>
      <c r="J735" s="421" t="s">
        <v>3337</v>
      </c>
      <c r="K735" s="424" t="s">
        <v>60</v>
      </c>
      <c r="L735" s="329">
        <f>CONTINUA!BV735</f>
        <v>0</v>
      </c>
      <c r="M735" s="329">
        <f>CONTINUA!BW735</f>
        <v>0</v>
      </c>
      <c r="N735" s="657"/>
      <c r="O735" s="658" t="s">
        <v>4224</v>
      </c>
      <c r="P735" s="659" t="s">
        <v>206</v>
      </c>
      <c r="Q735" s="400"/>
      <c r="R735" s="401"/>
      <c r="S735" s="400"/>
      <c r="T735" s="401"/>
      <c r="U735" s="400"/>
      <c r="V735" s="401"/>
      <c r="W735" s="400"/>
      <c r="X735" s="401"/>
      <c r="Y735" s="400"/>
      <c r="Z735" s="401"/>
      <c r="AA735" s="400"/>
      <c r="AB735" s="401"/>
      <c r="AC735" s="400"/>
      <c r="AD735" s="401"/>
      <c r="AE735" s="400"/>
      <c r="AF735" s="401"/>
      <c r="AG735" s="400"/>
      <c r="AH735" s="401"/>
      <c r="AI735" s="400"/>
      <c r="AJ735" s="401"/>
      <c r="AK735" s="400"/>
      <c r="AL735" s="401"/>
      <c r="AM735" s="400"/>
      <c r="AN735" s="401"/>
      <c r="AO735" s="400"/>
      <c r="AP735" s="401"/>
      <c r="AQ735" s="400"/>
      <c r="AR735" s="401"/>
      <c r="AS735" s="400"/>
      <c r="AT735" s="401"/>
      <c r="AU735" s="400"/>
      <c r="AV735" s="401"/>
      <c r="AW735" s="400"/>
      <c r="AX735" s="401"/>
      <c r="AY735" s="400"/>
      <c r="AZ735" s="401"/>
      <c r="BA735" s="400"/>
      <c r="BB735" s="401"/>
      <c r="BC735" s="400"/>
      <c r="BD735" s="401"/>
      <c r="BE735" s="400"/>
      <c r="BF735" s="401"/>
      <c r="BG735" s="400"/>
      <c r="BH735" s="401"/>
      <c r="BI735" s="400"/>
      <c r="BJ735" s="401"/>
      <c r="BK735" s="400"/>
      <c r="BL735" s="401"/>
      <c r="BM735" s="400"/>
      <c r="BN735" s="401"/>
      <c r="BO735" s="400"/>
      <c r="BP735" s="401"/>
      <c r="BQ735" s="400"/>
      <c r="BR735" s="401"/>
      <c r="BS735" s="400"/>
      <c r="BT735" s="401"/>
      <c r="BU735" s="400"/>
      <c r="BV735" s="401"/>
      <c r="BW735" s="400"/>
      <c r="BX735" s="401"/>
      <c r="BY735" s="400"/>
      <c r="BZ735" s="401"/>
      <c r="CA735" s="400"/>
      <c r="CB735" s="401"/>
      <c r="CC735" s="400"/>
      <c r="CD735" s="401"/>
      <c r="CE735" s="400"/>
      <c r="CF735" s="401"/>
      <c r="CG735" s="400"/>
      <c r="CH735" s="401"/>
      <c r="CI735" s="400"/>
      <c r="CJ735" s="401"/>
      <c r="CK735" s="400"/>
      <c r="CL735" s="401"/>
      <c r="CM735" s="400"/>
      <c r="CN735" s="401"/>
      <c r="CO735" s="400"/>
      <c r="CP735" s="401"/>
      <c r="CQ735" s="400"/>
      <c r="CR735" s="401"/>
      <c r="CS735" s="400"/>
      <c r="CT735" s="401"/>
      <c r="CU735" s="400"/>
      <c r="CV735" s="401"/>
      <c r="CW735" s="400"/>
      <c r="CX735" s="401"/>
      <c r="CY735" s="400"/>
      <c r="CZ735" s="401"/>
      <c r="DA735" s="400"/>
      <c r="DB735" s="401"/>
      <c r="DC735" s="400"/>
      <c r="DD735" s="401"/>
      <c r="DE735" s="400"/>
      <c r="DF735" s="401"/>
      <c r="DG735" s="400"/>
      <c r="DH735" s="401"/>
      <c r="DI735" s="400"/>
      <c r="DJ735" s="401"/>
      <c r="DK735" s="400"/>
      <c r="DL735" s="401"/>
      <c r="DM735" s="400"/>
      <c r="DN735" s="401"/>
      <c r="DO735" s="400"/>
      <c r="DP735" s="401"/>
      <c r="DQ735" s="400"/>
      <c r="DR735" s="401"/>
      <c r="DS735" s="400"/>
      <c r="DT735" s="401"/>
      <c r="DU735" s="400"/>
      <c r="DV735" s="401"/>
      <c r="DW735" s="400"/>
      <c r="DX735" s="401"/>
      <c r="DY735" s="400"/>
      <c r="DZ735" s="401"/>
      <c r="EA735" s="400"/>
      <c r="EB735" s="401"/>
      <c r="EC735" s="400"/>
      <c r="ED735" s="401"/>
      <c r="EE735" s="400"/>
      <c r="EF735" s="401"/>
      <c r="EG735" s="400"/>
      <c r="EH735" s="401"/>
      <c r="EI735" s="400"/>
      <c r="EJ735" s="447"/>
      <c r="EK735" s="512"/>
      <c r="EL735" s="515"/>
      <c r="EM735" s="450"/>
      <c r="EN735" s="348"/>
      <c r="EO735" s="348"/>
      <c r="EP735" s="179">
        <f t="shared" si="815"/>
        <v>0</v>
      </c>
      <c r="EQ735" s="179">
        <f t="shared" si="816"/>
        <v>0</v>
      </c>
      <c r="ER735" s="179">
        <f t="shared" si="817"/>
        <v>0</v>
      </c>
      <c r="ES735" s="179">
        <f t="shared" si="818"/>
        <v>0</v>
      </c>
      <c r="ET735" s="179">
        <f t="shared" si="819"/>
        <v>0</v>
      </c>
      <c r="EU735" s="179">
        <f t="shared" si="820"/>
        <v>0</v>
      </c>
      <c r="EV735" s="172">
        <f t="shared" si="821"/>
        <v>0</v>
      </c>
      <c r="EW735" s="253"/>
      <c r="EX735" s="254">
        <v>0</v>
      </c>
      <c r="EY735" s="180">
        <v>0</v>
      </c>
      <c r="EZ735" s="255">
        <v>0</v>
      </c>
      <c r="FA735" s="255">
        <v>0</v>
      </c>
      <c r="FB735" s="180">
        <f>SUM(FF735:GI735)/2</f>
        <v>0</v>
      </c>
      <c r="FC735" s="256">
        <f>N735*km*'VALORES TABELA'!$B$13</f>
        <v>0</v>
      </c>
      <c r="FD735" s="250">
        <f t="shared" si="839"/>
        <v>0</v>
      </c>
      <c r="FE735" s="257"/>
      <c r="FF735" s="181">
        <f>((Q735+S735)*Percapita)+((R735+T735)*Cadeirante)</f>
        <v>0</v>
      </c>
      <c r="FG735" s="181">
        <f>((U735+W735)*Percapita/30*FG$4)+((V735+X735)*Cadeirante/30*FG$4)</f>
        <v>0</v>
      </c>
      <c r="FH735" s="181">
        <f>((Y735+AA735)*Percapita/30*FH$4)+((Z735+AB735)*Cadeirante/30*FH$4)</f>
        <v>0</v>
      </c>
      <c r="FI735" s="181">
        <f>((AC735+AE735)*Percapita/30*FI$4)+((AD735+AF735)*Cadeirante/30*FI$4)</f>
        <v>0</v>
      </c>
      <c r="FJ735" s="181">
        <f>((AG735+AI735)*Percapita/30*FJ$4)+((AH735+AJ735)*Cadeirante/30*FJ$4)</f>
        <v>0</v>
      </c>
      <c r="FK735" s="181">
        <f>((AK735+AM735)*Percapita/30*FK$4)+((AL735+AN735)*Cadeirante/30*FK$4)</f>
        <v>0</v>
      </c>
      <c r="FL735" s="181">
        <f>((AO735+AQ735)*Percapita/30*FL$4)+((AP735+AR735)*Cadeirante/30*FL$4)</f>
        <v>0</v>
      </c>
      <c r="FM735" s="181">
        <f>((AS735+AU735)*Percapita/30*FM$4)+((AT735+AV735)*Cadeirante/30*FM$4)</f>
        <v>0</v>
      </c>
      <c r="FN735" s="181">
        <f>((AW735+AY735)*Percapita/30*FN$4)+((AX735+AZ735)*Cadeirante/30*FN$4)</f>
        <v>0</v>
      </c>
      <c r="FO735" s="181">
        <f>((BA735+BC735)*Percapita/30*FO$4)+((BB735+BD735)*Cadeirante/30*FO$4)</f>
        <v>0</v>
      </c>
      <c r="FP735" s="181">
        <f>((BE735+BG735)*Percapita/30*FP$4)+((BF735+BH735)*Cadeirante/30*FP$4)</f>
        <v>0</v>
      </c>
      <c r="FQ735" s="181">
        <f>((BI735+BK735)*Percapita/30*FQ$4)+((BJ735+BL735)*Cadeirante/30*FQ$4)</f>
        <v>0</v>
      </c>
      <c r="FR735" s="181">
        <f>((BM735+BO735)*Percapita/30*FR$4)+((BN735+BP735)*Cadeirante/30*FR$4)</f>
        <v>0</v>
      </c>
      <c r="FS735" s="181">
        <f>((BQ735+BS735)*Percapita/30*FS$4)+((BR735+BT735)*Cadeirante/30*FS$4)</f>
        <v>0</v>
      </c>
      <c r="FT735" s="181">
        <f>((BU735+BW735)*Percapita/30*FT$4)+((BV735+BX735)*Cadeirante/30*FT$4)</f>
        <v>0</v>
      </c>
      <c r="FU735" s="181">
        <f>((BY735+CA735)*Percapita/30*FU$4)+((BZ735+CB735)*Cadeirante/30*FU$4)</f>
        <v>0</v>
      </c>
      <c r="FV735" s="181">
        <f>((CC735+CE735)*Percapita/30*FV$4)+((CD735+CF735)*Cadeirante/30*FV$4)</f>
        <v>0</v>
      </c>
      <c r="FW735" s="181">
        <f>((CG735+CI735)*Percapita/30*FW$4)+((CI735+CK735)*Cadeirante/30*FW$4)</f>
        <v>0</v>
      </c>
      <c r="FX735" s="181">
        <f>((CK735+CM735)*Percapita/30*FX$4)+((CL735+CN735)*Cadeirante/30*FX$4)</f>
        <v>0</v>
      </c>
      <c r="FY735" s="181">
        <f>((CO735+CQ735)*Percapita/30*FY$4)+((CP735+CR735)*Cadeirante/30*FY$4)</f>
        <v>0</v>
      </c>
      <c r="FZ735" s="181">
        <f>((CS735+CU735)*Percapita/30*FZ$4)+((CT735+CV735)*Cadeirante/30*FZ$4)</f>
        <v>0</v>
      </c>
      <c r="GA735" s="181">
        <f>((CW735+CY735)*Percapita/30*GA$4)+((CX735+CZ735)*Cadeirante/30*GA$4)</f>
        <v>0</v>
      </c>
      <c r="GB735" s="181">
        <f>((DA735+DC735)*Percapita/30*GB$4)+((DB735+DD735)*Cadeirante/30*GB$4)</f>
        <v>0</v>
      </c>
      <c r="GC735" s="181">
        <f>((DE735+DG735)*Percapita/30*GC$4)+((DF735+DH735)*Cadeirante/30*GC$4)</f>
        <v>0</v>
      </c>
      <c r="GD735" s="181">
        <f>((DI735+DK735)*Percapita/30*GD$4)+((DJ735+DL735)*Cadeirante/30*GD$4)</f>
        <v>0</v>
      </c>
      <c r="GE735" s="181">
        <f>((DM735+DO735)*Percapita/30*GE$4)+((DN735+DP735)*Cadeirante/30*GE$4)</f>
        <v>0</v>
      </c>
      <c r="GF735" s="181">
        <f>((DQ735+DS735)*Percapita/30*GF$4)+((DR735+DT735)*Cadeirante/30*GF$4)</f>
        <v>0</v>
      </c>
      <c r="GG735" s="181">
        <f>((DU735+DW735)*Percapita/30*GG$4)+((DV735+DX735)*Cadeirante/30*GG$4)</f>
        <v>0</v>
      </c>
      <c r="GH735" s="181">
        <f>((DY735+EA735)*Percapita/30*GH$4)+((DZ735+EB735)*Cadeirante/30*GH$4)</f>
        <v>0</v>
      </c>
      <c r="GI735" s="181">
        <f>((EC735+EE735)*Percapita/30*GI$4)+((ED735+EF735)*Cadeirante/30*GI$4)</f>
        <v>0</v>
      </c>
      <c r="GJ735" s="181">
        <f>((EG735+EI735)*Percapita)+((EH735+EJ735)*Cadeirante)</f>
        <v>0</v>
      </c>
      <c r="GK735" s="258"/>
      <c r="GL735" s="103">
        <f t="shared" si="822"/>
        <v>0</v>
      </c>
      <c r="GM735" s="124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259"/>
      <c r="HQ735" s="64"/>
      <c r="HW735" s="257"/>
      <c r="HY735" s="280">
        <f t="shared" si="840"/>
        <v>0</v>
      </c>
      <c r="HZ735" s="280">
        <f t="shared" si="841"/>
        <v>0</v>
      </c>
      <c r="IA735" s="280">
        <f t="shared" si="842"/>
        <v>0</v>
      </c>
    </row>
    <row r="736" spans="1:237" s="106" customFormat="1" ht="22.5" customHeight="1" x14ac:dyDescent="0.25">
      <c r="A736" t="s">
        <v>3834</v>
      </c>
      <c r="B736" s="522" t="s">
        <v>3835</v>
      </c>
      <c r="C736" s="523">
        <v>1</v>
      </c>
      <c r="D736" s="524" t="s">
        <v>3798</v>
      </c>
      <c r="E736" s="524" t="s">
        <v>3836</v>
      </c>
      <c r="F736" s="525" t="s">
        <v>3222</v>
      </c>
      <c r="G736" s="525" t="s">
        <v>3223</v>
      </c>
      <c r="H736" s="350" t="s">
        <v>240</v>
      </c>
      <c r="I736" s="351" t="s">
        <v>3837</v>
      </c>
      <c r="J736" s="409" t="s">
        <v>3227</v>
      </c>
      <c r="K736" s="410" t="s">
        <v>3228</v>
      </c>
      <c r="L736" s="329">
        <f>CONTINUA!BV736</f>
        <v>0</v>
      </c>
      <c r="M736" s="329">
        <f>CONTINUA!BW736</f>
        <v>0</v>
      </c>
      <c r="N736" s="657"/>
      <c r="O736" s="658" t="s">
        <v>4224</v>
      </c>
      <c r="P736" s="659" t="s">
        <v>206</v>
      </c>
      <c r="Q736" s="400">
        <v>26</v>
      </c>
      <c r="R736" s="401"/>
      <c r="S736" s="400"/>
      <c r="T736" s="401"/>
      <c r="U736" s="400"/>
      <c r="V736" s="401"/>
      <c r="W736" s="400"/>
      <c r="X736" s="401"/>
      <c r="Y736" s="400"/>
      <c r="Z736" s="401"/>
      <c r="AA736" s="400"/>
      <c r="AB736" s="401"/>
      <c r="AC736" s="400"/>
      <c r="AD736" s="401"/>
      <c r="AE736" s="400"/>
      <c r="AF736" s="401"/>
      <c r="AG736" s="400"/>
      <c r="AH736" s="401"/>
      <c r="AI736" s="400"/>
      <c r="AJ736" s="401"/>
      <c r="AK736" s="400"/>
      <c r="AL736" s="401"/>
      <c r="AM736" s="400"/>
      <c r="AN736" s="401"/>
      <c r="AO736" s="400"/>
      <c r="AP736" s="401"/>
      <c r="AQ736" s="400"/>
      <c r="AR736" s="401"/>
      <c r="AS736" s="400"/>
      <c r="AT736" s="401"/>
      <c r="AU736" s="400"/>
      <c r="AV736" s="401"/>
      <c r="AW736" s="400"/>
      <c r="AX736" s="401"/>
      <c r="AY736" s="400"/>
      <c r="AZ736" s="401"/>
      <c r="BA736" s="400"/>
      <c r="BB736" s="401"/>
      <c r="BC736" s="400"/>
      <c r="BD736" s="401"/>
      <c r="BE736" s="400"/>
      <c r="BF736" s="401"/>
      <c r="BG736" s="400"/>
      <c r="BH736" s="401"/>
      <c r="BI736" s="400"/>
      <c r="BJ736" s="401"/>
      <c r="BK736" s="400"/>
      <c r="BL736" s="401"/>
      <c r="BM736" s="400"/>
      <c r="BN736" s="401"/>
      <c r="BO736" s="400"/>
      <c r="BP736" s="401"/>
      <c r="BQ736" s="400"/>
      <c r="BR736" s="401"/>
      <c r="BS736" s="400"/>
      <c r="BT736" s="401"/>
      <c r="BU736" s="400"/>
      <c r="BV736" s="401"/>
      <c r="BW736" s="400"/>
      <c r="BX736" s="401"/>
      <c r="BY736" s="400"/>
      <c r="BZ736" s="401"/>
      <c r="CA736" s="400"/>
      <c r="CB736" s="401"/>
      <c r="CC736" s="400">
        <v>-1</v>
      </c>
      <c r="CD736" s="401"/>
      <c r="CE736" s="400"/>
      <c r="CF736" s="401"/>
      <c r="CG736" s="400"/>
      <c r="CH736" s="401"/>
      <c r="CI736" s="400"/>
      <c r="CJ736" s="401"/>
      <c r="CK736" s="400"/>
      <c r="CL736" s="401"/>
      <c r="CM736" s="400"/>
      <c r="CN736" s="401"/>
      <c r="CO736" s="400"/>
      <c r="CP736" s="401"/>
      <c r="CQ736" s="400"/>
      <c r="CR736" s="401"/>
      <c r="CS736" s="400"/>
      <c r="CT736" s="401"/>
      <c r="CU736" s="400"/>
      <c r="CV736" s="401"/>
      <c r="CW736" s="400"/>
      <c r="CX736" s="401"/>
      <c r="CY736" s="400"/>
      <c r="CZ736" s="401"/>
      <c r="DA736" s="400">
        <v>-2</v>
      </c>
      <c r="DB736" s="401"/>
      <c r="DC736" s="400"/>
      <c r="DD736" s="401"/>
      <c r="DE736" s="400"/>
      <c r="DF736" s="401"/>
      <c r="DG736" s="400"/>
      <c r="DH736" s="401"/>
      <c r="DI736" s="400"/>
      <c r="DJ736" s="401"/>
      <c r="DK736" s="400"/>
      <c r="DL736" s="401"/>
      <c r="DM736" s="400"/>
      <c r="DN736" s="401"/>
      <c r="DO736" s="400"/>
      <c r="DP736" s="401"/>
      <c r="DQ736" s="400"/>
      <c r="DR736" s="401"/>
      <c r="DS736" s="400"/>
      <c r="DT736" s="401"/>
      <c r="DU736" s="400"/>
      <c r="DV736" s="401"/>
      <c r="DW736" s="400"/>
      <c r="DX736" s="401"/>
      <c r="DY736" s="400"/>
      <c r="DZ736" s="401"/>
      <c r="EA736" s="400"/>
      <c r="EB736" s="401"/>
      <c r="EC736" s="400"/>
      <c r="ED736" s="401"/>
      <c r="EE736" s="400"/>
      <c r="EF736" s="401"/>
      <c r="EG736" s="400"/>
      <c r="EH736" s="401"/>
      <c r="EI736" s="400"/>
      <c r="EJ736" s="447"/>
      <c r="EK736" s="510"/>
      <c r="EL736" s="513"/>
      <c r="EM736" s="520"/>
      <c r="EN736" s="520"/>
      <c r="EO736" s="520"/>
      <c r="EP736" s="171">
        <f t="shared" si="815"/>
        <v>26</v>
      </c>
      <c r="EQ736" s="171">
        <f t="shared" si="816"/>
        <v>-3</v>
      </c>
      <c r="ER736" s="171">
        <f t="shared" si="817"/>
        <v>0</v>
      </c>
      <c r="ES736" s="171">
        <f t="shared" si="818"/>
        <v>0</v>
      </c>
      <c r="ET736" s="171">
        <f t="shared" si="819"/>
        <v>0</v>
      </c>
      <c r="EU736" s="171">
        <f t="shared" si="820"/>
        <v>0</v>
      </c>
      <c r="EV736" s="172">
        <f t="shared" si="821"/>
        <v>23</v>
      </c>
      <c r="EW736" s="367">
        <f>IF(C736=4,IF(MAX(Q736:EJ738)&gt;0,(Especiall/30*(IF(($G736-$F736)=($G$5-$F$5),30,IF(DAY($G736)=31,($G736-$F736),($G736-$F736)+1)))),0),0)</f>
        <v>0</v>
      </c>
      <c r="EX736" s="248">
        <f t="shared" ref="EX736:EX739" si="843">FF736</f>
        <v>18664.190000000002</v>
      </c>
      <c r="EY736" s="174">
        <f>(L736*regular)+(M736*Cadeirantee)</f>
        <v>0</v>
      </c>
      <c r="EZ736" s="249">
        <f>SUMIF(FG736:GJ736,"&gt;0")</f>
        <v>321.02500000000003</v>
      </c>
      <c r="FA736" s="249">
        <f>SUMIF(FG736:GJ736,"&lt;0")+SUMIF(GN736:HP736,"&lt;0")</f>
        <v>-385.23</v>
      </c>
      <c r="FB736" s="174">
        <v>0</v>
      </c>
      <c r="FC736" s="175">
        <f>N736*km*'VALORES TABELA'!$B$13</f>
        <v>0</v>
      </c>
      <c r="FD736" s="250">
        <f>GL736</f>
        <v>0</v>
      </c>
      <c r="FE736" s="176">
        <f>(EW736+EW737+EW738+EW739+EX736+EX737+EX738+EX739+EY736+EY737+EY738+EY739+EY740+EZ736+EZ737+EZ738+EZ739+FA736+FA737+FA738+FA739+FC736+FC737+FC738+FC739+HY736-HZ736-IA736+FD736+FD737+FD738+FD739+FB740)</f>
        <v>18599.985000000004</v>
      </c>
      <c r="FF736" s="177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18664.190000000002</v>
      </c>
      <c r="FG736" s="177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7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7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7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7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321.02500000000003</v>
      </c>
      <c r="FL736" s="177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7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7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7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7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7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7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0</v>
      </c>
      <c r="FS736" s="177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7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7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7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-179.774</v>
      </c>
      <c r="FW736" s="177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7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7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7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7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7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-205.45600000000002</v>
      </c>
      <c r="GC736" s="177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7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7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7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7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7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7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7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8"/>
      <c r="GL736" s="103">
        <f t="shared" si="822"/>
        <v>0</v>
      </c>
      <c r="GM736" s="124"/>
      <c r="GN736" s="104">
        <f>SUMIF(V736:V739,"&lt;0")*Cadeirante/30*GN$4+SUMIF(X736:X739,"&lt;0")*Cadeirante/30*GN$4</f>
        <v>0</v>
      </c>
      <c r="GO736" s="104">
        <f>SUMIF(Z736:Z739,"&lt;0")*Cadeirante/30*GO$4+SUMIF(AB736:AB739,"&lt;0")*Cadeirante/30*GO$4</f>
        <v>0</v>
      </c>
      <c r="GP736" s="104">
        <f>SUMIF(AD736:AD739,"&lt;0")*Cadeirante/30*GP$4+SUMIF(AF736:AF739,"&lt;0")*Cadeirante/30*GP$4</f>
        <v>0</v>
      </c>
      <c r="GQ736" s="104">
        <f>SUMIF(AH736:AH739,"&lt;0")*Cadeirante/30*GQ$4+SUMIF(AJ736:AJ739,"&lt;0")*Cadeirante/30*GQ$4</f>
        <v>0</v>
      </c>
      <c r="GR736" s="104">
        <f>SUMIF(AL736:AL739,"&lt;0")*Cadeirante/30*GR$4+SUMIF(AN736:AN739,"&lt;0")*Cadeirante/30*GR$4</f>
        <v>0</v>
      </c>
      <c r="GS736" s="104">
        <f>SUMIF(AP736:AP739,"&lt;0")*Cadeirante/30*GS$4+SUMIF(AR736:AR739,"&lt;0")*Cadeirante/30*GS$4</f>
        <v>0</v>
      </c>
      <c r="GT736" s="104">
        <f>SUMIF(AT736:AT739,"&lt;0")*Cadeirante/30*GT$4+SUMIF(AV736:AV739,"&lt;0")*Cadeirante/30*GT$4</f>
        <v>0</v>
      </c>
      <c r="GU736" s="104">
        <f>SUMIF(AX736:AX739,"&lt;0")*Cadeirante/30*GU$4+SUMIF(AZ736:AZ739,"&lt;0")*Cadeirante/30*GU$4</f>
        <v>0</v>
      </c>
      <c r="GV736" s="104">
        <f>SUMIF(BB736:BB739,"&lt;0")*Cadeirante/30*GV$4+SUMIF(BD736:BD739,"&lt;0")*Cadeirante/30*GV$4</f>
        <v>0</v>
      </c>
      <c r="GW736" s="104">
        <f>SUMIF(BF736:BF739,"&lt;0")*Cadeirante/30*GW$4+SUMIF(BH736:BH739,"&lt;0")*Cadeirante/30*GW$4</f>
        <v>0</v>
      </c>
      <c r="GX736" s="104">
        <f>SUMIF(BJ736:BJ739,"&lt;0")*Cadeirante/30*GX$4+SUMIF(BL736:BL739,"&lt;0")*Cadeirante/30*GX$4</f>
        <v>0</v>
      </c>
      <c r="GY736" s="104">
        <f>SUMIF(BN736:BN739,"&lt;0")*Cadeirante/30*GY$4+SUMIF(BP736:BP739,"&lt;0")*Cadeirante/30*GY$4</f>
        <v>0</v>
      </c>
      <c r="GZ736" s="104">
        <f>SUMIF(BR736:BR739,"&lt;0")*Cadeirante/30*GZ$4+SUMIF(BT736:BT739,"&lt;0")*Cadeirante/30*GZ$4</f>
        <v>0</v>
      </c>
      <c r="HA736" s="104">
        <f>SUMIF(BV736:BV739,"&lt;0")*Cadeirante/30*HA$4+SUMIF(BX736:BX739,"&lt;0")*Cadeirante/30*HA$4</f>
        <v>0</v>
      </c>
      <c r="HB736" s="104">
        <f>SUMIF(BZ736:BZ739,"&lt;0")*Cadeirante/30*HB$4+SUMIF(CB736:CB739,"&lt;0")*Cadeirante/30*HB$4</f>
        <v>0</v>
      </c>
      <c r="HC736" s="104">
        <f>SUMIF(CD736:CD739,"&lt;0")*Cadeirante/30*HC$4+SUMIF(CF736:CF739,"&lt;0")*Cadeirante/30*HC$4</f>
        <v>0</v>
      </c>
      <c r="HD736" s="104">
        <f>SUMIF(CH736:CH739,"&lt;0")*Cadeirante/30*HD$4+SUMIF(CJ736:CJ739,"&lt;0")*Cadeirante/30*HD$4</f>
        <v>0</v>
      </c>
      <c r="HE736" s="104">
        <f>SUMIF(CL736:CL739,"&lt;0")*Cadeirante/30*HE$4+SUMIF(CN736:CN739,"&lt;0")*Cadeirante/30*HE$4</f>
        <v>0</v>
      </c>
      <c r="HF736" s="104">
        <f>SUMIF(CP736:CP739,"&lt;0")*Cadeirante/30*HF$4+SUMIF(CR736:CR739,"&lt;0")*Cadeirante/30*HF$4</f>
        <v>0</v>
      </c>
      <c r="HG736" s="104">
        <f>SUMIF(CT736:CT739,"&lt;0")*Cadeirante/30*HG$4+SUMIF(CV736:CV739,"&lt;0")*Cadeirante/30*HG$4</f>
        <v>0</v>
      </c>
      <c r="HH736" s="104">
        <f>SUMIF(CX736:CX739,"&lt;0")*Cadeirante/30*HH$4+SUMIF(CZ736:CZ739,"&lt;0")*Cadeirante/30*HH$4</f>
        <v>0</v>
      </c>
      <c r="HI736" s="104">
        <f>SUMIF(DB736:DB739,"&lt;0")*Cadeirante/30*HI$4+SUMIF(DD736:DD739,"&lt;0")*Cadeirante/30*HI$4</f>
        <v>0</v>
      </c>
      <c r="HJ736" s="104">
        <f>SUMIF(DF736:DF739,"&lt;0")*Cadeirante/30*HJ$4+SUMIF(DH736:DH739,"&lt;0")*Cadeirante/30*HJ$4</f>
        <v>0</v>
      </c>
      <c r="HK736" s="104">
        <f>SUMIF(DJ736:DJ739,"&lt;0")*Cadeirante/30*HK$4+SUMIF(DL736:DL739,"&lt;0")*Cadeirante/30*HK$4</f>
        <v>0</v>
      </c>
      <c r="HL736" s="104">
        <f>SUMIF(DN736:DN739,"&lt;0")*Cadeirante/30*HL$4+SUMIF(DP736:DP739,"&lt;0")*Cadeirante/30*HL$4</f>
        <v>0</v>
      </c>
      <c r="HM736" s="104">
        <f>SUMIF(DR736:DR739,"&lt;0")*Cadeirante/30*HM$4+SUMIF(DT736:DT739,"&lt;0")*Cadeirante/30*HM$4</f>
        <v>0</v>
      </c>
      <c r="HN736" s="104">
        <f>SUMIF(DV736:DV739,"&lt;0")*Cadeirante/30*HN$4+SUMIF(DX736:DX739,"&lt;0")*Cadeirante/30*HN$4</f>
        <v>0</v>
      </c>
      <c r="HO736" s="104">
        <f>SUMIF(DZ736:DZ739,"&lt;0")*Cadeirante/30*HO$4+SUMIF(EB736:EB739,"&lt;0")*Cadeirante/30*HO$4</f>
        <v>0</v>
      </c>
      <c r="HP736" s="104">
        <f>SUMIF(ED736:ED739,"&lt;0")*Cadeirante/30*HP$4+SUMIF(EF736:EF739,"&lt;0")*Cadeirante/30*HP$4</f>
        <v>0</v>
      </c>
      <c r="HQ736" s="64"/>
      <c r="HR736" s="64"/>
      <c r="HS736" s="64"/>
      <c r="HT736" s="64"/>
      <c r="HU736" s="64"/>
      <c r="HV736" s="64"/>
      <c r="HW736" s="176">
        <v>17629.309999999998</v>
      </c>
      <c r="HX736" s="64"/>
      <c r="HY736" s="280">
        <f>IF(ISTEXT(EM736), VALUE(EM736), EM736)</f>
        <v>0</v>
      </c>
      <c r="HZ736" s="280">
        <f>IF(ISTEXT(EN736), VALUE(EN736), EN736)</f>
        <v>0</v>
      </c>
      <c r="IA736" s="280">
        <f>IF(ISTEXT(EO736), VALUE(EO736), EO736)</f>
        <v>0</v>
      </c>
      <c r="IB736" s="64" t="b">
        <f>HW736=FE736</f>
        <v>0</v>
      </c>
      <c r="IC736" s="64"/>
    </row>
    <row r="737" spans="1:237" s="106" customFormat="1" ht="22.5" customHeight="1" x14ac:dyDescent="0.25">
      <c r="A737" s="368" t="s">
        <v>3834</v>
      </c>
      <c r="B737" s="369" t="s">
        <v>3835</v>
      </c>
      <c r="C737" s="370" t="s">
        <v>3229</v>
      </c>
      <c r="D737" s="371" t="s">
        <v>3798</v>
      </c>
      <c r="E737" s="371" t="s">
        <v>3836</v>
      </c>
      <c r="F737" s="372" t="s">
        <v>3222</v>
      </c>
      <c r="G737" s="372" t="s">
        <v>3223</v>
      </c>
      <c r="H737" s="373" t="s">
        <v>240</v>
      </c>
      <c r="I737" s="374" t="s">
        <v>3837</v>
      </c>
      <c r="J737" s="421" t="s">
        <v>3227</v>
      </c>
      <c r="K737" s="421" t="s">
        <v>3230</v>
      </c>
      <c r="L737" s="329">
        <f>CONTINUA!BV737</f>
        <v>0</v>
      </c>
      <c r="M737" s="329">
        <f>CONTINUA!BW737</f>
        <v>0</v>
      </c>
      <c r="N737" s="657"/>
      <c r="O737" s="658" t="s">
        <v>4224</v>
      </c>
      <c r="P737" s="659" t="s">
        <v>206</v>
      </c>
      <c r="Q737" s="400">
        <v>19</v>
      </c>
      <c r="R737" s="401"/>
      <c r="S737" s="400"/>
      <c r="T737" s="401"/>
      <c r="U737" s="400"/>
      <c r="V737" s="401"/>
      <c r="W737" s="400"/>
      <c r="X737" s="401"/>
      <c r="Y737" s="400"/>
      <c r="Z737" s="401"/>
      <c r="AA737" s="400"/>
      <c r="AB737" s="401"/>
      <c r="AC737" s="400"/>
      <c r="AD737" s="401"/>
      <c r="AE737" s="400"/>
      <c r="AF737" s="401"/>
      <c r="AG737" s="400"/>
      <c r="AH737" s="401"/>
      <c r="AI737" s="400"/>
      <c r="AJ737" s="401"/>
      <c r="AK737" s="400">
        <v>1</v>
      </c>
      <c r="AL737" s="401"/>
      <c r="AM737" s="400"/>
      <c r="AN737" s="401"/>
      <c r="AO737" s="400"/>
      <c r="AP737" s="401"/>
      <c r="AQ737" s="400"/>
      <c r="AR737" s="401"/>
      <c r="AS737" s="400"/>
      <c r="AT737" s="401"/>
      <c r="AU737" s="400"/>
      <c r="AV737" s="401"/>
      <c r="AW737" s="400"/>
      <c r="AX737" s="401"/>
      <c r="AY737" s="400"/>
      <c r="AZ737" s="401"/>
      <c r="BA737" s="400"/>
      <c r="BB737" s="401"/>
      <c r="BC737" s="400"/>
      <c r="BD737" s="401"/>
      <c r="BE737" s="400"/>
      <c r="BF737" s="401"/>
      <c r="BG737" s="400"/>
      <c r="BH737" s="401"/>
      <c r="BI737" s="400"/>
      <c r="BJ737" s="401"/>
      <c r="BK737" s="400"/>
      <c r="BL737" s="401"/>
      <c r="BM737" s="400"/>
      <c r="BN737" s="401"/>
      <c r="BO737" s="400"/>
      <c r="BP737" s="401"/>
      <c r="BQ737" s="400"/>
      <c r="BR737" s="401"/>
      <c r="BS737" s="400"/>
      <c r="BT737" s="401"/>
      <c r="BU737" s="400"/>
      <c r="BV737" s="401"/>
      <c r="BW737" s="400"/>
      <c r="BX737" s="401"/>
      <c r="BY737" s="400"/>
      <c r="BZ737" s="401"/>
      <c r="CA737" s="400"/>
      <c r="CB737" s="401"/>
      <c r="CC737" s="400"/>
      <c r="CD737" s="401"/>
      <c r="CE737" s="400"/>
      <c r="CF737" s="401"/>
      <c r="CG737" s="400"/>
      <c r="CH737" s="401"/>
      <c r="CI737" s="400"/>
      <c r="CJ737" s="401"/>
      <c r="CK737" s="400"/>
      <c r="CL737" s="401"/>
      <c r="CM737" s="400"/>
      <c r="CN737" s="401"/>
      <c r="CO737" s="400"/>
      <c r="CP737" s="401"/>
      <c r="CQ737" s="400"/>
      <c r="CR737" s="401"/>
      <c r="CS737" s="400"/>
      <c r="CT737" s="401"/>
      <c r="CU737" s="400"/>
      <c r="CV737" s="401"/>
      <c r="CW737" s="400"/>
      <c r="CX737" s="401"/>
      <c r="CY737" s="400"/>
      <c r="CZ737" s="401"/>
      <c r="DA737" s="400"/>
      <c r="DB737" s="401"/>
      <c r="DC737" s="400"/>
      <c r="DD737" s="401"/>
      <c r="DE737" s="400"/>
      <c r="DF737" s="401"/>
      <c r="DG737" s="400"/>
      <c r="DH737" s="401"/>
      <c r="DI737" s="400"/>
      <c r="DJ737" s="401"/>
      <c r="DK737" s="400"/>
      <c r="DL737" s="401"/>
      <c r="DM737" s="400"/>
      <c r="DN737" s="401"/>
      <c r="DO737" s="400"/>
      <c r="DP737" s="401"/>
      <c r="DQ737" s="400"/>
      <c r="DR737" s="401"/>
      <c r="DS737" s="400"/>
      <c r="DT737" s="401"/>
      <c r="DU737" s="400"/>
      <c r="DV737" s="401"/>
      <c r="DW737" s="400"/>
      <c r="DX737" s="401"/>
      <c r="DY737" s="400"/>
      <c r="DZ737" s="401"/>
      <c r="EA737" s="400"/>
      <c r="EB737" s="401"/>
      <c r="EC737" s="400"/>
      <c r="ED737" s="401"/>
      <c r="EE737" s="400"/>
      <c r="EF737" s="401"/>
      <c r="EG737" s="400"/>
      <c r="EH737" s="401"/>
      <c r="EI737" s="400"/>
      <c r="EJ737" s="447"/>
      <c r="EK737" s="511"/>
      <c r="EL737" s="514"/>
      <c r="EM737" s="448"/>
      <c r="EN737" s="344"/>
      <c r="EO737" s="345"/>
      <c r="EP737" s="171">
        <f t="shared" si="815"/>
        <v>19</v>
      </c>
      <c r="EQ737" s="171">
        <f t="shared" si="816"/>
        <v>1</v>
      </c>
      <c r="ER737" s="171">
        <f t="shared" si="817"/>
        <v>0</v>
      </c>
      <c r="ES737" s="171">
        <f t="shared" si="818"/>
        <v>0</v>
      </c>
      <c r="ET737" s="171">
        <f t="shared" si="819"/>
        <v>0</v>
      </c>
      <c r="EU737" s="171">
        <f t="shared" si="820"/>
        <v>0</v>
      </c>
      <c r="EV737" s="172">
        <f t="shared" si="821"/>
        <v>20</v>
      </c>
      <c r="EW737" s="173"/>
      <c r="EX737" s="248">
        <f t="shared" si="843"/>
        <v>0</v>
      </c>
      <c r="EY737" s="174">
        <f>(L737*regular)+(M737*Cadeirantee)</f>
        <v>0</v>
      </c>
      <c r="EZ737" s="249">
        <f>SUMIF(FG737:GJ737,"&gt;0")</f>
        <v>0</v>
      </c>
      <c r="FA737" s="249">
        <f>SUMIF(FG737:GJ737,"&lt;0")+SUMIF(GN737:HP737,"&lt;0")</f>
        <v>0</v>
      </c>
      <c r="FB737" s="174">
        <v>0</v>
      </c>
      <c r="FC737" s="126">
        <f>N737*km*'VALORES TABELA'!$B$13</f>
        <v>0</v>
      </c>
      <c r="FD737" s="250">
        <f t="shared" ref="FD737:FD740" si="844">GL737</f>
        <v>0</v>
      </c>
      <c r="FE737" s="105"/>
      <c r="FF737" s="119"/>
      <c r="FG737" s="119"/>
      <c r="FH737" s="119"/>
      <c r="FI737" s="119"/>
      <c r="FJ737" s="119"/>
      <c r="FK737" s="119"/>
      <c r="FL737" s="119"/>
      <c r="FM737" s="119"/>
      <c r="FN737" s="119"/>
      <c r="FO737" s="119"/>
      <c r="FP737" s="119"/>
      <c r="FQ737" s="119"/>
      <c r="FR737" s="119"/>
      <c r="FS737" s="119"/>
      <c r="FT737" s="119"/>
      <c r="FU737" s="119"/>
      <c r="FV737" s="119"/>
      <c r="FW737" s="119"/>
      <c r="FX737" s="119"/>
      <c r="FY737" s="119"/>
      <c r="FZ737" s="119"/>
      <c r="GA737" s="119"/>
      <c r="GB737" s="119"/>
      <c r="GC737" s="119"/>
      <c r="GD737" s="119"/>
      <c r="GE737" s="119"/>
      <c r="GF737" s="119"/>
      <c r="GG737" s="119"/>
      <c r="GH737" s="119"/>
      <c r="GI737" s="119"/>
      <c r="GJ737" s="119"/>
      <c r="GK737" s="251"/>
      <c r="GL737" s="103">
        <f t="shared" si="822"/>
        <v>0</v>
      </c>
      <c r="GM737" s="124"/>
      <c r="GN737" s="104"/>
      <c r="GO737" s="104"/>
      <c r="GP737" s="104"/>
      <c r="GQ737" s="104"/>
      <c r="GR737" s="104"/>
      <c r="GS737" s="104"/>
      <c r="GT737" s="104"/>
      <c r="GU737" s="104"/>
      <c r="GV737" s="104"/>
      <c r="GW737" s="104"/>
      <c r="GX737" s="104"/>
      <c r="GY737" s="104"/>
      <c r="GZ737" s="104"/>
      <c r="HA737" s="104"/>
      <c r="HB737" s="104"/>
      <c r="HC737" s="104"/>
      <c r="HD737" s="104"/>
      <c r="HE737" s="104"/>
      <c r="HF737" s="104"/>
      <c r="HG737" s="104"/>
      <c r="HH737" s="104"/>
      <c r="HI737" s="104"/>
      <c r="HJ737" s="104"/>
      <c r="HK737" s="104"/>
      <c r="HL737" s="104"/>
      <c r="HM737" s="104"/>
      <c r="HN737" s="104"/>
      <c r="HO737" s="104"/>
      <c r="HP737" s="104"/>
      <c r="HQ737" s="64"/>
      <c r="HR737" s="64"/>
      <c r="HS737" s="64"/>
      <c r="HT737" s="64"/>
      <c r="HU737" s="64"/>
      <c r="HV737" s="64"/>
      <c r="HW737" s="105"/>
      <c r="HX737" s="64"/>
      <c r="HY737" s="280">
        <f t="shared" ref="HY737:HY740" si="845">IF(ISTEXT(EM737), VALUE(EM737), EM737)</f>
        <v>0</v>
      </c>
      <c r="HZ737" s="280">
        <f t="shared" ref="HZ737:HZ740" si="846">IF(ISTEXT(EN737), VALUE(EN737), EN737)</f>
        <v>0</v>
      </c>
      <c r="IA737" s="280">
        <f t="shared" ref="IA737:IA740" si="847">IF(ISTEXT(EO737), VALUE(EO737), EO737)</f>
        <v>0</v>
      </c>
      <c r="IB737" s="64"/>
      <c r="IC737" s="64"/>
    </row>
    <row r="738" spans="1:237" s="106" customFormat="1" ht="22.5" customHeight="1" x14ac:dyDescent="0.25">
      <c r="A738" s="368" t="s">
        <v>3834</v>
      </c>
      <c r="B738" s="369" t="s">
        <v>3835</v>
      </c>
      <c r="C738" s="375" t="s">
        <v>3229</v>
      </c>
      <c r="D738" s="371" t="s">
        <v>3798</v>
      </c>
      <c r="E738" s="371" t="s">
        <v>3836</v>
      </c>
      <c r="F738" s="376" t="s">
        <v>3222</v>
      </c>
      <c r="G738" s="376" t="s">
        <v>3223</v>
      </c>
      <c r="H738" s="373" t="s">
        <v>240</v>
      </c>
      <c r="I738" s="374" t="s">
        <v>3837</v>
      </c>
      <c r="J738" s="421" t="s">
        <v>3227</v>
      </c>
      <c r="K738" s="422" t="s">
        <v>3231</v>
      </c>
      <c r="L738" s="329">
        <f>CONTINUA!BV738</f>
        <v>0</v>
      </c>
      <c r="M738" s="329">
        <f>CONTINUA!BW738</f>
        <v>0</v>
      </c>
      <c r="N738" s="657"/>
      <c r="O738" s="658" t="s">
        <v>4224</v>
      </c>
      <c r="P738" s="659" t="s">
        <v>206</v>
      </c>
      <c r="Q738" s="400"/>
      <c r="R738" s="401"/>
      <c r="S738" s="400"/>
      <c r="T738" s="401"/>
      <c r="U738" s="400"/>
      <c r="V738" s="401"/>
      <c r="W738" s="400"/>
      <c r="X738" s="401"/>
      <c r="Y738" s="400"/>
      <c r="Z738" s="401"/>
      <c r="AA738" s="400"/>
      <c r="AB738" s="401"/>
      <c r="AC738" s="400"/>
      <c r="AD738" s="401"/>
      <c r="AE738" s="400"/>
      <c r="AF738" s="401"/>
      <c r="AG738" s="400"/>
      <c r="AH738" s="401"/>
      <c r="AI738" s="400"/>
      <c r="AJ738" s="401"/>
      <c r="AK738" s="400"/>
      <c r="AL738" s="401"/>
      <c r="AM738" s="400"/>
      <c r="AN738" s="401"/>
      <c r="AO738" s="400"/>
      <c r="AP738" s="401"/>
      <c r="AQ738" s="400"/>
      <c r="AR738" s="401"/>
      <c r="AS738" s="400"/>
      <c r="AT738" s="401"/>
      <c r="AU738" s="400"/>
      <c r="AV738" s="401"/>
      <c r="AW738" s="400"/>
      <c r="AX738" s="401"/>
      <c r="AY738" s="400"/>
      <c r="AZ738" s="401"/>
      <c r="BA738" s="400"/>
      <c r="BB738" s="401"/>
      <c r="BC738" s="400"/>
      <c r="BD738" s="401"/>
      <c r="BE738" s="400"/>
      <c r="BF738" s="401"/>
      <c r="BG738" s="400"/>
      <c r="BH738" s="401"/>
      <c r="BI738" s="400"/>
      <c r="BJ738" s="401"/>
      <c r="BK738" s="400"/>
      <c r="BL738" s="401"/>
      <c r="BM738" s="400"/>
      <c r="BN738" s="401"/>
      <c r="BO738" s="400"/>
      <c r="BP738" s="401"/>
      <c r="BQ738" s="400"/>
      <c r="BR738" s="401"/>
      <c r="BS738" s="400"/>
      <c r="BT738" s="401"/>
      <c r="BU738" s="400"/>
      <c r="BV738" s="401"/>
      <c r="BW738" s="400"/>
      <c r="BX738" s="401"/>
      <c r="BY738" s="400"/>
      <c r="BZ738" s="401"/>
      <c r="CA738" s="400"/>
      <c r="CB738" s="401"/>
      <c r="CC738" s="400"/>
      <c r="CD738" s="401"/>
      <c r="CE738" s="400"/>
      <c r="CF738" s="401"/>
      <c r="CG738" s="400"/>
      <c r="CH738" s="401"/>
      <c r="CI738" s="400"/>
      <c r="CJ738" s="401"/>
      <c r="CK738" s="400"/>
      <c r="CL738" s="401"/>
      <c r="CM738" s="400"/>
      <c r="CN738" s="401"/>
      <c r="CO738" s="400"/>
      <c r="CP738" s="401"/>
      <c r="CQ738" s="400"/>
      <c r="CR738" s="401"/>
      <c r="CS738" s="400"/>
      <c r="CT738" s="401"/>
      <c r="CU738" s="400"/>
      <c r="CV738" s="401"/>
      <c r="CW738" s="400"/>
      <c r="CX738" s="401"/>
      <c r="CY738" s="400"/>
      <c r="CZ738" s="401"/>
      <c r="DA738" s="400"/>
      <c r="DB738" s="401"/>
      <c r="DC738" s="400"/>
      <c r="DD738" s="401"/>
      <c r="DE738" s="400"/>
      <c r="DF738" s="401"/>
      <c r="DG738" s="400"/>
      <c r="DH738" s="401"/>
      <c r="DI738" s="400"/>
      <c r="DJ738" s="401"/>
      <c r="DK738" s="400"/>
      <c r="DL738" s="401"/>
      <c r="DM738" s="400"/>
      <c r="DN738" s="401"/>
      <c r="DO738" s="400"/>
      <c r="DP738" s="401"/>
      <c r="DQ738" s="400"/>
      <c r="DR738" s="401"/>
      <c r="DS738" s="400"/>
      <c r="DT738" s="401"/>
      <c r="DU738" s="400"/>
      <c r="DV738" s="401"/>
      <c r="DW738" s="400"/>
      <c r="DX738" s="401"/>
      <c r="DY738" s="400"/>
      <c r="DZ738" s="401"/>
      <c r="EA738" s="400"/>
      <c r="EB738" s="401"/>
      <c r="EC738" s="400"/>
      <c r="ED738" s="401"/>
      <c r="EE738" s="400"/>
      <c r="EF738" s="401"/>
      <c r="EG738" s="400"/>
      <c r="EH738" s="401"/>
      <c r="EI738" s="400"/>
      <c r="EJ738" s="447"/>
      <c r="EK738" s="511"/>
      <c r="EL738" s="514"/>
      <c r="EM738" s="448"/>
      <c r="EN738" s="344"/>
      <c r="EO738" s="345"/>
      <c r="EP738" s="171">
        <f t="shared" si="815"/>
        <v>0</v>
      </c>
      <c r="EQ738" s="171">
        <f t="shared" si="816"/>
        <v>0</v>
      </c>
      <c r="ER738" s="171">
        <f t="shared" si="817"/>
        <v>0</v>
      </c>
      <c r="ES738" s="171">
        <f t="shared" si="818"/>
        <v>0</v>
      </c>
      <c r="ET738" s="171">
        <f t="shared" si="819"/>
        <v>0</v>
      </c>
      <c r="EU738" s="171">
        <f t="shared" si="820"/>
        <v>0</v>
      </c>
      <c r="EV738" s="172">
        <f t="shared" si="821"/>
        <v>0</v>
      </c>
      <c r="EW738" s="125"/>
      <c r="EX738" s="248">
        <f t="shared" si="843"/>
        <v>0</v>
      </c>
      <c r="EY738" s="174">
        <f>(L738*regular)+(M738*Cadeirantee)</f>
        <v>0</v>
      </c>
      <c r="EZ738" s="249">
        <f>SUMIF(FG738:GJ738,"&gt;0")</f>
        <v>0</v>
      </c>
      <c r="FA738" s="249">
        <f>SUMIF(FG738:GJ738,"&lt;0")+SUMIF(GN738:HP738,"&lt;0")</f>
        <v>0</v>
      </c>
      <c r="FB738" s="174">
        <v>0</v>
      </c>
      <c r="FC738" s="126">
        <f>N738*km*'VALORES TABELA'!$B$13</f>
        <v>0</v>
      </c>
      <c r="FD738" s="250">
        <f t="shared" si="844"/>
        <v>0</v>
      </c>
      <c r="FE738" s="105"/>
      <c r="FF738" s="108"/>
      <c r="FG738" s="108"/>
      <c r="FH738" s="108"/>
      <c r="FI738" s="108"/>
      <c r="FJ738" s="108"/>
      <c r="FK738" s="108"/>
      <c r="FL738" s="108"/>
      <c r="FM738" s="108"/>
      <c r="FN738" s="108"/>
      <c r="FO738" s="108"/>
      <c r="FP738" s="108"/>
      <c r="FQ738" s="108"/>
      <c r="FR738" s="108"/>
      <c r="FS738" s="108"/>
      <c r="FT738" s="108"/>
      <c r="FU738" s="108"/>
      <c r="FV738" s="108"/>
      <c r="FW738" s="108"/>
      <c r="FX738" s="108"/>
      <c r="FY738" s="108"/>
      <c r="FZ738" s="108"/>
      <c r="GA738" s="108"/>
      <c r="GB738" s="108"/>
      <c r="GC738" s="108"/>
      <c r="GD738" s="108"/>
      <c r="GE738" s="108"/>
      <c r="GF738" s="108"/>
      <c r="GG738" s="108"/>
      <c r="GH738" s="108"/>
      <c r="GI738" s="108"/>
      <c r="GJ738" s="108"/>
      <c r="GK738" s="251"/>
      <c r="GL738" s="103">
        <f t="shared" si="822"/>
        <v>0</v>
      </c>
      <c r="GM738" s="124"/>
      <c r="GN738" s="104"/>
      <c r="GO738" s="104"/>
      <c r="GP738" s="104"/>
      <c r="GQ738" s="104"/>
      <c r="GR738" s="104"/>
      <c r="GS738" s="104"/>
      <c r="GT738" s="104"/>
      <c r="GU738" s="104"/>
      <c r="GV738" s="104"/>
      <c r="GW738" s="104"/>
      <c r="GX738" s="104"/>
      <c r="GY738" s="104"/>
      <c r="GZ738" s="104"/>
      <c r="HA738" s="104"/>
      <c r="HB738" s="104"/>
      <c r="HC738" s="104"/>
      <c r="HD738" s="104"/>
      <c r="HE738" s="104"/>
      <c r="HF738" s="104"/>
      <c r="HG738" s="104"/>
      <c r="HH738" s="104"/>
      <c r="HI738" s="104"/>
      <c r="HJ738" s="104"/>
      <c r="HK738" s="104"/>
      <c r="HL738" s="104"/>
      <c r="HM738" s="104"/>
      <c r="HN738" s="104"/>
      <c r="HO738" s="104"/>
      <c r="HP738" s="104"/>
      <c r="HQ738" s="64"/>
      <c r="HR738" s="64"/>
      <c r="HS738" s="64"/>
      <c r="HT738" s="64"/>
      <c r="HU738" s="64"/>
      <c r="HV738" s="64"/>
      <c r="HW738" s="105"/>
      <c r="HX738" s="64"/>
      <c r="HY738" s="280">
        <f t="shared" si="845"/>
        <v>0</v>
      </c>
      <c r="HZ738" s="280">
        <f t="shared" si="846"/>
        <v>0</v>
      </c>
      <c r="IA738" s="280">
        <f t="shared" si="847"/>
        <v>0</v>
      </c>
      <c r="IB738" s="64"/>
      <c r="IC738" s="64"/>
    </row>
    <row r="739" spans="1:237" s="106" customFormat="1" ht="22.5" customHeight="1" x14ac:dyDescent="0.25">
      <c r="A739" s="368" t="s">
        <v>3834</v>
      </c>
      <c r="B739" s="369" t="s">
        <v>3835</v>
      </c>
      <c r="C739" s="375" t="s">
        <v>3229</v>
      </c>
      <c r="D739" s="371" t="s">
        <v>3798</v>
      </c>
      <c r="E739" s="371" t="s">
        <v>3836</v>
      </c>
      <c r="F739" s="376" t="s">
        <v>3222</v>
      </c>
      <c r="G739" s="376" t="s">
        <v>3223</v>
      </c>
      <c r="H739" s="373" t="s">
        <v>240</v>
      </c>
      <c r="I739" s="374" t="s">
        <v>3837</v>
      </c>
      <c r="J739" s="421" t="s">
        <v>3227</v>
      </c>
      <c r="K739" s="423" t="s">
        <v>3232</v>
      </c>
      <c r="L739" s="329">
        <f>CONTINUA!BV739</f>
        <v>0</v>
      </c>
      <c r="M739" s="329">
        <f>CONTINUA!BW739</f>
        <v>0</v>
      </c>
      <c r="N739" s="657"/>
      <c r="O739" s="658" t="s">
        <v>4224</v>
      </c>
      <c r="P739" s="659" t="s">
        <v>206</v>
      </c>
      <c r="Q739" s="400"/>
      <c r="R739" s="401"/>
      <c r="S739" s="400"/>
      <c r="T739" s="401"/>
      <c r="U739" s="400"/>
      <c r="V739" s="401"/>
      <c r="W739" s="400"/>
      <c r="X739" s="401"/>
      <c r="Y739" s="400"/>
      <c r="Z739" s="401"/>
      <c r="AA739" s="400"/>
      <c r="AB739" s="401"/>
      <c r="AC739" s="400"/>
      <c r="AD739" s="401"/>
      <c r="AE739" s="400"/>
      <c r="AF739" s="401"/>
      <c r="AG739" s="400"/>
      <c r="AH739" s="401"/>
      <c r="AI739" s="400"/>
      <c r="AJ739" s="401"/>
      <c r="AK739" s="400"/>
      <c r="AL739" s="401"/>
      <c r="AM739" s="400"/>
      <c r="AN739" s="401"/>
      <c r="AO739" s="400"/>
      <c r="AP739" s="401"/>
      <c r="AQ739" s="400"/>
      <c r="AR739" s="401"/>
      <c r="AS739" s="400"/>
      <c r="AT739" s="401"/>
      <c r="AU739" s="400"/>
      <c r="AV739" s="401"/>
      <c r="AW739" s="400"/>
      <c r="AX739" s="401"/>
      <c r="AY739" s="400"/>
      <c r="AZ739" s="401"/>
      <c r="BA739" s="400"/>
      <c r="BB739" s="401"/>
      <c r="BC739" s="400"/>
      <c r="BD739" s="401"/>
      <c r="BE739" s="400"/>
      <c r="BF739" s="401"/>
      <c r="BG739" s="400"/>
      <c r="BH739" s="401"/>
      <c r="BI739" s="400"/>
      <c r="BJ739" s="401"/>
      <c r="BK739" s="400"/>
      <c r="BL739" s="401"/>
      <c r="BM739" s="400"/>
      <c r="BN739" s="401"/>
      <c r="BO739" s="400"/>
      <c r="BP739" s="401"/>
      <c r="BQ739" s="400"/>
      <c r="BR739" s="401"/>
      <c r="BS739" s="400"/>
      <c r="BT739" s="401"/>
      <c r="BU739" s="400"/>
      <c r="BV739" s="401"/>
      <c r="BW739" s="400"/>
      <c r="BX739" s="401"/>
      <c r="BY739" s="400"/>
      <c r="BZ739" s="401"/>
      <c r="CA739" s="400"/>
      <c r="CB739" s="401"/>
      <c r="CC739" s="400"/>
      <c r="CD739" s="401"/>
      <c r="CE739" s="400"/>
      <c r="CF739" s="401"/>
      <c r="CG739" s="400"/>
      <c r="CH739" s="401"/>
      <c r="CI739" s="400"/>
      <c r="CJ739" s="401"/>
      <c r="CK739" s="400"/>
      <c r="CL739" s="401"/>
      <c r="CM739" s="400"/>
      <c r="CN739" s="401"/>
      <c r="CO739" s="400"/>
      <c r="CP739" s="401"/>
      <c r="CQ739" s="400"/>
      <c r="CR739" s="401"/>
      <c r="CS739" s="400"/>
      <c r="CT739" s="401"/>
      <c r="CU739" s="400"/>
      <c r="CV739" s="401"/>
      <c r="CW739" s="400"/>
      <c r="CX739" s="401"/>
      <c r="CY739" s="400"/>
      <c r="CZ739" s="401"/>
      <c r="DA739" s="400"/>
      <c r="DB739" s="401"/>
      <c r="DC739" s="400"/>
      <c r="DD739" s="401"/>
      <c r="DE739" s="400"/>
      <c r="DF739" s="401"/>
      <c r="DG739" s="400"/>
      <c r="DH739" s="401"/>
      <c r="DI739" s="400"/>
      <c r="DJ739" s="401"/>
      <c r="DK739" s="400"/>
      <c r="DL739" s="401"/>
      <c r="DM739" s="400"/>
      <c r="DN739" s="401"/>
      <c r="DO739" s="400"/>
      <c r="DP739" s="401"/>
      <c r="DQ739" s="400"/>
      <c r="DR739" s="401"/>
      <c r="DS739" s="400"/>
      <c r="DT739" s="401"/>
      <c r="DU739" s="400"/>
      <c r="DV739" s="401"/>
      <c r="DW739" s="400"/>
      <c r="DX739" s="401"/>
      <c r="DY739" s="400"/>
      <c r="DZ739" s="401"/>
      <c r="EA739" s="400"/>
      <c r="EB739" s="401"/>
      <c r="EC739" s="400"/>
      <c r="ED739" s="401"/>
      <c r="EE739" s="400"/>
      <c r="EF739" s="401"/>
      <c r="EG739" s="400"/>
      <c r="EH739" s="401"/>
      <c r="EI739" s="400"/>
      <c r="EJ739" s="447"/>
      <c r="EK739" s="511"/>
      <c r="EL739" s="514"/>
      <c r="EM739" s="448"/>
      <c r="EN739" s="344"/>
      <c r="EO739" s="345"/>
      <c r="EP739" s="171">
        <f t="shared" si="815"/>
        <v>0</v>
      </c>
      <c r="EQ739" s="171">
        <f t="shared" si="816"/>
        <v>0</v>
      </c>
      <c r="ER739" s="171">
        <f t="shared" si="817"/>
        <v>0</v>
      </c>
      <c r="ES739" s="171">
        <f t="shared" si="818"/>
        <v>0</v>
      </c>
      <c r="ET739" s="171">
        <f t="shared" si="819"/>
        <v>0</v>
      </c>
      <c r="EU739" s="171">
        <f t="shared" si="820"/>
        <v>0</v>
      </c>
      <c r="EV739" s="172">
        <f t="shared" si="821"/>
        <v>0</v>
      </c>
      <c r="EW739" s="127"/>
      <c r="EX739" s="248">
        <f t="shared" si="843"/>
        <v>0</v>
      </c>
      <c r="EY739" s="174">
        <f>(L739*regular)+(M739*Cadeirantee)</f>
        <v>0</v>
      </c>
      <c r="EZ739" s="249">
        <f>SUMIF(FG739:GJ739,"&gt;0")</f>
        <v>0</v>
      </c>
      <c r="FA739" s="249">
        <f>SUMIF(FG739:GJ739,"&lt;0")+SUMIF(GN739:HP739,"&lt;0")</f>
        <v>0</v>
      </c>
      <c r="FB739" s="174">
        <v>0</v>
      </c>
      <c r="FC739" s="126">
        <f>N739*km*'VALORES TABELA'!$B$13</f>
        <v>0</v>
      </c>
      <c r="FD739" s="250">
        <f t="shared" si="844"/>
        <v>0</v>
      </c>
      <c r="FE739" s="105"/>
      <c r="FF739" s="118"/>
      <c r="FG739" s="118"/>
      <c r="FH739" s="118"/>
      <c r="FI739" s="118"/>
      <c r="FJ739" s="118"/>
      <c r="FK739" s="118"/>
      <c r="FL739" s="118"/>
      <c r="FM739" s="118"/>
      <c r="FN739" s="118"/>
      <c r="FO739" s="118"/>
      <c r="FP739" s="118"/>
      <c r="FQ739" s="118"/>
      <c r="FR739" s="118"/>
      <c r="FS739" s="118"/>
      <c r="FT739" s="118"/>
      <c r="FU739" s="118"/>
      <c r="FV739" s="118"/>
      <c r="FW739" s="118"/>
      <c r="FX739" s="118"/>
      <c r="FY739" s="118"/>
      <c r="FZ739" s="118"/>
      <c r="GA739" s="118"/>
      <c r="GB739" s="118"/>
      <c r="GC739" s="118"/>
      <c r="GD739" s="118"/>
      <c r="GE739" s="118"/>
      <c r="GF739" s="118"/>
      <c r="GG739" s="118"/>
      <c r="GH739" s="118"/>
      <c r="GI739" s="118"/>
      <c r="GJ739" s="118"/>
      <c r="GK739" s="252"/>
      <c r="GL739" s="103">
        <f t="shared" si="822"/>
        <v>0</v>
      </c>
      <c r="GM739" s="124"/>
      <c r="GN739" s="104"/>
      <c r="GO739" s="104"/>
      <c r="GP739" s="104"/>
      <c r="GQ739" s="104"/>
      <c r="GR739" s="104"/>
      <c r="GS739" s="104"/>
      <c r="GT739" s="104"/>
      <c r="GU739" s="104"/>
      <c r="GV739" s="104"/>
      <c r="GW739" s="104"/>
      <c r="GX739" s="104"/>
      <c r="GY739" s="104"/>
      <c r="GZ739" s="104"/>
      <c r="HA739" s="104"/>
      <c r="HB739" s="104"/>
      <c r="HC739" s="104"/>
      <c r="HD739" s="104"/>
      <c r="HE739" s="104"/>
      <c r="HF739" s="104"/>
      <c r="HG739" s="104"/>
      <c r="HH739" s="104"/>
      <c r="HI739" s="104"/>
      <c r="HJ739" s="104"/>
      <c r="HK739" s="104"/>
      <c r="HL739" s="104"/>
      <c r="HM739" s="104"/>
      <c r="HN739" s="104"/>
      <c r="HO739" s="104"/>
      <c r="HP739" s="104"/>
      <c r="HQ739" s="64"/>
      <c r="HR739" s="65"/>
      <c r="HS739" s="65"/>
      <c r="HT739" s="65"/>
      <c r="HU739" s="65"/>
      <c r="HV739" s="65"/>
      <c r="HW739" s="105"/>
      <c r="HX739" s="65"/>
      <c r="HY739" s="280">
        <f t="shared" si="845"/>
        <v>0</v>
      </c>
      <c r="HZ739" s="280">
        <f t="shared" si="846"/>
        <v>0</v>
      </c>
      <c r="IA739" s="280">
        <f t="shared" si="847"/>
        <v>0</v>
      </c>
      <c r="IB739" s="65"/>
      <c r="IC739" s="65"/>
    </row>
    <row r="740" spans="1:237" s="106" customFormat="1" ht="22.5" customHeight="1" thickBot="1" x14ac:dyDescent="0.3">
      <c r="A740" s="377" t="s">
        <v>3834</v>
      </c>
      <c r="B740" s="378" t="s">
        <v>3835</v>
      </c>
      <c r="C740" s="379" t="s">
        <v>3229</v>
      </c>
      <c r="D740" s="380" t="s">
        <v>3798</v>
      </c>
      <c r="E740" s="380" t="s">
        <v>3836</v>
      </c>
      <c r="F740" s="381" t="s">
        <v>3222</v>
      </c>
      <c r="G740" s="381" t="s">
        <v>3223</v>
      </c>
      <c r="H740" s="382" t="s">
        <v>240</v>
      </c>
      <c r="I740" s="383" t="s">
        <v>3837</v>
      </c>
      <c r="J740" s="421" t="s">
        <v>3227</v>
      </c>
      <c r="K740" s="424" t="s">
        <v>60</v>
      </c>
      <c r="L740" s="329">
        <f>CONTINUA!BV740</f>
        <v>0</v>
      </c>
      <c r="M740" s="329">
        <f>CONTINUA!BW740</f>
        <v>0</v>
      </c>
      <c r="N740" s="657"/>
      <c r="O740" s="658" t="s">
        <v>4224</v>
      </c>
      <c r="P740" s="659" t="s">
        <v>206</v>
      </c>
      <c r="Q740" s="400"/>
      <c r="R740" s="401"/>
      <c r="S740" s="400"/>
      <c r="T740" s="401"/>
      <c r="U740" s="400"/>
      <c r="V740" s="401"/>
      <c r="W740" s="400"/>
      <c r="X740" s="401"/>
      <c r="Y740" s="400"/>
      <c r="Z740" s="401"/>
      <c r="AA740" s="400"/>
      <c r="AB740" s="401"/>
      <c r="AC740" s="400"/>
      <c r="AD740" s="401"/>
      <c r="AE740" s="400"/>
      <c r="AF740" s="401"/>
      <c r="AG740" s="400"/>
      <c r="AH740" s="401"/>
      <c r="AI740" s="400"/>
      <c r="AJ740" s="401"/>
      <c r="AK740" s="400"/>
      <c r="AL740" s="401"/>
      <c r="AM740" s="400"/>
      <c r="AN740" s="401"/>
      <c r="AO740" s="400"/>
      <c r="AP740" s="401"/>
      <c r="AQ740" s="400"/>
      <c r="AR740" s="401"/>
      <c r="AS740" s="400"/>
      <c r="AT740" s="401"/>
      <c r="AU740" s="400"/>
      <c r="AV740" s="401"/>
      <c r="AW740" s="400"/>
      <c r="AX740" s="401"/>
      <c r="AY740" s="400"/>
      <c r="AZ740" s="401"/>
      <c r="BA740" s="400"/>
      <c r="BB740" s="401"/>
      <c r="BC740" s="400"/>
      <c r="BD740" s="401"/>
      <c r="BE740" s="400"/>
      <c r="BF740" s="401"/>
      <c r="BG740" s="400"/>
      <c r="BH740" s="401"/>
      <c r="BI740" s="400"/>
      <c r="BJ740" s="401"/>
      <c r="BK740" s="400"/>
      <c r="BL740" s="401"/>
      <c r="BM740" s="400"/>
      <c r="BN740" s="401"/>
      <c r="BO740" s="400"/>
      <c r="BP740" s="401"/>
      <c r="BQ740" s="400"/>
      <c r="BR740" s="401"/>
      <c r="BS740" s="400"/>
      <c r="BT740" s="401"/>
      <c r="BU740" s="400"/>
      <c r="BV740" s="401"/>
      <c r="BW740" s="400"/>
      <c r="BX740" s="401"/>
      <c r="BY740" s="400"/>
      <c r="BZ740" s="401"/>
      <c r="CA740" s="400"/>
      <c r="CB740" s="401"/>
      <c r="CC740" s="400"/>
      <c r="CD740" s="401"/>
      <c r="CE740" s="400"/>
      <c r="CF740" s="401"/>
      <c r="CG740" s="400"/>
      <c r="CH740" s="401"/>
      <c r="CI740" s="400"/>
      <c r="CJ740" s="401"/>
      <c r="CK740" s="400"/>
      <c r="CL740" s="401"/>
      <c r="CM740" s="400"/>
      <c r="CN740" s="401"/>
      <c r="CO740" s="400"/>
      <c r="CP740" s="401"/>
      <c r="CQ740" s="400"/>
      <c r="CR740" s="401"/>
      <c r="CS740" s="400"/>
      <c r="CT740" s="401"/>
      <c r="CU740" s="400"/>
      <c r="CV740" s="401"/>
      <c r="CW740" s="400"/>
      <c r="CX740" s="401"/>
      <c r="CY740" s="400"/>
      <c r="CZ740" s="401"/>
      <c r="DA740" s="400"/>
      <c r="DB740" s="401"/>
      <c r="DC740" s="400"/>
      <c r="DD740" s="401"/>
      <c r="DE740" s="400"/>
      <c r="DF740" s="401"/>
      <c r="DG740" s="400"/>
      <c r="DH740" s="401"/>
      <c r="DI740" s="400"/>
      <c r="DJ740" s="401"/>
      <c r="DK740" s="400"/>
      <c r="DL740" s="401"/>
      <c r="DM740" s="400"/>
      <c r="DN740" s="401"/>
      <c r="DO740" s="400"/>
      <c r="DP740" s="401"/>
      <c r="DQ740" s="400"/>
      <c r="DR740" s="401"/>
      <c r="DS740" s="400"/>
      <c r="DT740" s="401"/>
      <c r="DU740" s="400"/>
      <c r="DV740" s="401"/>
      <c r="DW740" s="400"/>
      <c r="DX740" s="401"/>
      <c r="DY740" s="400"/>
      <c r="DZ740" s="401"/>
      <c r="EA740" s="400"/>
      <c r="EB740" s="401"/>
      <c r="EC740" s="400"/>
      <c r="ED740" s="401"/>
      <c r="EE740" s="400"/>
      <c r="EF740" s="401"/>
      <c r="EG740" s="400"/>
      <c r="EH740" s="401"/>
      <c r="EI740" s="400"/>
      <c r="EJ740" s="447"/>
      <c r="EK740" s="512"/>
      <c r="EL740" s="515"/>
      <c r="EM740" s="450"/>
      <c r="EN740" s="348"/>
      <c r="EO740" s="348"/>
      <c r="EP740" s="179">
        <f t="shared" si="815"/>
        <v>0</v>
      </c>
      <c r="EQ740" s="179">
        <f t="shared" si="816"/>
        <v>0</v>
      </c>
      <c r="ER740" s="179">
        <f t="shared" si="817"/>
        <v>0</v>
      </c>
      <c r="ES740" s="179">
        <f t="shared" si="818"/>
        <v>0</v>
      </c>
      <c r="ET740" s="179">
        <f t="shared" si="819"/>
        <v>0</v>
      </c>
      <c r="EU740" s="179">
        <f t="shared" si="820"/>
        <v>0</v>
      </c>
      <c r="EV740" s="172">
        <f t="shared" si="821"/>
        <v>0</v>
      </c>
      <c r="EW740" s="253"/>
      <c r="EX740" s="254">
        <v>0</v>
      </c>
      <c r="EY740" s="180">
        <v>0</v>
      </c>
      <c r="EZ740" s="255">
        <v>0</v>
      </c>
      <c r="FA740" s="255">
        <v>0</v>
      </c>
      <c r="FB740" s="180">
        <f>SUM(FF740:GI740)/2</f>
        <v>0</v>
      </c>
      <c r="FC740" s="256">
        <f>N740*km*'VALORES TABELA'!$B$13</f>
        <v>0</v>
      </c>
      <c r="FD740" s="250">
        <f t="shared" si="844"/>
        <v>0</v>
      </c>
      <c r="FE740" s="257"/>
      <c r="FF740" s="181">
        <f>((Q740+S740)*Percapita)+((R740+T740)*Cadeirante)</f>
        <v>0</v>
      </c>
      <c r="FG740" s="181">
        <f>((U740+W740)*Percapita/30*FG$4)+((V740+X740)*Cadeirante/30*FG$4)</f>
        <v>0</v>
      </c>
      <c r="FH740" s="181">
        <f>((Y740+AA740)*Percapita/30*FH$4)+((Z740+AB740)*Cadeirante/30*FH$4)</f>
        <v>0</v>
      </c>
      <c r="FI740" s="181">
        <f>((AC740+AE740)*Percapita/30*FI$4)+((AD740+AF740)*Cadeirante/30*FI$4)</f>
        <v>0</v>
      </c>
      <c r="FJ740" s="181">
        <f>((AG740+AI740)*Percapita/30*FJ$4)+((AH740+AJ740)*Cadeirante/30*FJ$4)</f>
        <v>0</v>
      </c>
      <c r="FK740" s="181">
        <f>((AK740+AM740)*Percapita/30*FK$4)+((AL740+AN740)*Cadeirante/30*FK$4)</f>
        <v>0</v>
      </c>
      <c r="FL740" s="181">
        <f>((AO740+AQ740)*Percapita/30*FL$4)+((AP740+AR740)*Cadeirante/30*FL$4)</f>
        <v>0</v>
      </c>
      <c r="FM740" s="181">
        <f>((AS740+AU740)*Percapita/30*FM$4)+((AT740+AV740)*Cadeirante/30*FM$4)</f>
        <v>0</v>
      </c>
      <c r="FN740" s="181">
        <f>((AW740+AY740)*Percapita/30*FN$4)+((AX740+AZ740)*Cadeirante/30*FN$4)</f>
        <v>0</v>
      </c>
      <c r="FO740" s="181">
        <f>((BA740+BC740)*Percapita/30*FO$4)+((BB740+BD740)*Cadeirante/30*FO$4)</f>
        <v>0</v>
      </c>
      <c r="FP740" s="181">
        <f>((BE740+BG740)*Percapita/30*FP$4)+((BF740+BH740)*Cadeirante/30*FP$4)</f>
        <v>0</v>
      </c>
      <c r="FQ740" s="181">
        <f>((BI740+BK740)*Percapita/30*FQ$4)+((BJ740+BL740)*Cadeirante/30*FQ$4)</f>
        <v>0</v>
      </c>
      <c r="FR740" s="181">
        <f>((BM740+BO740)*Percapita/30*FR$4)+((BN740+BP740)*Cadeirante/30*FR$4)</f>
        <v>0</v>
      </c>
      <c r="FS740" s="181">
        <f>((BQ740+BS740)*Percapita/30*FS$4)+((BR740+BT740)*Cadeirante/30*FS$4)</f>
        <v>0</v>
      </c>
      <c r="FT740" s="181">
        <f>((BU740+BW740)*Percapita/30*FT$4)+((BV740+BX740)*Cadeirante/30*FT$4)</f>
        <v>0</v>
      </c>
      <c r="FU740" s="181">
        <f>((BY740+CA740)*Percapita/30*FU$4)+((BZ740+CB740)*Cadeirante/30*FU$4)</f>
        <v>0</v>
      </c>
      <c r="FV740" s="181">
        <f>((CC740+CE740)*Percapita/30*FV$4)+((CD740+CF740)*Cadeirante/30*FV$4)</f>
        <v>0</v>
      </c>
      <c r="FW740" s="181">
        <f>((CG740+CI740)*Percapita/30*FW$4)+((CI740+CK740)*Cadeirante/30*FW$4)</f>
        <v>0</v>
      </c>
      <c r="FX740" s="181">
        <f>((CK740+CM740)*Percapita/30*FX$4)+((CL740+CN740)*Cadeirante/30*FX$4)</f>
        <v>0</v>
      </c>
      <c r="FY740" s="181">
        <f>((CO740+CQ740)*Percapita/30*FY$4)+((CP740+CR740)*Cadeirante/30*FY$4)</f>
        <v>0</v>
      </c>
      <c r="FZ740" s="181">
        <f>((CS740+CU740)*Percapita/30*FZ$4)+((CT740+CV740)*Cadeirante/30*FZ$4)</f>
        <v>0</v>
      </c>
      <c r="GA740" s="181">
        <f>((CW740+CY740)*Percapita/30*GA$4)+((CX740+CZ740)*Cadeirante/30*GA$4)</f>
        <v>0</v>
      </c>
      <c r="GB740" s="181">
        <f>((DA740+DC740)*Percapita/30*GB$4)+((DB740+DD740)*Cadeirante/30*GB$4)</f>
        <v>0</v>
      </c>
      <c r="GC740" s="181">
        <f>((DE740+DG740)*Percapita/30*GC$4)+((DF740+DH740)*Cadeirante/30*GC$4)</f>
        <v>0</v>
      </c>
      <c r="GD740" s="181">
        <f>((DI740+DK740)*Percapita/30*GD$4)+((DJ740+DL740)*Cadeirante/30*GD$4)</f>
        <v>0</v>
      </c>
      <c r="GE740" s="181">
        <f>((DM740+DO740)*Percapita/30*GE$4)+((DN740+DP740)*Cadeirante/30*GE$4)</f>
        <v>0</v>
      </c>
      <c r="GF740" s="181">
        <f>((DQ740+DS740)*Percapita/30*GF$4)+((DR740+DT740)*Cadeirante/30*GF$4)</f>
        <v>0</v>
      </c>
      <c r="GG740" s="181">
        <f>((DU740+DW740)*Percapita/30*GG$4)+((DV740+DX740)*Cadeirante/30*GG$4)</f>
        <v>0</v>
      </c>
      <c r="GH740" s="181">
        <f>((DY740+EA740)*Percapita/30*GH$4)+((DZ740+EB740)*Cadeirante/30*GH$4)</f>
        <v>0</v>
      </c>
      <c r="GI740" s="181">
        <f>((EC740+EE740)*Percapita/30*GI$4)+((ED740+EF740)*Cadeirante/30*GI$4)</f>
        <v>0</v>
      </c>
      <c r="GJ740" s="181">
        <f>((EG740+EI740)*Percapita)+((EH740+EJ740)*Cadeirante)</f>
        <v>0</v>
      </c>
      <c r="GK740" s="258"/>
      <c r="GL740" s="103">
        <f t="shared" si="822"/>
        <v>0</v>
      </c>
      <c r="GM740" s="124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259"/>
      <c r="HQ740" s="64"/>
      <c r="HW740" s="257"/>
      <c r="HY740" s="280">
        <f t="shared" si="845"/>
        <v>0</v>
      </c>
      <c r="HZ740" s="280">
        <f t="shared" si="846"/>
        <v>0</v>
      </c>
      <c r="IA740" s="280">
        <f t="shared" si="847"/>
        <v>0</v>
      </c>
    </row>
    <row r="741" spans="1:237" s="106" customFormat="1" ht="22.5" customHeight="1" x14ac:dyDescent="0.25">
      <c r="A741" t="s">
        <v>3838</v>
      </c>
      <c r="B741" s="522" t="s">
        <v>3839</v>
      </c>
      <c r="C741" s="523">
        <v>1</v>
      </c>
      <c r="D741" s="524" t="s">
        <v>3798</v>
      </c>
      <c r="E741" s="524" t="s">
        <v>3840</v>
      </c>
      <c r="F741" s="525" t="s">
        <v>3222</v>
      </c>
      <c r="G741" s="525" t="s">
        <v>3223</v>
      </c>
      <c r="H741" s="350" t="s">
        <v>240</v>
      </c>
      <c r="I741" s="351" t="s">
        <v>3841</v>
      </c>
      <c r="J741" s="409" t="s">
        <v>3227</v>
      </c>
      <c r="K741" s="410" t="s">
        <v>3228</v>
      </c>
      <c r="L741" s="329">
        <f>CONTINUA!BV741</f>
        <v>0</v>
      </c>
      <c r="M741" s="329">
        <f>CONTINUA!BW741</f>
        <v>0</v>
      </c>
      <c r="N741" s="657"/>
      <c r="O741" s="658" t="s">
        <v>4224</v>
      </c>
      <c r="P741" s="659" t="s">
        <v>206</v>
      </c>
      <c r="Q741" s="400">
        <v>16</v>
      </c>
      <c r="R741" s="401"/>
      <c r="S741" s="400"/>
      <c r="T741" s="401"/>
      <c r="U741" s="400"/>
      <c r="V741" s="401"/>
      <c r="W741" s="400"/>
      <c r="X741" s="401"/>
      <c r="Y741" s="400"/>
      <c r="Z741" s="401"/>
      <c r="AA741" s="400"/>
      <c r="AB741" s="401"/>
      <c r="AC741" s="400"/>
      <c r="AD741" s="401"/>
      <c r="AE741" s="400"/>
      <c r="AF741" s="401"/>
      <c r="AG741" s="400"/>
      <c r="AH741" s="401"/>
      <c r="AI741" s="400"/>
      <c r="AJ741" s="401"/>
      <c r="AK741" s="400"/>
      <c r="AL741" s="401"/>
      <c r="AM741" s="400"/>
      <c r="AN741" s="401"/>
      <c r="AO741" s="400"/>
      <c r="AP741" s="401"/>
      <c r="AQ741" s="400"/>
      <c r="AR741" s="401"/>
      <c r="AS741" s="400"/>
      <c r="AT741" s="401"/>
      <c r="AU741" s="400"/>
      <c r="AV741" s="401"/>
      <c r="AW741" s="400"/>
      <c r="AX741" s="401"/>
      <c r="AY741" s="400"/>
      <c r="AZ741" s="401"/>
      <c r="BA741" s="400"/>
      <c r="BB741" s="401"/>
      <c r="BC741" s="400"/>
      <c r="BD741" s="401"/>
      <c r="BE741" s="400"/>
      <c r="BF741" s="401"/>
      <c r="BG741" s="400"/>
      <c r="BH741" s="401"/>
      <c r="BI741" s="400"/>
      <c r="BJ741" s="401"/>
      <c r="BK741" s="400"/>
      <c r="BL741" s="401"/>
      <c r="BM741" s="400"/>
      <c r="BN741" s="401"/>
      <c r="BO741" s="400"/>
      <c r="BP741" s="401"/>
      <c r="BQ741" s="400"/>
      <c r="BR741" s="401"/>
      <c r="BS741" s="400"/>
      <c r="BT741" s="401"/>
      <c r="BU741" s="400"/>
      <c r="BV741" s="401"/>
      <c r="BW741" s="400"/>
      <c r="BX741" s="401"/>
      <c r="BY741" s="400"/>
      <c r="BZ741" s="401"/>
      <c r="CA741" s="400"/>
      <c r="CB741" s="401"/>
      <c r="CC741" s="400"/>
      <c r="CD741" s="401"/>
      <c r="CE741" s="400"/>
      <c r="CF741" s="401"/>
      <c r="CG741" s="400"/>
      <c r="CH741" s="401"/>
      <c r="CI741" s="400"/>
      <c r="CJ741" s="401"/>
      <c r="CK741" s="400"/>
      <c r="CL741" s="401"/>
      <c r="CM741" s="400"/>
      <c r="CN741" s="401"/>
      <c r="CO741" s="400"/>
      <c r="CP741" s="401"/>
      <c r="CQ741" s="400"/>
      <c r="CR741" s="401"/>
      <c r="CS741" s="400"/>
      <c r="CT741" s="401"/>
      <c r="CU741" s="400"/>
      <c r="CV741" s="401"/>
      <c r="CW741" s="400"/>
      <c r="CX741" s="401"/>
      <c r="CY741" s="400"/>
      <c r="CZ741" s="401"/>
      <c r="DA741" s="400"/>
      <c r="DB741" s="401"/>
      <c r="DC741" s="400"/>
      <c r="DD741" s="401"/>
      <c r="DE741" s="400"/>
      <c r="DF741" s="401"/>
      <c r="DG741" s="400"/>
      <c r="DH741" s="401"/>
      <c r="DI741" s="400"/>
      <c r="DJ741" s="401"/>
      <c r="DK741" s="400"/>
      <c r="DL741" s="401"/>
      <c r="DM741" s="400"/>
      <c r="DN741" s="401"/>
      <c r="DO741" s="400"/>
      <c r="DP741" s="401"/>
      <c r="DQ741" s="400"/>
      <c r="DR741" s="401"/>
      <c r="DS741" s="400"/>
      <c r="DT741" s="401"/>
      <c r="DU741" s="400"/>
      <c r="DV741" s="401"/>
      <c r="DW741" s="400"/>
      <c r="DX741" s="401"/>
      <c r="DY741" s="400"/>
      <c r="DZ741" s="401"/>
      <c r="EA741" s="400"/>
      <c r="EB741" s="401"/>
      <c r="EC741" s="400"/>
      <c r="ED741" s="401"/>
      <c r="EE741" s="400"/>
      <c r="EF741" s="401"/>
      <c r="EG741" s="400"/>
      <c r="EH741" s="401"/>
      <c r="EI741" s="400"/>
      <c r="EJ741" s="447"/>
      <c r="EK741" s="510"/>
      <c r="EL741" s="513"/>
      <c r="EM741" s="520"/>
      <c r="EN741" s="520"/>
      <c r="EO741" s="520"/>
      <c r="EP741" s="171">
        <f t="shared" si="815"/>
        <v>16</v>
      </c>
      <c r="EQ741" s="171">
        <f t="shared" si="816"/>
        <v>0</v>
      </c>
      <c r="ER741" s="171">
        <f t="shared" si="817"/>
        <v>0</v>
      </c>
      <c r="ES741" s="171">
        <f t="shared" si="818"/>
        <v>0</v>
      </c>
      <c r="ET741" s="171">
        <f t="shared" si="819"/>
        <v>0</v>
      </c>
      <c r="EU741" s="171">
        <f t="shared" si="820"/>
        <v>0</v>
      </c>
      <c r="EV741" s="172">
        <f t="shared" si="821"/>
        <v>16</v>
      </c>
      <c r="EW741" s="367">
        <f>IF(C741=4,IF(MAX(Q741:EJ743)&gt;0,(Especiall/30*(IF(($G741-$F741)=($G$5-$F$5),30,IF(DAY($G741)=31,($G741-$F741),($G741-$F741)+1)))),0),0)</f>
        <v>0</v>
      </c>
      <c r="EX741" s="248">
        <f t="shared" ref="EX741:EX744" si="848">FF741</f>
        <v>25598.33</v>
      </c>
      <c r="EY741" s="174">
        <f>(L741*regular)+(M741*Cadeirantee)</f>
        <v>0</v>
      </c>
      <c r="EZ741" s="249">
        <f>SUMIF(FG741:GJ741,"&gt;0")</f>
        <v>89.887</v>
      </c>
      <c r="FA741" s="249">
        <f>SUMIF(FG741:GJ741,"&lt;0")+SUMIF(GN741:HP741,"&lt;0")</f>
        <v>-102.72800000000001</v>
      </c>
      <c r="FB741" s="174">
        <v>0</v>
      </c>
      <c r="FC741" s="175">
        <f>N741*km*'VALORES TABELA'!$B$13</f>
        <v>0</v>
      </c>
      <c r="FD741" s="250">
        <f>GL741</f>
        <v>0</v>
      </c>
      <c r="FE741" s="176">
        <f>(EW741+EW742+EW743+EW744+EX741+EX742+EX743+EX744+EY741+EY742+EY743+EY744+EY745+EZ741+EZ742+EZ743+EZ744+FA741+FA742+FA743+FA744+FC741+FC742+FC743+FC744+HY741-HZ741-IA741+FD741+FD742+FD743+FD744+FB745)</f>
        <v>25643.329000000002</v>
      </c>
      <c r="FF741" s="177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25598.33</v>
      </c>
      <c r="FG741" s="177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7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7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7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7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0</v>
      </c>
      <c r="FL741" s="177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7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0</v>
      </c>
      <c r="FN741" s="177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0</v>
      </c>
      <c r="FO741" s="177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0</v>
      </c>
      <c r="FP741" s="177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7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7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7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7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0</v>
      </c>
      <c r="FU741" s="177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7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0</v>
      </c>
      <c r="FW741" s="177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7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7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7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7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7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-102.72800000000001</v>
      </c>
      <c r="GC741" s="177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89.887</v>
      </c>
      <c r="GD741" s="177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7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7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0</v>
      </c>
      <c r="GG741" s="177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7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7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7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8"/>
      <c r="GL741" s="103">
        <f t="shared" si="822"/>
        <v>0</v>
      </c>
      <c r="GM741" s="124"/>
      <c r="GN741" s="104">
        <f>SUMIF(V741:V744,"&lt;0")*Cadeirante/30*GN$4+SUMIF(X741:X744,"&lt;0")*Cadeirante/30*GN$4</f>
        <v>0</v>
      </c>
      <c r="GO741" s="104">
        <f>SUMIF(Z741:Z744,"&lt;0")*Cadeirante/30*GO$4+SUMIF(AB741:AB744,"&lt;0")*Cadeirante/30*GO$4</f>
        <v>0</v>
      </c>
      <c r="GP741" s="104">
        <f>SUMIF(AD741:AD744,"&lt;0")*Cadeirante/30*GP$4+SUMIF(AF741:AF744,"&lt;0")*Cadeirante/30*GP$4</f>
        <v>0</v>
      </c>
      <c r="GQ741" s="104">
        <f>SUMIF(AH741:AH744,"&lt;0")*Cadeirante/30*GQ$4+SUMIF(AJ741:AJ744,"&lt;0")*Cadeirante/30*GQ$4</f>
        <v>0</v>
      </c>
      <c r="GR741" s="104">
        <f>SUMIF(AL741:AL744,"&lt;0")*Cadeirante/30*GR$4+SUMIF(AN741:AN744,"&lt;0")*Cadeirante/30*GR$4</f>
        <v>0</v>
      </c>
      <c r="GS741" s="104">
        <f>SUMIF(AP741:AP744,"&lt;0")*Cadeirante/30*GS$4+SUMIF(AR741:AR744,"&lt;0")*Cadeirante/30*GS$4</f>
        <v>0</v>
      </c>
      <c r="GT741" s="104">
        <f>SUMIF(AT741:AT744,"&lt;0")*Cadeirante/30*GT$4+SUMIF(AV741:AV744,"&lt;0")*Cadeirante/30*GT$4</f>
        <v>0</v>
      </c>
      <c r="GU741" s="104">
        <f>SUMIF(AX741:AX744,"&lt;0")*Cadeirante/30*GU$4+SUMIF(AZ741:AZ744,"&lt;0")*Cadeirante/30*GU$4</f>
        <v>0</v>
      </c>
      <c r="GV741" s="104">
        <f>SUMIF(BB741:BB744,"&lt;0")*Cadeirante/30*GV$4+SUMIF(BD741:BD744,"&lt;0")*Cadeirante/30*GV$4</f>
        <v>0</v>
      </c>
      <c r="GW741" s="104">
        <f>SUMIF(BF741:BF744,"&lt;0")*Cadeirante/30*GW$4+SUMIF(BH741:BH744,"&lt;0")*Cadeirante/30*GW$4</f>
        <v>0</v>
      </c>
      <c r="GX741" s="104">
        <f>SUMIF(BJ741:BJ744,"&lt;0")*Cadeirante/30*GX$4+SUMIF(BL741:BL744,"&lt;0")*Cadeirante/30*GX$4</f>
        <v>0</v>
      </c>
      <c r="GY741" s="104">
        <f>SUMIF(BN741:BN744,"&lt;0")*Cadeirante/30*GY$4+SUMIF(BP741:BP744,"&lt;0")*Cadeirante/30*GY$4</f>
        <v>0</v>
      </c>
      <c r="GZ741" s="104">
        <f>SUMIF(BR741:BR744,"&lt;0")*Cadeirante/30*GZ$4+SUMIF(BT741:BT744,"&lt;0")*Cadeirante/30*GZ$4</f>
        <v>0</v>
      </c>
      <c r="HA741" s="104">
        <f>SUMIF(BV741:BV744,"&lt;0")*Cadeirante/30*HA$4+SUMIF(BX741:BX744,"&lt;0")*Cadeirante/30*HA$4</f>
        <v>0</v>
      </c>
      <c r="HB741" s="104">
        <f>SUMIF(BZ741:BZ744,"&lt;0")*Cadeirante/30*HB$4+SUMIF(CB741:CB744,"&lt;0")*Cadeirante/30*HB$4</f>
        <v>0</v>
      </c>
      <c r="HC741" s="104">
        <f>SUMIF(CD741:CD744,"&lt;0")*Cadeirante/30*HC$4+SUMIF(CF741:CF744,"&lt;0")*Cadeirante/30*HC$4</f>
        <v>0</v>
      </c>
      <c r="HD741" s="104">
        <f>SUMIF(CH741:CH744,"&lt;0")*Cadeirante/30*HD$4+SUMIF(CJ741:CJ744,"&lt;0")*Cadeirante/30*HD$4</f>
        <v>0</v>
      </c>
      <c r="HE741" s="104">
        <f>SUMIF(CL741:CL744,"&lt;0")*Cadeirante/30*HE$4+SUMIF(CN741:CN744,"&lt;0")*Cadeirante/30*HE$4</f>
        <v>0</v>
      </c>
      <c r="HF741" s="104">
        <f>SUMIF(CP741:CP744,"&lt;0")*Cadeirante/30*HF$4+SUMIF(CR741:CR744,"&lt;0")*Cadeirante/30*HF$4</f>
        <v>0</v>
      </c>
      <c r="HG741" s="104">
        <f>SUMIF(CT741:CT744,"&lt;0")*Cadeirante/30*HG$4+SUMIF(CV741:CV744,"&lt;0")*Cadeirante/30*HG$4</f>
        <v>0</v>
      </c>
      <c r="HH741" s="104">
        <f>SUMIF(CX741:CX744,"&lt;0")*Cadeirante/30*HH$4+SUMIF(CZ741:CZ744,"&lt;0")*Cadeirante/30*HH$4</f>
        <v>0</v>
      </c>
      <c r="HI741" s="104">
        <f>SUMIF(DB741:DB744,"&lt;0")*Cadeirante/30*HI$4+SUMIF(DD741:DD744,"&lt;0")*Cadeirante/30*HI$4</f>
        <v>0</v>
      </c>
      <c r="HJ741" s="104">
        <f>SUMIF(DF741:DF744,"&lt;0")*Cadeirante/30*HJ$4+SUMIF(DH741:DH744,"&lt;0")*Cadeirante/30*HJ$4</f>
        <v>0</v>
      </c>
      <c r="HK741" s="104">
        <f>SUMIF(DJ741:DJ744,"&lt;0")*Cadeirante/30*HK$4+SUMIF(DL741:DL744,"&lt;0")*Cadeirante/30*HK$4</f>
        <v>0</v>
      </c>
      <c r="HL741" s="104">
        <f>SUMIF(DN741:DN744,"&lt;0")*Cadeirante/30*HL$4+SUMIF(DP741:DP744,"&lt;0")*Cadeirante/30*HL$4</f>
        <v>0</v>
      </c>
      <c r="HM741" s="104">
        <f>SUMIF(DR741:DR744,"&lt;0")*Cadeirante/30*HM$4+SUMIF(DT741:DT744,"&lt;0")*Cadeirante/30*HM$4</f>
        <v>0</v>
      </c>
      <c r="HN741" s="104">
        <f>SUMIF(DV741:DV744,"&lt;0")*Cadeirante/30*HN$4+SUMIF(DX741:DX744,"&lt;0")*Cadeirante/30*HN$4</f>
        <v>0</v>
      </c>
      <c r="HO741" s="104">
        <f>SUMIF(DZ741:DZ744,"&lt;0")*Cadeirante/30*HO$4+SUMIF(EB741:EB744,"&lt;0")*Cadeirante/30*HO$4</f>
        <v>0</v>
      </c>
      <c r="HP741" s="104">
        <f>SUMIF(ED741:ED744,"&lt;0")*Cadeirante/30*HP$4+SUMIF(EF741:EF744,"&lt;0")*Cadeirante/30*HP$4</f>
        <v>0</v>
      </c>
      <c r="HQ741" s="64"/>
      <c r="HR741" s="64"/>
      <c r="HS741" s="64"/>
      <c r="HT741" s="64"/>
      <c r="HU741" s="64"/>
      <c r="HV741" s="64"/>
      <c r="HW741" s="176">
        <v>17629.309999999998</v>
      </c>
      <c r="HX741" s="64"/>
      <c r="HY741" s="280">
        <f>IF(ISTEXT(EM741), VALUE(EM741), EM741)</f>
        <v>0</v>
      </c>
      <c r="HZ741" s="280">
        <f>IF(ISTEXT(EN741), VALUE(EN741), EN741)</f>
        <v>0</v>
      </c>
      <c r="IA741" s="280">
        <f>IF(ISTEXT(EO741), VALUE(EO741), EO741)</f>
        <v>0</v>
      </c>
      <c r="IB741" s="64" t="b">
        <f>HW741=FE741</f>
        <v>0</v>
      </c>
      <c r="IC741" s="64"/>
    </row>
    <row r="742" spans="1:237" s="106" customFormat="1" ht="22.5" customHeight="1" x14ac:dyDescent="0.25">
      <c r="A742" s="368" t="s">
        <v>3838</v>
      </c>
      <c r="B742" s="369" t="s">
        <v>3839</v>
      </c>
      <c r="C742" s="370" t="s">
        <v>3229</v>
      </c>
      <c r="D742" s="371" t="s">
        <v>3798</v>
      </c>
      <c r="E742" s="371" t="s">
        <v>3840</v>
      </c>
      <c r="F742" s="372" t="s">
        <v>3222</v>
      </c>
      <c r="G742" s="372" t="s">
        <v>3223</v>
      </c>
      <c r="H742" s="373" t="s">
        <v>240</v>
      </c>
      <c r="I742" s="374" t="s">
        <v>3841</v>
      </c>
      <c r="J742" s="421" t="s">
        <v>3227</v>
      </c>
      <c r="K742" s="421" t="s">
        <v>3230</v>
      </c>
      <c r="L742" s="329">
        <f>CONTINUA!BV742</f>
        <v>6</v>
      </c>
      <c r="M742" s="329">
        <f>CONTINUA!BW742</f>
        <v>0</v>
      </c>
      <c r="N742" s="657"/>
      <c r="O742" s="658" t="s">
        <v>4224</v>
      </c>
      <c r="P742" s="659" t="s">
        <v>206</v>
      </c>
      <c r="Q742" s="400">
        <v>36</v>
      </c>
      <c r="R742" s="401"/>
      <c r="S742" s="400">
        <v>11</v>
      </c>
      <c r="T742" s="401"/>
      <c r="U742" s="400"/>
      <c r="V742" s="401"/>
      <c r="W742" s="400"/>
      <c r="X742" s="401"/>
      <c r="Y742" s="400"/>
      <c r="Z742" s="401"/>
      <c r="AA742" s="400"/>
      <c r="AB742" s="401"/>
      <c r="AC742" s="400"/>
      <c r="AD742" s="401"/>
      <c r="AE742" s="400"/>
      <c r="AF742" s="401"/>
      <c r="AG742" s="400"/>
      <c r="AH742" s="401"/>
      <c r="AI742" s="400"/>
      <c r="AJ742" s="401"/>
      <c r="AK742" s="400"/>
      <c r="AL742" s="401"/>
      <c r="AM742" s="400"/>
      <c r="AN742" s="401"/>
      <c r="AO742" s="400"/>
      <c r="AP742" s="401"/>
      <c r="AQ742" s="400"/>
      <c r="AR742" s="401"/>
      <c r="AS742" s="400"/>
      <c r="AT742" s="401"/>
      <c r="AU742" s="400"/>
      <c r="AV742" s="401"/>
      <c r="AW742" s="400"/>
      <c r="AX742" s="401"/>
      <c r="AY742" s="400"/>
      <c r="AZ742" s="401"/>
      <c r="BA742" s="400"/>
      <c r="BB742" s="401"/>
      <c r="BC742" s="400"/>
      <c r="BD742" s="401"/>
      <c r="BE742" s="400"/>
      <c r="BF742" s="401"/>
      <c r="BG742" s="400"/>
      <c r="BH742" s="401"/>
      <c r="BI742" s="400"/>
      <c r="BJ742" s="401"/>
      <c r="BK742" s="400"/>
      <c r="BL742" s="401"/>
      <c r="BM742" s="400"/>
      <c r="BN742" s="401"/>
      <c r="BO742" s="400"/>
      <c r="BP742" s="401"/>
      <c r="BQ742" s="400"/>
      <c r="BR742" s="401"/>
      <c r="BS742" s="400"/>
      <c r="BT742" s="401"/>
      <c r="BU742" s="400"/>
      <c r="BV742" s="401"/>
      <c r="BW742" s="400"/>
      <c r="BX742" s="401"/>
      <c r="BY742" s="400"/>
      <c r="BZ742" s="401"/>
      <c r="CA742" s="400"/>
      <c r="CB742" s="401"/>
      <c r="CC742" s="400"/>
      <c r="CD742" s="401"/>
      <c r="CE742" s="400"/>
      <c r="CF742" s="401"/>
      <c r="CG742" s="400"/>
      <c r="CH742" s="401"/>
      <c r="CI742" s="400"/>
      <c r="CJ742" s="401"/>
      <c r="CK742" s="400"/>
      <c r="CL742" s="401"/>
      <c r="CM742" s="400"/>
      <c r="CN742" s="401"/>
      <c r="CO742" s="400"/>
      <c r="CP742" s="401"/>
      <c r="CQ742" s="400"/>
      <c r="CR742" s="401"/>
      <c r="CS742" s="400"/>
      <c r="CT742" s="401"/>
      <c r="CU742" s="400"/>
      <c r="CV742" s="401"/>
      <c r="CW742" s="400"/>
      <c r="CX742" s="401"/>
      <c r="CY742" s="400"/>
      <c r="CZ742" s="401"/>
      <c r="DA742" s="400">
        <v>-1</v>
      </c>
      <c r="DB742" s="401"/>
      <c r="DC742" s="400"/>
      <c r="DD742" s="401"/>
      <c r="DE742" s="400">
        <v>1</v>
      </c>
      <c r="DF742" s="401"/>
      <c r="DG742" s="400"/>
      <c r="DH742" s="401"/>
      <c r="DI742" s="400"/>
      <c r="DJ742" s="401"/>
      <c r="DK742" s="400"/>
      <c r="DL742" s="401"/>
      <c r="DM742" s="400"/>
      <c r="DN742" s="401"/>
      <c r="DO742" s="400"/>
      <c r="DP742" s="401"/>
      <c r="DQ742" s="400"/>
      <c r="DR742" s="401"/>
      <c r="DS742" s="400"/>
      <c r="DT742" s="401"/>
      <c r="DU742" s="400"/>
      <c r="DV742" s="401"/>
      <c r="DW742" s="400"/>
      <c r="DX742" s="401"/>
      <c r="DY742" s="400"/>
      <c r="DZ742" s="401"/>
      <c r="EA742" s="400"/>
      <c r="EB742" s="401"/>
      <c r="EC742" s="400"/>
      <c r="ED742" s="401"/>
      <c r="EE742" s="400"/>
      <c r="EF742" s="401"/>
      <c r="EG742" s="400"/>
      <c r="EH742" s="401"/>
      <c r="EI742" s="400"/>
      <c r="EJ742" s="447"/>
      <c r="EK742" s="511"/>
      <c r="EL742" s="514"/>
      <c r="EM742" s="448"/>
      <c r="EN742" s="344"/>
      <c r="EO742" s="345"/>
      <c r="EP742" s="171">
        <f t="shared" si="815"/>
        <v>36</v>
      </c>
      <c r="EQ742" s="171">
        <f t="shared" si="816"/>
        <v>0</v>
      </c>
      <c r="ER742" s="171">
        <f t="shared" si="817"/>
        <v>11</v>
      </c>
      <c r="ES742" s="171">
        <f t="shared" si="818"/>
        <v>0</v>
      </c>
      <c r="ET742" s="171">
        <f t="shared" si="819"/>
        <v>0</v>
      </c>
      <c r="EU742" s="171">
        <f t="shared" si="820"/>
        <v>0</v>
      </c>
      <c r="EV742" s="172">
        <f t="shared" si="821"/>
        <v>47</v>
      </c>
      <c r="EW742" s="173"/>
      <c r="EX742" s="248">
        <f t="shared" si="848"/>
        <v>0</v>
      </c>
      <c r="EY742" s="174">
        <f>(L742*regular)+(M742*Cadeirantee)</f>
        <v>57.84</v>
      </c>
      <c r="EZ742" s="249">
        <f>SUMIF(FG742:GJ742,"&gt;0")</f>
        <v>0</v>
      </c>
      <c r="FA742" s="249">
        <f>SUMIF(FG742:GJ742,"&lt;0")+SUMIF(GN742:HP742,"&lt;0")</f>
        <v>0</v>
      </c>
      <c r="FB742" s="174">
        <v>0</v>
      </c>
      <c r="FC742" s="126">
        <f>N742*km*'VALORES TABELA'!$B$13</f>
        <v>0</v>
      </c>
      <c r="FD742" s="250">
        <f t="shared" ref="FD742:FD745" si="849">GL742</f>
        <v>0</v>
      </c>
      <c r="FE742" s="105"/>
      <c r="FF742" s="119"/>
      <c r="FG742" s="119"/>
      <c r="FH742" s="119"/>
      <c r="FI742" s="119"/>
      <c r="FJ742" s="119"/>
      <c r="FK742" s="119"/>
      <c r="FL742" s="119"/>
      <c r="FM742" s="119"/>
      <c r="FN742" s="119"/>
      <c r="FO742" s="119"/>
      <c r="FP742" s="119"/>
      <c r="FQ742" s="119"/>
      <c r="FR742" s="119"/>
      <c r="FS742" s="119"/>
      <c r="FT742" s="119"/>
      <c r="FU742" s="119"/>
      <c r="FV742" s="119"/>
      <c r="FW742" s="119"/>
      <c r="FX742" s="119"/>
      <c r="FY742" s="119"/>
      <c r="FZ742" s="119"/>
      <c r="GA742" s="119"/>
      <c r="GB742" s="119"/>
      <c r="GC742" s="119"/>
      <c r="GD742" s="119"/>
      <c r="GE742" s="119"/>
      <c r="GF742" s="119"/>
      <c r="GG742" s="119"/>
      <c r="GH742" s="119"/>
      <c r="GI742" s="119"/>
      <c r="GJ742" s="119"/>
      <c r="GK742" s="251"/>
      <c r="GL742" s="103">
        <f t="shared" si="822"/>
        <v>0</v>
      </c>
      <c r="GM742" s="124"/>
      <c r="GN742" s="104"/>
      <c r="GO742" s="104"/>
      <c r="GP742" s="104"/>
      <c r="GQ742" s="104"/>
      <c r="GR742" s="104"/>
      <c r="GS742" s="104"/>
      <c r="GT742" s="104"/>
      <c r="GU742" s="104"/>
      <c r="GV742" s="104"/>
      <c r="GW742" s="104"/>
      <c r="GX742" s="104"/>
      <c r="GY742" s="104"/>
      <c r="GZ742" s="104"/>
      <c r="HA742" s="104"/>
      <c r="HB742" s="104"/>
      <c r="HC742" s="104"/>
      <c r="HD742" s="104"/>
      <c r="HE742" s="104"/>
      <c r="HF742" s="104"/>
      <c r="HG742" s="104"/>
      <c r="HH742" s="104"/>
      <c r="HI742" s="104"/>
      <c r="HJ742" s="104"/>
      <c r="HK742" s="104"/>
      <c r="HL742" s="104"/>
      <c r="HM742" s="104"/>
      <c r="HN742" s="104"/>
      <c r="HO742" s="104"/>
      <c r="HP742" s="104"/>
      <c r="HQ742" s="64"/>
      <c r="HR742" s="64"/>
      <c r="HS742" s="64"/>
      <c r="HT742" s="64"/>
      <c r="HU742" s="64"/>
      <c r="HV742" s="64"/>
      <c r="HW742" s="105"/>
      <c r="HX742" s="64"/>
      <c r="HY742" s="280">
        <f t="shared" ref="HY742:HY745" si="850">IF(ISTEXT(EM742), VALUE(EM742), EM742)</f>
        <v>0</v>
      </c>
      <c r="HZ742" s="280">
        <f t="shared" ref="HZ742:HZ745" si="851">IF(ISTEXT(EN742), VALUE(EN742), EN742)</f>
        <v>0</v>
      </c>
      <c r="IA742" s="280">
        <f t="shared" ref="IA742:IA745" si="852">IF(ISTEXT(EO742), VALUE(EO742), EO742)</f>
        <v>0</v>
      </c>
      <c r="IB742" s="64"/>
      <c r="IC742" s="64"/>
    </row>
    <row r="743" spans="1:237" s="106" customFormat="1" ht="22.5" customHeight="1" x14ac:dyDescent="0.25">
      <c r="A743" s="368" t="s">
        <v>3838</v>
      </c>
      <c r="B743" s="369" t="s">
        <v>3839</v>
      </c>
      <c r="C743" s="375" t="s">
        <v>3229</v>
      </c>
      <c r="D743" s="371" t="s">
        <v>3798</v>
      </c>
      <c r="E743" s="371" t="s">
        <v>3840</v>
      </c>
      <c r="F743" s="376" t="s">
        <v>3222</v>
      </c>
      <c r="G743" s="376" t="s">
        <v>3223</v>
      </c>
      <c r="H743" s="373" t="s">
        <v>240</v>
      </c>
      <c r="I743" s="374" t="s">
        <v>3841</v>
      </c>
      <c r="J743" s="421" t="s">
        <v>3227</v>
      </c>
      <c r="K743" s="422" t="s">
        <v>3231</v>
      </c>
      <c r="L743" s="329">
        <f>CONTINUA!BV743</f>
        <v>0</v>
      </c>
      <c r="M743" s="329">
        <f>CONTINUA!BW743</f>
        <v>0</v>
      </c>
      <c r="N743" s="657"/>
      <c r="O743" s="658" t="s">
        <v>4224</v>
      </c>
      <c r="P743" s="659" t="s">
        <v>206</v>
      </c>
      <c r="Q743" s="400"/>
      <c r="R743" s="401"/>
      <c r="S743" s="400"/>
      <c r="T743" s="401"/>
      <c r="U743" s="400"/>
      <c r="V743" s="401"/>
      <c r="W743" s="400"/>
      <c r="X743" s="401"/>
      <c r="Y743" s="400"/>
      <c r="Z743" s="401"/>
      <c r="AA743" s="400"/>
      <c r="AB743" s="401"/>
      <c r="AC743" s="400"/>
      <c r="AD743" s="401"/>
      <c r="AE743" s="400"/>
      <c r="AF743" s="401"/>
      <c r="AG743" s="400"/>
      <c r="AH743" s="401"/>
      <c r="AI743" s="400"/>
      <c r="AJ743" s="401"/>
      <c r="AK743" s="400"/>
      <c r="AL743" s="401"/>
      <c r="AM743" s="400"/>
      <c r="AN743" s="401"/>
      <c r="AO743" s="400"/>
      <c r="AP743" s="401"/>
      <c r="AQ743" s="400"/>
      <c r="AR743" s="401"/>
      <c r="AS743" s="400"/>
      <c r="AT743" s="401"/>
      <c r="AU743" s="400"/>
      <c r="AV743" s="401"/>
      <c r="AW743" s="400"/>
      <c r="AX743" s="401"/>
      <c r="AY743" s="400"/>
      <c r="AZ743" s="401"/>
      <c r="BA743" s="400"/>
      <c r="BB743" s="401"/>
      <c r="BC743" s="400"/>
      <c r="BD743" s="401"/>
      <c r="BE743" s="400"/>
      <c r="BF743" s="401"/>
      <c r="BG743" s="400"/>
      <c r="BH743" s="401"/>
      <c r="BI743" s="400"/>
      <c r="BJ743" s="401"/>
      <c r="BK743" s="400"/>
      <c r="BL743" s="401"/>
      <c r="BM743" s="400"/>
      <c r="BN743" s="401"/>
      <c r="BO743" s="400"/>
      <c r="BP743" s="401"/>
      <c r="BQ743" s="400"/>
      <c r="BR743" s="401"/>
      <c r="BS743" s="400"/>
      <c r="BT743" s="401"/>
      <c r="BU743" s="400"/>
      <c r="BV743" s="401"/>
      <c r="BW743" s="400"/>
      <c r="BX743" s="401"/>
      <c r="BY743" s="400"/>
      <c r="BZ743" s="401"/>
      <c r="CA743" s="400"/>
      <c r="CB743" s="401"/>
      <c r="CC743" s="400"/>
      <c r="CD743" s="401"/>
      <c r="CE743" s="400"/>
      <c r="CF743" s="401"/>
      <c r="CG743" s="400"/>
      <c r="CH743" s="401"/>
      <c r="CI743" s="400"/>
      <c r="CJ743" s="401"/>
      <c r="CK743" s="400"/>
      <c r="CL743" s="401"/>
      <c r="CM743" s="400"/>
      <c r="CN743" s="401"/>
      <c r="CO743" s="400"/>
      <c r="CP743" s="401"/>
      <c r="CQ743" s="400"/>
      <c r="CR743" s="401"/>
      <c r="CS743" s="400"/>
      <c r="CT743" s="401"/>
      <c r="CU743" s="400"/>
      <c r="CV743" s="401"/>
      <c r="CW743" s="400"/>
      <c r="CX743" s="401"/>
      <c r="CY743" s="400"/>
      <c r="CZ743" s="401"/>
      <c r="DA743" s="400"/>
      <c r="DB743" s="401"/>
      <c r="DC743" s="400"/>
      <c r="DD743" s="401"/>
      <c r="DE743" s="400"/>
      <c r="DF743" s="401"/>
      <c r="DG743" s="400"/>
      <c r="DH743" s="401"/>
      <c r="DI743" s="400"/>
      <c r="DJ743" s="401"/>
      <c r="DK743" s="400"/>
      <c r="DL743" s="401"/>
      <c r="DM743" s="400"/>
      <c r="DN743" s="401"/>
      <c r="DO743" s="400"/>
      <c r="DP743" s="401"/>
      <c r="DQ743" s="400"/>
      <c r="DR743" s="401"/>
      <c r="DS743" s="400"/>
      <c r="DT743" s="401"/>
      <c r="DU743" s="400"/>
      <c r="DV743" s="401"/>
      <c r="DW743" s="400"/>
      <c r="DX743" s="401"/>
      <c r="DY743" s="400"/>
      <c r="DZ743" s="401"/>
      <c r="EA743" s="400"/>
      <c r="EB743" s="401"/>
      <c r="EC743" s="400"/>
      <c r="ED743" s="401"/>
      <c r="EE743" s="400"/>
      <c r="EF743" s="401"/>
      <c r="EG743" s="400"/>
      <c r="EH743" s="401"/>
      <c r="EI743" s="400"/>
      <c r="EJ743" s="447"/>
      <c r="EK743" s="511"/>
      <c r="EL743" s="514"/>
      <c r="EM743" s="448"/>
      <c r="EN743" s="344"/>
      <c r="EO743" s="345"/>
      <c r="EP743" s="171">
        <f t="shared" si="815"/>
        <v>0</v>
      </c>
      <c r="EQ743" s="171">
        <f t="shared" si="816"/>
        <v>0</v>
      </c>
      <c r="ER743" s="171">
        <f t="shared" si="817"/>
        <v>0</v>
      </c>
      <c r="ES743" s="171">
        <f t="shared" si="818"/>
        <v>0</v>
      </c>
      <c r="ET743" s="171">
        <f t="shared" si="819"/>
        <v>0</v>
      </c>
      <c r="EU743" s="171">
        <f t="shared" si="820"/>
        <v>0</v>
      </c>
      <c r="EV743" s="172">
        <f t="shared" si="821"/>
        <v>0</v>
      </c>
      <c r="EW743" s="125"/>
      <c r="EX743" s="248">
        <f t="shared" si="848"/>
        <v>0</v>
      </c>
      <c r="EY743" s="174">
        <f>(L743*regular)+(M743*Cadeirantee)</f>
        <v>0</v>
      </c>
      <c r="EZ743" s="249">
        <f>SUMIF(FG743:GJ743,"&gt;0")</f>
        <v>0</v>
      </c>
      <c r="FA743" s="249">
        <f>SUMIF(FG743:GJ743,"&lt;0")+SUMIF(GN743:HP743,"&lt;0")</f>
        <v>0</v>
      </c>
      <c r="FB743" s="174">
        <v>0</v>
      </c>
      <c r="FC743" s="126">
        <f>N743*km*'VALORES TABELA'!$B$13</f>
        <v>0</v>
      </c>
      <c r="FD743" s="250">
        <f t="shared" si="849"/>
        <v>0</v>
      </c>
      <c r="FE743" s="105"/>
      <c r="FF743" s="108"/>
      <c r="FG743" s="108"/>
      <c r="FH743" s="108"/>
      <c r="FI743" s="108"/>
      <c r="FJ743" s="108"/>
      <c r="FK743" s="108"/>
      <c r="FL743" s="108"/>
      <c r="FM743" s="108"/>
      <c r="FN743" s="108"/>
      <c r="FO743" s="108"/>
      <c r="FP743" s="108"/>
      <c r="FQ743" s="108"/>
      <c r="FR743" s="108"/>
      <c r="FS743" s="108"/>
      <c r="FT743" s="108"/>
      <c r="FU743" s="108"/>
      <c r="FV743" s="108"/>
      <c r="FW743" s="108"/>
      <c r="FX743" s="108"/>
      <c r="FY743" s="108"/>
      <c r="FZ743" s="108"/>
      <c r="GA743" s="108"/>
      <c r="GB743" s="108"/>
      <c r="GC743" s="108"/>
      <c r="GD743" s="108"/>
      <c r="GE743" s="108"/>
      <c r="GF743" s="108"/>
      <c r="GG743" s="108"/>
      <c r="GH743" s="108"/>
      <c r="GI743" s="108"/>
      <c r="GJ743" s="108"/>
      <c r="GK743" s="251"/>
      <c r="GL743" s="103">
        <f t="shared" si="822"/>
        <v>0</v>
      </c>
      <c r="GM743" s="124"/>
      <c r="GN743" s="104"/>
      <c r="GO743" s="104"/>
      <c r="GP743" s="104"/>
      <c r="GQ743" s="104"/>
      <c r="GR743" s="104"/>
      <c r="GS743" s="104"/>
      <c r="GT743" s="104"/>
      <c r="GU743" s="104"/>
      <c r="GV743" s="104"/>
      <c r="GW743" s="104"/>
      <c r="GX743" s="104"/>
      <c r="GY743" s="104"/>
      <c r="GZ743" s="104"/>
      <c r="HA743" s="104"/>
      <c r="HB743" s="104"/>
      <c r="HC743" s="104"/>
      <c r="HD743" s="104"/>
      <c r="HE743" s="104"/>
      <c r="HF743" s="104"/>
      <c r="HG743" s="104"/>
      <c r="HH743" s="104"/>
      <c r="HI743" s="104"/>
      <c r="HJ743" s="104"/>
      <c r="HK743" s="104"/>
      <c r="HL743" s="104"/>
      <c r="HM743" s="104"/>
      <c r="HN743" s="104"/>
      <c r="HO743" s="104"/>
      <c r="HP743" s="104"/>
      <c r="HQ743" s="64"/>
      <c r="HR743" s="64"/>
      <c r="HS743" s="64"/>
      <c r="HT743" s="64"/>
      <c r="HU743" s="64"/>
      <c r="HV743" s="64"/>
      <c r="HW743" s="105"/>
      <c r="HX743" s="64"/>
      <c r="HY743" s="280">
        <f t="shared" si="850"/>
        <v>0</v>
      </c>
      <c r="HZ743" s="280">
        <f t="shared" si="851"/>
        <v>0</v>
      </c>
      <c r="IA743" s="280">
        <f t="shared" si="852"/>
        <v>0</v>
      </c>
      <c r="IB743" s="64"/>
      <c r="IC743" s="64"/>
    </row>
    <row r="744" spans="1:237" s="106" customFormat="1" ht="22.5" customHeight="1" x14ac:dyDescent="0.25">
      <c r="A744" s="368" t="s">
        <v>3838</v>
      </c>
      <c r="B744" s="369" t="s">
        <v>3839</v>
      </c>
      <c r="C744" s="375" t="s">
        <v>3229</v>
      </c>
      <c r="D744" s="371" t="s">
        <v>3798</v>
      </c>
      <c r="E744" s="371" t="s">
        <v>3840</v>
      </c>
      <c r="F744" s="376" t="s">
        <v>3222</v>
      </c>
      <c r="G744" s="376" t="s">
        <v>3223</v>
      </c>
      <c r="H744" s="373" t="s">
        <v>240</v>
      </c>
      <c r="I744" s="374" t="s">
        <v>3841</v>
      </c>
      <c r="J744" s="421" t="s">
        <v>3227</v>
      </c>
      <c r="K744" s="423" t="s">
        <v>3232</v>
      </c>
      <c r="L744" s="329">
        <f>CONTINUA!BV744</f>
        <v>0</v>
      </c>
      <c r="M744" s="329">
        <f>CONTINUA!BW744</f>
        <v>0</v>
      </c>
      <c r="N744" s="657"/>
      <c r="O744" s="658" t="s">
        <v>4224</v>
      </c>
      <c r="P744" s="659" t="s">
        <v>206</v>
      </c>
      <c r="Q744" s="400"/>
      <c r="R744" s="401"/>
      <c r="S744" s="400"/>
      <c r="T744" s="401"/>
      <c r="U744" s="400"/>
      <c r="V744" s="401"/>
      <c r="W744" s="400"/>
      <c r="X744" s="401"/>
      <c r="Y744" s="400"/>
      <c r="Z744" s="401"/>
      <c r="AA744" s="400"/>
      <c r="AB744" s="401"/>
      <c r="AC744" s="400"/>
      <c r="AD744" s="401"/>
      <c r="AE744" s="400"/>
      <c r="AF744" s="401"/>
      <c r="AG744" s="400"/>
      <c r="AH744" s="401"/>
      <c r="AI744" s="400"/>
      <c r="AJ744" s="401"/>
      <c r="AK744" s="400"/>
      <c r="AL744" s="401"/>
      <c r="AM744" s="400"/>
      <c r="AN744" s="401"/>
      <c r="AO744" s="400"/>
      <c r="AP744" s="401"/>
      <c r="AQ744" s="400"/>
      <c r="AR744" s="401"/>
      <c r="AS744" s="400"/>
      <c r="AT744" s="401"/>
      <c r="AU744" s="400"/>
      <c r="AV744" s="401"/>
      <c r="AW744" s="400"/>
      <c r="AX744" s="401"/>
      <c r="AY744" s="400"/>
      <c r="AZ744" s="401"/>
      <c r="BA744" s="400"/>
      <c r="BB744" s="401"/>
      <c r="BC744" s="400"/>
      <c r="BD744" s="401"/>
      <c r="BE744" s="400"/>
      <c r="BF744" s="401"/>
      <c r="BG744" s="400"/>
      <c r="BH744" s="401"/>
      <c r="BI744" s="400"/>
      <c r="BJ744" s="401"/>
      <c r="BK744" s="400"/>
      <c r="BL744" s="401"/>
      <c r="BM744" s="400"/>
      <c r="BN744" s="401"/>
      <c r="BO744" s="400"/>
      <c r="BP744" s="401"/>
      <c r="BQ744" s="400"/>
      <c r="BR744" s="401"/>
      <c r="BS744" s="400"/>
      <c r="BT744" s="401"/>
      <c r="BU744" s="400"/>
      <c r="BV744" s="401"/>
      <c r="BW744" s="400"/>
      <c r="BX744" s="401"/>
      <c r="BY744" s="400"/>
      <c r="BZ744" s="401"/>
      <c r="CA744" s="400"/>
      <c r="CB744" s="401"/>
      <c r="CC744" s="400"/>
      <c r="CD744" s="401"/>
      <c r="CE744" s="400"/>
      <c r="CF744" s="401"/>
      <c r="CG744" s="400"/>
      <c r="CH744" s="401"/>
      <c r="CI744" s="400"/>
      <c r="CJ744" s="401"/>
      <c r="CK744" s="400"/>
      <c r="CL744" s="401"/>
      <c r="CM744" s="400"/>
      <c r="CN744" s="401"/>
      <c r="CO744" s="400"/>
      <c r="CP744" s="401"/>
      <c r="CQ744" s="400"/>
      <c r="CR744" s="401"/>
      <c r="CS744" s="400"/>
      <c r="CT744" s="401"/>
      <c r="CU744" s="400"/>
      <c r="CV744" s="401"/>
      <c r="CW744" s="400"/>
      <c r="CX744" s="401"/>
      <c r="CY744" s="400"/>
      <c r="CZ744" s="401"/>
      <c r="DA744" s="400"/>
      <c r="DB744" s="401"/>
      <c r="DC744" s="400"/>
      <c r="DD744" s="401"/>
      <c r="DE744" s="400"/>
      <c r="DF744" s="401"/>
      <c r="DG744" s="400"/>
      <c r="DH744" s="401"/>
      <c r="DI744" s="400"/>
      <c r="DJ744" s="401"/>
      <c r="DK744" s="400"/>
      <c r="DL744" s="401"/>
      <c r="DM744" s="400"/>
      <c r="DN744" s="401"/>
      <c r="DO744" s="400"/>
      <c r="DP744" s="401"/>
      <c r="DQ744" s="400"/>
      <c r="DR744" s="401"/>
      <c r="DS744" s="400"/>
      <c r="DT744" s="401"/>
      <c r="DU744" s="400"/>
      <c r="DV744" s="401"/>
      <c r="DW744" s="400"/>
      <c r="DX744" s="401"/>
      <c r="DY744" s="400"/>
      <c r="DZ744" s="401"/>
      <c r="EA744" s="400"/>
      <c r="EB744" s="401"/>
      <c r="EC744" s="400"/>
      <c r="ED744" s="401"/>
      <c r="EE744" s="400"/>
      <c r="EF744" s="401"/>
      <c r="EG744" s="400"/>
      <c r="EH744" s="401"/>
      <c r="EI744" s="400"/>
      <c r="EJ744" s="447"/>
      <c r="EK744" s="511"/>
      <c r="EL744" s="514"/>
      <c r="EM744" s="448"/>
      <c r="EN744" s="344"/>
      <c r="EO744" s="345"/>
      <c r="EP744" s="171">
        <f t="shared" si="815"/>
        <v>0</v>
      </c>
      <c r="EQ744" s="171">
        <f t="shared" si="816"/>
        <v>0</v>
      </c>
      <c r="ER744" s="171">
        <f t="shared" si="817"/>
        <v>0</v>
      </c>
      <c r="ES744" s="171">
        <f t="shared" si="818"/>
        <v>0</v>
      </c>
      <c r="ET744" s="171">
        <f t="shared" si="819"/>
        <v>0</v>
      </c>
      <c r="EU744" s="171">
        <f t="shared" si="820"/>
        <v>0</v>
      </c>
      <c r="EV744" s="172">
        <f t="shared" si="821"/>
        <v>0</v>
      </c>
      <c r="EW744" s="127"/>
      <c r="EX744" s="248">
        <f t="shared" si="848"/>
        <v>0</v>
      </c>
      <c r="EY744" s="174">
        <f>(L744*regular)+(M744*Cadeirantee)</f>
        <v>0</v>
      </c>
      <c r="EZ744" s="249">
        <f>SUMIF(FG744:GJ744,"&gt;0")</f>
        <v>0</v>
      </c>
      <c r="FA744" s="249">
        <f>SUMIF(FG744:GJ744,"&lt;0")+SUMIF(GN744:HP744,"&lt;0")</f>
        <v>0</v>
      </c>
      <c r="FB744" s="174">
        <v>0</v>
      </c>
      <c r="FC744" s="126">
        <f>N744*km*'VALORES TABELA'!$B$13</f>
        <v>0</v>
      </c>
      <c r="FD744" s="250">
        <f t="shared" si="849"/>
        <v>0</v>
      </c>
      <c r="FE744" s="105"/>
      <c r="FF744" s="118"/>
      <c r="FG744" s="118"/>
      <c r="FH744" s="118"/>
      <c r="FI744" s="118"/>
      <c r="FJ744" s="118"/>
      <c r="FK744" s="118"/>
      <c r="FL744" s="118"/>
      <c r="FM744" s="118"/>
      <c r="FN744" s="118"/>
      <c r="FO744" s="118"/>
      <c r="FP744" s="118"/>
      <c r="FQ744" s="118"/>
      <c r="FR744" s="118"/>
      <c r="FS744" s="118"/>
      <c r="FT744" s="118"/>
      <c r="FU744" s="118"/>
      <c r="FV744" s="118"/>
      <c r="FW744" s="118"/>
      <c r="FX744" s="118"/>
      <c r="FY744" s="118"/>
      <c r="FZ744" s="118"/>
      <c r="GA744" s="118"/>
      <c r="GB744" s="118"/>
      <c r="GC744" s="118"/>
      <c r="GD744" s="118"/>
      <c r="GE744" s="118"/>
      <c r="GF744" s="118"/>
      <c r="GG744" s="118"/>
      <c r="GH744" s="118"/>
      <c r="GI744" s="118"/>
      <c r="GJ744" s="118"/>
      <c r="GK744" s="252"/>
      <c r="GL744" s="103">
        <f t="shared" si="822"/>
        <v>0</v>
      </c>
      <c r="GM744" s="124"/>
      <c r="GN744" s="104"/>
      <c r="GO744" s="104"/>
      <c r="GP744" s="104"/>
      <c r="GQ744" s="104"/>
      <c r="GR744" s="104"/>
      <c r="GS744" s="104"/>
      <c r="GT744" s="104"/>
      <c r="GU744" s="104"/>
      <c r="GV744" s="104"/>
      <c r="GW744" s="104"/>
      <c r="GX744" s="104"/>
      <c r="GY744" s="104"/>
      <c r="GZ744" s="104"/>
      <c r="HA744" s="104"/>
      <c r="HB744" s="104"/>
      <c r="HC744" s="104"/>
      <c r="HD744" s="104"/>
      <c r="HE744" s="104"/>
      <c r="HF744" s="104"/>
      <c r="HG744" s="104"/>
      <c r="HH744" s="104"/>
      <c r="HI744" s="104"/>
      <c r="HJ744" s="104"/>
      <c r="HK744" s="104"/>
      <c r="HL744" s="104"/>
      <c r="HM744" s="104"/>
      <c r="HN744" s="104"/>
      <c r="HO744" s="104"/>
      <c r="HP744" s="104"/>
      <c r="HQ744" s="64"/>
      <c r="HR744" s="65"/>
      <c r="HS744" s="65"/>
      <c r="HT744" s="65"/>
      <c r="HU744" s="65"/>
      <c r="HV744" s="65"/>
      <c r="HW744" s="105"/>
      <c r="HX744" s="65"/>
      <c r="HY744" s="280">
        <f t="shared" si="850"/>
        <v>0</v>
      </c>
      <c r="HZ744" s="280">
        <f t="shared" si="851"/>
        <v>0</v>
      </c>
      <c r="IA744" s="280">
        <f t="shared" si="852"/>
        <v>0</v>
      </c>
      <c r="IB744" s="65"/>
      <c r="IC744" s="65"/>
    </row>
    <row r="745" spans="1:237" s="106" customFormat="1" ht="22.5" customHeight="1" thickBot="1" x14ac:dyDescent="0.3">
      <c r="A745" s="377" t="s">
        <v>3838</v>
      </c>
      <c r="B745" s="378" t="s">
        <v>3839</v>
      </c>
      <c r="C745" s="379" t="s">
        <v>3229</v>
      </c>
      <c r="D745" s="380" t="s">
        <v>3798</v>
      </c>
      <c r="E745" s="380" t="s">
        <v>3840</v>
      </c>
      <c r="F745" s="381" t="s">
        <v>3222</v>
      </c>
      <c r="G745" s="381" t="s">
        <v>3223</v>
      </c>
      <c r="H745" s="382" t="s">
        <v>240</v>
      </c>
      <c r="I745" s="383" t="s">
        <v>3841</v>
      </c>
      <c r="J745" s="421" t="s">
        <v>3227</v>
      </c>
      <c r="K745" s="424" t="s">
        <v>60</v>
      </c>
      <c r="L745" s="329">
        <f>CONTINUA!BV745</f>
        <v>0</v>
      </c>
      <c r="M745" s="329">
        <f>CONTINUA!BW745</f>
        <v>0</v>
      </c>
      <c r="N745" s="657"/>
      <c r="O745" s="658" t="s">
        <v>4224</v>
      </c>
      <c r="P745" s="659" t="s">
        <v>206</v>
      </c>
      <c r="Q745" s="400"/>
      <c r="R745" s="401"/>
      <c r="S745" s="400"/>
      <c r="T745" s="401"/>
      <c r="U745" s="400"/>
      <c r="V745" s="401"/>
      <c r="W745" s="400"/>
      <c r="X745" s="401"/>
      <c r="Y745" s="400"/>
      <c r="Z745" s="401"/>
      <c r="AA745" s="400"/>
      <c r="AB745" s="401"/>
      <c r="AC745" s="400"/>
      <c r="AD745" s="401"/>
      <c r="AE745" s="400"/>
      <c r="AF745" s="401"/>
      <c r="AG745" s="400"/>
      <c r="AH745" s="401"/>
      <c r="AI745" s="400"/>
      <c r="AJ745" s="401"/>
      <c r="AK745" s="400"/>
      <c r="AL745" s="401"/>
      <c r="AM745" s="400"/>
      <c r="AN745" s="401"/>
      <c r="AO745" s="400"/>
      <c r="AP745" s="401"/>
      <c r="AQ745" s="400"/>
      <c r="AR745" s="401"/>
      <c r="AS745" s="400"/>
      <c r="AT745" s="401"/>
      <c r="AU745" s="400"/>
      <c r="AV745" s="401"/>
      <c r="AW745" s="400"/>
      <c r="AX745" s="401"/>
      <c r="AY745" s="400"/>
      <c r="AZ745" s="401"/>
      <c r="BA745" s="400"/>
      <c r="BB745" s="401"/>
      <c r="BC745" s="400"/>
      <c r="BD745" s="401"/>
      <c r="BE745" s="400"/>
      <c r="BF745" s="401"/>
      <c r="BG745" s="400"/>
      <c r="BH745" s="401"/>
      <c r="BI745" s="400"/>
      <c r="BJ745" s="401"/>
      <c r="BK745" s="400"/>
      <c r="BL745" s="401"/>
      <c r="BM745" s="400"/>
      <c r="BN745" s="401"/>
      <c r="BO745" s="400"/>
      <c r="BP745" s="401"/>
      <c r="BQ745" s="400"/>
      <c r="BR745" s="401"/>
      <c r="BS745" s="400"/>
      <c r="BT745" s="401"/>
      <c r="BU745" s="400"/>
      <c r="BV745" s="401"/>
      <c r="BW745" s="400"/>
      <c r="BX745" s="401"/>
      <c r="BY745" s="400"/>
      <c r="BZ745" s="401"/>
      <c r="CA745" s="400"/>
      <c r="CB745" s="401"/>
      <c r="CC745" s="400"/>
      <c r="CD745" s="401"/>
      <c r="CE745" s="400"/>
      <c r="CF745" s="401"/>
      <c r="CG745" s="400"/>
      <c r="CH745" s="401"/>
      <c r="CI745" s="400"/>
      <c r="CJ745" s="401"/>
      <c r="CK745" s="400"/>
      <c r="CL745" s="401"/>
      <c r="CM745" s="400"/>
      <c r="CN745" s="401"/>
      <c r="CO745" s="400"/>
      <c r="CP745" s="401"/>
      <c r="CQ745" s="400"/>
      <c r="CR745" s="401"/>
      <c r="CS745" s="400"/>
      <c r="CT745" s="401"/>
      <c r="CU745" s="400"/>
      <c r="CV745" s="401"/>
      <c r="CW745" s="400"/>
      <c r="CX745" s="401"/>
      <c r="CY745" s="400"/>
      <c r="CZ745" s="401"/>
      <c r="DA745" s="400"/>
      <c r="DB745" s="401"/>
      <c r="DC745" s="400"/>
      <c r="DD745" s="401"/>
      <c r="DE745" s="400"/>
      <c r="DF745" s="401"/>
      <c r="DG745" s="400"/>
      <c r="DH745" s="401"/>
      <c r="DI745" s="400"/>
      <c r="DJ745" s="401"/>
      <c r="DK745" s="400"/>
      <c r="DL745" s="401"/>
      <c r="DM745" s="400"/>
      <c r="DN745" s="401"/>
      <c r="DO745" s="400"/>
      <c r="DP745" s="401"/>
      <c r="DQ745" s="400"/>
      <c r="DR745" s="401"/>
      <c r="DS745" s="400"/>
      <c r="DT745" s="401"/>
      <c r="DU745" s="400"/>
      <c r="DV745" s="401"/>
      <c r="DW745" s="400"/>
      <c r="DX745" s="401"/>
      <c r="DY745" s="400"/>
      <c r="DZ745" s="401"/>
      <c r="EA745" s="400"/>
      <c r="EB745" s="401"/>
      <c r="EC745" s="400"/>
      <c r="ED745" s="401"/>
      <c r="EE745" s="400"/>
      <c r="EF745" s="401"/>
      <c r="EG745" s="400"/>
      <c r="EH745" s="401"/>
      <c r="EI745" s="400"/>
      <c r="EJ745" s="447"/>
      <c r="EK745" s="512"/>
      <c r="EL745" s="515"/>
      <c r="EM745" s="450"/>
      <c r="EN745" s="348"/>
      <c r="EO745" s="348"/>
      <c r="EP745" s="179">
        <f t="shared" si="815"/>
        <v>0</v>
      </c>
      <c r="EQ745" s="179">
        <f t="shared" si="816"/>
        <v>0</v>
      </c>
      <c r="ER745" s="179">
        <f t="shared" si="817"/>
        <v>0</v>
      </c>
      <c r="ES745" s="179">
        <f t="shared" si="818"/>
        <v>0</v>
      </c>
      <c r="ET745" s="179">
        <f t="shared" si="819"/>
        <v>0</v>
      </c>
      <c r="EU745" s="179">
        <f t="shared" si="820"/>
        <v>0</v>
      </c>
      <c r="EV745" s="172">
        <f t="shared" si="821"/>
        <v>0</v>
      </c>
      <c r="EW745" s="253"/>
      <c r="EX745" s="254">
        <v>0</v>
      </c>
      <c r="EY745" s="180">
        <v>0</v>
      </c>
      <c r="EZ745" s="255">
        <v>0</v>
      </c>
      <c r="FA745" s="255">
        <v>0</v>
      </c>
      <c r="FB745" s="180">
        <f>SUM(FF745:GI745)/2</f>
        <v>0</v>
      </c>
      <c r="FC745" s="256">
        <f>N745*km*'VALORES TABELA'!$B$13</f>
        <v>0</v>
      </c>
      <c r="FD745" s="250">
        <f t="shared" si="849"/>
        <v>0</v>
      </c>
      <c r="FE745" s="257"/>
      <c r="FF745" s="181">
        <f>((Q745+S745)*Percapita)+((R745+T745)*Cadeirante)</f>
        <v>0</v>
      </c>
      <c r="FG745" s="181">
        <f>((U745+W745)*Percapita/30*FG$4)+((V745+X745)*Cadeirante/30*FG$4)</f>
        <v>0</v>
      </c>
      <c r="FH745" s="181">
        <f>((Y745+AA745)*Percapita/30*FH$4)+((Z745+AB745)*Cadeirante/30*FH$4)</f>
        <v>0</v>
      </c>
      <c r="FI745" s="181">
        <f>((AC745+AE745)*Percapita/30*FI$4)+((AD745+AF745)*Cadeirante/30*FI$4)</f>
        <v>0</v>
      </c>
      <c r="FJ745" s="181">
        <f>((AG745+AI745)*Percapita/30*FJ$4)+((AH745+AJ745)*Cadeirante/30*FJ$4)</f>
        <v>0</v>
      </c>
      <c r="FK745" s="181">
        <f>((AK745+AM745)*Percapita/30*FK$4)+((AL745+AN745)*Cadeirante/30*FK$4)</f>
        <v>0</v>
      </c>
      <c r="FL745" s="181">
        <f>((AO745+AQ745)*Percapita/30*FL$4)+((AP745+AR745)*Cadeirante/30*FL$4)</f>
        <v>0</v>
      </c>
      <c r="FM745" s="181">
        <f>((AS745+AU745)*Percapita/30*FM$4)+((AT745+AV745)*Cadeirante/30*FM$4)</f>
        <v>0</v>
      </c>
      <c r="FN745" s="181">
        <f>((AW745+AY745)*Percapita/30*FN$4)+((AX745+AZ745)*Cadeirante/30*FN$4)</f>
        <v>0</v>
      </c>
      <c r="FO745" s="181">
        <f>((BA745+BC745)*Percapita/30*FO$4)+((BB745+BD745)*Cadeirante/30*FO$4)</f>
        <v>0</v>
      </c>
      <c r="FP745" s="181">
        <f>((BE745+BG745)*Percapita/30*FP$4)+((BF745+BH745)*Cadeirante/30*FP$4)</f>
        <v>0</v>
      </c>
      <c r="FQ745" s="181">
        <f>((BI745+BK745)*Percapita/30*FQ$4)+((BJ745+BL745)*Cadeirante/30*FQ$4)</f>
        <v>0</v>
      </c>
      <c r="FR745" s="181">
        <f>((BM745+BO745)*Percapita/30*FR$4)+((BN745+BP745)*Cadeirante/30*FR$4)</f>
        <v>0</v>
      </c>
      <c r="FS745" s="181">
        <f>((BQ745+BS745)*Percapita/30*FS$4)+((BR745+BT745)*Cadeirante/30*FS$4)</f>
        <v>0</v>
      </c>
      <c r="FT745" s="181">
        <f>((BU745+BW745)*Percapita/30*FT$4)+((BV745+BX745)*Cadeirante/30*FT$4)</f>
        <v>0</v>
      </c>
      <c r="FU745" s="181">
        <f>((BY745+CA745)*Percapita/30*FU$4)+((BZ745+CB745)*Cadeirante/30*FU$4)</f>
        <v>0</v>
      </c>
      <c r="FV745" s="181">
        <f>((CC745+CE745)*Percapita/30*FV$4)+((CD745+CF745)*Cadeirante/30*FV$4)</f>
        <v>0</v>
      </c>
      <c r="FW745" s="181">
        <f>((CG745+CI745)*Percapita/30*FW$4)+((CI745+CK745)*Cadeirante/30*FW$4)</f>
        <v>0</v>
      </c>
      <c r="FX745" s="181">
        <f>((CK745+CM745)*Percapita/30*FX$4)+((CL745+CN745)*Cadeirante/30*FX$4)</f>
        <v>0</v>
      </c>
      <c r="FY745" s="181">
        <f>((CO745+CQ745)*Percapita/30*FY$4)+((CP745+CR745)*Cadeirante/30*FY$4)</f>
        <v>0</v>
      </c>
      <c r="FZ745" s="181">
        <f>((CS745+CU745)*Percapita/30*FZ$4)+((CT745+CV745)*Cadeirante/30*FZ$4)</f>
        <v>0</v>
      </c>
      <c r="GA745" s="181">
        <f>((CW745+CY745)*Percapita/30*GA$4)+((CX745+CZ745)*Cadeirante/30*GA$4)</f>
        <v>0</v>
      </c>
      <c r="GB745" s="181">
        <f>((DA745+DC745)*Percapita/30*GB$4)+((DB745+DD745)*Cadeirante/30*GB$4)</f>
        <v>0</v>
      </c>
      <c r="GC745" s="181">
        <f>((DE745+DG745)*Percapita/30*GC$4)+((DF745+DH745)*Cadeirante/30*GC$4)</f>
        <v>0</v>
      </c>
      <c r="GD745" s="181">
        <f>((DI745+DK745)*Percapita/30*GD$4)+((DJ745+DL745)*Cadeirante/30*GD$4)</f>
        <v>0</v>
      </c>
      <c r="GE745" s="181">
        <f>((DM745+DO745)*Percapita/30*GE$4)+((DN745+DP745)*Cadeirante/30*GE$4)</f>
        <v>0</v>
      </c>
      <c r="GF745" s="181">
        <f>((DQ745+DS745)*Percapita/30*GF$4)+((DR745+DT745)*Cadeirante/30*GF$4)</f>
        <v>0</v>
      </c>
      <c r="GG745" s="181">
        <f>((DU745+DW745)*Percapita/30*GG$4)+((DV745+DX745)*Cadeirante/30*GG$4)</f>
        <v>0</v>
      </c>
      <c r="GH745" s="181">
        <f>((DY745+EA745)*Percapita/30*GH$4)+((DZ745+EB745)*Cadeirante/30*GH$4)</f>
        <v>0</v>
      </c>
      <c r="GI745" s="181">
        <f>((EC745+EE745)*Percapita/30*GI$4)+((ED745+EF745)*Cadeirante/30*GI$4)</f>
        <v>0</v>
      </c>
      <c r="GJ745" s="181">
        <f>((EG745+EI745)*Percapita)+((EH745+EJ745)*Cadeirante)</f>
        <v>0</v>
      </c>
      <c r="GK745" s="258"/>
      <c r="GL745" s="103">
        <f t="shared" si="822"/>
        <v>0</v>
      </c>
      <c r="GM745" s="124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259"/>
      <c r="HQ745" s="64"/>
      <c r="HW745" s="257"/>
      <c r="HY745" s="280">
        <f t="shared" si="850"/>
        <v>0</v>
      </c>
      <c r="HZ745" s="280">
        <f t="shared" si="851"/>
        <v>0</v>
      </c>
      <c r="IA745" s="280">
        <f t="shared" si="852"/>
        <v>0</v>
      </c>
    </row>
    <row r="746" spans="1:237" s="106" customFormat="1" ht="22.5" customHeight="1" x14ac:dyDescent="0.25">
      <c r="A746" t="s">
        <v>3842</v>
      </c>
      <c r="B746" s="522" t="s">
        <v>3843</v>
      </c>
      <c r="C746" s="523">
        <v>1</v>
      </c>
      <c r="D746" s="524" t="s">
        <v>3844</v>
      </c>
      <c r="E746" s="524" t="s">
        <v>3845</v>
      </c>
      <c r="F746" s="525" t="s">
        <v>3222</v>
      </c>
      <c r="G746" s="525" t="s">
        <v>3223</v>
      </c>
      <c r="H746" s="350" t="s">
        <v>241</v>
      </c>
      <c r="I746" s="351" t="s">
        <v>3846</v>
      </c>
      <c r="J746" s="409" t="s">
        <v>3227</v>
      </c>
      <c r="K746" s="410" t="s">
        <v>3228</v>
      </c>
      <c r="L746" s="329">
        <f>CONTINUA!BV746</f>
        <v>0</v>
      </c>
      <c r="M746" s="329">
        <f>CONTINUA!BW746</f>
        <v>0</v>
      </c>
      <c r="N746" s="657"/>
      <c r="O746" s="658" t="s">
        <v>4226</v>
      </c>
      <c r="P746" s="659" t="s">
        <v>206</v>
      </c>
      <c r="Q746" s="400">
        <v>47</v>
      </c>
      <c r="R746" s="401"/>
      <c r="S746" s="400"/>
      <c r="T746" s="401"/>
      <c r="U746" s="400"/>
      <c r="V746" s="401"/>
      <c r="W746" s="400"/>
      <c r="X746" s="401"/>
      <c r="Y746" s="400"/>
      <c r="Z746" s="401"/>
      <c r="AA746" s="400"/>
      <c r="AB746" s="401"/>
      <c r="AC746" s="400"/>
      <c r="AD746" s="401"/>
      <c r="AE746" s="400"/>
      <c r="AF746" s="401"/>
      <c r="AG746" s="400"/>
      <c r="AH746" s="401"/>
      <c r="AI746" s="400"/>
      <c r="AJ746" s="401"/>
      <c r="AK746" s="400"/>
      <c r="AL746" s="401"/>
      <c r="AM746" s="400"/>
      <c r="AN746" s="401"/>
      <c r="AO746" s="400"/>
      <c r="AP746" s="401"/>
      <c r="AQ746" s="400"/>
      <c r="AR746" s="401"/>
      <c r="AS746" s="400"/>
      <c r="AT746" s="401"/>
      <c r="AU746" s="400"/>
      <c r="AV746" s="401"/>
      <c r="AW746" s="400"/>
      <c r="AX746" s="401"/>
      <c r="AY746" s="400"/>
      <c r="AZ746" s="401"/>
      <c r="BA746" s="400"/>
      <c r="BB746" s="401"/>
      <c r="BC746" s="400"/>
      <c r="BD746" s="401"/>
      <c r="BE746" s="400"/>
      <c r="BF746" s="401"/>
      <c r="BG746" s="400"/>
      <c r="BH746" s="401"/>
      <c r="BI746" s="400"/>
      <c r="BJ746" s="401"/>
      <c r="BK746" s="400"/>
      <c r="BL746" s="401"/>
      <c r="BM746" s="400"/>
      <c r="BN746" s="401"/>
      <c r="BO746" s="400"/>
      <c r="BP746" s="401"/>
      <c r="BQ746" s="400"/>
      <c r="BR746" s="401"/>
      <c r="BS746" s="400"/>
      <c r="BT746" s="401"/>
      <c r="BU746" s="400"/>
      <c r="BV746" s="401"/>
      <c r="BW746" s="400"/>
      <c r="BX746" s="401"/>
      <c r="BY746" s="400"/>
      <c r="BZ746" s="401"/>
      <c r="CA746" s="400"/>
      <c r="CB746" s="401"/>
      <c r="CC746" s="400"/>
      <c r="CD746" s="401"/>
      <c r="CE746" s="400"/>
      <c r="CF746" s="401"/>
      <c r="CG746" s="400"/>
      <c r="CH746" s="401"/>
      <c r="CI746" s="400"/>
      <c r="CJ746" s="401"/>
      <c r="CK746" s="400"/>
      <c r="CL746" s="401"/>
      <c r="CM746" s="400"/>
      <c r="CN746" s="401"/>
      <c r="CO746" s="400"/>
      <c r="CP746" s="401"/>
      <c r="CQ746" s="400"/>
      <c r="CR746" s="401"/>
      <c r="CS746" s="400"/>
      <c r="CT746" s="401"/>
      <c r="CU746" s="400"/>
      <c r="CV746" s="401"/>
      <c r="CW746" s="400"/>
      <c r="CX746" s="401"/>
      <c r="CY746" s="400"/>
      <c r="CZ746" s="401"/>
      <c r="DA746" s="400">
        <v>1</v>
      </c>
      <c r="DB746" s="401"/>
      <c r="DC746" s="400"/>
      <c r="DD746" s="401"/>
      <c r="DE746" s="400"/>
      <c r="DF746" s="401"/>
      <c r="DG746" s="400"/>
      <c r="DH746" s="401"/>
      <c r="DI746" s="400"/>
      <c r="DJ746" s="401"/>
      <c r="DK746" s="400"/>
      <c r="DL746" s="401"/>
      <c r="DM746" s="400"/>
      <c r="DN746" s="401"/>
      <c r="DO746" s="400"/>
      <c r="DP746" s="401"/>
      <c r="DQ746" s="400"/>
      <c r="DR746" s="401"/>
      <c r="DS746" s="400"/>
      <c r="DT746" s="401"/>
      <c r="DU746" s="400"/>
      <c r="DV746" s="401"/>
      <c r="DW746" s="400"/>
      <c r="DX746" s="401"/>
      <c r="DY746" s="400"/>
      <c r="DZ746" s="401"/>
      <c r="EA746" s="400"/>
      <c r="EB746" s="401"/>
      <c r="EC746" s="400"/>
      <c r="ED746" s="401"/>
      <c r="EE746" s="400"/>
      <c r="EF746" s="401"/>
      <c r="EG746" s="400"/>
      <c r="EH746" s="401"/>
      <c r="EI746" s="400"/>
      <c r="EJ746" s="447"/>
      <c r="EK746" s="510"/>
      <c r="EL746" s="513"/>
      <c r="EM746" s="520"/>
      <c r="EN746" s="520"/>
      <c r="EO746" s="520"/>
      <c r="EP746" s="171">
        <f t="shared" si="815"/>
        <v>47</v>
      </c>
      <c r="EQ746" s="171">
        <f t="shared" si="816"/>
        <v>1</v>
      </c>
      <c r="ER746" s="171">
        <f t="shared" si="817"/>
        <v>0</v>
      </c>
      <c r="ES746" s="171">
        <f t="shared" si="818"/>
        <v>0</v>
      </c>
      <c r="ET746" s="171">
        <f t="shared" si="819"/>
        <v>0</v>
      </c>
      <c r="EU746" s="171">
        <f t="shared" si="820"/>
        <v>0</v>
      </c>
      <c r="EV746" s="172">
        <f t="shared" si="821"/>
        <v>48</v>
      </c>
      <c r="EW746" s="367">
        <f>IF(C746=4,IF(MAX(Q746:EJ748)&gt;0,(Especiall/30*(IF(($G746-$F746)=($G$5-$F$5),30,IF(DAY($G746)=31,($G746-$F746),($G746-$F746)+1)))),0),0)</f>
        <v>0</v>
      </c>
      <c r="EX746" s="248">
        <f t="shared" ref="EX746:EX749" si="853">FF746</f>
        <v>19434.650000000001</v>
      </c>
      <c r="EY746" s="174">
        <f>(L746*regular)+(M746*Cadeirantee)</f>
        <v>0</v>
      </c>
      <c r="EZ746" s="249">
        <f>SUMIF(FG746:GJ746,"&gt;0")</f>
        <v>102.72800000000001</v>
      </c>
      <c r="FA746" s="249">
        <f>SUMIF(FG746:GJ746,"&lt;0")+SUMIF(GN746:HP746,"&lt;0")</f>
        <v>0</v>
      </c>
      <c r="FB746" s="174">
        <v>0</v>
      </c>
      <c r="FC746" s="175">
        <f>N746*km*'VALORES TABELA'!$B$13</f>
        <v>0</v>
      </c>
      <c r="FD746" s="250">
        <f>GL746</f>
        <v>0</v>
      </c>
      <c r="FE746" s="176">
        <f>(EW746+EW747+EW748+EW749+EX746+EX747+EX748+EX749+EY746+EY747+EY748+EY749+EY750+EZ746+EZ747+EZ748+EZ749+FA746+FA747+FA748+FA749+FC746+FC747+FC748+FC749+HY746-HZ746-IA746+FD746+FD747+FD748+FD749+FB750)</f>
        <v>19537.378000000001</v>
      </c>
      <c r="FF746" s="177">
        <f>IF(C746=4,SUM(Q746+Q747+Q748+S746+S747+S748)*Percapita/30*FF$4+(R746+R747+R748+T746+T747+T748)*Cadeirante/30*FF$4,IF(C746=3,IF(Q749+S749=10,Fixo/30*FF$4+(Q746+Q747+Q748+S746+S747+S748)*Percapita/30*FF$4+(R749+T749)*Cadeirante/30*FF$4,IF(Q749+S749&lt;=9,(Q749+S749)*Crechee/30*FF$4)+(R749+T749)*Cadeirante/30*FF$4+(Q746+Q747+Q748+S746+S747+S748)*Percapita/30*FF$4)+IF(Q749+S749&gt;=11,Fixo/30*FF$4+(Q749+S749-10)*Crechee/30*FF$4,0),IF(C746=2,IF(R746+R747+R748+R749+T746+T747+T748+T749=1,Cadeirante/30*FF$4,IF(R746+R747+R748+R749+T746+T747+T748+T749=2,Fixo/30*FF$4,IF(R746+R747+R748+R749+T746+T747+T748+T749&gt;2,Fixo/30*FF$4+(R746+R747+R748+R749+T746+T747+T748+T749-2)*Cadeirante/30*FF$4)))+(Q746+Q747+Q748+S746+S747+S748)*Percapita/30*FF$4+(Q749+S749)*Crechee/30*FF$4,IF(C746=1,IF(Q746+Q747+Q748+R746+R747+R748+S746+S747+S748+T746+T747+T748&lt;=15,(Q746+Q747+Q748+S746+S747+S748)*Percapita/30*FF$4,IF(Q746+Q747+Q748+R746+R747+R748+S746+S747+S748+T746+T747+T748&gt;=16,Fixo/30*FF$4+(Q746+Q747+Q748+R746+R747+R748+S746+S747+S748+T746+T747-16)*Percapita/30*FF$4))))))</f>
        <v>19434.650000000001</v>
      </c>
      <c r="FG746" s="177">
        <f>IF(C746=4,SUM(U746+U747+U748+W746+W747+W748)*Percapita/30*FG$4+(V746+V747+V748+X746+X747+X748)*Cadeirante/30*FG$4,IF(C746=3,IF(U749+W749=10,Fixo/30*FG$4+(U746+U747+U748+W746+W747+W748)*Percapita/30*FG$4+(V749+X749)*Cadeirante/30*FG$4,IF(U749+W749&lt;=9,(U749+W749)*Crechee/30*FG$4)+(V749+X749)*Cadeirante/30*FG$4+(U746+U747+U748+W746+W747+W748)*Percapita/30*FG$4)+IF(U749+W749&gt;=11,Fixo/30*FG$4+(U749+W749-10)*Crechee/30*FG$4,0),IF(C746=2,IF(V746+V747+V748+V749+X746+X747+X748+X749=1,Cadeirante/30*FG$4,IF(V746+V747+V748+V749+X746+X747+X748+X749=2,Fixo/30*FG$4,IF(V746+V747+V748+V749+X746+X747+X748+X749&gt;2,Fixo/30*FG$4+(V746+V747+V748+V749+X746+X747+X748+X749-2)*Cadeirante/30*FG$4)))+(U746+U747+U748+W746+W747+W748)*Percapita/30*FG$4+(U749+W749)*Crechee/30*FG$4,IF(C746=1,IF(U746+U747+U748+V746+V747+V748+W746+W747+W748+X746+X747+X748&lt;=15,(U746+U747+U748+W746+W747+W748)*Percapita/30*FG$4,IF(U746+U747+U748+V746+V747+V748+W746+W747+W748+X746+X747+X748&gt;=16,Fixo/30*FG$4+(U746+U747+U748+V746+V747+V748+W746+W747+W748+X746+X747-16)*Percapita/30*FG$4))))))</f>
        <v>0</v>
      </c>
      <c r="FH746" s="177">
        <f>IF(C746=4,SUM(Y746+Y747+Y748+AA746+AA747+AA748)*Percapita/30*FH$4+(Z746+Z747+Z748+AB746+AB747+AB748)*Cadeirante/30*FH$4,IF(C746=3,IF(Y749+AA749=10,Fixo/30*FH$4+(Y746+Y747+Y748+AA746+AA747+AA748)*Percapita/30*FH$4+(Z749+AB749)*Cadeirante/30*FH$4,IF(Y749+AA749&lt;=9,(Y749+AA749)*Crechee/30*FH$4)+(Z749+AB749)*Cadeirante/30*FH$4+(Y746+Y747+Y748+AA746+AA747+AA748)*Percapita/30*FH$4)+IF(Y749+AA749&gt;=11,Fixo/30*FH$4+(Y749+AA749-10)*Crechee/30*FH$4,0),IF(C746=2,IF(Z746+Z747+Z748+Z749+AB746+AB747+AB748+AB749=1,Cadeirante/30*FH$4,IF(Z746+Z747+Z748+Z749+AB746+AB747+AB748+AB749=2,Fixo/30*FH$4,IF(Z746+Z747+Z748+Z749+AB746+AB747+AB748+AB749&gt;2,Fixo/30*FH$4+(Z746+Z747+Z748+Z749+AB746+AB747+AB748+AB749-2)*Cadeirante/30*FH$4)))+(Y746+Y747+Y748+AA746+AA747+AA748)*Percapita/30*FH$4+(Y749+AA749)*Crechee/30*FH$4,IF(C746=1,IF(Y746+Y747+Y748+Z746+Z747+Z748+AA746+AA747+AA748+AB746+AB747+AB748&lt;=15,(Y746+Y747+Y748+AA746+AA747+AA748)*Percapita/30*FH$4,IF(Y746+Y747+Y748+Z746+Z747+Z748+AA746+AA747+AA748+AB746+AB747+AB748&gt;=16,Fixo/30*FH$4+(Y746+Y747+Y748+Z746+Z747+Z748+AA746+AA747+AA748+AB746+AB747-16)*Percapita/30*FH$4))))))</f>
        <v>0</v>
      </c>
      <c r="FI746" s="177">
        <f>IF(C746=4,SUM(AC746+AC747+AC748+AE746+AE747+AE748)*Percapita/30*FI$4+(AD746+AD747+AD748+AF746+AF747+AF748)*Cadeirante/30*FI$4,IF(C746=3,IF(AC749+AE749=10,Fixo/30*FI$4+(AC746+AC747+AC748+AE746+AE747+AE748)*Percapita/30*FI$4+(AD749+AF749)*Cadeirante/30*FI$4,IF(AC749+AE749&lt;=9,(AC749+AE749)*Crechee/30*FI$4)+(AD749+AF749)*Cadeirante/30*FI$4+(AC746+AC747+AC748+AE746+AE747+AE748)*Percapita/30*FI$4)+IF(AC749+AE749&gt;=11,Fixo/30*FI$4+(AC749+AE749-10)*Crechee/30*FI$4,0),IF(C746=2,IF(AD746+AD747+AD748+AD749+AF746+AF747+AF748+AF749=1,Cadeirante/30*FI$4,IF(AD746+AD747+AD748+AD749+AF746+AF747+AF748+AF749=2,Fixo/30*FI$4,IF(AD746+AD747+AD748+AD749+AF746+AF747+AF748+AF749&gt;2,Fixo/30*FI$4+(AD746+AD747+AD748+AD749+AF746+AF747+AF748+AF749-2)*Cadeirante/30*FI$4)))+(AC746+AC747+AC748+AE746+AE747+AE748)*Percapita/30*FI$4+(AC749+AE749)*Crechee/30*FI$4,IF(C746=1,IF(AC746+AC747+AC748+AD746+AD747+AD748+AE746+AE747+AE748+AF746+AF747+AF748&lt;=15,(AC746+AC747+AC748+AE746+AE747+AE748)*Percapita/30*FI$4,IF(AC746+AC747+AC748+AD746+AD747+AD748+AE746+AE747+AE748+AF746+AF747+AF748&gt;=16,Fixo/30*FI$4+(AC746+AC747+AC748+AD746+AD747+AD748+AE746+AE747+AE748+AF746+AF747-16)*Percapita/30*FI$4))))))</f>
        <v>0</v>
      </c>
      <c r="FJ746" s="177">
        <f>IF(C746=4,SUM(AG746+AG747+AG748+AI746+AI747+AI748)*Percapita/30*FJ$4+(AH746+AH747+AH748+AJ746+AJ747+AJ748)*Cadeirante/30*FJ$4,IF(C746=3,IF(AG749+AI749=10,Fixo/30*FJ$4+(AG746+AG747+AG748+AI746+AI747+AI748)*Percapita/30*FJ$4+(AH749+AJ749)*Cadeirante/30*FJ$4,IF(AG749+AI749&lt;=9,(AG749+AI749)*Crechee/30*FJ$4)+(AH749+AJ749)*Cadeirante/30*FJ$4+(AG746+AG747+AG748+AI746+AI747+AI748)*Percapita/30*FJ$4)+IF(AG749+AI749&gt;=11,Fixo/30*FJ$4+(AG749+AI749-10)*Crechee/30*FJ$4,0),IF(C746=2,IF(AH746+AH747+AH748+AH749+AJ746+AJ747+AJ748+AJ749=1,Cadeirante/30*FJ$4,IF(AH746+AH747+AH748+AH749+AJ746+AJ747+AJ748+AJ749=2,Fixo/30*FJ$4,IF(AH746+AH747+AH748+AH749+AJ746+AJ747+AJ748+AJ749&gt;2,Fixo/30*FJ$4+(AH746+AH747+AH748+AH749+AJ746+AJ747+AJ748+AJ749-2)*Cadeirante/30*FJ$4)))+(AG746+AG747+AG748+AI746+AI747+AI748)*Percapita/30*FJ$4+(AG749+AI749)*Crechee/30*FJ$4,IF(C746=1,IF(AG746+AG747+AG748+AH746+AH747+AH748+AI746+AI747+AI748+AJ746+AJ747+AJ748&lt;=15,(AG746+AG747+AG748+AI746+AI747+AI748)*Percapita/30*FJ$4,IF(AG746+AG747+AG748+AH746+AH747+AH748+AI746+AI747+AI748+AJ746+AJ747+AJ748&gt;=16,Fixo/30*FJ$4+(AG746+AG747+AG748+AH746+AH747+AH748+AI746+AI747+AI748+AJ746+AJ747-16)*Percapita/30*FJ$4))))))</f>
        <v>0</v>
      </c>
      <c r="FK746" s="177">
        <f>IF(C746=4,SUM(AK746+AK747+AK748+AM746+AM747+AM748)*Percapita/30*FK$4+(AL746+AL747+AL748+AN746+AN747+AN748)*Cadeirante/30*FK$4,IF(C746=3,IF(AK749+AM749=10,Fixo/30*FK$4+(AK746+AK747+AK748+AM746+AM747+AM748)*Percapita/30*FK$4+(AL749+AN749)*Cadeirante/30*FK$4,IF(AK749+AM749&lt;=9,(AK749+AM749)*Crechee/30*FK$4)+(AL749+AN749)*Cadeirante/30*FK$4+(AK746+AK747+AK748+AM746+AM747+AM748)*Percapita/30*FK$4)+IF(AK749+AM749&gt;=11,Fixo/30*FK$4+(AK749+AM749-10)*Crechee/30*FK$4,0),IF(C746=2,IF(AL746+AL747+AL748+AL749+AN746+AN747+AN748+AN749=1,Cadeirante/30*FK$4,IF(AL746+AL747+AL748+AL749+AN746+AN747+AN748+AN749=2,Fixo/30*FK$4,IF(AL746+AL747+AL748+AL749+AN746+AN747+AN748+AN749&gt;2,Fixo/30*FK$4+(AL746+AL747+AL748+AL749+AN746+AN747+AN748+AN749-2)*Cadeirante/30*FK$4)))+(AK746+AK747+AK748+AM746+AM747+AM748)*Percapita/30*FK$4+(AK749+AM749)*Crechee/30*FK$4,IF(C746=1,IF(AK746+AK747+AK748+AL746+AL747+AL748+AM746+AM747+AM748+AN746+AN747+AN748&lt;=15,(AK746+AK747+AK748+AM746+AM747+AM748)*Percapita/30*FK$4,IF(AK746+AK747+AK748+AL746+AL747+AL748+AM746+AM747+AM748+AN746+AN747+AN748&gt;=16,Fixo/30*FK$4+(AK746+AK747+AK748+AL746+AL747+AL748+AM746+AM747+AM748+AN746+AN747-16)*Percapita/30*FK$4))))))</f>
        <v>0</v>
      </c>
      <c r="FL746" s="177">
        <f>IF(C746=4,SUM(AO746+AO747+AO748+AQ746+AQ747+AQ748)*Percapita/30*FL$4+(AP746+AP747+AP748+AR746+AR747+AR748)*Cadeirante/30*FL$4,IF(C746=3,IF(AO749+AQ749=10,Fixo/30*FL$4+(AO746+AO747+AO748+AQ746+AQ747+AQ748)*Percapita/30*FL$4+(AP749+AR749)*Cadeirante/30*FL$4,IF(AO749+AQ749&lt;=9,(AO749+AQ749)*Crechee/30*FL$4)+(AP749+AR749)*Cadeirante/30*FL$4+(AO746+AO747+AO748+AQ746+AQ747+AQ748)*Percapita/30*FL$4)+IF(AO749+AQ749&gt;=11,Fixo/30*FL$4+(AO749+AQ749-10)*Crechee/30*FL$4,0),IF(C746=2,IF(AP746+AP747+AP748+AP749+AR746+AR747+AR748+AR749=1,Cadeirante/30*FL$4,IF(AP746+AP747+AP748+AP749+AR746+AR747+AR748+AR749=2,Fixo/30*FL$4,IF(AP746+AP747+AP748+AP749+AR746+AR747+AR748+AR749&gt;2,Fixo/30*FL$4+(AP746+AP747+AP748+AP749+AR746+AR747+AR748+AR749-2)*Cadeirante/30*FL$4)))+(AO746+AO747+AO748+AQ746+AQ747+AQ748)*Percapita/30*FL$4+(AO749+AQ749)*Crechee/30*FL$4,IF(C746=1,IF(AO746+AO747+AO748+AP746+AP747+AP748+AQ746+AQ747+AQ748+AR746+AR747+AR748&lt;=15,(AO746+AO747+AO748+AQ746+AQ747+AQ748)*Percapita/30*FL$4,IF(AO746+AO747+AO748+AP746+AP747+AP748+AQ746+AQ747+AQ748+AR746+AR747+AR748&gt;=16,Fixo/30*FL$4+(AO746+AO747+AO748+AP746+AP747+AP748+AQ746+AQ747+AQ748+AR746+AR747-16)*Percapita/30*FL$4))))))</f>
        <v>0</v>
      </c>
      <c r="FM746" s="177">
        <f>IF(C746=4,SUM(AS746+AS747+AS748+AU746+AU747+AU748)*Percapita/30*FM$4+(AT746+AT747+AT748+AV746+AV747+AV748)*Cadeirante/30*FM$4,IF(C746=3,IF(AS749+AU749=10,Fixo/30*FM$4+(AS746+AS747+AS748+AU746+AU747+AU748)*Percapita/30*FM$4+(AT749+AV749)*Cadeirante/30*FM$4,IF(AS749+AU749&lt;=9,(AS749+AU749)*Crechee/30*FM$4)+(AT749+AV749)*Cadeirante/30*FM$4+(AS746+AS747+AS748+AU746+AU747+AU748)*Percapita/30*FM$4)+IF(AS749+AU749&gt;=11,Fixo/30*FM$4+(AS749+AU749-10)*Crechee/30*FM$4,0),IF(C746=2,IF(AT746+AT747+AT748+AT749+AV746+AV747+AV748+AV749=1,Cadeirante/30*FM$4,IF(AT746+AT747+AT748+AT749+AV746+AV747+AV748+AV749=2,Fixo/30*FM$4,IF(AT746+AT747+AT748+AT749+AV746+AV747+AV748+AV749&gt;2,Fixo/30*FM$4+(AT746+AT747+AT748+AT749+AV746+AV747+AV748+AV749-2)*Cadeirante/30*FM$4)))+(AS746+AS747+AS748+AU746+AU747+AU748)*Percapita/30*FM$4+(AS749+AU749)*Crechee/30*FM$4,IF(C746=1,IF(AS746+AS747+AS748+AT746+AT747+AT748+AU746+AU747+AU748+AV746+AV747+AV748&lt;=15,(AS746+AS747+AS748+AU746+AU747+AU748)*Percapita/30*FM$4,IF(AS746+AS747+AS748+AT746+AT747+AT748+AU746+AU747+AU748+AV746+AV747+AV748&gt;=16,Fixo/30*FM$4+(AS746+AS747+AS748+AT746+AT747+AT748+AU746+AU747+AU748+AV746+AV747-16)*Percapita/30*FM$4))))))</f>
        <v>0</v>
      </c>
      <c r="FN746" s="177">
        <f>IF(C746=4,SUM(AW746+AW747+AW748+AY746+AY747+AY748)*Percapita/30*FN$4+(AX746+AX747+AX748+AZ746+AZ747+AZ748)*Cadeirante/30*FN$4,IF(C746=3,IF(AW749+AY749=10,Fixo/30*FN$4+(AW746+AW747+AW748+AY746+AY747+AY748)*Percapita/30*FN$4+(AX749+AZ749)*Cadeirante/30*FN$4,IF(AW749+AY749&lt;=9,(AW749+AY749)*Crechee/30*FN$4)+(AX749+AZ749)*Cadeirante/30*FN$4+(AW746+AW747+AW748+AY746+AY747+AY748)*Percapita/30*FN$4)+IF(AW749+AY749&gt;=11,Fixo/30*FN$4+(AW749+AY749-10)*Crechee/30*FN$4,0),IF(C746=2,IF(AX746+AX747+AX748+AX749+AZ746+AZ747+AZ748+AZ749=1,Cadeirante/30*FN$4,IF(AX746+AX747+AX748+AX749+AZ746+AZ747+AZ748+AZ749=2,Fixo/30*FN$4,IF(AX746+AX747+AX748+AX749+AZ746+AZ747+AZ748+AZ749&gt;2,Fixo/30*FN$4+(AX746+AX747+AX748+AX749+AZ746+AZ747+AZ748+AZ749-2)*Cadeirante/30*FN$4)))+(AW746+AW747+AW748+AY746+AY747+AY748)*Percapita/30*FN$4+(AW749+AY749)*Crechee/30*FN$4,IF(C746=1,IF(AW746+AW747+AW748+AX746+AX747+AX748+AY746+AY747+AY748+AZ746+AZ747+AZ748&lt;=15,(AW746+AW747+AW748+AY746+AY747+AY748)*Percapita/30*FN$4,IF(AW746+AW747+AW748+AX746+AX747+AX748+AY746+AY747+AY748+AZ746+AZ747+AZ748&gt;=16,Fixo/30*FN$4+(AW746+AW747+AW748+AX746+AX747+AX748+AY746+AY747+AY748+AZ746+AZ747-16)*Percapita/30*FN$4))))))</f>
        <v>0</v>
      </c>
      <c r="FO746" s="177">
        <f>IF(C746=4,SUM(BA746+BA747+BA748+BC746+BC747+BC748)*Percapita/30*FO$4+(BB746+BB747+BB748+BD746+BD747+BD748)*Cadeirante/30*FO$4,IF(C746=3,IF(BA749+BC749=10,Fixo/30*FO$4+(BA746+BA747+BA748+BC746+BC747+BC748)*Percapita/30*FO$4+(BB749+BD749)*Cadeirante/30*FO$4,IF(BA749+BC749&lt;=9,(BA749+BC749)*Crechee/30*FO$4)+(BB749+BD749)*Cadeirante/30*FO$4+(BA746+BA747+BA748+BC746+BC747+BC748)*Percapita/30*FO$4)+IF(BA749+BC749&gt;=11,Fixo/30*FO$4+(BA749+BC749-10)*Crechee/30*FO$4,0),IF(C746=2,IF(BB746+BB747+BB748+BB749+BD746+BD747+BD748+BD749=1,Cadeirante/30*FO$4,IF(BB746+BB747+BB748+BB749+BD746+BD747+BD748+BD749=2,Fixo/30*FO$4,IF(BB746+BB747+BB748+BB749+BD746+BD747+BD748+BD749&gt;2,Fixo/30*FO$4+(BB746+BB747+BB748+BB749+BD746+BD747+BD748+BD749-2)*Cadeirante/30*FO$4)))+(BA746+BA747+BA748+BC746+BC747+BC748)*Percapita/30*FO$4+(BA749+BC749)*Crechee/30*FO$4,IF(C746=1,IF(BA746+BA747+BA748+BB746+BB747+BB748+BC746+BC747+BC748+BD746+BD747+BD748&lt;=15,(BA746+BA747+BA748+BC746+BC747+BC748)*Percapita/30*FO$4,IF(BA746+BA747+BA748+BB746+BB747+BB748+BC746+BC747+BC748+BD746+BD747+BD748&gt;=16,Fixo/30*FO$4+(BA746+BA747+BA748+BB746+BB747+BB748+BC746+BC747+BC748+BD746+BD747-16)*Percapita/30*FO$4))))))</f>
        <v>0</v>
      </c>
      <c r="FP746" s="177">
        <f>IF(C746=4,SUM(BE746+BE747+BE748+BG746+BG747+BG748)*Percapita/30*FP$4+(BF746+BF747+BF748+BH746+BH747+BH748)*Cadeirante/30*FP$4,IF(C746=3,IF(BE749+BG749=10,Fixo/30*FP$4+(BE746+BE747+BE748+BG746+BG747+BG748)*Percapita/30*FP$4+(BF749+BH749)*Cadeirante/30*FP$4,IF(BE749+BG749&lt;=9,(BE749+BG749)*Crechee/30*FP$4)+(BF749+BH749)*Cadeirante/30*FP$4+(BE746+BE747+BE748+BG746+BG747+BG748)*Percapita/30*FP$4)+IF(BE749+BG749&gt;=11,Fixo/30*FP$4+(BE749+BG749-10)*Crechee/30*FP$4,0),IF(C746=2,IF(BF746+BF747+BF748+BF749+BH746+BH747+BH748+BH749=1,Cadeirante/30*FP$4,IF(BF746+BF747+BF748+BF749+BH746+BH747+BH748+BH749=2,Fixo/30*FP$4,IF(BF746+BF747+BF748+BF749+BH746+BH747+BH748+BH749&gt;2,Fixo/30*FP$4+(BF746+BF747+BF748+BF749+BH746+BH747+BH748+BH749-2)*Cadeirante/30*FP$4)))+(BE746+BE747+BE748+BG746+BG747+BG748)*Percapita/30*FP$4+(BE749+BG749)*Crechee/30*FP$4,IF(C746=1,IF(BE746+BE747+BE748+BF746+BF747+BF748+BG746+BG747+BG748+BH746+BH747+BH748&lt;=15,(BE746+BE747+BE748+BG746+BG747+BG748)*Percapita/30*FP$4,IF(BE746+BE747+BE748+BF746+BF747+BF748+BG746+BG747+BG748+BH746+BH747+BH748&gt;=16,Fixo/30*FP$4+(BE746+BE747+BE748+BF746+BF747+BF748+BG746+BG747+BG748+BH746+BH747-16)*Percapita/30*FP$4))))))</f>
        <v>0</v>
      </c>
      <c r="FQ746" s="177">
        <f>IF(C746=4,SUM(BI746+BI747+BI748+BK746+BK747+BK748)*Percapita/30*FQ$4+(BJ746+BJ747+BJ748+BL746+BL747+BL748)*Cadeirante/30*FQ$4,IF(C746=3,IF(BI749+BK749=10,Fixo/30*FQ$4+(BI746+BI747+BI748+BK746+BK747+BK748)*Percapita/30*FQ$4+(BJ749+BL749)*Cadeirante/30*FQ$4,IF(BI749+BK749&lt;=9,(BI749+BK749)*Crechee/30*FQ$4)+(BJ749+BL749)*Cadeirante/30*FQ$4+(BI746+BI747+BI748+BK746+BK747+BK748)*Percapita/30*FQ$4)+IF(BI749+BK749&gt;=11,Fixo/30*FQ$4+(BI749+BK749-10)*Crechee/30*FQ$4,0),IF(C746=2,IF(BJ746+BJ747+BJ748+BJ749+BL746+BL747+BL748+BL749=1,Cadeirante/30*FQ$4,IF(BJ746+BJ747+BJ748+BJ749+BL746+BL747+BL748+BL749=2,Fixo/30*FQ$4,IF(BJ746+BJ747+BJ748+BJ749+BL746+BL747+BL748+BL749&gt;2,Fixo/30*FQ$4+(BJ746+BJ747+BJ748+BJ749+BL746+BL747+BL748+BL749-2)*Cadeirante/30*FQ$4)))+(BI746+BI747+BI748+BK746+BK747+BK748)*Percapita/30*FQ$4+(BI749+BK749)*Crechee/30*FQ$4,IF(C746=1,IF(BI746+BI747+BI748+BJ746+BJ747+BJ748+BK746+BK747+BK748+BL746+BL747+BL748&lt;=15,(BI746+BI747+BI748+BK746+BK747+BK748)*Percapita/30*FQ$4,IF(BI746+BI747+BI748+BJ746+BJ747+BJ748+BK746+BK747+BK748+BL746+BL747+BL748&gt;=16,Fixo/30*FQ$4+(BI746+BI747+BI748+BJ746+BJ747+BJ748+BK746+BK747+BK748+BL746+BL747-16)*Percapita/30*FQ$4))))))</f>
        <v>0</v>
      </c>
      <c r="FR746" s="177">
        <f>IF(C746=4,SUM(BM746+BM747+BM748+BO746+BO747+BO748)*Percapita/30*FR$4+(BN746+BN747+BN748+BP746+BP747+BP748)*Cadeirante/30*FR$4,IF(C746=3,IF(BM749+BO749=10,Fixo/30*FR$4+(BM746+BM747+BM748+BO746+BO747+BO748)*Percapita/30*FR$4+(BN749+BP749)*Cadeirante/30*FR$4,IF(BM749+BO749&lt;=9,(BM749+BO749)*Crechee/30*FR$4)+(BN749+BP749)*Cadeirante/30*FR$4+(BM746+BM747+BM748+BO746+BO747+BO748)*Percapita/30*FR$4)+IF(BM749+BO749&gt;=11,Fixo/30*FR$4+(BM749+BO749-10)*Crechee/30*FR$4,0),IF(C746=2,IF(BN746+BN747+BN748+BN749+BP746+BP747+BP748+BP749=1,Cadeirante/30*FR$4,IF(BN746+BN747+BN748+BN749+BP746+BP747+BP748+BP749=2,Fixo/30*FR$4,IF(BN746+BN747+BN748+BN749+BP746+BP747+BP748+BP749&gt;2,Fixo/30*FR$4+(BN746+BN747+BN748+BN749+BP746+BP747+BP748+BP749-2)*Cadeirante/30*FR$4)))+(BM746+BM747+BM748+BO746+BO747+BO748)*Percapita/30*FR$4+(BM749+BO749)*Crechee/30*FR$4,IF(C746=1,IF(BM746+BM747+BM748+BN746+BN747+BN748+BO746+BO747+BO748+BP746+BP747+BP748&lt;=15,(BM746+BM747+BM748+BO746+BO747+BO748)*Percapita/30*FR$4,IF(BM746+BM747+BM748+BN746+BN747+BN748+BO746+BO747+BO748+BP746+BP747+BP748&gt;=16,Fixo/30*FR$4+(BM746+BM747+BM748+BN746+BN747+BN748+BO746+BO747+BO748+BP746+BP747-16)*Percapita/30*FR$4))))))</f>
        <v>0</v>
      </c>
      <c r="FS746" s="177">
        <f>IF(C746=4,SUM(BQ746+BQ747+BQ748+BS746+BS747+BS748)*Percapita/30*FS$4+(BR746+BR747+BR748+BT746+BT747+BT748)*Cadeirante/30*FS$4,IF(C746=3,IF(BQ749+BS749=10,Fixo/30*FS$4+(BQ746+BQ747+BQ748+BS746+BS747+BS748)*Percapita/30*FS$4+(BR749+BT749)*Cadeirante/30*FS$4,IF(BQ749+BS749&lt;=9,(BQ749+BS749)*Crechee/30*FS$4)+(BR749+BT749)*Cadeirante/30*FS$4+(BQ746+BQ747+BQ748+BS746+BS747+BS748)*Percapita/30*FS$4)+IF(BQ749+BS749&gt;=11,Fixo/30*FS$4+(BQ749+BS749-10)*Crechee/30*FS$4,0),IF(C746=2,IF(BR746+BR747+BR748+BR749+BT746+BT747+BT748+BT749=1,Cadeirante/30*FS$4,IF(BR746+BR747+BR748+BR749+BT746+BT747+BT748+BT749=2,Fixo/30*FS$4,IF(BR746+BR747+BR748+BR749+BT746+BT747+BT748+BT749&gt;2,Fixo/30*FS$4+(BR746+BR747+BR748+BR749+BT746+BT747+BT748+BT749-2)*Cadeirante/30*FS$4)))+(BQ746+BQ747+BQ748+BS746+BS747+BS748)*Percapita/30*FS$4+(BQ749+BS749)*Crechee/30*FS$4,IF(C746=1,IF(BQ746+BQ747+BQ748+BR746+BR747+BR748+BS746+BS747+BS748+BT746+BT747+BT748&lt;=15,(BQ746+BQ747+BQ748+BS746+BS747+BS748)*Percapita/30*FS$4,IF(BQ746+BQ747+BQ748+BR746+BR747+BR748+BS746+BS747+BS748+BT746+BT747+BT748&gt;=16,Fixo/30*FS$4+(BQ746+BQ747+BQ748+BR746+BR747+BR748+BS746+BS747+BS748+BT746+BT747-16)*Percapita/30*FS$4))))))</f>
        <v>0</v>
      </c>
      <c r="FT746" s="177">
        <f>IF(C746=4,SUM(BU746+BU747+BU748+BW746+BW747+BW748)*Percapita/30*FT$4+(BV746+BV747+BV748+BX746+BX747+BX748)*Cadeirante/30*FT$4,IF(C746=3,IF(BU749+BW749=10,Fixo/30*FT$4+(BU746+BU747+BU748+BW746+BW747+BW748)*Percapita/30*FT$4+(BV749+BX749)*Cadeirante/30*FT$4,IF(BU749+BW749&lt;=9,(BU749+BW749)*Crechee/30*FT$4)+(BV749+BX749)*Cadeirante/30*FT$4+(BU746+BU747+BU748+BW746+BW747+BW748)*Percapita/30*FT$4)+IF(BU749+BW749&gt;=11,Fixo/30*FT$4+(BU749+BW749-10)*Crechee/30*FT$4,0),IF(C746=2,IF(BV746+BV747+BV748+BV749+BX746+BX747+BX748+BX749=1,Cadeirante/30*FT$4,IF(BV746+BV747+BV748+BV749+BX746+BX747+BX748+BX749=2,Fixo/30*FT$4,IF(BV746+BV747+BV748+BV749+BX746+BX747+BX748+BX749&gt;2,Fixo/30*FT$4+(BV746+BV747+BV748+BV749+BX746+BX747+BX748+BX749-2)*Cadeirante/30*FT$4)))+(BU746+BU747+BU748+BW746+BW747+BW748)*Percapita/30*FT$4+(BU749+BW749)*Crechee/30*FT$4,IF(C746=1,IF(BU746+BU747+BU748+BV746+BV747+BV748+BW746+BW747+BW748+BX746+BX747+BX748&lt;=15,(BU746+BU747+BU748+BW746+BW747+BW748)*Percapita/30*FT$4,IF(BU746+BU747+BU748+BV746+BV747+BV748+BW746+BW747+BW748+BX746+BX747+BX748&gt;=16,Fixo/30*FT$4+(BU746+BU747+BU748+BV746+BV747+BV748+BW746+BW747+BW748+BX746+BX747-16)*Percapita/30*FT$4))))))</f>
        <v>0</v>
      </c>
      <c r="FU746" s="177">
        <f>IF(C746=4,SUM(BY746+BY747+BY748+CA746+CA747+CA748)*Percapita/30*FU$4+(BZ746+BZ747+BZ748+CB746+CB747+CB748)*Cadeirante/30*FU$4,IF(C746=3,IF(BY749+CA749=10,Fixo/30*FU$4+(BY746+BY747+BY748+CA746+CA747+CA748)*Percapita/30*FU$4+(BZ749+CB749)*Cadeirante/30*FU$4,IF(BY749+CA749&lt;=9,(BY749+CA749)*Crechee/30*FU$4)+(BZ749+CB749)*Cadeirante/30*FU$4+(BY746+BY747+BY748+CA746+CA747+CA748)*Percapita/30*FU$4)+IF(BY749+CA749&gt;=11,Fixo/30*FU$4+(BY749+CA749-10)*Crechee/30*FU$4,0),IF(C746=2,IF(BZ746+BZ747+BZ748+BZ749+CB746+CB747+CB748+CB749=1,Cadeirante/30*FU$4,IF(BZ746+BZ747+BZ748+BZ749+CB746+CB747+CB748+CB749=2,Fixo/30*FU$4,IF(BZ746+BZ747+BZ748+BZ749+CB746+CB747+CB748+CB749&gt;2,Fixo/30*FU$4+(BZ746+BZ747+BZ748+BZ749+CB746+CB747+CB748+CB749-2)*Cadeirante/30*FU$4)))+(BY746+BY747+BY748+CA746+CA747+CA748)*Percapita/30*FU$4+(BY749+CA749)*Crechee/30*FU$4,IF(C746=1,IF(BY746+BY747+BY748+BZ746+BZ747+BZ748+CA746+CA747+CA748+CB746+CB747+CB748&lt;=15,(BY746+BY747+BY748+CA746+CA747+CA748)*Percapita/30*FU$4,IF(BY746+BY747+BY748+BZ746+BZ747+BZ748+CA746+CA747+CA748+CB746+CB747+CB748&gt;=16,Fixo/30*FU$4+(BY746+BY747+BY748+BZ746+BZ747+BZ748+CA746+CA747+CA748+CB746+CB747-16)*Percapita/30*FU$4))))))</f>
        <v>0</v>
      </c>
      <c r="FV746" s="177">
        <f>IF(C746=4,SUM(CC746+CC747+CC748+CE746+CE747+CE748)*Percapita/30*FV$4+(CD746+CD747+CD748+CF746+CF747+CF748)*Cadeirante/30*FV$4,IF(C746=3,IF(CC749+CE749=10,Fixo/30*FV$4+(CC746+CC747+CC748+CE746+CE747+CE748)*Percapita/30*FV$4+(CD749+CF749)*Cadeirante/30*FV$4,IF(CC749+CE749&lt;=9,(CC749+CE749)*Crechee/30*FV$4)+(CD749+CF749)*Cadeirante/30*FV$4+(CC746+CC747+CC748+CE746+CE747+CE748)*Percapita/30*FV$4)+IF(CC749+CE749&gt;=11,Fixo/30*FV$4+(CC749+CE749-10)*Crechee/30*FV$4,0),IF(C746=2,IF(CD746+CD747+CD748+CD749+CF746+CF747+CF748+CF749=1,Cadeirante/30*FV$4,IF(CD746+CD747+CD748+CD749+CF746+CF747+CF748+CF749=2,Fixo/30*FV$4,IF(CD746+CD747+CD748+CD749+CF746+CF747+CF748+CF749&gt;2,Fixo/30*FV$4+(CD746+CD747+CD748+CD749+CF746+CF747+CF748+CF749-2)*Cadeirante/30*FV$4)))+(CC746+CC747+CC748+CE746+CE747+CE748)*Percapita/30*FV$4+(CC749+CE749)*Crechee/30*FV$4,IF(C746=1,IF(CC746+CC747+CC748+CD746+CD747+CD748+CE746+CE747+CE748+CF746+CF747+CF748&lt;=15,(CC746+CC747+CC748+CE746+CE747+CE748)*Percapita/30*FV$4,IF(CC746+CC747+CC748+CD746+CD747+CD748+CE746+CE747+CE748+CF746+CF747+CF748&gt;=16,Fixo/30*FV$4+(CC746+CC747+CC748+CD746+CD747+CD748+CE746+CE747+CE748+CF746+CF747-16)*Percapita/30*FV$4))))))</f>
        <v>0</v>
      </c>
      <c r="FW746" s="177">
        <f>IF(C746=4,SUM(CG746+CG747+CG748+CI746+CI747+CI748)*Percapita/30*FW$4+(CH746+CH747+CH748+CJ746+CJ747+CJ748)*Cadeirante/30*FW$4,IF(C746=3,IF(CG749+CI749=10,Fixo/30*FW$4+(CG746+CG747+CG748+CI746+CI747+CI748)*Percapita/30*FW$4+(CH749+CJ749)*Cadeirante/30*FW$4,IF(CG749+CI749&lt;=9,(CG749+CI749)*Crechee/30*FW$4)+(CH749+CJ749)*Cadeirante/30*FW$4+(CG746+CG747+CG748+CI746+CI747+CI748)*Percapita/30*FW$4)+IF(CG749+CI749&gt;=11,Fixo/30*FW$4+(CG749+CI749-10)*Crechee/30*FW$4,0),IF(C746=2,IF(CH746+CH747+CH748+CH749+CJ746+CJ747+CJ748+CJ749=1,Cadeirante/30*FW$4,IF(CH746+CH747+CH748+CH749+CJ746+CJ747+CJ748+CJ749=2,Fixo/30*FW$4,IF(CH746+CH747+CH748+CH749+CJ746+CJ747+CJ748+CJ749&gt;2,Fixo/30*FW$4+(CH746+CH747+CH748+CH749+CJ746+CJ747+CJ748+CJ749-2)*Cadeirante/30*FW$4)))+(CG746+CG747+CG748+CI746+CI747+CI748)*Percapita/30*FW$4+(CG749+CI749)*Crechee/30*FW$4,IF(C746=1,IF(CG746+CG747+CG748+CH746+CH747+CH748+CI746+CI747+CI748+CJ746+CJ747+CJ748&lt;=15,(CG746+CG747+CG748+CI746+CI747+CI748)*Percapita/30*FW$4,IF(CG746+CG747+CG748+CH746+CH747+CH748+CI746+CI747+CI748+CJ746+CJ747+CJ748&gt;=16,Fixo/30*FW$4+(CG746+CG747+CG748+CH746+CH747+CH748+CI746+CI747+CI748+CJ746+CJ747-16)*Percapita/30*FW$4))))))</f>
        <v>0</v>
      </c>
      <c r="FX746" s="177">
        <f>IF(C746=4,SUM(CK746+CK747+CK748+CM746+CM747+CM748)*Percapita/30*FX$4+(CL746+CL747+CL748+CN746+CN747+CN748)*Cadeirante/30*FX$4,IF(C746=3,IF(CK749+CM749=10,Fixo/30*FX$4+(CK746+CK747+CK748+CM746+CM747+CM748)*Percapita/30*FX$4+(CL749+CN749)*Cadeirante/30*FX$4,IF(CK749+CM749&lt;=9,(CK749+CM749)*Crechee/30*FX$4)+(CL749+CN749)*Cadeirante/30*FX$4+(CK746+CK747+CK748+CM746+CM747+CM748)*Percapita/30*FX$4)+IF(CK749+CM749&gt;=11,Fixo/30*FX$4+(CK749+CM749-10)*Crechee/30*FX$4,0),IF(C746=2,IF(CL746+CL747+CL748+CL749+CN746+CN747+CN748+CN749=1,Cadeirante/30*FX$4,IF(CL746+CL747+CL748+CL749+CN746+CN747+CN748+CN749=2,Fixo/30*FX$4,IF(CL746+CL747+CL748+CL749+CN746+CN747+CN748+CN749&gt;2,Fixo/30*FX$4+(CL746+CL747+CL748+CL749+CN746+CN747+CN748+CN749-2)*Cadeirante/30*FX$4)))+(CK746+CK747+CK748+CM746+CM747+CM748)*Percapita/30*FX$4+(CK749+CM749)*Crechee/30*FX$4,IF(C746=1,IF(CK746+CK747+CK748+CL746+CL747+CL748+CM746+CM747+CM748+CN746+CN747+CN748&lt;=15,(CK746+CK747+CK748+CM746+CM747+CM748)*Percapita/30*FX$4,IF(CK746+CK747+CK748+CL746+CL747+CL748+CM746+CM747+CM748+CN746+CN747+CN748&gt;=16,Fixo/30*FX$4+(CK746+CK747+CK748+CL746+CL747+CL748+CM746+CM747+CM748+CN746+CN747-16)*Percapita/30*FX$4))))))</f>
        <v>0</v>
      </c>
      <c r="FY746" s="177">
        <f>IF(C746=4,SUM(CO746+CO747+CO748+CQ746+CQ747+CQ748)*Percapita/30*FY$4+(CP746+CP747+CP748+CR746+CR747+CR748)*Cadeirante/30*FY$4,IF(C746=3,IF(CO749+CQ749=10,Fixo/30*FY$4+(CO746+CO747+CO748+CQ746+CQ747+CQ748)*Percapita/30*FY$4+(CP749+CR749)*Cadeirante/30*FY$4,IF(CO749+CQ749&lt;=9,(CO749+CQ749)*Crechee/30*FY$4)+(CP749+CR749)*Cadeirante/30*FY$4+(CO746+CO747+CO748+CQ746+CQ747+CQ748)*Percapita/30*FY$4)+IF(CO749+CQ749&gt;=11,Fixo/30*FY$4+(CO749+CQ749-10)*Crechee/30*FY$4,0),IF(C746=2,IF(CP746+CP747+CP748+CP749+CR746+CR747+CR748+CR749=1,Cadeirante/30*FY$4,IF(CP746+CP747+CP748+CP749+CR746+CR747+CR748+CR749=2,Fixo/30*FY$4,IF(CP746+CP747+CP748+CP749+CR746+CR747+CR748+CR749&gt;2,Fixo/30*FY$4+(CP746+CP747+CP748+CP749+CR746+CR747+CR748+CR749-2)*Cadeirante/30*FY$4)))+(CO746+CO747+CO748+CQ746+CQ747+CQ748)*Percapita/30*FY$4+(CO749+CQ749)*Crechee/30*FY$4,IF(C746=1,IF(CO746+CO747+CO748+CP746+CP747+CP748+CQ746+CQ747+CQ748+CR746+CR747+CR748&lt;=15,(CO746+CO747+CO748+CQ746+CQ747+CQ748)*Percapita/30*FY$4,IF(CO746+CO747+CO748+CP746+CP747+CP748+CQ746+CQ747+CQ748+CR746+CR747+CR748&gt;=16,Fixo/30*FY$4+(CO746+CO747+CO748+CP746+CP747+CP748+CQ746+CQ747+CQ748+CR746+CR747-16)*Percapita/30*FY$4))))))</f>
        <v>0</v>
      </c>
      <c r="FZ746" s="177">
        <f>IF(C746=4,SUM(CS746+CS747+CS748+CU746+CU747+CU748)*Percapita/30*FZ$4+(CT746+CT747+CT748+CV746+CV747+CV748)*Cadeirante/30*FZ$4,IF(C746=3,IF(CS749+CU749=10,Fixo/30*FZ$4+(CS746+CS747+CS748+CU746+CU747+CU748)*Percapita/30*FZ$4+(CT749+CV749)*Cadeirante/30*FZ$4,IF(CS749+CU749&lt;=9,(CS749+CU749)*Crechee/30*FZ$4)+(CT749+CV749)*Cadeirante/30*FZ$4+(CS746+CS747+CS748+CU746+CU747+CU748)*Percapita/30*FZ$4)+IF(CS749+CU749&gt;=11,Fixo/30*FZ$4+(CS749+CU749-10)*Crechee/30*FZ$4,0),IF(C746=2,IF(CT746+CT747+CT748+CT749+CV746+CV747+CV748+CV749=1,Cadeirante/30*FZ$4,IF(CT746+CT747+CT748+CT749+CV746+CV747+CV748+CV749=2,Fixo/30*FZ$4,IF(CT746+CT747+CT748+CT749+CV746+CV747+CV748+CV749&gt;2,Fixo/30*FZ$4+(CT746+CT747+CT748+CT749+CV746+CV747+CV748+CV749-2)*Cadeirante/30*FZ$4)))+(CS746+CS747+CS748+CU746+CU747+CU748)*Percapita/30*FZ$4+(CS749+CU749)*Crechee/30*FZ$4,IF(C746=1,IF(CS746+CS747+CS748+CT746+CT747+CT748+CU746+CU747+CU748+CV746+CV747+CV748&lt;=15,(CS746+CS747+CS748+CU746+CU747+CU748)*Percapita/30*FZ$4,IF(CS746+CS747+CS748+CT746+CT747+CT748+CU746+CU747+CU748+CV746+CV747+CV748&gt;=16,Fixo/30*FZ$4+(CS746+CS747+CS748+CT746+CT747+CT748+CU746+CU747+CU748+CV746+CV747-16)*Percapita/30*FZ$4))))))</f>
        <v>0</v>
      </c>
      <c r="GA746" s="177">
        <f>IF(C746=4,SUM(CW746+CW747+CW748+CY746+CY747+CY748)*Percapita/30*GA$4+(CX746+CX747+CX748+CZ746+CZ747+CZ748)*Cadeirante/30*GA$4,IF(C746=3,IF(CW749+CY749=10,Fixo/30*GA$4+(CW746+CW747+CW748+CY746+CY747+CY748)*Percapita/30*GA$4+(CX749+CZ749)*Cadeirante/30*GA$4,IF(CW749+CY749&lt;=9,(CW749+CY749)*Crechee/30*GA$4)+(CX749+CZ749)*Cadeirante/30*GA$4+(CW746+CW747+CW748+CY746+CY747+CY748)*Percapita/30*GA$4)+IF(CW749+CY749&gt;=11,Fixo/30*GA$4+(CW749+CY749-10)*Crechee/30*GA$4,0),IF(C746=2,IF(CX746+CX747+CX748+CX749+CZ746+CZ747+CZ748+CZ749=1,Cadeirante/30*GA$4,IF(CX746+CX747+CX748+CX749+CZ746+CZ747+CZ748+CZ749=2,Fixo/30*GA$4,IF(CX746+CX747+CX748+CX749+CZ746+CZ747+CZ748+CZ749&gt;2,Fixo/30*GA$4+(CX746+CX747+CX748+CX749+CZ746+CZ747+CZ748+CZ749-2)*Cadeirante/30*GA$4)))+(CW746+CW747+CW748+CY746+CY747+CY748)*Percapita/30*GA$4+(CW749+CY749)*Crechee/30*GA$4,IF(C746=1,IF(CW746+CW747+CW748+CX746+CX747+CX748+CY746+CY747+CY748+CZ746+CZ747+CZ748&lt;=15,(CW746+CW747+CW748+CY746+CY747+CY748)*Percapita/30*GA$4,IF(CW746+CW747+CW748+CX746+CX747+CX748+CY746+CY747+CY748+CZ746+CZ747+CZ748&gt;=16,Fixo/30*GA$4+(CW746+CW747+CW748+CX746+CX747+CX748+CY746+CY747+CY748+CZ746+CZ747-16)*Percapita/30*GA$4))))))</f>
        <v>0</v>
      </c>
      <c r="GB746" s="177">
        <f>IF(C746=4,SUM(DA746+DA747+DA748+DC746+DC747+DC748)*Percapita/30*GB$4+(DB746+DB747+DB748+DD746+DD747+DD748)*Cadeirante/30*GB$4,IF(C746=3,IF(DA749+DC749=10,Fixo/30*GB$4+(DA746+DA747+DA748+DC746+DC747+DC748)*Percapita/30*GB$4+(DB749+DD749)*Cadeirante/30*GB$4,IF(DA749+DC749&lt;=9,(DA749+DC749)*Crechee/30*GB$4)+(DB749+DD749)*Cadeirante/30*GB$4+(DA746+DA747+DA748+DC746+DC747+DC748)*Percapita/30*GB$4)+IF(DA749+DC749&gt;=11,Fixo/30*GB$4+(DA749+DC749-10)*Crechee/30*GB$4,0),IF(C746=2,IF(DB746+DB747+DB748+DB749+DD746+DD747+DD748+DD749=1,Cadeirante/30*GB$4,IF(DB746+DB747+DB748+DB749+DD746+DD747+DD748+DD749=2,Fixo/30*GB$4,IF(DB746+DB747+DB748+DB749+DD746+DD747+DD748+DD749&gt;2,Fixo/30*GB$4+(DB746+DB747+DB748+DB749+DD746+DD747+DD748+DD749-2)*Cadeirante/30*GB$4)))+(DA746+DA747+DA748+DC746+DC747+DC748)*Percapita/30*GB$4+(DA749+DC749)*Crechee/30*GB$4,IF(C746=1,IF(DA746+DA747+DA748+DB746+DB747+DB748+DC746+DC747+DC748+DD746+DD747+DD748&lt;=15,(DA746+DA747+DA748+DC746+DC747+DC748)*Percapita/30*GB$4,IF(DA746+DA747+DA748+DB746+DB747+DB748+DC746+DC747+DC748+DD746+DD747+DD748&gt;=16,Fixo/30*GB$4+(DA746+DA747+DA748+DB746+DB747+DB748+DC746+DC747+DC748+DD746+DD747-16)*Percapita/30*GB$4))))))</f>
        <v>102.72800000000001</v>
      </c>
      <c r="GC746" s="177">
        <f>IF(C746=4,SUM(DE746+DE747+DE748+DG746+DG747+DG748)*Percapita/30*GC$4+(DF746+DF747+DF748+DH746+DH747+DH748)*Cadeirante/30*GC$4,IF(C746=3,IF(DE749+DG749=10,Fixo/30*GC$4+(DE746+DE747+DE748+DG746+DG747+DG748)*Percapita/30*GC$4+(DF749+DH749)*Cadeirante/30*GC$4,IF(DE749+DG749&lt;=9,(DE749+DG749)*Crechee/30*GC$4)+(DF749+DH749)*Cadeirante/30*GC$4+(DE746+DE747+DE748+DG746+DG747+DG748)*Percapita/30*GC$4)+IF(DE749+DG749&gt;=11,Fixo/30*GC$4+(DE749+DG749-10)*Crechee/30*GC$4,0),IF(C746=2,IF(DF746+DF747+DF748+DF749+DH746+DH747+DH748+DH749=1,Cadeirante/30*GC$4,IF(DF746+DF747+DF748+DF749+DH746+DH747+DH748+DH749=2,Fixo/30*GC$4,IF(DF746+DF747+DF748+DF749+DH746+DH747+DH748+DH749&gt;2,Fixo/30*GC$4+(DF746+DF747+DF748+DF749+DH746+DH747+DH748+DH749-2)*Cadeirante/30*GC$4)))+(DE746+DE747+DE748+DG746+DG747+DG748)*Percapita/30*GC$4+(DE749+DG749)*Crechee/30*GC$4,IF(C746=1,IF(DE746+DE747+DE748+DF746+DF747+DF748+DG746+DG747+DG748+DH746+DH747+DH748&lt;=15,(DE746+DE747+DE748+DG746+DG747+DG748)*Percapita/30*GC$4,IF(DE746+DE747+DE748+DF746+DF747+DF748+DG746+DG747+DG748+DH746+DH747+DH748&gt;=16,Fixo/30*GC$4+(DE746+DE747+DE748+DF746+DF747+DF748+DG746+DG747+DG748+DH746+DH747-16)*Percapita/30*GC$4))))))</f>
        <v>0</v>
      </c>
      <c r="GD746" s="177">
        <f>IF(C746=4,SUM(DI746+DI747+DI748+DK746+DK747+DK748)*Percapita/30*GD$4+(DJ746+DJ747+DJ748+DL746+DL747+DL748)*Cadeirante/30*GD$4,IF(C746=3,IF(DI749+DK749=10,Fixo/30*GD$4+(DI746+DI747+DI748+DK746+DK747+DK748)*Percapita/30*GD$4+(DJ749+DL749)*Cadeirante/30*GD$4,IF(DI749+DK749&lt;=9,(DI749+DK749)*Crechee/30*GD$4)+(DJ749+DL749)*Cadeirante/30*GD$4+(DI746+DI747+DI748+DK746+DK747+DK748)*Percapita/30*GD$4)+IF(DI749+DK749&gt;=11,Fixo/30*GD$4+(DI749+DK749-10)*Crechee/30*GD$4,0),IF(C746=2,IF(DJ746+DJ747+DJ748+DJ749+DL746+DL747+DL748+DL749=1,Cadeirante/30*GD$4,IF(DJ746+DJ747+DJ748+DJ749+DL746+DL747+DL748+DL749=2,Fixo/30*GD$4,IF(DJ746+DJ747+DJ748+DJ749+DL746+DL747+DL748+DL749&gt;2,Fixo/30*GD$4+(DJ746+DJ747+DJ748+DJ749+DL746+DL747+DL748+DL749-2)*Cadeirante/30*GD$4)))+(DI746+DI747+DI748+DK746+DK747+DK748)*Percapita/30*GD$4+(DI749+DK749)*Crechee/30*GD$4,IF(C746=1,IF(DI746+DI747+DI748+DJ746+DJ747+DJ748+DK746+DK747+DK748+DL746+DL747+DL748&lt;=15,(DI746+DI747+DI748+DK746+DK747+DK748)*Percapita/30*GD$4,IF(DI746+DI747+DI748+DJ746+DJ747+DJ748+DK746+DK747+DK748+DL746+DL747+DL748&gt;=16,Fixo/30*GD$4+(DI746+DI747+DI748+DJ746+DJ747+DJ748+DK746+DK747+DK748+DL746+DL747-16)*Percapita/30*GD$4))))))</f>
        <v>0</v>
      </c>
      <c r="GE746" s="177">
        <f>IF(C746=4,SUM(DM746+DM747+DM748+DO746+DO747+DO748)*Percapita/30*GE$4+(DN746+DN747+DN748+DP746+DP747+DP748)*Cadeirante/30*GE$4,IF(C746=3,IF(DM749+DO749=10,Fixo/30*GE$4+(DM746+DM747+DM748+DO746+DO747+DO748)*Percapita/30*GE$4+(DN749+DP749)*Cadeirante/30*GE$4,IF(DM749+DO749&lt;=9,(DM749+DO749)*Crechee/30*GE$4)+(DN749+DP749)*Cadeirante/30*GE$4+(DM746+DM747+DM748+DO746+DO747+DO748)*Percapita/30*GE$4)+IF(DM749+DO749&gt;=11,Fixo/30*GE$4+(DM749+DO749-10)*Crechee/30*GE$4,0),IF(C746=2,IF(DN746+DN747+DN748+DN749+DP746+DP747+DP748+DP749=1,Cadeirante/30*GE$4,IF(DN746+DN747+DN748+DN749+DP746+DP747+DP748+DP749=2,Fixo/30*GE$4,IF(DN746+DN747+DN748+DN749+DP746+DP747+DP748+DP749&gt;2,Fixo/30*GE$4+(DN746+DN747+DN748+DN749+DP746+DP747+DP748+DP749-2)*Cadeirante/30*GE$4)))+(DM746+DM747+DM748+DO746+DO747+DO748)*Percapita/30*GE$4+(DM749+DO749)*Crechee/30*GE$4,IF(C746=1,IF(DM746+DM747+DM748+DN746+DN747+DN748+DO746+DO747+DO748+DP746+DP747+DP748&lt;=15,(DM746+DM747+DM748+DO746+DO747+DO748)*Percapita/30*GE$4,IF(DM746+DM747+DM748+DN746+DN747+DN748+DO746+DO747+DO748+DP746+DP747+DP748&gt;=16,Fixo/30*GE$4+(DM746+DM747+DM748+DN746+DN747+DN748+DO746+DO747+DO748+DP746+DP747-16)*Percapita/30*GE$4))))))</f>
        <v>0</v>
      </c>
      <c r="GF746" s="177">
        <f>IF(C746=4,SUM(DQ746+DQ747+DQ748+DS746+DS747+DS748)*Percapita/30*GF$4+(DR746+DR747+DR748+DT746+DT747+DT748)*Cadeirante/30*GF$4,IF(C746=3,IF(DQ749+DS749=10,Fixo/30*GF$4+(DQ746+DQ747+DQ748+DS746+DS747+DS748)*Percapita/30*GF$4+(DR749+DT749)*Cadeirante/30*GF$4,IF(DQ749+DS749&lt;=9,(DQ749+DS749)*Crechee/30*GF$4)+(DR749+DT749)*Cadeirante/30*GF$4+(DQ746+DQ747+DQ748+DS746+DS747+DS748)*Percapita/30*GF$4)+IF(DQ749+DS749&gt;=11,Fixo/30*GF$4+(DQ749+DS749-10)*Crechee/30*GF$4,0),IF(C746=2,IF(DR746+DR747+DR748+DR749+DT746+DT747+DT748+DT749=1,Cadeirante/30*GF$4,IF(DR746+DR747+DR748+DR749+DT746+DT747+DT748+DT749=2,Fixo/30*GF$4,IF(DR746+DR747+DR748+DR749+DT746+DT747+DT748+DT749&gt;2,Fixo/30*GF$4+(DR746+DR747+DR748+DR749+DT746+DT747+DT748+DT749-2)*Cadeirante/30*GF$4)))+(DQ746+DQ747+DQ748+DS746+DS747+DS748)*Percapita/30*GF$4+(DQ749+DS749)*Crechee/30*GF$4,IF(C746=1,IF(DQ746+DQ747+DQ748+DR746+DR747+DR748+DS746+DS747+DS748+DT746+DT747+DT748&lt;=15,(DQ746+DQ747+DQ748+DS746+DS747+DS748)*Percapita/30*GF$4,IF(DQ746+DQ747+DQ748+DR746+DR747+DR748+DS746+DS747+DS748+DT746+DT747+DT748&gt;=16,Fixo/30*GF$4+(DQ746+DQ747+DQ748+DR746+DR747+DR748+DS746+DS747+DS748+DT746+DT747-16)*Percapita/30*GF$4))))))</f>
        <v>0</v>
      </c>
      <c r="GG746" s="177">
        <f>IF(C746=4,SUM(DU746+DU747+DU748+DW746+DW747+DW748)*Percapita/30*GG$4+(DV746+DV747+DV748+DX746+DX747+DX748)*Cadeirante/30*GG$4,IF(C746=3,IF(DU749+DW749=10,Fixo/30*GG$4+(DU746+DU747+DU748+DW746+DW747+DW748)*Percapita/30*GG$4+(DV749+DX749)*Cadeirante/30*GG$4,IF(DU749+DW749&lt;=9,(DU749+DW749)*Crechee/30*GG$4)+(DV749+DX749)*Cadeirante/30*GG$4+(DU746+DU747+DU748+DW746+DW747+DW748)*Percapita/30*GG$4)+IF(DU749+DW749&gt;=11,Fixo/30*GG$4+(DU749+DW749-10)*Crechee/30*GG$4,0),IF(C746=2,IF(DV746+DV747+DV748+DV749+DX746+DX747+DX748+DX749=1,Cadeirante/30*GG$4,IF(DV746+DV747+DV748+DV749+DX746+DX747+DX748+DX749=2,Fixo/30*GG$4,IF(DV746+DV747+DV748+DV749+DX746+DX747+DX748+DX749&gt;2,Fixo/30*GG$4+(DV746+DV747+DV748+DV749+DX746+DX747+DX748+DX749-2)*Cadeirante/30*GG$4)))+(DU746+DU747+DU748+DW746+DW747+DW748)*Percapita/30*GG$4+(DU749+DW749)*Crechee/30*GG$4,IF(C746=1,IF(DU746+DU747+DU748+DV746+DV747+DV748+DW746+DW747+DW748+DX746+DX747+DX748&lt;=15,(DU746+DU747+DU748+DW746+DW747+DW748)*Percapita/30*GG$4,IF(DU746+DU747+DU748+DV746+DV747+DV748+DW746+DW747+DW748+DX746+DX747+DX748&gt;=16,Fixo/30*GG$4+(DU746+DU747+DU748+DV746+DV747+DV748+DW746+DW747+DW748+DX746+DX747-16)*Percapita/30*GG$4))))))</f>
        <v>0</v>
      </c>
      <c r="GH746" s="177">
        <f>IF(C746=4,SUM(DY746+DY747+DY748+EA746+EA747+EA748)*Percapita/30*GH$4+(DZ746+DZ747+DZ748+EB746+EB747+EB748)*Cadeirante/30*GH$4,IF(C746=3,IF(DY749+EA749=10,Fixo/30*GH$4+(DY746+DY747+DY748+EA746+EA747+EA748)*Percapita/30*GH$4+(DZ749+EB749)*Cadeirante/30*GH$4,IF(DY749+EA749&lt;=9,(DY749+EA749)*Crechee/30*GH$4)+(DZ749+EB749)*Cadeirante/30*GH$4+(DY746+DY747+DY748+EA746+EA747+EA748)*Percapita/30*GH$4)+IF(DY749+EA749&gt;=11,Fixo/30*GH$4+(DY749+EA749-10)*Crechee/30*GH$4,0),IF(C746=2,IF(DZ746+DZ747+DZ748+DZ749+EB746+EB747+EB748+EB749=1,Cadeirante/30*GH$4,IF(DZ746+DZ747+DZ748+DZ749+EB746+EB747+EB748+EB749=2,Fixo/30*GH$4,IF(DZ746+DZ747+DZ748+DZ749+EB746+EB747+EB748+EB749&gt;2,Fixo/30*GH$4+(DZ746+DZ747+DZ748+DZ749+EB746+EB747+EB748+EB749-2)*Cadeirante/30*GH$4)))+(DY746+DY747+DY748+EA746+EA747+EA748)*Percapita/30*GH$4+(DY749+EA749)*Crechee/30*GH$4,IF(C746=1,IF(DY746+DY747+DY748+DZ746+DZ747+DZ748+EA746+EA747+EA748+EB746+EB747+EB748&lt;=15,(DY746+DY747+DY748+EA746+EA747+EA748)*Percapita/30*GH$4,IF(DY746+DY747+DY748+DZ746+DZ747+DZ748+EA746+EA747+EA748+EB746+EB747+EB748&gt;=16,Fixo/30*GH$4+(DY746+DY747+DY748+DZ746+DZ747+DZ748+EA746+EA747+EA748+EB746+EB747-16)*Percapita/30*GH$4))))))</f>
        <v>0</v>
      </c>
      <c r="GI746" s="177">
        <f>IF(C746=4,SUM(EC746+EC747+EC748+EE746+EE747+EE748)*Percapita/30*GI$4+(ED746+ED747+ED748+EF746+EF747+EF748)*Cadeirante/30*GI$4,IF(C746=3,IF(EC749+EE749=10,Fixo/30*GI$4+(EC746+EC747+EC748+EE746+EE747+EE748)*Percapita/30*GI$4+(ED749+EF749)*Cadeirante/30*GI$4,IF(EC749+EE749&lt;=9,(EC749+EE749)*Crechee/30*GI$4)+(ED749+EF749)*Cadeirante/30*GI$4+(EC746+EC747+EC748+EE746+EE747+EE748)*Percapita/30*GI$4)+IF(EC749+EE749&gt;=11,Fixo/30*GI$4+(EC749+EE749-10)*Crechee/30*GI$4,0),IF(C746=2,IF(ED746+ED747+ED748+ED749+EF746+EF747+EF748+EF749=1,Cadeirante/30*GI$4,IF(ED746+ED747+ED748+ED749+EF746+EF747+EF748+EF749=2,Fixo/30*GI$4,IF(ED746+ED747+ED748+ED749+EF746+EF747+EF748+EF749&gt;2,Fixo/30*GI$4+(ED746+ED747+ED748+ED749+EF746+EF747+EF748+EF749-2)*Cadeirante/30*GI$4)))+(EC746+EC747+EC748+EE746+EE747+EE748)*Percapita/30*GI$4+(EC749+EE749)*Crechee/30*GI$4,IF(C746=1,IF(EC746+EC747+EC748+ED746+ED747+ED748+EE746+EE747+EE748+EF746+EF747+EF748&lt;=15,(EC746+EC747+EC748+EE746+EE747+EE748)*Percapita/30*GI$4,IF(EC746+EC747+EC748+ED746+ED747+ED748+EE746+EE747+EE748+EF746+EF747+EF748&gt;=16,Fixo/30*GI$4+(EC746+EC747+EC748+ED746+ED747+ED748+EE746+EE747+EE748+EF746+EF747-16)*Percapita/30*GI$4))))))</f>
        <v>0</v>
      </c>
      <c r="GJ746" s="177">
        <f>IF(C746=4,SUM(EG746+EG747+EG748+EI746+EI747+EI748)*Percapita/30*GJ$4+(EH746+EH747+EH748+EJ746+EJ747+EJ748)*Cadeirante/30*GJ$4,IF(C746=3,IF(EG749+EI749=10,Fixo/30*GJ$4+(EG746+EG747+EG748+EI746+EI747+EI748)*Percapita/30*GJ$4+(EH749+EJ749)*Cadeirante/30*GJ$4,IF(EG749+EI749&lt;=9,(EG749+EI749)*Crechee/30*GJ$4)+(EH749+EJ749)*Cadeirante/30*GJ$4+(EG746+EG747+EG748+EI746+EI747+EI748)*Percapita/30*GJ$4)+IF(EG749+EI749&gt;=11,Fixo/30*GJ$4+(EG749+EI749-10)*Crechee/30*GJ$4,0),IF(C746=2,IF(EH746+EH747+EH748+EH749+EJ746+EJ747+EJ748+EJ749=1,Cadeirante/30*GJ$4,IF(EH746+EH747+EH748+EH749+EJ746+EJ747+EJ748+EJ749=2,Fixo/30*GJ$4,IF(EH746+EH747+EH748+EH749+EJ746+EJ747+EJ748+EJ749&gt;2,Fixo/30*GJ$4+(EH746+EH747+EH748+EH749+EJ746+EJ747+EJ748+EJ749-2)*Cadeirante/30*GJ$4)))+(EG746+EG747+EG748+EI746+EI747+EI748)*Percapita/30*GJ$4+(EG749+EI749)*Crechee/30*GJ$4,IF(C746=1,IF(EG746+EG747+EG748+EH746+EH747+EH748+EI746+EI747+EI748+EJ746+EJ747+EJ748&lt;=15,(EG746+EG747+EG748+EI746+EI747+EI748)*Percapita/30*GJ$4,IF(EG746+EG747+EG748+EH746+EH747+EH748+EI746+EI747+EI748+EJ746+EJ747+EJ748&gt;=16,Fixo/30*GJ$4+(EG746+EG747+EG748+EH746+EH747+EH748+EI746+EI747+EI748+EJ746+EJ747-16)*Percapita/30*GJ$4))))))</f>
        <v>0</v>
      </c>
      <c r="GK746" s="178"/>
      <c r="GL746" s="103">
        <f t="shared" si="822"/>
        <v>0</v>
      </c>
      <c r="GM746" s="124"/>
      <c r="GN746" s="104">
        <f>SUMIF(V746:V749,"&lt;0")*Cadeirante/30*GN$4+SUMIF(X746:X749,"&lt;0")*Cadeirante/30*GN$4</f>
        <v>0</v>
      </c>
      <c r="GO746" s="104">
        <f>SUMIF(Z746:Z749,"&lt;0")*Cadeirante/30*GO$4+SUMIF(AB746:AB749,"&lt;0")*Cadeirante/30*GO$4</f>
        <v>0</v>
      </c>
      <c r="GP746" s="104">
        <f>SUMIF(AD746:AD749,"&lt;0")*Cadeirante/30*GP$4+SUMIF(AF746:AF749,"&lt;0")*Cadeirante/30*GP$4</f>
        <v>0</v>
      </c>
      <c r="GQ746" s="104">
        <f>SUMIF(AH746:AH749,"&lt;0")*Cadeirante/30*GQ$4+SUMIF(AJ746:AJ749,"&lt;0")*Cadeirante/30*GQ$4</f>
        <v>0</v>
      </c>
      <c r="GR746" s="104">
        <f>SUMIF(AL746:AL749,"&lt;0")*Cadeirante/30*GR$4+SUMIF(AN746:AN749,"&lt;0")*Cadeirante/30*GR$4</f>
        <v>0</v>
      </c>
      <c r="GS746" s="104">
        <f>SUMIF(AP746:AP749,"&lt;0")*Cadeirante/30*GS$4+SUMIF(AR746:AR749,"&lt;0")*Cadeirante/30*GS$4</f>
        <v>0</v>
      </c>
      <c r="GT746" s="104">
        <f>SUMIF(AT746:AT749,"&lt;0")*Cadeirante/30*GT$4+SUMIF(AV746:AV749,"&lt;0")*Cadeirante/30*GT$4</f>
        <v>0</v>
      </c>
      <c r="GU746" s="104">
        <f>SUMIF(AX746:AX749,"&lt;0")*Cadeirante/30*GU$4+SUMIF(AZ746:AZ749,"&lt;0")*Cadeirante/30*GU$4</f>
        <v>0</v>
      </c>
      <c r="GV746" s="104">
        <f>SUMIF(BB746:BB749,"&lt;0")*Cadeirante/30*GV$4+SUMIF(BD746:BD749,"&lt;0")*Cadeirante/30*GV$4</f>
        <v>0</v>
      </c>
      <c r="GW746" s="104">
        <f>SUMIF(BF746:BF749,"&lt;0")*Cadeirante/30*GW$4+SUMIF(BH746:BH749,"&lt;0")*Cadeirante/30*GW$4</f>
        <v>0</v>
      </c>
      <c r="GX746" s="104">
        <f>SUMIF(BJ746:BJ749,"&lt;0")*Cadeirante/30*GX$4+SUMIF(BL746:BL749,"&lt;0")*Cadeirante/30*GX$4</f>
        <v>0</v>
      </c>
      <c r="GY746" s="104">
        <f>SUMIF(BN746:BN749,"&lt;0")*Cadeirante/30*GY$4+SUMIF(BP746:BP749,"&lt;0")*Cadeirante/30*GY$4</f>
        <v>0</v>
      </c>
      <c r="GZ746" s="104">
        <f>SUMIF(BR746:BR749,"&lt;0")*Cadeirante/30*GZ$4+SUMIF(BT746:BT749,"&lt;0")*Cadeirante/30*GZ$4</f>
        <v>0</v>
      </c>
      <c r="HA746" s="104">
        <f>SUMIF(BV746:BV749,"&lt;0")*Cadeirante/30*HA$4+SUMIF(BX746:BX749,"&lt;0")*Cadeirante/30*HA$4</f>
        <v>0</v>
      </c>
      <c r="HB746" s="104">
        <f>SUMIF(BZ746:BZ749,"&lt;0")*Cadeirante/30*HB$4+SUMIF(CB746:CB749,"&lt;0")*Cadeirante/30*HB$4</f>
        <v>0</v>
      </c>
      <c r="HC746" s="104">
        <f>SUMIF(CD746:CD749,"&lt;0")*Cadeirante/30*HC$4+SUMIF(CF746:CF749,"&lt;0")*Cadeirante/30*HC$4</f>
        <v>0</v>
      </c>
      <c r="HD746" s="104">
        <f>SUMIF(CH746:CH749,"&lt;0")*Cadeirante/30*HD$4+SUMIF(CJ746:CJ749,"&lt;0")*Cadeirante/30*HD$4</f>
        <v>0</v>
      </c>
      <c r="HE746" s="104">
        <f>SUMIF(CL746:CL749,"&lt;0")*Cadeirante/30*HE$4+SUMIF(CN746:CN749,"&lt;0")*Cadeirante/30*HE$4</f>
        <v>0</v>
      </c>
      <c r="HF746" s="104">
        <f>SUMIF(CP746:CP749,"&lt;0")*Cadeirante/30*HF$4+SUMIF(CR746:CR749,"&lt;0")*Cadeirante/30*HF$4</f>
        <v>0</v>
      </c>
      <c r="HG746" s="104">
        <f>SUMIF(CT746:CT749,"&lt;0")*Cadeirante/30*HG$4+SUMIF(CV746:CV749,"&lt;0")*Cadeirante/30*HG$4</f>
        <v>0</v>
      </c>
      <c r="HH746" s="104">
        <f>SUMIF(CX746:CX749,"&lt;0")*Cadeirante/30*HH$4+SUMIF(CZ746:CZ749,"&lt;0")*Cadeirante/30*HH$4</f>
        <v>0</v>
      </c>
      <c r="HI746" s="104">
        <f>SUMIF(DB746:DB749,"&lt;0")*Cadeirante/30*HI$4+SUMIF(DD746:DD749,"&lt;0")*Cadeirante/30*HI$4</f>
        <v>0</v>
      </c>
      <c r="HJ746" s="104">
        <f>SUMIF(DF746:DF749,"&lt;0")*Cadeirante/30*HJ$4+SUMIF(DH746:DH749,"&lt;0")*Cadeirante/30*HJ$4</f>
        <v>0</v>
      </c>
      <c r="HK746" s="104">
        <f>SUMIF(DJ746:DJ749,"&lt;0")*Cadeirante/30*HK$4+SUMIF(DL746:DL749,"&lt;0")*Cadeirante/30*HK$4</f>
        <v>0</v>
      </c>
      <c r="HL746" s="104">
        <f>SUMIF(DN746:DN749,"&lt;0")*Cadeirante/30*HL$4+SUMIF(DP746:DP749,"&lt;0")*Cadeirante/30*HL$4</f>
        <v>0</v>
      </c>
      <c r="HM746" s="104">
        <f>SUMIF(DR746:DR749,"&lt;0")*Cadeirante/30*HM$4+SUMIF(DT746:DT749,"&lt;0")*Cadeirante/30*HM$4</f>
        <v>0</v>
      </c>
      <c r="HN746" s="104">
        <f>SUMIF(DV746:DV749,"&lt;0")*Cadeirante/30*HN$4+SUMIF(DX746:DX749,"&lt;0")*Cadeirante/30*HN$4</f>
        <v>0</v>
      </c>
      <c r="HO746" s="104">
        <f>SUMIF(DZ746:DZ749,"&lt;0")*Cadeirante/30*HO$4+SUMIF(EB746:EB749,"&lt;0")*Cadeirante/30*HO$4</f>
        <v>0</v>
      </c>
      <c r="HP746" s="104">
        <f>SUMIF(ED746:ED749,"&lt;0")*Cadeirante/30*HP$4+SUMIF(EF746:EF749,"&lt;0")*Cadeirante/30*HP$4</f>
        <v>0</v>
      </c>
      <c r="HQ746" s="64"/>
      <c r="HR746" s="64"/>
      <c r="HS746" s="64"/>
      <c r="HT746" s="64"/>
      <c r="HU746" s="64"/>
      <c r="HV746" s="64"/>
      <c r="HW746" s="176">
        <v>17629.309999999998</v>
      </c>
      <c r="HX746" s="64"/>
      <c r="HY746" s="280">
        <f>IF(ISTEXT(EM746), VALUE(EM746), EM746)</f>
        <v>0</v>
      </c>
      <c r="HZ746" s="280">
        <f>IF(ISTEXT(EN746), VALUE(EN746), EN746)</f>
        <v>0</v>
      </c>
      <c r="IA746" s="280">
        <f>IF(ISTEXT(EO746), VALUE(EO746), EO746)</f>
        <v>0</v>
      </c>
      <c r="IB746" s="64" t="b">
        <f>HW746=FE746</f>
        <v>0</v>
      </c>
      <c r="IC746" s="64"/>
    </row>
    <row r="747" spans="1:237" s="106" customFormat="1" ht="22.5" customHeight="1" x14ac:dyDescent="0.25">
      <c r="A747" s="368" t="s">
        <v>3842</v>
      </c>
      <c r="B747" s="369" t="s">
        <v>3843</v>
      </c>
      <c r="C747" s="370" t="s">
        <v>3229</v>
      </c>
      <c r="D747" s="371" t="s">
        <v>3844</v>
      </c>
      <c r="E747" s="371" t="s">
        <v>3845</v>
      </c>
      <c r="F747" s="372" t="s">
        <v>3222</v>
      </c>
      <c r="G747" s="372" t="s">
        <v>3223</v>
      </c>
      <c r="H747" s="373" t="s">
        <v>241</v>
      </c>
      <c r="I747" s="374" t="s">
        <v>3846</v>
      </c>
      <c r="J747" s="421" t="s">
        <v>3227</v>
      </c>
      <c r="K747" s="421" t="s">
        <v>3230</v>
      </c>
      <c r="L747" s="329">
        <f>CONTINUA!BV747</f>
        <v>0</v>
      </c>
      <c r="M747" s="329">
        <f>CONTINUA!BW747</f>
        <v>0</v>
      </c>
      <c r="N747" s="657"/>
      <c r="O747" s="658" t="s">
        <v>4226</v>
      </c>
      <c r="P747" s="659" t="s">
        <v>206</v>
      </c>
      <c r="Q747" s="400"/>
      <c r="R747" s="401"/>
      <c r="S747" s="400"/>
      <c r="T747" s="401"/>
      <c r="U747" s="400"/>
      <c r="V747" s="401"/>
      <c r="W747" s="400"/>
      <c r="X747" s="401"/>
      <c r="Y747" s="400"/>
      <c r="Z747" s="401"/>
      <c r="AA747" s="400"/>
      <c r="AB747" s="401"/>
      <c r="AC747" s="400"/>
      <c r="AD747" s="401"/>
      <c r="AE747" s="400"/>
      <c r="AF747" s="401"/>
      <c r="AG747" s="400"/>
      <c r="AH747" s="401"/>
      <c r="AI747" s="400"/>
      <c r="AJ747" s="401"/>
      <c r="AK747" s="400"/>
      <c r="AL747" s="401"/>
      <c r="AM747" s="400"/>
      <c r="AN747" s="401"/>
      <c r="AO747" s="400"/>
      <c r="AP747" s="401"/>
      <c r="AQ747" s="400"/>
      <c r="AR747" s="401"/>
      <c r="AS747" s="400"/>
      <c r="AT747" s="401"/>
      <c r="AU747" s="400"/>
      <c r="AV747" s="401"/>
      <c r="AW747" s="400"/>
      <c r="AX747" s="401"/>
      <c r="AY747" s="400"/>
      <c r="AZ747" s="401"/>
      <c r="BA747" s="400"/>
      <c r="BB747" s="401"/>
      <c r="BC747" s="400"/>
      <c r="BD747" s="401"/>
      <c r="BE747" s="400"/>
      <c r="BF747" s="401"/>
      <c r="BG747" s="400"/>
      <c r="BH747" s="401"/>
      <c r="BI747" s="400"/>
      <c r="BJ747" s="401"/>
      <c r="BK747" s="400"/>
      <c r="BL747" s="401"/>
      <c r="BM747" s="400"/>
      <c r="BN747" s="401"/>
      <c r="BO747" s="400"/>
      <c r="BP747" s="401"/>
      <c r="BQ747" s="400"/>
      <c r="BR747" s="401"/>
      <c r="BS747" s="400"/>
      <c r="BT747" s="401"/>
      <c r="BU747" s="400"/>
      <c r="BV747" s="401"/>
      <c r="BW747" s="400"/>
      <c r="BX747" s="401"/>
      <c r="BY747" s="400"/>
      <c r="BZ747" s="401"/>
      <c r="CA747" s="400"/>
      <c r="CB747" s="401"/>
      <c r="CC747" s="400"/>
      <c r="CD747" s="401"/>
      <c r="CE747" s="400"/>
      <c r="CF747" s="401"/>
      <c r="CG747" s="400"/>
      <c r="CH747" s="401"/>
      <c r="CI747" s="400"/>
      <c r="CJ747" s="401"/>
      <c r="CK747" s="400"/>
      <c r="CL747" s="401"/>
      <c r="CM747" s="400"/>
      <c r="CN747" s="401"/>
      <c r="CO747" s="400"/>
      <c r="CP747" s="401"/>
      <c r="CQ747" s="400"/>
      <c r="CR747" s="401"/>
      <c r="CS747" s="400"/>
      <c r="CT747" s="401"/>
      <c r="CU747" s="400"/>
      <c r="CV747" s="401"/>
      <c r="CW747" s="400"/>
      <c r="CX747" s="401"/>
      <c r="CY747" s="400"/>
      <c r="CZ747" s="401"/>
      <c r="DA747" s="400"/>
      <c r="DB747" s="401"/>
      <c r="DC747" s="400"/>
      <c r="DD747" s="401"/>
      <c r="DE747" s="400"/>
      <c r="DF747" s="401"/>
      <c r="DG747" s="400"/>
      <c r="DH747" s="401"/>
      <c r="DI747" s="400"/>
      <c r="DJ747" s="401"/>
      <c r="DK747" s="400"/>
      <c r="DL747" s="401"/>
      <c r="DM747" s="400"/>
      <c r="DN747" s="401"/>
      <c r="DO747" s="400"/>
      <c r="DP747" s="401"/>
      <c r="DQ747" s="400"/>
      <c r="DR747" s="401"/>
      <c r="DS747" s="400"/>
      <c r="DT747" s="401"/>
      <c r="DU747" s="400"/>
      <c r="DV747" s="401"/>
      <c r="DW747" s="400"/>
      <c r="DX747" s="401"/>
      <c r="DY747" s="400"/>
      <c r="DZ747" s="401"/>
      <c r="EA747" s="400"/>
      <c r="EB747" s="401"/>
      <c r="EC747" s="400"/>
      <c r="ED747" s="401"/>
      <c r="EE747" s="400"/>
      <c r="EF747" s="401"/>
      <c r="EG747" s="400"/>
      <c r="EH747" s="401"/>
      <c r="EI747" s="400"/>
      <c r="EJ747" s="447"/>
      <c r="EK747" s="511"/>
      <c r="EL747" s="514"/>
      <c r="EM747" s="448"/>
      <c r="EN747" s="344"/>
      <c r="EO747" s="345"/>
      <c r="EP747" s="171">
        <f t="shared" si="815"/>
        <v>0</v>
      </c>
      <c r="EQ747" s="171">
        <f t="shared" si="816"/>
        <v>0</v>
      </c>
      <c r="ER747" s="171">
        <f t="shared" si="817"/>
        <v>0</v>
      </c>
      <c r="ES747" s="171">
        <f t="shared" si="818"/>
        <v>0</v>
      </c>
      <c r="ET747" s="171">
        <f t="shared" si="819"/>
        <v>0</v>
      </c>
      <c r="EU747" s="171">
        <f t="shared" si="820"/>
        <v>0</v>
      </c>
      <c r="EV747" s="172">
        <f t="shared" si="821"/>
        <v>0</v>
      </c>
      <c r="EW747" s="173"/>
      <c r="EX747" s="248">
        <f t="shared" si="853"/>
        <v>0</v>
      </c>
      <c r="EY747" s="174">
        <f>(L747*regular)+(M747*Cadeirantee)</f>
        <v>0</v>
      </c>
      <c r="EZ747" s="249">
        <f>SUMIF(FG747:GJ747,"&gt;0")</f>
        <v>0</v>
      </c>
      <c r="FA747" s="249">
        <f>SUMIF(FG747:GJ747,"&lt;0")+SUMIF(GN747:HP747,"&lt;0")</f>
        <v>0</v>
      </c>
      <c r="FB747" s="174">
        <v>0</v>
      </c>
      <c r="FC747" s="126">
        <f>N747*km*'VALORES TABELA'!$B$13</f>
        <v>0</v>
      </c>
      <c r="FD747" s="250">
        <f t="shared" ref="FD747:FD750" si="854">GL747</f>
        <v>0</v>
      </c>
      <c r="FE747" s="105"/>
      <c r="FF747" s="119"/>
      <c r="FG747" s="119"/>
      <c r="FH747" s="119"/>
      <c r="FI747" s="119"/>
      <c r="FJ747" s="119"/>
      <c r="FK747" s="119"/>
      <c r="FL747" s="119"/>
      <c r="FM747" s="119"/>
      <c r="FN747" s="119"/>
      <c r="FO747" s="119"/>
      <c r="FP747" s="119"/>
      <c r="FQ747" s="119"/>
      <c r="FR747" s="119"/>
      <c r="FS747" s="119"/>
      <c r="FT747" s="119"/>
      <c r="FU747" s="119"/>
      <c r="FV747" s="119"/>
      <c r="FW747" s="119"/>
      <c r="FX747" s="119"/>
      <c r="FY747" s="119"/>
      <c r="FZ747" s="119"/>
      <c r="GA747" s="119"/>
      <c r="GB747" s="119"/>
      <c r="GC747" s="119"/>
      <c r="GD747" s="119"/>
      <c r="GE747" s="119"/>
      <c r="GF747" s="119"/>
      <c r="GG747" s="119"/>
      <c r="GH747" s="119"/>
      <c r="GI747" s="119"/>
      <c r="GJ747" s="119"/>
      <c r="GK747" s="251"/>
      <c r="GL747" s="103">
        <f t="shared" si="822"/>
        <v>0</v>
      </c>
      <c r="GM747" s="124"/>
      <c r="GN747" s="104"/>
      <c r="GO747" s="104"/>
      <c r="GP747" s="104"/>
      <c r="GQ747" s="104"/>
      <c r="GR747" s="104"/>
      <c r="GS747" s="104"/>
      <c r="GT747" s="104"/>
      <c r="GU747" s="104"/>
      <c r="GV747" s="104"/>
      <c r="GW747" s="104"/>
      <c r="GX747" s="104"/>
      <c r="GY747" s="104"/>
      <c r="GZ747" s="104"/>
      <c r="HA747" s="104"/>
      <c r="HB747" s="104"/>
      <c r="HC747" s="104"/>
      <c r="HD747" s="104"/>
      <c r="HE747" s="104"/>
      <c r="HF747" s="104"/>
      <c r="HG747" s="104"/>
      <c r="HH747" s="104"/>
      <c r="HI747" s="104"/>
      <c r="HJ747" s="104"/>
      <c r="HK747" s="104"/>
      <c r="HL747" s="104"/>
      <c r="HM747" s="104"/>
      <c r="HN747" s="104"/>
      <c r="HO747" s="104"/>
      <c r="HP747" s="104"/>
      <c r="HQ747" s="64"/>
      <c r="HR747" s="64"/>
      <c r="HS747" s="64"/>
      <c r="HT747" s="64"/>
      <c r="HU747" s="64"/>
      <c r="HV747" s="64"/>
      <c r="HW747" s="105"/>
      <c r="HX747" s="64"/>
      <c r="HY747" s="280">
        <f t="shared" ref="HY747:HY750" si="855">IF(ISTEXT(EM747), VALUE(EM747), EM747)</f>
        <v>0</v>
      </c>
      <c r="HZ747" s="280">
        <f t="shared" ref="HZ747:HZ750" si="856">IF(ISTEXT(EN747), VALUE(EN747), EN747)</f>
        <v>0</v>
      </c>
      <c r="IA747" s="280">
        <f t="shared" ref="IA747:IA750" si="857">IF(ISTEXT(EO747), VALUE(EO747), EO747)</f>
        <v>0</v>
      </c>
      <c r="IB747" s="64"/>
      <c r="IC747" s="64"/>
    </row>
    <row r="748" spans="1:237" s="106" customFormat="1" ht="22.5" customHeight="1" x14ac:dyDescent="0.25">
      <c r="A748" s="368" t="s">
        <v>3842</v>
      </c>
      <c r="B748" s="369" t="s">
        <v>3843</v>
      </c>
      <c r="C748" s="375" t="s">
        <v>3229</v>
      </c>
      <c r="D748" s="371" t="s">
        <v>3844</v>
      </c>
      <c r="E748" s="371" t="s">
        <v>3845</v>
      </c>
      <c r="F748" s="376" t="s">
        <v>3222</v>
      </c>
      <c r="G748" s="376" t="s">
        <v>3223</v>
      </c>
      <c r="H748" s="373" t="s">
        <v>241</v>
      </c>
      <c r="I748" s="374" t="s">
        <v>3846</v>
      </c>
      <c r="J748" s="421" t="s">
        <v>3227</v>
      </c>
      <c r="K748" s="422" t="s">
        <v>3231</v>
      </c>
      <c r="L748" s="329">
        <f>CONTINUA!BV748</f>
        <v>0</v>
      </c>
      <c r="M748" s="329">
        <f>CONTINUA!BW748</f>
        <v>0</v>
      </c>
      <c r="N748" s="657"/>
      <c r="O748" s="658" t="s">
        <v>4226</v>
      </c>
      <c r="P748" s="659" t="s">
        <v>206</v>
      </c>
      <c r="Q748" s="400"/>
      <c r="R748" s="401"/>
      <c r="S748" s="400"/>
      <c r="T748" s="401"/>
      <c r="U748" s="400"/>
      <c r="V748" s="401"/>
      <c r="W748" s="400"/>
      <c r="X748" s="401"/>
      <c r="Y748" s="400"/>
      <c r="Z748" s="401"/>
      <c r="AA748" s="400"/>
      <c r="AB748" s="401"/>
      <c r="AC748" s="400"/>
      <c r="AD748" s="401"/>
      <c r="AE748" s="400"/>
      <c r="AF748" s="401"/>
      <c r="AG748" s="400"/>
      <c r="AH748" s="401"/>
      <c r="AI748" s="400"/>
      <c r="AJ748" s="401"/>
      <c r="AK748" s="400"/>
      <c r="AL748" s="401"/>
      <c r="AM748" s="400"/>
      <c r="AN748" s="401"/>
      <c r="AO748" s="400"/>
      <c r="AP748" s="401"/>
      <c r="AQ748" s="400"/>
      <c r="AR748" s="401"/>
      <c r="AS748" s="400"/>
      <c r="AT748" s="401"/>
      <c r="AU748" s="400"/>
      <c r="AV748" s="401"/>
      <c r="AW748" s="400"/>
      <c r="AX748" s="401"/>
      <c r="AY748" s="400"/>
      <c r="AZ748" s="401"/>
      <c r="BA748" s="400"/>
      <c r="BB748" s="401"/>
      <c r="BC748" s="400"/>
      <c r="BD748" s="401"/>
      <c r="BE748" s="400"/>
      <c r="BF748" s="401"/>
      <c r="BG748" s="400"/>
      <c r="BH748" s="401"/>
      <c r="BI748" s="400"/>
      <c r="BJ748" s="401"/>
      <c r="BK748" s="400"/>
      <c r="BL748" s="401"/>
      <c r="BM748" s="400"/>
      <c r="BN748" s="401"/>
      <c r="BO748" s="400"/>
      <c r="BP748" s="401"/>
      <c r="BQ748" s="400"/>
      <c r="BR748" s="401"/>
      <c r="BS748" s="400"/>
      <c r="BT748" s="401"/>
      <c r="BU748" s="400"/>
      <c r="BV748" s="401"/>
      <c r="BW748" s="400"/>
      <c r="BX748" s="401"/>
      <c r="BY748" s="400"/>
      <c r="BZ748" s="401"/>
      <c r="CA748" s="400"/>
      <c r="CB748" s="401"/>
      <c r="CC748" s="400"/>
      <c r="CD748" s="401"/>
      <c r="CE748" s="400"/>
      <c r="CF748" s="401"/>
      <c r="CG748" s="400"/>
      <c r="CH748" s="401"/>
      <c r="CI748" s="400"/>
      <c r="CJ748" s="401"/>
      <c r="CK748" s="400"/>
      <c r="CL748" s="401"/>
      <c r="CM748" s="400"/>
      <c r="CN748" s="401"/>
      <c r="CO748" s="400"/>
      <c r="CP748" s="401"/>
      <c r="CQ748" s="400"/>
      <c r="CR748" s="401"/>
      <c r="CS748" s="400"/>
      <c r="CT748" s="401"/>
      <c r="CU748" s="400"/>
      <c r="CV748" s="401"/>
      <c r="CW748" s="400"/>
      <c r="CX748" s="401"/>
      <c r="CY748" s="400"/>
      <c r="CZ748" s="401"/>
      <c r="DA748" s="400"/>
      <c r="DB748" s="401"/>
      <c r="DC748" s="400"/>
      <c r="DD748" s="401"/>
      <c r="DE748" s="400"/>
      <c r="DF748" s="401"/>
      <c r="DG748" s="400"/>
      <c r="DH748" s="401"/>
      <c r="DI748" s="400"/>
      <c r="DJ748" s="401"/>
      <c r="DK748" s="400"/>
      <c r="DL748" s="401"/>
      <c r="DM748" s="400"/>
      <c r="DN748" s="401"/>
      <c r="DO748" s="400"/>
      <c r="DP748" s="401"/>
      <c r="DQ748" s="400"/>
      <c r="DR748" s="401"/>
      <c r="DS748" s="400"/>
      <c r="DT748" s="401"/>
      <c r="DU748" s="400"/>
      <c r="DV748" s="401"/>
      <c r="DW748" s="400"/>
      <c r="DX748" s="401"/>
      <c r="DY748" s="400"/>
      <c r="DZ748" s="401"/>
      <c r="EA748" s="400"/>
      <c r="EB748" s="401"/>
      <c r="EC748" s="400"/>
      <c r="ED748" s="401"/>
      <c r="EE748" s="400"/>
      <c r="EF748" s="401"/>
      <c r="EG748" s="400"/>
      <c r="EH748" s="401"/>
      <c r="EI748" s="400"/>
      <c r="EJ748" s="447"/>
      <c r="EK748" s="511"/>
      <c r="EL748" s="514"/>
      <c r="EM748" s="448"/>
      <c r="EN748" s="344"/>
      <c r="EO748" s="345"/>
      <c r="EP748" s="171">
        <f t="shared" si="815"/>
        <v>0</v>
      </c>
      <c r="EQ748" s="171">
        <f t="shared" si="816"/>
        <v>0</v>
      </c>
      <c r="ER748" s="171">
        <f t="shared" si="817"/>
        <v>0</v>
      </c>
      <c r="ES748" s="171">
        <f t="shared" si="818"/>
        <v>0</v>
      </c>
      <c r="ET748" s="171">
        <f t="shared" si="819"/>
        <v>0</v>
      </c>
      <c r="EU748" s="171">
        <f t="shared" si="820"/>
        <v>0</v>
      </c>
      <c r="EV748" s="172">
        <f t="shared" si="821"/>
        <v>0</v>
      </c>
      <c r="EW748" s="125"/>
      <c r="EX748" s="248">
        <f t="shared" si="853"/>
        <v>0</v>
      </c>
      <c r="EY748" s="174">
        <f>(L748*regular)+(M748*Cadeirantee)</f>
        <v>0</v>
      </c>
      <c r="EZ748" s="249">
        <f>SUMIF(FG748:GJ748,"&gt;0")</f>
        <v>0</v>
      </c>
      <c r="FA748" s="249">
        <f>SUMIF(FG748:GJ748,"&lt;0")+SUMIF(GN748:HP748,"&lt;0")</f>
        <v>0</v>
      </c>
      <c r="FB748" s="174">
        <v>0</v>
      </c>
      <c r="FC748" s="126">
        <f>N748*km*'VALORES TABELA'!$B$13</f>
        <v>0</v>
      </c>
      <c r="FD748" s="250">
        <f t="shared" si="854"/>
        <v>0</v>
      </c>
      <c r="FE748" s="105"/>
      <c r="FF748" s="108"/>
      <c r="FG748" s="108"/>
      <c r="FH748" s="108"/>
      <c r="FI748" s="108"/>
      <c r="FJ748" s="108"/>
      <c r="FK748" s="108"/>
      <c r="FL748" s="108"/>
      <c r="FM748" s="108"/>
      <c r="FN748" s="108"/>
      <c r="FO748" s="108"/>
      <c r="FP748" s="108"/>
      <c r="FQ748" s="108"/>
      <c r="FR748" s="108"/>
      <c r="FS748" s="108"/>
      <c r="FT748" s="108"/>
      <c r="FU748" s="108"/>
      <c r="FV748" s="108"/>
      <c r="FW748" s="108"/>
      <c r="FX748" s="108"/>
      <c r="FY748" s="108"/>
      <c r="FZ748" s="108"/>
      <c r="GA748" s="108"/>
      <c r="GB748" s="108"/>
      <c r="GC748" s="108"/>
      <c r="GD748" s="108"/>
      <c r="GE748" s="108"/>
      <c r="GF748" s="108"/>
      <c r="GG748" s="108"/>
      <c r="GH748" s="108"/>
      <c r="GI748" s="108"/>
      <c r="GJ748" s="108"/>
      <c r="GK748" s="251"/>
      <c r="GL748" s="103">
        <f t="shared" si="822"/>
        <v>0</v>
      </c>
      <c r="GM748" s="124"/>
      <c r="GN748" s="104"/>
      <c r="GO748" s="104"/>
      <c r="GP748" s="104"/>
      <c r="GQ748" s="104"/>
      <c r="GR748" s="104"/>
      <c r="GS748" s="104"/>
      <c r="GT748" s="104"/>
      <c r="GU748" s="104"/>
      <c r="GV748" s="104"/>
      <c r="GW748" s="104"/>
      <c r="GX748" s="104"/>
      <c r="GY748" s="104"/>
      <c r="GZ748" s="104"/>
      <c r="HA748" s="104"/>
      <c r="HB748" s="104"/>
      <c r="HC748" s="104"/>
      <c r="HD748" s="104"/>
      <c r="HE748" s="104"/>
      <c r="HF748" s="104"/>
      <c r="HG748" s="104"/>
      <c r="HH748" s="104"/>
      <c r="HI748" s="104"/>
      <c r="HJ748" s="104"/>
      <c r="HK748" s="104"/>
      <c r="HL748" s="104"/>
      <c r="HM748" s="104"/>
      <c r="HN748" s="104"/>
      <c r="HO748" s="104"/>
      <c r="HP748" s="104"/>
      <c r="HQ748" s="64"/>
      <c r="HR748" s="64"/>
      <c r="HS748" s="64"/>
      <c r="HT748" s="64"/>
      <c r="HU748" s="64"/>
      <c r="HV748" s="64"/>
      <c r="HW748" s="105"/>
      <c r="HX748" s="64"/>
      <c r="HY748" s="280">
        <f t="shared" si="855"/>
        <v>0</v>
      </c>
      <c r="HZ748" s="280">
        <f t="shared" si="856"/>
        <v>0</v>
      </c>
      <c r="IA748" s="280">
        <f t="shared" si="857"/>
        <v>0</v>
      </c>
      <c r="IB748" s="64"/>
      <c r="IC748" s="64"/>
    </row>
    <row r="749" spans="1:237" s="106" customFormat="1" ht="22.5" customHeight="1" x14ac:dyDescent="0.25">
      <c r="A749" s="368" t="s">
        <v>3842</v>
      </c>
      <c r="B749" s="369" t="s">
        <v>3843</v>
      </c>
      <c r="C749" s="375" t="s">
        <v>3229</v>
      </c>
      <c r="D749" s="371" t="s">
        <v>3844</v>
      </c>
      <c r="E749" s="371" t="s">
        <v>3845</v>
      </c>
      <c r="F749" s="376" t="s">
        <v>3222</v>
      </c>
      <c r="G749" s="376" t="s">
        <v>3223</v>
      </c>
      <c r="H749" s="373" t="s">
        <v>241</v>
      </c>
      <c r="I749" s="374" t="s">
        <v>3846</v>
      </c>
      <c r="J749" s="421" t="s">
        <v>3227</v>
      </c>
      <c r="K749" s="423" t="s">
        <v>3232</v>
      </c>
      <c r="L749" s="329">
        <f>CONTINUA!BV749</f>
        <v>0</v>
      </c>
      <c r="M749" s="329">
        <f>CONTINUA!BW749</f>
        <v>0</v>
      </c>
      <c r="N749" s="657"/>
      <c r="O749" s="658" t="s">
        <v>4226</v>
      </c>
      <c r="P749" s="659" t="s">
        <v>206</v>
      </c>
      <c r="Q749" s="400"/>
      <c r="R749" s="401"/>
      <c r="S749" s="400"/>
      <c r="T749" s="401"/>
      <c r="U749" s="400"/>
      <c r="V749" s="401"/>
      <c r="W749" s="400"/>
      <c r="X749" s="401"/>
      <c r="Y749" s="400"/>
      <c r="Z749" s="401"/>
      <c r="AA749" s="400"/>
      <c r="AB749" s="401"/>
      <c r="AC749" s="400"/>
      <c r="AD749" s="401"/>
      <c r="AE749" s="400"/>
      <c r="AF749" s="401"/>
      <c r="AG749" s="400"/>
      <c r="AH749" s="401"/>
      <c r="AI749" s="400"/>
      <c r="AJ749" s="401"/>
      <c r="AK749" s="400"/>
      <c r="AL749" s="401"/>
      <c r="AM749" s="400"/>
      <c r="AN749" s="401"/>
      <c r="AO749" s="400"/>
      <c r="AP749" s="401"/>
      <c r="AQ749" s="400"/>
      <c r="AR749" s="401"/>
      <c r="AS749" s="400"/>
      <c r="AT749" s="401"/>
      <c r="AU749" s="400"/>
      <c r="AV749" s="401"/>
      <c r="AW749" s="400"/>
      <c r="AX749" s="401"/>
      <c r="AY749" s="400"/>
      <c r="AZ749" s="401"/>
      <c r="BA749" s="400"/>
      <c r="BB749" s="401"/>
      <c r="BC749" s="400"/>
      <c r="BD749" s="401"/>
      <c r="BE749" s="400"/>
      <c r="BF749" s="401"/>
      <c r="BG749" s="400"/>
      <c r="BH749" s="401"/>
      <c r="BI749" s="400"/>
      <c r="BJ749" s="401"/>
      <c r="BK749" s="400"/>
      <c r="BL749" s="401"/>
      <c r="BM749" s="400"/>
      <c r="BN749" s="401"/>
      <c r="BO749" s="400"/>
      <c r="BP749" s="401"/>
      <c r="BQ749" s="400"/>
      <c r="BR749" s="401"/>
      <c r="BS749" s="400"/>
      <c r="BT749" s="401"/>
      <c r="BU749" s="400"/>
      <c r="BV749" s="401"/>
      <c r="BW749" s="400"/>
      <c r="BX749" s="401"/>
      <c r="BY749" s="400"/>
      <c r="BZ749" s="401"/>
      <c r="CA749" s="400"/>
      <c r="CB749" s="401"/>
      <c r="CC749" s="400"/>
      <c r="CD749" s="401"/>
      <c r="CE749" s="400"/>
      <c r="CF749" s="401"/>
      <c r="CG749" s="400"/>
      <c r="CH749" s="401"/>
      <c r="CI749" s="400"/>
      <c r="CJ749" s="401"/>
      <c r="CK749" s="400"/>
      <c r="CL749" s="401"/>
      <c r="CM749" s="400"/>
      <c r="CN749" s="401"/>
      <c r="CO749" s="400"/>
      <c r="CP749" s="401"/>
      <c r="CQ749" s="400"/>
      <c r="CR749" s="401"/>
      <c r="CS749" s="400"/>
      <c r="CT749" s="401"/>
      <c r="CU749" s="400"/>
      <c r="CV749" s="401"/>
      <c r="CW749" s="400"/>
      <c r="CX749" s="401"/>
      <c r="CY749" s="400"/>
      <c r="CZ749" s="401"/>
      <c r="DA749" s="400"/>
      <c r="DB749" s="401"/>
      <c r="DC749" s="400"/>
      <c r="DD749" s="401"/>
      <c r="DE749" s="400"/>
      <c r="DF749" s="401"/>
      <c r="DG749" s="400"/>
      <c r="DH749" s="401"/>
      <c r="DI749" s="400"/>
      <c r="DJ749" s="401"/>
      <c r="DK749" s="400"/>
      <c r="DL749" s="401"/>
      <c r="DM749" s="400"/>
      <c r="DN749" s="401"/>
      <c r="DO749" s="400"/>
      <c r="DP749" s="401"/>
      <c r="DQ749" s="400"/>
      <c r="DR749" s="401"/>
      <c r="DS749" s="400"/>
      <c r="DT749" s="401"/>
      <c r="DU749" s="400"/>
      <c r="DV749" s="401"/>
      <c r="DW749" s="400"/>
      <c r="DX749" s="401"/>
      <c r="DY749" s="400"/>
      <c r="DZ749" s="401"/>
      <c r="EA749" s="400"/>
      <c r="EB749" s="401"/>
      <c r="EC749" s="400"/>
      <c r="ED749" s="401"/>
      <c r="EE749" s="400"/>
      <c r="EF749" s="401"/>
      <c r="EG749" s="400"/>
      <c r="EH749" s="401"/>
      <c r="EI749" s="400"/>
      <c r="EJ749" s="447"/>
      <c r="EK749" s="511"/>
      <c r="EL749" s="514"/>
      <c r="EM749" s="448"/>
      <c r="EN749" s="344"/>
      <c r="EO749" s="345"/>
      <c r="EP749" s="171">
        <f t="shared" si="815"/>
        <v>0</v>
      </c>
      <c r="EQ749" s="171">
        <f t="shared" si="816"/>
        <v>0</v>
      </c>
      <c r="ER749" s="171">
        <f t="shared" si="817"/>
        <v>0</v>
      </c>
      <c r="ES749" s="171">
        <f t="shared" si="818"/>
        <v>0</v>
      </c>
      <c r="ET749" s="171">
        <f t="shared" si="819"/>
        <v>0</v>
      </c>
      <c r="EU749" s="171">
        <f t="shared" si="820"/>
        <v>0</v>
      </c>
      <c r="EV749" s="172">
        <f t="shared" si="821"/>
        <v>0</v>
      </c>
      <c r="EW749" s="127"/>
      <c r="EX749" s="248">
        <f t="shared" si="853"/>
        <v>0</v>
      </c>
      <c r="EY749" s="174">
        <f>(L749*regular)+(M749*Cadeirantee)</f>
        <v>0</v>
      </c>
      <c r="EZ749" s="249">
        <f>SUMIF(FG749:GJ749,"&gt;0")</f>
        <v>0</v>
      </c>
      <c r="FA749" s="249">
        <f>SUMIF(FG749:GJ749,"&lt;0")+SUMIF(GN749:HP749,"&lt;0")</f>
        <v>0</v>
      </c>
      <c r="FB749" s="174">
        <v>0</v>
      </c>
      <c r="FC749" s="126">
        <f>N749*km*'VALORES TABELA'!$B$13</f>
        <v>0</v>
      </c>
      <c r="FD749" s="250">
        <f t="shared" si="854"/>
        <v>0</v>
      </c>
      <c r="FE749" s="105"/>
      <c r="FF749" s="118"/>
      <c r="FG749" s="118"/>
      <c r="FH749" s="118"/>
      <c r="FI749" s="118"/>
      <c r="FJ749" s="118"/>
      <c r="FK749" s="118"/>
      <c r="FL749" s="118"/>
      <c r="FM749" s="118"/>
      <c r="FN749" s="118"/>
      <c r="FO749" s="118"/>
      <c r="FP749" s="118"/>
      <c r="FQ749" s="118"/>
      <c r="FR749" s="118"/>
      <c r="FS749" s="118"/>
      <c r="FT749" s="118"/>
      <c r="FU749" s="118"/>
      <c r="FV749" s="118"/>
      <c r="FW749" s="118"/>
      <c r="FX749" s="118"/>
      <c r="FY749" s="118"/>
      <c r="FZ749" s="118"/>
      <c r="GA749" s="118"/>
      <c r="GB749" s="118"/>
      <c r="GC749" s="118"/>
      <c r="GD749" s="118"/>
      <c r="GE749" s="118"/>
      <c r="GF749" s="118"/>
      <c r="GG749" s="118"/>
      <c r="GH749" s="118"/>
      <c r="GI749" s="118"/>
      <c r="GJ749" s="118"/>
      <c r="GK749" s="252"/>
      <c r="GL749" s="103">
        <f t="shared" si="822"/>
        <v>0</v>
      </c>
      <c r="GM749" s="124"/>
      <c r="GN749" s="104"/>
      <c r="GO749" s="104"/>
      <c r="GP749" s="104"/>
      <c r="GQ749" s="104"/>
      <c r="GR749" s="104"/>
      <c r="GS749" s="104"/>
      <c r="GT749" s="104"/>
      <c r="GU749" s="104"/>
      <c r="GV749" s="104"/>
      <c r="GW749" s="104"/>
      <c r="GX749" s="104"/>
      <c r="GY749" s="104"/>
      <c r="GZ749" s="104"/>
      <c r="HA749" s="104"/>
      <c r="HB749" s="104"/>
      <c r="HC749" s="104"/>
      <c r="HD749" s="104"/>
      <c r="HE749" s="104"/>
      <c r="HF749" s="104"/>
      <c r="HG749" s="104"/>
      <c r="HH749" s="104"/>
      <c r="HI749" s="104"/>
      <c r="HJ749" s="104"/>
      <c r="HK749" s="104"/>
      <c r="HL749" s="104"/>
      <c r="HM749" s="104"/>
      <c r="HN749" s="104"/>
      <c r="HO749" s="104"/>
      <c r="HP749" s="104"/>
      <c r="HQ749" s="64"/>
      <c r="HR749" s="65"/>
      <c r="HS749" s="65"/>
      <c r="HT749" s="65"/>
      <c r="HU749" s="65"/>
      <c r="HV749" s="65"/>
      <c r="HW749" s="105"/>
      <c r="HX749" s="65"/>
      <c r="HY749" s="280">
        <f t="shared" si="855"/>
        <v>0</v>
      </c>
      <c r="HZ749" s="280">
        <f t="shared" si="856"/>
        <v>0</v>
      </c>
      <c r="IA749" s="280">
        <f t="shared" si="857"/>
        <v>0</v>
      </c>
      <c r="IB749" s="65"/>
      <c r="IC749" s="65"/>
    </row>
    <row r="750" spans="1:237" s="106" customFormat="1" ht="22.5" customHeight="1" thickBot="1" x14ac:dyDescent="0.3">
      <c r="A750" s="377" t="s">
        <v>3842</v>
      </c>
      <c r="B750" s="378" t="s">
        <v>3843</v>
      </c>
      <c r="C750" s="379" t="s">
        <v>3229</v>
      </c>
      <c r="D750" s="380" t="s">
        <v>3844</v>
      </c>
      <c r="E750" s="380" t="s">
        <v>3845</v>
      </c>
      <c r="F750" s="381" t="s">
        <v>3222</v>
      </c>
      <c r="G750" s="381" t="s">
        <v>3223</v>
      </c>
      <c r="H750" s="382" t="s">
        <v>241</v>
      </c>
      <c r="I750" s="383" t="s">
        <v>3846</v>
      </c>
      <c r="J750" s="421" t="s">
        <v>3227</v>
      </c>
      <c r="K750" s="424" t="s">
        <v>60</v>
      </c>
      <c r="L750" s="329">
        <f>CONTINUA!BV750</f>
        <v>0</v>
      </c>
      <c r="M750" s="329">
        <f>CONTINUA!BW750</f>
        <v>0</v>
      </c>
      <c r="N750" s="657"/>
      <c r="O750" s="658" t="s">
        <v>4226</v>
      </c>
      <c r="P750" s="659" t="s">
        <v>206</v>
      </c>
      <c r="Q750" s="400"/>
      <c r="R750" s="401"/>
      <c r="S750" s="400"/>
      <c r="T750" s="401"/>
      <c r="U750" s="400"/>
      <c r="V750" s="401"/>
      <c r="W750" s="400"/>
      <c r="X750" s="401"/>
      <c r="Y750" s="400"/>
      <c r="Z750" s="401"/>
      <c r="AA750" s="400"/>
      <c r="AB750" s="401"/>
      <c r="AC750" s="400"/>
      <c r="AD750" s="401"/>
      <c r="AE750" s="400"/>
      <c r="AF750" s="401"/>
      <c r="AG750" s="400"/>
      <c r="AH750" s="401"/>
      <c r="AI750" s="400"/>
      <c r="AJ750" s="401"/>
      <c r="AK750" s="400"/>
      <c r="AL750" s="401"/>
      <c r="AM750" s="400"/>
      <c r="AN750" s="401"/>
      <c r="AO750" s="400"/>
      <c r="AP750" s="401"/>
      <c r="AQ750" s="400"/>
      <c r="AR750" s="401"/>
      <c r="AS750" s="400"/>
      <c r="AT750" s="401"/>
      <c r="AU750" s="400"/>
      <c r="AV750" s="401"/>
      <c r="AW750" s="400"/>
      <c r="AX750" s="401"/>
      <c r="AY750" s="400"/>
      <c r="AZ750" s="401"/>
      <c r="BA750" s="400"/>
      <c r="BB750" s="401"/>
      <c r="BC750" s="400"/>
      <c r="BD750" s="401"/>
      <c r="BE750" s="400"/>
      <c r="BF750" s="401"/>
      <c r="BG750" s="400"/>
      <c r="BH750" s="401"/>
      <c r="BI750" s="400"/>
      <c r="BJ750" s="401"/>
      <c r="BK750" s="400"/>
      <c r="BL750" s="401"/>
      <c r="BM750" s="400"/>
      <c r="BN750" s="401"/>
      <c r="BO750" s="400"/>
      <c r="BP750" s="401"/>
      <c r="BQ750" s="400"/>
      <c r="BR750" s="401"/>
      <c r="BS750" s="400"/>
      <c r="BT750" s="401"/>
      <c r="BU750" s="400"/>
      <c r="BV750" s="401"/>
      <c r="BW750" s="400"/>
      <c r="BX750" s="401"/>
      <c r="BY750" s="400"/>
      <c r="BZ750" s="401"/>
      <c r="CA750" s="400"/>
      <c r="CB750" s="401"/>
      <c r="CC750" s="400"/>
      <c r="CD750" s="401"/>
      <c r="CE750" s="400"/>
      <c r="CF750" s="401"/>
      <c r="CG750" s="400"/>
      <c r="CH750" s="401"/>
      <c r="CI750" s="400"/>
      <c r="CJ750" s="401"/>
      <c r="CK750" s="400"/>
      <c r="CL750" s="401"/>
      <c r="CM750" s="400"/>
      <c r="CN750" s="401"/>
      <c r="CO750" s="400"/>
      <c r="CP750" s="401"/>
      <c r="CQ750" s="400"/>
      <c r="CR750" s="401"/>
      <c r="CS750" s="400"/>
      <c r="CT750" s="401"/>
      <c r="CU750" s="400"/>
      <c r="CV750" s="401"/>
      <c r="CW750" s="400"/>
      <c r="CX750" s="401"/>
      <c r="CY750" s="400"/>
      <c r="CZ750" s="401"/>
      <c r="DA750" s="400"/>
      <c r="DB750" s="401"/>
      <c r="DC750" s="400"/>
      <c r="DD750" s="401"/>
      <c r="DE750" s="400"/>
      <c r="DF750" s="401"/>
      <c r="DG750" s="400"/>
      <c r="DH750" s="401"/>
      <c r="DI750" s="400"/>
      <c r="DJ750" s="401"/>
      <c r="DK750" s="400"/>
      <c r="DL750" s="401"/>
      <c r="DM750" s="400"/>
      <c r="DN750" s="401"/>
      <c r="DO750" s="400"/>
      <c r="DP750" s="401"/>
      <c r="DQ750" s="400"/>
      <c r="DR750" s="401"/>
      <c r="DS750" s="400"/>
      <c r="DT750" s="401"/>
      <c r="DU750" s="400"/>
      <c r="DV750" s="401"/>
      <c r="DW750" s="400"/>
      <c r="DX750" s="401"/>
      <c r="DY750" s="400"/>
      <c r="DZ750" s="401"/>
      <c r="EA750" s="400"/>
      <c r="EB750" s="401"/>
      <c r="EC750" s="400"/>
      <c r="ED750" s="401"/>
      <c r="EE750" s="400"/>
      <c r="EF750" s="401"/>
      <c r="EG750" s="400"/>
      <c r="EH750" s="401"/>
      <c r="EI750" s="400"/>
      <c r="EJ750" s="447"/>
      <c r="EK750" s="512"/>
      <c r="EL750" s="515"/>
      <c r="EM750" s="450"/>
      <c r="EN750" s="348"/>
      <c r="EO750" s="348"/>
      <c r="EP750" s="179">
        <f t="shared" si="815"/>
        <v>0</v>
      </c>
      <c r="EQ750" s="179">
        <f t="shared" si="816"/>
        <v>0</v>
      </c>
      <c r="ER750" s="179">
        <f t="shared" si="817"/>
        <v>0</v>
      </c>
      <c r="ES750" s="179">
        <f t="shared" si="818"/>
        <v>0</v>
      </c>
      <c r="ET750" s="179">
        <f t="shared" si="819"/>
        <v>0</v>
      </c>
      <c r="EU750" s="179">
        <f t="shared" si="820"/>
        <v>0</v>
      </c>
      <c r="EV750" s="172">
        <f t="shared" si="821"/>
        <v>0</v>
      </c>
      <c r="EW750" s="253"/>
      <c r="EX750" s="254">
        <v>0</v>
      </c>
      <c r="EY750" s="180">
        <v>0</v>
      </c>
      <c r="EZ750" s="255">
        <v>0</v>
      </c>
      <c r="FA750" s="255">
        <v>0</v>
      </c>
      <c r="FB750" s="180">
        <f>SUM(FF750:GI750)/2</f>
        <v>0</v>
      </c>
      <c r="FC750" s="256">
        <f>N750*km*'VALORES TABELA'!$B$13</f>
        <v>0</v>
      </c>
      <c r="FD750" s="250">
        <f t="shared" si="854"/>
        <v>0</v>
      </c>
      <c r="FE750" s="257"/>
      <c r="FF750" s="181">
        <f>((Q750+S750)*Percapita)+((R750+T750)*Cadeirante)</f>
        <v>0</v>
      </c>
      <c r="FG750" s="181">
        <f>((U750+W750)*Percapita/30*FG$4)+((V750+X750)*Cadeirante/30*FG$4)</f>
        <v>0</v>
      </c>
      <c r="FH750" s="181">
        <f>((Y750+AA750)*Percapita/30*FH$4)+((Z750+AB750)*Cadeirante/30*FH$4)</f>
        <v>0</v>
      </c>
      <c r="FI750" s="181">
        <f>((AC750+AE750)*Percapita/30*FI$4)+((AD750+AF750)*Cadeirante/30*FI$4)</f>
        <v>0</v>
      </c>
      <c r="FJ750" s="181">
        <f>((AG750+AI750)*Percapita/30*FJ$4)+((AH750+AJ750)*Cadeirante/30*FJ$4)</f>
        <v>0</v>
      </c>
      <c r="FK750" s="181">
        <f>((AK750+AM750)*Percapita/30*FK$4)+((AL750+AN750)*Cadeirante/30*FK$4)</f>
        <v>0</v>
      </c>
      <c r="FL750" s="181">
        <f>((AO750+AQ750)*Percapita/30*FL$4)+((AP750+AR750)*Cadeirante/30*FL$4)</f>
        <v>0</v>
      </c>
      <c r="FM750" s="181">
        <f>((AS750+AU750)*Percapita/30*FM$4)+((AT750+AV750)*Cadeirante/30*FM$4)</f>
        <v>0</v>
      </c>
      <c r="FN750" s="181">
        <f>((AW750+AY750)*Percapita/30*FN$4)+((AX750+AZ750)*Cadeirante/30*FN$4)</f>
        <v>0</v>
      </c>
      <c r="FO750" s="181">
        <f>((BA750+BC750)*Percapita/30*FO$4)+((BB750+BD750)*Cadeirante/30*FO$4)</f>
        <v>0</v>
      </c>
      <c r="FP750" s="181">
        <f>((BE750+BG750)*Percapita/30*FP$4)+((BF750+BH750)*Cadeirante/30*FP$4)</f>
        <v>0</v>
      </c>
      <c r="FQ750" s="181">
        <f>((BI750+BK750)*Percapita/30*FQ$4)+((BJ750+BL750)*Cadeirante/30*FQ$4)</f>
        <v>0</v>
      </c>
      <c r="FR750" s="181">
        <f>((BM750+BO750)*Percapita/30*FR$4)+((BN750+BP750)*Cadeirante/30*FR$4)</f>
        <v>0</v>
      </c>
      <c r="FS750" s="181">
        <f>((BQ750+BS750)*Percapita/30*FS$4)+((BR750+BT750)*Cadeirante/30*FS$4)</f>
        <v>0</v>
      </c>
      <c r="FT750" s="181">
        <f>((BU750+BW750)*Percapita/30*FT$4)+((BV750+BX750)*Cadeirante/30*FT$4)</f>
        <v>0</v>
      </c>
      <c r="FU750" s="181">
        <f>((BY750+CA750)*Percapita/30*FU$4)+((BZ750+CB750)*Cadeirante/30*FU$4)</f>
        <v>0</v>
      </c>
      <c r="FV750" s="181">
        <f>((CC750+CE750)*Percapita/30*FV$4)+((CD750+CF750)*Cadeirante/30*FV$4)</f>
        <v>0</v>
      </c>
      <c r="FW750" s="181">
        <f>((CG750+CI750)*Percapita/30*FW$4)+((CI750+CK750)*Cadeirante/30*FW$4)</f>
        <v>0</v>
      </c>
      <c r="FX750" s="181">
        <f>((CK750+CM750)*Percapita/30*FX$4)+((CL750+CN750)*Cadeirante/30*FX$4)</f>
        <v>0</v>
      </c>
      <c r="FY750" s="181">
        <f>((CO750+CQ750)*Percapita/30*FY$4)+((CP750+CR750)*Cadeirante/30*FY$4)</f>
        <v>0</v>
      </c>
      <c r="FZ750" s="181">
        <f>((CS750+CU750)*Percapita/30*FZ$4)+((CT750+CV750)*Cadeirante/30*FZ$4)</f>
        <v>0</v>
      </c>
      <c r="GA750" s="181">
        <f>((CW750+CY750)*Percapita/30*GA$4)+((CX750+CZ750)*Cadeirante/30*GA$4)</f>
        <v>0</v>
      </c>
      <c r="GB750" s="181">
        <f>((DA750+DC750)*Percapita/30*GB$4)+((DB750+DD750)*Cadeirante/30*GB$4)</f>
        <v>0</v>
      </c>
      <c r="GC750" s="181">
        <f>((DE750+DG750)*Percapita/30*GC$4)+((DF750+DH750)*Cadeirante/30*GC$4)</f>
        <v>0</v>
      </c>
      <c r="GD750" s="181">
        <f>((DI750+DK750)*Percapita/30*GD$4)+((DJ750+DL750)*Cadeirante/30*GD$4)</f>
        <v>0</v>
      </c>
      <c r="GE750" s="181">
        <f>((DM750+DO750)*Percapita/30*GE$4)+((DN750+DP750)*Cadeirante/30*GE$4)</f>
        <v>0</v>
      </c>
      <c r="GF750" s="181">
        <f>((DQ750+DS750)*Percapita/30*GF$4)+((DR750+DT750)*Cadeirante/30*GF$4)</f>
        <v>0</v>
      </c>
      <c r="GG750" s="181">
        <f>((DU750+DW750)*Percapita/30*GG$4)+((DV750+DX750)*Cadeirante/30*GG$4)</f>
        <v>0</v>
      </c>
      <c r="GH750" s="181">
        <f>((DY750+EA750)*Percapita/30*GH$4)+((DZ750+EB750)*Cadeirante/30*GH$4)</f>
        <v>0</v>
      </c>
      <c r="GI750" s="181">
        <f>((EC750+EE750)*Percapita/30*GI$4)+((ED750+EF750)*Cadeirante/30*GI$4)</f>
        <v>0</v>
      </c>
      <c r="GJ750" s="181">
        <f>((EG750+EI750)*Percapita)+((EH750+EJ750)*Cadeirante)</f>
        <v>0</v>
      </c>
      <c r="GK750" s="258"/>
      <c r="GL750" s="103">
        <f t="shared" si="822"/>
        <v>0</v>
      </c>
      <c r="GM750" s="124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259"/>
      <c r="HQ750" s="64"/>
      <c r="HW750" s="257"/>
      <c r="HY750" s="280">
        <f t="shared" si="855"/>
        <v>0</v>
      </c>
      <c r="HZ750" s="280">
        <f t="shared" si="856"/>
        <v>0</v>
      </c>
      <c r="IA750" s="280">
        <f t="shared" si="857"/>
        <v>0</v>
      </c>
    </row>
    <row r="751" spans="1:237" s="106" customFormat="1" ht="22.5" customHeight="1" x14ac:dyDescent="0.25">
      <c r="A751" t="s">
        <v>3847</v>
      </c>
      <c r="B751" s="522" t="s">
        <v>3848</v>
      </c>
      <c r="C751" s="523">
        <v>1</v>
      </c>
      <c r="D751" s="524" t="s">
        <v>3849</v>
      </c>
      <c r="E751" s="524" t="s">
        <v>3850</v>
      </c>
      <c r="F751" s="525" t="s">
        <v>3222</v>
      </c>
      <c r="G751" s="525" t="s">
        <v>3223</v>
      </c>
      <c r="H751" s="350" t="s">
        <v>242</v>
      </c>
      <c r="I751" s="351" t="s">
        <v>3851</v>
      </c>
      <c r="J751" s="409" t="s">
        <v>3227</v>
      </c>
      <c r="K751" s="410" t="s">
        <v>3228</v>
      </c>
      <c r="L751" s="329">
        <f>CONTINUA!BV751</f>
        <v>0</v>
      </c>
      <c r="M751" s="329">
        <f>CONTINUA!BW751</f>
        <v>0</v>
      </c>
      <c r="N751" s="657"/>
      <c r="O751" s="658" t="s">
        <v>4227</v>
      </c>
      <c r="P751" s="659" t="s">
        <v>206</v>
      </c>
      <c r="Q751" s="400"/>
      <c r="R751" s="401"/>
      <c r="S751" s="400"/>
      <c r="T751" s="401"/>
      <c r="U751" s="400"/>
      <c r="V751" s="401"/>
      <c r="W751" s="400"/>
      <c r="X751" s="401"/>
      <c r="Y751" s="400"/>
      <c r="Z751" s="401"/>
      <c r="AA751" s="400"/>
      <c r="AB751" s="401"/>
      <c r="AC751" s="400"/>
      <c r="AD751" s="401"/>
      <c r="AE751" s="400"/>
      <c r="AF751" s="401"/>
      <c r="AG751" s="400"/>
      <c r="AH751" s="401"/>
      <c r="AI751" s="400"/>
      <c r="AJ751" s="401"/>
      <c r="AK751" s="400"/>
      <c r="AL751" s="401"/>
      <c r="AM751" s="400"/>
      <c r="AN751" s="401"/>
      <c r="AO751" s="400"/>
      <c r="AP751" s="401"/>
      <c r="AQ751" s="400"/>
      <c r="AR751" s="401"/>
      <c r="AS751" s="400"/>
      <c r="AT751" s="401"/>
      <c r="AU751" s="400"/>
      <c r="AV751" s="401"/>
      <c r="AW751" s="400"/>
      <c r="AX751" s="401"/>
      <c r="AY751" s="400"/>
      <c r="AZ751" s="401"/>
      <c r="BA751" s="400"/>
      <c r="BB751" s="401"/>
      <c r="BC751" s="400"/>
      <c r="BD751" s="401"/>
      <c r="BE751" s="400"/>
      <c r="BF751" s="401"/>
      <c r="BG751" s="400"/>
      <c r="BH751" s="401"/>
      <c r="BI751" s="400"/>
      <c r="BJ751" s="401"/>
      <c r="BK751" s="400"/>
      <c r="BL751" s="401"/>
      <c r="BM751" s="400"/>
      <c r="BN751" s="401"/>
      <c r="BO751" s="400"/>
      <c r="BP751" s="401"/>
      <c r="BQ751" s="400"/>
      <c r="BR751" s="401"/>
      <c r="BS751" s="400"/>
      <c r="BT751" s="401"/>
      <c r="BU751" s="400"/>
      <c r="BV751" s="401"/>
      <c r="BW751" s="400"/>
      <c r="BX751" s="401"/>
      <c r="BY751" s="400"/>
      <c r="BZ751" s="401"/>
      <c r="CA751" s="400"/>
      <c r="CB751" s="401"/>
      <c r="CC751" s="400"/>
      <c r="CD751" s="401"/>
      <c r="CE751" s="400"/>
      <c r="CF751" s="401"/>
      <c r="CG751" s="400"/>
      <c r="CH751" s="401"/>
      <c r="CI751" s="400"/>
      <c r="CJ751" s="401"/>
      <c r="CK751" s="400"/>
      <c r="CL751" s="401"/>
      <c r="CM751" s="400"/>
      <c r="CN751" s="401"/>
      <c r="CO751" s="400"/>
      <c r="CP751" s="401"/>
      <c r="CQ751" s="400"/>
      <c r="CR751" s="401"/>
      <c r="CS751" s="400"/>
      <c r="CT751" s="401"/>
      <c r="CU751" s="400"/>
      <c r="CV751" s="401"/>
      <c r="CW751" s="400"/>
      <c r="CX751" s="401"/>
      <c r="CY751" s="400"/>
      <c r="CZ751" s="401"/>
      <c r="DA751" s="400"/>
      <c r="DB751" s="401"/>
      <c r="DC751" s="400"/>
      <c r="DD751" s="401"/>
      <c r="DE751" s="400"/>
      <c r="DF751" s="401"/>
      <c r="DG751" s="400"/>
      <c r="DH751" s="401"/>
      <c r="DI751" s="400"/>
      <c r="DJ751" s="401"/>
      <c r="DK751" s="400"/>
      <c r="DL751" s="401"/>
      <c r="DM751" s="400"/>
      <c r="DN751" s="401"/>
      <c r="DO751" s="400"/>
      <c r="DP751" s="401"/>
      <c r="DQ751" s="400"/>
      <c r="DR751" s="401"/>
      <c r="DS751" s="400"/>
      <c r="DT751" s="401"/>
      <c r="DU751" s="400"/>
      <c r="DV751" s="401"/>
      <c r="DW751" s="400"/>
      <c r="DX751" s="401"/>
      <c r="DY751" s="400"/>
      <c r="DZ751" s="401"/>
      <c r="EA751" s="400"/>
      <c r="EB751" s="401"/>
      <c r="EC751" s="400"/>
      <c r="ED751" s="401"/>
      <c r="EE751" s="400"/>
      <c r="EF751" s="401"/>
      <c r="EG751" s="400"/>
      <c r="EH751" s="401"/>
      <c r="EI751" s="400"/>
      <c r="EJ751" s="447"/>
      <c r="EK751" s="510"/>
      <c r="EL751" s="513"/>
      <c r="EM751" s="520"/>
      <c r="EN751" s="520"/>
      <c r="EO751" s="520"/>
      <c r="EP751" s="171">
        <f t="shared" si="815"/>
        <v>0</v>
      </c>
      <c r="EQ751" s="171">
        <f t="shared" si="816"/>
        <v>0</v>
      </c>
      <c r="ER751" s="171">
        <f t="shared" si="817"/>
        <v>0</v>
      </c>
      <c r="ES751" s="171">
        <f t="shared" si="818"/>
        <v>0</v>
      </c>
      <c r="ET751" s="171">
        <f t="shared" si="819"/>
        <v>0</v>
      </c>
      <c r="EU751" s="171">
        <f t="shared" si="820"/>
        <v>0</v>
      </c>
      <c r="EV751" s="172">
        <f t="shared" si="821"/>
        <v>0</v>
      </c>
      <c r="EW751" s="367">
        <f>IF(C751=4,IF(MAX(Q751:EJ753)&gt;0,(Especiall/30*(IF(($G751-$F751)=($G$5-$F$5),30,IF(DAY($G751)=31,($G751-$F751),($G751-$F751)+1)))),0),0)</f>
        <v>0</v>
      </c>
      <c r="EX751" s="248">
        <f t="shared" ref="EX751:EX754" si="858">FF751</f>
        <v>19049.420000000002</v>
      </c>
      <c r="EY751" s="174">
        <f>(L751*regular)+(M751*Cadeirantee)</f>
        <v>0</v>
      </c>
      <c r="EZ751" s="249">
        <f>SUMIF(FG751:GJ751,"&gt;0")</f>
        <v>0</v>
      </c>
      <c r="FA751" s="249">
        <f>SUMIF(FG751:GJ751,"&lt;0")+SUMIF(GN751:HP751,"&lt;0")</f>
        <v>0</v>
      </c>
      <c r="FB751" s="174">
        <v>0</v>
      </c>
      <c r="FC751" s="175">
        <f>N751*km*'VALORES TABELA'!$B$13</f>
        <v>0</v>
      </c>
      <c r="FD751" s="250">
        <f>GL751</f>
        <v>0</v>
      </c>
      <c r="FE751" s="176">
        <f>(EW751+EW752+EW753+EW754+EX751+EX752+EX753+EX754+EY751+EY752+EY753+EY754+EY755+EZ751+EZ752+EZ753+EZ754+FA751+FA752+FA753+FA754+FC751+FC752+FC753+FC754+HY751-HZ751-IA751+FD751+FD752+FD753+FD754+FB755)</f>
        <v>19676.02</v>
      </c>
      <c r="FF751" s="177">
        <f>IF(C751=4,SUM(Q751+Q752+Q753+S751+S752+S753)*Percapita/30*FF$4+(R751+R752+R753+T751+T752+T753)*Cadeirante/30*FF$4,IF(C751=3,IF(Q754+S754=10,Fixo/30*FF$4+(Q751+Q752+Q753+S751+S752+S753)*Percapita/30*FF$4+(R754+T754)*Cadeirante/30*FF$4,IF(Q754+S754&lt;=9,(Q754+S754)*Crechee/30*FF$4)+(R754+T754)*Cadeirante/30*FF$4+(Q751+Q752+Q753+S751+S752+S753)*Percapita/30*FF$4)+IF(Q754+S754&gt;=11,Fixo/30*FF$4+(Q754+S754-10)*Crechee/30*FF$4,0),IF(C751=2,IF(R751+R752+R753+R754+T751+T752+T753+T754=1,Cadeirante/30*FF$4,IF(R751+R752+R753+R754+T751+T752+T753+T754=2,Fixo/30*FF$4,IF(R751+R752+R753+R754+T751+T752+T753+T754&gt;2,Fixo/30*FF$4+(R751+R752+R753+R754+T751+T752+T753+T754-2)*Cadeirante/30*FF$4)))+(Q751+Q752+Q753+S751+S752+S753)*Percapita/30*FF$4+(Q754+S754)*Crechee/30*FF$4,IF(C751=1,IF(Q751+Q752+Q753+R751+R752+R753+S751+S752+S753+T751+T752+T753&lt;=15,(Q751+Q752+Q753+S751+S752+S753)*Percapita/30*FF$4,IF(Q751+Q752+Q753+R751+R752+R753+S751+S752+S753+T751+T752+T753&gt;=16,Fixo/30*FF$4+(Q751+Q752+Q753+R751+R752+R753+S751+S752+S753+T751+T752-16)*Percapita/30*FF$4))))))</f>
        <v>19049.420000000002</v>
      </c>
      <c r="FG751" s="177">
        <f>IF(C751=4,SUM(U751+U752+U753+W751+W752+W753)*Percapita/30*FG$4+(V751+V752+V753+X751+X752+X753)*Cadeirante/30*FG$4,IF(C751=3,IF(U754+W754=10,Fixo/30*FG$4+(U751+U752+U753+W751+W752+W753)*Percapita/30*FG$4+(V754+X754)*Cadeirante/30*FG$4,IF(U754+W754&lt;=9,(U754+W754)*Crechee/30*FG$4)+(V754+X754)*Cadeirante/30*FG$4+(U751+U752+U753+W751+W752+W753)*Percapita/30*FG$4)+IF(U754+W754&gt;=11,Fixo/30*FG$4+(U754+W754-10)*Crechee/30*FG$4,0),IF(C751=2,IF(V751+V752+V753+V754+X751+X752+X753+X754=1,Cadeirante/30*FG$4,IF(V751+V752+V753+V754+X751+X752+X753+X754=2,Fixo/30*FG$4,IF(V751+V752+V753+V754+X751+X752+X753+X754&gt;2,Fixo/30*FG$4+(V751+V752+V753+V754+X751+X752+X753+X754-2)*Cadeirante/30*FG$4)))+(U751+U752+U753+W751+W752+W753)*Percapita/30*FG$4+(U754+W754)*Crechee/30*FG$4,IF(C751=1,IF(U751+U752+U753+V751+V752+V753+W751+W752+W753+X751+X752+X753&lt;=15,(U751+U752+U753+W751+W752+W753)*Percapita/30*FG$4,IF(U751+U752+U753+V751+V752+V753+W751+W752+W753+X751+X752+X753&gt;=16,Fixo/30*FG$4+(U751+U752+U753+V751+V752+V753+W751+W752+W753+X751+X752-16)*Percapita/30*FG$4))))))</f>
        <v>0</v>
      </c>
      <c r="FH751" s="177">
        <f>IF(C751=4,SUM(Y751+Y752+Y753+AA751+AA752+AA753)*Percapita/30*FH$4+(Z751+Z752+Z753+AB751+AB752+AB753)*Cadeirante/30*FH$4,IF(C751=3,IF(Y754+AA754=10,Fixo/30*FH$4+(Y751+Y752+Y753+AA751+AA752+AA753)*Percapita/30*FH$4+(Z754+AB754)*Cadeirante/30*FH$4,IF(Y754+AA754&lt;=9,(Y754+AA754)*Crechee/30*FH$4)+(Z754+AB754)*Cadeirante/30*FH$4+(Y751+Y752+Y753+AA751+AA752+AA753)*Percapita/30*FH$4)+IF(Y754+AA754&gt;=11,Fixo/30*FH$4+(Y754+AA754-10)*Crechee/30*FH$4,0),IF(C751=2,IF(Z751+Z752+Z753+Z754+AB751+AB752+AB753+AB754=1,Cadeirante/30*FH$4,IF(Z751+Z752+Z753+Z754+AB751+AB752+AB753+AB754=2,Fixo/30*FH$4,IF(Z751+Z752+Z753+Z754+AB751+AB752+AB753+AB754&gt;2,Fixo/30*FH$4+(Z751+Z752+Z753+Z754+AB751+AB752+AB753+AB754-2)*Cadeirante/30*FH$4)))+(Y751+Y752+Y753+AA751+AA752+AA753)*Percapita/30*FH$4+(Y754+AA754)*Crechee/30*FH$4,IF(C751=1,IF(Y751+Y752+Y753+Z751+Z752+Z753+AA751+AA752+AA753+AB751+AB752+AB753&lt;=15,(Y751+Y752+Y753+AA751+AA752+AA753)*Percapita/30*FH$4,IF(Y751+Y752+Y753+Z751+Z752+Z753+AA751+AA752+AA753+AB751+AB752+AB753&gt;=16,Fixo/30*FH$4+(Y751+Y752+Y753+Z751+Z752+Z753+AA751+AA752+AA753+AB751+AB752-16)*Percapita/30*FH$4))))))</f>
        <v>0</v>
      </c>
      <c r="FI751" s="177">
        <f>IF(C751=4,SUM(AC751+AC752+AC753+AE751+AE752+AE753)*Percapita/30*FI$4+(AD751+AD752+AD753+AF751+AF752+AF753)*Cadeirante/30*FI$4,IF(C751=3,IF(AC754+AE754=10,Fixo/30*FI$4+(AC751+AC752+AC753+AE751+AE752+AE753)*Percapita/30*FI$4+(AD754+AF754)*Cadeirante/30*FI$4,IF(AC754+AE754&lt;=9,(AC754+AE754)*Crechee/30*FI$4)+(AD754+AF754)*Cadeirante/30*FI$4+(AC751+AC752+AC753+AE751+AE752+AE753)*Percapita/30*FI$4)+IF(AC754+AE754&gt;=11,Fixo/30*FI$4+(AC754+AE754-10)*Crechee/30*FI$4,0),IF(C751=2,IF(AD751+AD752+AD753+AD754+AF751+AF752+AF753+AF754=1,Cadeirante/30*FI$4,IF(AD751+AD752+AD753+AD754+AF751+AF752+AF753+AF754=2,Fixo/30*FI$4,IF(AD751+AD752+AD753+AD754+AF751+AF752+AF753+AF754&gt;2,Fixo/30*FI$4+(AD751+AD752+AD753+AD754+AF751+AF752+AF753+AF754-2)*Cadeirante/30*FI$4)))+(AC751+AC752+AC753+AE751+AE752+AE753)*Percapita/30*FI$4+(AC754+AE754)*Crechee/30*FI$4,IF(C751=1,IF(AC751+AC752+AC753+AD751+AD752+AD753+AE751+AE752+AE753+AF751+AF752+AF753&lt;=15,(AC751+AC752+AC753+AE751+AE752+AE753)*Percapita/30*FI$4,IF(AC751+AC752+AC753+AD751+AD752+AD753+AE751+AE752+AE753+AF751+AF752+AF753&gt;=16,Fixo/30*FI$4+(AC751+AC752+AC753+AD751+AD752+AD753+AE751+AE752+AE753+AF751+AF752-16)*Percapita/30*FI$4))))))</f>
        <v>0</v>
      </c>
      <c r="FJ751" s="177">
        <f>IF(C751=4,SUM(AG751+AG752+AG753+AI751+AI752+AI753)*Percapita/30*FJ$4+(AH751+AH752+AH753+AJ751+AJ752+AJ753)*Cadeirante/30*FJ$4,IF(C751=3,IF(AG754+AI754=10,Fixo/30*FJ$4+(AG751+AG752+AG753+AI751+AI752+AI753)*Percapita/30*FJ$4+(AH754+AJ754)*Cadeirante/30*FJ$4,IF(AG754+AI754&lt;=9,(AG754+AI754)*Crechee/30*FJ$4)+(AH754+AJ754)*Cadeirante/30*FJ$4+(AG751+AG752+AG753+AI751+AI752+AI753)*Percapita/30*FJ$4)+IF(AG754+AI754&gt;=11,Fixo/30*FJ$4+(AG754+AI754-10)*Crechee/30*FJ$4,0),IF(C751=2,IF(AH751+AH752+AH753+AH754+AJ751+AJ752+AJ753+AJ754=1,Cadeirante/30*FJ$4,IF(AH751+AH752+AH753+AH754+AJ751+AJ752+AJ753+AJ754=2,Fixo/30*FJ$4,IF(AH751+AH752+AH753+AH754+AJ751+AJ752+AJ753+AJ754&gt;2,Fixo/30*FJ$4+(AH751+AH752+AH753+AH754+AJ751+AJ752+AJ753+AJ754-2)*Cadeirante/30*FJ$4)))+(AG751+AG752+AG753+AI751+AI752+AI753)*Percapita/30*FJ$4+(AG754+AI754)*Crechee/30*FJ$4,IF(C751=1,IF(AG751+AG752+AG753+AH751+AH752+AH753+AI751+AI752+AI753+AJ751+AJ752+AJ753&lt;=15,(AG751+AG752+AG753+AI751+AI752+AI753)*Percapita/30*FJ$4,IF(AG751+AG752+AG753+AH751+AH752+AH753+AI751+AI752+AI753+AJ751+AJ752+AJ753&gt;=16,Fixo/30*FJ$4+(AG751+AG752+AG753+AH751+AH752+AH753+AI751+AI752+AI753+AJ751+AJ752-16)*Percapita/30*FJ$4))))))</f>
        <v>0</v>
      </c>
      <c r="FK751" s="177">
        <f>IF(C751=4,SUM(AK751+AK752+AK753+AM751+AM752+AM753)*Percapita/30*FK$4+(AL751+AL752+AL753+AN751+AN752+AN753)*Cadeirante/30*FK$4,IF(C751=3,IF(AK754+AM754=10,Fixo/30*FK$4+(AK751+AK752+AK753+AM751+AM752+AM753)*Percapita/30*FK$4+(AL754+AN754)*Cadeirante/30*FK$4,IF(AK754+AM754&lt;=9,(AK754+AM754)*Crechee/30*FK$4)+(AL754+AN754)*Cadeirante/30*FK$4+(AK751+AK752+AK753+AM751+AM752+AM753)*Percapita/30*FK$4)+IF(AK754+AM754&gt;=11,Fixo/30*FK$4+(AK754+AM754-10)*Crechee/30*FK$4,0),IF(C751=2,IF(AL751+AL752+AL753+AL754+AN751+AN752+AN753+AN754=1,Cadeirante/30*FK$4,IF(AL751+AL752+AL753+AL754+AN751+AN752+AN753+AN754=2,Fixo/30*FK$4,IF(AL751+AL752+AL753+AL754+AN751+AN752+AN753+AN754&gt;2,Fixo/30*FK$4+(AL751+AL752+AL753+AL754+AN751+AN752+AN753+AN754-2)*Cadeirante/30*FK$4)))+(AK751+AK752+AK753+AM751+AM752+AM753)*Percapita/30*FK$4+(AK754+AM754)*Crechee/30*FK$4,IF(C751=1,IF(AK751+AK752+AK753+AL751+AL752+AL753+AM751+AM752+AM753+AN751+AN752+AN753&lt;=15,(AK751+AK752+AK753+AM751+AM752+AM753)*Percapita/30*FK$4,IF(AK751+AK752+AK753+AL751+AL752+AL753+AM751+AM752+AM753+AN751+AN752+AN753&gt;=16,Fixo/30*FK$4+(AK751+AK752+AK753+AL751+AL752+AL753+AM751+AM752+AM753+AN751+AN752-16)*Percapita/30*FK$4))))))</f>
        <v>0</v>
      </c>
      <c r="FL751" s="177">
        <f>IF(C751=4,SUM(AO751+AO752+AO753+AQ751+AQ752+AQ753)*Percapita/30*FL$4+(AP751+AP752+AP753+AR751+AR752+AR753)*Cadeirante/30*FL$4,IF(C751=3,IF(AO754+AQ754=10,Fixo/30*FL$4+(AO751+AO752+AO753+AQ751+AQ752+AQ753)*Percapita/30*FL$4+(AP754+AR754)*Cadeirante/30*FL$4,IF(AO754+AQ754&lt;=9,(AO754+AQ754)*Crechee/30*FL$4)+(AP754+AR754)*Cadeirante/30*FL$4+(AO751+AO752+AO753+AQ751+AQ752+AQ753)*Percapita/30*FL$4)+IF(AO754+AQ754&gt;=11,Fixo/30*FL$4+(AO754+AQ754-10)*Crechee/30*FL$4,0),IF(C751=2,IF(AP751+AP752+AP753+AP754+AR751+AR752+AR753+AR754=1,Cadeirante/30*FL$4,IF(AP751+AP752+AP753+AP754+AR751+AR752+AR753+AR754=2,Fixo/30*FL$4,IF(AP751+AP752+AP753+AP754+AR751+AR752+AR753+AR754&gt;2,Fixo/30*FL$4+(AP751+AP752+AP753+AP754+AR751+AR752+AR753+AR754-2)*Cadeirante/30*FL$4)))+(AO751+AO752+AO753+AQ751+AQ752+AQ753)*Percapita/30*FL$4+(AO754+AQ754)*Crechee/30*FL$4,IF(C751=1,IF(AO751+AO752+AO753+AP751+AP752+AP753+AQ751+AQ752+AQ753+AR751+AR752+AR753&lt;=15,(AO751+AO752+AO753+AQ751+AQ752+AQ753)*Percapita/30*FL$4,IF(AO751+AO752+AO753+AP751+AP752+AP753+AQ751+AQ752+AQ753+AR751+AR752+AR753&gt;=16,Fixo/30*FL$4+(AO751+AO752+AO753+AP751+AP752+AP753+AQ751+AQ752+AQ753+AR751+AR752-16)*Percapita/30*FL$4))))))</f>
        <v>0</v>
      </c>
      <c r="FM751" s="177">
        <f>IF(C751=4,SUM(AS751+AS752+AS753+AU751+AU752+AU753)*Percapita/30*FM$4+(AT751+AT752+AT753+AV751+AV752+AV753)*Cadeirante/30*FM$4,IF(C751=3,IF(AS754+AU754=10,Fixo/30*FM$4+(AS751+AS752+AS753+AU751+AU752+AU753)*Percapita/30*FM$4+(AT754+AV754)*Cadeirante/30*FM$4,IF(AS754+AU754&lt;=9,(AS754+AU754)*Crechee/30*FM$4)+(AT754+AV754)*Cadeirante/30*FM$4+(AS751+AS752+AS753+AU751+AU752+AU753)*Percapita/30*FM$4)+IF(AS754+AU754&gt;=11,Fixo/30*FM$4+(AS754+AU754-10)*Crechee/30*FM$4,0),IF(C751=2,IF(AT751+AT752+AT753+AT754+AV751+AV752+AV753+AV754=1,Cadeirante/30*FM$4,IF(AT751+AT752+AT753+AT754+AV751+AV752+AV753+AV754=2,Fixo/30*FM$4,IF(AT751+AT752+AT753+AT754+AV751+AV752+AV753+AV754&gt;2,Fixo/30*FM$4+(AT751+AT752+AT753+AT754+AV751+AV752+AV753+AV754-2)*Cadeirante/30*FM$4)))+(AS751+AS752+AS753+AU751+AU752+AU753)*Percapita/30*FM$4+(AS754+AU754)*Crechee/30*FM$4,IF(C751=1,IF(AS751+AS752+AS753+AT751+AT752+AT753+AU751+AU752+AU753+AV751+AV752+AV753&lt;=15,(AS751+AS752+AS753+AU751+AU752+AU753)*Percapita/30*FM$4,IF(AS751+AS752+AS753+AT751+AT752+AT753+AU751+AU752+AU753+AV751+AV752+AV753&gt;=16,Fixo/30*FM$4+(AS751+AS752+AS753+AT751+AT752+AT753+AU751+AU752+AU753+AV751+AV752-16)*Percapita/30*FM$4))))))</f>
        <v>0</v>
      </c>
      <c r="FN751" s="177">
        <f>IF(C751=4,SUM(AW751+AW752+AW753+AY751+AY752+AY753)*Percapita/30*FN$4+(AX751+AX752+AX753+AZ751+AZ752+AZ753)*Cadeirante/30*FN$4,IF(C751=3,IF(AW754+AY754=10,Fixo/30*FN$4+(AW751+AW752+AW753+AY751+AY752+AY753)*Percapita/30*FN$4+(AX754+AZ754)*Cadeirante/30*FN$4,IF(AW754+AY754&lt;=9,(AW754+AY754)*Crechee/30*FN$4)+(AX754+AZ754)*Cadeirante/30*FN$4+(AW751+AW752+AW753+AY751+AY752+AY753)*Percapita/30*FN$4)+IF(AW754+AY754&gt;=11,Fixo/30*FN$4+(AW754+AY754-10)*Crechee/30*FN$4,0),IF(C751=2,IF(AX751+AX752+AX753+AX754+AZ751+AZ752+AZ753+AZ754=1,Cadeirante/30*FN$4,IF(AX751+AX752+AX753+AX754+AZ751+AZ752+AZ753+AZ754=2,Fixo/30*FN$4,IF(AX751+AX752+AX753+AX754+AZ751+AZ752+AZ753+AZ754&gt;2,Fixo/30*FN$4+(AX751+AX752+AX753+AX754+AZ751+AZ752+AZ753+AZ754-2)*Cadeirante/30*FN$4)))+(AW751+AW752+AW753+AY751+AY752+AY753)*Percapita/30*FN$4+(AW754+AY754)*Crechee/30*FN$4,IF(C751=1,IF(AW751+AW752+AW753+AX751+AX752+AX753+AY751+AY752+AY753+AZ751+AZ752+AZ753&lt;=15,(AW751+AW752+AW753+AY751+AY752+AY753)*Percapita/30*FN$4,IF(AW751+AW752+AW753+AX751+AX752+AX753+AY751+AY752+AY753+AZ751+AZ752+AZ753&gt;=16,Fixo/30*FN$4+(AW751+AW752+AW753+AX751+AX752+AX753+AY751+AY752+AY753+AZ751+AZ752-16)*Percapita/30*FN$4))))))</f>
        <v>0</v>
      </c>
      <c r="FO751" s="177">
        <f>IF(C751=4,SUM(BA751+BA752+BA753+BC751+BC752+BC753)*Percapita/30*FO$4+(BB751+BB752+BB753+BD751+BD752+BD753)*Cadeirante/30*FO$4,IF(C751=3,IF(BA754+BC754=10,Fixo/30*FO$4+(BA751+BA752+BA753+BC751+BC752+BC753)*Percapita/30*FO$4+(BB754+BD754)*Cadeirante/30*FO$4,IF(BA754+BC754&lt;=9,(BA754+BC754)*Crechee/30*FO$4)+(BB754+BD754)*Cadeirante/30*FO$4+(BA751+BA752+BA753+BC751+BC752+BC753)*Percapita/30*FO$4)+IF(BA754+BC754&gt;=11,Fixo/30*FO$4+(BA754+BC754-10)*Crechee/30*FO$4,0),IF(C751=2,IF(BB751+BB752+BB753+BB754+BD751+BD752+BD753+BD754=1,Cadeirante/30*FO$4,IF(BB751+BB752+BB753+BB754+BD751+BD752+BD753+BD754=2,Fixo/30*FO$4,IF(BB751+BB752+BB753+BB754+BD751+BD752+BD753+BD754&gt;2,Fixo/30*FO$4+(BB751+BB752+BB753+BB754+BD751+BD752+BD753+BD754-2)*Cadeirante/30*FO$4)))+(BA751+BA752+BA753+BC751+BC752+BC753)*Percapita/30*FO$4+(BA754+BC754)*Crechee/30*FO$4,IF(C751=1,IF(BA751+BA752+BA753+BB751+BB752+BB753+BC751+BC752+BC753+BD751+BD752+BD753&lt;=15,(BA751+BA752+BA753+BC751+BC752+BC753)*Percapita/30*FO$4,IF(BA751+BA752+BA753+BB751+BB752+BB753+BC751+BC752+BC753+BD751+BD752+BD753&gt;=16,Fixo/30*FO$4+(BA751+BA752+BA753+BB751+BB752+BB753+BC751+BC752+BC753+BD751+BD752-16)*Percapita/30*FO$4))))))</f>
        <v>0</v>
      </c>
      <c r="FP751" s="177">
        <f>IF(C751=4,SUM(BE751+BE752+BE753+BG751+BG752+BG753)*Percapita/30*FP$4+(BF751+BF752+BF753+BH751+BH752+BH753)*Cadeirante/30*FP$4,IF(C751=3,IF(BE754+BG754=10,Fixo/30*FP$4+(BE751+BE752+BE753+BG751+BG752+BG753)*Percapita/30*FP$4+(BF754+BH754)*Cadeirante/30*FP$4,IF(BE754+BG754&lt;=9,(BE754+BG754)*Crechee/30*FP$4)+(BF754+BH754)*Cadeirante/30*FP$4+(BE751+BE752+BE753+BG751+BG752+BG753)*Percapita/30*FP$4)+IF(BE754+BG754&gt;=11,Fixo/30*FP$4+(BE754+BG754-10)*Crechee/30*FP$4,0),IF(C751=2,IF(BF751+BF752+BF753+BF754+BH751+BH752+BH753+BH754=1,Cadeirante/30*FP$4,IF(BF751+BF752+BF753+BF754+BH751+BH752+BH753+BH754=2,Fixo/30*FP$4,IF(BF751+BF752+BF753+BF754+BH751+BH752+BH753+BH754&gt;2,Fixo/30*FP$4+(BF751+BF752+BF753+BF754+BH751+BH752+BH753+BH754-2)*Cadeirante/30*FP$4)))+(BE751+BE752+BE753+BG751+BG752+BG753)*Percapita/30*FP$4+(BE754+BG754)*Crechee/30*FP$4,IF(C751=1,IF(BE751+BE752+BE753+BF751+BF752+BF753+BG751+BG752+BG753+BH751+BH752+BH753&lt;=15,(BE751+BE752+BE753+BG751+BG752+BG753)*Percapita/30*FP$4,IF(BE751+BE752+BE753+BF751+BF752+BF753+BG751+BG752+BG753+BH751+BH752+BH753&gt;=16,Fixo/30*FP$4+(BE751+BE752+BE753+BF751+BF752+BF753+BG751+BG752+BG753+BH751+BH752-16)*Percapita/30*FP$4))))))</f>
        <v>0</v>
      </c>
      <c r="FQ751" s="177">
        <f>IF(C751=4,SUM(BI751+BI752+BI753+BK751+BK752+BK753)*Percapita/30*FQ$4+(BJ751+BJ752+BJ753+BL751+BL752+BL753)*Cadeirante/30*FQ$4,IF(C751=3,IF(BI754+BK754=10,Fixo/30*FQ$4+(BI751+BI752+BI753+BK751+BK752+BK753)*Percapita/30*FQ$4+(BJ754+BL754)*Cadeirante/30*FQ$4,IF(BI754+BK754&lt;=9,(BI754+BK754)*Crechee/30*FQ$4)+(BJ754+BL754)*Cadeirante/30*FQ$4+(BI751+BI752+BI753+BK751+BK752+BK753)*Percapita/30*FQ$4)+IF(BI754+BK754&gt;=11,Fixo/30*FQ$4+(BI754+BK754-10)*Crechee/30*FQ$4,0),IF(C751=2,IF(BJ751+BJ752+BJ753+BJ754+BL751+BL752+BL753+BL754=1,Cadeirante/30*FQ$4,IF(BJ751+BJ752+BJ753+BJ754+BL751+BL752+BL753+BL754=2,Fixo/30*FQ$4,IF(BJ751+BJ752+BJ753+BJ754+BL751+BL752+BL753+BL754&gt;2,Fixo/30*FQ$4+(BJ751+BJ752+BJ753+BJ754+BL751+BL752+BL753+BL754-2)*Cadeirante/30*FQ$4)))+(BI751+BI752+BI753+BK751+BK752+BK753)*Percapita/30*FQ$4+(BI754+BK754)*Crechee/30*FQ$4,IF(C751=1,IF(BI751+BI752+BI753+BJ751+BJ752+BJ753+BK751+BK752+BK753+BL751+BL752+BL753&lt;=15,(BI751+BI752+BI753+BK751+BK752+BK753)*Percapita/30*FQ$4,IF(BI751+BI752+BI753+BJ751+BJ752+BJ753+BK751+BK752+BK753+BL751+BL752+BL753&gt;=16,Fixo/30*FQ$4+(BI751+BI752+BI753+BJ751+BJ752+BJ753+BK751+BK752+BK753+BL751+BL752-16)*Percapita/30*FQ$4))))))</f>
        <v>0</v>
      </c>
      <c r="FR751" s="177">
        <f>IF(C751=4,SUM(BM751+BM752+BM753+BO751+BO752+BO753)*Percapita/30*FR$4+(BN751+BN752+BN753+BP751+BP752+BP753)*Cadeirante/30*FR$4,IF(C751=3,IF(BM754+BO754=10,Fixo/30*FR$4+(BM751+BM752+BM753+BO751+BO752+BO753)*Percapita/30*FR$4+(BN754+BP754)*Cadeirante/30*FR$4,IF(BM754+BO754&lt;=9,(BM754+BO754)*Crechee/30*FR$4)+(BN754+BP754)*Cadeirante/30*FR$4+(BM751+BM752+BM753+BO751+BO752+BO753)*Percapita/30*FR$4)+IF(BM754+BO754&gt;=11,Fixo/30*FR$4+(BM754+BO754-10)*Crechee/30*FR$4,0),IF(C751=2,IF(BN751+BN752+BN753+BN754+BP751+BP752+BP753+BP754=1,Cadeirante/30*FR$4,IF(BN751+BN752+BN753+BN754+BP751+BP752+BP753+BP754=2,Fixo/30*FR$4,IF(BN751+BN752+BN753+BN754+BP751+BP752+BP753+BP754&gt;2,Fixo/30*FR$4+(BN751+BN752+BN753+BN754+BP751+BP752+BP753+BP754-2)*Cadeirante/30*FR$4)))+(BM751+BM752+BM753+BO751+BO752+BO753)*Percapita/30*FR$4+(BM754+BO754)*Crechee/30*FR$4,IF(C751=1,IF(BM751+BM752+BM753+BN751+BN752+BN753+BO751+BO752+BO753+BP751+BP752+BP753&lt;=15,(BM751+BM752+BM753+BO751+BO752+BO753)*Percapita/30*FR$4,IF(BM751+BM752+BM753+BN751+BN752+BN753+BO751+BO752+BO753+BP751+BP752+BP753&gt;=16,Fixo/30*FR$4+(BM751+BM752+BM753+BN751+BN752+BN753+BO751+BO752+BO753+BP751+BP752-16)*Percapita/30*FR$4))))))</f>
        <v>0</v>
      </c>
      <c r="FS751" s="177">
        <f>IF(C751=4,SUM(BQ751+BQ752+BQ753+BS751+BS752+BS753)*Percapita/30*FS$4+(BR751+BR752+BR753+BT751+BT752+BT753)*Cadeirante/30*FS$4,IF(C751=3,IF(BQ754+BS754=10,Fixo/30*FS$4+(BQ751+BQ752+BQ753+BS751+BS752+BS753)*Percapita/30*FS$4+(BR754+BT754)*Cadeirante/30*FS$4,IF(BQ754+BS754&lt;=9,(BQ754+BS754)*Crechee/30*FS$4)+(BR754+BT754)*Cadeirante/30*FS$4+(BQ751+BQ752+BQ753+BS751+BS752+BS753)*Percapita/30*FS$4)+IF(BQ754+BS754&gt;=11,Fixo/30*FS$4+(BQ754+BS754-10)*Crechee/30*FS$4,0),IF(C751=2,IF(BR751+BR752+BR753+BR754+BT751+BT752+BT753+BT754=1,Cadeirante/30*FS$4,IF(BR751+BR752+BR753+BR754+BT751+BT752+BT753+BT754=2,Fixo/30*FS$4,IF(BR751+BR752+BR753+BR754+BT751+BT752+BT753+BT754&gt;2,Fixo/30*FS$4+(BR751+BR752+BR753+BR754+BT751+BT752+BT753+BT754-2)*Cadeirante/30*FS$4)))+(BQ751+BQ752+BQ753+BS751+BS752+BS753)*Percapita/30*FS$4+(BQ754+BS754)*Crechee/30*FS$4,IF(C751=1,IF(BQ751+BQ752+BQ753+BR751+BR752+BR753+BS751+BS752+BS753+BT751+BT752+BT753&lt;=15,(BQ751+BQ752+BQ753+BS751+BS752+BS753)*Percapita/30*FS$4,IF(BQ751+BQ752+BQ753+BR751+BR752+BR753+BS751+BS752+BS753+BT751+BT752+BT753&gt;=16,Fixo/30*FS$4+(BQ751+BQ752+BQ753+BR751+BR752+BR753+BS751+BS752+BS753+BT751+BT752-16)*Percapita/30*FS$4))))))</f>
        <v>0</v>
      </c>
      <c r="FT751" s="177">
        <f>IF(C751=4,SUM(BU751+BU752+BU753+BW751+BW752+BW753)*Percapita/30*FT$4+(BV751+BV752+BV753+BX751+BX752+BX753)*Cadeirante/30*FT$4,IF(C751=3,IF(BU754+BW754=10,Fixo/30*FT$4+(BU751+BU752+BU753+BW751+BW752+BW753)*Percapita/30*FT$4+(BV754+BX754)*Cadeirante/30*FT$4,IF(BU754+BW754&lt;=9,(BU754+BW754)*Crechee/30*FT$4)+(BV754+BX754)*Cadeirante/30*FT$4+(BU751+BU752+BU753+BW751+BW752+BW753)*Percapita/30*FT$4)+IF(BU754+BW754&gt;=11,Fixo/30*FT$4+(BU754+BW754-10)*Crechee/30*FT$4,0),IF(C751=2,IF(BV751+BV752+BV753+BV754+BX751+BX752+BX753+BX754=1,Cadeirante/30*FT$4,IF(BV751+BV752+BV753+BV754+BX751+BX752+BX753+BX754=2,Fixo/30*FT$4,IF(BV751+BV752+BV753+BV754+BX751+BX752+BX753+BX754&gt;2,Fixo/30*FT$4+(BV751+BV752+BV753+BV754+BX751+BX752+BX753+BX754-2)*Cadeirante/30*FT$4)))+(BU751+BU752+BU753+BW751+BW752+BW753)*Percapita/30*FT$4+(BU754+BW754)*Crechee/30*FT$4,IF(C751=1,IF(BU751+BU752+BU753+BV751+BV752+BV753+BW751+BW752+BW753+BX751+BX752+BX753&lt;=15,(BU751+BU752+BU753+BW751+BW752+BW753)*Percapita/30*FT$4,IF(BU751+BU752+BU753+BV751+BV752+BV753+BW751+BW752+BW753+BX751+BX752+BX753&gt;=16,Fixo/30*FT$4+(BU751+BU752+BU753+BV751+BV752+BV753+BW751+BW752+BW753+BX751+BX752-16)*Percapita/30*FT$4))))))</f>
        <v>0</v>
      </c>
      <c r="FU751" s="177">
        <f>IF(C751=4,SUM(BY751+BY752+BY753+CA751+CA752+CA753)*Percapita/30*FU$4+(BZ751+BZ752+BZ753+CB751+CB752+CB753)*Cadeirante/30*FU$4,IF(C751=3,IF(BY754+CA754=10,Fixo/30*FU$4+(BY751+BY752+BY753+CA751+CA752+CA753)*Percapita/30*FU$4+(BZ754+CB754)*Cadeirante/30*FU$4,IF(BY754+CA754&lt;=9,(BY754+CA754)*Crechee/30*FU$4)+(BZ754+CB754)*Cadeirante/30*FU$4+(BY751+BY752+BY753+CA751+CA752+CA753)*Percapita/30*FU$4)+IF(BY754+CA754&gt;=11,Fixo/30*FU$4+(BY754+CA754-10)*Crechee/30*FU$4,0),IF(C751=2,IF(BZ751+BZ752+BZ753+BZ754+CB751+CB752+CB753+CB754=1,Cadeirante/30*FU$4,IF(BZ751+BZ752+BZ753+BZ754+CB751+CB752+CB753+CB754=2,Fixo/30*FU$4,IF(BZ751+BZ752+BZ753+BZ754+CB751+CB752+CB753+CB754&gt;2,Fixo/30*FU$4+(BZ751+BZ752+BZ753+BZ754+CB751+CB752+CB753+CB754-2)*Cadeirante/30*FU$4)))+(BY751+BY752+BY753+CA751+CA752+CA753)*Percapita/30*FU$4+(BY754+CA754)*Crechee/30*FU$4,IF(C751=1,IF(BY751+BY752+BY753+BZ751+BZ752+BZ753+CA751+CA752+CA753+CB751+CB752+CB753&lt;=15,(BY751+BY752+BY753+CA751+CA752+CA753)*Percapita/30*FU$4,IF(BY751+BY752+BY753+BZ751+BZ752+BZ753+CA751+CA752+CA753+CB751+CB752+CB753&gt;=16,Fixo/30*FU$4+(BY751+BY752+BY753+BZ751+BZ752+BZ753+CA751+CA752+CA753+CB751+CB752-16)*Percapita/30*FU$4))))))</f>
        <v>0</v>
      </c>
      <c r="FV751" s="177">
        <f>IF(C751=4,SUM(CC751+CC752+CC753+CE751+CE752+CE753)*Percapita/30*FV$4+(CD751+CD752+CD753+CF751+CF752+CF753)*Cadeirante/30*FV$4,IF(C751=3,IF(CC754+CE754=10,Fixo/30*FV$4+(CC751+CC752+CC753+CE751+CE752+CE753)*Percapita/30*FV$4+(CD754+CF754)*Cadeirante/30*FV$4,IF(CC754+CE754&lt;=9,(CC754+CE754)*Crechee/30*FV$4)+(CD754+CF754)*Cadeirante/30*FV$4+(CC751+CC752+CC753+CE751+CE752+CE753)*Percapita/30*FV$4)+IF(CC754+CE754&gt;=11,Fixo/30*FV$4+(CC754+CE754-10)*Crechee/30*FV$4,0),IF(C751=2,IF(CD751+CD752+CD753+CD754+CF751+CF752+CF753+CF754=1,Cadeirante/30*FV$4,IF(CD751+CD752+CD753+CD754+CF751+CF752+CF753+CF754=2,Fixo/30*FV$4,IF(CD751+CD752+CD753+CD754+CF751+CF752+CF753+CF754&gt;2,Fixo/30*FV$4+(CD751+CD752+CD753+CD754+CF751+CF752+CF753+CF754-2)*Cadeirante/30*FV$4)))+(CC751+CC752+CC753+CE751+CE752+CE753)*Percapita/30*FV$4+(CC754+CE754)*Crechee/30*FV$4,IF(C751=1,IF(CC751+CC752+CC753+CD751+CD752+CD753+CE751+CE752+CE753+CF751+CF752+CF753&lt;=15,(CC751+CC752+CC753+CE751+CE752+CE753)*Percapita/30*FV$4,IF(CC751+CC752+CC753+CD751+CD752+CD753+CE751+CE752+CE753+CF751+CF752+CF753&gt;=16,Fixo/30*FV$4+(CC751+CC752+CC753+CD751+CD752+CD753+CE751+CE752+CE753+CF751+CF752-16)*Percapita/30*FV$4))))))</f>
        <v>0</v>
      </c>
      <c r="FW751" s="177">
        <f>IF(C751=4,SUM(CG751+CG752+CG753+CI751+CI752+CI753)*Percapita/30*FW$4+(CH751+CH752+CH753+CJ751+CJ752+CJ753)*Cadeirante/30*FW$4,IF(C751=3,IF(CG754+CI754=10,Fixo/30*FW$4+(CG751+CG752+CG753+CI751+CI752+CI753)*Percapita/30*FW$4+(CH754+CJ754)*Cadeirante/30*FW$4,IF(CG754+CI754&lt;=9,(CG754+CI754)*Crechee/30*FW$4)+(CH754+CJ754)*Cadeirante/30*FW$4+(CG751+CG752+CG753+CI751+CI752+CI753)*Percapita/30*FW$4)+IF(CG754+CI754&gt;=11,Fixo/30*FW$4+(CG754+CI754-10)*Crechee/30*FW$4,0),IF(C751=2,IF(CH751+CH752+CH753+CH754+CJ751+CJ752+CJ753+CJ754=1,Cadeirante/30*FW$4,IF(CH751+CH752+CH753+CH754+CJ751+CJ752+CJ753+CJ754=2,Fixo/30*FW$4,IF(CH751+CH752+CH753+CH754+CJ751+CJ752+CJ753+CJ754&gt;2,Fixo/30*FW$4+(CH751+CH752+CH753+CH754+CJ751+CJ752+CJ753+CJ754-2)*Cadeirante/30*FW$4)))+(CG751+CG752+CG753+CI751+CI752+CI753)*Percapita/30*FW$4+(CG754+CI754)*Crechee/30*FW$4,IF(C751=1,IF(CG751+CG752+CG753+CH751+CH752+CH753+CI751+CI752+CI753+CJ751+CJ752+CJ753&lt;=15,(CG751+CG752+CG753+CI751+CI752+CI753)*Percapita/30*FW$4,IF(CG751+CG752+CG753+CH751+CH752+CH753+CI751+CI752+CI753+CJ751+CJ752+CJ753&gt;=16,Fixo/30*FW$4+(CG751+CG752+CG753+CH751+CH752+CH753+CI751+CI752+CI753+CJ751+CJ752-16)*Percapita/30*FW$4))))))</f>
        <v>0</v>
      </c>
      <c r="FX751" s="177">
        <f>IF(C751=4,SUM(CK751+CK752+CK753+CM751+CM752+CM753)*Percapita/30*FX$4+(CL751+CL752+CL753+CN751+CN752+CN753)*Cadeirante/30*FX$4,IF(C751=3,IF(CK754+CM754=10,Fixo/30*FX$4+(CK751+CK752+CK753+CM751+CM752+CM753)*Percapita/30*FX$4+(CL754+CN754)*Cadeirante/30*FX$4,IF(CK754+CM754&lt;=9,(CK754+CM754)*Crechee/30*FX$4)+(CL754+CN754)*Cadeirante/30*FX$4+(CK751+CK752+CK753+CM751+CM752+CM753)*Percapita/30*FX$4)+IF(CK754+CM754&gt;=11,Fixo/30*FX$4+(CK754+CM754-10)*Crechee/30*FX$4,0),IF(C751=2,IF(CL751+CL752+CL753+CL754+CN751+CN752+CN753+CN754=1,Cadeirante/30*FX$4,IF(CL751+CL752+CL753+CL754+CN751+CN752+CN753+CN754=2,Fixo/30*FX$4,IF(CL751+CL752+CL753+CL754+CN751+CN752+CN753+CN754&gt;2,Fixo/30*FX$4+(CL751+CL752+CL753+CL754+CN751+CN752+CN753+CN754-2)*Cadeirante/30*FX$4)))+(CK751+CK752+CK753+CM751+CM752+CM753)*Percapita/30*FX$4+(CK754+CM754)*Crechee/30*FX$4,IF(C751=1,IF(CK751+CK752+CK753+CL751+CL752+CL753+CM751+CM752+CM753+CN751+CN752+CN753&lt;=15,(CK751+CK752+CK753+CM751+CM752+CM753)*Percapita/30*FX$4,IF(CK751+CK752+CK753+CL751+CL752+CL753+CM751+CM752+CM753+CN751+CN752+CN753&gt;=16,Fixo/30*FX$4+(CK751+CK752+CK753+CL751+CL752+CL753+CM751+CM752+CM753+CN751+CN752-16)*Percapita/30*FX$4))))))</f>
        <v>0</v>
      </c>
      <c r="FY751" s="177">
        <f>IF(C751=4,SUM(CO751+CO752+CO753+CQ751+CQ752+CQ753)*Percapita/30*FY$4+(CP751+CP752+CP753+CR751+CR752+CR753)*Cadeirante/30*FY$4,IF(C751=3,IF(CO754+CQ754=10,Fixo/30*FY$4+(CO751+CO752+CO753+CQ751+CQ752+CQ753)*Percapita/30*FY$4+(CP754+CR754)*Cadeirante/30*FY$4,IF(CO754+CQ754&lt;=9,(CO754+CQ754)*Crechee/30*FY$4)+(CP754+CR754)*Cadeirante/30*FY$4+(CO751+CO752+CO753+CQ751+CQ752+CQ753)*Percapita/30*FY$4)+IF(CO754+CQ754&gt;=11,Fixo/30*FY$4+(CO754+CQ754-10)*Crechee/30*FY$4,0),IF(C751=2,IF(CP751+CP752+CP753+CP754+CR751+CR752+CR753+CR754=1,Cadeirante/30*FY$4,IF(CP751+CP752+CP753+CP754+CR751+CR752+CR753+CR754=2,Fixo/30*FY$4,IF(CP751+CP752+CP753+CP754+CR751+CR752+CR753+CR754&gt;2,Fixo/30*FY$4+(CP751+CP752+CP753+CP754+CR751+CR752+CR753+CR754-2)*Cadeirante/30*FY$4)))+(CO751+CO752+CO753+CQ751+CQ752+CQ753)*Percapita/30*FY$4+(CO754+CQ754)*Crechee/30*FY$4,IF(C751=1,IF(CO751+CO752+CO753+CP751+CP752+CP753+CQ751+CQ752+CQ753+CR751+CR752+CR753&lt;=15,(CO751+CO752+CO753+CQ751+CQ752+CQ753)*Percapita/30*FY$4,IF(CO751+CO752+CO753+CP751+CP752+CP753+CQ751+CQ752+CQ753+CR751+CR752+CR753&gt;=16,Fixo/30*FY$4+(CO751+CO752+CO753+CP751+CP752+CP753+CQ751+CQ752+CQ753+CR751+CR752-16)*Percapita/30*FY$4))))))</f>
        <v>0</v>
      </c>
      <c r="FZ751" s="177">
        <f>IF(C751=4,SUM(CS751+CS752+CS753+CU751+CU752+CU753)*Percapita/30*FZ$4+(CT751+CT752+CT753+CV751+CV752+CV753)*Cadeirante/30*FZ$4,IF(C751=3,IF(CS754+CU754=10,Fixo/30*FZ$4+(CS751+CS752+CS753+CU751+CU752+CU753)*Percapita/30*FZ$4+(CT754+CV754)*Cadeirante/30*FZ$4,IF(CS754+CU754&lt;=9,(CS754+CU754)*Crechee/30*FZ$4)+(CT754+CV754)*Cadeirante/30*FZ$4+(CS751+CS752+CS753+CU751+CU752+CU753)*Percapita/30*FZ$4)+IF(CS754+CU754&gt;=11,Fixo/30*FZ$4+(CS754+CU754-10)*Crechee/30*FZ$4,0),IF(C751=2,IF(CT751+CT752+CT753+CT754+CV751+CV752+CV753+CV754=1,Cadeirante/30*FZ$4,IF(CT751+CT752+CT753+CT754+CV751+CV752+CV753+CV754=2,Fixo/30*FZ$4,IF(CT751+CT752+CT753+CT754+CV751+CV752+CV753+CV754&gt;2,Fixo/30*FZ$4+(CT751+CT752+CT753+CT754+CV751+CV752+CV753+CV754-2)*Cadeirante/30*FZ$4)))+(CS751+CS752+CS753+CU751+CU752+CU753)*Percapita/30*FZ$4+(CS754+CU754)*Crechee/30*FZ$4,IF(C751=1,IF(CS751+CS752+CS753+CT751+CT752+CT753+CU751+CU752+CU753+CV751+CV752+CV753&lt;=15,(CS751+CS752+CS753+CU751+CU752+CU753)*Percapita/30*FZ$4,IF(CS751+CS752+CS753+CT751+CT752+CT753+CU751+CU752+CU753+CV751+CV752+CV753&gt;=16,Fixo/30*FZ$4+(CS751+CS752+CS753+CT751+CT752+CT753+CU751+CU752+CU753+CV751+CV752-16)*Percapita/30*FZ$4))))))</f>
        <v>0</v>
      </c>
      <c r="GA751" s="177">
        <f>IF(C751=4,SUM(CW751+CW752+CW753+CY751+CY752+CY753)*Percapita/30*GA$4+(CX751+CX752+CX753+CZ751+CZ752+CZ753)*Cadeirante/30*GA$4,IF(C751=3,IF(CW754+CY754=10,Fixo/30*GA$4+(CW751+CW752+CW753+CY751+CY752+CY753)*Percapita/30*GA$4+(CX754+CZ754)*Cadeirante/30*GA$4,IF(CW754+CY754&lt;=9,(CW754+CY754)*Crechee/30*GA$4)+(CX754+CZ754)*Cadeirante/30*GA$4+(CW751+CW752+CW753+CY751+CY752+CY753)*Percapita/30*GA$4)+IF(CW754+CY754&gt;=11,Fixo/30*GA$4+(CW754+CY754-10)*Crechee/30*GA$4,0),IF(C751=2,IF(CX751+CX752+CX753+CX754+CZ751+CZ752+CZ753+CZ754=1,Cadeirante/30*GA$4,IF(CX751+CX752+CX753+CX754+CZ751+CZ752+CZ753+CZ754=2,Fixo/30*GA$4,IF(CX751+CX752+CX753+CX754+CZ751+CZ752+CZ753+CZ754&gt;2,Fixo/30*GA$4+(CX751+CX752+CX753+CX754+CZ751+CZ752+CZ753+CZ754-2)*Cadeirante/30*GA$4)))+(CW751+CW752+CW753+CY751+CY752+CY753)*Percapita/30*GA$4+(CW754+CY754)*Crechee/30*GA$4,IF(C751=1,IF(CW751+CW752+CW753+CX751+CX752+CX753+CY751+CY752+CY753+CZ751+CZ752+CZ753&lt;=15,(CW751+CW752+CW753+CY751+CY752+CY753)*Percapita/30*GA$4,IF(CW751+CW752+CW753+CX751+CX752+CX753+CY751+CY752+CY753+CZ751+CZ752+CZ753&gt;=16,Fixo/30*GA$4+(CW751+CW752+CW753+CX751+CX752+CX753+CY751+CY752+CY753+CZ751+CZ752-16)*Percapita/30*GA$4))))))</f>
        <v>0</v>
      </c>
      <c r="GB751" s="177">
        <f>IF(C751=4,SUM(DA751+DA752+DA753+DC751+DC752+DC753)*Percapita/30*GB$4+(DB751+DB752+DB753+DD751+DD752+DD753)*Cadeirante/30*GB$4,IF(C751=3,IF(DA754+DC754=10,Fixo/30*GB$4+(DA751+DA752+DA753+DC751+DC752+DC753)*Percapita/30*GB$4+(DB754+DD754)*Cadeirante/30*GB$4,IF(DA754+DC754&lt;=9,(DA754+DC754)*Crechee/30*GB$4)+(DB754+DD754)*Cadeirante/30*GB$4+(DA751+DA752+DA753+DC751+DC752+DC753)*Percapita/30*GB$4)+IF(DA754+DC754&gt;=11,Fixo/30*GB$4+(DA754+DC754-10)*Crechee/30*GB$4,0),IF(C751=2,IF(DB751+DB752+DB753+DB754+DD751+DD752+DD753+DD754=1,Cadeirante/30*GB$4,IF(DB751+DB752+DB753+DB754+DD751+DD752+DD753+DD754=2,Fixo/30*GB$4,IF(DB751+DB752+DB753+DB754+DD751+DD752+DD753+DD754&gt;2,Fixo/30*GB$4+(DB751+DB752+DB753+DB754+DD751+DD752+DD753+DD754-2)*Cadeirante/30*GB$4)))+(DA751+DA752+DA753+DC751+DC752+DC753)*Percapita/30*GB$4+(DA754+DC754)*Crechee/30*GB$4,IF(C751=1,IF(DA751+DA752+DA753+DB751+DB752+DB753+DC751+DC752+DC753+DD751+DD752+DD753&lt;=15,(DA751+DA752+DA753+DC751+DC752+DC753)*Percapita/30*GB$4,IF(DA751+DA752+DA753+DB751+DB752+DB753+DC751+DC752+DC753+DD751+DD752+DD753&gt;=16,Fixo/30*GB$4+(DA751+DA752+DA753+DB751+DB752+DB753+DC751+DC752+DC753+DD751+DD752-16)*Percapita/30*GB$4))))))</f>
        <v>0</v>
      </c>
      <c r="GC751" s="177">
        <f>IF(C751=4,SUM(DE751+DE752+DE753+DG751+DG752+DG753)*Percapita/30*GC$4+(DF751+DF752+DF753+DH751+DH752+DH753)*Cadeirante/30*GC$4,IF(C751=3,IF(DE754+DG754=10,Fixo/30*GC$4+(DE751+DE752+DE753+DG751+DG752+DG753)*Percapita/30*GC$4+(DF754+DH754)*Cadeirante/30*GC$4,IF(DE754+DG754&lt;=9,(DE754+DG754)*Crechee/30*GC$4)+(DF754+DH754)*Cadeirante/30*GC$4+(DE751+DE752+DE753+DG751+DG752+DG753)*Percapita/30*GC$4)+IF(DE754+DG754&gt;=11,Fixo/30*GC$4+(DE754+DG754-10)*Crechee/30*GC$4,0),IF(C751=2,IF(DF751+DF752+DF753+DF754+DH751+DH752+DH753+DH754=1,Cadeirante/30*GC$4,IF(DF751+DF752+DF753+DF754+DH751+DH752+DH753+DH754=2,Fixo/30*GC$4,IF(DF751+DF752+DF753+DF754+DH751+DH752+DH753+DH754&gt;2,Fixo/30*GC$4+(DF751+DF752+DF753+DF754+DH751+DH752+DH753+DH754-2)*Cadeirante/30*GC$4)))+(DE751+DE752+DE753+DG751+DG752+DG753)*Percapita/30*GC$4+(DE754+DG754)*Crechee/30*GC$4,IF(C751=1,IF(DE751+DE752+DE753+DF751+DF752+DF753+DG751+DG752+DG753+DH751+DH752+DH753&lt;=15,(DE751+DE752+DE753+DG751+DG752+DG753)*Percapita/30*GC$4,IF(DE751+DE752+DE753+DF751+DF752+DF753+DG751+DG752+DG753+DH751+DH752+DH753&gt;=16,Fixo/30*GC$4+(DE751+DE752+DE753+DF751+DF752+DF753+DG751+DG752+DG753+DH751+DH752-16)*Percapita/30*GC$4))))))</f>
        <v>0</v>
      </c>
      <c r="GD751" s="177">
        <f>IF(C751=4,SUM(DI751+DI752+DI753+DK751+DK752+DK753)*Percapita/30*GD$4+(DJ751+DJ752+DJ753+DL751+DL752+DL753)*Cadeirante/30*GD$4,IF(C751=3,IF(DI754+DK754=10,Fixo/30*GD$4+(DI751+DI752+DI753+DK751+DK752+DK753)*Percapita/30*GD$4+(DJ754+DL754)*Cadeirante/30*GD$4,IF(DI754+DK754&lt;=9,(DI754+DK754)*Crechee/30*GD$4)+(DJ754+DL754)*Cadeirante/30*GD$4+(DI751+DI752+DI753+DK751+DK752+DK753)*Percapita/30*GD$4)+IF(DI754+DK754&gt;=11,Fixo/30*GD$4+(DI754+DK754-10)*Crechee/30*GD$4,0),IF(C751=2,IF(DJ751+DJ752+DJ753+DJ754+DL751+DL752+DL753+DL754=1,Cadeirante/30*GD$4,IF(DJ751+DJ752+DJ753+DJ754+DL751+DL752+DL753+DL754=2,Fixo/30*GD$4,IF(DJ751+DJ752+DJ753+DJ754+DL751+DL752+DL753+DL754&gt;2,Fixo/30*GD$4+(DJ751+DJ752+DJ753+DJ754+DL751+DL752+DL753+DL754-2)*Cadeirante/30*GD$4)))+(DI751+DI752+DI753+DK751+DK752+DK753)*Percapita/30*GD$4+(DI754+DK754)*Crechee/30*GD$4,IF(C751=1,IF(DI751+DI752+DI753+DJ751+DJ752+DJ753+DK751+DK752+DK753+DL751+DL752+DL753&lt;=15,(DI751+DI752+DI753+DK751+DK752+DK753)*Percapita/30*GD$4,IF(DI751+DI752+DI753+DJ751+DJ752+DJ753+DK751+DK752+DK753+DL751+DL752+DL753&gt;=16,Fixo/30*GD$4+(DI751+DI752+DI753+DJ751+DJ752+DJ753+DK751+DK752+DK753+DL751+DL752-16)*Percapita/30*GD$4))))))</f>
        <v>0</v>
      </c>
      <c r="GE751" s="177">
        <f>IF(C751=4,SUM(DM751+DM752+DM753+DO751+DO752+DO753)*Percapita/30*GE$4+(DN751+DN752+DN753+DP751+DP752+DP753)*Cadeirante/30*GE$4,IF(C751=3,IF(DM754+DO754=10,Fixo/30*GE$4+(DM751+DM752+DM753+DO751+DO752+DO753)*Percapita/30*GE$4+(DN754+DP754)*Cadeirante/30*GE$4,IF(DM754+DO754&lt;=9,(DM754+DO754)*Crechee/30*GE$4)+(DN754+DP754)*Cadeirante/30*GE$4+(DM751+DM752+DM753+DO751+DO752+DO753)*Percapita/30*GE$4)+IF(DM754+DO754&gt;=11,Fixo/30*GE$4+(DM754+DO754-10)*Crechee/30*GE$4,0),IF(C751=2,IF(DN751+DN752+DN753+DN754+DP751+DP752+DP753+DP754=1,Cadeirante/30*GE$4,IF(DN751+DN752+DN753+DN754+DP751+DP752+DP753+DP754=2,Fixo/30*GE$4,IF(DN751+DN752+DN753+DN754+DP751+DP752+DP753+DP754&gt;2,Fixo/30*GE$4+(DN751+DN752+DN753+DN754+DP751+DP752+DP753+DP754-2)*Cadeirante/30*GE$4)))+(DM751+DM752+DM753+DO751+DO752+DO753)*Percapita/30*GE$4+(DM754+DO754)*Crechee/30*GE$4,IF(C751=1,IF(DM751+DM752+DM753+DN751+DN752+DN753+DO751+DO752+DO753+DP751+DP752+DP753&lt;=15,(DM751+DM752+DM753+DO751+DO752+DO753)*Percapita/30*GE$4,IF(DM751+DM752+DM753+DN751+DN752+DN753+DO751+DO752+DO753+DP751+DP752+DP753&gt;=16,Fixo/30*GE$4+(DM751+DM752+DM753+DN751+DN752+DN753+DO751+DO752+DO753+DP751+DP752-16)*Percapita/30*GE$4))))))</f>
        <v>0</v>
      </c>
      <c r="GF751" s="177">
        <f>IF(C751=4,SUM(DQ751+DQ752+DQ753+DS751+DS752+DS753)*Percapita/30*GF$4+(DR751+DR752+DR753+DT751+DT752+DT753)*Cadeirante/30*GF$4,IF(C751=3,IF(DQ754+DS754=10,Fixo/30*GF$4+(DQ751+DQ752+DQ753+DS751+DS752+DS753)*Percapita/30*GF$4+(DR754+DT754)*Cadeirante/30*GF$4,IF(DQ754+DS754&lt;=9,(DQ754+DS754)*Crechee/30*GF$4)+(DR754+DT754)*Cadeirante/30*GF$4+(DQ751+DQ752+DQ753+DS751+DS752+DS753)*Percapita/30*GF$4)+IF(DQ754+DS754&gt;=11,Fixo/30*GF$4+(DQ754+DS754-10)*Crechee/30*GF$4,0),IF(C751=2,IF(DR751+DR752+DR753+DR754+DT751+DT752+DT753+DT754=1,Cadeirante/30*GF$4,IF(DR751+DR752+DR753+DR754+DT751+DT752+DT753+DT754=2,Fixo/30*GF$4,IF(DR751+DR752+DR753+DR754+DT751+DT752+DT753+DT754&gt;2,Fixo/30*GF$4+(DR751+DR752+DR753+DR754+DT751+DT752+DT753+DT754-2)*Cadeirante/30*GF$4)))+(DQ751+DQ752+DQ753+DS751+DS752+DS753)*Percapita/30*GF$4+(DQ754+DS754)*Crechee/30*GF$4,IF(C751=1,IF(DQ751+DQ752+DQ753+DR751+DR752+DR753+DS751+DS752+DS753+DT751+DT752+DT753&lt;=15,(DQ751+DQ752+DQ753+DS751+DS752+DS753)*Percapita/30*GF$4,IF(DQ751+DQ752+DQ753+DR751+DR752+DR753+DS751+DS752+DS753+DT751+DT752+DT753&gt;=16,Fixo/30*GF$4+(DQ751+DQ752+DQ753+DR751+DR752+DR753+DS751+DS752+DS753+DT751+DT752-16)*Percapita/30*GF$4))))))</f>
        <v>0</v>
      </c>
      <c r="GG751" s="177">
        <f>IF(C751=4,SUM(DU751+DU752+DU753+DW751+DW752+DW753)*Percapita/30*GG$4+(DV751+DV752+DV753+DX751+DX752+DX753)*Cadeirante/30*GG$4,IF(C751=3,IF(DU754+DW754=10,Fixo/30*GG$4+(DU751+DU752+DU753+DW751+DW752+DW753)*Percapita/30*GG$4+(DV754+DX754)*Cadeirante/30*GG$4,IF(DU754+DW754&lt;=9,(DU754+DW754)*Crechee/30*GG$4)+(DV754+DX754)*Cadeirante/30*GG$4+(DU751+DU752+DU753+DW751+DW752+DW753)*Percapita/30*GG$4)+IF(DU754+DW754&gt;=11,Fixo/30*GG$4+(DU754+DW754-10)*Crechee/30*GG$4,0),IF(C751=2,IF(DV751+DV752+DV753+DV754+DX751+DX752+DX753+DX754=1,Cadeirante/30*GG$4,IF(DV751+DV752+DV753+DV754+DX751+DX752+DX753+DX754=2,Fixo/30*GG$4,IF(DV751+DV752+DV753+DV754+DX751+DX752+DX753+DX754&gt;2,Fixo/30*GG$4+(DV751+DV752+DV753+DV754+DX751+DX752+DX753+DX754-2)*Cadeirante/30*GG$4)))+(DU751+DU752+DU753+DW751+DW752+DW753)*Percapita/30*GG$4+(DU754+DW754)*Crechee/30*GG$4,IF(C751=1,IF(DU751+DU752+DU753+DV751+DV752+DV753+DW751+DW752+DW753+DX751+DX752+DX753&lt;=15,(DU751+DU752+DU753+DW751+DW752+DW753)*Percapita/30*GG$4,IF(DU751+DU752+DU753+DV751+DV752+DV753+DW751+DW752+DW753+DX751+DX752+DX753&gt;=16,Fixo/30*GG$4+(DU751+DU752+DU753+DV751+DV752+DV753+DW751+DW752+DW753+DX751+DX752-16)*Percapita/30*GG$4))))))</f>
        <v>0</v>
      </c>
      <c r="GH751" s="177">
        <f>IF(C751=4,SUM(DY751+DY752+DY753+EA751+EA752+EA753)*Percapita/30*GH$4+(DZ751+DZ752+DZ753+EB751+EB752+EB753)*Cadeirante/30*GH$4,IF(C751=3,IF(DY754+EA754=10,Fixo/30*GH$4+(DY751+DY752+DY753+EA751+EA752+EA753)*Percapita/30*GH$4+(DZ754+EB754)*Cadeirante/30*GH$4,IF(DY754+EA754&lt;=9,(DY754+EA754)*Crechee/30*GH$4)+(DZ754+EB754)*Cadeirante/30*GH$4+(DY751+DY752+DY753+EA751+EA752+EA753)*Percapita/30*GH$4)+IF(DY754+EA754&gt;=11,Fixo/30*GH$4+(DY754+EA754-10)*Crechee/30*GH$4,0),IF(C751=2,IF(DZ751+DZ752+DZ753+DZ754+EB751+EB752+EB753+EB754=1,Cadeirante/30*GH$4,IF(DZ751+DZ752+DZ753+DZ754+EB751+EB752+EB753+EB754=2,Fixo/30*GH$4,IF(DZ751+DZ752+DZ753+DZ754+EB751+EB752+EB753+EB754&gt;2,Fixo/30*GH$4+(DZ751+DZ752+DZ753+DZ754+EB751+EB752+EB753+EB754-2)*Cadeirante/30*GH$4)))+(DY751+DY752+DY753+EA751+EA752+EA753)*Percapita/30*GH$4+(DY754+EA754)*Crechee/30*GH$4,IF(C751=1,IF(DY751+DY752+DY753+DZ751+DZ752+DZ753+EA751+EA752+EA753+EB751+EB752+EB753&lt;=15,(DY751+DY752+DY753+EA751+EA752+EA753)*Percapita/30*GH$4,IF(DY751+DY752+DY753+DZ751+DZ752+DZ753+EA751+EA752+EA753+EB751+EB752+EB753&gt;=16,Fixo/30*GH$4+(DY751+DY752+DY753+DZ751+DZ752+DZ753+EA751+EA752+EA753+EB751+EB752-16)*Percapita/30*GH$4))))))</f>
        <v>0</v>
      </c>
      <c r="GI751" s="177">
        <f>IF(C751=4,SUM(EC751+EC752+EC753+EE751+EE752+EE753)*Percapita/30*GI$4+(ED751+ED752+ED753+EF751+EF752+EF753)*Cadeirante/30*GI$4,IF(C751=3,IF(EC754+EE754=10,Fixo/30*GI$4+(EC751+EC752+EC753+EE751+EE752+EE753)*Percapita/30*GI$4+(ED754+EF754)*Cadeirante/30*GI$4,IF(EC754+EE754&lt;=9,(EC754+EE754)*Crechee/30*GI$4)+(ED754+EF754)*Cadeirante/30*GI$4+(EC751+EC752+EC753+EE751+EE752+EE753)*Percapita/30*GI$4)+IF(EC754+EE754&gt;=11,Fixo/30*GI$4+(EC754+EE754-10)*Crechee/30*GI$4,0),IF(C751=2,IF(ED751+ED752+ED753+ED754+EF751+EF752+EF753+EF754=1,Cadeirante/30*GI$4,IF(ED751+ED752+ED753+ED754+EF751+EF752+EF753+EF754=2,Fixo/30*GI$4,IF(ED751+ED752+ED753+ED754+EF751+EF752+EF753+EF754&gt;2,Fixo/30*GI$4+(ED751+ED752+ED753+ED754+EF751+EF752+EF753+EF754-2)*Cadeirante/30*GI$4)))+(EC751+EC752+EC753+EE751+EE752+EE753)*Percapita/30*GI$4+(EC754+EE754)*Crechee/30*GI$4,IF(C751=1,IF(EC751+EC752+EC753+ED751+ED752+ED753+EE751+EE752+EE753+EF751+EF752+EF753&lt;=15,(EC751+EC752+EC753+EE751+EE752+EE753)*Percapita/30*GI$4,IF(EC751+EC752+EC753+ED751+ED752+ED753+EE751+EE752+EE753+EF751+EF752+EF753&gt;=16,Fixo/30*GI$4+(EC751+EC752+EC753+ED751+ED752+ED753+EE751+EE752+EE753+EF751+EF752-16)*Percapita/30*GI$4))))))</f>
        <v>0</v>
      </c>
      <c r="GJ751" s="177">
        <f>IF(C751=4,SUM(EG751+EG752+EG753+EI751+EI752+EI753)*Percapita/30*GJ$4+(EH751+EH752+EH753+EJ751+EJ752+EJ753)*Cadeirante/30*GJ$4,IF(C751=3,IF(EG754+EI754=10,Fixo/30*GJ$4+(EG751+EG752+EG753+EI751+EI752+EI753)*Percapita/30*GJ$4+(EH754+EJ754)*Cadeirante/30*GJ$4,IF(EG754+EI754&lt;=9,(EG754+EI754)*Crechee/30*GJ$4)+(EH754+EJ754)*Cadeirante/30*GJ$4+(EG751+EG752+EG753+EI751+EI752+EI753)*Percapita/30*GJ$4)+IF(EG754+EI754&gt;=11,Fixo/30*GJ$4+(EG754+EI754-10)*Crechee/30*GJ$4,0),IF(C751=2,IF(EH751+EH752+EH753+EH754+EJ751+EJ752+EJ753+EJ754=1,Cadeirante/30*GJ$4,IF(EH751+EH752+EH753+EH754+EJ751+EJ752+EJ753+EJ754=2,Fixo/30*GJ$4,IF(EH751+EH752+EH753+EH754+EJ751+EJ752+EJ753+EJ754&gt;2,Fixo/30*GJ$4+(EH751+EH752+EH753+EH754+EJ751+EJ752+EJ753+EJ754-2)*Cadeirante/30*GJ$4)))+(EG751+EG752+EG753+EI751+EI752+EI753)*Percapita/30*GJ$4+(EG754+EI754)*Crechee/30*GJ$4,IF(C751=1,IF(EG751+EG752+EG753+EH751+EH752+EH753+EI751+EI752+EI753+EJ751+EJ752+EJ753&lt;=15,(EG751+EG752+EG753+EI751+EI752+EI753)*Percapita/30*GJ$4,IF(EG751+EG752+EG753+EH751+EH752+EH753+EI751+EI752+EI753+EJ751+EJ752+EJ753&gt;=16,Fixo/30*GJ$4+(EG751+EG752+EG753+EH751+EH752+EH753+EI751+EI752+EI753+EJ751+EJ752-16)*Percapita/30*GJ$4))))))</f>
        <v>0</v>
      </c>
      <c r="GK751" s="178"/>
      <c r="GL751" s="103">
        <f t="shared" si="822"/>
        <v>0</v>
      </c>
      <c r="GM751" s="124"/>
      <c r="GN751" s="104">
        <f>SUMIF(V751:V754,"&lt;0")*Cadeirante/30*GN$4+SUMIF(X751:X754,"&lt;0")*Cadeirante/30*GN$4</f>
        <v>0</v>
      </c>
      <c r="GO751" s="104">
        <f>SUMIF(Z751:Z754,"&lt;0")*Cadeirante/30*GO$4+SUMIF(AB751:AB754,"&lt;0")*Cadeirante/30*GO$4</f>
        <v>0</v>
      </c>
      <c r="GP751" s="104">
        <f>SUMIF(AD751:AD754,"&lt;0")*Cadeirante/30*GP$4+SUMIF(AF751:AF754,"&lt;0")*Cadeirante/30*GP$4</f>
        <v>0</v>
      </c>
      <c r="GQ751" s="104">
        <f>SUMIF(AH751:AH754,"&lt;0")*Cadeirante/30*GQ$4+SUMIF(AJ751:AJ754,"&lt;0")*Cadeirante/30*GQ$4</f>
        <v>0</v>
      </c>
      <c r="GR751" s="104">
        <f>SUMIF(AL751:AL754,"&lt;0")*Cadeirante/30*GR$4+SUMIF(AN751:AN754,"&lt;0")*Cadeirante/30*GR$4</f>
        <v>0</v>
      </c>
      <c r="GS751" s="104">
        <f>SUMIF(AP751:AP754,"&lt;0")*Cadeirante/30*GS$4+SUMIF(AR751:AR754,"&lt;0")*Cadeirante/30*GS$4</f>
        <v>0</v>
      </c>
      <c r="GT751" s="104">
        <f>SUMIF(AT751:AT754,"&lt;0")*Cadeirante/30*GT$4+SUMIF(AV751:AV754,"&lt;0")*Cadeirante/30*GT$4</f>
        <v>0</v>
      </c>
      <c r="GU751" s="104">
        <f>SUMIF(AX751:AX754,"&lt;0")*Cadeirante/30*GU$4+SUMIF(AZ751:AZ754,"&lt;0")*Cadeirante/30*GU$4</f>
        <v>0</v>
      </c>
      <c r="GV751" s="104">
        <f>SUMIF(BB751:BB754,"&lt;0")*Cadeirante/30*GV$4+SUMIF(BD751:BD754,"&lt;0")*Cadeirante/30*GV$4</f>
        <v>0</v>
      </c>
      <c r="GW751" s="104">
        <f>SUMIF(BF751:BF754,"&lt;0")*Cadeirante/30*GW$4+SUMIF(BH751:BH754,"&lt;0")*Cadeirante/30*GW$4</f>
        <v>0</v>
      </c>
      <c r="GX751" s="104">
        <f>SUMIF(BJ751:BJ754,"&lt;0")*Cadeirante/30*GX$4+SUMIF(BL751:BL754,"&lt;0")*Cadeirante/30*GX$4</f>
        <v>0</v>
      </c>
      <c r="GY751" s="104">
        <f>SUMIF(BN751:BN754,"&lt;0")*Cadeirante/30*GY$4+SUMIF(BP751:BP754,"&lt;0")*Cadeirante/30*GY$4</f>
        <v>0</v>
      </c>
      <c r="GZ751" s="104">
        <f>SUMIF(BR751:BR754,"&lt;0")*Cadeirante/30*GZ$4+SUMIF(BT751:BT754,"&lt;0")*Cadeirante/30*GZ$4</f>
        <v>0</v>
      </c>
      <c r="HA751" s="104">
        <f>SUMIF(BV751:BV754,"&lt;0")*Cadeirante/30*HA$4+SUMIF(BX751:BX754,"&lt;0")*Cadeirante/30*HA$4</f>
        <v>0</v>
      </c>
      <c r="HB751" s="104">
        <f>SUMIF(BZ751:BZ754,"&lt;0")*Cadeirante/30*HB$4+SUMIF(CB751:CB754,"&lt;0")*Cadeirante/30*HB$4</f>
        <v>0</v>
      </c>
      <c r="HC751" s="104">
        <f>SUMIF(CD751:CD754,"&lt;0")*Cadeirante/30*HC$4+SUMIF(CF751:CF754,"&lt;0")*Cadeirante/30*HC$4</f>
        <v>0</v>
      </c>
      <c r="HD751" s="104">
        <f>SUMIF(CH751:CH754,"&lt;0")*Cadeirante/30*HD$4+SUMIF(CJ751:CJ754,"&lt;0")*Cadeirante/30*HD$4</f>
        <v>0</v>
      </c>
      <c r="HE751" s="104">
        <f>SUMIF(CL751:CL754,"&lt;0")*Cadeirante/30*HE$4+SUMIF(CN751:CN754,"&lt;0")*Cadeirante/30*HE$4</f>
        <v>0</v>
      </c>
      <c r="HF751" s="104">
        <f>SUMIF(CP751:CP754,"&lt;0")*Cadeirante/30*HF$4+SUMIF(CR751:CR754,"&lt;0")*Cadeirante/30*HF$4</f>
        <v>0</v>
      </c>
      <c r="HG751" s="104">
        <f>SUMIF(CT751:CT754,"&lt;0")*Cadeirante/30*HG$4+SUMIF(CV751:CV754,"&lt;0")*Cadeirante/30*HG$4</f>
        <v>0</v>
      </c>
      <c r="HH751" s="104">
        <f>SUMIF(CX751:CX754,"&lt;0")*Cadeirante/30*HH$4+SUMIF(CZ751:CZ754,"&lt;0")*Cadeirante/30*HH$4</f>
        <v>0</v>
      </c>
      <c r="HI751" s="104">
        <f>SUMIF(DB751:DB754,"&lt;0")*Cadeirante/30*HI$4+SUMIF(DD751:DD754,"&lt;0")*Cadeirante/30*HI$4</f>
        <v>0</v>
      </c>
      <c r="HJ751" s="104">
        <f>SUMIF(DF751:DF754,"&lt;0")*Cadeirante/30*HJ$4+SUMIF(DH751:DH754,"&lt;0")*Cadeirante/30*HJ$4</f>
        <v>0</v>
      </c>
      <c r="HK751" s="104">
        <f>SUMIF(DJ751:DJ754,"&lt;0")*Cadeirante/30*HK$4+SUMIF(DL751:DL754,"&lt;0")*Cadeirante/30*HK$4</f>
        <v>0</v>
      </c>
      <c r="HL751" s="104">
        <f>SUMIF(DN751:DN754,"&lt;0")*Cadeirante/30*HL$4+SUMIF(DP751:DP754,"&lt;0")*Cadeirante/30*HL$4</f>
        <v>0</v>
      </c>
      <c r="HM751" s="104">
        <f>SUMIF(DR751:DR754,"&lt;0")*Cadeirante/30*HM$4+SUMIF(DT751:DT754,"&lt;0")*Cadeirante/30*HM$4</f>
        <v>0</v>
      </c>
      <c r="HN751" s="104">
        <f>SUMIF(DV751:DV754,"&lt;0")*Cadeirante/30*HN$4+SUMIF(DX751:DX754,"&lt;0")*Cadeirante/30*HN$4</f>
        <v>0</v>
      </c>
      <c r="HO751" s="104">
        <f>SUMIF(DZ751:DZ754,"&lt;0")*Cadeirante/30*HO$4+SUMIF(EB751:EB754,"&lt;0")*Cadeirante/30*HO$4</f>
        <v>0</v>
      </c>
      <c r="HP751" s="104">
        <f>SUMIF(ED751:ED754,"&lt;0")*Cadeirante/30*HP$4+SUMIF(EF751:EF754,"&lt;0")*Cadeirante/30*HP$4</f>
        <v>0</v>
      </c>
      <c r="HQ751" s="64"/>
      <c r="HR751" s="64"/>
      <c r="HS751" s="64"/>
      <c r="HT751" s="64"/>
      <c r="HU751" s="64"/>
      <c r="HV751" s="64"/>
      <c r="HW751" s="176">
        <v>17629.309999999998</v>
      </c>
      <c r="HX751" s="64"/>
      <c r="HY751" s="280">
        <f>IF(ISTEXT(EM751), VALUE(EM751), EM751)</f>
        <v>0</v>
      </c>
      <c r="HZ751" s="280">
        <f>IF(ISTEXT(EN751), VALUE(EN751), EN751)</f>
        <v>0</v>
      </c>
      <c r="IA751" s="280">
        <f>IF(ISTEXT(EO751), VALUE(EO751), EO751)</f>
        <v>0</v>
      </c>
      <c r="IB751" s="64" t="b">
        <f>HW751=FE751</f>
        <v>0</v>
      </c>
      <c r="IC751" s="64"/>
    </row>
    <row r="752" spans="1:237" s="106" customFormat="1" ht="22.5" customHeight="1" x14ac:dyDescent="0.25">
      <c r="A752" s="368" t="s">
        <v>3847</v>
      </c>
      <c r="B752" s="369" t="s">
        <v>3848</v>
      </c>
      <c r="C752" s="370" t="s">
        <v>3229</v>
      </c>
      <c r="D752" s="371" t="s">
        <v>3849</v>
      </c>
      <c r="E752" s="371" t="s">
        <v>3850</v>
      </c>
      <c r="F752" s="372" t="s">
        <v>3222</v>
      </c>
      <c r="G752" s="372" t="s">
        <v>3223</v>
      </c>
      <c r="H752" s="373" t="s">
        <v>242</v>
      </c>
      <c r="I752" s="374" t="s">
        <v>3851</v>
      </c>
      <c r="J752" s="421" t="s">
        <v>3227</v>
      </c>
      <c r="K752" s="421" t="s">
        <v>3230</v>
      </c>
      <c r="L752" s="329">
        <f>CONTINUA!BV752</f>
        <v>65</v>
      </c>
      <c r="M752" s="329">
        <f>CONTINUA!BW752</f>
        <v>0</v>
      </c>
      <c r="N752" s="657"/>
      <c r="O752" s="658" t="s">
        <v>4227</v>
      </c>
      <c r="P752" s="659" t="s">
        <v>206</v>
      </c>
      <c r="Q752" s="400">
        <v>46</v>
      </c>
      <c r="R752" s="401"/>
      <c r="S752" s="400"/>
      <c r="T752" s="401"/>
      <c r="U752" s="400"/>
      <c r="V752" s="401"/>
      <c r="W752" s="400"/>
      <c r="X752" s="401"/>
      <c r="Y752" s="400"/>
      <c r="Z752" s="401"/>
      <c r="AA752" s="400"/>
      <c r="AB752" s="401"/>
      <c r="AC752" s="400"/>
      <c r="AD752" s="401"/>
      <c r="AE752" s="400"/>
      <c r="AF752" s="401"/>
      <c r="AG752" s="400"/>
      <c r="AH752" s="401"/>
      <c r="AI752" s="400"/>
      <c r="AJ752" s="401"/>
      <c r="AK752" s="400"/>
      <c r="AL752" s="401"/>
      <c r="AM752" s="400"/>
      <c r="AN752" s="401"/>
      <c r="AO752" s="400"/>
      <c r="AP752" s="401"/>
      <c r="AQ752" s="400"/>
      <c r="AR752" s="401"/>
      <c r="AS752" s="400"/>
      <c r="AT752" s="401"/>
      <c r="AU752" s="400"/>
      <c r="AV752" s="401"/>
      <c r="AW752" s="400"/>
      <c r="AX752" s="401"/>
      <c r="AY752" s="400"/>
      <c r="AZ752" s="401"/>
      <c r="BA752" s="400"/>
      <c r="BB752" s="401"/>
      <c r="BC752" s="400"/>
      <c r="BD752" s="401"/>
      <c r="BE752" s="400"/>
      <c r="BF752" s="401"/>
      <c r="BG752" s="400"/>
      <c r="BH752" s="401"/>
      <c r="BI752" s="400"/>
      <c r="BJ752" s="401"/>
      <c r="BK752" s="400"/>
      <c r="BL752" s="401"/>
      <c r="BM752" s="400"/>
      <c r="BN752" s="401"/>
      <c r="BO752" s="400"/>
      <c r="BP752" s="401"/>
      <c r="BQ752" s="400"/>
      <c r="BR752" s="401"/>
      <c r="BS752" s="400"/>
      <c r="BT752" s="401"/>
      <c r="BU752" s="400"/>
      <c r="BV752" s="401"/>
      <c r="BW752" s="400"/>
      <c r="BX752" s="401"/>
      <c r="BY752" s="400"/>
      <c r="BZ752" s="401"/>
      <c r="CA752" s="400"/>
      <c r="CB752" s="401"/>
      <c r="CC752" s="400"/>
      <c r="CD752" s="401"/>
      <c r="CE752" s="400"/>
      <c r="CF752" s="401"/>
      <c r="CG752" s="400"/>
      <c r="CH752" s="401"/>
      <c r="CI752" s="400"/>
      <c r="CJ752" s="401"/>
      <c r="CK752" s="400"/>
      <c r="CL752" s="401"/>
      <c r="CM752" s="400"/>
      <c r="CN752" s="401"/>
      <c r="CO752" s="400"/>
      <c r="CP752" s="401"/>
      <c r="CQ752" s="400"/>
      <c r="CR752" s="401"/>
      <c r="CS752" s="400"/>
      <c r="CT752" s="401"/>
      <c r="CU752" s="400"/>
      <c r="CV752" s="401"/>
      <c r="CW752" s="400"/>
      <c r="CX752" s="401"/>
      <c r="CY752" s="400"/>
      <c r="CZ752" s="401"/>
      <c r="DA752" s="400"/>
      <c r="DB752" s="401"/>
      <c r="DC752" s="400"/>
      <c r="DD752" s="401"/>
      <c r="DE752" s="400"/>
      <c r="DF752" s="401"/>
      <c r="DG752" s="400"/>
      <c r="DH752" s="401"/>
      <c r="DI752" s="400"/>
      <c r="DJ752" s="401"/>
      <c r="DK752" s="400"/>
      <c r="DL752" s="401"/>
      <c r="DM752" s="400"/>
      <c r="DN752" s="401"/>
      <c r="DO752" s="400"/>
      <c r="DP752" s="401"/>
      <c r="DQ752" s="400"/>
      <c r="DR752" s="401"/>
      <c r="DS752" s="400"/>
      <c r="DT752" s="401"/>
      <c r="DU752" s="400"/>
      <c r="DV752" s="401"/>
      <c r="DW752" s="400"/>
      <c r="DX752" s="401"/>
      <c r="DY752" s="400"/>
      <c r="DZ752" s="401"/>
      <c r="EA752" s="400"/>
      <c r="EB752" s="401"/>
      <c r="EC752" s="400"/>
      <c r="ED752" s="401"/>
      <c r="EE752" s="400"/>
      <c r="EF752" s="401"/>
      <c r="EG752" s="400"/>
      <c r="EH752" s="401"/>
      <c r="EI752" s="400"/>
      <c r="EJ752" s="447"/>
      <c r="EK752" s="511"/>
      <c r="EL752" s="514"/>
      <c r="EM752" s="448"/>
      <c r="EN752" s="344"/>
      <c r="EO752" s="345"/>
      <c r="EP752" s="171">
        <f t="shared" si="815"/>
        <v>46</v>
      </c>
      <c r="EQ752" s="171">
        <f t="shared" si="816"/>
        <v>0</v>
      </c>
      <c r="ER752" s="171">
        <f t="shared" si="817"/>
        <v>0</v>
      </c>
      <c r="ES752" s="171">
        <f t="shared" si="818"/>
        <v>0</v>
      </c>
      <c r="ET752" s="171">
        <f t="shared" si="819"/>
        <v>0</v>
      </c>
      <c r="EU752" s="171">
        <f t="shared" si="820"/>
        <v>0</v>
      </c>
      <c r="EV752" s="172">
        <f t="shared" si="821"/>
        <v>46</v>
      </c>
      <c r="EW752" s="173"/>
      <c r="EX752" s="248">
        <f t="shared" si="858"/>
        <v>0</v>
      </c>
      <c r="EY752" s="174">
        <f>(L752*regular)+(M752*Cadeirantee)</f>
        <v>626.6</v>
      </c>
      <c r="EZ752" s="249">
        <f>SUMIF(FG752:GJ752,"&gt;0")</f>
        <v>0</v>
      </c>
      <c r="FA752" s="249">
        <f>SUMIF(FG752:GJ752,"&lt;0")+SUMIF(GN752:HP752,"&lt;0")</f>
        <v>0</v>
      </c>
      <c r="FB752" s="174">
        <v>0</v>
      </c>
      <c r="FC752" s="126">
        <f>N752*km*'VALORES TABELA'!$B$13</f>
        <v>0</v>
      </c>
      <c r="FD752" s="250">
        <f t="shared" ref="FD752:FD755" si="859">GL752</f>
        <v>0</v>
      </c>
      <c r="FE752" s="105"/>
      <c r="FF752" s="119"/>
      <c r="FG752" s="119"/>
      <c r="FH752" s="119"/>
      <c r="FI752" s="119"/>
      <c r="FJ752" s="119"/>
      <c r="FK752" s="119"/>
      <c r="FL752" s="119"/>
      <c r="FM752" s="119"/>
      <c r="FN752" s="119"/>
      <c r="FO752" s="119"/>
      <c r="FP752" s="119"/>
      <c r="FQ752" s="119"/>
      <c r="FR752" s="119"/>
      <c r="FS752" s="119"/>
      <c r="FT752" s="119"/>
      <c r="FU752" s="119"/>
      <c r="FV752" s="119"/>
      <c r="FW752" s="119"/>
      <c r="FX752" s="119"/>
      <c r="FY752" s="119"/>
      <c r="FZ752" s="119"/>
      <c r="GA752" s="119"/>
      <c r="GB752" s="119"/>
      <c r="GC752" s="119"/>
      <c r="GD752" s="119"/>
      <c r="GE752" s="119"/>
      <c r="GF752" s="119"/>
      <c r="GG752" s="119"/>
      <c r="GH752" s="119"/>
      <c r="GI752" s="119"/>
      <c r="GJ752" s="119"/>
      <c r="GK752" s="251"/>
      <c r="GL752" s="103">
        <f t="shared" si="822"/>
        <v>0</v>
      </c>
      <c r="GM752" s="124"/>
      <c r="GN752" s="104"/>
      <c r="GO752" s="104"/>
      <c r="GP752" s="104"/>
      <c r="GQ752" s="104"/>
      <c r="GR752" s="104"/>
      <c r="GS752" s="104"/>
      <c r="GT752" s="104"/>
      <c r="GU752" s="104"/>
      <c r="GV752" s="104"/>
      <c r="GW752" s="104"/>
      <c r="GX752" s="104"/>
      <c r="GY752" s="104"/>
      <c r="GZ752" s="104"/>
      <c r="HA752" s="104"/>
      <c r="HB752" s="104"/>
      <c r="HC752" s="104"/>
      <c r="HD752" s="104"/>
      <c r="HE752" s="104"/>
      <c r="HF752" s="104"/>
      <c r="HG752" s="104"/>
      <c r="HH752" s="104"/>
      <c r="HI752" s="104"/>
      <c r="HJ752" s="104"/>
      <c r="HK752" s="104"/>
      <c r="HL752" s="104"/>
      <c r="HM752" s="104"/>
      <c r="HN752" s="104"/>
      <c r="HO752" s="104"/>
      <c r="HP752" s="104"/>
      <c r="HQ752" s="64"/>
      <c r="HR752" s="64"/>
      <c r="HS752" s="64"/>
      <c r="HT752" s="64"/>
      <c r="HU752" s="64"/>
      <c r="HV752" s="64"/>
      <c r="HW752" s="105"/>
      <c r="HX752" s="64"/>
      <c r="HY752" s="280">
        <f t="shared" ref="HY752:HY755" si="860">IF(ISTEXT(EM752), VALUE(EM752), EM752)</f>
        <v>0</v>
      </c>
      <c r="HZ752" s="280">
        <f t="shared" ref="HZ752:HZ755" si="861">IF(ISTEXT(EN752), VALUE(EN752), EN752)</f>
        <v>0</v>
      </c>
      <c r="IA752" s="280">
        <f t="shared" ref="IA752:IA755" si="862">IF(ISTEXT(EO752), VALUE(EO752), EO752)</f>
        <v>0</v>
      </c>
      <c r="IB752" s="64"/>
      <c r="IC752" s="64"/>
    </row>
    <row r="753" spans="1:237" s="106" customFormat="1" ht="22.5" customHeight="1" x14ac:dyDescent="0.25">
      <c r="A753" s="368" t="s">
        <v>3847</v>
      </c>
      <c r="B753" s="369" t="s">
        <v>3848</v>
      </c>
      <c r="C753" s="375" t="s">
        <v>3229</v>
      </c>
      <c r="D753" s="371" t="s">
        <v>3849</v>
      </c>
      <c r="E753" s="371" t="s">
        <v>3850</v>
      </c>
      <c r="F753" s="376" t="s">
        <v>3222</v>
      </c>
      <c r="G753" s="376" t="s">
        <v>3223</v>
      </c>
      <c r="H753" s="373" t="s">
        <v>242</v>
      </c>
      <c r="I753" s="374" t="s">
        <v>3851</v>
      </c>
      <c r="J753" s="421" t="s">
        <v>3227</v>
      </c>
      <c r="K753" s="422" t="s">
        <v>3231</v>
      </c>
      <c r="L753" s="329">
        <f>CONTINUA!BV753</f>
        <v>0</v>
      </c>
      <c r="M753" s="329">
        <f>CONTINUA!BW753</f>
        <v>0</v>
      </c>
      <c r="N753" s="657"/>
      <c r="O753" s="658" t="s">
        <v>4227</v>
      </c>
      <c r="P753" s="659" t="s">
        <v>206</v>
      </c>
      <c r="Q753" s="400"/>
      <c r="R753" s="401"/>
      <c r="S753" s="400"/>
      <c r="T753" s="401"/>
      <c r="U753" s="400"/>
      <c r="V753" s="401"/>
      <c r="W753" s="400"/>
      <c r="X753" s="401"/>
      <c r="Y753" s="400"/>
      <c r="Z753" s="401"/>
      <c r="AA753" s="400"/>
      <c r="AB753" s="401"/>
      <c r="AC753" s="400"/>
      <c r="AD753" s="401"/>
      <c r="AE753" s="400"/>
      <c r="AF753" s="401"/>
      <c r="AG753" s="400"/>
      <c r="AH753" s="401"/>
      <c r="AI753" s="400"/>
      <c r="AJ753" s="401"/>
      <c r="AK753" s="400"/>
      <c r="AL753" s="401"/>
      <c r="AM753" s="400"/>
      <c r="AN753" s="401"/>
      <c r="AO753" s="400"/>
      <c r="AP753" s="401"/>
      <c r="AQ753" s="400"/>
      <c r="AR753" s="401"/>
      <c r="AS753" s="400"/>
      <c r="AT753" s="401"/>
      <c r="AU753" s="400"/>
      <c r="AV753" s="401"/>
      <c r="AW753" s="400"/>
      <c r="AX753" s="401"/>
      <c r="AY753" s="400"/>
      <c r="AZ753" s="401"/>
      <c r="BA753" s="400"/>
      <c r="BB753" s="401"/>
      <c r="BC753" s="400"/>
      <c r="BD753" s="401"/>
      <c r="BE753" s="400"/>
      <c r="BF753" s="401"/>
      <c r="BG753" s="400"/>
      <c r="BH753" s="401"/>
      <c r="BI753" s="400"/>
      <c r="BJ753" s="401"/>
      <c r="BK753" s="400"/>
      <c r="BL753" s="401"/>
      <c r="BM753" s="400"/>
      <c r="BN753" s="401"/>
      <c r="BO753" s="400"/>
      <c r="BP753" s="401"/>
      <c r="BQ753" s="400"/>
      <c r="BR753" s="401"/>
      <c r="BS753" s="400"/>
      <c r="BT753" s="401"/>
      <c r="BU753" s="400"/>
      <c r="BV753" s="401"/>
      <c r="BW753" s="400"/>
      <c r="BX753" s="401"/>
      <c r="BY753" s="400"/>
      <c r="BZ753" s="401"/>
      <c r="CA753" s="400"/>
      <c r="CB753" s="401"/>
      <c r="CC753" s="400"/>
      <c r="CD753" s="401"/>
      <c r="CE753" s="400"/>
      <c r="CF753" s="401"/>
      <c r="CG753" s="400"/>
      <c r="CH753" s="401"/>
      <c r="CI753" s="400"/>
      <c r="CJ753" s="401"/>
      <c r="CK753" s="400"/>
      <c r="CL753" s="401"/>
      <c r="CM753" s="400"/>
      <c r="CN753" s="401"/>
      <c r="CO753" s="400"/>
      <c r="CP753" s="401"/>
      <c r="CQ753" s="400"/>
      <c r="CR753" s="401"/>
      <c r="CS753" s="400"/>
      <c r="CT753" s="401"/>
      <c r="CU753" s="400"/>
      <c r="CV753" s="401"/>
      <c r="CW753" s="400"/>
      <c r="CX753" s="401"/>
      <c r="CY753" s="400"/>
      <c r="CZ753" s="401"/>
      <c r="DA753" s="400"/>
      <c r="DB753" s="401"/>
      <c r="DC753" s="400"/>
      <c r="DD753" s="401"/>
      <c r="DE753" s="400"/>
      <c r="DF753" s="401"/>
      <c r="DG753" s="400"/>
      <c r="DH753" s="401"/>
      <c r="DI753" s="400"/>
      <c r="DJ753" s="401"/>
      <c r="DK753" s="400"/>
      <c r="DL753" s="401"/>
      <c r="DM753" s="400"/>
      <c r="DN753" s="401"/>
      <c r="DO753" s="400"/>
      <c r="DP753" s="401"/>
      <c r="DQ753" s="400"/>
      <c r="DR753" s="401"/>
      <c r="DS753" s="400"/>
      <c r="DT753" s="401"/>
      <c r="DU753" s="400"/>
      <c r="DV753" s="401"/>
      <c r="DW753" s="400"/>
      <c r="DX753" s="401"/>
      <c r="DY753" s="400"/>
      <c r="DZ753" s="401"/>
      <c r="EA753" s="400"/>
      <c r="EB753" s="401"/>
      <c r="EC753" s="400"/>
      <c r="ED753" s="401"/>
      <c r="EE753" s="400"/>
      <c r="EF753" s="401"/>
      <c r="EG753" s="400"/>
      <c r="EH753" s="401"/>
      <c r="EI753" s="400"/>
      <c r="EJ753" s="447"/>
      <c r="EK753" s="511"/>
      <c r="EL753" s="514"/>
      <c r="EM753" s="448"/>
      <c r="EN753" s="344"/>
      <c r="EO753" s="345"/>
      <c r="EP753" s="171">
        <f t="shared" si="815"/>
        <v>0</v>
      </c>
      <c r="EQ753" s="171">
        <f t="shared" si="816"/>
        <v>0</v>
      </c>
      <c r="ER753" s="171">
        <f t="shared" si="817"/>
        <v>0</v>
      </c>
      <c r="ES753" s="171">
        <f t="shared" si="818"/>
        <v>0</v>
      </c>
      <c r="ET753" s="171">
        <f t="shared" si="819"/>
        <v>0</v>
      </c>
      <c r="EU753" s="171">
        <f t="shared" si="820"/>
        <v>0</v>
      </c>
      <c r="EV753" s="172">
        <f t="shared" si="821"/>
        <v>0</v>
      </c>
      <c r="EW753" s="125"/>
      <c r="EX753" s="248">
        <f t="shared" si="858"/>
        <v>0</v>
      </c>
      <c r="EY753" s="174">
        <f>(L753*regular)+(M753*Cadeirantee)</f>
        <v>0</v>
      </c>
      <c r="EZ753" s="249">
        <f>SUMIF(FG753:GJ753,"&gt;0")</f>
        <v>0</v>
      </c>
      <c r="FA753" s="249">
        <f>SUMIF(FG753:GJ753,"&lt;0")+SUMIF(GN753:HP753,"&lt;0")</f>
        <v>0</v>
      </c>
      <c r="FB753" s="174">
        <v>0</v>
      </c>
      <c r="FC753" s="126">
        <f>N753*km*'VALORES TABELA'!$B$13</f>
        <v>0</v>
      </c>
      <c r="FD753" s="250">
        <f t="shared" si="859"/>
        <v>0</v>
      </c>
      <c r="FE753" s="105"/>
      <c r="FF753" s="108"/>
      <c r="FG753" s="108"/>
      <c r="FH753" s="108"/>
      <c r="FI753" s="108"/>
      <c r="FJ753" s="108"/>
      <c r="FK753" s="108"/>
      <c r="FL753" s="108"/>
      <c r="FM753" s="108"/>
      <c r="FN753" s="108"/>
      <c r="FO753" s="108"/>
      <c r="FP753" s="108"/>
      <c r="FQ753" s="108"/>
      <c r="FR753" s="108"/>
      <c r="FS753" s="108"/>
      <c r="FT753" s="108"/>
      <c r="FU753" s="108"/>
      <c r="FV753" s="108"/>
      <c r="FW753" s="108"/>
      <c r="FX753" s="108"/>
      <c r="FY753" s="108"/>
      <c r="FZ753" s="108"/>
      <c r="GA753" s="108"/>
      <c r="GB753" s="108"/>
      <c r="GC753" s="108"/>
      <c r="GD753" s="108"/>
      <c r="GE753" s="108"/>
      <c r="GF753" s="108"/>
      <c r="GG753" s="108"/>
      <c r="GH753" s="108"/>
      <c r="GI753" s="108"/>
      <c r="GJ753" s="108"/>
      <c r="GK753" s="251"/>
      <c r="GL753" s="103">
        <f t="shared" si="822"/>
        <v>0</v>
      </c>
      <c r="GM753" s="124"/>
      <c r="GN753" s="104"/>
      <c r="GO753" s="104"/>
      <c r="GP753" s="104"/>
      <c r="GQ753" s="104"/>
      <c r="GR753" s="104"/>
      <c r="GS753" s="104"/>
      <c r="GT753" s="104"/>
      <c r="GU753" s="104"/>
      <c r="GV753" s="104"/>
      <c r="GW753" s="104"/>
      <c r="GX753" s="104"/>
      <c r="GY753" s="104"/>
      <c r="GZ753" s="104"/>
      <c r="HA753" s="104"/>
      <c r="HB753" s="104"/>
      <c r="HC753" s="104"/>
      <c r="HD753" s="104"/>
      <c r="HE753" s="104"/>
      <c r="HF753" s="104"/>
      <c r="HG753" s="104"/>
      <c r="HH753" s="104"/>
      <c r="HI753" s="104"/>
      <c r="HJ753" s="104"/>
      <c r="HK753" s="104"/>
      <c r="HL753" s="104"/>
      <c r="HM753" s="104"/>
      <c r="HN753" s="104"/>
      <c r="HO753" s="104"/>
      <c r="HP753" s="104"/>
      <c r="HQ753" s="64"/>
      <c r="HR753" s="64"/>
      <c r="HS753" s="64"/>
      <c r="HT753" s="64"/>
      <c r="HU753" s="64"/>
      <c r="HV753" s="64"/>
      <c r="HW753" s="105"/>
      <c r="HX753" s="64"/>
      <c r="HY753" s="280">
        <f t="shared" si="860"/>
        <v>0</v>
      </c>
      <c r="HZ753" s="280">
        <f t="shared" si="861"/>
        <v>0</v>
      </c>
      <c r="IA753" s="280">
        <f t="shared" si="862"/>
        <v>0</v>
      </c>
      <c r="IB753" s="64"/>
      <c r="IC753" s="64"/>
    </row>
    <row r="754" spans="1:237" s="106" customFormat="1" ht="22.5" customHeight="1" x14ac:dyDescent="0.25">
      <c r="A754" s="368" t="s">
        <v>3847</v>
      </c>
      <c r="B754" s="369" t="s">
        <v>3848</v>
      </c>
      <c r="C754" s="375" t="s">
        <v>3229</v>
      </c>
      <c r="D754" s="371" t="s">
        <v>3849</v>
      </c>
      <c r="E754" s="371" t="s">
        <v>3850</v>
      </c>
      <c r="F754" s="376" t="s">
        <v>3222</v>
      </c>
      <c r="G754" s="376" t="s">
        <v>3223</v>
      </c>
      <c r="H754" s="373" t="s">
        <v>242</v>
      </c>
      <c r="I754" s="374" t="s">
        <v>3851</v>
      </c>
      <c r="J754" s="421" t="s">
        <v>3227</v>
      </c>
      <c r="K754" s="423" t="s">
        <v>3232</v>
      </c>
      <c r="L754" s="329">
        <f>CONTINUA!BV754</f>
        <v>0</v>
      </c>
      <c r="M754" s="329">
        <f>CONTINUA!BW754</f>
        <v>0</v>
      </c>
      <c r="N754" s="657"/>
      <c r="O754" s="658" t="s">
        <v>4227</v>
      </c>
      <c r="P754" s="659" t="s">
        <v>206</v>
      </c>
      <c r="Q754" s="400"/>
      <c r="R754" s="401"/>
      <c r="S754" s="400"/>
      <c r="T754" s="401"/>
      <c r="U754" s="400"/>
      <c r="V754" s="401"/>
      <c r="W754" s="400"/>
      <c r="X754" s="401"/>
      <c r="Y754" s="400"/>
      <c r="Z754" s="401"/>
      <c r="AA754" s="400"/>
      <c r="AB754" s="401"/>
      <c r="AC754" s="400"/>
      <c r="AD754" s="401"/>
      <c r="AE754" s="400"/>
      <c r="AF754" s="401"/>
      <c r="AG754" s="400"/>
      <c r="AH754" s="401"/>
      <c r="AI754" s="400"/>
      <c r="AJ754" s="401"/>
      <c r="AK754" s="400"/>
      <c r="AL754" s="401"/>
      <c r="AM754" s="400"/>
      <c r="AN754" s="401"/>
      <c r="AO754" s="400"/>
      <c r="AP754" s="401"/>
      <c r="AQ754" s="400"/>
      <c r="AR754" s="401"/>
      <c r="AS754" s="400"/>
      <c r="AT754" s="401"/>
      <c r="AU754" s="400"/>
      <c r="AV754" s="401"/>
      <c r="AW754" s="400"/>
      <c r="AX754" s="401"/>
      <c r="AY754" s="400"/>
      <c r="AZ754" s="401"/>
      <c r="BA754" s="400"/>
      <c r="BB754" s="401"/>
      <c r="BC754" s="400"/>
      <c r="BD754" s="401"/>
      <c r="BE754" s="400"/>
      <c r="BF754" s="401"/>
      <c r="BG754" s="400"/>
      <c r="BH754" s="401"/>
      <c r="BI754" s="400"/>
      <c r="BJ754" s="401"/>
      <c r="BK754" s="400"/>
      <c r="BL754" s="401"/>
      <c r="BM754" s="400"/>
      <c r="BN754" s="401"/>
      <c r="BO754" s="400"/>
      <c r="BP754" s="401"/>
      <c r="BQ754" s="400"/>
      <c r="BR754" s="401"/>
      <c r="BS754" s="400"/>
      <c r="BT754" s="401"/>
      <c r="BU754" s="400"/>
      <c r="BV754" s="401"/>
      <c r="BW754" s="400"/>
      <c r="BX754" s="401"/>
      <c r="BY754" s="400"/>
      <c r="BZ754" s="401"/>
      <c r="CA754" s="400"/>
      <c r="CB754" s="401"/>
      <c r="CC754" s="400"/>
      <c r="CD754" s="401"/>
      <c r="CE754" s="400"/>
      <c r="CF754" s="401"/>
      <c r="CG754" s="400"/>
      <c r="CH754" s="401"/>
      <c r="CI754" s="400"/>
      <c r="CJ754" s="401"/>
      <c r="CK754" s="400"/>
      <c r="CL754" s="401"/>
      <c r="CM754" s="400"/>
      <c r="CN754" s="401"/>
      <c r="CO754" s="400"/>
      <c r="CP754" s="401"/>
      <c r="CQ754" s="400"/>
      <c r="CR754" s="401"/>
      <c r="CS754" s="400"/>
      <c r="CT754" s="401"/>
      <c r="CU754" s="400"/>
      <c r="CV754" s="401"/>
      <c r="CW754" s="400"/>
      <c r="CX754" s="401"/>
      <c r="CY754" s="400"/>
      <c r="CZ754" s="401"/>
      <c r="DA754" s="400"/>
      <c r="DB754" s="401"/>
      <c r="DC754" s="400"/>
      <c r="DD754" s="401"/>
      <c r="DE754" s="400"/>
      <c r="DF754" s="401"/>
      <c r="DG754" s="400"/>
      <c r="DH754" s="401"/>
      <c r="DI754" s="400"/>
      <c r="DJ754" s="401"/>
      <c r="DK754" s="400"/>
      <c r="DL754" s="401"/>
      <c r="DM754" s="400"/>
      <c r="DN754" s="401"/>
      <c r="DO754" s="400"/>
      <c r="DP754" s="401"/>
      <c r="DQ754" s="400"/>
      <c r="DR754" s="401"/>
      <c r="DS754" s="400"/>
      <c r="DT754" s="401"/>
      <c r="DU754" s="400"/>
      <c r="DV754" s="401"/>
      <c r="DW754" s="400"/>
      <c r="DX754" s="401"/>
      <c r="DY754" s="400"/>
      <c r="DZ754" s="401"/>
      <c r="EA754" s="400"/>
      <c r="EB754" s="401"/>
      <c r="EC754" s="400"/>
      <c r="ED754" s="401"/>
      <c r="EE754" s="400"/>
      <c r="EF754" s="401"/>
      <c r="EG754" s="400"/>
      <c r="EH754" s="401"/>
      <c r="EI754" s="400"/>
      <c r="EJ754" s="447"/>
      <c r="EK754" s="511"/>
      <c r="EL754" s="514"/>
      <c r="EM754" s="448"/>
      <c r="EN754" s="344"/>
      <c r="EO754" s="345"/>
      <c r="EP754" s="171">
        <f t="shared" si="815"/>
        <v>0</v>
      </c>
      <c r="EQ754" s="171">
        <f t="shared" si="816"/>
        <v>0</v>
      </c>
      <c r="ER754" s="171">
        <f t="shared" si="817"/>
        <v>0</v>
      </c>
      <c r="ES754" s="171">
        <f t="shared" si="818"/>
        <v>0</v>
      </c>
      <c r="ET754" s="171">
        <f t="shared" si="819"/>
        <v>0</v>
      </c>
      <c r="EU754" s="171">
        <f t="shared" si="820"/>
        <v>0</v>
      </c>
      <c r="EV754" s="172">
        <f t="shared" si="821"/>
        <v>0</v>
      </c>
      <c r="EW754" s="127"/>
      <c r="EX754" s="248">
        <f t="shared" si="858"/>
        <v>0</v>
      </c>
      <c r="EY754" s="174">
        <f>(L754*regular)+(M754*Cadeirantee)</f>
        <v>0</v>
      </c>
      <c r="EZ754" s="249">
        <f>SUMIF(FG754:GJ754,"&gt;0")</f>
        <v>0</v>
      </c>
      <c r="FA754" s="249">
        <f>SUMIF(FG754:GJ754,"&lt;0")+SUMIF(GN754:HP754,"&lt;0")</f>
        <v>0</v>
      </c>
      <c r="FB754" s="174">
        <v>0</v>
      </c>
      <c r="FC754" s="126">
        <f>N754*km*'VALORES TABELA'!$B$13</f>
        <v>0</v>
      </c>
      <c r="FD754" s="250">
        <f t="shared" si="859"/>
        <v>0</v>
      </c>
      <c r="FE754" s="105"/>
      <c r="FF754" s="118"/>
      <c r="FG754" s="118"/>
      <c r="FH754" s="118"/>
      <c r="FI754" s="118"/>
      <c r="FJ754" s="118"/>
      <c r="FK754" s="118"/>
      <c r="FL754" s="118"/>
      <c r="FM754" s="118"/>
      <c r="FN754" s="118"/>
      <c r="FO754" s="118"/>
      <c r="FP754" s="118"/>
      <c r="FQ754" s="118"/>
      <c r="FR754" s="118"/>
      <c r="FS754" s="118"/>
      <c r="FT754" s="118"/>
      <c r="FU754" s="118"/>
      <c r="FV754" s="118"/>
      <c r="FW754" s="118"/>
      <c r="FX754" s="118"/>
      <c r="FY754" s="118"/>
      <c r="FZ754" s="118"/>
      <c r="GA754" s="118"/>
      <c r="GB754" s="118"/>
      <c r="GC754" s="118"/>
      <c r="GD754" s="118"/>
      <c r="GE754" s="118"/>
      <c r="GF754" s="118"/>
      <c r="GG754" s="118"/>
      <c r="GH754" s="118"/>
      <c r="GI754" s="118"/>
      <c r="GJ754" s="118"/>
      <c r="GK754" s="252"/>
      <c r="GL754" s="103">
        <f t="shared" si="822"/>
        <v>0</v>
      </c>
      <c r="GM754" s="124"/>
      <c r="GN754" s="104"/>
      <c r="GO754" s="104"/>
      <c r="GP754" s="104"/>
      <c r="GQ754" s="104"/>
      <c r="GR754" s="104"/>
      <c r="GS754" s="104"/>
      <c r="GT754" s="104"/>
      <c r="GU754" s="104"/>
      <c r="GV754" s="104"/>
      <c r="GW754" s="104"/>
      <c r="GX754" s="104"/>
      <c r="GY754" s="104"/>
      <c r="GZ754" s="104"/>
      <c r="HA754" s="104"/>
      <c r="HB754" s="104"/>
      <c r="HC754" s="104"/>
      <c r="HD754" s="104"/>
      <c r="HE754" s="104"/>
      <c r="HF754" s="104"/>
      <c r="HG754" s="104"/>
      <c r="HH754" s="104"/>
      <c r="HI754" s="104"/>
      <c r="HJ754" s="104"/>
      <c r="HK754" s="104"/>
      <c r="HL754" s="104"/>
      <c r="HM754" s="104"/>
      <c r="HN754" s="104"/>
      <c r="HO754" s="104"/>
      <c r="HP754" s="104"/>
      <c r="HQ754" s="64"/>
      <c r="HR754" s="65"/>
      <c r="HS754" s="65"/>
      <c r="HT754" s="65"/>
      <c r="HU754" s="65"/>
      <c r="HV754" s="65"/>
      <c r="HW754" s="105"/>
      <c r="HX754" s="65"/>
      <c r="HY754" s="280">
        <f t="shared" si="860"/>
        <v>0</v>
      </c>
      <c r="HZ754" s="280">
        <f t="shared" si="861"/>
        <v>0</v>
      </c>
      <c r="IA754" s="280">
        <f t="shared" si="862"/>
        <v>0</v>
      </c>
      <c r="IB754" s="65"/>
      <c r="IC754" s="65"/>
    </row>
    <row r="755" spans="1:237" s="106" customFormat="1" ht="22.5" customHeight="1" thickBot="1" x14ac:dyDescent="0.3">
      <c r="A755" s="377" t="s">
        <v>3847</v>
      </c>
      <c r="B755" s="378" t="s">
        <v>3848</v>
      </c>
      <c r="C755" s="379" t="s">
        <v>3229</v>
      </c>
      <c r="D755" s="380" t="s">
        <v>3849</v>
      </c>
      <c r="E755" s="380" t="s">
        <v>3850</v>
      </c>
      <c r="F755" s="381" t="s">
        <v>3222</v>
      </c>
      <c r="G755" s="381" t="s">
        <v>3223</v>
      </c>
      <c r="H755" s="382" t="s">
        <v>242</v>
      </c>
      <c r="I755" s="383" t="s">
        <v>3851</v>
      </c>
      <c r="J755" s="421" t="s">
        <v>3227</v>
      </c>
      <c r="K755" s="424" t="s">
        <v>60</v>
      </c>
      <c r="L755" s="329">
        <f>CONTINUA!BV755</f>
        <v>0</v>
      </c>
      <c r="M755" s="329">
        <f>CONTINUA!BW755</f>
        <v>0</v>
      </c>
      <c r="N755" s="657"/>
      <c r="O755" s="658" t="s">
        <v>4227</v>
      </c>
      <c r="P755" s="659" t="s">
        <v>206</v>
      </c>
      <c r="Q755" s="400"/>
      <c r="R755" s="401"/>
      <c r="S755" s="400"/>
      <c r="T755" s="401"/>
      <c r="U755" s="400"/>
      <c r="V755" s="401"/>
      <c r="W755" s="400"/>
      <c r="X755" s="401"/>
      <c r="Y755" s="400"/>
      <c r="Z755" s="401"/>
      <c r="AA755" s="400"/>
      <c r="AB755" s="401"/>
      <c r="AC755" s="400"/>
      <c r="AD755" s="401"/>
      <c r="AE755" s="400"/>
      <c r="AF755" s="401"/>
      <c r="AG755" s="400"/>
      <c r="AH755" s="401"/>
      <c r="AI755" s="400"/>
      <c r="AJ755" s="401"/>
      <c r="AK755" s="400"/>
      <c r="AL755" s="401"/>
      <c r="AM755" s="400"/>
      <c r="AN755" s="401"/>
      <c r="AO755" s="400"/>
      <c r="AP755" s="401"/>
      <c r="AQ755" s="400"/>
      <c r="AR755" s="401"/>
      <c r="AS755" s="400"/>
      <c r="AT755" s="401"/>
      <c r="AU755" s="400"/>
      <c r="AV755" s="401"/>
      <c r="AW755" s="400"/>
      <c r="AX755" s="401"/>
      <c r="AY755" s="400"/>
      <c r="AZ755" s="401"/>
      <c r="BA755" s="400"/>
      <c r="BB755" s="401"/>
      <c r="BC755" s="400"/>
      <c r="BD755" s="401"/>
      <c r="BE755" s="400"/>
      <c r="BF755" s="401"/>
      <c r="BG755" s="400"/>
      <c r="BH755" s="401"/>
      <c r="BI755" s="400"/>
      <c r="BJ755" s="401"/>
      <c r="BK755" s="400"/>
      <c r="BL755" s="401"/>
      <c r="BM755" s="400"/>
      <c r="BN755" s="401"/>
      <c r="BO755" s="400"/>
      <c r="BP755" s="401"/>
      <c r="BQ755" s="400"/>
      <c r="BR755" s="401"/>
      <c r="BS755" s="400"/>
      <c r="BT755" s="401"/>
      <c r="BU755" s="400"/>
      <c r="BV755" s="401"/>
      <c r="BW755" s="400"/>
      <c r="BX755" s="401"/>
      <c r="BY755" s="400"/>
      <c r="BZ755" s="401"/>
      <c r="CA755" s="400"/>
      <c r="CB755" s="401"/>
      <c r="CC755" s="400"/>
      <c r="CD755" s="401"/>
      <c r="CE755" s="400"/>
      <c r="CF755" s="401"/>
      <c r="CG755" s="400"/>
      <c r="CH755" s="401"/>
      <c r="CI755" s="400"/>
      <c r="CJ755" s="401"/>
      <c r="CK755" s="400"/>
      <c r="CL755" s="401"/>
      <c r="CM755" s="400"/>
      <c r="CN755" s="401"/>
      <c r="CO755" s="400"/>
      <c r="CP755" s="401"/>
      <c r="CQ755" s="400"/>
      <c r="CR755" s="401"/>
      <c r="CS755" s="400"/>
      <c r="CT755" s="401"/>
      <c r="CU755" s="400"/>
      <c r="CV755" s="401"/>
      <c r="CW755" s="400"/>
      <c r="CX755" s="401"/>
      <c r="CY755" s="400"/>
      <c r="CZ755" s="401"/>
      <c r="DA755" s="400"/>
      <c r="DB755" s="401"/>
      <c r="DC755" s="400"/>
      <c r="DD755" s="401"/>
      <c r="DE755" s="400"/>
      <c r="DF755" s="401"/>
      <c r="DG755" s="400"/>
      <c r="DH755" s="401"/>
      <c r="DI755" s="400"/>
      <c r="DJ755" s="401"/>
      <c r="DK755" s="400"/>
      <c r="DL755" s="401"/>
      <c r="DM755" s="400"/>
      <c r="DN755" s="401"/>
      <c r="DO755" s="400"/>
      <c r="DP755" s="401"/>
      <c r="DQ755" s="400"/>
      <c r="DR755" s="401"/>
      <c r="DS755" s="400"/>
      <c r="DT755" s="401"/>
      <c r="DU755" s="400"/>
      <c r="DV755" s="401"/>
      <c r="DW755" s="400"/>
      <c r="DX755" s="401"/>
      <c r="DY755" s="400"/>
      <c r="DZ755" s="401"/>
      <c r="EA755" s="400"/>
      <c r="EB755" s="401"/>
      <c r="EC755" s="400"/>
      <c r="ED755" s="401"/>
      <c r="EE755" s="400"/>
      <c r="EF755" s="401"/>
      <c r="EG755" s="400"/>
      <c r="EH755" s="401"/>
      <c r="EI755" s="400"/>
      <c r="EJ755" s="447"/>
      <c r="EK755" s="512"/>
      <c r="EL755" s="515"/>
      <c r="EM755" s="450"/>
      <c r="EN755" s="348"/>
      <c r="EO755" s="348"/>
      <c r="EP755" s="179">
        <f t="shared" si="815"/>
        <v>0</v>
      </c>
      <c r="EQ755" s="179">
        <f t="shared" si="816"/>
        <v>0</v>
      </c>
      <c r="ER755" s="179">
        <f t="shared" si="817"/>
        <v>0</v>
      </c>
      <c r="ES755" s="179">
        <f t="shared" si="818"/>
        <v>0</v>
      </c>
      <c r="ET755" s="179">
        <f t="shared" si="819"/>
        <v>0</v>
      </c>
      <c r="EU755" s="179">
        <f t="shared" si="820"/>
        <v>0</v>
      </c>
      <c r="EV755" s="172">
        <f t="shared" si="821"/>
        <v>0</v>
      </c>
      <c r="EW755" s="253"/>
      <c r="EX755" s="254">
        <v>0</v>
      </c>
      <c r="EY755" s="180">
        <v>0</v>
      </c>
      <c r="EZ755" s="255">
        <v>0</v>
      </c>
      <c r="FA755" s="255">
        <v>0</v>
      </c>
      <c r="FB755" s="180">
        <f>SUM(FF755:GI755)/2</f>
        <v>0</v>
      </c>
      <c r="FC755" s="256">
        <f>N755*km*'VALORES TABELA'!$B$13</f>
        <v>0</v>
      </c>
      <c r="FD755" s="250">
        <f t="shared" si="859"/>
        <v>0</v>
      </c>
      <c r="FE755" s="257"/>
      <c r="FF755" s="181">
        <f>((Q755+S755)*Percapita)+((R755+T755)*Cadeirante)</f>
        <v>0</v>
      </c>
      <c r="FG755" s="181">
        <f>((U755+W755)*Percapita/30*FG$4)+((V755+X755)*Cadeirante/30*FG$4)</f>
        <v>0</v>
      </c>
      <c r="FH755" s="181">
        <f>((Y755+AA755)*Percapita/30*FH$4)+((Z755+AB755)*Cadeirante/30*FH$4)</f>
        <v>0</v>
      </c>
      <c r="FI755" s="181">
        <f>((AC755+AE755)*Percapita/30*FI$4)+((AD755+AF755)*Cadeirante/30*FI$4)</f>
        <v>0</v>
      </c>
      <c r="FJ755" s="181">
        <f>((AG755+AI755)*Percapita/30*FJ$4)+((AH755+AJ755)*Cadeirante/30*FJ$4)</f>
        <v>0</v>
      </c>
      <c r="FK755" s="181">
        <f>((AK755+AM755)*Percapita/30*FK$4)+((AL755+AN755)*Cadeirante/30*FK$4)</f>
        <v>0</v>
      </c>
      <c r="FL755" s="181">
        <f>((AO755+AQ755)*Percapita/30*FL$4)+((AP755+AR755)*Cadeirante/30*FL$4)</f>
        <v>0</v>
      </c>
      <c r="FM755" s="181">
        <f>((AS755+AU755)*Percapita/30*FM$4)+((AT755+AV755)*Cadeirante/30*FM$4)</f>
        <v>0</v>
      </c>
      <c r="FN755" s="181">
        <f>((AW755+AY755)*Percapita/30*FN$4)+((AX755+AZ755)*Cadeirante/30*FN$4)</f>
        <v>0</v>
      </c>
      <c r="FO755" s="181">
        <f>((BA755+BC755)*Percapita/30*FO$4)+((BB755+BD755)*Cadeirante/30*FO$4)</f>
        <v>0</v>
      </c>
      <c r="FP755" s="181">
        <f>((BE755+BG755)*Percapita/30*FP$4)+((BF755+BH755)*Cadeirante/30*FP$4)</f>
        <v>0</v>
      </c>
      <c r="FQ755" s="181">
        <f>((BI755+BK755)*Percapita/30*FQ$4)+((BJ755+BL755)*Cadeirante/30*FQ$4)</f>
        <v>0</v>
      </c>
      <c r="FR755" s="181">
        <f>((BM755+BO755)*Percapita/30*FR$4)+((BN755+BP755)*Cadeirante/30*FR$4)</f>
        <v>0</v>
      </c>
      <c r="FS755" s="181">
        <f>((BQ755+BS755)*Percapita/30*FS$4)+((BR755+BT755)*Cadeirante/30*FS$4)</f>
        <v>0</v>
      </c>
      <c r="FT755" s="181">
        <f>((BU755+BW755)*Percapita/30*FT$4)+((BV755+BX755)*Cadeirante/30*FT$4)</f>
        <v>0</v>
      </c>
      <c r="FU755" s="181">
        <f>((BY755+CA755)*Percapita/30*FU$4)+((BZ755+CB755)*Cadeirante/30*FU$4)</f>
        <v>0</v>
      </c>
      <c r="FV755" s="181">
        <f>((CC755+CE755)*Percapita/30*FV$4)+((CD755+CF755)*Cadeirante/30*FV$4)</f>
        <v>0</v>
      </c>
      <c r="FW755" s="181">
        <f>((CG755+CI755)*Percapita/30*FW$4)+((CI755+CK755)*Cadeirante/30*FW$4)</f>
        <v>0</v>
      </c>
      <c r="FX755" s="181">
        <f>((CK755+CM755)*Percapita/30*FX$4)+((CL755+CN755)*Cadeirante/30*FX$4)</f>
        <v>0</v>
      </c>
      <c r="FY755" s="181">
        <f>((CO755+CQ755)*Percapita/30*FY$4)+((CP755+CR755)*Cadeirante/30*FY$4)</f>
        <v>0</v>
      </c>
      <c r="FZ755" s="181">
        <f>((CS755+CU755)*Percapita/30*FZ$4)+((CT755+CV755)*Cadeirante/30*FZ$4)</f>
        <v>0</v>
      </c>
      <c r="GA755" s="181">
        <f>((CW755+CY755)*Percapita/30*GA$4)+((CX755+CZ755)*Cadeirante/30*GA$4)</f>
        <v>0</v>
      </c>
      <c r="GB755" s="181">
        <f>((DA755+DC755)*Percapita/30*GB$4)+((DB755+DD755)*Cadeirante/30*GB$4)</f>
        <v>0</v>
      </c>
      <c r="GC755" s="181">
        <f>((DE755+DG755)*Percapita/30*GC$4)+((DF755+DH755)*Cadeirante/30*GC$4)</f>
        <v>0</v>
      </c>
      <c r="GD755" s="181">
        <f>((DI755+DK755)*Percapita/30*GD$4)+((DJ755+DL755)*Cadeirante/30*GD$4)</f>
        <v>0</v>
      </c>
      <c r="GE755" s="181">
        <f>((DM755+DO755)*Percapita/30*GE$4)+((DN755+DP755)*Cadeirante/30*GE$4)</f>
        <v>0</v>
      </c>
      <c r="GF755" s="181">
        <f>((DQ755+DS755)*Percapita/30*GF$4)+((DR755+DT755)*Cadeirante/30*GF$4)</f>
        <v>0</v>
      </c>
      <c r="GG755" s="181">
        <f>((DU755+DW755)*Percapita/30*GG$4)+((DV755+DX755)*Cadeirante/30*GG$4)</f>
        <v>0</v>
      </c>
      <c r="GH755" s="181">
        <f>((DY755+EA755)*Percapita/30*GH$4)+((DZ755+EB755)*Cadeirante/30*GH$4)</f>
        <v>0</v>
      </c>
      <c r="GI755" s="181">
        <f>((EC755+EE755)*Percapita/30*GI$4)+((ED755+EF755)*Cadeirante/30*GI$4)</f>
        <v>0</v>
      </c>
      <c r="GJ755" s="181">
        <f>((EG755+EI755)*Percapita)+((EH755+EJ755)*Cadeirante)</f>
        <v>0</v>
      </c>
      <c r="GK755" s="258"/>
      <c r="GL755" s="103">
        <f t="shared" si="822"/>
        <v>0</v>
      </c>
      <c r="GM755" s="124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259"/>
      <c r="HQ755" s="64"/>
      <c r="HW755" s="257"/>
      <c r="HY755" s="280">
        <f t="shared" si="860"/>
        <v>0</v>
      </c>
      <c r="HZ755" s="280">
        <f t="shared" si="861"/>
        <v>0</v>
      </c>
      <c r="IA755" s="280">
        <f t="shared" si="862"/>
        <v>0</v>
      </c>
    </row>
    <row r="756" spans="1:237" s="106" customFormat="1" ht="22.5" customHeight="1" x14ac:dyDescent="0.25">
      <c r="A756" t="s">
        <v>3852</v>
      </c>
      <c r="B756" s="522" t="s">
        <v>3853</v>
      </c>
      <c r="C756" s="523">
        <v>1</v>
      </c>
      <c r="D756" s="524" t="s">
        <v>3854</v>
      </c>
      <c r="E756" s="524" t="s">
        <v>3855</v>
      </c>
      <c r="F756" s="525" t="s">
        <v>3222</v>
      </c>
      <c r="G756" s="525" t="s">
        <v>3223</v>
      </c>
      <c r="H756" s="350" t="s">
        <v>242</v>
      </c>
      <c r="I756" s="351" t="s">
        <v>3856</v>
      </c>
      <c r="J756" s="409" t="s">
        <v>3227</v>
      </c>
      <c r="K756" s="410" t="s">
        <v>3228</v>
      </c>
      <c r="L756" s="329">
        <f>CONTINUA!BV756</f>
        <v>0</v>
      </c>
      <c r="M756" s="329">
        <f>CONTINUA!BW756</f>
        <v>0</v>
      </c>
      <c r="N756" s="657"/>
      <c r="O756" s="658" t="s">
        <v>4228</v>
      </c>
      <c r="P756" s="659" t="s">
        <v>206</v>
      </c>
      <c r="Q756" s="400">
        <v>11</v>
      </c>
      <c r="R756" s="401"/>
      <c r="S756" s="400"/>
      <c r="T756" s="401"/>
      <c r="U756" s="400"/>
      <c r="V756" s="401"/>
      <c r="W756" s="400"/>
      <c r="X756" s="401"/>
      <c r="Y756" s="400"/>
      <c r="Z756" s="401"/>
      <c r="AA756" s="400"/>
      <c r="AB756" s="401"/>
      <c r="AC756" s="400"/>
      <c r="AD756" s="401"/>
      <c r="AE756" s="400"/>
      <c r="AF756" s="401"/>
      <c r="AG756" s="400"/>
      <c r="AH756" s="401"/>
      <c r="AI756" s="400"/>
      <c r="AJ756" s="401"/>
      <c r="AK756" s="400"/>
      <c r="AL756" s="401"/>
      <c r="AM756" s="400"/>
      <c r="AN756" s="401"/>
      <c r="AO756" s="400"/>
      <c r="AP756" s="401"/>
      <c r="AQ756" s="400"/>
      <c r="AR756" s="401"/>
      <c r="AS756" s="400"/>
      <c r="AT756" s="401"/>
      <c r="AU756" s="400"/>
      <c r="AV756" s="401"/>
      <c r="AW756" s="400"/>
      <c r="AX756" s="401"/>
      <c r="AY756" s="400"/>
      <c r="AZ756" s="401"/>
      <c r="BA756" s="400"/>
      <c r="BB756" s="401"/>
      <c r="BC756" s="400"/>
      <c r="BD756" s="401"/>
      <c r="BE756" s="400"/>
      <c r="BF756" s="401"/>
      <c r="BG756" s="400"/>
      <c r="BH756" s="401"/>
      <c r="BI756" s="400"/>
      <c r="BJ756" s="401"/>
      <c r="BK756" s="400"/>
      <c r="BL756" s="401"/>
      <c r="BM756" s="400"/>
      <c r="BN756" s="401"/>
      <c r="BO756" s="400"/>
      <c r="BP756" s="401"/>
      <c r="BQ756" s="400"/>
      <c r="BR756" s="401"/>
      <c r="BS756" s="400"/>
      <c r="BT756" s="401"/>
      <c r="BU756" s="400"/>
      <c r="BV756" s="401"/>
      <c r="BW756" s="400"/>
      <c r="BX756" s="401"/>
      <c r="BY756" s="400"/>
      <c r="BZ756" s="401"/>
      <c r="CA756" s="400"/>
      <c r="CB756" s="401"/>
      <c r="CC756" s="400"/>
      <c r="CD756" s="401"/>
      <c r="CE756" s="400"/>
      <c r="CF756" s="401"/>
      <c r="CG756" s="400"/>
      <c r="CH756" s="401"/>
      <c r="CI756" s="400"/>
      <c r="CJ756" s="401"/>
      <c r="CK756" s="400"/>
      <c r="CL756" s="401"/>
      <c r="CM756" s="400"/>
      <c r="CN756" s="401"/>
      <c r="CO756" s="400"/>
      <c r="CP756" s="401"/>
      <c r="CQ756" s="400"/>
      <c r="CR756" s="401"/>
      <c r="CS756" s="400"/>
      <c r="CT756" s="401"/>
      <c r="CU756" s="400"/>
      <c r="CV756" s="401"/>
      <c r="CW756" s="400"/>
      <c r="CX756" s="401"/>
      <c r="CY756" s="400"/>
      <c r="CZ756" s="401"/>
      <c r="DA756" s="400"/>
      <c r="DB756" s="401"/>
      <c r="DC756" s="400"/>
      <c r="DD756" s="401"/>
      <c r="DE756" s="400"/>
      <c r="DF756" s="401"/>
      <c r="DG756" s="400"/>
      <c r="DH756" s="401"/>
      <c r="DI756" s="400"/>
      <c r="DJ756" s="401"/>
      <c r="DK756" s="400"/>
      <c r="DL756" s="401"/>
      <c r="DM756" s="400"/>
      <c r="DN756" s="401"/>
      <c r="DO756" s="400"/>
      <c r="DP756" s="401"/>
      <c r="DQ756" s="400"/>
      <c r="DR756" s="401"/>
      <c r="DS756" s="400"/>
      <c r="DT756" s="401"/>
      <c r="DU756" s="400"/>
      <c r="DV756" s="401"/>
      <c r="DW756" s="400"/>
      <c r="DX756" s="401"/>
      <c r="DY756" s="400"/>
      <c r="DZ756" s="401"/>
      <c r="EA756" s="400"/>
      <c r="EB756" s="401"/>
      <c r="EC756" s="400"/>
      <c r="ED756" s="401"/>
      <c r="EE756" s="400"/>
      <c r="EF756" s="401"/>
      <c r="EG756" s="400"/>
      <c r="EH756" s="401"/>
      <c r="EI756" s="400"/>
      <c r="EJ756" s="447"/>
      <c r="EK756" s="510"/>
      <c r="EL756" s="513"/>
      <c r="EM756" s="520"/>
      <c r="EN756" s="520"/>
      <c r="EO756" s="520"/>
      <c r="EP756" s="171">
        <f t="shared" si="815"/>
        <v>11</v>
      </c>
      <c r="EQ756" s="171">
        <f t="shared" si="816"/>
        <v>0</v>
      </c>
      <c r="ER756" s="171">
        <f t="shared" si="817"/>
        <v>0</v>
      </c>
      <c r="ES756" s="171">
        <f t="shared" si="818"/>
        <v>0</v>
      </c>
      <c r="ET756" s="171">
        <f t="shared" si="819"/>
        <v>0</v>
      </c>
      <c r="EU756" s="171">
        <f t="shared" si="820"/>
        <v>0</v>
      </c>
      <c r="EV756" s="172">
        <f t="shared" si="821"/>
        <v>11</v>
      </c>
      <c r="EW756" s="367">
        <f>IF(C756=4,IF(MAX(Q756:EJ758)&gt;0,(Especiall/30*(IF(($G756-$F756)=($G$5-$F$5),30,IF(DAY($G756)=31,($G756-$F756),($G756-$F756)+1)))),0),0)</f>
        <v>0</v>
      </c>
      <c r="EX756" s="248">
        <f t="shared" ref="EX756:EX759" si="863">FF756</f>
        <v>18278.96</v>
      </c>
      <c r="EY756" s="174">
        <f>(L756*regular)+(M756*Cadeirantee)</f>
        <v>0</v>
      </c>
      <c r="EZ756" s="249">
        <f>SUMIF(FG756:GJ756,"&gt;0")</f>
        <v>51.364000000000004</v>
      </c>
      <c r="FA756" s="249">
        <f>SUMIF(FG756:GJ756,"&lt;0")+SUMIF(GN756:HP756,"&lt;0")</f>
        <v>-398.07100000000003</v>
      </c>
      <c r="FB756" s="174">
        <v>0</v>
      </c>
      <c r="FC756" s="175">
        <f>N756*km*'VALORES TABELA'!$B$13</f>
        <v>0</v>
      </c>
      <c r="FD756" s="250">
        <f>GL756</f>
        <v>0</v>
      </c>
      <c r="FE756" s="176">
        <f>(EW756+EW757+EW758+EW759+EX756+EX757+EX758+EX759+EY756+EY757+EY758+EY759+EY760+EZ756+EZ757+EZ758+EZ759+FA756+FA757+FA758+FA759+FC756+FC757+FC758+FC759+HY756-HZ756-IA756+FD756+FD757+FD758+FD759+FB760)</f>
        <v>18047.933000000001</v>
      </c>
      <c r="FF756" s="177">
        <f>IF(C756=4,SUM(Q756+Q757+Q758+S756+S757+S758)*Percapita/30*FF$4+(R756+R757+R758+T756+T757+T758)*Cadeirante/30*FF$4,IF(C756=3,IF(Q759+S759=10,Fixo/30*FF$4+(Q756+Q757+Q758+S756+S757+S758)*Percapita/30*FF$4+(R759+T759)*Cadeirante/30*FF$4,IF(Q759+S759&lt;=9,(Q759+S759)*Crechee/30*FF$4)+(R759+T759)*Cadeirante/30*FF$4+(Q756+Q757+Q758+S756+S757+S758)*Percapita/30*FF$4)+IF(Q759+S759&gt;=11,Fixo/30*FF$4+(Q759+S759-10)*Crechee/30*FF$4,0),IF(C756=2,IF(R756+R757+R758+R759+T756+T757+T758+T759=1,Cadeirante/30*FF$4,IF(R756+R757+R758+R759+T756+T757+T758+T759=2,Fixo/30*FF$4,IF(R756+R757+R758+R759+T756+T757+T758+T759&gt;2,Fixo/30*FF$4+(R756+R757+R758+R759+T756+T757+T758+T759-2)*Cadeirante/30*FF$4)))+(Q756+Q757+Q758+S756+S757+S758)*Percapita/30*FF$4+(Q759+S759)*Crechee/30*FF$4,IF(C756=1,IF(Q756+Q757+Q758+R756+R757+R758+S756+S757+S758+T756+T757+T758&lt;=15,(Q756+Q757+Q758+S756+S757+S758)*Percapita/30*FF$4,IF(Q756+Q757+Q758+R756+R757+R758+S756+S757+S758+T756+T757+T758&gt;=16,Fixo/30*FF$4+(Q756+Q757+Q758+R756+R757+R758+S756+S757+S758+T756+T757-16)*Percapita/30*FF$4))))))</f>
        <v>18278.96</v>
      </c>
      <c r="FG756" s="177">
        <f>IF(C756=4,SUM(U756+U757+U758+W756+W757+W758)*Percapita/30*FG$4+(V756+V757+V758+X756+X757+X758)*Cadeirante/30*FG$4,IF(C756=3,IF(U759+W759=10,Fixo/30*FG$4+(U756+U757+U758+W756+W757+W758)*Percapita/30*FG$4+(V759+X759)*Cadeirante/30*FG$4,IF(U759+W759&lt;=9,(U759+W759)*Crechee/30*FG$4)+(V759+X759)*Cadeirante/30*FG$4+(U756+U757+U758+W756+W757+W758)*Percapita/30*FG$4)+IF(U759+W759&gt;=11,Fixo/30*FG$4+(U759+W759-10)*Crechee/30*FG$4,0),IF(C756=2,IF(V756+V757+V758+V759+X756+X757+X758+X759=1,Cadeirante/30*FG$4,IF(V756+V757+V758+V759+X756+X757+X758+X759=2,Fixo/30*FG$4,IF(V756+V757+V758+V759+X756+X757+X758+X759&gt;2,Fixo/30*FG$4+(V756+V757+V758+V759+X756+X757+X758+X759-2)*Cadeirante/30*FG$4)))+(U756+U757+U758+W756+W757+W758)*Percapita/30*FG$4+(U759+W759)*Crechee/30*FG$4,IF(C756=1,IF(U756+U757+U758+V756+V757+V758+W756+W757+W758+X756+X757+X758&lt;=15,(U756+U757+U758+W756+W757+W758)*Percapita/30*FG$4,IF(U756+U757+U758+V756+V757+V758+W756+W757+W758+X756+X757+X758&gt;=16,Fixo/30*FG$4+(U756+U757+U758+V756+V757+V758+W756+W757+W758+X756+X757-16)*Percapita/30*FG$4))))))</f>
        <v>0</v>
      </c>
      <c r="FH756" s="177">
        <f>IF(C756=4,SUM(Y756+Y757+Y758+AA756+AA757+AA758)*Percapita/30*FH$4+(Z756+Z757+Z758+AB756+AB757+AB758)*Cadeirante/30*FH$4,IF(C756=3,IF(Y759+AA759=10,Fixo/30*FH$4+(Y756+Y757+Y758+AA756+AA757+AA758)*Percapita/30*FH$4+(Z759+AB759)*Cadeirante/30*FH$4,IF(Y759+AA759&lt;=9,(Y759+AA759)*Crechee/30*FH$4)+(Z759+AB759)*Cadeirante/30*FH$4+(Y756+Y757+Y758+AA756+AA757+AA758)*Percapita/30*FH$4)+IF(Y759+AA759&gt;=11,Fixo/30*FH$4+(Y759+AA759-10)*Crechee/30*FH$4,0),IF(C756=2,IF(Z756+Z757+Z758+Z759+AB756+AB757+AB758+AB759=1,Cadeirante/30*FH$4,IF(Z756+Z757+Z758+Z759+AB756+AB757+AB758+AB759=2,Fixo/30*FH$4,IF(Z756+Z757+Z758+Z759+AB756+AB757+AB758+AB759&gt;2,Fixo/30*FH$4+(Z756+Z757+Z758+Z759+AB756+AB757+AB758+AB759-2)*Cadeirante/30*FH$4)))+(Y756+Y757+Y758+AA756+AA757+AA758)*Percapita/30*FH$4+(Y759+AA759)*Crechee/30*FH$4,IF(C756=1,IF(Y756+Y757+Y758+Z756+Z757+Z758+AA756+AA757+AA758+AB756+AB757+AB758&lt;=15,(Y756+Y757+Y758+AA756+AA757+AA758)*Percapita/30*FH$4,IF(Y756+Y757+Y758+Z756+Z757+Z758+AA756+AA757+AA758+AB756+AB757+AB758&gt;=16,Fixo/30*FH$4+(Y756+Y757+Y758+Z756+Z757+Z758+AA756+AA757+AA758+AB756+AB757-16)*Percapita/30*FH$4))))))</f>
        <v>0</v>
      </c>
      <c r="FI756" s="177">
        <f>IF(C756=4,SUM(AC756+AC757+AC758+AE756+AE757+AE758)*Percapita/30*FI$4+(AD756+AD757+AD758+AF756+AF757+AF758)*Cadeirante/30*FI$4,IF(C756=3,IF(AC759+AE759=10,Fixo/30*FI$4+(AC756+AC757+AC758+AE756+AE757+AE758)*Percapita/30*FI$4+(AD759+AF759)*Cadeirante/30*FI$4,IF(AC759+AE759&lt;=9,(AC759+AE759)*Crechee/30*FI$4)+(AD759+AF759)*Cadeirante/30*FI$4+(AC756+AC757+AC758+AE756+AE757+AE758)*Percapita/30*FI$4)+IF(AC759+AE759&gt;=11,Fixo/30*FI$4+(AC759+AE759-10)*Crechee/30*FI$4,0),IF(C756=2,IF(AD756+AD757+AD758+AD759+AF756+AF757+AF758+AF759=1,Cadeirante/30*FI$4,IF(AD756+AD757+AD758+AD759+AF756+AF757+AF758+AF759=2,Fixo/30*FI$4,IF(AD756+AD757+AD758+AD759+AF756+AF757+AF758+AF759&gt;2,Fixo/30*FI$4+(AD756+AD757+AD758+AD759+AF756+AF757+AF758+AF759-2)*Cadeirante/30*FI$4)))+(AC756+AC757+AC758+AE756+AE757+AE758)*Percapita/30*FI$4+(AC759+AE759)*Crechee/30*FI$4,IF(C756=1,IF(AC756+AC757+AC758+AD756+AD757+AD758+AE756+AE757+AE758+AF756+AF757+AF758&lt;=15,(AC756+AC757+AC758+AE756+AE757+AE758)*Percapita/30*FI$4,IF(AC756+AC757+AC758+AD756+AD757+AD758+AE756+AE757+AE758+AF756+AF757+AF758&gt;=16,Fixo/30*FI$4+(AC756+AC757+AC758+AD756+AD757+AD758+AE756+AE757+AE758+AF756+AF757-16)*Percapita/30*FI$4))))))</f>
        <v>0</v>
      </c>
      <c r="FJ756" s="177">
        <f>IF(C756=4,SUM(AG756+AG757+AG758+AI756+AI757+AI758)*Percapita/30*FJ$4+(AH756+AH757+AH758+AJ756+AJ757+AJ758)*Cadeirante/30*FJ$4,IF(C756=3,IF(AG759+AI759=10,Fixo/30*FJ$4+(AG756+AG757+AG758+AI756+AI757+AI758)*Percapita/30*FJ$4+(AH759+AJ759)*Cadeirante/30*FJ$4,IF(AG759+AI759&lt;=9,(AG759+AI759)*Crechee/30*FJ$4)+(AH759+AJ759)*Cadeirante/30*FJ$4+(AG756+AG757+AG758+AI756+AI757+AI758)*Percapita/30*FJ$4)+IF(AG759+AI759&gt;=11,Fixo/30*FJ$4+(AG759+AI759-10)*Crechee/30*FJ$4,0),IF(C756=2,IF(AH756+AH757+AH758+AH759+AJ756+AJ757+AJ758+AJ759=1,Cadeirante/30*FJ$4,IF(AH756+AH757+AH758+AH759+AJ756+AJ757+AJ758+AJ759=2,Fixo/30*FJ$4,IF(AH756+AH757+AH758+AH759+AJ756+AJ757+AJ758+AJ759&gt;2,Fixo/30*FJ$4+(AH756+AH757+AH758+AH759+AJ756+AJ757+AJ758+AJ759-2)*Cadeirante/30*FJ$4)))+(AG756+AG757+AG758+AI756+AI757+AI758)*Percapita/30*FJ$4+(AG759+AI759)*Crechee/30*FJ$4,IF(C756=1,IF(AG756+AG757+AG758+AH756+AH757+AH758+AI756+AI757+AI758+AJ756+AJ757+AJ758&lt;=15,(AG756+AG757+AG758+AI756+AI757+AI758)*Percapita/30*FJ$4,IF(AG756+AG757+AG758+AH756+AH757+AH758+AI756+AI757+AI758+AJ756+AJ757+AJ758&gt;=16,Fixo/30*FJ$4+(AG756+AG757+AG758+AH756+AH757+AH758+AI756+AI757+AI758+AJ756+AJ757-16)*Percapita/30*FJ$4))))))</f>
        <v>0</v>
      </c>
      <c r="FK756" s="177">
        <f>IF(C756=4,SUM(AK756+AK757+AK758+AM756+AM757+AM758)*Percapita/30*FK$4+(AL756+AL757+AL758+AN756+AN757+AN758)*Cadeirante/30*FK$4,IF(C756=3,IF(AK759+AM759=10,Fixo/30*FK$4+(AK756+AK757+AK758+AM756+AM757+AM758)*Percapita/30*FK$4+(AL759+AN759)*Cadeirante/30*FK$4,IF(AK759+AM759&lt;=9,(AK759+AM759)*Crechee/30*FK$4)+(AL759+AN759)*Cadeirante/30*FK$4+(AK756+AK757+AK758+AM756+AM757+AM758)*Percapita/30*FK$4)+IF(AK759+AM759&gt;=11,Fixo/30*FK$4+(AK759+AM759-10)*Crechee/30*FK$4,0),IF(C756=2,IF(AL756+AL757+AL758+AL759+AN756+AN757+AN758+AN759=1,Cadeirante/30*FK$4,IF(AL756+AL757+AL758+AL759+AN756+AN757+AN758+AN759=2,Fixo/30*FK$4,IF(AL756+AL757+AL758+AL759+AN756+AN757+AN758+AN759&gt;2,Fixo/30*FK$4+(AL756+AL757+AL758+AL759+AN756+AN757+AN758+AN759-2)*Cadeirante/30*FK$4)))+(AK756+AK757+AK758+AM756+AM757+AM758)*Percapita/30*FK$4+(AK759+AM759)*Crechee/30*FK$4,IF(C756=1,IF(AK756+AK757+AK758+AL756+AL757+AL758+AM756+AM757+AM758+AN756+AN757+AN758&lt;=15,(AK756+AK757+AK758+AM756+AM757+AM758)*Percapita/30*FK$4,IF(AK756+AK757+AK758+AL756+AL757+AL758+AM756+AM757+AM758+AN756+AN757+AN758&gt;=16,Fixo/30*FK$4+(AK756+AK757+AK758+AL756+AL757+AL758+AM756+AM757+AM758+AN756+AN757-16)*Percapita/30*FK$4))))))</f>
        <v>0</v>
      </c>
      <c r="FL756" s="177">
        <f>IF(C756=4,SUM(AO756+AO757+AO758+AQ756+AQ757+AQ758)*Percapita/30*FL$4+(AP756+AP757+AP758+AR756+AR757+AR758)*Cadeirante/30*FL$4,IF(C756=3,IF(AO759+AQ759=10,Fixo/30*FL$4+(AO756+AO757+AO758+AQ756+AQ757+AQ758)*Percapita/30*FL$4+(AP759+AR759)*Cadeirante/30*FL$4,IF(AO759+AQ759&lt;=9,(AO759+AQ759)*Crechee/30*FL$4)+(AP759+AR759)*Cadeirante/30*FL$4+(AO756+AO757+AO758+AQ756+AQ757+AQ758)*Percapita/30*FL$4)+IF(AO759+AQ759&gt;=11,Fixo/30*FL$4+(AO759+AQ759-10)*Crechee/30*FL$4,0),IF(C756=2,IF(AP756+AP757+AP758+AP759+AR756+AR757+AR758+AR759=1,Cadeirante/30*FL$4,IF(AP756+AP757+AP758+AP759+AR756+AR757+AR758+AR759=2,Fixo/30*FL$4,IF(AP756+AP757+AP758+AP759+AR756+AR757+AR758+AR759&gt;2,Fixo/30*FL$4+(AP756+AP757+AP758+AP759+AR756+AR757+AR758+AR759-2)*Cadeirante/30*FL$4)))+(AO756+AO757+AO758+AQ756+AQ757+AQ758)*Percapita/30*FL$4+(AO759+AQ759)*Crechee/30*FL$4,IF(C756=1,IF(AO756+AO757+AO758+AP756+AP757+AP758+AQ756+AQ757+AQ758+AR756+AR757+AR758&lt;=15,(AO756+AO757+AO758+AQ756+AQ757+AQ758)*Percapita/30*FL$4,IF(AO756+AO757+AO758+AP756+AP757+AP758+AQ756+AQ757+AQ758+AR756+AR757+AR758&gt;=16,Fixo/30*FL$4+(AO756+AO757+AO758+AP756+AP757+AP758+AQ756+AQ757+AQ758+AR756+AR757-16)*Percapita/30*FL$4))))))</f>
        <v>0</v>
      </c>
      <c r="FM756" s="177">
        <f>IF(C756=4,SUM(AS756+AS757+AS758+AU756+AU757+AU758)*Percapita/30*FM$4+(AT756+AT757+AT758+AV756+AV757+AV758)*Cadeirante/30*FM$4,IF(C756=3,IF(AS759+AU759=10,Fixo/30*FM$4+(AS756+AS757+AS758+AU756+AU757+AU758)*Percapita/30*FM$4+(AT759+AV759)*Cadeirante/30*FM$4,IF(AS759+AU759&lt;=9,(AS759+AU759)*Crechee/30*FM$4)+(AT759+AV759)*Cadeirante/30*FM$4+(AS756+AS757+AS758+AU756+AU757+AU758)*Percapita/30*FM$4)+IF(AS759+AU759&gt;=11,Fixo/30*FM$4+(AS759+AU759-10)*Crechee/30*FM$4,0),IF(C756=2,IF(AT756+AT757+AT758+AT759+AV756+AV757+AV758+AV759=1,Cadeirante/30*FM$4,IF(AT756+AT757+AT758+AT759+AV756+AV757+AV758+AV759=2,Fixo/30*FM$4,IF(AT756+AT757+AT758+AT759+AV756+AV757+AV758+AV759&gt;2,Fixo/30*FM$4+(AT756+AT757+AT758+AT759+AV756+AV757+AV758+AV759-2)*Cadeirante/30*FM$4)))+(AS756+AS757+AS758+AU756+AU757+AU758)*Percapita/30*FM$4+(AS759+AU759)*Crechee/30*FM$4,IF(C756=1,IF(AS756+AS757+AS758+AT756+AT757+AT758+AU756+AU757+AU758+AV756+AV757+AV758&lt;=15,(AS756+AS757+AS758+AU756+AU757+AU758)*Percapita/30*FM$4,IF(AS756+AS757+AS758+AT756+AT757+AT758+AU756+AU757+AU758+AV756+AV757+AV758&gt;=16,Fixo/30*FM$4+(AS756+AS757+AS758+AT756+AT757+AT758+AU756+AU757+AU758+AV756+AV757-16)*Percapita/30*FM$4))))))</f>
        <v>0</v>
      </c>
      <c r="FN756" s="177">
        <f>IF(C756=4,SUM(AW756+AW757+AW758+AY756+AY757+AY758)*Percapita/30*FN$4+(AX756+AX757+AX758+AZ756+AZ757+AZ758)*Cadeirante/30*FN$4,IF(C756=3,IF(AW759+AY759=10,Fixo/30*FN$4+(AW756+AW757+AW758+AY756+AY757+AY758)*Percapita/30*FN$4+(AX759+AZ759)*Cadeirante/30*FN$4,IF(AW759+AY759&lt;=9,(AW759+AY759)*Crechee/30*FN$4)+(AX759+AZ759)*Cadeirante/30*FN$4+(AW756+AW757+AW758+AY756+AY757+AY758)*Percapita/30*FN$4)+IF(AW759+AY759&gt;=11,Fixo/30*FN$4+(AW759+AY759-10)*Crechee/30*FN$4,0),IF(C756=2,IF(AX756+AX757+AX758+AX759+AZ756+AZ757+AZ758+AZ759=1,Cadeirante/30*FN$4,IF(AX756+AX757+AX758+AX759+AZ756+AZ757+AZ758+AZ759=2,Fixo/30*FN$4,IF(AX756+AX757+AX758+AX759+AZ756+AZ757+AZ758+AZ759&gt;2,Fixo/30*FN$4+(AX756+AX757+AX758+AX759+AZ756+AZ757+AZ758+AZ759-2)*Cadeirante/30*FN$4)))+(AW756+AW757+AW758+AY756+AY757+AY758)*Percapita/30*FN$4+(AW759+AY759)*Crechee/30*FN$4,IF(C756=1,IF(AW756+AW757+AW758+AX756+AX757+AX758+AY756+AY757+AY758+AZ756+AZ757+AZ758&lt;=15,(AW756+AW757+AW758+AY756+AY757+AY758)*Percapita/30*FN$4,IF(AW756+AW757+AW758+AX756+AX757+AX758+AY756+AY757+AY758+AZ756+AZ757+AZ758&gt;=16,Fixo/30*FN$4+(AW756+AW757+AW758+AX756+AX757+AX758+AY756+AY757+AY758+AZ756+AZ757-16)*Percapita/30*FN$4))))))</f>
        <v>-282.50200000000001</v>
      </c>
      <c r="FO756" s="177">
        <f>IF(C756=4,SUM(BA756+BA757+BA758+BC756+BC757+BC758)*Percapita/30*FO$4+(BB756+BB757+BB758+BD756+BD757+BD758)*Cadeirante/30*FO$4,IF(C756=3,IF(BA759+BC759=10,Fixo/30*FO$4+(BA756+BA757+BA758+BC756+BC757+BC758)*Percapita/30*FO$4+(BB759+BD759)*Cadeirante/30*FO$4,IF(BA759+BC759&lt;=9,(BA759+BC759)*Crechee/30*FO$4)+(BB759+BD759)*Cadeirante/30*FO$4+(BA756+BA757+BA758+BC756+BC757+BC758)*Percapita/30*FO$4)+IF(BA759+BC759&gt;=11,Fixo/30*FO$4+(BA759+BC759-10)*Crechee/30*FO$4,0),IF(C756=2,IF(BB756+BB757+BB758+BB759+BD756+BD757+BD758+BD759=1,Cadeirante/30*FO$4,IF(BB756+BB757+BB758+BB759+BD756+BD757+BD758+BD759=2,Fixo/30*FO$4,IF(BB756+BB757+BB758+BB759+BD756+BD757+BD758+BD759&gt;2,Fixo/30*FO$4+(BB756+BB757+BB758+BB759+BD756+BD757+BD758+BD759-2)*Cadeirante/30*FO$4)))+(BA756+BA757+BA758+BC756+BC757+BC758)*Percapita/30*FO$4+(BA759+BC759)*Crechee/30*FO$4,IF(C756=1,IF(BA756+BA757+BA758+BB756+BB757+BB758+BC756+BC757+BC758+BD756+BD757+BD758&lt;=15,(BA756+BA757+BA758+BC756+BC757+BC758)*Percapita/30*FO$4,IF(BA756+BA757+BA758+BB756+BB757+BB758+BC756+BC757+BC758+BD756+BD757+BD758&gt;=16,Fixo/30*FO$4+(BA756+BA757+BA758+BB756+BB757+BB758+BC756+BC757+BC758+BD756+BD757-16)*Percapita/30*FO$4))))))</f>
        <v>0</v>
      </c>
      <c r="FP756" s="177">
        <f>IF(C756=4,SUM(BE756+BE757+BE758+BG756+BG757+BG758)*Percapita/30*FP$4+(BF756+BF757+BF758+BH756+BH757+BH758)*Cadeirante/30*FP$4,IF(C756=3,IF(BE759+BG759=10,Fixo/30*FP$4+(BE756+BE757+BE758+BG756+BG757+BG758)*Percapita/30*FP$4+(BF759+BH759)*Cadeirante/30*FP$4,IF(BE759+BG759&lt;=9,(BE759+BG759)*Crechee/30*FP$4)+(BF759+BH759)*Cadeirante/30*FP$4+(BE756+BE757+BE758+BG756+BG757+BG758)*Percapita/30*FP$4)+IF(BE759+BG759&gt;=11,Fixo/30*FP$4+(BE759+BG759-10)*Crechee/30*FP$4,0),IF(C756=2,IF(BF756+BF757+BF758+BF759+BH756+BH757+BH758+BH759=1,Cadeirante/30*FP$4,IF(BF756+BF757+BF758+BF759+BH756+BH757+BH758+BH759=2,Fixo/30*FP$4,IF(BF756+BF757+BF758+BF759+BH756+BH757+BH758+BH759&gt;2,Fixo/30*FP$4+(BF756+BF757+BF758+BF759+BH756+BH757+BH758+BH759-2)*Cadeirante/30*FP$4)))+(BE756+BE757+BE758+BG756+BG757+BG758)*Percapita/30*FP$4+(BE759+BG759)*Crechee/30*FP$4,IF(C756=1,IF(BE756+BE757+BE758+BF756+BF757+BF758+BG756+BG757+BG758+BH756+BH757+BH758&lt;=15,(BE756+BE757+BE758+BG756+BG757+BG758)*Percapita/30*FP$4,IF(BE756+BE757+BE758+BF756+BF757+BF758+BG756+BG757+BG758+BH756+BH757+BH758&gt;=16,Fixo/30*FP$4+(BE756+BE757+BE758+BF756+BF757+BF758+BG756+BG757+BG758+BH756+BH757-16)*Percapita/30*FP$4))))))</f>
        <v>0</v>
      </c>
      <c r="FQ756" s="177">
        <f>IF(C756=4,SUM(BI756+BI757+BI758+BK756+BK757+BK758)*Percapita/30*FQ$4+(BJ756+BJ757+BJ758+BL756+BL757+BL758)*Cadeirante/30*FQ$4,IF(C756=3,IF(BI759+BK759=10,Fixo/30*FQ$4+(BI756+BI757+BI758+BK756+BK757+BK758)*Percapita/30*FQ$4+(BJ759+BL759)*Cadeirante/30*FQ$4,IF(BI759+BK759&lt;=9,(BI759+BK759)*Crechee/30*FQ$4)+(BJ759+BL759)*Cadeirante/30*FQ$4+(BI756+BI757+BI758+BK756+BK757+BK758)*Percapita/30*FQ$4)+IF(BI759+BK759&gt;=11,Fixo/30*FQ$4+(BI759+BK759-10)*Crechee/30*FQ$4,0),IF(C756=2,IF(BJ756+BJ757+BJ758+BJ759+BL756+BL757+BL758+BL759=1,Cadeirante/30*FQ$4,IF(BJ756+BJ757+BJ758+BJ759+BL756+BL757+BL758+BL759=2,Fixo/30*FQ$4,IF(BJ756+BJ757+BJ758+BJ759+BL756+BL757+BL758+BL759&gt;2,Fixo/30*FQ$4+(BJ756+BJ757+BJ758+BJ759+BL756+BL757+BL758+BL759-2)*Cadeirante/30*FQ$4)))+(BI756+BI757+BI758+BK756+BK757+BK758)*Percapita/30*FQ$4+(BI759+BK759)*Crechee/30*FQ$4,IF(C756=1,IF(BI756+BI757+BI758+BJ756+BJ757+BJ758+BK756+BK757+BK758+BL756+BL757+BL758&lt;=15,(BI756+BI757+BI758+BK756+BK757+BK758)*Percapita/30*FQ$4,IF(BI756+BI757+BI758+BJ756+BJ757+BJ758+BK756+BK757+BK758+BL756+BL757+BL758&gt;=16,Fixo/30*FQ$4+(BI756+BI757+BI758+BJ756+BJ757+BJ758+BK756+BK757+BK758+BL756+BL757-16)*Percapita/30*FQ$4))))))</f>
        <v>0</v>
      </c>
      <c r="FR756" s="177">
        <f>IF(C756=4,SUM(BM756+BM757+BM758+BO756+BO757+BO758)*Percapita/30*FR$4+(BN756+BN757+BN758+BP756+BP757+BP758)*Cadeirante/30*FR$4,IF(C756=3,IF(BM759+BO759=10,Fixo/30*FR$4+(BM756+BM757+BM758+BO756+BO757+BO758)*Percapita/30*FR$4+(BN759+BP759)*Cadeirante/30*FR$4,IF(BM759+BO759&lt;=9,(BM759+BO759)*Crechee/30*FR$4)+(BN759+BP759)*Cadeirante/30*FR$4+(BM756+BM757+BM758+BO756+BO757+BO758)*Percapita/30*FR$4)+IF(BM759+BO759&gt;=11,Fixo/30*FR$4+(BM759+BO759-10)*Crechee/30*FR$4,0),IF(C756=2,IF(BN756+BN757+BN758+BN759+BP756+BP757+BP758+BP759=1,Cadeirante/30*FR$4,IF(BN756+BN757+BN758+BN759+BP756+BP757+BP758+BP759=2,Fixo/30*FR$4,IF(BN756+BN757+BN758+BN759+BP756+BP757+BP758+BP759&gt;2,Fixo/30*FR$4+(BN756+BN757+BN758+BN759+BP756+BP757+BP758+BP759-2)*Cadeirante/30*FR$4)))+(BM756+BM757+BM758+BO756+BO757+BO758)*Percapita/30*FR$4+(BM759+BO759)*Crechee/30*FR$4,IF(C756=1,IF(BM756+BM757+BM758+BN756+BN757+BN758+BO756+BO757+BO758+BP756+BP757+BP758&lt;=15,(BM756+BM757+BM758+BO756+BO757+BO758)*Percapita/30*FR$4,IF(BM756+BM757+BM758+BN756+BN757+BN758+BO756+BO757+BO758+BP756+BP757+BP758&gt;=16,Fixo/30*FR$4+(BM756+BM757+BM758+BN756+BN757+BN758+BO756+BO757+BO758+BP756+BP757-16)*Percapita/30*FR$4))))))</f>
        <v>0</v>
      </c>
      <c r="FS756" s="177">
        <f>IF(C756=4,SUM(BQ756+BQ757+BQ758+BS756+BS757+BS758)*Percapita/30*FS$4+(BR756+BR757+BR758+BT756+BT757+BT758)*Cadeirante/30*FS$4,IF(C756=3,IF(BQ759+BS759=10,Fixo/30*FS$4+(BQ756+BQ757+BQ758+BS756+BS757+BS758)*Percapita/30*FS$4+(BR759+BT759)*Cadeirante/30*FS$4,IF(BQ759+BS759&lt;=9,(BQ759+BS759)*Crechee/30*FS$4)+(BR759+BT759)*Cadeirante/30*FS$4+(BQ756+BQ757+BQ758+BS756+BS757+BS758)*Percapita/30*FS$4)+IF(BQ759+BS759&gt;=11,Fixo/30*FS$4+(BQ759+BS759-10)*Crechee/30*FS$4,0),IF(C756=2,IF(BR756+BR757+BR758+BR759+BT756+BT757+BT758+BT759=1,Cadeirante/30*FS$4,IF(BR756+BR757+BR758+BR759+BT756+BT757+BT758+BT759=2,Fixo/30*FS$4,IF(BR756+BR757+BR758+BR759+BT756+BT757+BT758+BT759&gt;2,Fixo/30*FS$4+(BR756+BR757+BR758+BR759+BT756+BT757+BT758+BT759-2)*Cadeirante/30*FS$4)))+(BQ756+BQ757+BQ758+BS756+BS757+BS758)*Percapita/30*FS$4+(BQ759+BS759)*Crechee/30*FS$4,IF(C756=1,IF(BQ756+BQ757+BQ758+BR756+BR757+BR758+BS756+BS757+BS758+BT756+BT757+BT758&lt;=15,(BQ756+BQ757+BQ758+BS756+BS757+BS758)*Percapita/30*FS$4,IF(BQ756+BQ757+BQ758+BR756+BR757+BR758+BS756+BS757+BS758+BT756+BT757+BT758&gt;=16,Fixo/30*FS$4+(BQ756+BQ757+BQ758+BR756+BR757+BR758+BS756+BS757+BS758+BT756+BT757-16)*Percapita/30*FS$4))))))</f>
        <v>0</v>
      </c>
      <c r="FT756" s="177">
        <f>IF(C756=4,SUM(BU756+BU757+BU758+BW756+BW757+BW758)*Percapita/30*FT$4+(BV756+BV757+BV758+BX756+BX757+BX758)*Cadeirante/30*FT$4,IF(C756=3,IF(BU759+BW759=10,Fixo/30*FT$4+(BU756+BU757+BU758+BW756+BW757+BW758)*Percapita/30*FT$4+(BV759+BX759)*Cadeirante/30*FT$4,IF(BU759+BW759&lt;=9,(BU759+BW759)*Crechee/30*FT$4)+(BV759+BX759)*Cadeirante/30*FT$4+(BU756+BU757+BU758+BW756+BW757+BW758)*Percapita/30*FT$4)+IF(BU759+BW759&gt;=11,Fixo/30*FT$4+(BU759+BW759-10)*Crechee/30*FT$4,0),IF(C756=2,IF(BV756+BV757+BV758+BV759+BX756+BX757+BX758+BX759=1,Cadeirante/30*FT$4,IF(BV756+BV757+BV758+BV759+BX756+BX757+BX758+BX759=2,Fixo/30*FT$4,IF(BV756+BV757+BV758+BV759+BX756+BX757+BX758+BX759&gt;2,Fixo/30*FT$4+(BV756+BV757+BV758+BV759+BX756+BX757+BX758+BX759-2)*Cadeirante/30*FT$4)))+(BU756+BU757+BU758+BW756+BW757+BW758)*Percapita/30*FT$4+(BU759+BW759)*Crechee/30*FT$4,IF(C756=1,IF(BU756+BU757+BU758+BV756+BV757+BV758+BW756+BW757+BW758+BX756+BX757+BX758&lt;=15,(BU756+BU757+BU758+BW756+BW757+BW758)*Percapita/30*FT$4,IF(BU756+BU757+BU758+BV756+BV757+BV758+BW756+BW757+BW758+BX756+BX757+BX758&gt;=16,Fixo/30*FT$4+(BU756+BU757+BU758+BV756+BV757+BV758+BW756+BW757+BW758+BX756+BX757-16)*Percapita/30*FT$4))))))</f>
        <v>0</v>
      </c>
      <c r="FU756" s="177">
        <f>IF(C756=4,SUM(BY756+BY757+BY758+CA756+CA757+CA758)*Percapita/30*FU$4+(BZ756+BZ757+BZ758+CB756+CB757+CB758)*Cadeirante/30*FU$4,IF(C756=3,IF(BY759+CA759=10,Fixo/30*FU$4+(BY756+BY757+BY758+CA756+CA757+CA758)*Percapita/30*FU$4+(BZ759+CB759)*Cadeirante/30*FU$4,IF(BY759+CA759&lt;=9,(BY759+CA759)*Crechee/30*FU$4)+(BZ759+CB759)*Cadeirante/30*FU$4+(BY756+BY757+BY758+CA756+CA757+CA758)*Percapita/30*FU$4)+IF(BY759+CA759&gt;=11,Fixo/30*FU$4+(BY759+CA759-10)*Crechee/30*FU$4,0),IF(C756=2,IF(BZ756+BZ757+BZ758+BZ759+CB756+CB757+CB758+CB759=1,Cadeirante/30*FU$4,IF(BZ756+BZ757+BZ758+BZ759+CB756+CB757+CB758+CB759=2,Fixo/30*FU$4,IF(BZ756+BZ757+BZ758+BZ759+CB756+CB757+CB758+CB759&gt;2,Fixo/30*FU$4+(BZ756+BZ757+BZ758+BZ759+CB756+CB757+CB758+CB759-2)*Cadeirante/30*FU$4)))+(BY756+BY757+BY758+CA756+CA757+CA758)*Percapita/30*FU$4+(BY759+CA759)*Crechee/30*FU$4,IF(C756=1,IF(BY756+BY757+BY758+BZ756+BZ757+BZ758+CA756+CA757+CA758+CB756+CB757+CB758&lt;=15,(BY756+BY757+BY758+CA756+CA757+CA758)*Percapita/30*FU$4,IF(BY756+BY757+BY758+BZ756+BZ757+BZ758+CA756+CA757+CA758+CB756+CB757+CB758&gt;=16,Fixo/30*FU$4+(BY756+BY757+BY758+BZ756+BZ757+BZ758+CA756+CA757+CA758+CB756+CB757-16)*Percapita/30*FU$4))))))</f>
        <v>0</v>
      </c>
      <c r="FV756" s="177">
        <f>IF(C756=4,SUM(CC756+CC757+CC758+CE756+CE757+CE758)*Percapita/30*FV$4+(CD756+CD757+CD758+CF756+CF757+CF758)*Cadeirante/30*FV$4,IF(C756=3,IF(CC759+CE759=10,Fixo/30*FV$4+(CC756+CC757+CC758+CE756+CE757+CE758)*Percapita/30*FV$4+(CD759+CF759)*Cadeirante/30*FV$4,IF(CC759+CE759&lt;=9,(CC759+CE759)*Crechee/30*FV$4)+(CD759+CF759)*Cadeirante/30*FV$4+(CC756+CC757+CC758+CE756+CE757+CE758)*Percapita/30*FV$4)+IF(CC759+CE759&gt;=11,Fixo/30*FV$4+(CC759+CE759-10)*Crechee/30*FV$4,0),IF(C756=2,IF(CD756+CD757+CD758+CD759+CF756+CF757+CF758+CF759=1,Cadeirante/30*FV$4,IF(CD756+CD757+CD758+CD759+CF756+CF757+CF758+CF759=2,Fixo/30*FV$4,IF(CD756+CD757+CD758+CD759+CF756+CF757+CF758+CF759&gt;2,Fixo/30*FV$4+(CD756+CD757+CD758+CD759+CF756+CF757+CF758+CF759-2)*Cadeirante/30*FV$4)))+(CC756+CC757+CC758+CE756+CE757+CE758)*Percapita/30*FV$4+(CC759+CE759)*Crechee/30*FV$4,IF(C756=1,IF(CC756+CC757+CC758+CD756+CD757+CD758+CE756+CE757+CE758+CF756+CF757+CF758&lt;=15,(CC756+CC757+CC758+CE756+CE757+CE758)*Percapita/30*FV$4,IF(CC756+CC757+CC758+CD756+CD757+CD758+CE756+CE757+CE758+CF756+CF757+CF758&gt;=16,Fixo/30*FV$4+(CC756+CC757+CC758+CD756+CD757+CD758+CE756+CE757+CE758+CF756+CF757-16)*Percapita/30*FV$4))))))</f>
        <v>0</v>
      </c>
      <c r="FW756" s="177">
        <f>IF(C756=4,SUM(CG756+CG757+CG758+CI756+CI757+CI758)*Percapita/30*FW$4+(CH756+CH757+CH758+CJ756+CJ757+CJ758)*Cadeirante/30*FW$4,IF(C756=3,IF(CG759+CI759=10,Fixo/30*FW$4+(CG756+CG757+CG758+CI756+CI757+CI758)*Percapita/30*FW$4+(CH759+CJ759)*Cadeirante/30*FW$4,IF(CG759+CI759&lt;=9,(CG759+CI759)*Crechee/30*FW$4)+(CH759+CJ759)*Cadeirante/30*FW$4+(CG756+CG757+CG758+CI756+CI757+CI758)*Percapita/30*FW$4)+IF(CG759+CI759&gt;=11,Fixo/30*FW$4+(CG759+CI759-10)*Crechee/30*FW$4,0),IF(C756=2,IF(CH756+CH757+CH758+CH759+CJ756+CJ757+CJ758+CJ759=1,Cadeirante/30*FW$4,IF(CH756+CH757+CH758+CH759+CJ756+CJ757+CJ758+CJ759=2,Fixo/30*FW$4,IF(CH756+CH757+CH758+CH759+CJ756+CJ757+CJ758+CJ759&gt;2,Fixo/30*FW$4+(CH756+CH757+CH758+CH759+CJ756+CJ757+CJ758+CJ759-2)*Cadeirante/30*FW$4)))+(CG756+CG757+CG758+CI756+CI757+CI758)*Percapita/30*FW$4+(CG759+CI759)*Crechee/30*FW$4,IF(C756=1,IF(CG756+CG757+CG758+CH756+CH757+CH758+CI756+CI757+CI758+CJ756+CJ757+CJ758&lt;=15,(CG756+CG757+CG758+CI756+CI757+CI758)*Percapita/30*FW$4,IF(CG756+CG757+CG758+CH756+CH757+CH758+CI756+CI757+CI758+CJ756+CJ757+CJ758&gt;=16,Fixo/30*FW$4+(CG756+CG757+CG758+CH756+CH757+CH758+CI756+CI757+CI758+CJ756+CJ757-16)*Percapita/30*FW$4))))))</f>
        <v>0</v>
      </c>
      <c r="FX756" s="177">
        <f>IF(C756=4,SUM(CK756+CK757+CK758+CM756+CM757+CM758)*Percapita/30*FX$4+(CL756+CL757+CL758+CN756+CN757+CN758)*Cadeirante/30*FX$4,IF(C756=3,IF(CK759+CM759=10,Fixo/30*FX$4+(CK756+CK757+CK758+CM756+CM757+CM758)*Percapita/30*FX$4+(CL759+CN759)*Cadeirante/30*FX$4,IF(CK759+CM759&lt;=9,(CK759+CM759)*Crechee/30*FX$4)+(CL759+CN759)*Cadeirante/30*FX$4+(CK756+CK757+CK758+CM756+CM757+CM758)*Percapita/30*FX$4)+IF(CK759+CM759&gt;=11,Fixo/30*FX$4+(CK759+CM759-10)*Crechee/30*FX$4,0),IF(C756=2,IF(CL756+CL757+CL758+CL759+CN756+CN757+CN758+CN759=1,Cadeirante/30*FX$4,IF(CL756+CL757+CL758+CL759+CN756+CN757+CN758+CN759=2,Fixo/30*FX$4,IF(CL756+CL757+CL758+CL759+CN756+CN757+CN758+CN759&gt;2,Fixo/30*FX$4+(CL756+CL757+CL758+CL759+CN756+CN757+CN758+CN759-2)*Cadeirante/30*FX$4)))+(CK756+CK757+CK758+CM756+CM757+CM758)*Percapita/30*FX$4+(CK759+CM759)*Crechee/30*FX$4,IF(C756=1,IF(CK756+CK757+CK758+CL756+CL757+CL758+CM756+CM757+CM758+CN756+CN757+CN758&lt;=15,(CK756+CK757+CK758+CM756+CM757+CM758)*Percapita/30*FX$4,IF(CK756+CK757+CK758+CL756+CL757+CL758+CM756+CM757+CM758+CN756+CN757+CN758&gt;=16,Fixo/30*FX$4+(CK756+CK757+CK758+CL756+CL757+CL758+CM756+CM757+CM758+CN756+CN757-16)*Percapita/30*FX$4))))))</f>
        <v>0</v>
      </c>
      <c r="FY756" s="177">
        <f>IF(C756=4,SUM(CO756+CO757+CO758+CQ756+CQ757+CQ758)*Percapita/30*FY$4+(CP756+CP757+CP758+CR756+CR757+CR758)*Cadeirante/30*FY$4,IF(C756=3,IF(CO759+CQ759=10,Fixo/30*FY$4+(CO756+CO757+CO758+CQ756+CQ757+CQ758)*Percapita/30*FY$4+(CP759+CR759)*Cadeirante/30*FY$4,IF(CO759+CQ759&lt;=9,(CO759+CQ759)*Crechee/30*FY$4)+(CP759+CR759)*Cadeirante/30*FY$4+(CO756+CO757+CO758+CQ756+CQ757+CQ758)*Percapita/30*FY$4)+IF(CO759+CQ759&gt;=11,Fixo/30*FY$4+(CO759+CQ759-10)*Crechee/30*FY$4,0),IF(C756=2,IF(CP756+CP757+CP758+CP759+CR756+CR757+CR758+CR759=1,Cadeirante/30*FY$4,IF(CP756+CP757+CP758+CP759+CR756+CR757+CR758+CR759=2,Fixo/30*FY$4,IF(CP756+CP757+CP758+CP759+CR756+CR757+CR758+CR759&gt;2,Fixo/30*FY$4+(CP756+CP757+CP758+CP759+CR756+CR757+CR758+CR759-2)*Cadeirante/30*FY$4)))+(CO756+CO757+CO758+CQ756+CQ757+CQ758)*Percapita/30*FY$4+(CO759+CQ759)*Crechee/30*FY$4,IF(C756=1,IF(CO756+CO757+CO758+CP756+CP757+CP758+CQ756+CQ757+CQ758+CR756+CR757+CR758&lt;=15,(CO756+CO757+CO758+CQ756+CQ757+CQ758)*Percapita/30*FY$4,IF(CO756+CO757+CO758+CP756+CP757+CP758+CQ756+CQ757+CQ758+CR756+CR757+CR758&gt;=16,Fixo/30*FY$4+(CO756+CO757+CO758+CP756+CP757+CP758+CQ756+CQ757+CQ758+CR756+CR757-16)*Percapita/30*FY$4))))))</f>
        <v>0</v>
      </c>
      <c r="FZ756" s="177">
        <f>IF(C756=4,SUM(CS756+CS757+CS758+CU756+CU757+CU758)*Percapita/30*FZ$4+(CT756+CT757+CT758+CV756+CV757+CV758)*Cadeirante/30*FZ$4,IF(C756=3,IF(CS759+CU759=10,Fixo/30*FZ$4+(CS756+CS757+CS758+CU756+CU757+CU758)*Percapita/30*FZ$4+(CT759+CV759)*Cadeirante/30*FZ$4,IF(CS759+CU759&lt;=9,(CS759+CU759)*Crechee/30*FZ$4)+(CT759+CV759)*Cadeirante/30*FZ$4+(CS756+CS757+CS758+CU756+CU757+CU758)*Percapita/30*FZ$4)+IF(CS759+CU759&gt;=11,Fixo/30*FZ$4+(CS759+CU759-10)*Crechee/30*FZ$4,0),IF(C756=2,IF(CT756+CT757+CT758+CT759+CV756+CV757+CV758+CV759=1,Cadeirante/30*FZ$4,IF(CT756+CT757+CT758+CT759+CV756+CV757+CV758+CV759=2,Fixo/30*FZ$4,IF(CT756+CT757+CT758+CT759+CV756+CV757+CV758+CV759&gt;2,Fixo/30*FZ$4+(CT756+CT757+CT758+CT759+CV756+CV757+CV758+CV759-2)*Cadeirante/30*FZ$4)))+(CS756+CS757+CS758+CU756+CU757+CU758)*Percapita/30*FZ$4+(CS759+CU759)*Crechee/30*FZ$4,IF(C756=1,IF(CS756+CS757+CS758+CT756+CT757+CT758+CU756+CU757+CU758+CV756+CV757+CV758&lt;=15,(CS756+CS757+CS758+CU756+CU757+CU758)*Percapita/30*FZ$4,IF(CS756+CS757+CS758+CT756+CT757+CT758+CU756+CU757+CU758+CV756+CV757+CV758&gt;=16,Fixo/30*FZ$4+(CS756+CS757+CS758+CT756+CT757+CT758+CU756+CU757+CU758+CV756+CV757-16)*Percapita/30*FZ$4))))))</f>
        <v>0</v>
      </c>
      <c r="GA756" s="177">
        <f>IF(C756=4,SUM(CW756+CW757+CW758+CY756+CY757+CY758)*Percapita/30*GA$4+(CX756+CX757+CX758+CZ756+CZ757+CZ758)*Cadeirante/30*GA$4,IF(C756=3,IF(CW759+CY759=10,Fixo/30*GA$4+(CW756+CW757+CW758+CY756+CY757+CY758)*Percapita/30*GA$4+(CX759+CZ759)*Cadeirante/30*GA$4,IF(CW759+CY759&lt;=9,(CW759+CY759)*Crechee/30*GA$4)+(CX759+CZ759)*Cadeirante/30*GA$4+(CW756+CW757+CW758+CY756+CY757+CY758)*Percapita/30*GA$4)+IF(CW759+CY759&gt;=11,Fixo/30*GA$4+(CW759+CY759-10)*Crechee/30*GA$4,0),IF(C756=2,IF(CX756+CX757+CX758+CX759+CZ756+CZ757+CZ758+CZ759=1,Cadeirante/30*GA$4,IF(CX756+CX757+CX758+CX759+CZ756+CZ757+CZ758+CZ759=2,Fixo/30*GA$4,IF(CX756+CX757+CX758+CX759+CZ756+CZ757+CZ758+CZ759&gt;2,Fixo/30*GA$4+(CX756+CX757+CX758+CX759+CZ756+CZ757+CZ758+CZ759-2)*Cadeirante/30*GA$4)))+(CW756+CW757+CW758+CY756+CY757+CY758)*Percapita/30*GA$4+(CW759+CY759)*Crechee/30*GA$4,IF(C756=1,IF(CW756+CW757+CW758+CX756+CX757+CX758+CY756+CY757+CY758+CZ756+CZ757+CZ758&lt;=15,(CW756+CW757+CW758+CY756+CY757+CY758)*Percapita/30*GA$4,IF(CW756+CW757+CW758+CX756+CX757+CX758+CY756+CY757+CY758+CZ756+CZ757+CZ758&gt;=16,Fixo/30*GA$4+(CW756+CW757+CW758+CX756+CX757+CX758+CY756+CY757+CY758+CZ756+CZ757-16)*Percapita/30*GA$4))))))</f>
        <v>-115.56900000000002</v>
      </c>
      <c r="GB756" s="177">
        <f>IF(C756=4,SUM(DA756+DA757+DA758+DC756+DC757+DC758)*Percapita/30*GB$4+(DB756+DB757+DB758+DD756+DD757+DD758)*Cadeirante/30*GB$4,IF(C756=3,IF(DA759+DC759=10,Fixo/30*GB$4+(DA756+DA757+DA758+DC756+DC757+DC758)*Percapita/30*GB$4+(DB759+DD759)*Cadeirante/30*GB$4,IF(DA759+DC759&lt;=9,(DA759+DC759)*Crechee/30*GB$4)+(DB759+DD759)*Cadeirante/30*GB$4+(DA756+DA757+DA758+DC756+DC757+DC758)*Percapita/30*GB$4)+IF(DA759+DC759&gt;=11,Fixo/30*GB$4+(DA759+DC759-10)*Crechee/30*GB$4,0),IF(C756=2,IF(DB756+DB757+DB758+DB759+DD756+DD757+DD758+DD759=1,Cadeirante/30*GB$4,IF(DB756+DB757+DB758+DB759+DD756+DD757+DD758+DD759=2,Fixo/30*GB$4,IF(DB756+DB757+DB758+DB759+DD756+DD757+DD758+DD759&gt;2,Fixo/30*GB$4+(DB756+DB757+DB758+DB759+DD756+DD757+DD758+DD759-2)*Cadeirante/30*GB$4)))+(DA756+DA757+DA758+DC756+DC757+DC758)*Percapita/30*GB$4+(DA759+DC759)*Crechee/30*GB$4,IF(C756=1,IF(DA756+DA757+DA758+DB756+DB757+DB758+DC756+DC757+DC758+DD756+DD757+DD758&lt;=15,(DA756+DA757+DA758+DC756+DC757+DC758)*Percapita/30*GB$4,IF(DA756+DA757+DA758+DB756+DB757+DB758+DC756+DC757+DC758+DD756+DD757+DD758&gt;=16,Fixo/30*GB$4+(DA756+DA757+DA758+DB756+DB757+DB758+DC756+DC757+DC758+DD756+DD757-16)*Percapita/30*GB$4))))))</f>
        <v>0</v>
      </c>
      <c r="GC756" s="177">
        <f>IF(C756=4,SUM(DE756+DE757+DE758+DG756+DG757+DG758)*Percapita/30*GC$4+(DF756+DF757+DF758+DH756+DH757+DH758)*Cadeirante/30*GC$4,IF(C756=3,IF(DE759+DG759=10,Fixo/30*GC$4+(DE756+DE757+DE758+DG756+DG757+DG758)*Percapita/30*GC$4+(DF759+DH759)*Cadeirante/30*GC$4,IF(DE759+DG759&lt;=9,(DE759+DG759)*Crechee/30*GC$4)+(DF759+DH759)*Cadeirante/30*GC$4+(DE756+DE757+DE758+DG756+DG757+DG758)*Percapita/30*GC$4)+IF(DE759+DG759&gt;=11,Fixo/30*GC$4+(DE759+DG759-10)*Crechee/30*GC$4,0),IF(C756=2,IF(DF756+DF757+DF758+DF759+DH756+DH757+DH758+DH759=1,Cadeirante/30*GC$4,IF(DF756+DF757+DF758+DF759+DH756+DH757+DH758+DH759=2,Fixo/30*GC$4,IF(DF756+DF757+DF758+DF759+DH756+DH757+DH758+DH759&gt;2,Fixo/30*GC$4+(DF756+DF757+DF758+DF759+DH756+DH757+DH758+DH759-2)*Cadeirante/30*GC$4)))+(DE756+DE757+DE758+DG756+DG757+DG758)*Percapita/30*GC$4+(DE759+DG759)*Crechee/30*GC$4,IF(C756=1,IF(DE756+DE757+DE758+DF756+DF757+DF758+DG756+DG757+DG758+DH756+DH757+DH758&lt;=15,(DE756+DE757+DE758+DG756+DG757+DG758)*Percapita/30*GC$4,IF(DE756+DE757+DE758+DF756+DF757+DF758+DG756+DG757+DG758+DH756+DH757+DH758&gt;=16,Fixo/30*GC$4+(DE756+DE757+DE758+DF756+DF757+DF758+DG756+DG757+DG758+DH756+DH757-16)*Percapita/30*GC$4))))))</f>
        <v>0</v>
      </c>
      <c r="GD756" s="177">
        <f>IF(C756=4,SUM(DI756+DI757+DI758+DK756+DK757+DK758)*Percapita/30*GD$4+(DJ756+DJ757+DJ758+DL756+DL757+DL758)*Cadeirante/30*GD$4,IF(C756=3,IF(DI759+DK759=10,Fixo/30*GD$4+(DI756+DI757+DI758+DK756+DK757+DK758)*Percapita/30*GD$4+(DJ759+DL759)*Cadeirante/30*GD$4,IF(DI759+DK759&lt;=9,(DI759+DK759)*Crechee/30*GD$4)+(DJ759+DL759)*Cadeirante/30*GD$4+(DI756+DI757+DI758+DK756+DK757+DK758)*Percapita/30*GD$4)+IF(DI759+DK759&gt;=11,Fixo/30*GD$4+(DI759+DK759-10)*Crechee/30*GD$4,0),IF(C756=2,IF(DJ756+DJ757+DJ758+DJ759+DL756+DL757+DL758+DL759=1,Cadeirante/30*GD$4,IF(DJ756+DJ757+DJ758+DJ759+DL756+DL757+DL758+DL759=2,Fixo/30*GD$4,IF(DJ756+DJ757+DJ758+DJ759+DL756+DL757+DL758+DL759&gt;2,Fixo/30*GD$4+(DJ756+DJ757+DJ758+DJ759+DL756+DL757+DL758+DL759-2)*Cadeirante/30*GD$4)))+(DI756+DI757+DI758+DK756+DK757+DK758)*Percapita/30*GD$4+(DI759+DK759)*Crechee/30*GD$4,IF(C756=1,IF(DI756+DI757+DI758+DJ756+DJ757+DJ758+DK756+DK757+DK758+DL756+DL757+DL758&lt;=15,(DI756+DI757+DI758+DK756+DK757+DK758)*Percapita/30*GD$4,IF(DI756+DI757+DI758+DJ756+DJ757+DJ758+DK756+DK757+DK758+DL756+DL757+DL758&gt;=16,Fixo/30*GD$4+(DI756+DI757+DI758+DJ756+DJ757+DJ758+DK756+DK757+DK758+DL756+DL757-16)*Percapita/30*GD$4))))))</f>
        <v>0</v>
      </c>
      <c r="GE756" s="177">
        <f>IF(C756=4,SUM(DM756+DM757+DM758+DO756+DO757+DO758)*Percapita/30*GE$4+(DN756+DN757+DN758+DP756+DP757+DP758)*Cadeirante/30*GE$4,IF(C756=3,IF(DM759+DO759=10,Fixo/30*GE$4+(DM756+DM757+DM758+DO756+DO757+DO758)*Percapita/30*GE$4+(DN759+DP759)*Cadeirante/30*GE$4,IF(DM759+DO759&lt;=9,(DM759+DO759)*Crechee/30*GE$4)+(DN759+DP759)*Cadeirante/30*GE$4+(DM756+DM757+DM758+DO756+DO757+DO758)*Percapita/30*GE$4)+IF(DM759+DO759&gt;=11,Fixo/30*GE$4+(DM759+DO759-10)*Crechee/30*GE$4,0),IF(C756=2,IF(DN756+DN757+DN758+DN759+DP756+DP757+DP758+DP759=1,Cadeirante/30*GE$4,IF(DN756+DN757+DN758+DN759+DP756+DP757+DP758+DP759=2,Fixo/30*GE$4,IF(DN756+DN757+DN758+DN759+DP756+DP757+DP758+DP759&gt;2,Fixo/30*GE$4+(DN756+DN757+DN758+DN759+DP756+DP757+DP758+DP759-2)*Cadeirante/30*GE$4)))+(DM756+DM757+DM758+DO756+DO757+DO758)*Percapita/30*GE$4+(DM759+DO759)*Crechee/30*GE$4,IF(C756=1,IF(DM756+DM757+DM758+DN756+DN757+DN758+DO756+DO757+DO758+DP756+DP757+DP758&lt;=15,(DM756+DM757+DM758+DO756+DO757+DO758)*Percapita/30*GE$4,IF(DM756+DM757+DM758+DN756+DN757+DN758+DO756+DO757+DO758+DP756+DP757+DP758&gt;=16,Fixo/30*GE$4+(DM756+DM757+DM758+DN756+DN757+DN758+DO756+DO757+DO758+DP756+DP757-16)*Percapita/30*GE$4))))))</f>
        <v>0</v>
      </c>
      <c r="GF756" s="177">
        <f>IF(C756=4,SUM(DQ756+DQ757+DQ758+DS756+DS757+DS758)*Percapita/30*GF$4+(DR756+DR757+DR758+DT756+DT757+DT758)*Cadeirante/30*GF$4,IF(C756=3,IF(DQ759+DS759=10,Fixo/30*GF$4+(DQ756+DQ757+DQ758+DS756+DS757+DS758)*Percapita/30*GF$4+(DR759+DT759)*Cadeirante/30*GF$4,IF(DQ759+DS759&lt;=9,(DQ759+DS759)*Crechee/30*GF$4)+(DR759+DT759)*Cadeirante/30*GF$4+(DQ756+DQ757+DQ758+DS756+DS757+DS758)*Percapita/30*GF$4)+IF(DQ759+DS759&gt;=11,Fixo/30*GF$4+(DQ759+DS759-10)*Crechee/30*GF$4,0),IF(C756=2,IF(DR756+DR757+DR758+DR759+DT756+DT757+DT758+DT759=1,Cadeirante/30*GF$4,IF(DR756+DR757+DR758+DR759+DT756+DT757+DT758+DT759=2,Fixo/30*GF$4,IF(DR756+DR757+DR758+DR759+DT756+DT757+DT758+DT759&gt;2,Fixo/30*GF$4+(DR756+DR757+DR758+DR759+DT756+DT757+DT758+DT759-2)*Cadeirante/30*GF$4)))+(DQ756+DQ757+DQ758+DS756+DS757+DS758)*Percapita/30*GF$4+(DQ759+DS759)*Crechee/30*GF$4,IF(C756=1,IF(DQ756+DQ757+DQ758+DR756+DR757+DR758+DS756+DS757+DS758+DT756+DT757+DT758&lt;=15,(DQ756+DQ757+DQ758+DS756+DS757+DS758)*Percapita/30*GF$4,IF(DQ756+DQ757+DQ758+DR756+DR757+DR758+DS756+DS757+DS758+DT756+DT757+DT758&gt;=16,Fixo/30*GF$4+(DQ756+DQ757+DQ758+DR756+DR757+DR758+DS756+DS757+DS758+DT756+DT757-16)*Percapita/30*GF$4))))))</f>
        <v>51.364000000000004</v>
      </c>
      <c r="GG756" s="177">
        <f>IF(C756=4,SUM(DU756+DU757+DU758+DW756+DW757+DW758)*Percapita/30*GG$4+(DV756+DV757+DV758+DX756+DX757+DX758)*Cadeirante/30*GG$4,IF(C756=3,IF(DU759+DW759=10,Fixo/30*GG$4+(DU756+DU757+DU758+DW756+DW757+DW758)*Percapita/30*GG$4+(DV759+DX759)*Cadeirante/30*GG$4,IF(DU759+DW759&lt;=9,(DU759+DW759)*Crechee/30*GG$4)+(DV759+DX759)*Cadeirante/30*GG$4+(DU756+DU757+DU758+DW756+DW757+DW758)*Percapita/30*GG$4)+IF(DU759+DW759&gt;=11,Fixo/30*GG$4+(DU759+DW759-10)*Crechee/30*GG$4,0),IF(C756=2,IF(DV756+DV757+DV758+DV759+DX756+DX757+DX758+DX759=1,Cadeirante/30*GG$4,IF(DV756+DV757+DV758+DV759+DX756+DX757+DX758+DX759=2,Fixo/30*GG$4,IF(DV756+DV757+DV758+DV759+DX756+DX757+DX758+DX759&gt;2,Fixo/30*GG$4+(DV756+DV757+DV758+DV759+DX756+DX757+DX758+DX759-2)*Cadeirante/30*GG$4)))+(DU756+DU757+DU758+DW756+DW757+DW758)*Percapita/30*GG$4+(DU759+DW759)*Crechee/30*GG$4,IF(C756=1,IF(DU756+DU757+DU758+DV756+DV757+DV758+DW756+DW757+DW758+DX756+DX757+DX758&lt;=15,(DU756+DU757+DU758+DW756+DW757+DW758)*Percapita/30*GG$4,IF(DU756+DU757+DU758+DV756+DV757+DV758+DW756+DW757+DW758+DX756+DX757+DX758&gt;=16,Fixo/30*GG$4+(DU756+DU757+DU758+DV756+DV757+DV758+DW756+DW757+DW758+DX756+DX757-16)*Percapita/30*GG$4))))))</f>
        <v>0</v>
      </c>
      <c r="GH756" s="177">
        <f>IF(C756=4,SUM(DY756+DY757+DY758+EA756+EA757+EA758)*Percapita/30*GH$4+(DZ756+DZ757+DZ758+EB756+EB757+EB758)*Cadeirante/30*GH$4,IF(C756=3,IF(DY759+EA759=10,Fixo/30*GH$4+(DY756+DY757+DY758+EA756+EA757+EA758)*Percapita/30*GH$4+(DZ759+EB759)*Cadeirante/30*GH$4,IF(DY759+EA759&lt;=9,(DY759+EA759)*Crechee/30*GH$4)+(DZ759+EB759)*Cadeirante/30*GH$4+(DY756+DY757+DY758+EA756+EA757+EA758)*Percapita/30*GH$4)+IF(DY759+EA759&gt;=11,Fixo/30*GH$4+(DY759+EA759-10)*Crechee/30*GH$4,0),IF(C756=2,IF(DZ756+DZ757+DZ758+DZ759+EB756+EB757+EB758+EB759=1,Cadeirante/30*GH$4,IF(DZ756+DZ757+DZ758+DZ759+EB756+EB757+EB758+EB759=2,Fixo/30*GH$4,IF(DZ756+DZ757+DZ758+DZ759+EB756+EB757+EB758+EB759&gt;2,Fixo/30*GH$4+(DZ756+DZ757+DZ758+DZ759+EB756+EB757+EB758+EB759-2)*Cadeirante/30*GH$4)))+(DY756+DY757+DY758+EA756+EA757+EA758)*Percapita/30*GH$4+(DY759+EA759)*Crechee/30*GH$4,IF(C756=1,IF(DY756+DY757+DY758+DZ756+DZ757+DZ758+EA756+EA757+EA758+EB756+EB757+EB758&lt;=15,(DY756+DY757+DY758+EA756+EA757+EA758)*Percapita/30*GH$4,IF(DY756+DY757+DY758+DZ756+DZ757+DZ758+EA756+EA757+EA758+EB756+EB757+EB758&gt;=16,Fixo/30*GH$4+(DY756+DY757+DY758+DZ756+DZ757+DZ758+EA756+EA757+EA758+EB756+EB757-16)*Percapita/30*GH$4))))))</f>
        <v>0</v>
      </c>
      <c r="GI756" s="177">
        <f>IF(C756=4,SUM(EC756+EC757+EC758+EE756+EE757+EE758)*Percapita/30*GI$4+(ED756+ED757+ED758+EF756+EF757+EF758)*Cadeirante/30*GI$4,IF(C756=3,IF(EC759+EE759=10,Fixo/30*GI$4+(EC756+EC757+EC758+EE756+EE757+EE758)*Percapita/30*GI$4+(ED759+EF759)*Cadeirante/30*GI$4,IF(EC759+EE759&lt;=9,(EC759+EE759)*Crechee/30*GI$4)+(ED759+EF759)*Cadeirante/30*GI$4+(EC756+EC757+EC758+EE756+EE757+EE758)*Percapita/30*GI$4)+IF(EC759+EE759&gt;=11,Fixo/30*GI$4+(EC759+EE759-10)*Crechee/30*GI$4,0),IF(C756=2,IF(ED756+ED757+ED758+ED759+EF756+EF757+EF758+EF759=1,Cadeirante/30*GI$4,IF(ED756+ED757+ED758+ED759+EF756+EF757+EF758+EF759=2,Fixo/30*GI$4,IF(ED756+ED757+ED758+ED759+EF756+EF757+EF758+EF759&gt;2,Fixo/30*GI$4+(ED756+ED757+ED758+ED759+EF756+EF757+EF758+EF759-2)*Cadeirante/30*GI$4)))+(EC756+EC757+EC758+EE756+EE757+EE758)*Percapita/30*GI$4+(EC759+EE759)*Crechee/30*GI$4,IF(C756=1,IF(EC756+EC757+EC758+ED756+ED757+ED758+EE756+EE757+EE758+EF756+EF757+EF758&lt;=15,(EC756+EC757+EC758+EE756+EE757+EE758)*Percapita/30*GI$4,IF(EC756+EC757+EC758+ED756+ED757+ED758+EE756+EE757+EE758+EF756+EF757+EF758&gt;=16,Fixo/30*GI$4+(EC756+EC757+EC758+ED756+ED757+ED758+EE756+EE757+EE758+EF756+EF757-16)*Percapita/30*GI$4))))))</f>
        <v>0</v>
      </c>
      <c r="GJ756" s="177">
        <f>IF(C756=4,SUM(EG756+EG757+EG758+EI756+EI757+EI758)*Percapita/30*GJ$4+(EH756+EH757+EH758+EJ756+EJ757+EJ758)*Cadeirante/30*GJ$4,IF(C756=3,IF(EG759+EI759=10,Fixo/30*GJ$4+(EG756+EG757+EG758+EI756+EI757+EI758)*Percapita/30*GJ$4+(EH759+EJ759)*Cadeirante/30*GJ$4,IF(EG759+EI759&lt;=9,(EG759+EI759)*Crechee/30*GJ$4)+(EH759+EJ759)*Cadeirante/30*GJ$4+(EG756+EG757+EG758+EI756+EI757+EI758)*Percapita/30*GJ$4)+IF(EG759+EI759&gt;=11,Fixo/30*GJ$4+(EG759+EI759-10)*Crechee/30*GJ$4,0),IF(C756=2,IF(EH756+EH757+EH758+EH759+EJ756+EJ757+EJ758+EJ759=1,Cadeirante/30*GJ$4,IF(EH756+EH757+EH758+EH759+EJ756+EJ757+EJ758+EJ759=2,Fixo/30*GJ$4,IF(EH756+EH757+EH758+EH759+EJ756+EJ757+EJ758+EJ759&gt;2,Fixo/30*GJ$4+(EH756+EH757+EH758+EH759+EJ756+EJ757+EJ758+EJ759-2)*Cadeirante/30*GJ$4)))+(EG756+EG757+EG758+EI756+EI757+EI758)*Percapita/30*GJ$4+(EG759+EI759)*Crechee/30*GJ$4,IF(C756=1,IF(EG756+EG757+EG758+EH756+EH757+EH758+EI756+EI757+EI758+EJ756+EJ757+EJ758&lt;=15,(EG756+EG757+EG758+EI756+EI757+EI758)*Percapita/30*GJ$4,IF(EG756+EG757+EG758+EH756+EH757+EH758+EI756+EI757+EI758+EJ756+EJ757+EJ758&gt;=16,Fixo/30*GJ$4+(EG756+EG757+EG758+EH756+EH757+EH758+EI756+EI757+EI758+EJ756+EJ757-16)*Percapita/30*GJ$4))))))</f>
        <v>0</v>
      </c>
      <c r="GK756" s="178"/>
      <c r="GL756" s="103">
        <f t="shared" si="822"/>
        <v>0</v>
      </c>
      <c r="GM756" s="124"/>
      <c r="GN756" s="104">
        <f>SUMIF(V756:V759,"&lt;0")*Cadeirante/30*GN$4+SUMIF(X756:X759,"&lt;0")*Cadeirante/30*GN$4</f>
        <v>0</v>
      </c>
      <c r="GO756" s="104">
        <f>SUMIF(Z756:Z759,"&lt;0")*Cadeirante/30*GO$4+SUMIF(AB756:AB759,"&lt;0")*Cadeirante/30*GO$4</f>
        <v>0</v>
      </c>
      <c r="GP756" s="104">
        <f>SUMIF(AD756:AD759,"&lt;0")*Cadeirante/30*GP$4+SUMIF(AF756:AF759,"&lt;0")*Cadeirante/30*GP$4</f>
        <v>0</v>
      </c>
      <c r="GQ756" s="104">
        <f>SUMIF(AH756:AH759,"&lt;0")*Cadeirante/30*GQ$4+SUMIF(AJ756:AJ759,"&lt;0")*Cadeirante/30*GQ$4</f>
        <v>0</v>
      </c>
      <c r="GR756" s="104">
        <f>SUMIF(AL756:AL759,"&lt;0")*Cadeirante/30*GR$4+SUMIF(AN756:AN759,"&lt;0")*Cadeirante/30*GR$4</f>
        <v>0</v>
      </c>
      <c r="GS756" s="104">
        <f>SUMIF(AP756:AP759,"&lt;0")*Cadeirante/30*GS$4+SUMIF(AR756:AR759,"&lt;0")*Cadeirante/30*GS$4</f>
        <v>0</v>
      </c>
      <c r="GT756" s="104">
        <f>SUMIF(AT756:AT759,"&lt;0")*Cadeirante/30*GT$4+SUMIF(AV756:AV759,"&lt;0")*Cadeirante/30*GT$4</f>
        <v>0</v>
      </c>
      <c r="GU756" s="104">
        <f>SUMIF(AX756:AX759,"&lt;0")*Cadeirante/30*GU$4+SUMIF(AZ756:AZ759,"&lt;0")*Cadeirante/30*GU$4</f>
        <v>0</v>
      </c>
      <c r="GV756" s="104">
        <f>SUMIF(BB756:BB759,"&lt;0")*Cadeirante/30*GV$4+SUMIF(BD756:BD759,"&lt;0")*Cadeirante/30*GV$4</f>
        <v>0</v>
      </c>
      <c r="GW756" s="104">
        <f>SUMIF(BF756:BF759,"&lt;0")*Cadeirante/30*GW$4+SUMIF(BH756:BH759,"&lt;0")*Cadeirante/30*GW$4</f>
        <v>0</v>
      </c>
      <c r="GX756" s="104">
        <f>SUMIF(BJ756:BJ759,"&lt;0")*Cadeirante/30*GX$4+SUMIF(BL756:BL759,"&lt;0")*Cadeirante/30*GX$4</f>
        <v>0</v>
      </c>
      <c r="GY756" s="104">
        <f>SUMIF(BN756:BN759,"&lt;0")*Cadeirante/30*GY$4+SUMIF(BP756:BP759,"&lt;0")*Cadeirante/30*GY$4</f>
        <v>0</v>
      </c>
      <c r="GZ756" s="104">
        <f>SUMIF(BR756:BR759,"&lt;0")*Cadeirante/30*GZ$4+SUMIF(BT756:BT759,"&lt;0")*Cadeirante/30*GZ$4</f>
        <v>0</v>
      </c>
      <c r="HA756" s="104">
        <f>SUMIF(BV756:BV759,"&lt;0")*Cadeirante/30*HA$4+SUMIF(BX756:BX759,"&lt;0")*Cadeirante/30*HA$4</f>
        <v>0</v>
      </c>
      <c r="HB756" s="104">
        <f>SUMIF(BZ756:BZ759,"&lt;0")*Cadeirante/30*HB$4+SUMIF(CB756:CB759,"&lt;0")*Cadeirante/30*HB$4</f>
        <v>0</v>
      </c>
      <c r="HC756" s="104">
        <f>SUMIF(CD756:CD759,"&lt;0")*Cadeirante/30*HC$4+SUMIF(CF756:CF759,"&lt;0")*Cadeirante/30*HC$4</f>
        <v>0</v>
      </c>
      <c r="HD756" s="104">
        <f>SUMIF(CH756:CH759,"&lt;0")*Cadeirante/30*HD$4+SUMIF(CJ756:CJ759,"&lt;0")*Cadeirante/30*HD$4</f>
        <v>0</v>
      </c>
      <c r="HE756" s="104">
        <f>SUMIF(CL756:CL759,"&lt;0")*Cadeirante/30*HE$4+SUMIF(CN756:CN759,"&lt;0")*Cadeirante/30*HE$4</f>
        <v>0</v>
      </c>
      <c r="HF756" s="104">
        <f>SUMIF(CP756:CP759,"&lt;0")*Cadeirante/30*HF$4+SUMIF(CR756:CR759,"&lt;0")*Cadeirante/30*HF$4</f>
        <v>0</v>
      </c>
      <c r="HG756" s="104">
        <f>SUMIF(CT756:CT759,"&lt;0")*Cadeirante/30*HG$4+SUMIF(CV756:CV759,"&lt;0")*Cadeirante/30*HG$4</f>
        <v>0</v>
      </c>
      <c r="HH756" s="104">
        <f>SUMIF(CX756:CX759,"&lt;0")*Cadeirante/30*HH$4+SUMIF(CZ756:CZ759,"&lt;0")*Cadeirante/30*HH$4</f>
        <v>0</v>
      </c>
      <c r="HI756" s="104">
        <f>SUMIF(DB756:DB759,"&lt;0")*Cadeirante/30*HI$4+SUMIF(DD756:DD759,"&lt;0")*Cadeirante/30*HI$4</f>
        <v>0</v>
      </c>
      <c r="HJ756" s="104">
        <f>SUMIF(DF756:DF759,"&lt;0")*Cadeirante/30*HJ$4+SUMIF(DH756:DH759,"&lt;0")*Cadeirante/30*HJ$4</f>
        <v>0</v>
      </c>
      <c r="HK756" s="104">
        <f>SUMIF(DJ756:DJ759,"&lt;0")*Cadeirante/30*HK$4+SUMIF(DL756:DL759,"&lt;0")*Cadeirante/30*HK$4</f>
        <v>0</v>
      </c>
      <c r="HL756" s="104">
        <f>SUMIF(DN756:DN759,"&lt;0")*Cadeirante/30*HL$4+SUMIF(DP756:DP759,"&lt;0")*Cadeirante/30*HL$4</f>
        <v>0</v>
      </c>
      <c r="HM756" s="104">
        <f>SUMIF(DR756:DR759,"&lt;0")*Cadeirante/30*HM$4+SUMIF(DT756:DT759,"&lt;0")*Cadeirante/30*HM$4</f>
        <v>0</v>
      </c>
      <c r="HN756" s="104">
        <f>SUMIF(DV756:DV759,"&lt;0")*Cadeirante/30*HN$4+SUMIF(DX756:DX759,"&lt;0")*Cadeirante/30*HN$4</f>
        <v>0</v>
      </c>
      <c r="HO756" s="104">
        <f>SUMIF(DZ756:DZ759,"&lt;0")*Cadeirante/30*HO$4+SUMIF(EB756:EB759,"&lt;0")*Cadeirante/30*HO$4</f>
        <v>0</v>
      </c>
      <c r="HP756" s="104">
        <f>SUMIF(ED756:ED759,"&lt;0")*Cadeirante/30*HP$4+SUMIF(EF756:EF759,"&lt;0")*Cadeirante/30*HP$4</f>
        <v>0</v>
      </c>
      <c r="HQ756" s="64"/>
      <c r="HR756" s="64"/>
      <c r="HS756" s="64"/>
      <c r="HT756" s="64"/>
      <c r="HU756" s="64"/>
      <c r="HV756" s="64"/>
      <c r="HW756" s="176">
        <v>17629.309999999998</v>
      </c>
      <c r="HX756" s="64"/>
      <c r="HY756" s="280">
        <f>IF(ISTEXT(EM756), VALUE(EM756), EM756)</f>
        <v>0</v>
      </c>
      <c r="HZ756" s="280">
        <f>IF(ISTEXT(EN756), VALUE(EN756), EN756)</f>
        <v>0</v>
      </c>
      <c r="IA756" s="280">
        <f>IF(ISTEXT(EO756), VALUE(EO756), EO756)</f>
        <v>0</v>
      </c>
      <c r="IB756" s="64" t="b">
        <f>HW756=FE756</f>
        <v>0</v>
      </c>
      <c r="IC756" s="64"/>
    </row>
    <row r="757" spans="1:237" s="106" customFormat="1" ht="22.5" customHeight="1" x14ac:dyDescent="0.25">
      <c r="A757" s="368" t="s">
        <v>3852</v>
      </c>
      <c r="B757" s="369" t="s">
        <v>3853</v>
      </c>
      <c r="C757" s="370" t="s">
        <v>3229</v>
      </c>
      <c r="D757" s="371" t="s">
        <v>3854</v>
      </c>
      <c r="E757" s="371" t="s">
        <v>3855</v>
      </c>
      <c r="F757" s="372" t="s">
        <v>3222</v>
      </c>
      <c r="G757" s="372" t="s">
        <v>3223</v>
      </c>
      <c r="H757" s="373" t="s">
        <v>242</v>
      </c>
      <c r="I757" s="374" t="s">
        <v>3856</v>
      </c>
      <c r="J757" s="421" t="s">
        <v>3227</v>
      </c>
      <c r="K757" s="421" t="s">
        <v>3230</v>
      </c>
      <c r="L757" s="329">
        <f>CONTINUA!BV757</f>
        <v>12</v>
      </c>
      <c r="M757" s="329">
        <f>CONTINUA!BW757</f>
        <v>0</v>
      </c>
      <c r="N757" s="657"/>
      <c r="O757" s="658" t="s">
        <v>4228</v>
      </c>
      <c r="P757" s="659" t="s">
        <v>206</v>
      </c>
      <c r="Q757" s="400">
        <v>33</v>
      </c>
      <c r="R757" s="401"/>
      <c r="S757" s="400"/>
      <c r="T757" s="401"/>
      <c r="U757" s="400"/>
      <c r="V757" s="401"/>
      <c r="W757" s="400"/>
      <c r="X757" s="401"/>
      <c r="Y757" s="400"/>
      <c r="Z757" s="401"/>
      <c r="AA757" s="400"/>
      <c r="AB757" s="401"/>
      <c r="AC757" s="400"/>
      <c r="AD757" s="401"/>
      <c r="AE757" s="400"/>
      <c r="AF757" s="401"/>
      <c r="AG757" s="400"/>
      <c r="AH757" s="401"/>
      <c r="AI757" s="400"/>
      <c r="AJ757" s="401"/>
      <c r="AK757" s="400"/>
      <c r="AL757" s="401"/>
      <c r="AM757" s="400"/>
      <c r="AN757" s="401"/>
      <c r="AO757" s="400"/>
      <c r="AP757" s="401"/>
      <c r="AQ757" s="400"/>
      <c r="AR757" s="401"/>
      <c r="AS757" s="400"/>
      <c r="AT757" s="401"/>
      <c r="AU757" s="400"/>
      <c r="AV757" s="401"/>
      <c r="AW757" s="400">
        <v>-1</v>
      </c>
      <c r="AX757" s="401"/>
      <c r="AY757" s="400"/>
      <c r="AZ757" s="401"/>
      <c r="BA757" s="400"/>
      <c r="BB757" s="401"/>
      <c r="BC757" s="400"/>
      <c r="BD757" s="401"/>
      <c r="BE757" s="400"/>
      <c r="BF757" s="401"/>
      <c r="BG757" s="400"/>
      <c r="BH757" s="401"/>
      <c r="BI757" s="400"/>
      <c r="BJ757" s="401"/>
      <c r="BK757" s="400"/>
      <c r="BL757" s="401"/>
      <c r="BM757" s="400"/>
      <c r="BN757" s="401"/>
      <c r="BO757" s="400"/>
      <c r="BP757" s="401"/>
      <c r="BQ757" s="400"/>
      <c r="BR757" s="401"/>
      <c r="BS757" s="400"/>
      <c r="BT757" s="401"/>
      <c r="BU757" s="400"/>
      <c r="BV757" s="401"/>
      <c r="BW757" s="400"/>
      <c r="BX757" s="401"/>
      <c r="BY757" s="400"/>
      <c r="BZ757" s="401"/>
      <c r="CA757" s="400"/>
      <c r="CB757" s="401"/>
      <c r="CC757" s="400"/>
      <c r="CD757" s="401"/>
      <c r="CE757" s="400"/>
      <c r="CF757" s="401"/>
      <c r="CG757" s="400"/>
      <c r="CH757" s="401"/>
      <c r="CI757" s="400"/>
      <c r="CJ757" s="401"/>
      <c r="CK757" s="400"/>
      <c r="CL757" s="401"/>
      <c r="CM757" s="400"/>
      <c r="CN757" s="401"/>
      <c r="CO757" s="400"/>
      <c r="CP757" s="401"/>
      <c r="CQ757" s="400"/>
      <c r="CR757" s="401"/>
      <c r="CS757" s="400"/>
      <c r="CT757" s="401"/>
      <c r="CU757" s="400"/>
      <c r="CV757" s="401"/>
      <c r="CW757" s="400">
        <v>-1</v>
      </c>
      <c r="CX757" s="401"/>
      <c r="CY757" s="400"/>
      <c r="CZ757" s="401"/>
      <c r="DA757" s="400"/>
      <c r="DB757" s="401"/>
      <c r="DC757" s="400"/>
      <c r="DD757" s="401"/>
      <c r="DE757" s="400"/>
      <c r="DF757" s="401"/>
      <c r="DG757" s="400"/>
      <c r="DH757" s="401"/>
      <c r="DI757" s="400"/>
      <c r="DJ757" s="401"/>
      <c r="DK757" s="400"/>
      <c r="DL757" s="401"/>
      <c r="DM757" s="400"/>
      <c r="DN757" s="401"/>
      <c r="DO757" s="400"/>
      <c r="DP757" s="401"/>
      <c r="DQ757" s="400">
        <v>1</v>
      </c>
      <c r="DR757" s="401"/>
      <c r="DS757" s="400"/>
      <c r="DT757" s="401"/>
      <c r="DU757" s="400"/>
      <c r="DV757" s="401"/>
      <c r="DW757" s="400"/>
      <c r="DX757" s="401"/>
      <c r="DY757" s="400"/>
      <c r="DZ757" s="401"/>
      <c r="EA757" s="400"/>
      <c r="EB757" s="401"/>
      <c r="EC757" s="400"/>
      <c r="ED757" s="401"/>
      <c r="EE757" s="400"/>
      <c r="EF757" s="401"/>
      <c r="EG757" s="400"/>
      <c r="EH757" s="401"/>
      <c r="EI757" s="400"/>
      <c r="EJ757" s="447"/>
      <c r="EK757" s="511"/>
      <c r="EL757" s="514"/>
      <c r="EM757" s="448"/>
      <c r="EN757" s="344"/>
      <c r="EO757" s="345"/>
      <c r="EP757" s="171">
        <f t="shared" si="815"/>
        <v>33</v>
      </c>
      <c r="EQ757" s="171">
        <f t="shared" si="816"/>
        <v>-1</v>
      </c>
      <c r="ER757" s="171">
        <f t="shared" si="817"/>
        <v>0</v>
      </c>
      <c r="ES757" s="171">
        <f t="shared" si="818"/>
        <v>0</v>
      </c>
      <c r="ET757" s="171">
        <f t="shared" si="819"/>
        <v>0</v>
      </c>
      <c r="EU757" s="171">
        <f t="shared" si="820"/>
        <v>0</v>
      </c>
      <c r="EV757" s="172">
        <f t="shared" si="821"/>
        <v>32</v>
      </c>
      <c r="EW757" s="173"/>
      <c r="EX757" s="248">
        <f t="shared" si="863"/>
        <v>0</v>
      </c>
      <c r="EY757" s="174">
        <f>(L757*regular)+(M757*Cadeirantee)</f>
        <v>115.68</v>
      </c>
      <c r="EZ757" s="249">
        <f>SUMIF(FG757:GJ757,"&gt;0")</f>
        <v>0</v>
      </c>
      <c r="FA757" s="249">
        <f>SUMIF(FG757:GJ757,"&lt;0")+SUMIF(GN757:HP757,"&lt;0")</f>
        <v>0</v>
      </c>
      <c r="FB757" s="174">
        <v>0</v>
      </c>
      <c r="FC757" s="126">
        <f>N757*km*'VALORES TABELA'!$B$13</f>
        <v>0</v>
      </c>
      <c r="FD757" s="250">
        <f t="shared" ref="FD757:FD760" si="864">GL757</f>
        <v>0</v>
      </c>
      <c r="FE757" s="105"/>
      <c r="FF757" s="119"/>
      <c r="FG757" s="119"/>
      <c r="FH757" s="119"/>
      <c r="FI757" s="119"/>
      <c r="FJ757" s="119"/>
      <c r="FK757" s="119"/>
      <c r="FL757" s="119"/>
      <c r="FM757" s="119"/>
      <c r="FN757" s="119"/>
      <c r="FO757" s="119"/>
      <c r="FP757" s="119"/>
      <c r="FQ757" s="119"/>
      <c r="FR757" s="119"/>
      <c r="FS757" s="119"/>
      <c r="FT757" s="119"/>
      <c r="FU757" s="119"/>
      <c r="FV757" s="119"/>
      <c r="FW757" s="119"/>
      <c r="FX757" s="119"/>
      <c r="FY757" s="119"/>
      <c r="FZ757" s="119"/>
      <c r="GA757" s="119"/>
      <c r="GB757" s="119"/>
      <c r="GC757" s="119"/>
      <c r="GD757" s="119"/>
      <c r="GE757" s="119"/>
      <c r="GF757" s="119"/>
      <c r="GG757" s="119"/>
      <c r="GH757" s="119"/>
      <c r="GI757" s="119"/>
      <c r="GJ757" s="119"/>
      <c r="GK757" s="251"/>
      <c r="GL757" s="103">
        <f t="shared" si="822"/>
        <v>0</v>
      </c>
      <c r="GM757" s="124"/>
      <c r="GN757" s="104"/>
      <c r="GO757" s="104"/>
      <c r="GP757" s="104"/>
      <c r="GQ757" s="104"/>
      <c r="GR757" s="104"/>
      <c r="GS757" s="104"/>
      <c r="GT757" s="104"/>
      <c r="GU757" s="104"/>
      <c r="GV757" s="104"/>
      <c r="GW757" s="104"/>
      <c r="GX757" s="104"/>
      <c r="GY757" s="104"/>
      <c r="GZ757" s="104"/>
      <c r="HA757" s="104"/>
      <c r="HB757" s="104"/>
      <c r="HC757" s="104"/>
      <c r="HD757" s="104"/>
      <c r="HE757" s="104"/>
      <c r="HF757" s="104"/>
      <c r="HG757" s="104"/>
      <c r="HH757" s="104"/>
      <c r="HI757" s="104"/>
      <c r="HJ757" s="104"/>
      <c r="HK757" s="104"/>
      <c r="HL757" s="104"/>
      <c r="HM757" s="104"/>
      <c r="HN757" s="104"/>
      <c r="HO757" s="104"/>
      <c r="HP757" s="104"/>
      <c r="HQ757" s="64"/>
      <c r="HR757" s="64"/>
      <c r="HS757" s="64"/>
      <c r="HT757" s="64"/>
      <c r="HU757" s="64"/>
      <c r="HV757" s="64"/>
      <c r="HW757" s="105"/>
      <c r="HX757" s="64"/>
      <c r="HY757" s="280">
        <f t="shared" ref="HY757:HY760" si="865">IF(ISTEXT(EM757), VALUE(EM757), EM757)</f>
        <v>0</v>
      </c>
      <c r="HZ757" s="280">
        <f t="shared" ref="HZ757:HZ760" si="866">IF(ISTEXT(EN757), VALUE(EN757), EN757)</f>
        <v>0</v>
      </c>
      <c r="IA757" s="280">
        <f t="shared" ref="IA757:IA760" si="867">IF(ISTEXT(EO757), VALUE(EO757), EO757)</f>
        <v>0</v>
      </c>
      <c r="IB757" s="64"/>
      <c r="IC757" s="64"/>
    </row>
    <row r="758" spans="1:237" s="106" customFormat="1" ht="22.5" customHeight="1" x14ac:dyDescent="0.25">
      <c r="A758" s="368" t="s">
        <v>3852</v>
      </c>
      <c r="B758" s="369" t="s">
        <v>3853</v>
      </c>
      <c r="C758" s="375" t="s">
        <v>3229</v>
      </c>
      <c r="D758" s="371" t="s">
        <v>3854</v>
      </c>
      <c r="E758" s="371" t="s">
        <v>3855</v>
      </c>
      <c r="F758" s="376" t="s">
        <v>3222</v>
      </c>
      <c r="G758" s="376" t="s">
        <v>3223</v>
      </c>
      <c r="H758" s="373" t="s">
        <v>242</v>
      </c>
      <c r="I758" s="374" t="s">
        <v>3856</v>
      </c>
      <c r="J758" s="421" t="s">
        <v>3227</v>
      </c>
      <c r="K758" s="422" t="s">
        <v>3231</v>
      </c>
      <c r="L758" s="329">
        <f>CONTINUA!BV758</f>
        <v>0</v>
      </c>
      <c r="M758" s="329">
        <f>CONTINUA!BW758</f>
        <v>0</v>
      </c>
      <c r="N758" s="657"/>
      <c r="O758" s="658" t="s">
        <v>4228</v>
      </c>
      <c r="P758" s="659" t="s">
        <v>206</v>
      </c>
      <c r="Q758" s="400"/>
      <c r="R758" s="401"/>
      <c r="S758" s="400"/>
      <c r="T758" s="401"/>
      <c r="U758" s="400"/>
      <c r="V758" s="401"/>
      <c r="W758" s="400"/>
      <c r="X758" s="401"/>
      <c r="Y758" s="400"/>
      <c r="Z758" s="401"/>
      <c r="AA758" s="400"/>
      <c r="AB758" s="401"/>
      <c r="AC758" s="400"/>
      <c r="AD758" s="401"/>
      <c r="AE758" s="400"/>
      <c r="AF758" s="401"/>
      <c r="AG758" s="400"/>
      <c r="AH758" s="401"/>
      <c r="AI758" s="400"/>
      <c r="AJ758" s="401"/>
      <c r="AK758" s="400"/>
      <c r="AL758" s="401"/>
      <c r="AM758" s="400"/>
      <c r="AN758" s="401"/>
      <c r="AO758" s="400"/>
      <c r="AP758" s="401"/>
      <c r="AQ758" s="400"/>
      <c r="AR758" s="401"/>
      <c r="AS758" s="400"/>
      <c r="AT758" s="401"/>
      <c r="AU758" s="400"/>
      <c r="AV758" s="401"/>
      <c r="AW758" s="400"/>
      <c r="AX758" s="401"/>
      <c r="AY758" s="400"/>
      <c r="AZ758" s="401"/>
      <c r="BA758" s="400"/>
      <c r="BB758" s="401"/>
      <c r="BC758" s="400"/>
      <c r="BD758" s="401"/>
      <c r="BE758" s="400"/>
      <c r="BF758" s="401"/>
      <c r="BG758" s="400"/>
      <c r="BH758" s="401"/>
      <c r="BI758" s="400"/>
      <c r="BJ758" s="401"/>
      <c r="BK758" s="400"/>
      <c r="BL758" s="401"/>
      <c r="BM758" s="400"/>
      <c r="BN758" s="401"/>
      <c r="BO758" s="400"/>
      <c r="BP758" s="401"/>
      <c r="BQ758" s="400"/>
      <c r="BR758" s="401"/>
      <c r="BS758" s="400"/>
      <c r="BT758" s="401"/>
      <c r="BU758" s="400"/>
      <c r="BV758" s="401"/>
      <c r="BW758" s="400"/>
      <c r="BX758" s="401"/>
      <c r="BY758" s="400"/>
      <c r="BZ758" s="401"/>
      <c r="CA758" s="400"/>
      <c r="CB758" s="401"/>
      <c r="CC758" s="400"/>
      <c r="CD758" s="401"/>
      <c r="CE758" s="400"/>
      <c r="CF758" s="401"/>
      <c r="CG758" s="400"/>
      <c r="CH758" s="401"/>
      <c r="CI758" s="400"/>
      <c r="CJ758" s="401"/>
      <c r="CK758" s="400"/>
      <c r="CL758" s="401"/>
      <c r="CM758" s="400"/>
      <c r="CN758" s="401"/>
      <c r="CO758" s="400"/>
      <c r="CP758" s="401"/>
      <c r="CQ758" s="400"/>
      <c r="CR758" s="401"/>
      <c r="CS758" s="400"/>
      <c r="CT758" s="401"/>
      <c r="CU758" s="400"/>
      <c r="CV758" s="401"/>
      <c r="CW758" s="400"/>
      <c r="CX758" s="401"/>
      <c r="CY758" s="400"/>
      <c r="CZ758" s="401"/>
      <c r="DA758" s="400"/>
      <c r="DB758" s="401"/>
      <c r="DC758" s="400"/>
      <c r="DD758" s="401"/>
      <c r="DE758" s="400"/>
      <c r="DF758" s="401"/>
      <c r="DG758" s="400"/>
      <c r="DH758" s="401"/>
      <c r="DI758" s="400"/>
      <c r="DJ758" s="401"/>
      <c r="DK758" s="400"/>
      <c r="DL758" s="401"/>
      <c r="DM758" s="400"/>
      <c r="DN758" s="401"/>
      <c r="DO758" s="400"/>
      <c r="DP758" s="401"/>
      <c r="DQ758" s="400"/>
      <c r="DR758" s="401"/>
      <c r="DS758" s="400"/>
      <c r="DT758" s="401"/>
      <c r="DU758" s="400"/>
      <c r="DV758" s="401"/>
      <c r="DW758" s="400"/>
      <c r="DX758" s="401"/>
      <c r="DY758" s="400"/>
      <c r="DZ758" s="401"/>
      <c r="EA758" s="400"/>
      <c r="EB758" s="401"/>
      <c r="EC758" s="400"/>
      <c r="ED758" s="401"/>
      <c r="EE758" s="400"/>
      <c r="EF758" s="401"/>
      <c r="EG758" s="400"/>
      <c r="EH758" s="401"/>
      <c r="EI758" s="400"/>
      <c r="EJ758" s="447"/>
      <c r="EK758" s="511"/>
      <c r="EL758" s="514"/>
      <c r="EM758" s="448"/>
      <c r="EN758" s="344"/>
      <c r="EO758" s="345"/>
      <c r="EP758" s="171">
        <f t="shared" si="815"/>
        <v>0</v>
      </c>
      <c r="EQ758" s="171">
        <f t="shared" si="816"/>
        <v>0</v>
      </c>
      <c r="ER758" s="171">
        <f t="shared" si="817"/>
        <v>0</v>
      </c>
      <c r="ES758" s="171">
        <f t="shared" si="818"/>
        <v>0</v>
      </c>
      <c r="ET758" s="171">
        <f t="shared" si="819"/>
        <v>0</v>
      </c>
      <c r="EU758" s="171">
        <f t="shared" si="820"/>
        <v>0</v>
      </c>
      <c r="EV758" s="172">
        <f t="shared" si="821"/>
        <v>0</v>
      </c>
      <c r="EW758" s="125"/>
      <c r="EX758" s="248">
        <f t="shared" si="863"/>
        <v>0</v>
      </c>
      <c r="EY758" s="174">
        <f>(L758*regular)+(M758*Cadeirantee)</f>
        <v>0</v>
      </c>
      <c r="EZ758" s="249">
        <f>SUMIF(FG758:GJ758,"&gt;0")</f>
        <v>0</v>
      </c>
      <c r="FA758" s="249">
        <f>SUMIF(FG758:GJ758,"&lt;0")+SUMIF(GN758:HP758,"&lt;0")</f>
        <v>0</v>
      </c>
      <c r="FB758" s="174">
        <v>0</v>
      </c>
      <c r="FC758" s="126">
        <f>N758*km*'VALORES TABELA'!$B$13</f>
        <v>0</v>
      </c>
      <c r="FD758" s="250">
        <f t="shared" si="864"/>
        <v>0</v>
      </c>
      <c r="FE758" s="105"/>
      <c r="FF758" s="108"/>
      <c r="FG758" s="108"/>
      <c r="FH758" s="108"/>
      <c r="FI758" s="108"/>
      <c r="FJ758" s="108"/>
      <c r="FK758" s="108"/>
      <c r="FL758" s="108"/>
      <c r="FM758" s="108"/>
      <c r="FN758" s="108"/>
      <c r="FO758" s="108"/>
      <c r="FP758" s="108"/>
      <c r="FQ758" s="108"/>
      <c r="FR758" s="108"/>
      <c r="FS758" s="108"/>
      <c r="FT758" s="108"/>
      <c r="FU758" s="108"/>
      <c r="FV758" s="108"/>
      <c r="FW758" s="108"/>
      <c r="FX758" s="108"/>
      <c r="FY758" s="108"/>
      <c r="FZ758" s="108"/>
      <c r="GA758" s="108"/>
      <c r="GB758" s="108"/>
      <c r="GC758" s="108"/>
      <c r="GD758" s="108"/>
      <c r="GE758" s="108"/>
      <c r="GF758" s="108"/>
      <c r="GG758" s="108"/>
      <c r="GH758" s="108"/>
      <c r="GI758" s="108"/>
      <c r="GJ758" s="108"/>
      <c r="GK758" s="251"/>
      <c r="GL758" s="103">
        <f t="shared" si="822"/>
        <v>0</v>
      </c>
      <c r="GM758" s="124"/>
      <c r="GN758" s="104"/>
      <c r="GO758" s="104"/>
      <c r="GP758" s="104"/>
      <c r="GQ758" s="104"/>
      <c r="GR758" s="104"/>
      <c r="GS758" s="104"/>
      <c r="GT758" s="104"/>
      <c r="GU758" s="104"/>
      <c r="GV758" s="104"/>
      <c r="GW758" s="104"/>
      <c r="GX758" s="104"/>
      <c r="GY758" s="104"/>
      <c r="GZ758" s="104"/>
      <c r="HA758" s="104"/>
      <c r="HB758" s="104"/>
      <c r="HC758" s="104"/>
      <c r="HD758" s="104"/>
      <c r="HE758" s="104"/>
      <c r="HF758" s="104"/>
      <c r="HG758" s="104"/>
      <c r="HH758" s="104"/>
      <c r="HI758" s="104"/>
      <c r="HJ758" s="104"/>
      <c r="HK758" s="104"/>
      <c r="HL758" s="104"/>
      <c r="HM758" s="104"/>
      <c r="HN758" s="104"/>
      <c r="HO758" s="104"/>
      <c r="HP758" s="104"/>
      <c r="HQ758" s="64"/>
      <c r="HR758" s="64"/>
      <c r="HS758" s="64"/>
      <c r="HT758" s="64"/>
      <c r="HU758" s="64"/>
      <c r="HV758" s="64"/>
      <c r="HW758" s="105"/>
      <c r="HX758" s="64"/>
      <c r="HY758" s="280">
        <f t="shared" si="865"/>
        <v>0</v>
      </c>
      <c r="HZ758" s="280">
        <f t="shared" si="866"/>
        <v>0</v>
      </c>
      <c r="IA758" s="280">
        <f t="shared" si="867"/>
        <v>0</v>
      </c>
      <c r="IB758" s="64"/>
      <c r="IC758" s="64"/>
    </row>
    <row r="759" spans="1:237" s="106" customFormat="1" ht="22.5" customHeight="1" x14ac:dyDescent="0.25">
      <c r="A759" s="368" t="s">
        <v>3852</v>
      </c>
      <c r="B759" s="369" t="s">
        <v>3853</v>
      </c>
      <c r="C759" s="375" t="s">
        <v>3229</v>
      </c>
      <c r="D759" s="371" t="s">
        <v>3854</v>
      </c>
      <c r="E759" s="371" t="s">
        <v>3855</v>
      </c>
      <c r="F759" s="376" t="s">
        <v>3222</v>
      </c>
      <c r="G759" s="376" t="s">
        <v>3223</v>
      </c>
      <c r="H759" s="373" t="s">
        <v>242</v>
      </c>
      <c r="I759" s="374" t="s">
        <v>3856</v>
      </c>
      <c r="J759" s="421" t="s">
        <v>3227</v>
      </c>
      <c r="K759" s="423" t="s">
        <v>3232</v>
      </c>
      <c r="L759" s="329">
        <f>CONTINUA!BV759</f>
        <v>0</v>
      </c>
      <c r="M759" s="329">
        <f>CONTINUA!BW759</f>
        <v>0</v>
      </c>
      <c r="N759" s="657"/>
      <c r="O759" s="658" t="s">
        <v>4228</v>
      </c>
      <c r="P759" s="659" t="s">
        <v>206</v>
      </c>
      <c r="Q759" s="400"/>
      <c r="R759" s="401"/>
      <c r="S759" s="400"/>
      <c r="T759" s="401"/>
      <c r="U759" s="400"/>
      <c r="V759" s="401"/>
      <c r="W759" s="400"/>
      <c r="X759" s="401"/>
      <c r="Y759" s="400"/>
      <c r="Z759" s="401"/>
      <c r="AA759" s="400"/>
      <c r="AB759" s="401"/>
      <c r="AC759" s="400"/>
      <c r="AD759" s="401"/>
      <c r="AE759" s="400"/>
      <c r="AF759" s="401"/>
      <c r="AG759" s="400"/>
      <c r="AH759" s="401"/>
      <c r="AI759" s="400"/>
      <c r="AJ759" s="401"/>
      <c r="AK759" s="400"/>
      <c r="AL759" s="401"/>
      <c r="AM759" s="400"/>
      <c r="AN759" s="401"/>
      <c r="AO759" s="400"/>
      <c r="AP759" s="401"/>
      <c r="AQ759" s="400"/>
      <c r="AR759" s="401"/>
      <c r="AS759" s="400"/>
      <c r="AT759" s="401"/>
      <c r="AU759" s="400"/>
      <c r="AV759" s="401"/>
      <c r="AW759" s="400"/>
      <c r="AX759" s="401"/>
      <c r="AY759" s="400"/>
      <c r="AZ759" s="401"/>
      <c r="BA759" s="400"/>
      <c r="BB759" s="401"/>
      <c r="BC759" s="400"/>
      <c r="BD759" s="401"/>
      <c r="BE759" s="400"/>
      <c r="BF759" s="401"/>
      <c r="BG759" s="400"/>
      <c r="BH759" s="401"/>
      <c r="BI759" s="400"/>
      <c r="BJ759" s="401"/>
      <c r="BK759" s="400"/>
      <c r="BL759" s="401"/>
      <c r="BM759" s="400"/>
      <c r="BN759" s="401"/>
      <c r="BO759" s="400"/>
      <c r="BP759" s="401"/>
      <c r="BQ759" s="400"/>
      <c r="BR759" s="401"/>
      <c r="BS759" s="400"/>
      <c r="BT759" s="401"/>
      <c r="BU759" s="400"/>
      <c r="BV759" s="401"/>
      <c r="BW759" s="400"/>
      <c r="BX759" s="401"/>
      <c r="BY759" s="400"/>
      <c r="BZ759" s="401"/>
      <c r="CA759" s="400"/>
      <c r="CB759" s="401"/>
      <c r="CC759" s="400"/>
      <c r="CD759" s="401"/>
      <c r="CE759" s="400"/>
      <c r="CF759" s="401"/>
      <c r="CG759" s="400"/>
      <c r="CH759" s="401"/>
      <c r="CI759" s="400"/>
      <c r="CJ759" s="401"/>
      <c r="CK759" s="400"/>
      <c r="CL759" s="401"/>
      <c r="CM759" s="400"/>
      <c r="CN759" s="401"/>
      <c r="CO759" s="400"/>
      <c r="CP759" s="401"/>
      <c r="CQ759" s="400"/>
      <c r="CR759" s="401"/>
      <c r="CS759" s="400"/>
      <c r="CT759" s="401"/>
      <c r="CU759" s="400"/>
      <c r="CV759" s="401"/>
      <c r="CW759" s="400"/>
      <c r="CX759" s="401"/>
      <c r="CY759" s="400"/>
      <c r="CZ759" s="401"/>
      <c r="DA759" s="400"/>
      <c r="DB759" s="401"/>
      <c r="DC759" s="400"/>
      <c r="DD759" s="401"/>
      <c r="DE759" s="400"/>
      <c r="DF759" s="401"/>
      <c r="DG759" s="400"/>
      <c r="DH759" s="401"/>
      <c r="DI759" s="400"/>
      <c r="DJ759" s="401"/>
      <c r="DK759" s="400"/>
      <c r="DL759" s="401"/>
      <c r="DM759" s="400"/>
      <c r="DN759" s="401"/>
      <c r="DO759" s="400"/>
      <c r="DP759" s="401"/>
      <c r="DQ759" s="400"/>
      <c r="DR759" s="401"/>
      <c r="DS759" s="400"/>
      <c r="DT759" s="401"/>
      <c r="DU759" s="400"/>
      <c r="DV759" s="401"/>
      <c r="DW759" s="400"/>
      <c r="DX759" s="401"/>
      <c r="DY759" s="400"/>
      <c r="DZ759" s="401"/>
      <c r="EA759" s="400"/>
      <c r="EB759" s="401"/>
      <c r="EC759" s="400"/>
      <c r="ED759" s="401"/>
      <c r="EE759" s="400"/>
      <c r="EF759" s="401"/>
      <c r="EG759" s="400"/>
      <c r="EH759" s="401"/>
      <c r="EI759" s="400"/>
      <c r="EJ759" s="447"/>
      <c r="EK759" s="511"/>
      <c r="EL759" s="514"/>
      <c r="EM759" s="448"/>
      <c r="EN759" s="344"/>
      <c r="EO759" s="345"/>
      <c r="EP759" s="171">
        <f t="shared" si="815"/>
        <v>0</v>
      </c>
      <c r="EQ759" s="171">
        <f t="shared" si="816"/>
        <v>0</v>
      </c>
      <c r="ER759" s="171">
        <f t="shared" si="817"/>
        <v>0</v>
      </c>
      <c r="ES759" s="171">
        <f t="shared" si="818"/>
        <v>0</v>
      </c>
      <c r="ET759" s="171">
        <f t="shared" si="819"/>
        <v>0</v>
      </c>
      <c r="EU759" s="171">
        <f t="shared" si="820"/>
        <v>0</v>
      </c>
      <c r="EV759" s="172">
        <f t="shared" si="821"/>
        <v>0</v>
      </c>
      <c r="EW759" s="127"/>
      <c r="EX759" s="248">
        <f t="shared" si="863"/>
        <v>0</v>
      </c>
      <c r="EY759" s="174">
        <f>(L759*regular)+(M759*Cadeirantee)</f>
        <v>0</v>
      </c>
      <c r="EZ759" s="249">
        <f>SUMIF(FG759:GJ759,"&gt;0")</f>
        <v>0</v>
      </c>
      <c r="FA759" s="249">
        <f>SUMIF(FG759:GJ759,"&lt;0")+SUMIF(GN759:HP759,"&lt;0")</f>
        <v>0</v>
      </c>
      <c r="FB759" s="174">
        <v>0</v>
      </c>
      <c r="FC759" s="126">
        <f>N759*km*'VALORES TABELA'!$B$13</f>
        <v>0</v>
      </c>
      <c r="FD759" s="250">
        <f t="shared" si="864"/>
        <v>0</v>
      </c>
      <c r="FE759" s="105"/>
      <c r="FF759" s="118"/>
      <c r="FG759" s="118"/>
      <c r="FH759" s="118"/>
      <c r="FI759" s="118"/>
      <c r="FJ759" s="118"/>
      <c r="FK759" s="118"/>
      <c r="FL759" s="118"/>
      <c r="FM759" s="118"/>
      <c r="FN759" s="118"/>
      <c r="FO759" s="118"/>
      <c r="FP759" s="118"/>
      <c r="FQ759" s="118"/>
      <c r="FR759" s="118"/>
      <c r="FS759" s="118"/>
      <c r="FT759" s="118"/>
      <c r="FU759" s="118"/>
      <c r="FV759" s="118"/>
      <c r="FW759" s="118"/>
      <c r="FX759" s="118"/>
      <c r="FY759" s="118"/>
      <c r="FZ759" s="118"/>
      <c r="GA759" s="118"/>
      <c r="GB759" s="118"/>
      <c r="GC759" s="118"/>
      <c r="GD759" s="118"/>
      <c r="GE759" s="118"/>
      <c r="GF759" s="118"/>
      <c r="GG759" s="118"/>
      <c r="GH759" s="118"/>
      <c r="GI759" s="118"/>
      <c r="GJ759" s="118"/>
      <c r="GK759" s="252"/>
      <c r="GL759" s="103">
        <f t="shared" si="822"/>
        <v>0</v>
      </c>
      <c r="GM759" s="124"/>
      <c r="GN759" s="104"/>
      <c r="GO759" s="104"/>
      <c r="GP759" s="104"/>
      <c r="GQ759" s="104"/>
      <c r="GR759" s="104"/>
      <c r="GS759" s="104"/>
      <c r="GT759" s="104"/>
      <c r="GU759" s="104"/>
      <c r="GV759" s="104"/>
      <c r="GW759" s="104"/>
      <c r="GX759" s="104"/>
      <c r="GY759" s="104"/>
      <c r="GZ759" s="104"/>
      <c r="HA759" s="104"/>
      <c r="HB759" s="104"/>
      <c r="HC759" s="104"/>
      <c r="HD759" s="104"/>
      <c r="HE759" s="104"/>
      <c r="HF759" s="104"/>
      <c r="HG759" s="104"/>
      <c r="HH759" s="104"/>
      <c r="HI759" s="104"/>
      <c r="HJ759" s="104"/>
      <c r="HK759" s="104"/>
      <c r="HL759" s="104"/>
      <c r="HM759" s="104"/>
      <c r="HN759" s="104"/>
      <c r="HO759" s="104"/>
      <c r="HP759" s="104"/>
      <c r="HQ759" s="64"/>
      <c r="HR759" s="65"/>
      <c r="HS759" s="65"/>
      <c r="HT759" s="65"/>
      <c r="HU759" s="65"/>
      <c r="HV759" s="65"/>
      <c r="HW759" s="105"/>
      <c r="HX759" s="65"/>
      <c r="HY759" s="280">
        <f t="shared" si="865"/>
        <v>0</v>
      </c>
      <c r="HZ759" s="280">
        <f t="shared" si="866"/>
        <v>0</v>
      </c>
      <c r="IA759" s="280">
        <f t="shared" si="867"/>
        <v>0</v>
      </c>
      <c r="IB759" s="65"/>
      <c r="IC759" s="65"/>
    </row>
    <row r="760" spans="1:237" s="106" customFormat="1" ht="22.5" customHeight="1" thickBot="1" x14ac:dyDescent="0.3">
      <c r="A760" s="377" t="s">
        <v>3852</v>
      </c>
      <c r="B760" s="378" t="s">
        <v>3853</v>
      </c>
      <c r="C760" s="379" t="s">
        <v>3229</v>
      </c>
      <c r="D760" s="380" t="s">
        <v>3854</v>
      </c>
      <c r="E760" s="380" t="s">
        <v>3855</v>
      </c>
      <c r="F760" s="381" t="s">
        <v>3222</v>
      </c>
      <c r="G760" s="381" t="s">
        <v>3223</v>
      </c>
      <c r="H760" s="382" t="s">
        <v>242</v>
      </c>
      <c r="I760" s="383" t="s">
        <v>3856</v>
      </c>
      <c r="J760" s="421" t="s">
        <v>3227</v>
      </c>
      <c r="K760" s="424" t="s">
        <v>60</v>
      </c>
      <c r="L760" s="329">
        <f>CONTINUA!BV760</f>
        <v>0</v>
      </c>
      <c r="M760" s="329">
        <f>CONTINUA!BW760</f>
        <v>0</v>
      </c>
      <c r="N760" s="657"/>
      <c r="O760" s="658" t="s">
        <v>4228</v>
      </c>
      <c r="P760" s="659" t="s">
        <v>206</v>
      </c>
      <c r="Q760" s="400"/>
      <c r="R760" s="401"/>
      <c r="S760" s="400"/>
      <c r="T760" s="401"/>
      <c r="U760" s="400"/>
      <c r="V760" s="401"/>
      <c r="W760" s="400"/>
      <c r="X760" s="401"/>
      <c r="Y760" s="400"/>
      <c r="Z760" s="401"/>
      <c r="AA760" s="400"/>
      <c r="AB760" s="401"/>
      <c r="AC760" s="400"/>
      <c r="AD760" s="401"/>
      <c r="AE760" s="400"/>
      <c r="AF760" s="401"/>
      <c r="AG760" s="400"/>
      <c r="AH760" s="401"/>
      <c r="AI760" s="400"/>
      <c r="AJ760" s="401"/>
      <c r="AK760" s="400"/>
      <c r="AL760" s="401"/>
      <c r="AM760" s="400"/>
      <c r="AN760" s="401"/>
      <c r="AO760" s="400"/>
      <c r="AP760" s="401"/>
      <c r="AQ760" s="400"/>
      <c r="AR760" s="401"/>
      <c r="AS760" s="400"/>
      <c r="AT760" s="401"/>
      <c r="AU760" s="400"/>
      <c r="AV760" s="401"/>
      <c r="AW760" s="400"/>
      <c r="AX760" s="401"/>
      <c r="AY760" s="400"/>
      <c r="AZ760" s="401"/>
      <c r="BA760" s="400"/>
      <c r="BB760" s="401"/>
      <c r="BC760" s="400"/>
      <c r="BD760" s="401"/>
      <c r="BE760" s="400"/>
      <c r="BF760" s="401"/>
      <c r="BG760" s="400"/>
      <c r="BH760" s="401"/>
      <c r="BI760" s="400"/>
      <c r="BJ760" s="401"/>
      <c r="BK760" s="400"/>
      <c r="BL760" s="401"/>
      <c r="BM760" s="400"/>
      <c r="BN760" s="401"/>
      <c r="BO760" s="400"/>
      <c r="BP760" s="401"/>
      <c r="BQ760" s="400"/>
      <c r="BR760" s="401"/>
      <c r="BS760" s="400"/>
      <c r="BT760" s="401"/>
      <c r="BU760" s="400"/>
      <c r="BV760" s="401"/>
      <c r="BW760" s="400"/>
      <c r="BX760" s="401"/>
      <c r="BY760" s="400"/>
      <c r="BZ760" s="401"/>
      <c r="CA760" s="400"/>
      <c r="CB760" s="401"/>
      <c r="CC760" s="400"/>
      <c r="CD760" s="401"/>
      <c r="CE760" s="400"/>
      <c r="CF760" s="401"/>
      <c r="CG760" s="400"/>
      <c r="CH760" s="401"/>
      <c r="CI760" s="400"/>
      <c r="CJ760" s="401"/>
      <c r="CK760" s="400"/>
      <c r="CL760" s="401"/>
      <c r="CM760" s="400"/>
      <c r="CN760" s="401"/>
      <c r="CO760" s="400"/>
      <c r="CP760" s="401"/>
      <c r="CQ760" s="400"/>
      <c r="CR760" s="401"/>
      <c r="CS760" s="400"/>
      <c r="CT760" s="401"/>
      <c r="CU760" s="400"/>
      <c r="CV760" s="401"/>
      <c r="CW760" s="400"/>
      <c r="CX760" s="401"/>
      <c r="CY760" s="400"/>
      <c r="CZ760" s="401"/>
      <c r="DA760" s="400"/>
      <c r="DB760" s="401"/>
      <c r="DC760" s="400"/>
      <c r="DD760" s="401"/>
      <c r="DE760" s="400"/>
      <c r="DF760" s="401"/>
      <c r="DG760" s="400"/>
      <c r="DH760" s="401"/>
      <c r="DI760" s="400"/>
      <c r="DJ760" s="401"/>
      <c r="DK760" s="400"/>
      <c r="DL760" s="401"/>
      <c r="DM760" s="400"/>
      <c r="DN760" s="401"/>
      <c r="DO760" s="400"/>
      <c r="DP760" s="401"/>
      <c r="DQ760" s="400"/>
      <c r="DR760" s="401"/>
      <c r="DS760" s="400"/>
      <c r="DT760" s="401"/>
      <c r="DU760" s="400"/>
      <c r="DV760" s="401"/>
      <c r="DW760" s="400"/>
      <c r="DX760" s="401"/>
      <c r="DY760" s="400"/>
      <c r="DZ760" s="401"/>
      <c r="EA760" s="400"/>
      <c r="EB760" s="401"/>
      <c r="EC760" s="400"/>
      <c r="ED760" s="401"/>
      <c r="EE760" s="400"/>
      <c r="EF760" s="401"/>
      <c r="EG760" s="400"/>
      <c r="EH760" s="401"/>
      <c r="EI760" s="400"/>
      <c r="EJ760" s="447"/>
      <c r="EK760" s="512"/>
      <c r="EL760" s="515"/>
      <c r="EM760" s="450"/>
      <c r="EN760" s="348"/>
      <c r="EO760" s="348"/>
      <c r="EP760" s="179">
        <f t="shared" si="815"/>
        <v>0</v>
      </c>
      <c r="EQ760" s="179">
        <f t="shared" si="816"/>
        <v>0</v>
      </c>
      <c r="ER760" s="179">
        <f t="shared" si="817"/>
        <v>0</v>
      </c>
      <c r="ES760" s="179">
        <f t="shared" si="818"/>
        <v>0</v>
      </c>
      <c r="ET760" s="179">
        <f t="shared" si="819"/>
        <v>0</v>
      </c>
      <c r="EU760" s="179">
        <f t="shared" si="820"/>
        <v>0</v>
      </c>
      <c r="EV760" s="172">
        <f t="shared" si="821"/>
        <v>0</v>
      </c>
      <c r="EW760" s="253"/>
      <c r="EX760" s="254">
        <v>0</v>
      </c>
      <c r="EY760" s="180">
        <v>0</v>
      </c>
      <c r="EZ760" s="255">
        <v>0</v>
      </c>
      <c r="FA760" s="255">
        <v>0</v>
      </c>
      <c r="FB760" s="180">
        <f>SUM(FF760:GI760)/2</f>
        <v>0</v>
      </c>
      <c r="FC760" s="256">
        <f>N760*km*'VALORES TABELA'!$B$13</f>
        <v>0</v>
      </c>
      <c r="FD760" s="250">
        <f t="shared" si="864"/>
        <v>0</v>
      </c>
      <c r="FE760" s="257"/>
      <c r="FF760" s="181">
        <f>((Q760+S760)*Percapita)+((R760+T760)*Cadeirante)</f>
        <v>0</v>
      </c>
      <c r="FG760" s="181">
        <f>((U760+W760)*Percapita/30*FG$4)+((V760+X760)*Cadeirante/30*FG$4)</f>
        <v>0</v>
      </c>
      <c r="FH760" s="181">
        <f>((Y760+AA760)*Percapita/30*FH$4)+((Z760+AB760)*Cadeirante/30*FH$4)</f>
        <v>0</v>
      </c>
      <c r="FI760" s="181">
        <f>((AC760+AE760)*Percapita/30*FI$4)+((AD760+AF760)*Cadeirante/30*FI$4)</f>
        <v>0</v>
      </c>
      <c r="FJ760" s="181">
        <f>((AG760+AI760)*Percapita/30*FJ$4)+((AH760+AJ760)*Cadeirante/30*FJ$4)</f>
        <v>0</v>
      </c>
      <c r="FK760" s="181">
        <f>((AK760+AM760)*Percapita/30*FK$4)+((AL760+AN760)*Cadeirante/30*FK$4)</f>
        <v>0</v>
      </c>
      <c r="FL760" s="181">
        <f>((AO760+AQ760)*Percapita/30*FL$4)+((AP760+AR760)*Cadeirante/30*FL$4)</f>
        <v>0</v>
      </c>
      <c r="FM760" s="181">
        <f>((AS760+AU760)*Percapita/30*FM$4)+((AT760+AV760)*Cadeirante/30*FM$4)</f>
        <v>0</v>
      </c>
      <c r="FN760" s="181">
        <f>((AW760+AY760)*Percapita/30*FN$4)+((AX760+AZ760)*Cadeirante/30*FN$4)</f>
        <v>0</v>
      </c>
      <c r="FO760" s="181">
        <f>((BA760+BC760)*Percapita/30*FO$4)+((BB760+BD760)*Cadeirante/30*FO$4)</f>
        <v>0</v>
      </c>
      <c r="FP760" s="181">
        <f>((BE760+BG760)*Percapita/30*FP$4)+((BF760+BH760)*Cadeirante/30*FP$4)</f>
        <v>0</v>
      </c>
      <c r="FQ760" s="181">
        <f>((BI760+BK760)*Percapita/30*FQ$4)+((BJ760+BL760)*Cadeirante/30*FQ$4)</f>
        <v>0</v>
      </c>
      <c r="FR760" s="181">
        <f>((BM760+BO760)*Percapita/30*FR$4)+((BN760+BP760)*Cadeirante/30*FR$4)</f>
        <v>0</v>
      </c>
      <c r="FS760" s="181">
        <f>((BQ760+BS760)*Percapita/30*FS$4)+((BR760+BT760)*Cadeirante/30*FS$4)</f>
        <v>0</v>
      </c>
      <c r="FT760" s="181">
        <f>((BU760+BW760)*Percapita/30*FT$4)+((BV760+BX760)*Cadeirante/30*FT$4)</f>
        <v>0</v>
      </c>
      <c r="FU760" s="181">
        <f>((BY760+CA760)*Percapita/30*FU$4)+((BZ760+CB760)*Cadeirante/30*FU$4)</f>
        <v>0</v>
      </c>
      <c r="FV760" s="181">
        <f>((CC760+CE760)*Percapita/30*FV$4)+((CD760+CF760)*Cadeirante/30*FV$4)</f>
        <v>0</v>
      </c>
      <c r="FW760" s="181">
        <f>((CG760+CI760)*Percapita/30*FW$4)+((CI760+CK760)*Cadeirante/30*FW$4)</f>
        <v>0</v>
      </c>
      <c r="FX760" s="181">
        <f>((CK760+CM760)*Percapita/30*FX$4)+((CL760+CN760)*Cadeirante/30*FX$4)</f>
        <v>0</v>
      </c>
      <c r="FY760" s="181">
        <f>((CO760+CQ760)*Percapita/30*FY$4)+((CP760+CR760)*Cadeirante/30*FY$4)</f>
        <v>0</v>
      </c>
      <c r="FZ760" s="181">
        <f>((CS760+CU760)*Percapita/30*FZ$4)+((CT760+CV760)*Cadeirante/30*FZ$4)</f>
        <v>0</v>
      </c>
      <c r="GA760" s="181">
        <f>((CW760+CY760)*Percapita/30*GA$4)+((CX760+CZ760)*Cadeirante/30*GA$4)</f>
        <v>0</v>
      </c>
      <c r="GB760" s="181">
        <f>((DA760+DC760)*Percapita/30*GB$4)+((DB760+DD760)*Cadeirante/30*GB$4)</f>
        <v>0</v>
      </c>
      <c r="GC760" s="181">
        <f>((DE760+DG760)*Percapita/30*GC$4)+((DF760+DH760)*Cadeirante/30*GC$4)</f>
        <v>0</v>
      </c>
      <c r="GD760" s="181">
        <f>((DI760+DK760)*Percapita/30*GD$4)+((DJ760+DL760)*Cadeirante/30*GD$4)</f>
        <v>0</v>
      </c>
      <c r="GE760" s="181">
        <f>((DM760+DO760)*Percapita/30*GE$4)+((DN760+DP760)*Cadeirante/30*GE$4)</f>
        <v>0</v>
      </c>
      <c r="GF760" s="181">
        <f>((DQ760+DS760)*Percapita/30*GF$4)+((DR760+DT760)*Cadeirante/30*GF$4)</f>
        <v>0</v>
      </c>
      <c r="GG760" s="181">
        <f>((DU760+DW760)*Percapita/30*GG$4)+((DV760+DX760)*Cadeirante/30*GG$4)</f>
        <v>0</v>
      </c>
      <c r="GH760" s="181">
        <f>((DY760+EA760)*Percapita/30*GH$4)+((DZ760+EB760)*Cadeirante/30*GH$4)</f>
        <v>0</v>
      </c>
      <c r="GI760" s="181">
        <f>((EC760+EE760)*Percapita/30*GI$4)+((ED760+EF760)*Cadeirante/30*GI$4)</f>
        <v>0</v>
      </c>
      <c r="GJ760" s="181">
        <f>((EG760+EI760)*Percapita)+((EH760+EJ760)*Cadeirante)</f>
        <v>0</v>
      </c>
      <c r="GK760" s="258"/>
      <c r="GL760" s="103">
        <f t="shared" si="822"/>
        <v>0</v>
      </c>
      <c r="GM760" s="124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259"/>
      <c r="HQ760" s="64"/>
      <c r="HW760" s="257"/>
      <c r="HY760" s="280">
        <f t="shared" si="865"/>
        <v>0</v>
      </c>
      <c r="HZ760" s="280">
        <f t="shared" si="866"/>
        <v>0</v>
      </c>
      <c r="IA760" s="280">
        <f t="shared" si="867"/>
        <v>0</v>
      </c>
    </row>
    <row r="761" spans="1:237" s="106" customFormat="1" ht="22.5" customHeight="1" x14ac:dyDescent="0.25">
      <c r="A761" t="s">
        <v>3857</v>
      </c>
      <c r="B761" s="522" t="s">
        <v>3858</v>
      </c>
      <c r="C761" s="523">
        <v>1</v>
      </c>
      <c r="D761" s="524" t="s">
        <v>3849</v>
      </c>
      <c r="E761" s="524" t="s">
        <v>3859</v>
      </c>
      <c r="F761" s="525" t="s">
        <v>3222</v>
      </c>
      <c r="G761" s="525" t="s">
        <v>3223</v>
      </c>
      <c r="H761" s="350" t="s">
        <v>242</v>
      </c>
      <c r="I761" s="351" t="s">
        <v>3860</v>
      </c>
      <c r="J761" s="409" t="s">
        <v>3227</v>
      </c>
      <c r="K761" s="410" t="s">
        <v>3228</v>
      </c>
      <c r="L761" s="329">
        <f>CONTINUA!BV761</f>
        <v>0</v>
      </c>
      <c r="M761" s="329">
        <f>CONTINUA!BW761</f>
        <v>0</v>
      </c>
      <c r="N761" s="657"/>
      <c r="O761" s="658" t="s">
        <v>4227</v>
      </c>
      <c r="P761" s="659" t="s">
        <v>206</v>
      </c>
      <c r="Q761" s="400"/>
      <c r="R761" s="401"/>
      <c r="S761" s="400"/>
      <c r="T761" s="401"/>
      <c r="U761" s="400"/>
      <c r="V761" s="401"/>
      <c r="W761" s="400"/>
      <c r="X761" s="401"/>
      <c r="Y761" s="400"/>
      <c r="Z761" s="401"/>
      <c r="AA761" s="400"/>
      <c r="AB761" s="401"/>
      <c r="AC761" s="400"/>
      <c r="AD761" s="401"/>
      <c r="AE761" s="400"/>
      <c r="AF761" s="401"/>
      <c r="AG761" s="400"/>
      <c r="AH761" s="401"/>
      <c r="AI761" s="400"/>
      <c r="AJ761" s="401"/>
      <c r="AK761" s="400"/>
      <c r="AL761" s="401"/>
      <c r="AM761" s="400"/>
      <c r="AN761" s="401"/>
      <c r="AO761" s="400"/>
      <c r="AP761" s="401"/>
      <c r="AQ761" s="400"/>
      <c r="AR761" s="401"/>
      <c r="AS761" s="400"/>
      <c r="AT761" s="401"/>
      <c r="AU761" s="400"/>
      <c r="AV761" s="401"/>
      <c r="AW761" s="400"/>
      <c r="AX761" s="401"/>
      <c r="AY761" s="400"/>
      <c r="AZ761" s="401"/>
      <c r="BA761" s="400"/>
      <c r="BB761" s="401"/>
      <c r="BC761" s="400"/>
      <c r="BD761" s="401"/>
      <c r="BE761" s="400"/>
      <c r="BF761" s="401"/>
      <c r="BG761" s="400"/>
      <c r="BH761" s="401"/>
      <c r="BI761" s="400"/>
      <c r="BJ761" s="401"/>
      <c r="BK761" s="400"/>
      <c r="BL761" s="401"/>
      <c r="BM761" s="400"/>
      <c r="BN761" s="401"/>
      <c r="BO761" s="400"/>
      <c r="BP761" s="401"/>
      <c r="BQ761" s="400"/>
      <c r="BR761" s="401"/>
      <c r="BS761" s="400"/>
      <c r="BT761" s="401"/>
      <c r="BU761" s="400"/>
      <c r="BV761" s="401"/>
      <c r="BW761" s="400"/>
      <c r="BX761" s="401"/>
      <c r="BY761" s="400"/>
      <c r="BZ761" s="401"/>
      <c r="CA761" s="400"/>
      <c r="CB761" s="401"/>
      <c r="CC761" s="400"/>
      <c r="CD761" s="401"/>
      <c r="CE761" s="400"/>
      <c r="CF761" s="401"/>
      <c r="CG761" s="400"/>
      <c r="CH761" s="401"/>
      <c r="CI761" s="400"/>
      <c r="CJ761" s="401"/>
      <c r="CK761" s="400"/>
      <c r="CL761" s="401"/>
      <c r="CM761" s="400"/>
      <c r="CN761" s="401"/>
      <c r="CO761" s="400"/>
      <c r="CP761" s="401"/>
      <c r="CQ761" s="400"/>
      <c r="CR761" s="401"/>
      <c r="CS761" s="400"/>
      <c r="CT761" s="401"/>
      <c r="CU761" s="400"/>
      <c r="CV761" s="401"/>
      <c r="CW761" s="400"/>
      <c r="CX761" s="401"/>
      <c r="CY761" s="400"/>
      <c r="CZ761" s="401"/>
      <c r="DA761" s="400"/>
      <c r="DB761" s="401"/>
      <c r="DC761" s="400"/>
      <c r="DD761" s="401"/>
      <c r="DE761" s="400"/>
      <c r="DF761" s="401"/>
      <c r="DG761" s="400"/>
      <c r="DH761" s="401"/>
      <c r="DI761" s="400"/>
      <c r="DJ761" s="401"/>
      <c r="DK761" s="400"/>
      <c r="DL761" s="401"/>
      <c r="DM761" s="400"/>
      <c r="DN761" s="401"/>
      <c r="DO761" s="400"/>
      <c r="DP761" s="401"/>
      <c r="DQ761" s="400"/>
      <c r="DR761" s="401"/>
      <c r="DS761" s="400"/>
      <c r="DT761" s="401"/>
      <c r="DU761" s="400"/>
      <c r="DV761" s="401"/>
      <c r="DW761" s="400"/>
      <c r="DX761" s="401"/>
      <c r="DY761" s="400"/>
      <c r="DZ761" s="401"/>
      <c r="EA761" s="400"/>
      <c r="EB761" s="401"/>
      <c r="EC761" s="400"/>
      <c r="ED761" s="401"/>
      <c r="EE761" s="400"/>
      <c r="EF761" s="401"/>
      <c r="EG761" s="400"/>
      <c r="EH761" s="401"/>
      <c r="EI761" s="400"/>
      <c r="EJ761" s="447"/>
      <c r="EK761" s="510"/>
      <c r="EL761" s="513"/>
      <c r="EM761" s="520"/>
      <c r="EN761" s="520"/>
      <c r="EO761" s="520"/>
      <c r="EP761" s="171">
        <f t="shared" si="815"/>
        <v>0</v>
      </c>
      <c r="EQ761" s="171">
        <f t="shared" si="816"/>
        <v>0</v>
      </c>
      <c r="ER761" s="171">
        <f t="shared" si="817"/>
        <v>0</v>
      </c>
      <c r="ES761" s="171">
        <f t="shared" si="818"/>
        <v>0</v>
      </c>
      <c r="ET761" s="171">
        <f t="shared" si="819"/>
        <v>0</v>
      </c>
      <c r="EU761" s="171">
        <f t="shared" si="820"/>
        <v>0</v>
      </c>
      <c r="EV761" s="172">
        <f t="shared" si="821"/>
        <v>0</v>
      </c>
      <c r="EW761" s="367">
        <f>IF(C761=4,IF(MAX(Q761:EJ763)&gt;0,(Especiall/30*(IF(($G761-$F761)=($G$5-$F$5),30,IF(DAY($G761)=31,($G761-$F761),($G761-$F761)+1)))),0),0)</f>
        <v>0</v>
      </c>
      <c r="EX761" s="248">
        <f t="shared" ref="EX761:EX764" si="868">FF761</f>
        <v>11344.82</v>
      </c>
      <c r="EY761" s="174">
        <f>(L761*regular)+(M761*Cadeirantee)</f>
        <v>0</v>
      </c>
      <c r="EZ761" s="249">
        <f>SUMIF(FG761:GJ761,"&gt;0")</f>
        <v>0</v>
      </c>
      <c r="FA761" s="249">
        <f>SUMIF(FG761:GJ761,"&lt;0")+SUMIF(GN761:HP761,"&lt;0")</f>
        <v>-102.72800000000001</v>
      </c>
      <c r="FB761" s="174">
        <v>0</v>
      </c>
      <c r="FC761" s="175">
        <f>N761*km*'VALORES TABELA'!$B$13</f>
        <v>0</v>
      </c>
      <c r="FD761" s="250">
        <f>GL761</f>
        <v>0</v>
      </c>
      <c r="FE761" s="176">
        <f>(EW761+EW762+EW763+EW764+EX761+EX762+EX763+EX764+EY761+EY762+EY763+EY764+EY765+EZ761+EZ762+EZ763+EZ764+FA761+FA762+FA763+FA764+FC761+FC762+FC763+FC764+HY761-HZ761-IA761+FD761+FD762+FD763+FD764+FB765)</f>
        <v>11405.972</v>
      </c>
      <c r="FF761" s="177">
        <f>IF(C761=4,SUM(Q761+Q762+Q763+S761+S762+S763)*Percapita/30*FF$4+(R761+R762+R763+T761+T762+T763)*Cadeirante/30*FF$4,IF(C761=3,IF(Q764+S764=10,Fixo/30*FF$4+(Q761+Q762+Q763+S761+S762+S763)*Percapita/30*FF$4+(R764+T764)*Cadeirante/30*FF$4,IF(Q764+S764&lt;=9,(Q764+S764)*Crechee/30*FF$4)+(R764+T764)*Cadeirante/30*FF$4+(Q761+Q762+Q763+S761+S762+S763)*Percapita/30*FF$4)+IF(Q764+S764&gt;=11,Fixo/30*FF$4+(Q764+S764-10)*Crechee/30*FF$4,0),IF(C761=2,IF(R761+R762+R763+R764+T761+T762+T763+T764=1,Cadeirante/30*FF$4,IF(R761+R762+R763+R764+T761+T762+T763+T764=2,Fixo/30*FF$4,IF(R761+R762+R763+R764+T761+T762+T763+T764&gt;2,Fixo/30*FF$4+(R761+R762+R763+R764+T761+T762+T763+T764-2)*Cadeirante/30*FF$4)))+(Q761+Q762+Q763+S761+S762+S763)*Percapita/30*FF$4+(Q764+S764)*Crechee/30*FF$4,IF(C761=1,IF(Q761+Q762+Q763+R761+R762+R763+S761+S762+S763+T761+T762+T763&lt;=15,(Q761+Q762+Q763+S761+S762+S763)*Percapita/30*FF$4,IF(Q761+Q762+Q763+R761+R762+R763+S761+S762+S763+T761+T762+T763&gt;=16,Fixo/30*FF$4+(Q761+Q762+Q763+R761+R762+R763+S761+S762+S763+T761+T762-16)*Percapita/30*FF$4))))))</f>
        <v>11344.82</v>
      </c>
      <c r="FG761" s="177">
        <f>IF(C761=4,SUM(U761+U762+U763+W761+W762+W763)*Percapita/30*FG$4+(V761+V762+V763+X761+X762+X763)*Cadeirante/30*FG$4,IF(C761=3,IF(U764+W764=10,Fixo/30*FG$4+(U761+U762+U763+W761+W762+W763)*Percapita/30*FG$4+(V764+X764)*Cadeirante/30*FG$4,IF(U764+W764&lt;=9,(U764+W764)*Crechee/30*FG$4)+(V764+X764)*Cadeirante/30*FG$4+(U761+U762+U763+W761+W762+W763)*Percapita/30*FG$4)+IF(U764+W764&gt;=11,Fixo/30*FG$4+(U764+W764-10)*Crechee/30*FG$4,0),IF(C761=2,IF(V761+V762+V763+V764+X761+X762+X763+X764=1,Cadeirante/30*FG$4,IF(V761+V762+V763+V764+X761+X762+X763+X764=2,Fixo/30*FG$4,IF(V761+V762+V763+V764+X761+X762+X763+X764&gt;2,Fixo/30*FG$4+(V761+V762+V763+V764+X761+X762+X763+X764-2)*Cadeirante/30*FG$4)))+(U761+U762+U763+W761+W762+W763)*Percapita/30*FG$4+(U764+W764)*Crechee/30*FG$4,IF(C761=1,IF(U761+U762+U763+V761+V762+V763+W761+W762+W763+X761+X762+X763&lt;=15,(U761+U762+U763+W761+W762+W763)*Percapita/30*FG$4,IF(U761+U762+U763+V761+V762+V763+W761+W762+W763+X761+X762+X763&gt;=16,Fixo/30*FG$4+(U761+U762+U763+V761+V762+V763+W761+W762+W763+X761+X762-16)*Percapita/30*FG$4))))))</f>
        <v>0</v>
      </c>
      <c r="FH761" s="177">
        <f>IF(C761=4,SUM(Y761+Y762+Y763+AA761+AA762+AA763)*Percapita/30*FH$4+(Z761+Z762+Z763+AB761+AB762+AB763)*Cadeirante/30*FH$4,IF(C761=3,IF(Y764+AA764=10,Fixo/30*FH$4+(Y761+Y762+Y763+AA761+AA762+AA763)*Percapita/30*FH$4+(Z764+AB764)*Cadeirante/30*FH$4,IF(Y764+AA764&lt;=9,(Y764+AA764)*Crechee/30*FH$4)+(Z764+AB764)*Cadeirante/30*FH$4+(Y761+Y762+Y763+AA761+AA762+AA763)*Percapita/30*FH$4)+IF(Y764+AA764&gt;=11,Fixo/30*FH$4+(Y764+AA764-10)*Crechee/30*FH$4,0),IF(C761=2,IF(Z761+Z762+Z763+Z764+AB761+AB762+AB763+AB764=1,Cadeirante/30*FH$4,IF(Z761+Z762+Z763+Z764+AB761+AB762+AB763+AB764=2,Fixo/30*FH$4,IF(Z761+Z762+Z763+Z764+AB761+AB762+AB763+AB764&gt;2,Fixo/30*FH$4+(Z761+Z762+Z763+Z764+AB761+AB762+AB763+AB764-2)*Cadeirante/30*FH$4)))+(Y761+Y762+Y763+AA761+AA762+AA763)*Percapita/30*FH$4+(Y764+AA764)*Crechee/30*FH$4,IF(C761=1,IF(Y761+Y762+Y763+Z761+Z762+Z763+AA761+AA762+AA763+AB761+AB762+AB763&lt;=15,(Y761+Y762+Y763+AA761+AA762+AA763)*Percapita/30*FH$4,IF(Y761+Y762+Y763+Z761+Z762+Z763+AA761+AA762+AA763+AB761+AB762+AB763&gt;=16,Fixo/30*FH$4+(Y761+Y762+Y763+Z761+Z762+Z763+AA761+AA762+AA763+AB761+AB762-16)*Percapita/30*FH$4))))))</f>
        <v>0</v>
      </c>
      <c r="FI761" s="177">
        <f>IF(C761=4,SUM(AC761+AC762+AC763+AE761+AE762+AE763)*Percapita/30*FI$4+(AD761+AD762+AD763+AF761+AF762+AF763)*Cadeirante/30*FI$4,IF(C761=3,IF(AC764+AE764=10,Fixo/30*FI$4+(AC761+AC762+AC763+AE761+AE762+AE763)*Percapita/30*FI$4+(AD764+AF764)*Cadeirante/30*FI$4,IF(AC764+AE764&lt;=9,(AC764+AE764)*Crechee/30*FI$4)+(AD764+AF764)*Cadeirante/30*FI$4+(AC761+AC762+AC763+AE761+AE762+AE763)*Percapita/30*FI$4)+IF(AC764+AE764&gt;=11,Fixo/30*FI$4+(AC764+AE764-10)*Crechee/30*FI$4,0),IF(C761=2,IF(AD761+AD762+AD763+AD764+AF761+AF762+AF763+AF764=1,Cadeirante/30*FI$4,IF(AD761+AD762+AD763+AD764+AF761+AF762+AF763+AF764=2,Fixo/30*FI$4,IF(AD761+AD762+AD763+AD764+AF761+AF762+AF763+AF764&gt;2,Fixo/30*FI$4+(AD761+AD762+AD763+AD764+AF761+AF762+AF763+AF764-2)*Cadeirante/30*FI$4)))+(AC761+AC762+AC763+AE761+AE762+AE763)*Percapita/30*FI$4+(AC764+AE764)*Crechee/30*FI$4,IF(C761=1,IF(AC761+AC762+AC763+AD761+AD762+AD763+AE761+AE762+AE763+AF761+AF762+AF763&lt;=15,(AC761+AC762+AC763+AE761+AE762+AE763)*Percapita/30*FI$4,IF(AC761+AC762+AC763+AD761+AD762+AD763+AE761+AE762+AE763+AF761+AF762+AF763&gt;=16,Fixo/30*FI$4+(AC761+AC762+AC763+AD761+AD762+AD763+AE761+AE762+AE763+AF761+AF762-16)*Percapita/30*FI$4))))))</f>
        <v>0</v>
      </c>
      <c r="FJ761" s="177">
        <f>IF(C761=4,SUM(AG761+AG762+AG763+AI761+AI762+AI763)*Percapita/30*FJ$4+(AH761+AH762+AH763+AJ761+AJ762+AJ763)*Cadeirante/30*FJ$4,IF(C761=3,IF(AG764+AI764=10,Fixo/30*FJ$4+(AG761+AG762+AG763+AI761+AI762+AI763)*Percapita/30*FJ$4+(AH764+AJ764)*Cadeirante/30*FJ$4,IF(AG764+AI764&lt;=9,(AG764+AI764)*Crechee/30*FJ$4)+(AH764+AJ764)*Cadeirante/30*FJ$4+(AG761+AG762+AG763+AI761+AI762+AI763)*Percapita/30*FJ$4)+IF(AG764+AI764&gt;=11,Fixo/30*FJ$4+(AG764+AI764-10)*Crechee/30*FJ$4,0),IF(C761=2,IF(AH761+AH762+AH763+AH764+AJ761+AJ762+AJ763+AJ764=1,Cadeirante/30*FJ$4,IF(AH761+AH762+AH763+AH764+AJ761+AJ762+AJ763+AJ764=2,Fixo/30*FJ$4,IF(AH761+AH762+AH763+AH764+AJ761+AJ762+AJ763+AJ764&gt;2,Fixo/30*FJ$4+(AH761+AH762+AH763+AH764+AJ761+AJ762+AJ763+AJ764-2)*Cadeirante/30*FJ$4)))+(AG761+AG762+AG763+AI761+AI762+AI763)*Percapita/30*FJ$4+(AG764+AI764)*Crechee/30*FJ$4,IF(C761=1,IF(AG761+AG762+AG763+AH761+AH762+AH763+AI761+AI762+AI763+AJ761+AJ762+AJ763&lt;=15,(AG761+AG762+AG763+AI761+AI762+AI763)*Percapita/30*FJ$4,IF(AG761+AG762+AG763+AH761+AH762+AH763+AI761+AI762+AI763+AJ761+AJ762+AJ763&gt;=16,Fixo/30*FJ$4+(AG761+AG762+AG763+AH761+AH762+AH763+AI761+AI762+AI763+AJ761+AJ762-16)*Percapita/30*FJ$4))))))</f>
        <v>0</v>
      </c>
      <c r="FK761" s="177">
        <f>IF(C761=4,SUM(AK761+AK762+AK763+AM761+AM762+AM763)*Percapita/30*FK$4+(AL761+AL762+AL763+AN761+AN762+AN763)*Cadeirante/30*FK$4,IF(C761=3,IF(AK764+AM764=10,Fixo/30*FK$4+(AK761+AK762+AK763+AM761+AM762+AM763)*Percapita/30*FK$4+(AL764+AN764)*Cadeirante/30*FK$4,IF(AK764+AM764&lt;=9,(AK764+AM764)*Crechee/30*FK$4)+(AL764+AN764)*Cadeirante/30*FK$4+(AK761+AK762+AK763+AM761+AM762+AM763)*Percapita/30*FK$4)+IF(AK764+AM764&gt;=11,Fixo/30*FK$4+(AK764+AM764-10)*Crechee/30*FK$4,0),IF(C761=2,IF(AL761+AL762+AL763+AL764+AN761+AN762+AN763+AN764=1,Cadeirante/30*FK$4,IF(AL761+AL762+AL763+AL764+AN761+AN762+AN763+AN764=2,Fixo/30*FK$4,IF(AL761+AL762+AL763+AL764+AN761+AN762+AN763+AN764&gt;2,Fixo/30*FK$4+(AL761+AL762+AL763+AL764+AN761+AN762+AN763+AN764-2)*Cadeirante/30*FK$4)))+(AK761+AK762+AK763+AM761+AM762+AM763)*Percapita/30*FK$4+(AK764+AM764)*Crechee/30*FK$4,IF(C761=1,IF(AK761+AK762+AK763+AL761+AL762+AL763+AM761+AM762+AM763+AN761+AN762+AN763&lt;=15,(AK761+AK762+AK763+AM761+AM762+AM763)*Percapita/30*FK$4,IF(AK761+AK762+AK763+AL761+AL762+AL763+AM761+AM762+AM763+AN761+AN762+AN763&gt;=16,Fixo/30*FK$4+(AK761+AK762+AK763+AL761+AL762+AL763+AM761+AM762+AM763+AN761+AN762-16)*Percapita/30*FK$4))))))</f>
        <v>0</v>
      </c>
      <c r="FL761" s="177">
        <f>IF(C761=4,SUM(AO761+AO762+AO763+AQ761+AQ762+AQ763)*Percapita/30*FL$4+(AP761+AP762+AP763+AR761+AR762+AR763)*Cadeirante/30*FL$4,IF(C761=3,IF(AO764+AQ764=10,Fixo/30*FL$4+(AO761+AO762+AO763+AQ761+AQ762+AQ763)*Percapita/30*FL$4+(AP764+AR764)*Cadeirante/30*FL$4,IF(AO764+AQ764&lt;=9,(AO764+AQ764)*Crechee/30*FL$4)+(AP764+AR764)*Cadeirante/30*FL$4+(AO761+AO762+AO763+AQ761+AQ762+AQ763)*Percapita/30*FL$4)+IF(AO764+AQ764&gt;=11,Fixo/30*FL$4+(AO764+AQ764-10)*Crechee/30*FL$4,0),IF(C761=2,IF(AP761+AP762+AP763+AP764+AR761+AR762+AR763+AR764=1,Cadeirante/30*FL$4,IF(AP761+AP762+AP763+AP764+AR761+AR762+AR763+AR764=2,Fixo/30*FL$4,IF(AP761+AP762+AP763+AP764+AR761+AR762+AR763+AR764&gt;2,Fixo/30*FL$4+(AP761+AP762+AP763+AP764+AR761+AR762+AR763+AR764-2)*Cadeirante/30*FL$4)))+(AO761+AO762+AO763+AQ761+AQ762+AQ763)*Percapita/30*FL$4+(AO764+AQ764)*Crechee/30*FL$4,IF(C761=1,IF(AO761+AO762+AO763+AP761+AP762+AP763+AQ761+AQ762+AQ763+AR761+AR762+AR763&lt;=15,(AO761+AO762+AO763+AQ761+AQ762+AQ763)*Percapita/30*FL$4,IF(AO761+AO762+AO763+AP761+AP762+AP763+AQ761+AQ762+AQ763+AR761+AR762+AR763&gt;=16,Fixo/30*FL$4+(AO761+AO762+AO763+AP761+AP762+AP763+AQ761+AQ762+AQ763+AR761+AR762-16)*Percapita/30*FL$4))))))</f>
        <v>0</v>
      </c>
      <c r="FM761" s="177">
        <f>IF(C761=4,SUM(AS761+AS762+AS763+AU761+AU762+AU763)*Percapita/30*FM$4+(AT761+AT762+AT763+AV761+AV762+AV763)*Cadeirante/30*FM$4,IF(C761=3,IF(AS764+AU764=10,Fixo/30*FM$4+(AS761+AS762+AS763+AU761+AU762+AU763)*Percapita/30*FM$4+(AT764+AV764)*Cadeirante/30*FM$4,IF(AS764+AU764&lt;=9,(AS764+AU764)*Crechee/30*FM$4)+(AT764+AV764)*Cadeirante/30*FM$4+(AS761+AS762+AS763+AU761+AU762+AU763)*Percapita/30*FM$4)+IF(AS764+AU764&gt;=11,Fixo/30*FM$4+(AS764+AU764-10)*Crechee/30*FM$4,0),IF(C761=2,IF(AT761+AT762+AT763+AT764+AV761+AV762+AV763+AV764=1,Cadeirante/30*FM$4,IF(AT761+AT762+AT763+AT764+AV761+AV762+AV763+AV764=2,Fixo/30*FM$4,IF(AT761+AT762+AT763+AT764+AV761+AV762+AV763+AV764&gt;2,Fixo/30*FM$4+(AT761+AT762+AT763+AT764+AV761+AV762+AV763+AV764-2)*Cadeirante/30*FM$4)))+(AS761+AS762+AS763+AU761+AU762+AU763)*Percapita/30*FM$4+(AS764+AU764)*Crechee/30*FM$4,IF(C761=1,IF(AS761+AS762+AS763+AT761+AT762+AT763+AU761+AU762+AU763+AV761+AV762+AV763&lt;=15,(AS761+AS762+AS763+AU761+AU762+AU763)*Percapita/30*FM$4,IF(AS761+AS762+AS763+AT761+AT762+AT763+AU761+AU762+AU763+AV761+AV762+AV763&gt;=16,Fixo/30*FM$4+(AS761+AS762+AS763+AT761+AT762+AT763+AU761+AU762+AU763+AV761+AV762-16)*Percapita/30*FM$4))))))</f>
        <v>0</v>
      </c>
      <c r="FN761" s="177">
        <f>IF(C761=4,SUM(AW761+AW762+AW763+AY761+AY762+AY763)*Percapita/30*FN$4+(AX761+AX762+AX763+AZ761+AZ762+AZ763)*Cadeirante/30*FN$4,IF(C761=3,IF(AW764+AY764=10,Fixo/30*FN$4+(AW761+AW762+AW763+AY761+AY762+AY763)*Percapita/30*FN$4+(AX764+AZ764)*Cadeirante/30*FN$4,IF(AW764+AY764&lt;=9,(AW764+AY764)*Crechee/30*FN$4)+(AX764+AZ764)*Cadeirante/30*FN$4+(AW761+AW762+AW763+AY761+AY762+AY763)*Percapita/30*FN$4)+IF(AW764+AY764&gt;=11,Fixo/30*FN$4+(AW764+AY764-10)*Crechee/30*FN$4,0),IF(C761=2,IF(AX761+AX762+AX763+AX764+AZ761+AZ762+AZ763+AZ764=1,Cadeirante/30*FN$4,IF(AX761+AX762+AX763+AX764+AZ761+AZ762+AZ763+AZ764=2,Fixo/30*FN$4,IF(AX761+AX762+AX763+AX764+AZ761+AZ762+AZ763+AZ764&gt;2,Fixo/30*FN$4+(AX761+AX762+AX763+AX764+AZ761+AZ762+AZ763+AZ764-2)*Cadeirante/30*FN$4)))+(AW761+AW762+AW763+AY761+AY762+AY763)*Percapita/30*FN$4+(AW764+AY764)*Crechee/30*FN$4,IF(C761=1,IF(AW761+AW762+AW763+AX761+AX762+AX763+AY761+AY762+AY763+AZ761+AZ762+AZ763&lt;=15,(AW761+AW762+AW763+AY761+AY762+AY763)*Percapita/30*FN$4,IF(AW761+AW762+AW763+AX761+AX762+AX763+AY761+AY762+AY763+AZ761+AZ762+AZ763&gt;=16,Fixo/30*FN$4+(AW761+AW762+AW763+AX761+AX762+AX763+AY761+AY762+AY763+AZ761+AZ762-16)*Percapita/30*FN$4))))))</f>
        <v>0</v>
      </c>
      <c r="FO761" s="177">
        <f>IF(C761=4,SUM(BA761+BA762+BA763+BC761+BC762+BC763)*Percapita/30*FO$4+(BB761+BB762+BB763+BD761+BD762+BD763)*Cadeirante/30*FO$4,IF(C761=3,IF(BA764+BC764=10,Fixo/30*FO$4+(BA761+BA762+BA763+BC761+BC762+BC763)*Percapita/30*FO$4+(BB764+BD764)*Cadeirante/30*FO$4,IF(BA764+BC764&lt;=9,(BA764+BC764)*Crechee/30*FO$4)+(BB764+BD764)*Cadeirante/30*FO$4+(BA761+BA762+BA763+BC761+BC762+BC763)*Percapita/30*FO$4)+IF(BA764+BC764&gt;=11,Fixo/30*FO$4+(BA764+BC764-10)*Crechee/30*FO$4,0),IF(C761=2,IF(BB761+BB762+BB763+BB764+BD761+BD762+BD763+BD764=1,Cadeirante/30*FO$4,IF(BB761+BB762+BB763+BB764+BD761+BD762+BD763+BD764=2,Fixo/30*FO$4,IF(BB761+BB762+BB763+BB764+BD761+BD762+BD763+BD764&gt;2,Fixo/30*FO$4+(BB761+BB762+BB763+BB764+BD761+BD762+BD763+BD764-2)*Cadeirante/30*FO$4)))+(BA761+BA762+BA763+BC761+BC762+BC763)*Percapita/30*FO$4+(BA764+BC764)*Crechee/30*FO$4,IF(C761=1,IF(BA761+BA762+BA763+BB761+BB762+BB763+BC761+BC762+BC763+BD761+BD762+BD763&lt;=15,(BA761+BA762+BA763+BC761+BC762+BC763)*Percapita/30*FO$4,IF(BA761+BA762+BA763+BB761+BB762+BB763+BC761+BC762+BC763+BD761+BD762+BD763&gt;=16,Fixo/30*FO$4+(BA761+BA762+BA763+BB761+BB762+BB763+BC761+BC762+BC763+BD761+BD762-16)*Percapita/30*FO$4))))))</f>
        <v>0</v>
      </c>
      <c r="FP761" s="177">
        <f>IF(C761=4,SUM(BE761+BE762+BE763+BG761+BG762+BG763)*Percapita/30*FP$4+(BF761+BF762+BF763+BH761+BH762+BH763)*Cadeirante/30*FP$4,IF(C761=3,IF(BE764+BG764=10,Fixo/30*FP$4+(BE761+BE762+BE763+BG761+BG762+BG763)*Percapita/30*FP$4+(BF764+BH764)*Cadeirante/30*FP$4,IF(BE764+BG764&lt;=9,(BE764+BG764)*Crechee/30*FP$4)+(BF764+BH764)*Cadeirante/30*FP$4+(BE761+BE762+BE763+BG761+BG762+BG763)*Percapita/30*FP$4)+IF(BE764+BG764&gt;=11,Fixo/30*FP$4+(BE764+BG764-10)*Crechee/30*FP$4,0),IF(C761=2,IF(BF761+BF762+BF763+BF764+BH761+BH762+BH763+BH764=1,Cadeirante/30*FP$4,IF(BF761+BF762+BF763+BF764+BH761+BH762+BH763+BH764=2,Fixo/30*FP$4,IF(BF761+BF762+BF763+BF764+BH761+BH762+BH763+BH764&gt;2,Fixo/30*FP$4+(BF761+BF762+BF763+BF764+BH761+BH762+BH763+BH764-2)*Cadeirante/30*FP$4)))+(BE761+BE762+BE763+BG761+BG762+BG763)*Percapita/30*FP$4+(BE764+BG764)*Crechee/30*FP$4,IF(C761=1,IF(BE761+BE762+BE763+BF761+BF762+BF763+BG761+BG762+BG763+BH761+BH762+BH763&lt;=15,(BE761+BE762+BE763+BG761+BG762+BG763)*Percapita/30*FP$4,IF(BE761+BE762+BE763+BF761+BF762+BF763+BG761+BG762+BG763+BH761+BH762+BH763&gt;=16,Fixo/30*FP$4+(BE761+BE762+BE763+BF761+BF762+BF763+BG761+BG762+BG763+BH761+BH762-16)*Percapita/30*FP$4))))))</f>
        <v>0</v>
      </c>
      <c r="FQ761" s="177">
        <f>IF(C761=4,SUM(BI761+BI762+BI763+BK761+BK762+BK763)*Percapita/30*FQ$4+(BJ761+BJ762+BJ763+BL761+BL762+BL763)*Cadeirante/30*FQ$4,IF(C761=3,IF(BI764+BK764=10,Fixo/30*FQ$4+(BI761+BI762+BI763+BK761+BK762+BK763)*Percapita/30*FQ$4+(BJ764+BL764)*Cadeirante/30*FQ$4,IF(BI764+BK764&lt;=9,(BI764+BK764)*Crechee/30*FQ$4)+(BJ764+BL764)*Cadeirante/30*FQ$4+(BI761+BI762+BI763+BK761+BK762+BK763)*Percapita/30*FQ$4)+IF(BI764+BK764&gt;=11,Fixo/30*FQ$4+(BI764+BK764-10)*Crechee/30*FQ$4,0),IF(C761=2,IF(BJ761+BJ762+BJ763+BJ764+BL761+BL762+BL763+BL764=1,Cadeirante/30*FQ$4,IF(BJ761+BJ762+BJ763+BJ764+BL761+BL762+BL763+BL764=2,Fixo/30*FQ$4,IF(BJ761+BJ762+BJ763+BJ764+BL761+BL762+BL763+BL764&gt;2,Fixo/30*FQ$4+(BJ761+BJ762+BJ763+BJ764+BL761+BL762+BL763+BL764-2)*Cadeirante/30*FQ$4)))+(BI761+BI762+BI763+BK761+BK762+BK763)*Percapita/30*FQ$4+(BI764+BK764)*Crechee/30*FQ$4,IF(C761=1,IF(BI761+BI762+BI763+BJ761+BJ762+BJ763+BK761+BK762+BK763+BL761+BL762+BL763&lt;=15,(BI761+BI762+BI763+BK761+BK762+BK763)*Percapita/30*FQ$4,IF(BI761+BI762+BI763+BJ761+BJ762+BJ763+BK761+BK762+BK763+BL761+BL762+BL763&gt;=16,Fixo/30*FQ$4+(BI761+BI762+BI763+BJ761+BJ762+BJ763+BK761+BK762+BK763+BL761+BL762-16)*Percapita/30*FQ$4))))))</f>
        <v>0</v>
      </c>
      <c r="FR761" s="177">
        <f>IF(C761=4,SUM(BM761+BM762+BM763+BO761+BO762+BO763)*Percapita/30*FR$4+(BN761+BN762+BN763+BP761+BP762+BP763)*Cadeirante/30*FR$4,IF(C761=3,IF(BM764+BO764=10,Fixo/30*FR$4+(BM761+BM762+BM763+BO761+BO762+BO763)*Percapita/30*FR$4+(BN764+BP764)*Cadeirante/30*FR$4,IF(BM764+BO764&lt;=9,(BM764+BO764)*Crechee/30*FR$4)+(BN764+BP764)*Cadeirante/30*FR$4+(BM761+BM762+BM763+BO761+BO762+BO763)*Percapita/30*FR$4)+IF(BM764+BO764&gt;=11,Fixo/30*FR$4+(BM764+BO764-10)*Crechee/30*FR$4,0),IF(C761=2,IF(BN761+BN762+BN763+BN764+BP761+BP762+BP763+BP764=1,Cadeirante/30*FR$4,IF(BN761+BN762+BN763+BN764+BP761+BP762+BP763+BP764=2,Fixo/30*FR$4,IF(BN761+BN762+BN763+BN764+BP761+BP762+BP763+BP764&gt;2,Fixo/30*FR$4+(BN761+BN762+BN763+BN764+BP761+BP762+BP763+BP764-2)*Cadeirante/30*FR$4)))+(BM761+BM762+BM763+BO761+BO762+BO763)*Percapita/30*FR$4+(BM764+BO764)*Crechee/30*FR$4,IF(C761=1,IF(BM761+BM762+BM763+BN761+BN762+BN763+BO761+BO762+BO763+BP761+BP762+BP763&lt;=15,(BM761+BM762+BM763+BO761+BO762+BO763)*Percapita/30*FR$4,IF(BM761+BM762+BM763+BN761+BN762+BN763+BO761+BO762+BO763+BP761+BP762+BP763&gt;=16,Fixo/30*FR$4+(BM761+BM762+BM763+BN761+BN762+BN763+BO761+BO762+BO763+BP761+BP762-16)*Percapita/30*FR$4))))))</f>
        <v>0</v>
      </c>
      <c r="FS761" s="177">
        <f>IF(C761=4,SUM(BQ761+BQ762+BQ763+BS761+BS762+BS763)*Percapita/30*FS$4+(BR761+BR762+BR763+BT761+BT762+BT763)*Cadeirante/30*FS$4,IF(C761=3,IF(BQ764+BS764=10,Fixo/30*FS$4+(BQ761+BQ762+BQ763+BS761+BS762+BS763)*Percapita/30*FS$4+(BR764+BT764)*Cadeirante/30*FS$4,IF(BQ764+BS764&lt;=9,(BQ764+BS764)*Crechee/30*FS$4)+(BR764+BT764)*Cadeirante/30*FS$4+(BQ761+BQ762+BQ763+BS761+BS762+BS763)*Percapita/30*FS$4)+IF(BQ764+BS764&gt;=11,Fixo/30*FS$4+(BQ764+BS764-10)*Crechee/30*FS$4,0),IF(C761=2,IF(BR761+BR762+BR763+BR764+BT761+BT762+BT763+BT764=1,Cadeirante/30*FS$4,IF(BR761+BR762+BR763+BR764+BT761+BT762+BT763+BT764=2,Fixo/30*FS$4,IF(BR761+BR762+BR763+BR764+BT761+BT762+BT763+BT764&gt;2,Fixo/30*FS$4+(BR761+BR762+BR763+BR764+BT761+BT762+BT763+BT764-2)*Cadeirante/30*FS$4)))+(BQ761+BQ762+BQ763+BS761+BS762+BS763)*Percapita/30*FS$4+(BQ764+BS764)*Crechee/30*FS$4,IF(C761=1,IF(BQ761+BQ762+BQ763+BR761+BR762+BR763+BS761+BS762+BS763+BT761+BT762+BT763&lt;=15,(BQ761+BQ762+BQ763+BS761+BS762+BS763)*Percapita/30*FS$4,IF(BQ761+BQ762+BQ763+BR761+BR762+BR763+BS761+BS762+BS763+BT761+BT762+BT763&gt;=16,Fixo/30*FS$4+(BQ761+BQ762+BQ763+BR761+BR762+BR763+BS761+BS762+BS763+BT761+BT762-16)*Percapita/30*FS$4))))))</f>
        <v>0</v>
      </c>
      <c r="FT761" s="177">
        <f>IF(C761=4,SUM(BU761+BU762+BU763+BW761+BW762+BW763)*Percapita/30*FT$4+(BV761+BV762+BV763+BX761+BX762+BX763)*Cadeirante/30*FT$4,IF(C761=3,IF(BU764+BW764=10,Fixo/30*FT$4+(BU761+BU762+BU763+BW761+BW762+BW763)*Percapita/30*FT$4+(BV764+BX764)*Cadeirante/30*FT$4,IF(BU764+BW764&lt;=9,(BU764+BW764)*Crechee/30*FT$4)+(BV764+BX764)*Cadeirante/30*FT$4+(BU761+BU762+BU763+BW761+BW762+BW763)*Percapita/30*FT$4)+IF(BU764+BW764&gt;=11,Fixo/30*FT$4+(BU764+BW764-10)*Crechee/30*FT$4,0),IF(C761=2,IF(BV761+BV762+BV763+BV764+BX761+BX762+BX763+BX764=1,Cadeirante/30*FT$4,IF(BV761+BV762+BV763+BV764+BX761+BX762+BX763+BX764=2,Fixo/30*FT$4,IF(BV761+BV762+BV763+BV764+BX761+BX762+BX763+BX764&gt;2,Fixo/30*FT$4+(BV761+BV762+BV763+BV764+BX761+BX762+BX763+BX764-2)*Cadeirante/30*FT$4)))+(BU761+BU762+BU763+BW761+BW762+BW763)*Percapita/30*FT$4+(BU764+BW764)*Crechee/30*FT$4,IF(C761=1,IF(BU761+BU762+BU763+BV761+BV762+BV763+BW761+BW762+BW763+BX761+BX762+BX763&lt;=15,(BU761+BU762+BU763+BW761+BW762+BW763)*Percapita/30*FT$4,IF(BU761+BU762+BU763+BV761+BV762+BV763+BW761+BW762+BW763+BX761+BX762+BX763&gt;=16,Fixo/30*FT$4+(BU761+BU762+BU763+BV761+BV762+BV763+BW761+BW762+BW763+BX761+BX762-16)*Percapita/30*FT$4))))))</f>
        <v>0</v>
      </c>
      <c r="FU761" s="177">
        <f>IF(C761=4,SUM(BY761+BY762+BY763+CA761+CA762+CA763)*Percapita/30*FU$4+(BZ761+BZ762+BZ763+CB761+CB762+CB763)*Cadeirante/30*FU$4,IF(C761=3,IF(BY764+CA764=10,Fixo/30*FU$4+(BY761+BY762+BY763+CA761+CA762+CA763)*Percapita/30*FU$4+(BZ764+CB764)*Cadeirante/30*FU$4,IF(BY764+CA764&lt;=9,(BY764+CA764)*Crechee/30*FU$4)+(BZ764+CB764)*Cadeirante/30*FU$4+(BY761+BY762+BY763+CA761+CA762+CA763)*Percapita/30*FU$4)+IF(BY764+CA764&gt;=11,Fixo/30*FU$4+(BY764+CA764-10)*Crechee/30*FU$4,0),IF(C761=2,IF(BZ761+BZ762+BZ763+BZ764+CB761+CB762+CB763+CB764=1,Cadeirante/30*FU$4,IF(BZ761+BZ762+BZ763+BZ764+CB761+CB762+CB763+CB764=2,Fixo/30*FU$4,IF(BZ761+BZ762+BZ763+BZ764+CB761+CB762+CB763+CB764&gt;2,Fixo/30*FU$4+(BZ761+BZ762+BZ763+BZ764+CB761+CB762+CB763+CB764-2)*Cadeirante/30*FU$4)))+(BY761+BY762+BY763+CA761+CA762+CA763)*Percapita/30*FU$4+(BY764+CA764)*Crechee/30*FU$4,IF(C761=1,IF(BY761+BY762+BY763+BZ761+BZ762+BZ763+CA761+CA762+CA763+CB761+CB762+CB763&lt;=15,(BY761+BY762+BY763+CA761+CA762+CA763)*Percapita/30*FU$4,IF(BY761+BY762+BY763+BZ761+BZ762+BZ763+CA761+CA762+CA763+CB761+CB762+CB763&gt;=16,Fixo/30*FU$4+(BY761+BY762+BY763+BZ761+BZ762+BZ763+CA761+CA762+CA763+CB761+CB762-16)*Percapita/30*FU$4))))))</f>
        <v>0</v>
      </c>
      <c r="FV761" s="177">
        <f>IF(C761=4,SUM(CC761+CC762+CC763+CE761+CE762+CE763)*Percapita/30*FV$4+(CD761+CD762+CD763+CF761+CF762+CF763)*Cadeirante/30*FV$4,IF(C761=3,IF(CC764+CE764=10,Fixo/30*FV$4+(CC761+CC762+CC763+CE761+CE762+CE763)*Percapita/30*FV$4+(CD764+CF764)*Cadeirante/30*FV$4,IF(CC764+CE764&lt;=9,(CC764+CE764)*Crechee/30*FV$4)+(CD764+CF764)*Cadeirante/30*FV$4+(CC761+CC762+CC763+CE761+CE762+CE763)*Percapita/30*FV$4)+IF(CC764+CE764&gt;=11,Fixo/30*FV$4+(CC764+CE764-10)*Crechee/30*FV$4,0),IF(C761=2,IF(CD761+CD762+CD763+CD764+CF761+CF762+CF763+CF764=1,Cadeirante/30*FV$4,IF(CD761+CD762+CD763+CD764+CF761+CF762+CF763+CF764=2,Fixo/30*FV$4,IF(CD761+CD762+CD763+CD764+CF761+CF762+CF763+CF764&gt;2,Fixo/30*FV$4+(CD761+CD762+CD763+CD764+CF761+CF762+CF763+CF764-2)*Cadeirante/30*FV$4)))+(CC761+CC762+CC763+CE761+CE762+CE763)*Percapita/30*FV$4+(CC764+CE764)*Crechee/30*FV$4,IF(C761=1,IF(CC761+CC762+CC763+CD761+CD762+CD763+CE761+CE762+CE763+CF761+CF762+CF763&lt;=15,(CC761+CC762+CC763+CE761+CE762+CE763)*Percapita/30*FV$4,IF(CC761+CC762+CC763+CD761+CD762+CD763+CE761+CE762+CE763+CF761+CF762+CF763&gt;=16,Fixo/30*FV$4+(CC761+CC762+CC763+CD761+CD762+CD763+CE761+CE762+CE763+CF761+CF762-16)*Percapita/30*FV$4))))))</f>
        <v>0</v>
      </c>
      <c r="FW761" s="177">
        <f>IF(C761=4,SUM(CG761+CG762+CG763+CI761+CI762+CI763)*Percapita/30*FW$4+(CH761+CH762+CH763+CJ761+CJ762+CJ763)*Cadeirante/30*FW$4,IF(C761=3,IF(CG764+CI764=10,Fixo/30*FW$4+(CG761+CG762+CG763+CI761+CI762+CI763)*Percapita/30*FW$4+(CH764+CJ764)*Cadeirante/30*FW$4,IF(CG764+CI764&lt;=9,(CG764+CI764)*Crechee/30*FW$4)+(CH764+CJ764)*Cadeirante/30*FW$4+(CG761+CG762+CG763+CI761+CI762+CI763)*Percapita/30*FW$4)+IF(CG764+CI764&gt;=11,Fixo/30*FW$4+(CG764+CI764-10)*Crechee/30*FW$4,0),IF(C761=2,IF(CH761+CH762+CH763+CH764+CJ761+CJ762+CJ763+CJ764=1,Cadeirante/30*FW$4,IF(CH761+CH762+CH763+CH764+CJ761+CJ762+CJ763+CJ764=2,Fixo/30*FW$4,IF(CH761+CH762+CH763+CH764+CJ761+CJ762+CJ763+CJ764&gt;2,Fixo/30*FW$4+(CH761+CH762+CH763+CH764+CJ761+CJ762+CJ763+CJ764-2)*Cadeirante/30*FW$4)))+(CG761+CG762+CG763+CI761+CI762+CI763)*Percapita/30*FW$4+(CG764+CI764)*Crechee/30*FW$4,IF(C761=1,IF(CG761+CG762+CG763+CH761+CH762+CH763+CI761+CI762+CI763+CJ761+CJ762+CJ763&lt;=15,(CG761+CG762+CG763+CI761+CI762+CI763)*Percapita/30*FW$4,IF(CG761+CG762+CG763+CH761+CH762+CH763+CI761+CI762+CI763+CJ761+CJ762+CJ763&gt;=16,Fixo/30*FW$4+(CG761+CG762+CG763+CH761+CH762+CH763+CI761+CI762+CI763+CJ761+CJ762-16)*Percapita/30*FW$4))))))</f>
        <v>0</v>
      </c>
      <c r="FX761" s="177">
        <f>IF(C761=4,SUM(CK761+CK762+CK763+CM761+CM762+CM763)*Percapita/30*FX$4+(CL761+CL762+CL763+CN761+CN762+CN763)*Cadeirante/30*FX$4,IF(C761=3,IF(CK764+CM764=10,Fixo/30*FX$4+(CK761+CK762+CK763+CM761+CM762+CM763)*Percapita/30*FX$4+(CL764+CN764)*Cadeirante/30*FX$4,IF(CK764+CM764&lt;=9,(CK764+CM764)*Crechee/30*FX$4)+(CL764+CN764)*Cadeirante/30*FX$4+(CK761+CK762+CK763+CM761+CM762+CM763)*Percapita/30*FX$4)+IF(CK764+CM764&gt;=11,Fixo/30*FX$4+(CK764+CM764-10)*Crechee/30*FX$4,0),IF(C761=2,IF(CL761+CL762+CL763+CL764+CN761+CN762+CN763+CN764=1,Cadeirante/30*FX$4,IF(CL761+CL762+CL763+CL764+CN761+CN762+CN763+CN764=2,Fixo/30*FX$4,IF(CL761+CL762+CL763+CL764+CN761+CN762+CN763+CN764&gt;2,Fixo/30*FX$4+(CL761+CL762+CL763+CL764+CN761+CN762+CN763+CN764-2)*Cadeirante/30*FX$4)))+(CK761+CK762+CK763+CM761+CM762+CM763)*Percapita/30*FX$4+(CK764+CM764)*Crechee/30*FX$4,IF(C761=1,IF(CK761+CK762+CK763+CL761+CL762+CL763+CM761+CM762+CM763+CN761+CN762+CN763&lt;=15,(CK761+CK762+CK763+CM761+CM762+CM763)*Percapita/30*FX$4,IF(CK761+CK762+CK763+CL761+CL762+CL763+CM761+CM762+CM763+CN761+CN762+CN763&gt;=16,Fixo/30*FX$4+(CK761+CK762+CK763+CL761+CL762+CL763+CM761+CM762+CM763+CN761+CN762-16)*Percapita/30*FX$4))))))</f>
        <v>0</v>
      </c>
      <c r="FY761" s="177">
        <f>IF(C761=4,SUM(CO761+CO762+CO763+CQ761+CQ762+CQ763)*Percapita/30*FY$4+(CP761+CP762+CP763+CR761+CR762+CR763)*Cadeirante/30*FY$4,IF(C761=3,IF(CO764+CQ764=10,Fixo/30*FY$4+(CO761+CO762+CO763+CQ761+CQ762+CQ763)*Percapita/30*FY$4+(CP764+CR764)*Cadeirante/30*FY$4,IF(CO764+CQ764&lt;=9,(CO764+CQ764)*Crechee/30*FY$4)+(CP764+CR764)*Cadeirante/30*FY$4+(CO761+CO762+CO763+CQ761+CQ762+CQ763)*Percapita/30*FY$4)+IF(CO764+CQ764&gt;=11,Fixo/30*FY$4+(CO764+CQ764-10)*Crechee/30*FY$4,0),IF(C761=2,IF(CP761+CP762+CP763+CP764+CR761+CR762+CR763+CR764=1,Cadeirante/30*FY$4,IF(CP761+CP762+CP763+CP764+CR761+CR762+CR763+CR764=2,Fixo/30*FY$4,IF(CP761+CP762+CP763+CP764+CR761+CR762+CR763+CR764&gt;2,Fixo/30*FY$4+(CP761+CP762+CP763+CP764+CR761+CR762+CR763+CR764-2)*Cadeirante/30*FY$4)))+(CO761+CO762+CO763+CQ761+CQ762+CQ763)*Percapita/30*FY$4+(CO764+CQ764)*Crechee/30*FY$4,IF(C761=1,IF(CO761+CO762+CO763+CP761+CP762+CP763+CQ761+CQ762+CQ763+CR761+CR762+CR763&lt;=15,(CO761+CO762+CO763+CQ761+CQ762+CQ763)*Percapita/30*FY$4,IF(CO761+CO762+CO763+CP761+CP762+CP763+CQ761+CQ762+CQ763+CR761+CR762+CR763&gt;=16,Fixo/30*FY$4+(CO761+CO762+CO763+CP761+CP762+CP763+CQ761+CQ762+CQ763+CR761+CR762-16)*Percapita/30*FY$4))))))</f>
        <v>0</v>
      </c>
      <c r="FZ761" s="177">
        <f>IF(C761=4,SUM(CS761+CS762+CS763+CU761+CU762+CU763)*Percapita/30*FZ$4+(CT761+CT762+CT763+CV761+CV762+CV763)*Cadeirante/30*FZ$4,IF(C761=3,IF(CS764+CU764=10,Fixo/30*FZ$4+(CS761+CS762+CS763+CU761+CU762+CU763)*Percapita/30*FZ$4+(CT764+CV764)*Cadeirante/30*FZ$4,IF(CS764+CU764&lt;=9,(CS764+CU764)*Crechee/30*FZ$4)+(CT764+CV764)*Cadeirante/30*FZ$4+(CS761+CS762+CS763+CU761+CU762+CU763)*Percapita/30*FZ$4)+IF(CS764+CU764&gt;=11,Fixo/30*FZ$4+(CS764+CU764-10)*Crechee/30*FZ$4,0),IF(C761=2,IF(CT761+CT762+CT763+CT764+CV761+CV762+CV763+CV764=1,Cadeirante/30*FZ$4,IF(CT761+CT762+CT763+CT764+CV761+CV762+CV763+CV764=2,Fixo/30*FZ$4,IF(CT761+CT762+CT763+CT764+CV761+CV762+CV763+CV764&gt;2,Fixo/30*FZ$4+(CT761+CT762+CT763+CT764+CV761+CV762+CV763+CV764-2)*Cadeirante/30*FZ$4)))+(CS761+CS762+CS763+CU761+CU762+CU763)*Percapita/30*FZ$4+(CS764+CU764)*Crechee/30*FZ$4,IF(C761=1,IF(CS761+CS762+CS763+CT761+CT762+CT763+CU761+CU762+CU763+CV761+CV762+CV763&lt;=15,(CS761+CS762+CS763+CU761+CU762+CU763)*Percapita/30*FZ$4,IF(CS761+CS762+CS763+CT761+CT762+CT763+CU761+CU762+CU763+CV761+CV762+CV763&gt;=16,Fixo/30*FZ$4+(CS761+CS762+CS763+CT761+CT762+CT763+CU761+CU762+CU763+CV761+CV762-16)*Percapita/30*FZ$4))))))</f>
        <v>0</v>
      </c>
      <c r="GA761" s="177">
        <f>IF(C761=4,SUM(CW761+CW762+CW763+CY761+CY762+CY763)*Percapita/30*GA$4+(CX761+CX762+CX763+CZ761+CZ762+CZ763)*Cadeirante/30*GA$4,IF(C761=3,IF(CW764+CY764=10,Fixo/30*GA$4+(CW761+CW762+CW763+CY761+CY762+CY763)*Percapita/30*GA$4+(CX764+CZ764)*Cadeirante/30*GA$4,IF(CW764+CY764&lt;=9,(CW764+CY764)*Crechee/30*GA$4)+(CX764+CZ764)*Cadeirante/30*GA$4+(CW761+CW762+CW763+CY761+CY762+CY763)*Percapita/30*GA$4)+IF(CW764+CY764&gt;=11,Fixo/30*GA$4+(CW764+CY764-10)*Crechee/30*GA$4,0),IF(C761=2,IF(CX761+CX762+CX763+CX764+CZ761+CZ762+CZ763+CZ764=1,Cadeirante/30*GA$4,IF(CX761+CX762+CX763+CX764+CZ761+CZ762+CZ763+CZ764=2,Fixo/30*GA$4,IF(CX761+CX762+CX763+CX764+CZ761+CZ762+CZ763+CZ764&gt;2,Fixo/30*GA$4+(CX761+CX762+CX763+CX764+CZ761+CZ762+CZ763+CZ764-2)*Cadeirante/30*GA$4)))+(CW761+CW762+CW763+CY761+CY762+CY763)*Percapita/30*GA$4+(CW764+CY764)*Crechee/30*GA$4,IF(C761=1,IF(CW761+CW762+CW763+CX761+CX762+CX763+CY761+CY762+CY763+CZ761+CZ762+CZ763&lt;=15,(CW761+CW762+CW763+CY761+CY762+CY763)*Percapita/30*GA$4,IF(CW761+CW762+CW763+CX761+CX762+CX763+CY761+CY762+CY763+CZ761+CZ762+CZ763&gt;=16,Fixo/30*GA$4+(CW761+CW762+CW763+CX761+CX762+CX763+CY761+CY762+CY763+CZ761+CZ762-16)*Percapita/30*GA$4))))))</f>
        <v>0</v>
      </c>
      <c r="GB761" s="177">
        <f>IF(C761=4,SUM(DA761+DA762+DA763+DC761+DC762+DC763)*Percapita/30*GB$4+(DB761+DB762+DB763+DD761+DD762+DD763)*Cadeirante/30*GB$4,IF(C761=3,IF(DA764+DC764=10,Fixo/30*GB$4+(DA761+DA762+DA763+DC761+DC762+DC763)*Percapita/30*GB$4+(DB764+DD764)*Cadeirante/30*GB$4,IF(DA764+DC764&lt;=9,(DA764+DC764)*Crechee/30*GB$4)+(DB764+DD764)*Cadeirante/30*GB$4+(DA761+DA762+DA763+DC761+DC762+DC763)*Percapita/30*GB$4)+IF(DA764+DC764&gt;=11,Fixo/30*GB$4+(DA764+DC764-10)*Crechee/30*GB$4,0),IF(C761=2,IF(DB761+DB762+DB763+DB764+DD761+DD762+DD763+DD764=1,Cadeirante/30*GB$4,IF(DB761+DB762+DB763+DB764+DD761+DD762+DD763+DD764=2,Fixo/30*GB$4,IF(DB761+DB762+DB763+DB764+DD761+DD762+DD763+DD764&gt;2,Fixo/30*GB$4+(DB761+DB762+DB763+DB764+DD761+DD762+DD763+DD764-2)*Cadeirante/30*GB$4)))+(DA761+DA762+DA763+DC761+DC762+DC763)*Percapita/30*GB$4+(DA764+DC764)*Crechee/30*GB$4,IF(C761=1,IF(DA761+DA762+DA763+DB761+DB762+DB763+DC761+DC762+DC763+DD761+DD762+DD763&lt;=15,(DA761+DA762+DA763+DC761+DC762+DC763)*Percapita/30*GB$4,IF(DA761+DA762+DA763+DB761+DB762+DB763+DC761+DC762+DC763+DD761+DD762+DD763&gt;=16,Fixo/30*GB$4+(DA761+DA762+DA763+DB761+DB762+DB763+DC761+DC762+DC763+DD761+DD762-16)*Percapita/30*GB$4))))))</f>
        <v>-102.72800000000001</v>
      </c>
      <c r="GC761" s="177">
        <f>IF(C761=4,SUM(DE761+DE762+DE763+DG761+DG762+DG763)*Percapita/30*GC$4+(DF761+DF762+DF763+DH761+DH762+DH763)*Cadeirante/30*GC$4,IF(C761=3,IF(DE764+DG764=10,Fixo/30*GC$4+(DE761+DE762+DE763+DG761+DG762+DG763)*Percapita/30*GC$4+(DF764+DH764)*Cadeirante/30*GC$4,IF(DE764+DG764&lt;=9,(DE764+DG764)*Crechee/30*GC$4)+(DF764+DH764)*Cadeirante/30*GC$4+(DE761+DE762+DE763+DG761+DG762+DG763)*Percapita/30*GC$4)+IF(DE764+DG764&gt;=11,Fixo/30*GC$4+(DE764+DG764-10)*Crechee/30*GC$4,0),IF(C761=2,IF(DF761+DF762+DF763+DF764+DH761+DH762+DH763+DH764=1,Cadeirante/30*GC$4,IF(DF761+DF762+DF763+DF764+DH761+DH762+DH763+DH764=2,Fixo/30*GC$4,IF(DF761+DF762+DF763+DF764+DH761+DH762+DH763+DH764&gt;2,Fixo/30*GC$4+(DF761+DF762+DF763+DF764+DH761+DH762+DH763+DH764-2)*Cadeirante/30*GC$4)))+(DE761+DE762+DE763+DG761+DG762+DG763)*Percapita/30*GC$4+(DE764+DG764)*Crechee/30*GC$4,IF(C761=1,IF(DE761+DE762+DE763+DF761+DF762+DF763+DG761+DG762+DG763+DH761+DH762+DH763&lt;=15,(DE761+DE762+DE763+DG761+DG762+DG763)*Percapita/30*GC$4,IF(DE761+DE762+DE763+DF761+DF762+DF763+DG761+DG762+DG763+DH761+DH762+DH763&gt;=16,Fixo/30*GC$4+(DE761+DE762+DE763+DF761+DF762+DF763+DG761+DG762+DG763+DH761+DH762-16)*Percapita/30*GC$4))))))</f>
        <v>0</v>
      </c>
      <c r="GD761" s="177">
        <f>IF(C761=4,SUM(DI761+DI762+DI763+DK761+DK762+DK763)*Percapita/30*GD$4+(DJ761+DJ762+DJ763+DL761+DL762+DL763)*Cadeirante/30*GD$4,IF(C761=3,IF(DI764+DK764=10,Fixo/30*GD$4+(DI761+DI762+DI763+DK761+DK762+DK763)*Percapita/30*GD$4+(DJ764+DL764)*Cadeirante/30*GD$4,IF(DI764+DK764&lt;=9,(DI764+DK764)*Crechee/30*GD$4)+(DJ764+DL764)*Cadeirante/30*GD$4+(DI761+DI762+DI763+DK761+DK762+DK763)*Percapita/30*GD$4)+IF(DI764+DK764&gt;=11,Fixo/30*GD$4+(DI764+DK764-10)*Crechee/30*GD$4,0),IF(C761=2,IF(DJ761+DJ762+DJ763+DJ764+DL761+DL762+DL763+DL764=1,Cadeirante/30*GD$4,IF(DJ761+DJ762+DJ763+DJ764+DL761+DL762+DL763+DL764=2,Fixo/30*GD$4,IF(DJ761+DJ762+DJ763+DJ764+DL761+DL762+DL763+DL764&gt;2,Fixo/30*GD$4+(DJ761+DJ762+DJ763+DJ764+DL761+DL762+DL763+DL764-2)*Cadeirante/30*GD$4)))+(DI761+DI762+DI763+DK761+DK762+DK763)*Percapita/30*GD$4+(DI764+DK764)*Crechee/30*GD$4,IF(C761=1,IF(DI761+DI762+DI763+DJ761+DJ762+DJ763+DK761+DK762+DK763+DL761+DL762+DL763&lt;=15,(DI761+DI762+DI763+DK761+DK762+DK763)*Percapita/30*GD$4,IF(DI761+DI762+DI763+DJ761+DJ762+DJ763+DK761+DK762+DK763+DL761+DL762+DL763&gt;=16,Fixo/30*GD$4+(DI761+DI762+DI763+DJ761+DJ762+DJ763+DK761+DK762+DK763+DL761+DL762-16)*Percapita/30*GD$4))))))</f>
        <v>0</v>
      </c>
      <c r="GE761" s="177">
        <f>IF(C761=4,SUM(DM761+DM762+DM763+DO761+DO762+DO763)*Percapita/30*GE$4+(DN761+DN762+DN763+DP761+DP762+DP763)*Cadeirante/30*GE$4,IF(C761=3,IF(DM764+DO764=10,Fixo/30*GE$4+(DM761+DM762+DM763+DO761+DO762+DO763)*Percapita/30*GE$4+(DN764+DP764)*Cadeirante/30*GE$4,IF(DM764+DO764&lt;=9,(DM764+DO764)*Crechee/30*GE$4)+(DN764+DP764)*Cadeirante/30*GE$4+(DM761+DM762+DM763+DO761+DO762+DO763)*Percapita/30*GE$4)+IF(DM764+DO764&gt;=11,Fixo/30*GE$4+(DM764+DO764-10)*Crechee/30*GE$4,0),IF(C761=2,IF(DN761+DN762+DN763+DN764+DP761+DP762+DP763+DP764=1,Cadeirante/30*GE$4,IF(DN761+DN762+DN763+DN764+DP761+DP762+DP763+DP764=2,Fixo/30*GE$4,IF(DN761+DN762+DN763+DN764+DP761+DP762+DP763+DP764&gt;2,Fixo/30*GE$4+(DN761+DN762+DN763+DN764+DP761+DP762+DP763+DP764-2)*Cadeirante/30*GE$4)))+(DM761+DM762+DM763+DO761+DO762+DO763)*Percapita/30*GE$4+(DM764+DO764)*Crechee/30*GE$4,IF(C761=1,IF(DM761+DM762+DM763+DN761+DN762+DN763+DO761+DO762+DO763+DP761+DP762+DP763&lt;=15,(DM761+DM762+DM763+DO761+DO762+DO763)*Percapita/30*GE$4,IF(DM761+DM762+DM763+DN761+DN762+DN763+DO761+DO762+DO763+DP761+DP762+DP763&gt;=16,Fixo/30*GE$4+(DM761+DM762+DM763+DN761+DN762+DN763+DO761+DO762+DO763+DP761+DP762-16)*Percapita/30*GE$4))))))</f>
        <v>0</v>
      </c>
      <c r="GF761" s="177">
        <f>IF(C761=4,SUM(DQ761+DQ762+DQ763+DS761+DS762+DS763)*Percapita/30*GF$4+(DR761+DR762+DR763+DT761+DT762+DT763)*Cadeirante/30*GF$4,IF(C761=3,IF(DQ764+DS764=10,Fixo/30*GF$4+(DQ761+DQ762+DQ763+DS761+DS762+DS763)*Percapita/30*GF$4+(DR764+DT764)*Cadeirante/30*GF$4,IF(DQ764+DS764&lt;=9,(DQ764+DS764)*Crechee/30*GF$4)+(DR764+DT764)*Cadeirante/30*GF$4+(DQ761+DQ762+DQ763+DS761+DS762+DS763)*Percapita/30*GF$4)+IF(DQ764+DS764&gt;=11,Fixo/30*GF$4+(DQ764+DS764-10)*Crechee/30*GF$4,0),IF(C761=2,IF(DR761+DR762+DR763+DR764+DT761+DT762+DT763+DT764=1,Cadeirante/30*GF$4,IF(DR761+DR762+DR763+DR764+DT761+DT762+DT763+DT764=2,Fixo/30*GF$4,IF(DR761+DR762+DR763+DR764+DT761+DT762+DT763+DT764&gt;2,Fixo/30*GF$4+(DR761+DR762+DR763+DR764+DT761+DT762+DT763+DT764-2)*Cadeirante/30*GF$4)))+(DQ761+DQ762+DQ763+DS761+DS762+DS763)*Percapita/30*GF$4+(DQ764+DS764)*Crechee/30*GF$4,IF(C761=1,IF(DQ761+DQ762+DQ763+DR761+DR762+DR763+DS761+DS762+DS763+DT761+DT762+DT763&lt;=15,(DQ761+DQ762+DQ763+DS761+DS762+DS763)*Percapita/30*GF$4,IF(DQ761+DQ762+DQ763+DR761+DR762+DR763+DS761+DS762+DS763+DT761+DT762+DT763&gt;=16,Fixo/30*GF$4+(DQ761+DQ762+DQ763+DR761+DR762+DR763+DS761+DS762+DS763+DT761+DT762-16)*Percapita/30*GF$4))))))</f>
        <v>0</v>
      </c>
      <c r="GG761" s="177">
        <f>IF(C761=4,SUM(DU761+DU762+DU763+DW761+DW762+DW763)*Percapita/30*GG$4+(DV761+DV762+DV763+DX761+DX762+DX763)*Cadeirante/30*GG$4,IF(C761=3,IF(DU764+DW764=10,Fixo/30*GG$4+(DU761+DU762+DU763+DW761+DW762+DW763)*Percapita/30*GG$4+(DV764+DX764)*Cadeirante/30*GG$4,IF(DU764+DW764&lt;=9,(DU764+DW764)*Crechee/30*GG$4)+(DV764+DX764)*Cadeirante/30*GG$4+(DU761+DU762+DU763+DW761+DW762+DW763)*Percapita/30*GG$4)+IF(DU764+DW764&gt;=11,Fixo/30*GG$4+(DU764+DW764-10)*Crechee/30*GG$4,0),IF(C761=2,IF(DV761+DV762+DV763+DV764+DX761+DX762+DX763+DX764=1,Cadeirante/30*GG$4,IF(DV761+DV762+DV763+DV764+DX761+DX762+DX763+DX764=2,Fixo/30*GG$4,IF(DV761+DV762+DV763+DV764+DX761+DX762+DX763+DX764&gt;2,Fixo/30*GG$4+(DV761+DV762+DV763+DV764+DX761+DX762+DX763+DX764-2)*Cadeirante/30*GG$4)))+(DU761+DU762+DU763+DW761+DW762+DW763)*Percapita/30*GG$4+(DU764+DW764)*Crechee/30*GG$4,IF(C761=1,IF(DU761+DU762+DU763+DV761+DV762+DV763+DW761+DW762+DW763+DX761+DX762+DX763&lt;=15,(DU761+DU762+DU763+DW761+DW762+DW763)*Percapita/30*GG$4,IF(DU761+DU762+DU763+DV761+DV762+DV763+DW761+DW762+DW763+DX761+DX762+DX763&gt;=16,Fixo/30*GG$4+(DU761+DU762+DU763+DV761+DV762+DV763+DW761+DW762+DW763+DX761+DX762-16)*Percapita/30*GG$4))))))</f>
        <v>0</v>
      </c>
      <c r="GH761" s="177">
        <f>IF(C761=4,SUM(DY761+DY762+DY763+EA761+EA762+EA763)*Percapita/30*GH$4+(DZ761+DZ762+DZ763+EB761+EB762+EB763)*Cadeirante/30*GH$4,IF(C761=3,IF(DY764+EA764=10,Fixo/30*GH$4+(DY761+DY762+DY763+EA761+EA762+EA763)*Percapita/30*GH$4+(DZ764+EB764)*Cadeirante/30*GH$4,IF(DY764+EA764&lt;=9,(DY764+EA764)*Crechee/30*GH$4)+(DZ764+EB764)*Cadeirante/30*GH$4+(DY761+DY762+DY763+EA761+EA762+EA763)*Percapita/30*GH$4)+IF(DY764+EA764&gt;=11,Fixo/30*GH$4+(DY764+EA764-10)*Crechee/30*GH$4,0),IF(C761=2,IF(DZ761+DZ762+DZ763+DZ764+EB761+EB762+EB763+EB764=1,Cadeirante/30*GH$4,IF(DZ761+DZ762+DZ763+DZ764+EB761+EB762+EB763+EB764=2,Fixo/30*GH$4,IF(DZ761+DZ762+DZ763+DZ764+EB761+EB762+EB763+EB764&gt;2,Fixo/30*GH$4+(DZ761+DZ762+DZ763+DZ764+EB761+EB762+EB763+EB764-2)*Cadeirante/30*GH$4)))+(DY761+DY762+DY763+EA761+EA762+EA763)*Percapita/30*GH$4+(DY764+EA764)*Crechee/30*GH$4,IF(C761=1,IF(DY761+DY762+DY763+DZ761+DZ762+DZ763+EA761+EA762+EA763+EB761+EB762+EB763&lt;=15,(DY761+DY762+DY763+EA761+EA762+EA763)*Percapita/30*GH$4,IF(DY761+DY762+DY763+DZ761+DZ762+DZ763+EA761+EA762+EA763+EB761+EB762+EB763&gt;=16,Fixo/30*GH$4+(DY761+DY762+DY763+DZ761+DZ762+DZ763+EA761+EA762+EA763+EB761+EB762-16)*Percapita/30*GH$4))))))</f>
        <v>0</v>
      </c>
      <c r="GI761" s="177">
        <f>IF(C761=4,SUM(EC761+EC762+EC763+EE761+EE762+EE763)*Percapita/30*GI$4+(ED761+ED762+ED763+EF761+EF762+EF763)*Cadeirante/30*GI$4,IF(C761=3,IF(EC764+EE764=10,Fixo/30*GI$4+(EC761+EC762+EC763+EE761+EE762+EE763)*Percapita/30*GI$4+(ED764+EF764)*Cadeirante/30*GI$4,IF(EC764+EE764&lt;=9,(EC764+EE764)*Crechee/30*GI$4)+(ED764+EF764)*Cadeirante/30*GI$4+(EC761+EC762+EC763+EE761+EE762+EE763)*Percapita/30*GI$4)+IF(EC764+EE764&gt;=11,Fixo/30*GI$4+(EC764+EE764-10)*Crechee/30*GI$4,0),IF(C761=2,IF(ED761+ED762+ED763+ED764+EF761+EF762+EF763+EF764=1,Cadeirante/30*GI$4,IF(ED761+ED762+ED763+ED764+EF761+EF762+EF763+EF764=2,Fixo/30*GI$4,IF(ED761+ED762+ED763+ED764+EF761+EF762+EF763+EF764&gt;2,Fixo/30*GI$4+(ED761+ED762+ED763+ED764+EF761+EF762+EF763+EF764-2)*Cadeirante/30*GI$4)))+(EC761+EC762+EC763+EE761+EE762+EE763)*Percapita/30*GI$4+(EC764+EE764)*Crechee/30*GI$4,IF(C761=1,IF(EC761+EC762+EC763+ED761+ED762+ED763+EE761+EE762+EE763+EF761+EF762+EF763&lt;=15,(EC761+EC762+EC763+EE761+EE762+EE763)*Percapita/30*GI$4,IF(EC761+EC762+EC763+ED761+ED762+ED763+EE761+EE762+EE763+EF761+EF762+EF763&gt;=16,Fixo/30*GI$4+(EC761+EC762+EC763+ED761+ED762+ED763+EE761+EE762+EE763+EF761+EF762-16)*Percapita/30*GI$4))))))</f>
        <v>0</v>
      </c>
      <c r="GJ761" s="177">
        <f>IF(C761=4,SUM(EG761+EG762+EG763+EI761+EI762+EI763)*Percapita/30*GJ$4+(EH761+EH762+EH763+EJ761+EJ762+EJ763)*Cadeirante/30*GJ$4,IF(C761=3,IF(EG764+EI764=10,Fixo/30*GJ$4+(EG761+EG762+EG763+EI761+EI762+EI763)*Percapita/30*GJ$4+(EH764+EJ764)*Cadeirante/30*GJ$4,IF(EG764+EI764&lt;=9,(EG764+EI764)*Crechee/30*GJ$4)+(EH764+EJ764)*Cadeirante/30*GJ$4+(EG761+EG762+EG763+EI761+EI762+EI763)*Percapita/30*GJ$4)+IF(EG764+EI764&gt;=11,Fixo/30*GJ$4+(EG764+EI764-10)*Crechee/30*GJ$4,0),IF(C761=2,IF(EH761+EH762+EH763+EH764+EJ761+EJ762+EJ763+EJ764=1,Cadeirante/30*GJ$4,IF(EH761+EH762+EH763+EH764+EJ761+EJ762+EJ763+EJ764=2,Fixo/30*GJ$4,IF(EH761+EH762+EH763+EH764+EJ761+EJ762+EJ763+EJ764&gt;2,Fixo/30*GJ$4+(EH761+EH762+EH763+EH764+EJ761+EJ762+EJ763+EJ764-2)*Cadeirante/30*GJ$4)))+(EG761+EG762+EG763+EI761+EI762+EI763)*Percapita/30*GJ$4+(EG764+EI764)*Crechee/30*GJ$4,IF(C761=1,IF(EG761+EG762+EG763+EH761+EH762+EH763+EI761+EI762+EI763+EJ761+EJ762+EJ763&lt;=15,(EG761+EG762+EG763+EI761+EI762+EI763)*Percapita/30*GJ$4,IF(EG761+EG762+EG763+EH761+EH762+EH763+EI761+EI762+EI763+EJ761+EJ762+EJ763&gt;=16,Fixo/30*GJ$4+(EG761+EG762+EG763+EH761+EH762+EH763+EI761+EI762+EI763+EJ761+EJ762-16)*Percapita/30*GJ$4))))))</f>
        <v>0</v>
      </c>
      <c r="GK761" s="178"/>
      <c r="GL761" s="103">
        <f t="shared" si="822"/>
        <v>0</v>
      </c>
      <c r="GM761" s="124"/>
      <c r="GN761" s="104">
        <f>SUMIF(V761:V764,"&lt;0")*Cadeirante/30*GN$4+SUMIF(X761:X764,"&lt;0")*Cadeirante/30*GN$4</f>
        <v>0</v>
      </c>
      <c r="GO761" s="104">
        <f>SUMIF(Z761:Z764,"&lt;0")*Cadeirante/30*GO$4+SUMIF(AB761:AB764,"&lt;0")*Cadeirante/30*GO$4</f>
        <v>0</v>
      </c>
      <c r="GP761" s="104">
        <f>SUMIF(AD761:AD764,"&lt;0")*Cadeirante/30*GP$4+SUMIF(AF761:AF764,"&lt;0")*Cadeirante/30*GP$4</f>
        <v>0</v>
      </c>
      <c r="GQ761" s="104">
        <f>SUMIF(AH761:AH764,"&lt;0")*Cadeirante/30*GQ$4+SUMIF(AJ761:AJ764,"&lt;0")*Cadeirante/30*GQ$4</f>
        <v>0</v>
      </c>
      <c r="GR761" s="104">
        <f>SUMIF(AL761:AL764,"&lt;0")*Cadeirante/30*GR$4+SUMIF(AN761:AN764,"&lt;0")*Cadeirante/30*GR$4</f>
        <v>0</v>
      </c>
      <c r="GS761" s="104">
        <f>SUMIF(AP761:AP764,"&lt;0")*Cadeirante/30*GS$4+SUMIF(AR761:AR764,"&lt;0")*Cadeirante/30*GS$4</f>
        <v>0</v>
      </c>
      <c r="GT761" s="104">
        <f>SUMIF(AT761:AT764,"&lt;0")*Cadeirante/30*GT$4+SUMIF(AV761:AV764,"&lt;0")*Cadeirante/30*GT$4</f>
        <v>0</v>
      </c>
      <c r="GU761" s="104">
        <f>SUMIF(AX761:AX764,"&lt;0")*Cadeirante/30*GU$4+SUMIF(AZ761:AZ764,"&lt;0")*Cadeirante/30*GU$4</f>
        <v>0</v>
      </c>
      <c r="GV761" s="104">
        <f>SUMIF(BB761:BB764,"&lt;0")*Cadeirante/30*GV$4+SUMIF(BD761:BD764,"&lt;0")*Cadeirante/30*GV$4</f>
        <v>0</v>
      </c>
      <c r="GW761" s="104">
        <f>SUMIF(BF761:BF764,"&lt;0")*Cadeirante/30*GW$4+SUMIF(BH761:BH764,"&lt;0")*Cadeirante/30*GW$4</f>
        <v>0</v>
      </c>
      <c r="GX761" s="104">
        <f>SUMIF(BJ761:BJ764,"&lt;0")*Cadeirante/30*GX$4+SUMIF(BL761:BL764,"&lt;0")*Cadeirante/30*GX$4</f>
        <v>0</v>
      </c>
      <c r="GY761" s="104">
        <f>SUMIF(BN761:BN764,"&lt;0")*Cadeirante/30*GY$4+SUMIF(BP761:BP764,"&lt;0")*Cadeirante/30*GY$4</f>
        <v>0</v>
      </c>
      <c r="GZ761" s="104">
        <f>SUMIF(BR761:BR764,"&lt;0")*Cadeirante/30*GZ$4+SUMIF(BT761:BT764,"&lt;0")*Cadeirante/30*GZ$4</f>
        <v>0</v>
      </c>
      <c r="HA761" s="104">
        <f>SUMIF(BV761:BV764,"&lt;0")*Cadeirante/30*HA$4+SUMIF(BX761:BX764,"&lt;0")*Cadeirante/30*HA$4</f>
        <v>0</v>
      </c>
      <c r="HB761" s="104">
        <f>SUMIF(BZ761:BZ764,"&lt;0")*Cadeirante/30*HB$4+SUMIF(CB761:CB764,"&lt;0")*Cadeirante/30*HB$4</f>
        <v>0</v>
      </c>
      <c r="HC761" s="104">
        <f>SUMIF(CD761:CD764,"&lt;0")*Cadeirante/30*HC$4+SUMIF(CF761:CF764,"&lt;0")*Cadeirante/30*HC$4</f>
        <v>0</v>
      </c>
      <c r="HD761" s="104">
        <f>SUMIF(CH761:CH764,"&lt;0")*Cadeirante/30*HD$4+SUMIF(CJ761:CJ764,"&lt;0")*Cadeirante/30*HD$4</f>
        <v>0</v>
      </c>
      <c r="HE761" s="104">
        <f>SUMIF(CL761:CL764,"&lt;0")*Cadeirante/30*HE$4+SUMIF(CN761:CN764,"&lt;0")*Cadeirante/30*HE$4</f>
        <v>0</v>
      </c>
      <c r="HF761" s="104">
        <f>SUMIF(CP761:CP764,"&lt;0")*Cadeirante/30*HF$4+SUMIF(CR761:CR764,"&lt;0")*Cadeirante/30*HF$4</f>
        <v>0</v>
      </c>
      <c r="HG761" s="104">
        <f>SUMIF(CT761:CT764,"&lt;0")*Cadeirante/30*HG$4+SUMIF(CV761:CV764,"&lt;0")*Cadeirante/30*HG$4</f>
        <v>0</v>
      </c>
      <c r="HH761" s="104">
        <f>SUMIF(CX761:CX764,"&lt;0")*Cadeirante/30*HH$4+SUMIF(CZ761:CZ764,"&lt;0")*Cadeirante/30*HH$4</f>
        <v>0</v>
      </c>
      <c r="HI761" s="104">
        <f>SUMIF(DB761:DB764,"&lt;0")*Cadeirante/30*HI$4+SUMIF(DD761:DD764,"&lt;0")*Cadeirante/30*HI$4</f>
        <v>0</v>
      </c>
      <c r="HJ761" s="104">
        <f>SUMIF(DF761:DF764,"&lt;0")*Cadeirante/30*HJ$4+SUMIF(DH761:DH764,"&lt;0")*Cadeirante/30*HJ$4</f>
        <v>0</v>
      </c>
      <c r="HK761" s="104">
        <f>SUMIF(DJ761:DJ764,"&lt;0")*Cadeirante/30*HK$4+SUMIF(DL761:DL764,"&lt;0")*Cadeirante/30*HK$4</f>
        <v>0</v>
      </c>
      <c r="HL761" s="104">
        <f>SUMIF(DN761:DN764,"&lt;0")*Cadeirante/30*HL$4+SUMIF(DP761:DP764,"&lt;0")*Cadeirante/30*HL$4</f>
        <v>0</v>
      </c>
      <c r="HM761" s="104">
        <f>SUMIF(DR761:DR764,"&lt;0")*Cadeirante/30*HM$4+SUMIF(DT761:DT764,"&lt;0")*Cadeirante/30*HM$4</f>
        <v>0</v>
      </c>
      <c r="HN761" s="104">
        <f>SUMIF(DV761:DV764,"&lt;0")*Cadeirante/30*HN$4+SUMIF(DX761:DX764,"&lt;0")*Cadeirante/30*HN$4</f>
        <v>0</v>
      </c>
      <c r="HO761" s="104">
        <f>SUMIF(DZ761:DZ764,"&lt;0")*Cadeirante/30*HO$4+SUMIF(EB761:EB764,"&lt;0")*Cadeirante/30*HO$4</f>
        <v>0</v>
      </c>
      <c r="HP761" s="104">
        <f>SUMIF(ED761:ED764,"&lt;0")*Cadeirante/30*HP$4+SUMIF(EF761:EF764,"&lt;0")*Cadeirante/30*HP$4</f>
        <v>0</v>
      </c>
      <c r="HQ761" s="64"/>
      <c r="HR761" s="64"/>
      <c r="HS761" s="64"/>
      <c r="HT761" s="64"/>
      <c r="HU761" s="64"/>
      <c r="HV761" s="64"/>
      <c r="HW761" s="176">
        <v>17629.309999999998</v>
      </c>
      <c r="HX761" s="64"/>
      <c r="HY761" s="280">
        <f>IF(ISTEXT(EM761), VALUE(EM761), EM761)</f>
        <v>0</v>
      </c>
      <c r="HZ761" s="280">
        <f>IF(ISTEXT(EN761), VALUE(EN761), EN761)</f>
        <v>0</v>
      </c>
      <c r="IA761" s="280">
        <f>IF(ISTEXT(EO761), VALUE(EO761), EO761)</f>
        <v>0</v>
      </c>
      <c r="IB761" s="64" t="b">
        <f>HW761=FE761</f>
        <v>0</v>
      </c>
      <c r="IC761" s="64"/>
    </row>
    <row r="762" spans="1:237" s="106" customFormat="1" ht="22.5" customHeight="1" x14ac:dyDescent="0.25">
      <c r="A762" s="368" t="s">
        <v>3857</v>
      </c>
      <c r="B762" s="369" t="s">
        <v>3858</v>
      </c>
      <c r="C762" s="370" t="s">
        <v>3229</v>
      </c>
      <c r="D762" s="371" t="s">
        <v>3849</v>
      </c>
      <c r="E762" s="371" t="s">
        <v>3859</v>
      </c>
      <c r="F762" s="372" t="s">
        <v>3222</v>
      </c>
      <c r="G762" s="372" t="s">
        <v>3223</v>
      </c>
      <c r="H762" s="373" t="s">
        <v>242</v>
      </c>
      <c r="I762" s="374" t="s">
        <v>3860</v>
      </c>
      <c r="J762" s="421" t="s">
        <v>3227</v>
      </c>
      <c r="K762" s="421" t="s">
        <v>3230</v>
      </c>
      <c r="L762" s="329">
        <f>CONTINUA!BV762</f>
        <v>17</v>
      </c>
      <c r="M762" s="329">
        <f>CONTINUA!BW762</f>
        <v>0</v>
      </c>
      <c r="N762" s="657"/>
      <c r="O762" s="658" t="s">
        <v>4227</v>
      </c>
      <c r="P762" s="659" t="s">
        <v>206</v>
      </c>
      <c r="Q762" s="400">
        <v>26</v>
      </c>
      <c r="R762" s="401"/>
      <c r="S762" s="400"/>
      <c r="T762" s="401"/>
      <c r="U762" s="400"/>
      <c r="V762" s="401"/>
      <c r="W762" s="400"/>
      <c r="X762" s="401"/>
      <c r="Y762" s="400"/>
      <c r="Z762" s="401"/>
      <c r="AA762" s="400"/>
      <c r="AB762" s="401"/>
      <c r="AC762" s="400"/>
      <c r="AD762" s="401"/>
      <c r="AE762" s="400"/>
      <c r="AF762" s="401"/>
      <c r="AG762" s="400"/>
      <c r="AH762" s="401"/>
      <c r="AI762" s="400"/>
      <c r="AJ762" s="401"/>
      <c r="AK762" s="400"/>
      <c r="AL762" s="401"/>
      <c r="AM762" s="400"/>
      <c r="AN762" s="401"/>
      <c r="AO762" s="400"/>
      <c r="AP762" s="401"/>
      <c r="AQ762" s="400"/>
      <c r="AR762" s="401"/>
      <c r="AS762" s="400"/>
      <c r="AT762" s="401"/>
      <c r="AU762" s="400"/>
      <c r="AV762" s="401"/>
      <c r="AW762" s="400"/>
      <c r="AX762" s="401"/>
      <c r="AY762" s="400"/>
      <c r="AZ762" s="401"/>
      <c r="BA762" s="400"/>
      <c r="BB762" s="401"/>
      <c r="BC762" s="400"/>
      <c r="BD762" s="401"/>
      <c r="BE762" s="400"/>
      <c r="BF762" s="401"/>
      <c r="BG762" s="400"/>
      <c r="BH762" s="401"/>
      <c r="BI762" s="400"/>
      <c r="BJ762" s="401"/>
      <c r="BK762" s="400"/>
      <c r="BL762" s="401"/>
      <c r="BM762" s="400"/>
      <c r="BN762" s="401"/>
      <c r="BO762" s="400"/>
      <c r="BP762" s="401"/>
      <c r="BQ762" s="400"/>
      <c r="BR762" s="401"/>
      <c r="BS762" s="400"/>
      <c r="BT762" s="401"/>
      <c r="BU762" s="400"/>
      <c r="BV762" s="401"/>
      <c r="BW762" s="400"/>
      <c r="BX762" s="401"/>
      <c r="BY762" s="400"/>
      <c r="BZ762" s="401"/>
      <c r="CA762" s="400"/>
      <c r="CB762" s="401"/>
      <c r="CC762" s="400"/>
      <c r="CD762" s="401"/>
      <c r="CE762" s="400"/>
      <c r="CF762" s="401"/>
      <c r="CG762" s="400"/>
      <c r="CH762" s="401"/>
      <c r="CI762" s="400"/>
      <c r="CJ762" s="401"/>
      <c r="CK762" s="400"/>
      <c r="CL762" s="401"/>
      <c r="CM762" s="400"/>
      <c r="CN762" s="401"/>
      <c r="CO762" s="400"/>
      <c r="CP762" s="401"/>
      <c r="CQ762" s="400"/>
      <c r="CR762" s="401"/>
      <c r="CS762" s="400"/>
      <c r="CT762" s="401"/>
      <c r="CU762" s="400"/>
      <c r="CV762" s="401"/>
      <c r="CW762" s="400"/>
      <c r="CX762" s="401"/>
      <c r="CY762" s="400"/>
      <c r="CZ762" s="401"/>
      <c r="DA762" s="400">
        <v>-1</v>
      </c>
      <c r="DB762" s="401"/>
      <c r="DC762" s="400"/>
      <c r="DD762" s="401"/>
      <c r="DE762" s="400"/>
      <c r="DF762" s="401"/>
      <c r="DG762" s="400"/>
      <c r="DH762" s="401"/>
      <c r="DI762" s="400"/>
      <c r="DJ762" s="401"/>
      <c r="DK762" s="400"/>
      <c r="DL762" s="401"/>
      <c r="DM762" s="400"/>
      <c r="DN762" s="401"/>
      <c r="DO762" s="400"/>
      <c r="DP762" s="401"/>
      <c r="DQ762" s="400"/>
      <c r="DR762" s="401"/>
      <c r="DS762" s="400"/>
      <c r="DT762" s="401"/>
      <c r="DU762" s="400"/>
      <c r="DV762" s="401"/>
      <c r="DW762" s="400"/>
      <c r="DX762" s="401"/>
      <c r="DY762" s="400"/>
      <c r="DZ762" s="401"/>
      <c r="EA762" s="400"/>
      <c r="EB762" s="401"/>
      <c r="EC762" s="400"/>
      <c r="ED762" s="401"/>
      <c r="EE762" s="400"/>
      <c r="EF762" s="401"/>
      <c r="EG762" s="400"/>
      <c r="EH762" s="401"/>
      <c r="EI762" s="400"/>
      <c r="EJ762" s="447"/>
      <c r="EK762" s="511"/>
      <c r="EL762" s="514"/>
      <c r="EM762" s="448"/>
      <c r="EN762" s="344"/>
      <c r="EO762" s="345"/>
      <c r="EP762" s="171">
        <f t="shared" si="815"/>
        <v>26</v>
      </c>
      <c r="EQ762" s="171">
        <f t="shared" si="816"/>
        <v>-1</v>
      </c>
      <c r="ER762" s="171">
        <f t="shared" si="817"/>
        <v>0</v>
      </c>
      <c r="ES762" s="171">
        <f t="shared" si="818"/>
        <v>0</v>
      </c>
      <c r="ET762" s="171">
        <f t="shared" si="819"/>
        <v>0</v>
      </c>
      <c r="EU762" s="171">
        <f t="shared" si="820"/>
        <v>0</v>
      </c>
      <c r="EV762" s="172">
        <f t="shared" si="821"/>
        <v>25</v>
      </c>
      <c r="EW762" s="173"/>
      <c r="EX762" s="248">
        <f t="shared" si="868"/>
        <v>0</v>
      </c>
      <c r="EY762" s="174">
        <f>(L762*regular)+(M762*Cadeirantee)</f>
        <v>163.88</v>
      </c>
      <c r="EZ762" s="249">
        <f>SUMIF(FG762:GJ762,"&gt;0")</f>
        <v>0</v>
      </c>
      <c r="FA762" s="249">
        <f>SUMIF(FG762:GJ762,"&lt;0")+SUMIF(GN762:HP762,"&lt;0")</f>
        <v>0</v>
      </c>
      <c r="FB762" s="174">
        <v>0</v>
      </c>
      <c r="FC762" s="126">
        <f>N762*km*'VALORES TABELA'!$B$13</f>
        <v>0</v>
      </c>
      <c r="FD762" s="250">
        <f t="shared" ref="FD762:FD765" si="869">GL762</f>
        <v>0</v>
      </c>
      <c r="FE762" s="105"/>
      <c r="FF762" s="119"/>
      <c r="FG762" s="119"/>
      <c r="FH762" s="119"/>
      <c r="FI762" s="119"/>
      <c r="FJ762" s="119"/>
      <c r="FK762" s="119"/>
      <c r="FL762" s="119"/>
      <c r="FM762" s="119"/>
      <c r="FN762" s="119"/>
      <c r="FO762" s="119"/>
      <c r="FP762" s="119"/>
      <c r="FQ762" s="119"/>
      <c r="FR762" s="119"/>
      <c r="FS762" s="119"/>
      <c r="FT762" s="119"/>
      <c r="FU762" s="119"/>
      <c r="FV762" s="119"/>
      <c r="FW762" s="119"/>
      <c r="FX762" s="119"/>
      <c r="FY762" s="119"/>
      <c r="FZ762" s="119"/>
      <c r="GA762" s="119"/>
      <c r="GB762" s="119"/>
      <c r="GC762" s="119"/>
      <c r="GD762" s="119"/>
      <c r="GE762" s="119"/>
      <c r="GF762" s="119"/>
      <c r="GG762" s="119"/>
      <c r="GH762" s="119"/>
      <c r="GI762" s="119"/>
      <c r="GJ762" s="119"/>
      <c r="GK762" s="251"/>
      <c r="GL762" s="103">
        <f t="shared" si="822"/>
        <v>0</v>
      </c>
      <c r="GM762" s="124"/>
      <c r="GN762" s="104"/>
      <c r="GO762" s="104"/>
      <c r="GP762" s="104"/>
      <c r="GQ762" s="104"/>
      <c r="GR762" s="104"/>
      <c r="GS762" s="104"/>
      <c r="GT762" s="104"/>
      <c r="GU762" s="104"/>
      <c r="GV762" s="104"/>
      <c r="GW762" s="104"/>
      <c r="GX762" s="104"/>
      <c r="GY762" s="104"/>
      <c r="GZ762" s="104"/>
      <c r="HA762" s="104"/>
      <c r="HB762" s="104"/>
      <c r="HC762" s="104"/>
      <c r="HD762" s="104"/>
      <c r="HE762" s="104"/>
      <c r="HF762" s="104"/>
      <c r="HG762" s="104"/>
      <c r="HH762" s="104"/>
      <c r="HI762" s="104"/>
      <c r="HJ762" s="104"/>
      <c r="HK762" s="104"/>
      <c r="HL762" s="104"/>
      <c r="HM762" s="104"/>
      <c r="HN762" s="104"/>
      <c r="HO762" s="104"/>
      <c r="HP762" s="104"/>
      <c r="HQ762" s="64"/>
      <c r="HR762" s="64"/>
      <c r="HS762" s="64"/>
      <c r="HT762" s="64"/>
      <c r="HU762" s="64"/>
      <c r="HV762" s="64"/>
      <c r="HW762" s="105"/>
      <c r="HX762" s="64"/>
      <c r="HY762" s="280">
        <f t="shared" ref="HY762:HY765" si="870">IF(ISTEXT(EM762), VALUE(EM762), EM762)</f>
        <v>0</v>
      </c>
      <c r="HZ762" s="280">
        <f t="shared" ref="HZ762:HZ765" si="871">IF(ISTEXT(EN762), VALUE(EN762), EN762)</f>
        <v>0</v>
      </c>
      <c r="IA762" s="280">
        <f t="shared" ref="IA762:IA765" si="872">IF(ISTEXT(EO762), VALUE(EO762), EO762)</f>
        <v>0</v>
      </c>
      <c r="IB762" s="64"/>
      <c r="IC762" s="64"/>
    </row>
    <row r="763" spans="1:237" s="106" customFormat="1" ht="22.5" customHeight="1" x14ac:dyDescent="0.25">
      <c r="A763" s="368" t="s">
        <v>3857</v>
      </c>
      <c r="B763" s="369" t="s">
        <v>3858</v>
      </c>
      <c r="C763" s="375" t="s">
        <v>3229</v>
      </c>
      <c r="D763" s="371" t="s">
        <v>3849</v>
      </c>
      <c r="E763" s="371" t="s">
        <v>3859</v>
      </c>
      <c r="F763" s="376" t="s">
        <v>3222</v>
      </c>
      <c r="G763" s="376" t="s">
        <v>3223</v>
      </c>
      <c r="H763" s="373" t="s">
        <v>242</v>
      </c>
      <c r="I763" s="374" t="s">
        <v>3860</v>
      </c>
      <c r="J763" s="421" t="s">
        <v>3227</v>
      </c>
      <c r="K763" s="422" t="s">
        <v>3231</v>
      </c>
      <c r="L763" s="329">
        <f>CONTINUA!BV763</f>
        <v>0</v>
      </c>
      <c r="M763" s="329">
        <f>CONTINUA!BW763</f>
        <v>0</v>
      </c>
      <c r="N763" s="657"/>
      <c r="O763" s="658" t="s">
        <v>4227</v>
      </c>
      <c r="P763" s="659" t="s">
        <v>206</v>
      </c>
      <c r="Q763" s="400"/>
      <c r="R763" s="401"/>
      <c r="S763" s="400"/>
      <c r="T763" s="401"/>
      <c r="U763" s="400"/>
      <c r="V763" s="401"/>
      <c r="W763" s="400"/>
      <c r="X763" s="401"/>
      <c r="Y763" s="400"/>
      <c r="Z763" s="401"/>
      <c r="AA763" s="400"/>
      <c r="AB763" s="401"/>
      <c r="AC763" s="400"/>
      <c r="AD763" s="401"/>
      <c r="AE763" s="400"/>
      <c r="AF763" s="401"/>
      <c r="AG763" s="400"/>
      <c r="AH763" s="401"/>
      <c r="AI763" s="400"/>
      <c r="AJ763" s="401"/>
      <c r="AK763" s="400"/>
      <c r="AL763" s="401"/>
      <c r="AM763" s="400"/>
      <c r="AN763" s="401"/>
      <c r="AO763" s="400"/>
      <c r="AP763" s="401"/>
      <c r="AQ763" s="400"/>
      <c r="AR763" s="401"/>
      <c r="AS763" s="400"/>
      <c r="AT763" s="401"/>
      <c r="AU763" s="400"/>
      <c r="AV763" s="401"/>
      <c r="AW763" s="400"/>
      <c r="AX763" s="401"/>
      <c r="AY763" s="400"/>
      <c r="AZ763" s="401"/>
      <c r="BA763" s="400"/>
      <c r="BB763" s="401"/>
      <c r="BC763" s="400"/>
      <c r="BD763" s="401"/>
      <c r="BE763" s="400"/>
      <c r="BF763" s="401"/>
      <c r="BG763" s="400"/>
      <c r="BH763" s="401"/>
      <c r="BI763" s="400"/>
      <c r="BJ763" s="401"/>
      <c r="BK763" s="400"/>
      <c r="BL763" s="401"/>
      <c r="BM763" s="400"/>
      <c r="BN763" s="401"/>
      <c r="BO763" s="400"/>
      <c r="BP763" s="401"/>
      <c r="BQ763" s="400"/>
      <c r="BR763" s="401"/>
      <c r="BS763" s="400"/>
      <c r="BT763" s="401"/>
      <c r="BU763" s="400"/>
      <c r="BV763" s="401"/>
      <c r="BW763" s="400"/>
      <c r="BX763" s="401"/>
      <c r="BY763" s="400"/>
      <c r="BZ763" s="401"/>
      <c r="CA763" s="400"/>
      <c r="CB763" s="401"/>
      <c r="CC763" s="400"/>
      <c r="CD763" s="401"/>
      <c r="CE763" s="400"/>
      <c r="CF763" s="401"/>
      <c r="CG763" s="400"/>
      <c r="CH763" s="401"/>
      <c r="CI763" s="400"/>
      <c r="CJ763" s="401"/>
      <c r="CK763" s="400"/>
      <c r="CL763" s="401"/>
      <c r="CM763" s="400"/>
      <c r="CN763" s="401"/>
      <c r="CO763" s="400"/>
      <c r="CP763" s="401"/>
      <c r="CQ763" s="400"/>
      <c r="CR763" s="401"/>
      <c r="CS763" s="400"/>
      <c r="CT763" s="401"/>
      <c r="CU763" s="400"/>
      <c r="CV763" s="401"/>
      <c r="CW763" s="400"/>
      <c r="CX763" s="401"/>
      <c r="CY763" s="400"/>
      <c r="CZ763" s="401"/>
      <c r="DA763" s="400"/>
      <c r="DB763" s="401"/>
      <c r="DC763" s="400"/>
      <c r="DD763" s="401"/>
      <c r="DE763" s="400"/>
      <c r="DF763" s="401"/>
      <c r="DG763" s="400"/>
      <c r="DH763" s="401"/>
      <c r="DI763" s="400"/>
      <c r="DJ763" s="401"/>
      <c r="DK763" s="400"/>
      <c r="DL763" s="401"/>
      <c r="DM763" s="400"/>
      <c r="DN763" s="401"/>
      <c r="DO763" s="400"/>
      <c r="DP763" s="401"/>
      <c r="DQ763" s="400"/>
      <c r="DR763" s="401"/>
      <c r="DS763" s="400"/>
      <c r="DT763" s="401"/>
      <c r="DU763" s="400"/>
      <c r="DV763" s="401"/>
      <c r="DW763" s="400"/>
      <c r="DX763" s="401"/>
      <c r="DY763" s="400"/>
      <c r="DZ763" s="401"/>
      <c r="EA763" s="400"/>
      <c r="EB763" s="401"/>
      <c r="EC763" s="400"/>
      <c r="ED763" s="401"/>
      <c r="EE763" s="400"/>
      <c r="EF763" s="401"/>
      <c r="EG763" s="400"/>
      <c r="EH763" s="401"/>
      <c r="EI763" s="400"/>
      <c r="EJ763" s="447"/>
      <c r="EK763" s="511"/>
      <c r="EL763" s="514"/>
      <c r="EM763" s="448"/>
      <c r="EN763" s="344"/>
      <c r="EO763" s="345"/>
      <c r="EP763" s="171">
        <f t="shared" si="815"/>
        <v>0</v>
      </c>
      <c r="EQ763" s="171">
        <f t="shared" si="816"/>
        <v>0</v>
      </c>
      <c r="ER763" s="171">
        <f t="shared" si="817"/>
        <v>0</v>
      </c>
      <c r="ES763" s="171">
        <f t="shared" si="818"/>
        <v>0</v>
      </c>
      <c r="ET763" s="171">
        <f t="shared" si="819"/>
        <v>0</v>
      </c>
      <c r="EU763" s="171">
        <f t="shared" si="820"/>
        <v>0</v>
      </c>
      <c r="EV763" s="172">
        <f t="shared" si="821"/>
        <v>0</v>
      </c>
      <c r="EW763" s="125"/>
      <c r="EX763" s="248">
        <f t="shared" si="868"/>
        <v>0</v>
      </c>
      <c r="EY763" s="174">
        <f>(L763*regular)+(M763*Cadeirantee)</f>
        <v>0</v>
      </c>
      <c r="EZ763" s="249">
        <f>SUMIF(FG763:GJ763,"&gt;0")</f>
        <v>0</v>
      </c>
      <c r="FA763" s="249">
        <f>SUMIF(FG763:GJ763,"&lt;0")+SUMIF(GN763:HP763,"&lt;0")</f>
        <v>0</v>
      </c>
      <c r="FB763" s="174">
        <v>0</v>
      </c>
      <c r="FC763" s="126">
        <f>N763*km*'VALORES TABELA'!$B$13</f>
        <v>0</v>
      </c>
      <c r="FD763" s="250">
        <f t="shared" si="869"/>
        <v>0</v>
      </c>
      <c r="FE763" s="105"/>
      <c r="FF763" s="108"/>
      <c r="FG763" s="108"/>
      <c r="FH763" s="108"/>
      <c r="FI763" s="108"/>
      <c r="FJ763" s="108"/>
      <c r="FK763" s="108"/>
      <c r="FL763" s="108"/>
      <c r="FM763" s="108"/>
      <c r="FN763" s="108"/>
      <c r="FO763" s="108"/>
      <c r="FP763" s="108"/>
      <c r="FQ763" s="108"/>
      <c r="FR763" s="108"/>
      <c r="FS763" s="108"/>
      <c r="FT763" s="108"/>
      <c r="FU763" s="108"/>
      <c r="FV763" s="108"/>
      <c r="FW763" s="108"/>
      <c r="FX763" s="108"/>
      <c r="FY763" s="108"/>
      <c r="FZ763" s="108"/>
      <c r="GA763" s="108"/>
      <c r="GB763" s="108"/>
      <c r="GC763" s="108"/>
      <c r="GD763" s="108"/>
      <c r="GE763" s="108"/>
      <c r="GF763" s="108"/>
      <c r="GG763" s="108"/>
      <c r="GH763" s="108"/>
      <c r="GI763" s="108"/>
      <c r="GJ763" s="108"/>
      <c r="GK763" s="251"/>
      <c r="GL763" s="103">
        <f t="shared" si="822"/>
        <v>0</v>
      </c>
      <c r="GM763" s="124"/>
      <c r="GN763" s="104"/>
      <c r="GO763" s="104"/>
      <c r="GP763" s="104"/>
      <c r="GQ763" s="104"/>
      <c r="GR763" s="104"/>
      <c r="GS763" s="104"/>
      <c r="GT763" s="104"/>
      <c r="GU763" s="104"/>
      <c r="GV763" s="104"/>
      <c r="GW763" s="104"/>
      <c r="GX763" s="104"/>
      <c r="GY763" s="104"/>
      <c r="GZ763" s="104"/>
      <c r="HA763" s="104"/>
      <c r="HB763" s="104"/>
      <c r="HC763" s="104"/>
      <c r="HD763" s="104"/>
      <c r="HE763" s="104"/>
      <c r="HF763" s="104"/>
      <c r="HG763" s="104"/>
      <c r="HH763" s="104"/>
      <c r="HI763" s="104"/>
      <c r="HJ763" s="104"/>
      <c r="HK763" s="104"/>
      <c r="HL763" s="104"/>
      <c r="HM763" s="104"/>
      <c r="HN763" s="104"/>
      <c r="HO763" s="104"/>
      <c r="HP763" s="104"/>
      <c r="HQ763" s="64"/>
      <c r="HR763" s="64"/>
      <c r="HS763" s="64"/>
      <c r="HT763" s="64"/>
      <c r="HU763" s="64"/>
      <c r="HV763" s="64"/>
      <c r="HW763" s="105"/>
      <c r="HX763" s="64"/>
      <c r="HY763" s="280">
        <f t="shared" si="870"/>
        <v>0</v>
      </c>
      <c r="HZ763" s="280">
        <f t="shared" si="871"/>
        <v>0</v>
      </c>
      <c r="IA763" s="280">
        <f t="shared" si="872"/>
        <v>0</v>
      </c>
      <c r="IB763" s="64"/>
      <c r="IC763" s="64"/>
    </row>
    <row r="764" spans="1:237" s="106" customFormat="1" ht="22.5" customHeight="1" x14ac:dyDescent="0.25">
      <c r="A764" s="368" t="s">
        <v>3857</v>
      </c>
      <c r="B764" s="369" t="s">
        <v>3858</v>
      </c>
      <c r="C764" s="375" t="s">
        <v>3229</v>
      </c>
      <c r="D764" s="371" t="s">
        <v>3849</v>
      </c>
      <c r="E764" s="371" t="s">
        <v>3859</v>
      </c>
      <c r="F764" s="376" t="s">
        <v>3222</v>
      </c>
      <c r="G764" s="376" t="s">
        <v>3223</v>
      </c>
      <c r="H764" s="373" t="s">
        <v>242</v>
      </c>
      <c r="I764" s="374" t="s">
        <v>3860</v>
      </c>
      <c r="J764" s="421" t="s">
        <v>3227</v>
      </c>
      <c r="K764" s="423" t="s">
        <v>3232</v>
      </c>
      <c r="L764" s="329">
        <f>CONTINUA!BV764</f>
        <v>0</v>
      </c>
      <c r="M764" s="329">
        <f>CONTINUA!BW764</f>
        <v>0</v>
      </c>
      <c r="N764" s="657"/>
      <c r="O764" s="658" t="s">
        <v>4227</v>
      </c>
      <c r="P764" s="659" t="s">
        <v>206</v>
      </c>
      <c r="Q764" s="400"/>
      <c r="R764" s="401"/>
      <c r="S764" s="400"/>
      <c r="T764" s="401"/>
      <c r="U764" s="400"/>
      <c r="V764" s="401"/>
      <c r="W764" s="400"/>
      <c r="X764" s="401"/>
      <c r="Y764" s="400"/>
      <c r="Z764" s="401"/>
      <c r="AA764" s="400"/>
      <c r="AB764" s="401"/>
      <c r="AC764" s="400"/>
      <c r="AD764" s="401"/>
      <c r="AE764" s="400"/>
      <c r="AF764" s="401"/>
      <c r="AG764" s="400"/>
      <c r="AH764" s="401"/>
      <c r="AI764" s="400"/>
      <c r="AJ764" s="401"/>
      <c r="AK764" s="400"/>
      <c r="AL764" s="401"/>
      <c r="AM764" s="400"/>
      <c r="AN764" s="401"/>
      <c r="AO764" s="400"/>
      <c r="AP764" s="401"/>
      <c r="AQ764" s="400"/>
      <c r="AR764" s="401"/>
      <c r="AS764" s="400"/>
      <c r="AT764" s="401"/>
      <c r="AU764" s="400"/>
      <c r="AV764" s="401"/>
      <c r="AW764" s="400"/>
      <c r="AX764" s="401"/>
      <c r="AY764" s="400"/>
      <c r="AZ764" s="401"/>
      <c r="BA764" s="400"/>
      <c r="BB764" s="401"/>
      <c r="BC764" s="400"/>
      <c r="BD764" s="401"/>
      <c r="BE764" s="400"/>
      <c r="BF764" s="401"/>
      <c r="BG764" s="400"/>
      <c r="BH764" s="401"/>
      <c r="BI764" s="400"/>
      <c r="BJ764" s="401"/>
      <c r="BK764" s="400"/>
      <c r="BL764" s="401"/>
      <c r="BM764" s="400"/>
      <c r="BN764" s="401"/>
      <c r="BO764" s="400"/>
      <c r="BP764" s="401"/>
      <c r="BQ764" s="400"/>
      <c r="BR764" s="401"/>
      <c r="BS764" s="400"/>
      <c r="BT764" s="401"/>
      <c r="BU764" s="400"/>
      <c r="BV764" s="401"/>
      <c r="BW764" s="400"/>
      <c r="BX764" s="401"/>
      <c r="BY764" s="400"/>
      <c r="BZ764" s="401"/>
      <c r="CA764" s="400"/>
      <c r="CB764" s="401"/>
      <c r="CC764" s="400"/>
      <c r="CD764" s="401"/>
      <c r="CE764" s="400"/>
      <c r="CF764" s="401"/>
      <c r="CG764" s="400"/>
      <c r="CH764" s="401"/>
      <c r="CI764" s="400"/>
      <c r="CJ764" s="401"/>
      <c r="CK764" s="400"/>
      <c r="CL764" s="401"/>
      <c r="CM764" s="400"/>
      <c r="CN764" s="401"/>
      <c r="CO764" s="400"/>
      <c r="CP764" s="401"/>
      <c r="CQ764" s="400"/>
      <c r="CR764" s="401"/>
      <c r="CS764" s="400"/>
      <c r="CT764" s="401"/>
      <c r="CU764" s="400"/>
      <c r="CV764" s="401"/>
      <c r="CW764" s="400"/>
      <c r="CX764" s="401"/>
      <c r="CY764" s="400"/>
      <c r="CZ764" s="401"/>
      <c r="DA764" s="400"/>
      <c r="DB764" s="401"/>
      <c r="DC764" s="400"/>
      <c r="DD764" s="401"/>
      <c r="DE764" s="400"/>
      <c r="DF764" s="401"/>
      <c r="DG764" s="400"/>
      <c r="DH764" s="401"/>
      <c r="DI764" s="400"/>
      <c r="DJ764" s="401"/>
      <c r="DK764" s="400"/>
      <c r="DL764" s="401"/>
      <c r="DM764" s="400"/>
      <c r="DN764" s="401"/>
      <c r="DO764" s="400"/>
      <c r="DP764" s="401"/>
      <c r="DQ764" s="400"/>
      <c r="DR764" s="401"/>
      <c r="DS764" s="400"/>
      <c r="DT764" s="401"/>
      <c r="DU764" s="400"/>
      <c r="DV764" s="401"/>
      <c r="DW764" s="400"/>
      <c r="DX764" s="401"/>
      <c r="DY764" s="400"/>
      <c r="DZ764" s="401"/>
      <c r="EA764" s="400"/>
      <c r="EB764" s="401"/>
      <c r="EC764" s="400"/>
      <c r="ED764" s="401"/>
      <c r="EE764" s="400"/>
      <c r="EF764" s="401"/>
      <c r="EG764" s="400"/>
      <c r="EH764" s="401"/>
      <c r="EI764" s="400"/>
      <c r="EJ764" s="447"/>
      <c r="EK764" s="511"/>
      <c r="EL764" s="514"/>
      <c r="EM764" s="448"/>
      <c r="EN764" s="344"/>
      <c r="EO764" s="345"/>
      <c r="EP764" s="171">
        <f t="shared" si="815"/>
        <v>0</v>
      </c>
      <c r="EQ764" s="171">
        <f t="shared" si="816"/>
        <v>0</v>
      </c>
      <c r="ER764" s="171">
        <f t="shared" si="817"/>
        <v>0</v>
      </c>
      <c r="ES764" s="171">
        <f t="shared" si="818"/>
        <v>0</v>
      </c>
      <c r="ET764" s="171">
        <f t="shared" si="819"/>
        <v>0</v>
      </c>
      <c r="EU764" s="171">
        <f t="shared" si="820"/>
        <v>0</v>
      </c>
      <c r="EV764" s="172">
        <f t="shared" si="821"/>
        <v>0</v>
      </c>
      <c r="EW764" s="127"/>
      <c r="EX764" s="248">
        <f t="shared" si="868"/>
        <v>0</v>
      </c>
      <c r="EY764" s="174">
        <f>(L764*regular)+(M764*Cadeirantee)</f>
        <v>0</v>
      </c>
      <c r="EZ764" s="249">
        <f>SUMIF(FG764:GJ764,"&gt;0")</f>
        <v>0</v>
      </c>
      <c r="FA764" s="249">
        <f>SUMIF(FG764:GJ764,"&lt;0")+SUMIF(GN764:HP764,"&lt;0")</f>
        <v>0</v>
      </c>
      <c r="FB764" s="174">
        <v>0</v>
      </c>
      <c r="FC764" s="126">
        <f>N764*km*'VALORES TABELA'!$B$13</f>
        <v>0</v>
      </c>
      <c r="FD764" s="250">
        <f t="shared" si="869"/>
        <v>0</v>
      </c>
      <c r="FE764" s="105"/>
      <c r="FF764" s="118"/>
      <c r="FG764" s="118"/>
      <c r="FH764" s="118"/>
      <c r="FI764" s="118"/>
      <c r="FJ764" s="118"/>
      <c r="FK764" s="118"/>
      <c r="FL764" s="118"/>
      <c r="FM764" s="118"/>
      <c r="FN764" s="118"/>
      <c r="FO764" s="118"/>
      <c r="FP764" s="118"/>
      <c r="FQ764" s="118"/>
      <c r="FR764" s="118"/>
      <c r="FS764" s="118"/>
      <c r="FT764" s="118"/>
      <c r="FU764" s="118"/>
      <c r="FV764" s="118"/>
      <c r="FW764" s="118"/>
      <c r="FX764" s="118"/>
      <c r="FY764" s="118"/>
      <c r="FZ764" s="118"/>
      <c r="GA764" s="118"/>
      <c r="GB764" s="118"/>
      <c r="GC764" s="118"/>
      <c r="GD764" s="118"/>
      <c r="GE764" s="118"/>
      <c r="GF764" s="118"/>
      <c r="GG764" s="118"/>
      <c r="GH764" s="118"/>
      <c r="GI764" s="118"/>
      <c r="GJ764" s="118"/>
      <c r="GK764" s="252"/>
      <c r="GL764" s="103">
        <f t="shared" si="822"/>
        <v>0</v>
      </c>
      <c r="GM764" s="124"/>
      <c r="GN764" s="104"/>
      <c r="GO764" s="104"/>
      <c r="GP764" s="104"/>
      <c r="GQ764" s="104"/>
      <c r="GR764" s="104"/>
      <c r="GS764" s="104"/>
      <c r="GT764" s="104"/>
      <c r="GU764" s="104"/>
      <c r="GV764" s="104"/>
      <c r="GW764" s="104"/>
      <c r="GX764" s="104"/>
      <c r="GY764" s="104"/>
      <c r="GZ764" s="104"/>
      <c r="HA764" s="104"/>
      <c r="HB764" s="104"/>
      <c r="HC764" s="104"/>
      <c r="HD764" s="104"/>
      <c r="HE764" s="104"/>
      <c r="HF764" s="104"/>
      <c r="HG764" s="104"/>
      <c r="HH764" s="104"/>
      <c r="HI764" s="104"/>
      <c r="HJ764" s="104"/>
      <c r="HK764" s="104"/>
      <c r="HL764" s="104"/>
      <c r="HM764" s="104"/>
      <c r="HN764" s="104"/>
      <c r="HO764" s="104"/>
      <c r="HP764" s="104"/>
      <c r="HQ764" s="64"/>
      <c r="HR764" s="65"/>
      <c r="HS764" s="65"/>
      <c r="HT764" s="65"/>
      <c r="HU764" s="65"/>
      <c r="HV764" s="65"/>
      <c r="HW764" s="105"/>
      <c r="HX764" s="65"/>
      <c r="HY764" s="280">
        <f t="shared" si="870"/>
        <v>0</v>
      </c>
      <c r="HZ764" s="280">
        <f t="shared" si="871"/>
        <v>0</v>
      </c>
      <c r="IA764" s="280">
        <f t="shared" si="872"/>
        <v>0</v>
      </c>
      <c r="IB764" s="65"/>
      <c r="IC764" s="65"/>
    </row>
    <row r="765" spans="1:237" s="106" customFormat="1" ht="22.5" customHeight="1" thickBot="1" x14ac:dyDescent="0.3">
      <c r="A765" s="377" t="s">
        <v>3857</v>
      </c>
      <c r="B765" s="378" t="s">
        <v>3858</v>
      </c>
      <c r="C765" s="379" t="s">
        <v>3229</v>
      </c>
      <c r="D765" s="380" t="s">
        <v>3849</v>
      </c>
      <c r="E765" s="380" t="s">
        <v>3859</v>
      </c>
      <c r="F765" s="381" t="s">
        <v>3222</v>
      </c>
      <c r="G765" s="381" t="s">
        <v>3223</v>
      </c>
      <c r="H765" s="382" t="s">
        <v>242</v>
      </c>
      <c r="I765" s="383" t="s">
        <v>3860</v>
      </c>
      <c r="J765" s="421" t="s">
        <v>3227</v>
      </c>
      <c r="K765" s="424" t="s">
        <v>60</v>
      </c>
      <c r="L765" s="329">
        <f>CONTINUA!BV765</f>
        <v>0</v>
      </c>
      <c r="M765" s="329">
        <f>CONTINUA!BW765</f>
        <v>0</v>
      </c>
      <c r="N765" s="657"/>
      <c r="O765" s="658" t="s">
        <v>4227</v>
      </c>
      <c r="P765" s="659" t="s">
        <v>206</v>
      </c>
      <c r="Q765" s="400"/>
      <c r="R765" s="401"/>
      <c r="S765" s="400"/>
      <c r="T765" s="401"/>
      <c r="U765" s="400"/>
      <c r="V765" s="401"/>
      <c r="W765" s="400"/>
      <c r="X765" s="401"/>
      <c r="Y765" s="400"/>
      <c r="Z765" s="401"/>
      <c r="AA765" s="400"/>
      <c r="AB765" s="401"/>
      <c r="AC765" s="400"/>
      <c r="AD765" s="401"/>
      <c r="AE765" s="400"/>
      <c r="AF765" s="401"/>
      <c r="AG765" s="400"/>
      <c r="AH765" s="401"/>
      <c r="AI765" s="400"/>
      <c r="AJ765" s="401"/>
      <c r="AK765" s="400"/>
      <c r="AL765" s="401"/>
      <c r="AM765" s="400"/>
      <c r="AN765" s="401"/>
      <c r="AO765" s="400"/>
      <c r="AP765" s="401"/>
      <c r="AQ765" s="400"/>
      <c r="AR765" s="401"/>
      <c r="AS765" s="400"/>
      <c r="AT765" s="401"/>
      <c r="AU765" s="400"/>
      <c r="AV765" s="401"/>
      <c r="AW765" s="400"/>
      <c r="AX765" s="401"/>
      <c r="AY765" s="400"/>
      <c r="AZ765" s="401"/>
      <c r="BA765" s="400"/>
      <c r="BB765" s="401"/>
      <c r="BC765" s="400"/>
      <c r="BD765" s="401"/>
      <c r="BE765" s="400"/>
      <c r="BF765" s="401"/>
      <c r="BG765" s="400"/>
      <c r="BH765" s="401"/>
      <c r="BI765" s="400"/>
      <c r="BJ765" s="401"/>
      <c r="BK765" s="400"/>
      <c r="BL765" s="401"/>
      <c r="BM765" s="400"/>
      <c r="BN765" s="401"/>
      <c r="BO765" s="400"/>
      <c r="BP765" s="401"/>
      <c r="BQ765" s="400"/>
      <c r="BR765" s="401"/>
      <c r="BS765" s="400"/>
      <c r="BT765" s="401"/>
      <c r="BU765" s="400"/>
      <c r="BV765" s="401"/>
      <c r="BW765" s="400"/>
      <c r="BX765" s="401"/>
      <c r="BY765" s="400"/>
      <c r="BZ765" s="401"/>
      <c r="CA765" s="400"/>
      <c r="CB765" s="401"/>
      <c r="CC765" s="400"/>
      <c r="CD765" s="401"/>
      <c r="CE765" s="400"/>
      <c r="CF765" s="401"/>
      <c r="CG765" s="400"/>
      <c r="CH765" s="401"/>
      <c r="CI765" s="400"/>
      <c r="CJ765" s="401"/>
      <c r="CK765" s="400"/>
      <c r="CL765" s="401"/>
      <c r="CM765" s="400"/>
      <c r="CN765" s="401"/>
      <c r="CO765" s="400"/>
      <c r="CP765" s="401"/>
      <c r="CQ765" s="400"/>
      <c r="CR765" s="401"/>
      <c r="CS765" s="400"/>
      <c r="CT765" s="401"/>
      <c r="CU765" s="400"/>
      <c r="CV765" s="401"/>
      <c r="CW765" s="400"/>
      <c r="CX765" s="401"/>
      <c r="CY765" s="400"/>
      <c r="CZ765" s="401"/>
      <c r="DA765" s="400"/>
      <c r="DB765" s="401"/>
      <c r="DC765" s="400"/>
      <c r="DD765" s="401"/>
      <c r="DE765" s="400"/>
      <c r="DF765" s="401"/>
      <c r="DG765" s="400"/>
      <c r="DH765" s="401"/>
      <c r="DI765" s="400"/>
      <c r="DJ765" s="401"/>
      <c r="DK765" s="400"/>
      <c r="DL765" s="401"/>
      <c r="DM765" s="400"/>
      <c r="DN765" s="401"/>
      <c r="DO765" s="400"/>
      <c r="DP765" s="401"/>
      <c r="DQ765" s="400"/>
      <c r="DR765" s="401"/>
      <c r="DS765" s="400"/>
      <c r="DT765" s="401"/>
      <c r="DU765" s="400"/>
      <c r="DV765" s="401"/>
      <c r="DW765" s="400"/>
      <c r="DX765" s="401"/>
      <c r="DY765" s="400"/>
      <c r="DZ765" s="401"/>
      <c r="EA765" s="400"/>
      <c r="EB765" s="401"/>
      <c r="EC765" s="400"/>
      <c r="ED765" s="401"/>
      <c r="EE765" s="400"/>
      <c r="EF765" s="401"/>
      <c r="EG765" s="400"/>
      <c r="EH765" s="401"/>
      <c r="EI765" s="400"/>
      <c r="EJ765" s="447"/>
      <c r="EK765" s="512"/>
      <c r="EL765" s="515"/>
      <c r="EM765" s="450"/>
      <c r="EN765" s="348"/>
      <c r="EO765" s="348"/>
      <c r="EP765" s="179">
        <f t="shared" si="815"/>
        <v>0</v>
      </c>
      <c r="EQ765" s="179">
        <f t="shared" si="816"/>
        <v>0</v>
      </c>
      <c r="ER765" s="179">
        <f t="shared" si="817"/>
        <v>0</v>
      </c>
      <c r="ES765" s="179">
        <f t="shared" si="818"/>
        <v>0</v>
      </c>
      <c r="ET765" s="179">
        <f t="shared" si="819"/>
        <v>0</v>
      </c>
      <c r="EU765" s="179">
        <f t="shared" si="820"/>
        <v>0</v>
      </c>
      <c r="EV765" s="172">
        <f t="shared" si="821"/>
        <v>0</v>
      </c>
      <c r="EW765" s="253"/>
      <c r="EX765" s="254">
        <v>0</v>
      </c>
      <c r="EY765" s="180">
        <v>0</v>
      </c>
      <c r="EZ765" s="255">
        <v>0</v>
      </c>
      <c r="FA765" s="255">
        <v>0</v>
      </c>
      <c r="FB765" s="180">
        <f>SUM(FF765:GI765)/2</f>
        <v>0</v>
      </c>
      <c r="FC765" s="256">
        <f>N765*km*'VALORES TABELA'!$B$13</f>
        <v>0</v>
      </c>
      <c r="FD765" s="250">
        <f t="shared" si="869"/>
        <v>0</v>
      </c>
      <c r="FE765" s="257"/>
      <c r="FF765" s="181">
        <f>((Q765+S765)*Percapita)+((R765+T765)*Cadeirante)</f>
        <v>0</v>
      </c>
      <c r="FG765" s="181">
        <f>((U765+W765)*Percapita/30*FG$4)+((V765+X765)*Cadeirante/30*FG$4)</f>
        <v>0</v>
      </c>
      <c r="FH765" s="181">
        <f>((Y765+AA765)*Percapita/30*FH$4)+((Z765+AB765)*Cadeirante/30*FH$4)</f>
        <v>0</v>
      </c>
      <c r="FI765" s="181">
        <f>((AC765+AE765)*Percapita/30*FI$4)+((AD765+AF765)*Cadeirante/30*FI$4)</f>
        <v>0</v>
      </c>
      <c r="FJ765" s="181">
        <f>((AG765+AI765)*Percapita/30*FJ$4)+((AH765+AJ765)*Cadeirante/30*FJ$4)</f>
        <v>0</v>
      </c>
      <c r="FK765" s="181">
        <f>((AK765+AM765)*Percapita/30*FK$4)+((AL765+AN765)*Cadeirante/30*FK$4)</f>
        <v>0</v>
      </c>
      <c r="FL765" s="181">
        <f>((AO765+AQ765)*Percapita/30*FL$4)+((AP765+AR765)*Cadeirante/30*FL$4)</f>
        <v>0</v>
      </c>
      <c r="FM765" s="181">
        <f>((AS765+AU765)*Percapita/30*FM$4)+((AT765+AV765)*Cadeirante/30*FM$4)</f>
        <v>0</v>
      </c>
      <c r="FN765" s="181">
        <f>((AW765+AY765)*Percapita/30*FN$4)+((AX765+AZ765)*Cadeirante/30*FN$4)</f>
        <v>0</v>
      </c>
      <c r="FO765" s="181">
        <f>((BA765+BC765)*Percapita/30*FO$4)+((BB765+BD765)*Cadeirante/30*FO$4)</f>
        <v>0</v>
      </c>
      <c r="FP765" s="181">
        <f>((BE765+BG765)*Percapita/30*FP$4)+((BF765+BH765)*Cadeirante/30*FP$4)</f>
        <v>0</v>
      </c>
      <c r="FQ765" s="181">
        <f>((BI765+BK765)*Percapita/30*FQ$4)+((BJ765+BL765)*Cadeirante/30*FQ$4)</f>
        <v>0</v>
      </c>
      <c r="FR765" s="181">
        <f>((BM765+BO765)*Percapita/30*FR$4)+((BN765+BP765)*Cadeirante/30*FR$4)</f>
        <v>0</v>
      </c>
      <c r="FS765" s="181">
        <f>((BQ765+BS765)*Percapita/30*FS$4)+((BR765+BT765)*Cadeirante/30*FS$4)</f>
        <v>0</v>
      </c>
      <c r="FT765" s="181">
        <f>((BU765+BW765)*Percapita/30*FT$4)+((BV765+BX765)*Cadeirante/30*FT$4)</f>
        <v>0</v>
      </c>
      <c r="FU765" s="181">
        <f>((BY765+CA765)*Percapita/30*FU$4)+((BZ765+CB765)*Cadeirante/30*FU$4)</f>
        <v>0</v>
      </c>
      <c r="FV765" s="181">
        <f>((CC765+CE765)*Percapita/30*FV$4)+((CD765+CF765)*Cadeirante/30*FV$4)</f>
        <v>0</v>
      </c>
      <c r="FW765" s="181">
        <f>((CG765+CI765)*Percapita/30*FW$4)+((CI765+CK765)*Cadeirante/30*FW$4)</f>
        <v>0</v>
      </c>
      <c r="FX765" s="181">
        <f>((CK765+CM765)*Percapita/30*FX$4)+((CL765+CN765)*Cadeirante/30*FX$4)</f>
        <v>0</v>
      </c>
      <c r="FY765" s="181">
        <f>((CO765+CQ765)*Percapita/30*FY$4)+((CP765+CR765)*Cadeirante/30*FY$4)</f>
        <v>0</v>
      </c>
      <c r="FZ765" s="181">
        <f>((CS765+CU765)*Percapita/30*FZ$4)+((CT765+CV765)*Cadeirante/30*FZ$4)</f>
        <v>0</v>
      </c>
      <c r="GA765" s="181">
        <f>((CW765+CY765)*Percapita/30*GA$4)+((CX765+CZ765)*Cadeirante/30*GA$4)</f>
        <v>0</v>
      </c>
      <c r="GB765" s="181">
        <f>((DA765+DC765)*Percapita/30*GB$4)+((DB765+DD765)*Cadeirante/30*GB$4)</f>
        <v>0</v>
      </c>
      <c r="GC765" s="181">
        <f>((DE765+DG765)*Percapita/30*GC$4)+((DF765+DH765)*Cadeirante/30*GC$4)</f>
        <v>0</v>
      </c>
      <c r="GD765" s="181">
        <f>((DI765+DK765)*Percapita/30*GD$4)+((DJ765+DL765)*Cadeirante/30*GD$4)</f>
        <v>0</v>
      </c>
      <c r="GE765" s="181">
        <f>((DM765+DO765)*Percapita/30*GE$4)+((DN765+DP765)*Cadeirante/30*GE$4)</f>
        <v>0</v>
      </c>
      <c r="GF765" s="181">
        <f>((DQ765+DS765)*Percapita/30*GF$4)+((DR765+DT765)*Cadeirante/30*GF$4)</f>
        <v>0</v>
      </c>
      <c r="GG765" s="181">
        <f>((DU765+DW765)*Percapita/30*GG$4)+((DV765+DX765)*Cadeirante/30*GG$4)</f>
        <v>0</v>
      </c>
      <c r="GH765" s="181">
        <f>((DY765+EA765)*Percapita/30*GH$4)+((DZ765+EB765)*Cadeirante/30*GH$4)</f>
        <v>0</v>
      </c>
      <c r="GI765" s="181">
        <f>((EC765+EE765)*Percapita/30*GI$4)+((ED765+EF765)*Cadeirante/30*GI$4)</f>
        <v>0</v>
      </c>
      <c r="GJ765" s="181">
        <f>((EG765+EI765)*Percapita)+((EH765+EJ765)*Cadeirante)</f>
        <v>0</v>
      </c>
      <c r="GK765" s="258"/>
      <c r="GL765" s="103">
        <f t="shared" si="822"/>
        <v>0</v>
      </c>
      <c r="GM765" s="124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259"/>
      <c r="HQ765" s="64"/>
      <c r="HW765" s="257"/>
      <c r="HY765" s="280">
        <f t="shared" si="870"/>
        <v>0</v>
      </c>
      <c r="HZ765" s="280">
        <f t="shared" si="871"/>
        <v>0</v>
      </c>
      <c r="IA765" s="280">
        <f t="shared" si="872"/>
        <v>0</v>
      </c>
    </row>
    <row r="766" spans="1:237" s="106" customFormat="1" ht="22.5" customHeight="1" x14ac:dyDescent="0.25">
      <c r="A766" t="s">
        <v>3861</v>
      </c>
      <c r="B766" s="522" t="s">
        <v>3862</v>
      </c>
      <c r="C766" s="523">
        <v>1</v>
      </c>
      <c r="D766" s="524" t="s">
        <v>3863</v>
      </c>
      <c r="E766" s="524" t="s">
        <v>3864</v>
      </c>
      <c r="F766" s="525" t="s">
        <v>3222</v>
      </c>
      <c r="G766" s="525" t="s">
        <v>3223</v>
      </c>
      <c r="H766" s="350" t="s">
        <v>242</v>
      </c>
      <c r="I766" s="351" t="s">
        <v>3865</v>
      </c>
      <c r="J766" s="409" t="s">
        <v>3227</v>
      </c>
      <c r="K766" s="410" t="s">
        <v>3228</v>
      </c>
      <c r="L766" s="329">
        <f>CONTINUA!BV766</f>
        <v>0</v>
      </c>
      <c r="M766" s="329">
        <f>CONTINUA!BW766</f>
        <v>0</v>
      </c>
      <c r="N766" s="657"/>
      <c r="O766" s="658" t="s">
        <v>4229</v>
      </c>
      <c r="P766" s="659" t="s">
        <v>206</v>
      </c>
      <c r="Q766" s="400">
        <v>4</v>
      </c>
      <c r="R766" s="401"/>
      <c r="S766" s="400"/>
      <c r="T766" s="401"/>
      <c r="U766" s="400"/>
      <c r="V766" s="401"/>
      <c r="W766" s="400"/>
      <c r="X766" s="401"/>
      <c r="Y766" s="400"/>
      <c r="Z766" s="401"/>
      <c r="AA766" s="400"/>
      <c r="AB766" s="401"/>
      <c r="AC766" s="400"/>
      <c r="AD766" s="401"/>
      <c r="AE766" s="400"/>
      <c r="AF766" s="401"/>
      <c r="AG766" s="400"/>
      <c r="AH766" s="401"/>
      <c r="AI766" s="400"/>
      <c r="AJ766" s="401"/>
      <c r="AK766" s="400"/>
      <c r="AL766" s="401"/>
      <c r="AM766" s="400"/>
      <c r="AN766" s="401"/>
      <c r="AO766" s="400"/>
      <c r="AP766" s="401"/>
      <c r="AQ766" s="400"/>
      <c r="AR766" s="401"/>
      <c r="AS766" s="400"/>
      <c r="AT766" s="401"/>
      <c r="AU766" s="400"/>
      <c r="AV766" s="401"/>
      <c r="AW766" s="400"/>
      <c r="AX766" s="401"/>
      <c r="AY766" s="400"/>
      <c r="AZ766" s="401"/>
      <c r="BA766" s="400"/>
      <c r="BB766" s="401"/>
      <c r="BC766" s="400"/>
      <c r="BD766" s="401"/>
      <c r="BE766" s="400"/>
      <c r="BF766" s="401"/>
      <c r="BG766" s="400"/>
      <c r="BH766" s="401"/>
      <c r="BI766" s="400"/>
      <c r="BJ766" s="401"/>
      <c r="BK766" s="400"/>
      <c r="BL766" s="401"/>
      <c r="BM766" s="400"/>
      <c r="BN766" s="401"/>
      <c r="BO766" s="400"/>
      <c r="BP766" s="401"/>
      <c r="BQ766" s="400"/>
      <c r="BR766" s="401"/>
      <c r="BS766" s="400"/>
      <c r="BT766" s="401"/>
      <c r="BU766" s="400">
        <v>1</v>
      </c>
      <c r="BV766" s="401"/>
      <c r="BW766" s="400"/>
      <c r="BX766" s="401"/>
      <c r="BY766" s="400"/>
      <c r="BZ766" s="401"/>
      <c r="CA766" s="400"/>
      <c r="CB766" s="401"/>
      <c r="CC766" s="400"/>
      <c r="CD766" s="401"/>
      <c r="CE766" s="400"/>
      <c r="CF766" s="401"/>
      <c r="CG766" s="400"/>
      <c r="CH766" s="401"/>
      <c r="CI766" s="400"/>
      <c r="CJ766" s="401"/>
      <c r="CK766" s="400"/>
      <c r="CL766" s="401"/>
      <c r="CM766" s="400"/>
      <c r="CN766" s="401"/>
      <c r="CO766" s="400"/>
      <c r="CP766" s="401"/>
      <c r="CQ766" s="400"/>
      <c r="CR766" s="401"/>
      <c r="CS766" s="400"/>
      <c r="CT766" s="401"/>
      <c r="CU766" s="400"/>
      <c r="CV766" s="401"/>
      <c r="CW766" s="400"/>
      <c r="CX766" s="401"/>
      <c r="CY766" s="400"/>
      <c r="CZ766" s="401"/>
      <c r="DA766" s="400"/>
      <c r="DB766" s="401"/>
      <c r="DC766" s="400"/>
      <c r="DD766" s="401"/>
      <c r="DE766" s="400"/>
      <c r="DF766" s="401"/>
      <c r="DG766" s="400"/>
      <c r="DH766" s="401"/>
      <c r="DI766" s="400"/>
      <c r="DJ766" s="401"/>
      <c r="DK766" s="400"/>
      <c r="DL766" s="401"/>
      <c r="DM766" s="400"/>
      <c r="DN766" s="401"/>
      <c r="DO766" s="400"/>
      <c r="DP766" s="401"/>
      <c r="DQ766" s="400"/>
      <c r="DR766" s="401"/>
      <c r="DS766" s="400"/>
      <c r="DT766" s="401"/>
      <c r="DU766" s="400"/>
      <c r="DV766" s="401"/>
      <c r="DW766" s="400"/>
      <c r="DX766" s="401"/>
      <c r="DY766" s="400"/>
      <c r="DZ766" s="401"/>
      <c r="EA766" s="400"/>
      <c r="EB766" s="401"/>
      <c r="EC766" s="400"/>
      <c r="ED766" s="401"/>
      <c r="EE766" s="400"/>
      <c r="EF766" s="401"/>
      <c r="EG766" s="400"/>
      <c r="EH766" s="401"/>
      <c r="EI766" s="400"/>
      <c r="EJ766" s="447"/>
      <c r="EK766" s="510"/>
      <c r="EL766" s="513"/>
      <c r="EM766" s="520"/>
      <c r="EN766" s="520"/>
      <c r="EO766" s="520"/>
      <c r="EP766" s="171">
        <f t="shared" si="815"/>
        <v>4</v>
      </c>
      <c r="EQ766" s="171">
        <f t="shared" si="816"/>
        <v>1</v>
      </c>
      <c r="ER766" s="171">
        <f t="shared" si="817"/>
        <v>0</v>
      </c>
      <c r="ES766" s="171">
        <f t="shared" si="818"/>
        <v>0</v>
      </c>
      <c r="ET766" s="171">
        <f t="shared" si="819"/>
        <v>0</v>
      </c>
      <c r="EU766" s="171">
        <f t="shared" si="820"/>
        <v>0</v>
      </c>
      <c r="EV766" s="172">
        <f t="shared" si="821"/>
        <v>5</v>
      </c>
      <c r="EW766" s="367">
        <f>IF(C766=4,IF(MAX(Q766:EJ768)&gt;0,(Especiall/30*(IF(($G766-$F766)=($G$5-$F$5),30,IF(DAY($G766)=31,($G766-$F766),($G766-$F766)+1)))),0),0)</f>
        <v>0</v>
      </c>
      <c r="EX766" s="248">
        <f t="shared" ref="EX766:EX769" si="873">FF766</f>
        <v>15197.119999999999</v>
      </c>
      <c r="EY766" s="174">
        <f>(L766*regular)+(M766*Cadeirantee)</f>
        <v>0</v>
      </c>
      <c r="EZ766" s="249">
        <f>SUMIF(FG766:GJ766,"&gt;0")</f>
        <v>205.45600000000002</v>
      </c>
      <c r="FA766" s="249">
        <f>SUMIF(FG766:GJ766,"&lt;0")+SUMIF(GN766:HP766,"&lt;0")</f>
        <v>-115.56900000000002</v>
      </c>
      <c r="FB766" s="174">
        <v>0</v>
      </c>
      <c r="FC766" s="175">
        <f>N766*km*'VALORES TABELA'!$B$13</f>
        <v>0</v>
      </c>
      <c r="FD766" s="250">
        <f>GL766</f>
        <v>0</v>
      </c>
      <c r="FE766" s="176">
        <f>(EW766+EW767+EW768+EW769+EX766+EX767+EX768+EX769+EY766+EY767+EY768+EY769+EY770+EZ766+EZ767+EZ768+EZ769+FA766+FA767+FA768+FA769+FC766+FC767+FC768+FC769+HY766-HZ766-IA766+FD766+FD767+FD768+FD769+FB770)</f>
        <v>15287.007</v>
      </c>
      <c r="FF766" s="177">
        <f>IF(C766=4,SUM(Q766+Q767+Q768+S766+S767+S768)*Percapita/30*FF$4+(R766+R767+R768+T766+T767+T768)*Cadeirante/30*FF$4,IF(C766=3,IF(Q769+S769=10,Fixo/30*FF$4+(Q766+Q767+Q768+S766+S767+S768)*Percapita/30*FF$4+(R769+T769)*Cadeirante/30*FF$4,IF(Q769+S769&lt;=9,(Q769+S769)*Crechee/30*FF$4)+(R769+T769)*Cadeirante/30*FF$4+(Q766+Q767+Q768+S766+S767+S768)*Percapita/30*FF$4)+IF(Q769+S769&gt;=11,Fixo/30*FF$4+(Q769+S769-10)*Crechee/30*FF$4,0),IF(C766=2,IF(R766+R767+R768+R769+T766+T767+T768+T769=1,Cadeirante/30*FF$4,IF(R766+R767+R768+R769+T766+T767+T768+T769=2,Fixo/30*FF$4,IF(R766+R767+R768+R769+T766+T767+T768+T769&gt;2,Fixo/30*FF$4+(R766+R767+R768+R769+T766+T767+T768+T769-2)*Cadeirante/30*FF$4)))+(Q766+Q767+Q768+S766+S767+S768)*Percapita/30*FF$4+(Q769+S769)*Crechee/30*FF$4,IF(C766=1,IF(Q766+Q767+Q768+R766+R767+R768+S766+S767+S768+T766+T767+T768&lt;=15,(Q766+Q767+Q768+S766+S767+S768)*Percapita/30*FF$4,IF(Q766+Q767+Q768+R766+R767+R768+S766+S767+S768+T766+T767+T768&gt;=16,Fixo/30*FF$4+(Q766+Q767+Q768+R766+R767+R768+S766+S767+S768+T766+T767-16)*Percapita/30*FF$4))))))</f>
        <v>15197.119999999999</v>
      </c>
      <c r="FG766" s="177">
        <f>IF(C766=4,SUM(U766+U767+U768+W766+W767+W768)*Percapita/30*FG$4+(V766+V767+V768+X766+X767+X768)*Cadeirante/30*FG$4,IF(C766=3,IF(U769+W769=10,Fixo/30*FG$4+(U766+U767+U768+W766+W767+W768)*Percapita/30*FG$4+(V769+X769)*Cadeirante/30*FG$4,IF(U769+W769&lt;=9,(U769+W769)*Crechee/30*FG$4)+(V769+X769)*Cadeirante/30*FG$4+(U766+U767+U768+W766+W767+W768)*Percapita/30*FG$4)+IF(U769+W769&gt;=11,Fixo/30*FG$4+(U769+W769-10)*Crechee/30*FG$4,0),IF(C766=2,IF(V766+V767+V768+V769+X766+X767+X768+X769=1,Cadeirante/30*FG$4,IF(V766+V767+V768+V769+X766+X767+X768+X769=2,Fixo/30*FG$4,IF(V766+V767+V768+V769+X766+X767+X768+X769&gt;2,Fixo/30*FG$4+(V766+V767+V768+V769+X766+X767+X768+X769-2)*Cadeirante/30*FG$4)))+(U766+U767+U768+W766+W767+W768)*Percapita/30*FG$4+(U769+W769)*Crechee/30*FG$4,IF(C766=1,IF(U766+U767+U768+V766+V767+V768+W766+W767+W768+X766+X767+X768&lt;=15,(U766+U767+U768+W766+W767+W768)*Percapita/30*FG$4,IF(U766+U767+U768+V766+V767+V768+W766+W767+W768+X766+X767+X768&gt;=16,Fixo/30*FG$4+(U766+U767+U768+V766+V767+V768+W766+W767+W768+X766+X767-16)*Percapita/30*FG$4))))))</f>
        <v>0</v>
      </c>
      <c r="FH766" s="177">
        <f>IF(C766=4,SUM(Y766+Y767+Y768+AA766+AA767+AA768)*Percapita/30*FH$4+(Z766+Z767+Z768+AB766+AB767+AB768)*Cadeirante/30*FH$4,IF(C766=3,IF(Y769+AA769=10,Fixo/30*FH$4+(Y766+Y767+Y768+AA766+AA767+AA768)*Percapita/30*FH$4+(Z769+AB769)*Cadeirante/30*FH$4,IF(Y769+AA769&lt;=9,(Y769+AA769)*Crechee/30*FH$4)+(Z769+AB769)*Cadeirante/30*FH$4+(Y766+Y767+Y768+AA766+AA767+AA768)*Percapita/30*FH$4)+IF(Y769+AA769&gt;=11,Fixo/30*FH$4+(Y769+AA769-10)*Crechee/30*FH$4,0),IF(C766=2,IF(Z766+Z767+Z768+Z769+AB766+AB767+AB768+AB769=1,Cadeirante/30*FH$4,IF(Z766+Z767+Z768+Z769+AB766+AB767+AB768+AB769=2,Fixo/30*FH$4,IF(Z766+Z767+Z768+Z769+AB766+AB767+AB768+AB769&gt;2,Fixo/30*FH$4+(Z766+Z767+Z768+Z769+AB766+AB767+AB768+AB769-2)*Cadeirante/30*FH$4)))+(Y766+Y767+Y768+AA766+AA767+AA768)*Percapita/30*FH$4+(Y769+AA769)*Crechee/30*FH$4,IF(C766=1,IF(Y766+Y767+Y768+Z766+Z767+Z768+AA766+AA767+AA768+AB766+AB767+AB768&lt;=15,(Y766+Y767+Y768+AA766+AA767+AA768)*Percapita/30*FH$4,IF(Y766+Y767+Y768+Z766+Z767+Z768+AA766+AA767+AA768+AB766+AB767+AB768&gt;=16,Fixo/30*FH$4+(Y766+Y767+Y768+Z766+Z767+Z768+AA766+AA767+AA768+AB766+AB767-16)*Percapita/30*FH$4))))))</f>
        <v>0</v>
      </c>
      <c r="FI766" s="177">
        <f>IF(C766=4,SUM(AC766+AC767+AC768+AE766+AE767+AE768)*Percapita/30*FI$4+(AD766+AD767+AD768+AF766+AF767+AF768)*Cadeirante/30*FI$4,IF(C766=3,IF(AC769+AE769=10,Fixo/30*FI$4+(AC766+AC767+AC768+AE766+AE767+AE768)*Percapita/30*FI$4+(AD769+AF769)*Cadeirante/30*FI$4,IF(AC769+AE769&lt;=9,(AC769+AE769)*Crechee/30*FI$4)+(AD769+AF769)*Cadeirante/30*FI$4+(AC766+AC767+AC768+AE766+AE767+AE768)*Percapita/30*FI$4)+IF(AC769+AE769&gt;=11,Fixo/30*FI$4+(AC769+AE769-10)*Crechee/30*FI$4,0),IF(C766=2,IF(AD766+AD767+AD768+AD769+AF766+AF767+AF768+AF769=1,Cadeirante/30*FI$4,IF(AD766+AD767+AD768+AD769+AF766+AF767+AF768+AF769=2,Fixo/30*FI$4,IF(AD766+AD767+AD768+AD769+AF766+AF767+AF768+AF769&gt;2,Fixo/30*FI$4+(AD766+AD767+AD768+AD769+AF766+AF767+AF768+AF769-2)*Cadeirante/30*FI$4)))+(AC766+AC767+AC768+AE766+AE767+AE768)*Percapita/30*FI$4+(AC769+AE769)*Crechee/30*FI$4,IF(C766=1,IF(AC766+AC767+AC768+AD766+AD767+AD768+AE766+AE767+AE768+AF766+AF767+AF768&lt;=15,(AC766+AC767+AC768+AE766+AE767+AE768)*Percapita/30*FI$4,IF(AC766+AC767+AC768+AD766+AD767+AD768+AE766+AE767+AE768+AF766+AF767+AF768&gt;=16,Fixo/30*FI$4+(AC766+AC767+AC768+AD766+AD767+AD768+AE766+AE767+AE768+AF766+AF767-16)*Percapita/30*FI$4))))))</f>
        <v>0</v>
      </c>
      <c r="FJ766" s="177">
        <f>IF(C766=4,SUM(AG766+AG767+AG768+AI766+AI767+AI768)*Percapita/30*FJ$4+(AH766+AH767+AH768+AJ766+AJ767+AJ768)*Cadeirante/30*FJ$4,IF(C766=3,IF(AG769+AI769=10,Fixo/30*FJ$4+(AG766+AG767+AG768+AI766+AI767+AI768)*Percapita/30*FJ$4+(AH769+AJ769)*Cadeirante/30*FJ$4,IF(AG769+AI769&lt;=9,(AG769+AI769)*Crechee/30*FJ$4)+(AH769+AJ769)*Cadeirante/30*FJ$4+(AG766+AG767+AG768+AI766+AI767+AI768)*Percapita/30*FJ$4)+IF(AG769+AI769&gt;=11,Fixo/30*FJ$4+(AG769+AI769-10)*Crechee/30*FJ$4,0),IF(C766=2,IF(AH766+AH767+AH768+AH769+AJ766+AJ767+AJ768+AJ769=1,Cadeirante/30*FJ$4,IF(AH766+AH767+AH768+AH769+AJ766+AJ767+AJ768+AJ769=2,Fixo/30*FJ$4,IF(AH766+AH767+AH768+AH769+AJ766+AJ767+AJ768+AJ769&gt;2,Fixo/30*FJ$4+(AH766+AH767+AH768+AH769+AJ766+AJ767+AJ768+AJ769-2)*Cadeirante/30*FJ$4)))+(AG766+AG767+AG768+AI766+AI767+AI768)*Percapita/30*FJ$4+(AG769+AI769)*Crechee/30*FJ$4,IF(C766=1,IF(AG766+AG767+AG768+AH766+AH767+AH768+AI766+AI767+AI768+AJ766+AJ767+AJ768&lt;=15,(AG766+AG767+AG768+AI766+AI767+AI768)*Percapita/30*FJ$4,IF(AG766+AG767+AG768+AH766+AH767+AH768+AI766+AI767+AI768+AJ766+AJ767+AJ768&gt;=16,Fixo/30*FJ$4+(AG766+AG767+AG768+AH766+AH767+AH768+AI766+AI767+AI768+AJ766+AJ767-16)*Percapita/30*FJ$4))))))</f>
        <v>0</v>
      </c>
      <c r="FK766" s="177">
        <f>IF(C766=4,SUM(AK766+AK767+AK768+AM766+AM767+AM768)*Percapita/30*FK$4+(AL766+AL767+AL768+AN766+AN767+AN768)*Cadeirante/30*FK$4,IF(C766=3,IF(AK769+AM769=10,Fixo/30*FK$4+(AK766+AK767+AK768+AM766+AM767+AM768)*Percapita/30*FK$4+(AL769+AN769)*Cadeirante/30*FK$4,IF(AK769+AM769&lt;=9,(AK769+AM769)*Crechee/30*FK$4)+(AL769+AN769)*Cadeirante/30*FK$4+(AK766+AK767+AK768+AM766+AM767+AM768)*Percapita/30*FK$4)+IF(AK769+AM769&gt;=11,Fixo/30*FK$4+(AK769+AM769-10)*Crechee/30*FK$4,0),IF(C766=2,IF(AL766+AL767+AL768+AL769+AN766+AN767+AN768+AN769=1,Cadeirante/30*FK$4,IF(AL766+AL767+AL768+AL769+AN766+AN767+AN768+AN769=2,Fixo/30*FK$4,IF(AL766+AL767+AL768+AL769+AN766+AN767+AN768+AN769&gt;2,Fixo/30*FK$4+(AL766+AL767+AL768+AL769+AN766+AN767+AN768+AN769-2)*Cadeirante/30*FK$4)))+(AK766+AK767+AK768+AM766+AM767+AM768)*Percapita/30*FK$4+(AK769+AM769)*Crechee/30*FK$4,IF(C766=1,IF(AK766+AK767+AK768+AL766+AL767+AL768+AM766+AM767+AM768+AN766+AN767+AN768&lt;=15,(AK766+AK767+AK768+AM766+AM767+AM768)*Percapita/30*FK$4,IF(AK766+AK767+AK768+AL766+AL767+AL768+AM766+AM767+AM768+AN766+AN767+AN768&gt;=16,Fixo/30*FK$4+(AK766+AK767+AK768+AL766+AL767+AL768+AM766+AM767+AM768+AN766+AN767-16)*Percapita/30*FK$4))))))</f>
        <v>0</v>
      </c>
      <c r="FL766" s="177">
        <f>IF(C766=4,SUM(AO766+AO767+AO768+AQ766+AQ767+AQ768)*Percapita/30*FL$4+(AP766+AP767+AP768+AR766+AR767+AR768)*Cadeirante/30*FL$4,IF(C766=3,IF(AO769+AQ769=10,Fixo/30*FL$4+(AO766+AO767+AO768+AQ766+AQ767+AQ768)*Percapita/30*FL$4+(AP769+AR769)*Cadeirante/30*FL$4,IF(AO769+AQ769&lt;=9,(AO769+AQ769)*Crechee/30*FL$4)+(AP769+AR769)*Cadeirante/30*FL$4+(AO766+AO767+AO768+AQ766+AQ767+AQ768)*Percapita/30*FL$4)+IF(AO769+AQ769&gt;=11,Fixo/30*FL$4+(AO769+AQ769-10)*Crechee/30*FL$4,0),IF(C766=2,IF(AP766+AP767+AP768+AP769+AR766+AR767+AR768+AR769=1,Cadeirante/30*FL$4,IF(AP766+AP767+AP768+AP769+AR766+AR767+AR768+AR769=2,Fixo/30*FL$4,IF(AP766+AP767+AP768+AP769+AR766+AR767+AR768+AR769&gt;2,Fixo/30*FL$4+(AP766+AP767+AP768+AP769+AR766+AR767+AR768+AR769-2)*Cadeirante/30*FL$4)))+(AO766+AO767+AO768+AQ766+AQ767+AQ768)*Percapita/30*FL$4+(AO769+AQ769)*Crechee/30*FL$4,IF(C766=1,IF(AO766+AO767+AO768+AP766+AP767+AP768+AQ766+AQ767+AQ768+AR766+AR767+AR768&lt;=15,(AO766+AO767+AO768+AQ766+AQ767+AQ768)*Percapita/30*FL$4,IF(AO766+AO767+AO768+AP766+AP767+AP768+AQ766+AQ767+AQ768+AR766+AR767+AR768&gt;=16,Fixo/30*FL$4+(AO766+AO767+AO768+AP766+AP767+AP768+AQ766+AQ767+AQ768+AR766+AR767-16)*Percapita/30*FL$4))))))</f>
        <v>0</v>
      </c>
      <c r="FM766" s="177">
        <f>IF(C766=4,SUM(AS766+AS767+AS768+AU766+AU767+AU768)*Percapita/30*FM$4+(AT766+AT767+AT768+AV766+AV767+AV768)*Cadeirante/30*FM$4,IF(C766=3,IF(AS769+AU769=10,Fixo/30*FM$4+(AS766+AS767+AS768+AU766+AU767+AU768)*Percapita/30*FM$4+(AT769+AV769)*Cadeirante/30*FM$4,IF(AS769+AU769&lt;=9,(AS769+AU769)*Crechee/30*FM$4)+(AT769+AV769)*Cadeirante/30*FM$4+(AS766+AS767+AS768+AU766+AU767+AU768)*Percapita/30*FM$4)+IF(AS769+AU769&gt;=11,Fixo/30*FM$4+(AS769+AU769-10)*Crechee/30*FM$4,0),IF(C766=2,IF(AT766+AT767+AT768+AT769+AV766+AV767+AV768+AV769=1,Cadeirante/30*FM$4,IF(AT766+AT767+AT768+AT769+AV766+AV767+AV768+AV769=2,Fixo/30*FM$4,IF(AT766+AT767+AT768+AT769+AV766+AV767+AV768+AV769&gt;2,Fixo/30*FM$4+(AT766+AT767+AT768+AT769+AV766+AV767+AV768+AV769-2)*Cadeirante/30*FM$4)))+(AS766+AS767+AS768+AU766+AU767+AU768)*Percapita/30*FM$4+(AS769+AU769)*Crechee/30*FM$4,IF(C766=1,IF(AS766+AS767+AS768+AT766+AT767+AT768+AU766+AU767+AU768+AV766+AV767+AV768&lt;=15,(AS766+AS767+AS768+AU766+AU767+AU768)*Percapita/30*FM$4,IF(AS766+AS767+AS768+AT766+AT767+AT768+AU766+AU767+AU768+AV766+AV767+AV768&gt;=16,Fixo/30*FM$4+(AS766+AS767+AS768+AT766+AT767+AT768+AU766+AU767+AU768+AV766+AV767-16)*Percapita/30*FM$4))))))</f>
        <v>0</v>
      </c>
      <c r="FN766" s="177">
        <f>IF(C766=4,SUM(AW766+AW767+AW768+AY766+AY767+AY768)*Percapita/30*FN$4+(AX766+AX767+AX768+AZ766+AZ767+AZ768)*Cadeirante/30*FN$4,IF(C766=3,IF(AW769+AY769=10,Fixo/30*FN$4+(AW766+AW767+AW768+AY766+AY767+AY768)*Percapita/30*FN$4+(AX769+AZ769)*Cadeirante/30*FN$4,IF(AW769+AY769&lt;=9,(AW769+AY769)*Crechee/30*FN$4)+(AX769+AZ769)*Cadeirante/30*FN$4+(AW766+AW767+AW768+AY766+AY767+AY768)*Percapita/30*FN$4)+IF(AW769+AY769&gt;=11,Fixo/30*FN$4+(AW769+AY769-10)*Crechee/30*FN$4,0),IF(C766=2,IF(AX766+AX767+AX768+AX769+AZ766+AZ767+AZ768+AZ769=1,Cadeirante/30*FN$4,IF(AX766+AX767+AX768+AX769+AZ766+AZ767+AZ768+AZ769=2,Fixo/30*FN$4,IF(AX766+AX767+AX768+AX769+AZ766+AZ767+AZ768+AZ769&gt;2,Fixo/30*FN$4+(AX766+AX767+AX768+AX769+AZ766+AZ767+AZ768+AZ769-2)*Cadeirante/30*FN$4)))+(AW766+AW767+AW768+AY766+AY767+AY768)*Percapita/30*FN$4+(AW769+AY769)*Crechee/30*FN$4,IF(C766=1,IF(AW766+AW767+AW768+AX766+AX767+AX768+AY766+AY767+AY768+AZ766+AZ767+AZ768&lt;=15,(AW766+AW767+AW768+AY766+AY767+AY768)*Percapita/30*FN$4,IF(AW766+AW767+AW768+AX766+AX767+AX768+AY766+AY767+AY768+AZ766+AZ767+AZ768&gt;=16,Fixo/30*FN$4+(AW766+AW767+AW768+AX766+AX767+AX768+AY766+AY767+AY768+AZ766+AZ767-16)*Percapita/30*FN$4))))))</f>
        <v>0</v>
      </c>
      <c r="FO766" s="177">
        <f>IF(C766=4,SUM(BA766+BA767+BA768+BC766+BC767+BC768)*Percapita/30*FO$4+(BB766+BB767+BB768+BD766+BD767+BD768)*Cadeirante/30*FO$4,IF(C766=3,IF(BA769+BC769=10,Fixo/30*FO$4+(BA766+BA767+BA768+BC766+BC767+BC768)*Percapita/30*FO$4+(BB769+BD769)*Cadeirante/30*FO$4,IF(BA769+BC769&lt;=9,(BA769+BC769)*Crechee/30*FO$4)+(BB769+BD769)*Cadeirante/30*FO$4+(BA766+BA767+BA768+BC766+BC767+BC768)*Percapita/30*FO$4)+IF(BA769+BC769&gt;=11,Fixo/30*FO$4+(BA769+BC769-10)*Crechee/30*FO$4,0),IF(C766=2,IF(BB766+BB767+BB768+BB769+BD766+BD767+BD768+BD769=1,Cadeirante/30*FO$4,IF(BB766+BB767+BB768+BB769+BD766+BD767+BD768+BD769=2,Fixo/30*FO$4,IF(BB766+BB767+BB768+BB769+BD766+BD767+BD768+BD769&gt;2,Fixo/30*FO$4+(BB766+BB767+BB768+BB769+BD766+BD767+BD768+BD769-2)*Cadeirante/30*FO$4)))+(BA766+BA767+BA768+BC766+BC767+BC768)*Percapita/30*FO$4+(BA769+BC769)*Crechee/30*FO$4,IF(C766=1,IF(BA766+BA767+BA768+BB766+BB767+BB768+BC766+BC767+BC768+BD766+BD767+BD768&lt;=15,(BA766+BA767+BA768+BC766+BC767+BC768)*Percapita/30*FO$4,IF(BA766+BA767+BA768+BB766+BB767+BB768+BC766+BC767+BC768+BD766+BD767+BD768&gt;=16,Fixo/30*FO$4+(BA766+BA767+BA768+BB766+BB767+BB768+BC766+BC767+BC768+BD766+BD767-16)*Percapita/30*FO$4))))))</f>
        <v>0</v>
      </c>
      <c r="FP766" s="177">
        <f>IF(C766=4,SUM(BE766+BE767+BE768+BG766+BG767+BG768)*Percapita/30*FP$4+(BF766+BF767+BF768+BH766+BH767+BH768)*Cadeirante/30*FP$4,IF(C766=3,IF(BE769+BG769=10,Fixo/30*FP$4+(BE766+BE767+BE768+BG766+BG767+BG768)*Percapita/30*FP$4+(BF769+BH769)*Cadeirante/30*FP$4,IF(BE769+BG769&lt;=9,(BE769+BG769)*Crechee/30*FP$4)+(BF769+BH769)*Cadeirante/30*FP$4+(BE766+BE767+BE768+BG766+BG767+BG768)*Percapita/30*FP$4)+IF(BE769+BG769&gt;=11,Fixo/30*FP$4+(BE769+BG769-10)*Crechee/30*FP$4,0),IF(C766=2,IF(BF766+BF767+BF768+BF769+BH766+BH767+BH768+BH769=1,Cadeirante/30*FP$4,IF(BF766+BF767+BF768+BF769+BH766+BH767+BH768+BH769=2,Fixo/30*FP$4,IF(BF766+BF767+BF768+BF769+BH766+BH767+BH768+BH769&gt;2,Fixo/30*FP$4+(BF766+BF767+BF768+BF769+BH766+BH767+BH768+BH769-2)*Cadeirante/30*FP$4)))+(BE766+BE767+BE768+BG766+BG767+BG768)*Percapita/30*FP$4+(BE769+BG769)*Crechee/30*FP$4,IF(C766=1,IF(BE766+BE767+BE768+BF766+BF767+BF768+BG766+BG767+BG768+BH766+BH767+BH768&lt;=15,(BE766+BE767+BE768+BG766+BG767+BG768)*Percapita/30*FP$4,IF(BE766+BE767+BE768+BF766+BF767+BF768+BG766+BG767+BG768+BH766+BH767+BH768&gt;=16,Fixo/30*FP$4+(BE766+BE767+BE768+BF766+BF767+BF768+BG766+BG767+BG768+BH766+BH767-16)*Percapita/30*FP$4))))))</f>
        <v>0</v>
      </c>
      <c r="FQ766" s="177">
        <f>IF(C766=4,SUM(BI766+BI767+BI768+BK766+BK767+BK768)*Percapita/30*FQ$4+(BJ766+BJ767+BJ768+BL766+BL767+BL768)*Cadeirante/30*FQ$4,IF(C766=3,IF(BI769+BK769=10,Fixo/30*FQ$4+(BI766+BI767+BI768+BK766+BK767+BK768)*Percapita/30*FQ$4+(BJ769+BL769)*Cadeirante/30*FQ$4,IF(BI769+BK769&lt;=9,(BI769+BK769)*Crechee/30*FQ$4)+(BJ769+BL769)*Cadeirante/30*FQ$4+(BI766+BI767+BI768+BK766+BK767+BK768)*Percapita/30*FQ$4)+IF(BI769+BK769&gt;=11,Fixo/30*FQ$4+(BI769+BK769-10)*Crechee/30*FQ$4,0),IF(C766=2,IF(BJ766+BJ767+BJ768+BJ769+BL766+BL767+BL768+BL769=1,Cadeirante/30*FQ$4,IF(BJ766+BJ767+BJ768+BJ769+BL766+BL767+BL768+BL769=2,Fixo/30*FQ$4,IF(BJ766+BJ767+BJ768+BJ769+BL766+BL767+BL768+BL769&gt;2,Fixo/30*FQ$4+(BJ766+BJ767+BJ768+BJ769+BL766+BL767+BL768+BL769-2)*Cadeirante/30*FQ$4)))+(BI766+BI767+BI768+BK766+BK767+BK768)*Percapita/30*FQ$4+(BI769+BK769)*Crechee/30*FQ$4,IF(C766=1,IF(BI766+BI767+BI768+BJ766+BJ767+BJ768+BK766+BK767+BK768+BL766+BL767+BL768&lt;=15,(BI766+BI767+BI768+BK766+BK767+BK768)*Percapita/30*FQ$4,IF(BI766+BI767+BI768+BJ766+BJ767+BJ768+BK766+BK767+BK768+BL766+BL767+BL768&gt;=16,Fixo/30*FQ$4+(BI766+BI767+BI768+BJ766+BJ767+BJ768+BK766+BK767+BK768+BL766+BL767-16)*Percapita/30*FQ$4))))))</f>
        <v>0</v>
      </c>
      <c r="FR766" s="177">
        <f>IF(C766=4,SUM(BM766+BM767+BM768+BO766+BO767+BO768)*Percapita/30*FR$4+(BN766+BN767+BN768+BP766+BP767+BP768)*Cadeirante/30*FR$4,IF(C766=3,IF(BM769+BO769=10,Fixo/30*FR$4+(BM766+BM767+BM768+BO766+BO767+BO768)*Percapita/30*FR$4+(BN769+BP769)*Cadeirante/30*FR$4,IF(BM769+BO769&lt;=9,(BM769+BO769)*Crechee/30*FR$4)+(BN769+BP769)*Cadeirante/30*FR$4+(BM766+BM767+BM768+BO766+BO767+BO768)*Percapita/30*FR$4)+IF(BM769+BO769&gt;=11,Fixo/30*FR$4+(BM769+BO769-10)*Crechee/30*FR$4,0),IF(C766=2,IF(BN766+BN767+BN768+BN769+BP766+BP767+BP768+BP769=1,Cadeirante/30*FR$4,IF(BN766+BN767+BN768+BN769+BP766+BP767+BP768+BP769=2,Fixo/30*FR$4,IF(BN766+BN767+BN768+BN769+BP766+BP767+BP768+BP769&gt;2,Fixo/30*FR$4+(BN766+BN767+BN768+BN769+BP766+BP767+BP768+BP769-2)*Cadeirante/30*FR$4)))+(BM766+BM767+BM768+BO766+BO767+BO768)*Percapita/30*FR$4+(BM769+BO769)*Crechee/30*FR$4,IF(C766=1,IF(BM766+BM767+BM768+BN766+BN767+BN768+BO766+BO767+BO768+BP766+BP767+BP768&lt;=15,(BM766+BM767+BM768+BO766+BO767+BO768)*Percapita/30*FR$4,IF(BM766+BM767+BM768+BN766+BN767+BN768+BO766+BO767+BO768+BP766+BP767+BP768&gt;=16,Fixo/30*FR$4+(BM766+BM767+BM768+BN766+BN767+BN768+BO766+BO767+BO768+BP766+BP767-16)*Percapita/30*FR$4))))))</f>
        <v>0</v>
      </c>
      <c r="FS766" s="177">
        <f>IF(C766=4,SUM(BQ766+BQ767+BQ768+BS766+BS767+BS768)*Percapita/30*FS$4+(BR766+BR767+BR768+BT766+BT767+BT768)*Cadeirante/30*FS$4,IF(C766=3,IF(BQ769+BS769=10,Fixo/30*FS$4+(BQ766+BQ767+BQ768+BS766+BS767+BS768)*Percapita/30*FS$4+(BR769+BT769)*Cadeirante/30*FS$4,IF(BQ769+BS769&lt;=9,(BQ769+BS769)*Crechee/30*FS$4)+(BR769+BT769)*Cadeirante/30*FS$4+(BQ766+BQ767+BQ768+BS766+BS767+BS768)*Percapita/30*FS$4)+IF(BQ769+BS769&gt;=11,Fixo/30*FS$4+(BQ769+BS769-10)*Crechee/30*FS$4,0),IF(C766=2,IF(BR766+BR767+BR768+BR769+BT766+BT767+BT768+BT769=1,Cadeirante/30*FS$4,IF(BR766+BR767+BR768+BR769+BT766+BT767+BT768+BT769=2,Fixo/30*FS$4,IF(BR766+BR767+BR768+BR769+BT766+BT767+BT768+BT769&gt;2,Fixo/30*FS$4+(BR766+BR767+BR768+BR769+BT766+BT767+BT768+BT769-2)*Cadeirante/30*FS$4)))+(BQ766+BQ767+BQ768+BS766+BS767+BS768)*Percapita/30*FS$4+(BQ769+BS769)*Crechee/30*FS$4,IF(C766=1,IF(BQ766+BQ767+BQ768+BR766+BR767+BR768+BS766+BS767+BS768+BT766+BT767+BT768&lt;=15,(BQ766+BQ767+BQ768+BS766+BS767+BS768)*Percapita/30*FS$4,IF(BQ766+BQ767+BQ768+BR766+BR767+BR768+BS766+BS767+BS768+BT766+BT767+BT768&gt;=16,Fixo/30*FS$4+(BQ766+BQ767+BQ768+BR766+BR767+BR768+BS766+BS767+BS768+BT766+BT767-16)*Percapita/30*FS$4))))))</f>
        <v>0</v>
      </c>
      <c r="FT766" s="177">
        <f>IF(C766=4,SUM(BU766+BU767+BU768+BW766+BW767+BW768)*Percapita/30*FT$4+(BV766+BV767+BV768+BX766+BX767+BX768)*Cadeirante/30*FT$4,IF(C766=3,IF(BU769+BW769=10,Fixo/30*FT$4+(BU766+BU767+BU768+BW766+BW767+BW768)*Percapita/30*FT$4+(BV769+BX769)*Cadeirante/30*FT$4,IF(BU769+BW769&lt;=9,(BU769+BW769)*Crechee/30*FT$4)+(BV769+BX769)*Cadeirante/30*FT$4+(BU766+BU767+BU768+BW766+BW767+BW768)*Percapita/30*FT$4)+IF(BU769+BW769&gt;=11,Fixo/30*FT$4+(BU769+BW769-10)*Crechee/30*FT$4,0),IF(C766=2,IF(BV766+BV767+BV768+BV769+BX766+BX767+BX768+BX769=1,Cadeirante/30*FT$4,IF(BV766+BV767+BV768+BV769+BX766+BX767+BX768+BX769=2,Fixo/30*FT$4,IF(BV766+BV767+BV768+BV769+BX766+BX767+BX768+BX769&gt;2,Fixo/30*FT$4+(BV766+BV767+BV768+BV769+BX766+BX767+BX768+BX769-2)*Cadeirante/30*FT$4)))+(BU766+BU767+BU768+BW766+BW767+BW768)*Percapita/30*FT$4+(BU769+BW769)*Crechee/30*FT$4,IF(C766=1,IF(BU766+BU767+BU768+BV766+BV767+BV768+BW766+BW767+BW768+BX766+BX767+BX768&lt;=15,(BU766+BU767+BU768+BW766+BW767+BW768)*Percapita/30*FT$4,IF(BU766+BU767+BU768+BV766+BV767+BV768+BW766+BW767+BW768+BX766+BX767+BX768&gt;=16,Fixo/30*FT$4+(BU766+BU767+BU768+BV766+BV767+BV768+BW766+BW767+BW768+BX766+BX767-16)*Percapita/30*FT$4))))))</f>
        <v>205.45600000000002</v>
      </c>
      <c r="FU766" s="177">
        <f>IF(C766=4,SUM(BY766+BY767+BY768+CA766+CA767+CA768)*Percapita/30*FU$4+(BZ766+BZ767+BZ768+CB766+CB767+CB768)*Cadeirante/30*FU$4,IF(C766=3,IF(BY769+CA769=10,Fixo/30*FU$4+(BY766+BY767+BY768+CA766+CA767+CA768)*Percapita/30*FU$4+(BZ769+CB769)*Cadeirante/30*FU$4,IF(BY769+CA769&lt;=9,(BY769+CA769)*Crechee/30*FU$4)+(BZ769+CB769)*Cadeirante/30*FU$4+(BY766+BY767+BY768+CA766+CA767+CA768)*Percapita/30*FU$4)+IF(BY769+CA769&gt;=11,Fixo/30*FU$4+(BY769+CA769-10)*Crechee/30*FU$4,0),IF(C766=2,IF(BZ766+BZ767+BZ768+BZ769+CB766+CB767+CB768+CB769=1,Cadeirante/30*FU$4,IF(BZ766+BZ767+BZ768+BZ769+CB766+CB767+CB768+CB769=2,Fixo/30*FU$4,IF(BZ766+BZ767+BZ768+BZ769+CB766+CB767+CB768+CB769&gt;2,Fixo/30*FU$4+(BZ766+BZ767+BZ768+BZ769+CB766+CB767+CB768+CB769-2)*Cadeirante/30*FU$4)))+(BY766+BY767+BY768+CA766+CA767+CA768)*Percapita/30*FU$4+(BY769+CA769)*Crechee/30*FU$4,IF(C766=1,IF(BY766+BY767+BY768+BZ766+BZ767+BZ768+CA766+CA767+CA768+CB766+CB767+CB768&lt;=15,(BY766+BY767+BY768+CA766+CA767+CA768)*Percapita/30*FU$4,IF(BY766+BY767+BY768+BZ766+BZ767+BZ768+CA766+CA767+CA768+CB766+CB767+CB768&gt;=16,Fixo/30*FU$4+(BY766+BY767+BY768+BZ766+BZ767+BZ768+CA766+CA767+CA768+CB766+CB767-16)*Percapita/30*FU$4))))))</f>
        <v>0</v>
      </c>
      <c r="FV766" s="177">
        <f>IF(C766=4,SUM(CC766+CC767+CC768+CE766+CE767+CE768)*Percapita/30*FV$4+(CD766+CD767+CD768+CF766+CF767+CF768)*Cadeirante/30*FV$4,IF(C766=3,IF(CC769+CE769=10,Fixo/30*FV$4+(CC766+CC767+CC768+CE766+CE767+CE768)*Percapita/30*FV$4+(CD769+CF769)*Cadeirante/30*FV$4,IF(CC769+CE769&lt;=9,(CC769+CE769)*Crechee/30*FV$4)+(CD769+CF769)*Cadeirante/30*FV$4+(CC766+CC767+CC768+CE766+CE767+CE768)*Percapita/30*FV$4)+IF(CC769+CE769&gt;=11,Fixo/30*FV$4+(CC769+CE769-10)*Crechee/30*FV$4,0),IF(C766=2,IF(CD766+CD767+CD768+CD769+CF766+CF767+CF768+CF769=1,Cadeirante/30*FV$4,IF(CD766+CD767+CD768+CD769+CF766+CF767+CF768+CF769=2,Fixo/30*FV$4,IF(CD766+CD767+CD768+CD769+CF766+CF767+CF768+CF769&gt;2,Fixo/30*FV$4+(CD766+CD767+CD768+CD769+CF766+CF767+CF768+CF769-2)*Cadeirante/30*FV$4)))+(CC766+CC767+CC768+CE766+CE767+CE768)*Percapita/30*FV$4+(CC769+CE769)*Crechee/30*FV$4,IF(C766=1,IF(CC766+CC767+CC768+CD766+CD767+CD768+CE766+CE767+CE768+CF766+CF767+CF768&lt;=15,(CC766+CC767+CC768+CE766+CE767+CE768)*Percapita/30*FV$4,IF(CC766+CC767+CC768+CD766+CD767+CD768+CE766+CE767+CE768+CF766+CF767+CF768&gt;=16,Fixo/30*FV$4+(CC766+CC767+CC768+CD766+CD767+CD768+CE766+CE767+CE768+CF766+CF767-16)*Percapita/30*FV$4))))))</f>
        <v>0</v>
      </c>
      <c r="FW766" s="177">
        <f>IF(C766=4,SUM(CG766+CG767+CG768+CI766+CI767+CI768)*Percapita/30*FW$4+(CH766+CH767+CH768+CJ766+CJ767+CJ768)*Cadeirante/30*FW$4,IF(C766=3,IF(CG769+CI769=10,Fixo/30*FW$4+(CG766+CG767+CG768+CI766+CI767+CI768)*Percapita/30*FW$4+(CH769+CJ769)*Cadeirante/30*FW$4,IF(CG769+CI769&lt;=9,(CG769+CI769)*Crechee/30*FW$4)+(CH769+CJ769)*Cadeirante/30*FW$4+(CG766+CG767+CG768+CI766+CI767+CI768)*Percapita/30*FW$4)+IF(CG769+CI769&gt;=11,Fixo/30*FW$4+(CG769+CI769-10)*Crechee/30*FW$4,0),IF(C766=2,IF(CH766+CH767+CH768+CH769+CJ766+CJ767+CJ768+CJ769=1,Cadeirante/30*FW$4,IF(CH766+CH767+CH768+CH769+CJ766+CJ767+CJ768+CJ769=2,Fixo/30*FW$4,IF(CH766+CH767+CH768+CH769+CJ766+CJ767+CJ768+CJ769&gt;2,Fixo/30*FW$4+(CH766+CH767+CH768+CH769+CJ766+CJ767+CJ768+CJ769-2)*Cadeirante/30*FW$4)))+(CG766+CG767+CG768+CI766+CI767+CI768)*Percapita/30*FW$4+(CG769+CI769)*Crechee/30*FW$4,IF(C766=1,IF(CG766+CG767+CG768+CH766+CH767+CH768+CI766+CI767+CI768+CJ766+CJ767+CJ768&lt;=15,(CG766+CG767+CG768+CI766+CI767+CI768)*Percapita/30*FW$4,IF(CG766+CG767+CG768+CH766+CH767+CH768+CI766+CI767+CI768+CJ766+CJ767+CJ768&gt;=16,Fixo/30*FW$4+(CG766+CG767+CG768+CH766+CH767+CH768+CI766+CI767+CI768+CJ766+CJ767-16)*Percapita/30*FW$4))))))</f>
        <v>0</v>
      </c>
      <c r="FX766" s="177">
        <f>IF(C766=4,SUM(CK766+CK767+CK768+CM766+CM767+CM768)*Percapita/30*FX$4+(CL766+CL767+CL768+CN766+CN767+CN768)*Cadeirante/30*FX$4,IF(C766=3,IF(CK769+CM769=10,Fixo/30*FX$4+(CK766+CK767+CK768+CM766+CM767+CM768)*Percapita/30*FX$4+(CL769+CN769)*Cadeirante/30*FX$4,IF(CK769+CM769&lt;=9,(CK769+CM769)*Crechee/30*FX$4)+(CL769+CN769)*Cadeirante/30*FX$4+(CK766+CK767+CK768+CM766+CM767+CM768)*Percapita/30*FX$4)+IF(CK769+CM769&gt;=11,Fixo/30*FX$4+(CK769+CM769-10)*Crechee/30*FX$4,0),IF(C766=2,IF(CL766+CL767+CL768+CL769+CN766+CN767+CN768+CN769=1,Cadeirante/30*FX$4,IF(CL766+CL767+CL768+CL769+CN766+CN767+CN768+CN769=2,Fixo/30*FX$4,IF(CL766+CL767+CL768+CL769+CN766+CN767+CN768+CN769&gt;2,Fixo/30*FX$4+(CL766+CL767+CL768+CL769+CN766+CN767+CN768+CN769-2)*Cadeirante/30*FX$4)))+(CK766+CK767+CK768+CM766+CM767+CM768)*Percapita/30*FX$4+(CK769+CM769)*Crechee/30*FX$4,IF(C766=1,IF(CK766+CK767+CK768+CL766+CL767+CL768+CM766+CM767+CM768+CN766+CN767+CN768&lt;=15,(CK766+CK767+CK768+CM766+CM767+CM768)*Percapita/30*FX$4,IF(CK766+CK767+CK768+CL766+CL767+CL768+CM766+CM767+CM768+CN766+CN767+CN768&gt;=16,Fixo/30*FX$4+(CK766+CK767+CK768+CL766+CL767+CL768+CM766+CM767+CM768+CN766+CN767-16)*Percapita/30*FX$4))))))</f>
        <v>0</v>
      </c>
      <c r="FY766" s="177">
        <f>IF(C766=4,SUM(CO766+CO767+CO768+CQ766+CQ767+CQ768)*Percapita/30*FY$4+(CP766+CP767+CP768+CR766+CR767+CR768)*Cadeirante/30*FY$4,IF(C766=3,IF(CO769+CQ769=10,Fixo/30*FY$4+(CO766+CO767+CO768+CQ766+CQ767+CQ768)*Percapita/30*FY$4+(CP769+CR769)*Cadeirante/30*FY$4,IF(CO769+CQ769&lt;=9,(CO769+CQ769)*Crechee/30*FY$4)+(CP769+CR769)*Cadeirante/30*FY$4+(CO766+CO767+CO768+CQ766+CQ767+CQ768)*Percapita/30*FY$4)+IF(CO769+CQ769&gt;=11,Fixo/30*FY$4+(CO769+CQ769-10)*Crechee/30*FY$4,0),IF(C766=2,IF(CP766+CP767+CP768+CP769+CR766+CR767+CR768+CR769=1,Cadeirante/30*FY$4,IF(CP766+CP767+CP768+CP769+CR766+CR767+CR768+CR769=2,Fixo/30*FY$4,IF(CP766+CP767+CP768+CP769+CR766+CR767+CR768+CR769&gt;2,Fixo/30*FY$4+(CP766+CP767+CP768+CP769+CR766+CR767+CR768+CR769-2)*Cadeirante/30*FY$4)))+(CO766+CO767+CO768+CQ766+CQ767+CQ768)*Percapita/30*FY$4+(CO769+CQ769)*Crechee/30*FY$4,IF(C766=1,IF(CO766+CO767+CO768+CP766+CP767+CP768+CQ766+CQ767+CQ768+CR766+CR767+CR768&lt;=15,(CO766+CO767+CO768+CQ766+CQ767+CQ768)*Percapita/30*FY$4,IF(CO766+CO767+CO768+CP766+CP767+CP768+CQ766+CQ767+CQ768+CR766+CR767+CR768&gt;=16,Fixo/30*FY$4+(CO766+CO767+CO768+CP766+CP767+CP768+CQ766+CQ767+CQ768+CR766+CR767-16)*Percapita/30*FY$4))))))</f>
        <v>0</v>
      </c>
      <c r="FZ766" s="177">
        <f>IF(C766=4,SUM(CS766+CS767+CS768+CU766+CU767+CU768)*Percapita/30*FZ$4+(CT766+CT767+CT768+CV766+CV767+CV768)*Cadeirante/30*FZ$4,IF(C766=3,IF(CS769+CU769=10,Fixo/30*FZ$4+(CS766+CS767+CS768+CU766+CU767+CU768)*Percapita/30*FZ$4+(CT769+CV769)*Cadeirante/30*FZ$4,IF(CS769+CU769&lt;=9,(CS769+CU769)*Crechee/30*FZ$4)+(CT769+CV769)*Cadeirante/30*FZ$4+(CS766+CS767+CS768+CU766+CU767+CU768)*Percapita/30*FZ$4)+IF(CS769+CU769&gt;=11,Fixo/30*FZ$4+(CS769+CU769-10)*Crechee/30*FZ$4,0),IF(C766=2,IF(CT766+CT767+CT768+CT769+CV766+CV767+CV768+CV769=1,Cadeirante/30*FZ$4,IF(CT766+CT767+CT768+CT769+CV766+CV767+CV768+CV769=2,Fixo/30*FZ$4,IF(CT766+CT767+CT768+CT769+CV766+CV767+CV768+CV769&gt;2,Fixo/30*FZ$4+(CT766+CT767+CT768+CT769+CV766+CV767+CV768+CV769-2)*Cadeirante/30*FZ$4)))+(CS766+CS767+CS768+CU766+CU767+CU768)*Percapita/30*FZ$4+(CS769+CU769)*Crechee/30*FZ$4,IF(C766=1,IF(CS766+CS767+CS768+CT766+CT767+CT768+CU766+CU767+CU768+CV766+CV767+CV768&lt;=15,(CS766+CS767+CS768+CU766+CU767+CU768)*Percapita/30*FZ$4,IF(CS766+CS767+CS768+CT766+CT767+CT768+CU766+CU767+CU768+CV766+CV767+CV768&gt;=16,Fixo/30*FZ$4+(CS766+CS767+CS768+CT766+CT767+CT768+CU766+CU767+CU768+CV766+CV767-16)*Percapita/30*FZ$4))))))</f>
        <v>0</v>
      </c>
      <c r="GA766" s="177">
        <f>IF(C766=4,SUM(CW766+CW767+CW768+CY766+CY767+CY768)*Percapita/30*GA$4+(CX766+CX767+CX768+CZ766+CZ767+CZ768)*Cadeirante/30*GA$4,IF(C766=3,IF(CW769+CY769=10,Fixo/30*GA$4+(CW766+CW767+CW768+CY766+CY767+CY768)*Percapita/30*GA$4+(CX769+CZ769)*Cadeirante/30*GA$4,IF(CW769+CY769&lt;=9,(CW769+CY769)*Crechee/30*GA$4)+(CX769+CZ769)*Cadeirante/30*GA$4+(CW766+CW767+CW768+CY766+CY767+CY768)*Percapita/30*GA$4)+IF(CW769+CY769&gt;=11,Fixo/30*GA$4+(CW769+CY769-10)*Crechee/30*GA$4,0),IF(C766=2,IF(CX766+CX767+CX768+CX769+CZ766+CZ767+CZ768+CZ769=1,Cadeirante/30*GA$4,IF(CX766+CX767+CX768+CX769+CZ766+CZ767+CZ768+CZ769=2,Fixo/30*GA$4,IF(CX766+CX767+CX768+CX769+CZ766+CZ767+CZ768+CZ769&gt;2,Fixo/30*GA$4+(CX766+CX767+CX768+CX769+CZ766+CZ767+CZ768+CZ769-2)*Cadeirante/30*GA$4)))+(CW766+CW767+CW768+CY766+CY767+CY768)*Percapita/30*GA$4+(CW769+CY769)*Crechee/30*GA$4,IF(C766=1,IF(CW766+CW767+CW768+CX766+CX767+CX768+CY766+CY767+CY768+CZ766+CZ767+CZ768&lt;=15,(CW766+CW767+CW768+CY766+CY767+CY768)*Percapita/30*GA$4,IF(CW766+CW767+CW768+CX766+CX767+CX768+CY766+CY767+CY768+CZ766+CZ767+CZ768&gt;=16,Fixo/30*GA$4+(CW766+CW767+CW768+CX766+CX767+CX768+CY766+CY767+CY768+CZ766+CZ767-16)*Percapita/30*GA$4))))))</f>
        <v>-115.56900000000002</v>
      </c>
      <c r="GB766" s="177">
        <f>IF(C766=4,SUM(DA766+DA767+DA768+DC766+DC767+DC768)*Percapita/30*GB$4+(DB766+DB767+DB768+DD766+DD767+DD768)*Cadeirante/30*GB$4,IF(C766=3,IF(DA769+DC769=10,Fixo/30*GB$4+(DA766+DA767+DA768+DC766+DC767+DC768)*Percapita/30*GB$4+(DB769+DD769)*Cadeirante/30*GB$4,IF(DA769+DC769&lt;=9,(DA769+DC769)*Crechee/30*GB$4)+(DB769+DD769)*Cadeirante/30*GB$4+(DA766+DA767+DA768+DC766+DC767+DC768)*Percapita/30*GB$4)+IF(DA769+DC769&gt;=11,Fixo/30*GB$4+(DA769+DC769-10)*Crechee/30*GB$4,0),IF(C766=2,IF(DB766+DB767+DB768+DB769+DD766+DD767+DD768+DD769=1,Cadeirante/30*GB$4,IF(DB766+DB767+DB768+DB769+DD766+DD767+DD768+DD769=2,Fixo/30*GB$4,IF(DB766+DB767+DB768+DB769+DD766+DD767+DD768+DD769&gt;2,Fixo/30*GB$4+(DB766+DB767+DB768+DB769+DD766+DD767+DD768+DD769-2)*Cadeirante/30*GB$4)))+(DA766+DA767+DA768+DC766+DC767+DC768)*Percapita/30*GB$4+(DA769+DC769)*Crechee/30*GB$4,IF(C766=1,IF(DA766+DA767+DA768+DB766+DB767+DB768+DC766+DC767+DC768+DD766+DD767+DD768&lt;=15,(DA766+DA767+DA768+DC766+DC767+DC768)*Percapita/30*GB$4,IF(DA766+DA767+DA768+DB766+DB767+DB768+DC766+DC767+DC768+DD766+DD767+DD768&gt;=16,Fixo/30*GB$4+(DA766+DA767+DA768+DB766+DB767+DB768+DC766+DC767+DC768+DD766+DD767-16)*Percapita/30*GB$4))))))</f>
        <v>0</v>
      </c>
      <c r="GC766" s="177">
        <f>IF(C766=4,SUM(DE766+DE767+DE768+DG766+DG767+DG768)*Percapita/30*GC$4+(DF766+DF767+DF768+DH766+DH767+DH768)*Cadeirante/30*GC$4,IF(C766=3,IF(DE769+DG769=10,Fixo/30*GC$4+(DE766+DE767+DE768+DG766+DG767+DG768)*Percapita/30*GC$4+(DF769+DH769)*Cadeirante/30*GC$4,IF(DE769+DG769&lt;=9,(DE769+DG769)*Crechee/30*GC$4)+(DF769+DH769)*Cadeirante/30*GC$4+(DE766+DE767+DE768+DG766+DG767+DG768)*Percapita/30*GC$4)+IF(DE769+DG769&gt;=11,Fixo/30*GC$4+(DE769+DG769-10)*Crechee/30*GC$4,0),IF(C766=2,IF(DF766+DF767+DF768+DF769+DH766+DH767+DH768+DH769=1,Cadeirante/30*GC$4,IF(DF766+DF767+DF768+DF769+DH766+DH767+DH768+DH769=2,Fixo/30*GC$4,IF(DF766+DF767+DF768+DF769+DH766+DH767+DH768+DH769&gt;2,Fixo/30*GC$4+(DF766+DF767+DF768+DF769+DH766+DH767+DH768+DH769-2)*Cadeirante/30*GC$4)))+(DE766+DE767+DE768+DG766+DG767+DG768)*Percapita/30*GC$4+(DE769+DG769)*Crechee/30*GC$4,IF(C766=1,IF(DE766+DE767+DE768+DF766+DF767+DF768+DG766+DG767+DG768+DH766+DH767+DH768&lt;=15,(DE766+DE767+DE768+DG766+DG767+DG768)*Percapita/30*GC$4,IF(DE766+DE767+DE768+DF766+DF767+DF768+DG766+DG767+DG768+DH766+DH767+DH768&gt;=16,Fixo/30*GC$4+(DE766+DE767+DE768+DF766+DF767+DF768+DG766+DG767+DG768+DH766+DH767-16)*Percapita/30*GC$4))))))</f>
        <v>0</v>
      </c>
      <c r="GD766" s="177">
        <f>IF(C766=4,SUM(DI766+DI767+DI768+DK766+DK767+DK768)*Percapita/30*GD$4+(DJ766+DJ767+DJ768+DL766+DL767+DL768)*Cadeirante/30*GD$4,IF(C766=3,IF(DI769+DK769=10,Fixo/30*GD$4+(DI766+DI767+DI768+DK766+DK767+DK768)*Percapita/30*GD$4+(DJ769+DL769)*Cadeirante/30*GD$4,IF(DI769+DK769&lt;=9,(DI769+DK769)*Crechee/30*GD$4)+(DJ769+DL769)*Cadeirante/30*GD$4+(DI766+DI767+DI768+DK766+DK767+DK768)*Percapita/30*GD$4)+IF(DI769+DK769&gt;=11,Fixo/30*GD$4+(DI769+DK769-10)*Crechee/30*GD$4,0),IF(C766=2,IF(DJ766+DJ767+DJ768+DJ769+DL766+DL767+DL768+DL769=1,Cadeirante/30*GD$4,IF(DJ766+DJ767+DJ768+DJ769+DL766+DL767+DL768+DL769=2,Fixo/30*GD$4,IF(DJ766+DJ767+DJ768+DJ769+DL766+DL767+DL768+DL769&gt;2,Fixo/30*GD$4+(DJ766+DJ767+DJ768+DJ769+DL766+DL767+DL768+DL769-2)*Cadeirante/30*GD$4)))+(DI766+DI767+DI768+DK766+DK767+DK768)*Percapita/30*GD$4+(DI769+DK769)*Crechee/30*GD$4,IF(C766=1,IF(DI766+DI767+DI768+DJ766+DJ767+DJ768+DK766+DK767+DK768+DL766+DL767+DL768&lt;=15,(DI766+DI767+DI768+DK766+DK767+DK768)*Percapita/30*GD$4,IF(DI766+DI767+DI768+DJ766+DJ767+DJ768+DK766+DK767+DK768+DL766+DL767+DL768&gt;=16,Fixo/30*GD$4+(DI766+DI767+DI768+DJ766+DJ767+DJ768+DK766+DK767+DK768+DL766+DL767-16)*Percapita/30*GD$4))))))</f>
        <v>0</v>
      </c>
      <c r="GE766" s="177">
        <f>IF(C766=4,SUM(DM766+DM767+DM768+DO766+DO767+DO768)*Percapita/30*GE$4+(DN766+DN767+DN768+DP766+DP767+DP768)*Cadeirante/30*GE$4,IF(C766=3,IF(DM769+DO769=10,Fixo/30*GE$4+(DM766+DM767+DM768+DO766+DO767+DO768)*Percapita/30*GE$4+(DN769+DP769)*Cadeirante/30*GE$4,IF(DM769+DO769&lt;=9,(DM769+DO769)*Crechee/30*GE$4)+(DN769+DP769)*Cadeirante/30*GE$4+(DM766+DM767+DM768+DO766+DO767+DO768)*Percapita/30*GE$4)+IF(DM769+DO769&gt;=11,Fixo/30*GE$4+(DM769+DO769-10)*Crechee/30*GE$4,0),IF(C766=2,IF(DN766+DN767+DN768+DN769+DP766+DP767+DP768+DP769=1,Cadeirante/30*GE$4,IF(DN766+DN767+DN768+DN769+DP766+DP767+DP768+DP769=2,Fixo/30*GE$4,IF(DN766+DN767+DN768+DN769+DP766+DP767+DP768+DP769&gt;2,Fixo/30*GE$4+(DN766+DN767+DN768+DN769+DP766+DP767+DP768+DP769-2)*Cadeirante/30*GE$4)))+(DM766+DM767+DM768+DO766+DO767+DO768)*Percapita/30*GE$4+(DM769+DO769)*Crechee/30*GE$4,IF(C766=1,IF(DM766+DM767+DM768+DN766+DN767+DN768+DO766+DO767+DO768+DP766+DP767+DP768&lt;=15,(DM766+DM767+DM768+DO766+DO767+DO768)*Percapita/30*GE$4,IF(DM766+DM767+DM768+DN766+DN767+DN768+DO766+DO767+DO768+DP766+DP767+DP768&gt;=16,Fixo/30*GE$4+(DM766+DM767+DM768+DN766+DN767+DN768+DO766+DO767+DO768+DP766+DP767-16)*Percapita/30*GE$4))))))</f>
        <v>0</v>
      </c>
      <c r="GF766" s="177">
        <f>IF(C766=4,SUM(DQ766+DQ767+DQ768+DS766+DS767+DS768)*Percapita/30*GF$4+(DR766+DR767+DR768+DT766+DT767+DT768)*Cadeirante/30*GF$4,IF(C766=3,IF(DQ769+DS769=10,Fixo/30*GF$4+(DQ766+DQ767+DQ768+DS766+DS767+DS768)*Percapita/30*GF$4+(DR769+DT769)*Cadeirante/30*GF$4,IF(DQ769+DS769&lt;=9,(DQ769+DS769)*Crechee/30*GF$4)+(DR769+DT769)*Cadeirante/30*GF$4+(DQ766+DQ767+DQ768+DS766+DS767+DS768)*Percapita/30*GF$4)+IF(DQ769+DS769&gt;=11,Fixo/30*GF$4+(DQ769+DS769-10)*Crechee/30*GF$4,0),IF(C766=2,IF(DR766+DR767+DR768+DR769+DT766+DT767+DT768+DT769=1,Cadeirante/30*GF$4,IF(DR766+DR767+DR768+DR769+DT766+DT767+DT768+DT769=2,Fixo/30*GF$4,IF(DR766+DR767+DR768+DR769+DT766+DT767+DT768+DT769&gt;2,Fixo/30*GF$4+(DR766+DR767+DR768+DR769+DT766+DT767+DT768+DT769-2)*Cadeirante/30*GF$4)))+(DQ766+DQ767+DQ768+DS766+DS767+DS768)*Percapita/30*GF$4+(DQ769+DS769)*Crechee/30*GF$4,IF(C766=1,IF(DQ766+DQ767+DQ768+DR766+DR767+DR768+DS766+DS767+DS768+DT766+DT767+DT768&lt;=15,(DQ766+DQ767+DQ768+DS766+DS767+DS768)*Percapita/30*GF$4,IF(DQ766+DQ767+DQ768+DR766+DR767+DR768+DS766+DS767+DS768+DT766+DT767+DT768&gt;=16,Fixo/30*GF$4+(DQ766+DQ767+DQ768+DR766+DR767+DR768+DS766+DS767+DS768+DT766+DT767-16)*Percapita/30*GF$4))))))</f>
        <v>0</v>
      </c>
      <c r="GG766" s="177">
        <f>IF(C766=4,SUM(DU766+DU767+DU768+DW766+DW767+DW768)*Percapita/30*GG$4+(DV766+DV767+DV768+DX766+DX767+DX768)*Cadeirante/30*GG$4,IF(C766=3,IF(DU769+DW769=10,Fixo/30*GG$4+(DU766+DU767+DU768+DW766+DW767+DW768)*Percapita/30*GG$4+(DV769+DX769)*Cadeirante/30*GG$4,IF(DU769+DW769&lt;=9,(DU769+DW769)*Crechee/30*GG$4)+(DV769+DX769)*Cadeirante/30*GG$4+(DU766+DU767+DU768+DW766+DW767+DW768)*Percapita/30*GG$4)+IF(DU769+DW769&gt;=11,Fixo/30*GG$4+(DU769+DW769-10)*Crechee/30*GG$4,0),IF(C766=2,IF(DV766+DV767+DV768+DV769+DX766+DX767+DX768+DX769=1,Cadeirante/30*GG$4,IF(DV766+DV767+DV768+DV769+DX766+DX767+DX768+DX769=2,Fixo/30*GG$4,IF(DV766+DV767+DV768+DV769+DX766+DX767+DX768+DX769&gt;2,Fixo/30*GG$4+(DV766+DV767+DV768+DV769+DX766+DX767+DX768+DX769-2)*Cadeirante/30*GG$4)))+(DU766+DU767+DU768+DW766+DW767+DW768)*Percapita/30*GG$4+(DU769+DW769)*Crechee/30*GG$4,IF(C766=1,IF(DU766+DU767+DU768+DV766+DV767+DV768+DW766+DW767+DW768+DX766+DX767+DX768&lt;=15,(DU766+DU767+DU768+DW766+DW767+DW768)*Percapita/30*GG$4,IF(DU766+DU767+DU768+DV766+DV767+DV768+DW766+DW767+DW768+DX766+DX767+DX768&gt;=16,Fixo/30*GG$4+(DU766+DU767+DU768+DV766+DV767+DV768+DW766+DW767+DW768+DX766+DX767-16)*Percapita/30*GG$4))))))</f>
        <v>0</v>
      </c>
      <c r="GH766" s="177">
        <f>IF(C766=4,SUM(DY766+DY767+DY768+EA766+EA767+EA768)*Percapita/30*GH$4+(DZ766+DZ767+DZ768+EB766+EB767+EB768)*Cadeirante/30*GH$4,IF(C766=3,IF(DY769+EA769=10,Fixo/30*GH$4+(DY766+DY767+DY768+EA766+EA767+EA768)*Percapita/30*GH$4+(DZ769+EB769)*Cadeirante/30*GH$4,IF(DY769+EA769&lt;=9,(DY769+EA769)*Crechee/30*GH$4)+(DZ769+EB769)*Cadeirante/30*GH$4+(DY766+DY767+DY768+EA766+EA767+EA768)*Percapita/30*GH$4)+IF(DY769+EA769&gt;=11,Fixo/30*GH$4+(DY769+EA769-10)*Crechee/30*GH$4,0),IF(C766=2,IF(DZ766+DZ767+DZ768+DZ769+EB766+EB767+EB768+EB769=1,Cadeirante/30*GH$4,IF(DZ766+DZ767+DZ768+DZ769+EB766+EB767+EB768+EB769=2,Fixo/30*GH$4,IF(DZ766+DZ767+DZ768+DZ769+EB766+EB767+EB768+EB769&gt;2,Fixo/30*GH$4+(DZ766+DZ767+DZ768+DZ769+EB766+EB767+EB768+EB769-2)*Cadeirante/30*GH$4)))+(DY766+DY767+DY768+EA766+EA767+EA768)*Percapita/30*GH$4+(DY769+EA769)*Crechee/30*GH$4,IF(C766=1,IF(DY766+DY767+DY768+DZ766+DZ767+DZ768+EA766+EA767+EA768+EB766+EB767+EB768&lt;=15,(DY766+DY767+DY768+EA766+EA767+EA768)*Percapita/30*GH$4,IF(DY766+DY767+DY768+DZ766+DZ767+DZ768+EA766+EA767+EA768+EB766+EB767+EB768&gt;=16,Fixo/30*GH$4+(DY766+DY767+DY768+DZ766+DZ767+DZ768+EA766+EA767+EA768+EB766+EB767-16)*Percapita/30*GH$4))))))</f>
        <v>0</v>
      </c>
      <c r="GI766" s="177">
        <f>IF(C766=4,SUM(EC766+EC767+EC768+EE766+EE767+EE768)*Percapita/30*GI$4+(ED766+ED767+ED768+EF766+EF767+EF768)*Cadeirante/30*GI$4,IF(C766=3,IF(EC769+EE769=10,Fixo/30*GI$4+(EC766+EC767+EC768+EE766+EE767+EE768)*Percapita/30*GI$4+(ED769+EF769)*Cadeirante/30*GI$4,IF(EC769+EE769&lt;=9,(EC769+EE769)*Crechee/30*GI$4)+(ED769+EF769)*Cadeirante/30*GI$4+(EC766+EC767+EC768+EE766+EE767+EE768)*Percapita/30*GI$4)+IF(EC769+EE769&gt;=11,Fixo/30*GI$4+(EC769+EE769-10)*Crechee/30*GI$4,0),IF(C766=2,IF(ED766+ED767+ED768+ED769+EF766+EF767+EF768+EF769=1,Cadeirante/30*GI$4,IF(ED766+ED767+ED768+ED769+EF766+EF767+EF768+EF769=2,Fixo/30*GI$4,IF(ED766+ED767+ED768+ED769+EF766+EF767+EF768+EF769&gt;2,Fixo/30*GI$4+(ED766+ED767+ED768+ED769+EF766+EF767+EF768+EF769-2)*Cadeirante/30*GI$4)))+(EC766+EC767+EC768+EE766+EE767+EE768)*Percapita/30*GI$4+(EC769+EE769)*Crechee/30*GI$4,IF(C766=1,IF(EC766+EC767+EC768+ED766+ED767+ED768+EE766+EE767+EE768+EF766+EF767+EF768&lt;=15,(EC766+EC767+EC768+EE766+EE767+EE768)*Percapita/30*GI$4,IF(EC766+EC767+EC768+ED766+ED767+ED768+EE766+EE767+EE768+EF766+EF767+EF768&gt;=16,Fixo/30*GI$4+(EC766+EC767+EC768+ED766+ED767+ED768+EE766+EE767+EE768+EF766+EF767-16)*Percapita/30*GI$4))))))</f>
        <v>0</v>
      </c>
      <c r="GJ766" s="177">
        <f>IF(C766=4,SUM(EG766+EG767+EG768+EI766+EI767+EI768)*Percapita/30*GJ$4+(EH766+EH767+EH768+EJ766+EJ767+EJ768)*Cadeirante/30*GJ$4,IF(C766=3,IF(EG769+EI769=10,Fixo/30*GJ$4+(EG766+EG767+EG768+EI766+EI767+EI768)*Percapita/30*GJ$4+(EH769+EJ769)*Cadeirante/30*GJ$4,IF(EG769+EI769&lt;=9,(EG769+EI769)*Crechee/30*GJ$4)+(EH769+EJ769)*Cadeirante/30*GJ$4+(EG766+EG767+EG768+EI766+EI767+EI768)*Percapita/30*GJ$4)+IF(EG769+EI769&gt;=11,Fixo/30*GJ$4+(EG769+EI769-10)*Crechee/30*GJ$4,0),IF(C766=2,IF(EH766+EH767+EH768+EH769+EJ766+EJ767+EJ768+EJ769=1,Cadeirante/30*GJ$4,IF(EH766+EH767+EH768+EH769+EJ766+EJ767+EJ768+EJ769=2,Fixo/30*GJ$4,IF(EH766+EH767+EH768+EH769+EJ766+EJ767+EJ768+EJ769&gt;2,Fixo/30*GJ$4+(EH766+EH767+EH768+EH769+EJ766+EJ767+EJ768+EJ769-2)*Cadeirante/30*GJ$4)))+(EG766+EG767+EG768+EI766+EI767+EI768)*Percapita/30*GJ$4+(EG769+EI769)*Crechee/30*GJ$4,IF(C766=1,IF(EG766+EG767+EG768+EH766+EH767+EH768+EI766+EI767+EI768+EJ766+EJ767+EJ768&lt;=15,(EG766+EG767+EG768+EI766+EI767+EI768)*Percapita/30*GJ$4,IF(EG766+EG767+EG768+EH766+EH767+EH768+EI766+EI767+EI768+EJ766+EJ767+EJ768&gt;=16,Fixo/30*GJ$4+(EG766+EG767+EG768+EH766+EH767+EH768+EI766+EI767+EI768+EJ766+EJ767-16)*Percapita/30*GJ$4))))))</f>
        <v>0</v>
      </c>
      <c r="GK766" s="178"/>
      <c r="GL766" s="103">
        <f t="shared" si="822"/>
        <v>0</v>
      </c>
      <c r="GM766" s="124"/>
      <c r="GN766" s="104">
        <f>SUMIF(V766:V769,"&lt;0")*Cadeirante/30*GN$4+SUMIF(X766:X769,"&lt;0")*Cadeirante/30*GN$4</f>
        <v>0</v>
      </c>
      <c r="GO766" s="104">
        <f>SUMIF(Z766:Z769,"&lt;0")*Cadeirante/30*GO$4+SUMIF(AB766:AB769,"&lt;0")*Cadeirante/30*GO$4</f>
        <v>0</v>
      </c>
      <c r="GP766" s="104">
        <f>SUMIF(AD766:AD769,"&lt;0")*Cadeirante/30*GP$4+SUMIF(AF766:AF769,"&lt;0")*Cadeirante/30*GP$4</f>
        <v>0</v>
      </c>
      <c r="GQ766" s="104">
        <f>SUMIF(AH766:AH769,"&lt;0")*Cadeirante/30*GQ$4+SUMIF(AJ766:AJ769,"&lt;0")*Cadeirante/30*GQ$4</f>
        <v>0</v>
      </c>
      <c r="GR766" s="104">
        <f>SUMIF(AL766:AL769,"&lt;0")*Cadeirante/30*GR$4+SUMIF(AN766:AN769,"&lt;0")*Cadeirante/30*GR$4</f>
        <v>0</v>
      </c>
      <c r="GS766" s="104">
        <f>SUMIF(AP766:AP769,"&lt;0")*Cadeirante/30*GS$4+SUMIF(AR766:AR769,"&lt;0")*Cadeirante/30*GS$4</f>
        <v>0</v>
      </c>
      <c r="GT766" s="104">
        <f>SUMIF(AT766:AT769,"&lt;0")*Cadeirante/30*GT$4+SUMIF(AV766:AV769,"&lt;0")*Cadeirante/30*GT$4</f>
        <v>0</v>
      </c>
      <c r="GU766" s="104">
        <f>SUMIF(AX766:AX769,"&lt;0")*Cadeirante/30*GU$4+SUMIF(AZ766:AZ769,"&lt;0")*Cadeirante/30*GU$4</f>
        <v>0</v>
      </c>
      <c r="GV766" s="104">
        <f>SUMIF(BB766:BB769,"&lt;0")*Cadeirante/30*GV$4+SUMIF(BD766:BD769,"&lt;0")*Cadeirante/30*GV$4</f>
        <v>0</v>
      </c>
      <c r="GW766" s="104">
        <f>SUMIF(BF766:BF769,"&lt;0")*Cadeirante/30*GW$4+SUMIF(BH766:BH769,"&lt;0")*Cadeirante/30*GW$4</f>
        <v>0</v>
      </c>
      <c r="GX766" s="104">
        <f>SUMIF(BJ766:BJ769,"&lt;0")*Cadeirante/30*GX$4+SUMIF(BL766:BL769,"&lt;0")*Cadeirante/30*GX$4</f>
        <v>0</v>
      </c>
      <c r="GY766" s="104">
        <f>SUMIF(BN766:BN769,"&lt;0")*Cadeirante/30*GY$4+SUMIF(BP766:BP769,"&lt;0")*Cadeirante/30*GY$4</f>
        <v>0</v>
      </c>
      <c r="GZ766" s="104">
        <f>SUMIF(BR766:BR769,"&lt;0")*Cadeirante/30*GZ$4+SUMIF(BT766:BT769,"&lt;0")*Cadeirante/30*GZ$4</f>
        <v>0</v>
      </c>
      <c r="HA766" s="104">
        <f>SUMIF(BV766:BV769,"&lt;0")*Cadeirante/30*HA$4+SUMIF(BX766:BX769,"&lt;0")*Cadeirante/30*HA$4</f>
        <v>0</v>
      </c>
      <c r="HB766" s="104">
        <f>SUMIF(BZ766:BZ769,"&lt;0")*Cadeirante/30*HB$4+SUMIF(CB766:CB769,"&lt;0")*Cadeirante/30*HB$4</f>
        <v>0</v>
      </c>
      <c r="HC766" s="104">
        <f>SUMIF(CD766:CD769,"&lt;0")*Cadeirante/30*HC$4+SUMIF(CF766:CF769,"&lt;0")*Cadeirante/30*HC$4</f>
        <v>0</v>
      </c>
      <c r="HD766" s="104">
        <f>SUMIF(CH766:CH769,"&lt;0")*Cadeirante/30*HD$4+SUMIF(CJ766:CJ769,"&lt;0")*Cadeirante/30*HD$4</f>
        <v>0</v>
      </c>
      <c r="HE766" s="104">
        <f>SUMIF(CL766:CL769,"&lt;0")*Cadeirante/30*HE$4+SUMIF(CN766:CN769,"&lt;0")*Cadeirante/30*HE$4</f>
        <v>0</v>
      </c>
      <c r="HF766" s="104">
        <f>SUMIF(CP766:CP769,"&lt;0")*Cadeirante/30*HF$4+SUMIF(CR766:CR769,"&lt;0")*Cadeirante/30*HF$4</f>
        <v>0</v>
      </c>
      <c r="HG766" s="104">
        <f>SUMIF(CT766:CT769,"&lt;0")*Cadeirante/30*HG$4+SUMIF(CV766:CV769,"&lt;0")*Cadeirante/30*HG$4</f>
        <v>0</v>
      </c>
      <c r="HH766" s="104">
        <f>SUMIF(CX766:CX769,"&lt;0")*Cadeirante/30*HH$4+SUMIF(CZ766:CZ769,"&lt;0")*Cadeirante/30*HH$4</f>
        <v>0</v>
      </c>
      <c r="HI766" s="104">
        <f>SUMIF(DB766:DB769,"&lt;0")*Cadeirante/30*HI$4+SUMIF(DD766:DD769,"&lt;0")*Cadeirante/30*HI$4</f>
        <v>0</v>
      </c>
      <c r="HJ766" s="104">
        <f>SUMIF(DF766:DF769,"&lt;0")*Cadeirante/30*HJ$4+SUMIF(DH766:DH769,"&lt;0")*Cadeirante/30*HJ$4</f>
        <v>0</v>
      </c>
      <c r="HK766" s="104">
        <f>SUMIF(DJ766:DJ769,"&lt;0")*Cadeirante/30*HK$4+SUMIF(DL766:DL769,"&lt;0")*Cadeirante/30*HK$4</f>
        <v>0</v>
      </c>
      <c r="HL766" s="104">
        <f>SUMIF(DN766:DN769,"&lt;0")*Cadeirante/30*HL$4+SUMIF(DP766:DP769,"&lt;0")*Cadeirante/30*HL$4</f>
        <v>0</v>
      </c>
      <c r="HM766" s="104">
        <f>SUMIF(DR766:DR769,"&lt;0")*Cadeirante/30*HM$4+SUMIF(DT766:DT769,"&lt;0")*Cadeirante/30*HM$4</f>
        <v>0</v>
      </c>
      <c r="HN766" s="104">
        <f>SUMIF(DV766:DV769,"&lt;0")*Cadeirante/30*HN$4+SUMIF(DX766:DX769,"&lt;0")*Cadeirante/30*HN$4</f>
        <v>0</v>
      </c>
      <c r="HO766" s="104">
        <f>SUMIF(DZ766:DZ769,"&lt;0")*Cadeirante/30*HO$4+SUMIF(EB766:EB769,"&lt;0")*Cadeirante/30*HO$4</f>
        <v>0</v>
      </c>
      <c r="HP766" s="104">
        <f>SUMIF(ED766:ED769,"&lt;0")*Cadeirante/30*HP$4+SUMIF(EF766:EF769,"&lt;0")*Cadeirante/30*HP$4</f>
        <v>0</v>
      </c>
      <c r="HQ766" s="64"/>
      <c r="HR766" s="64"/>
      <c r="HS766" s="64"/>
      <c r="HT766" s="64"/>
      <c r="HU766" s="64"/>
      <c r="HV766" s="64"/>
      <c r="HW766" s="176">
        <v>17629.309999999998</v>
      </c>
      <c r="HX766" s="64"/>
      <c r="HY766" s="280">
        <f>IF(ISTEXT(EM766), VALUE(EM766), EM766)</f>
        <v>0</v>
      </c>
      <c r="HZ766" s="280">
        <f>IF(ISTEXT(EN766), VALUE(EN766), EN766)</f>
        <v>0</v>
      </c>
      <c r="IA766" s="280">
        <f>IF(ISTEXT(EO766), VALUE(EO766), EO766)</f>
        <v>0</v>
      </c>
      <c r="IB766" s="64" t="b">
        <f>HW766=FE766</f>
        <v>0</v>
      </c>
      <c r="IC766" s="64"/>
    </row>
    <row r="767" spans="1:237" s="106" customFormat="1" ht="22.5" customHeight="1" x14ac:dyDescent="0.25">
      <c r="A767" s="368" t="s">
        <v>3861</v>
      </c>
      <c r="B767" s="369" t="s">
        <v>3862</v>
      </c>
      <c r="C767" s="370" t="s">
        <v>3229</v>
      </c>
      <c r="D767" s="371" t="s">
        <v>3863</v>
      </c>
      <c r="E767" s="371" t="s">
        <v>3864</v>
      </c>
      <c r="F767" s="372" t="s">
        <v>3222</v>
      </c>
      <c r="G767" s="372" t="s">
        <v>3223</v>
      </c>
      <c r="H767" s="373" t="s">
        <v>242</v>
      </c>
      <c r="I767" s="374" t="s">
        <v>3865</v>
      </c>
      <c r="J767" s="421" t="s">
        <v>3227</v>
      </c>
      <c r="K767" s="421" t="s">
        <v>3230</v>
      </c>
      <c r="L767" s="329">
        <f>CONTINUA!BV767</f>
        <v>0</v>
      </c>
      <c r="M767" s="329">
        <f>CONTINUA!BW767</f>
        <v>0</v>
      </c>
      <c r="N767" s="657"/>
      <c r="O767" s="658" t="s">
        <v>4229</v>
      </c>
      <c r="P767" s="659" t="s">
        <v>206</v>
      </c>
      <c r="Q767" s="400">
        <v>32</v>
      </c>
      <c r="R767" s="401"/>
      <c r="S767" s="400"/>
      <c r="T767" s="401"/>
      <c r="U767" s="400"/>
      <c r="V767" s="401"/>
      <c r="W767" s="400"/>
      <c r="X767" s="401"/>
      <c r="Y767" s="400"/>
      <c r="Z767" s="401"/>
      <c r="AA767" s="400"/>
      <c r="AB767" s="401"/>
      <c r="AC767" s="400"/>
      <c r="AD767" s="401"/>
      <c r="AE767" s="400"/>
      <c r="AF767" s="401"/>
      <c r="AG767" s="400"/>
      <c r="AH767" s="401"/>
      <c r="AI767" s="400"/>
      <c r="AJ767" s="401"/>
      <c r="AK767" s="400"/>
      <c r="AL767" s="401"/>
      <c r="AM767" s="400"/>
      <c r="AN767" s="401"/>
      <c r="AO767" s="400"/>
      <c r="AP767" s="401"/>
      <c r="AQ767" s="400"/>
      <c r="AR767" s="401"/>
      <c r="AS767" s="400"/>
      <c r="AT767" s="401"/>
      <c r="AU767" s="400"/>
      <c r="AV767" s="401"/>
      <c r="AW767" s="400"/>
      <c r="AX767" s="401"/>
      <c r="AY767" s="400"/>
      <c r="AZ767" s="401"/>
      <c r="BA767" s="400"/>
      <c r="BB767" s="401"/>
      <c r="BC767" s="400"/>
      <c r="BD767" s="401"/>
      <c r="BE767" s="400"/>
      <c r="BF767" s="401"/>
      <c r="BG767" s="400"/>
      <c r="BH767" s="401"/>
      <c r="BI767" s="400"/>
      <c r="BJ767" s="401"/>
      <c r="BK767" s="400"/>
      <c r="BL767" s="401"/>
      <c r="BM767" s="400"/>
      <c r="BN767" s="401"/>
      <c r="BO767" s="400"/>
      <c r="BP767" s="401"/>
      <c r="BQ767" s="400"/>
      <c r="BR767" s="401"/>
      <c r="BS767" s="400"/>
      <c r="BT767" s="401"/>
      <c r="BU767" s="400"/>
      <c r="BV767" s="401"/>
      <c r="BW767" s="400"/>
      <c r="BX767" s="401"/>
      <c r="BY767" s="400"/>
      <c r="BZ767" s="401"/>
      <c r="CA767" s="400"/>
      <c r="CB767" s="401"/>
      <c r="CC767" s="400"/>
      <c r="CD767" s="401"/>
      <c r="CE767" s="400"/>
      <c r="CF767" s="401"/>
      <c r="CG767" s="400"/>
      <c r="CH767" s="401"/>
      <c r="CI767" s="400"/>
      <c r="CJ767" s="401"/>
      <c r="CK767" s="400"/>
      <c r="CL767" s="401"/>
      <c r="CM767" s="400"/>
      <c r="CN767" s="401"/>
      <c r="CO767" s="400"/>
      <c r="CP767" s="401"/>
      <c r="CQ767" s="400"/>
      <c r="CR767" s="401"/>
      <c r="CS767" s="400"/>
      <c r="CT767" s="401"/>
      <c r="CU767" s="400"/>
      <c r="CV767" s="401"/>
      <c r="CW767" s="400">
        <v>-1</v>
      </c>
      <c r="CX767" s="401"/>
      <c r="CY767" s="400"/>
      <c r="CZ767" s="401"/>
      <c r="DA767" s="400"/>
      <c r="DB767" s="401"/>
      <c r="DC767" s="400"/>
      <c r="DD767" s="401"/>
      <c r="DE767" s="400"/>
      <c r="DF767" s="401"/>
      <c r="DG767" s="400"/>
      <c r="DH767" s="401"/>
      <c r="DI767" s="400"/>
      <c r="DJ767" s="401"/>
      <c r="DK767" s="400"/>
      <c r="DL767" s="401"/>
      <c r="DM767" s="400"/>
      <c r="DN767" s="401"/>
      <c r="DO767" s="400"/>
      <c r="DP767" s="401"/>
      <c r="DQ767" s="400"/>
      <c r="DR767" s="401"/>
      <c r="DS767" s="400"/>
      <c r="DT767" s="401"/>
      <c r="DU767" s="400"/>
      <c r="DV767" s="401"/>
      <c r="DW767" s="400"/>
      <c r="DX767" s="401"/>
      <c r="DY767" s="400"/>
      <c r="DZ767" s="401"/>
      <c r="EA767" s="400"/>
      <c r="EB767" s="401"/>
      <c r="EC767" s="400"/>
      <c r="ED767" s="401"/>
      <c r="EE767" s="400"/>
      <c r="EF767" s="401"/>
      <c r="EG767" s="400"/>
      <c r="EH767" s="401"/>
      <c r="EI767" s="400"/>
      <c r="EJ767" s="447"/>
      <c r="EK767" s="511"/>
      <c r="EL767" s="514"/>
      <c r="EM767" s="448"/>
      <c r="EN767" s="344"/>
      <c r="EO767" s="345"/>
      <c r="EP767" s="171">
        <f t="shared" si="815"/>
        <v>32</v>
      </c>
      <c r="EQ767" s="171">
        <f t="shared" si="816"/>
        <v>-1</v>
      </c>
      <c r="ER767" s="171">
        <f t="shared" si="817"/>
        <v>0</v>
      </c>
      <c r="ES767" s="171">
        <f t="shared" si="818"/>
        <v>0</v>
      </c>
      <c r="ET767" s="171">
        <f t="shared" si="819"/>
        <v>0</v>
      </c>
      <c r="EU767" s="171">
        <f t="shared" si="820"/>
        <v>0</v>
      </c>
      <c r="EV767" s="172">
        <f t="shared" si="821"/>
        <v>31</v>
      </c>
      <c r="EW767" s="173"/>
      <c r="EX767" s="248">
        <f t="shared" si="873"/>
        <v>0</v>
      </c>
      <c r="EY767" s="174">
        <f>(L767*regular)+(M767*Cadeirantee)</f>
        <v>0</v>
      </c>
      <c r="EZ767" s="249">
        <f>SUMIF(FG767:GJ767,"&gt;0")</f>
        <v>0</v>
      </c>
      <c r="FA767" s="249">
        <f>SUMIF(FG767:GJ767,"&lt;0")+SUMIF(GN767:HP767,"&lt;0")</f>
        <v>0</v>
      </c>
      <c r="FB767" s="174">
        <v>0</v>
      </c>
      <c r="FC767" s="126">
        <f>N767*km*'VALORES TABELA'!$B$13</f>
        <v>0</v>
      </c>
      <c r="FD767" s="250">
        <f t="shared" ref="FD767:FD770" si="874">GL767</f>
        <v>0</v>
      </c>
      <c r="FE767" s="105"/>
      <c r="FF767" s="119"/>
      <c r="FG767" s="119"/>
      <c r="FH767" s="119"/>
      <c r="FI767" s="119"/>
      <c r="FJ767" s="119"/>
      <c r="FK767" s="119"/>
      <c r="FL767" s="119"/>
      <c r="FM767" s="119"/>
      <c r="FN767" s="119"/>
      <c r="FO767" s="119"/>
      <c r="FP767" s="119"/>
      <c r="FQ767" s="119"/>
      <c r="FR767" s="119"/>
      <c r="FS767" s="119"/>
      <c r="FT767" s="119"/>
      <c r="FU767" s="119"/>
      <c r="FV767" s="119"/>
      <c r="FW767" s="119"/>
      <c r="FX767" s="119"/>
      <c r="FY767" s="119"/>
      <c r="FZ767" s="119"/>
      <c r="GA767" s="119"/>
      <c r="GB767" s="119"/>
      <c r="GC767" s="119"/>
      <c r="GD767" s="119"/>
      <c r="GE767" s="119"/>
      <c r="GF767" s="119"/>
      <c r="GG767" s="119"/>
      <c r="GH767" s="119"/>
      <c r="GI767" s="119"/>
      <c r="GJ767" s="119"/>
      <c r="GK767" s="251"/>
      <c r="GL767" s="103">
        <f t="shared" si="822"/>
        <v>0</v>
      </c>
      <c r="GM767" s="124"/>
      <c r="GN767" s="104"/>
      <c r="GO767" s="104"/>
      <c r="GP767" s="104"/>
      <c r="GQ767" s="104"/>
      <c r="GR767" s="104"/>
      <c r="GS767" s="104"/>
      <c r="GT767" s="104"/>
      <c r="GU767" s="104"/>
      <c r="GV767" s="104"/>
      <c r="GW767" s="104"/>
      <c r="GX767" s="104"/>
      <c r="GY767" s="104"/>
      <c r="GZ767" s="104"/>
      <c r="HA767" s="104"/>
      <c r="HB767" s="104"/>
      <c r="HC767" s="104"/>
      <c r="HD767" s="104"/>
      <c r="HE767" s="104"/>
      <c r="HF767" s="104"/>
      <c r="HG767" s="104"/>
      <c r="HH767" s="104"/>
      <c r="HI767" s="104"/>
      <c r="HJ767" s="104"/>
      <c r="HK767" s="104"/>
      <c r="HL767" s="104"/>
      <c r="HM767" s="104"/>
      <c r="HN767" s="104"/>
      <c r="HO767" s="104"/>
      <c r="HP767" s="104"/>
      <c r="HQ767" s="64"/>
      <c r="HR767" s="64"/>
      <c r="HS767" s="64"/>
      <c r="HT767" s="64"/>
      <c r="HU767" s="64"/>
      <c r="HV767" s="64"/>
      <c r="HW767" s="105"/>
      <c r="HX767" s="64"/>
      <c r="HY767" s="280">
        <f t="shared" ref="HY767:HY770" si="875">IF(ISTEXT(EM767), VALUE(EM767), EM767)</f>
        <v>0</v>
      </c>
      <c r="HZ767" s="280">
        <f t="shared" ref="HZ767:HZ770" si="876">IF(ISTEXT(EN767), VALUE(EN767), EN767)</f>
        <v>0</v>
      </c>
      <c r="IA767" s="280">
        <f t="shared" ref="IA767:IA770" si="877">IF(ISTEXT(EO767), VALUE(EO767), EO767)</f>
        <v>0</v>
      </c>
      <c r="IB767" s="64"/>
      <c r="IC767" s="64"/>
    </row>
    <row r="768" spans="1:237" s="106" customFormat="1" ht="22.5" customHeight="1" x14ac:dyDescent="0.25">
      <c r="A768" s="368" t="s">
        <v>3861</v>
      </c>
      <c r="B768" s="369" t="s">
        <v>3862</v>
      </c>
      <c r="C768" s="375" t="s">
        <v>3229</v>
      </c>
      <c r="D768" s="371" t="s">
        <v>3863</v>
      </c>
      <c r="E768" s="371" t="s">
        <v>3864</v>
      </c>
      <c r="F768" s="376" t="s">
        <v>3222</v>
      </c>
      <c r="G768" s="376" t="s">
        <v>3223</v>
      </c>
      <c r="H768" s="373" t="s">
        <v>242</v>
      </c>
      <c r="I768" s="374" t="s">
        <v>3865</v>
      </c>
      <c r="J768" s="421" t="s">
        <v>3227</v>
      </c>
      <c r="K768" s="422" t="s">
        <v>3231</v>
      </c>
      <c r="L768" s="329">
        <f>CONTINUA!BV768</f>
        <v>0</v>
      </c>
      <c r="M768" s="329">
        <f>CONTINUA!BW768</f>
        <v>0</v>
      </c>
      <c r="N768" s="657"/>
      <c r="O768" s="658" t="s">
        <v>4229</v>
      </c>
      <c r="P768" s="659" t="s">
        <v>206</v>
      </c>
      <c r="Q768" s="400"/>
      <c r="R768" s="401"/>
      <c r="S768" s="400"/>
      <c r="T768" s="401"/>
      <c r="U768" s="400"/>
      <c r="V768" s="401"/>
      <c r="W768" s="400"/>
      <c r="X768" s="401"/>
      <c r="Y768" s="400"/>
      <c r="Z768" s="401"/>
      <c r="AA768" s="400"/>
      <c r="AB768" s="401"/>
      <c r="AC768" s="400"/>
      <c r="AD768" s="401"/>
      <c r="AE768" s="400"/>
      <c r="AF768" s="401"/>
      <c r="AG768" s="400"/>
      <c r="AH768" s="401"/>
      <c r="AI768" s="400"/>
      <c r="AJ768" s="401"/>
      <c r="AK768" s="400"/>
      <c r="AL768" s="401"/>
      <c r="AM768" s="400"/>
      <c r="AN768" s="401"/>
      <c r="AO768" s="400"/>
      <c r="AP768" s="401"/>
      <c r="AQ768" s="400"/>
      <c r="AR768" s="401"/>
      <c r="AS768" s="400"/>
      <c r="AT768" s="401"/>
      <c r="AU768" s="400"/>
      <c r="AV768" s="401"/>
      <c r="AW768" s="400"/>
      <c r="AX768" s="401"/>
      <c r="AY768" s="400"/>
      <c r="AZ768" s="401"/>
      <c r="BA768" s="400"/>
      <c r="BB768" s="401"/>
      <c r="BC768" s="400"/>
      <c r="BD768" s="401"/>
      <c r="BE768" s="400"/>
      <c r="BF768" s="401"/>
      <c r="BG768" s="400"/>
      <c r="BH768" s="401"/>
      <c r="BI768" s="400"/>
      <c r="BJ768" s="401"/>
      <c r="BK768" s="400"/>
      <c r="BL768" s="401"/>
      <c r="BM768" s="400"/>
      <c r="BN768" s="401"/>
      <c r="BO768" s="400"/>
      <c r="BP768" s="401"/>
      <c r="BQ768" s="400"/>
      <c r="BR768" s="401"/>
      <c r="BS768" s="400"/>
      <c r="BT768" s="401"/>
      <c r="BU768" s="400"/>
      <c r="BV768" s="401"/>
      <c r="BW768" s="400"/>
      <c r="BX768" s="401"/>
      <c r="BY768" s="400"/>
      <c r="BZ768" s="401"/>
      <c r="CA768" s="400"/>
      <c r="CB768" s="401"/>
      <c r="CC768" s="400"/>
      <c r="CD768" s="401"/>
      <c r="CE768" s="400"/>
      <c r="CF768" s="401"/>
      <c r="CG768" s="400"/>
      <c r="CH768" s="401"/>
      <c r="CI768" s="400"/>
      <c r="CJ768" s="401"/>
      <c r="CK768" s="400"/>
      <c r="CL768" s="401"/>
      <c r="CM768" s="400"/>
      <c r="CN768" s="401"/>
      <c r="CO768" s="400"/>
      <c r="CP768" s="401"/>
      <c r="CQ768" s="400"/>
      <c r="CR768" s="401"/>
      <c r="CS768" s="400"/>
      <c r="CT768" s="401"/>
      <c r="CU768" s="400"/>
      <c r="CV768" s="401"/>
      <c r="CW768" s="400"/>
      <c r="CX768" s="401"/>
      <c r="CY768" s="400"/>
      <c r="CZ768" s="401"/>
      <c r="DA768" s="400"/>
      <c r="DB768" s="401"/>
      <c r="DC768" s="400"/>
      <c r="DD768" s="401"/>
      <c r="DE768" s="400"/>
      <c r="DF768" s="401"/>
      <c r="DG768" s="400"/>
      <c r="DH768" s="401"/>
      <c r="DI768" s="400"/>
      <c r="DJ768" s="401"/>
      <c r="DK768" s="400"/>
      <c r="DL768" s="401"/>
      <c r="DM768" s="400"/>
      <c r="DN768" s="401"/>
      <c r="DO768" s="400"/>
      <c r="DP768" s="401"/>
      <c r="DQ768" s="400"/>
      <c r="DR768" s="401"/>
      <c r="DS768" s="400"/>
      <c r="DT768" s="401"/>
      <c r="DU768" s="400"/>
      <c r="DV768" s="401"/>
      <c r="DW768" s="400"/>
      <c r="DX768" s="401"/>
      <c r="DY768" s="400"/>
      <c r="DZ768" s="401"/>
      <c r="EA768" s="400"/>
      <c r="EB768" s="401"/>
      <c r="EC768" s="400"/>
      <c r="ED768" s="401"/>
      <c r="EE768" s="400"/>
      <c r="EF768" s="401"/>
      <c r="EG768" s="400"/>
      <c r="EH768" s="401"/>
      <c r="EI768" s="400"/>
      <c r="EJ768" s="447"/>
      <c r="EK768" s="511"/>
      <c r="EL768" s="514"/>
      <c r="EM768" s="448"/>
      <c r="EN768" s="344"/>
      <c r="EO768" s="345"/>
      <c r="EP768" s="171">
        <f t="shared" si="815"/>
        <v>0</v>
      </c>
      <c r="EQ768" s="171">
        <f t="shared" si="816"/>
        <v>0</v>
      </c>
      <c r="ER768" s="171">
        <f t="shared" si="817"/>
        <v>0</v>
      </c>
      <c r="ES768" s="171">
        <f t="shared" si="818"/>
        <v>0</v>
      </c>
      <c r="ET768" s="171">
        <f t="shared" si="819"/>
        <v>0</v>
      </c>
      <c r="EU768" s="171">
        <f t="shared" si="820"/>
        <v>0</v>
      </c>
      <c r="EV768" s="172">
        <f t="shared" si="821"/>
        <v>0</v>
      </c>
      <c r="EW768" s="125"/>
      <c r="EX768" s="248">
        <f t="shared" si="873"/>
        <v>0</v>
      </c>
      <c r="EY768" s="174">
        <f>(L768*regular)+(M768*Cadeirantee)</f>
        <v>0</v>
      </c>
      <c r="EZ768" s="249">
        <f>SUMIF(FG768:GJ768,"&gt;0")</f>
        <v>0</v>
      </c>
      <c r="FA768" s="249">
        <f>SUMIF(FG768:GJ768,"&lt;0")+SUMIF(GN768:HP768,"&lt;0")</f>
        <v>0</v>
      </c>
      <c r="FB768" s="174">
        <v>0</v>
      </c>
      <c r="FC768" s="126">
        <f>N768*km*'VALORES TABELA'!$B$13</f>
        <v>0</v>
      </c>
      <c r="FD768" s="250">
        <f t="shared" si="874"/>
        <v>0</v>
      </c>
      <c r="FE768" s="105"/>
      <c r="FF768" s="108"/>
      <c r="FG768" s="108"/>
      <c r="FH768" s="108"/>
      <c r="FI768" s="108"/>
      <c r="FJ768" s="108"/>
      <c r="FK768" s="108"/>
      <c r="FL768" s="108"/>
      <c r="FM768" s="108"/>
      <c r="FN768" s="108"/>
      <c r="FO768" s="108"/>
      <c r="FP768" s="108"/>
      <c r="FQ768" s="108"/>
      <c r="FR768" s="108"/>
      <c r="FS768" s="108"/>
      <c r="FT768" s="108"/>
      <c r="FU768" s="108"/>
      <c r="FV768" s="108"/>
      <c r="FW768" s="108"/>
      <c r="FX768" s="108"/>
      <c r="FY768" s="108"/>
      <c r="FZ768" s="108"/>
      <c r="GA768" s="108"/>
      <c r="GB768" s="108"/>
      <c r="GC768" s="108"/>
      <c r="GD768" s="108"/>
      <c r="GE768" s="108"/>
      <c r="GF768" s="108"/>
      <c r="GG768" s="108"/>
      <c r="GH768" s="108"/>
      <c r="GI768" s="108"/>
      <c r="GJ768" s="108"/>
      <c r="GK768" s="251"/>
      <c r="GL768" s="103">
        <f t="shared" si="822"/>
        <v>0</v>
      </c>
      <c r="GM768" s="124"/>
      <c r="GN768" s="104"/>
      <c r="GO768" s="104"/>
      <c r="GP768" s="104"/>
      <c r="GQ768" s="104"/>
      <c r="GR768" s="104"/>
      <c r="GS768" s="104"/>
      <c r="GT768" s="104"/>
      <c r="GU768" s="104"/>
      <c r="GV768" s="104"/>
      <c r="GW768" s="104"/>
      <c r="GX768" s="104"/>
      <c r="GY768" s="104"/>
      <c r="GZ768" s="104"/>
      <c r="HA768" s="104"/>
      <c r="HB768" s="104"/>
      <c r="HC768" s="104"/>
      <c r="HD768" s="104"/>
      <c r="HE768" s="104"/>
      <c r="HF768" s="104"/>
      <c r="HG768" s="104"/>
      <c r="HH768" s="104"/>
      <c r="HI768" s="104"/>
      <c r="HJ768" s="104"/>
      <c r="HK768" s="104"/>
      <c r="HL768" s="104"/>
      <c r="HM768" s="104"/>
      <c r="HN768" s="104"/>
      <c r="HO768" s="104"/>
      <c r="HP768" s="104"/>
      <c r="HQ768" s="64"/>
      <c r="HR768" s="64"/>
      <c r="HS768" s="64"/>
      <c r="HT768" s="64"/>
      <c r="HU768" s="64"/>
      <c r="HV768" s="64"/>
      <c r="HW768" s="105"/>
      <c r="HX768" s="64"/>
      <c r="HY768" s="280">
        <f t="shared" si="875"/>
        <v>0</v>
      </c>
      <c r="HZ768" s="280">
        <f t="shared" si="876"/>
        <v>0</v>
      </c>
      <c r="IA768" s="280">
        <f t="shared" si="877"/>
        <v>0</v>
      </c>
      <c r="IB768" s="64"/>
      <c r="IC768" s="64"/>
    </row>
    <row r="769" spans="1:237" s="106" customFormat="1" ht="22.5" customHeight="1" x14ac:dyDescent="0.25">
      <c r="A769" s="368" t="s">
        <v>3861</v>
      </c>
      <c r="B769" s="369" t="s">
        <v>3862</v>
      </c>
      <c r="C769" s="375" t="s">
        <v>3229</v>
      </c>
      <c r="D769" s="371" t="s">
        <v>3863</v>
      </c>
      <c r="E769" s="371" t="s">
        <v>3864</v>
      </c>
      <c r="F769" s="376" t="s">
        <v>3222</v>
      </c>
      <c r="G769" s="376" t="s">
        <v>3223</v>
      </c>
      <c r="H769" s="373" t="s">
        <v>242</v>
      </c>
      <c r="I769" s="374" t="s">
        <v>3865</v>
      </c>
      <c r="J769" s="421" t="s">
        <v>3227</v>
      </c>
      <c r="K769" s="423" t="s">
        <v>3232</v>
      </c>
      <c r="L769" s="329">
        <f>CONTINUA!BV769</f>
        <v>0</v>
      </c>
      <c r="M769" s="329">
        <f>CONTINUA!BW769</f>
        <v>0</v>
      </c>
      <c r="N769" s="657"/>
      <c r="O769" s="658" t="s">
        <v>4229</v>
      </c>
      <c r="P769" s="659" t="s">
        <v>206</v>
      </c>
      <c r="Q769" s="400"/>
      <c r="R769" s="401"/>
      <c r="S769" s="400"/>
      <c r="T769" s="401"/>
      <c r="U769" s="400"/>
      <c r="V769" s="401"/>
      <c r="W769" s="400"/>
      <c r="X769" s="401"/>
      <c r="Y769" s="400"/>
      <c r="Z769" s="401"/>
      <c r="AA769" s="400"/>
      <c r="AB769" s="401"/>
      <c r="AC769" s="400"/>
      <c r="AD769" s="401"/>
      <c r="AE769" s="400"/>
      <c r="AF769" s="401"/>
      <c r="AG769" s="400"/>
      <c r="AH769" s="401"/>
      <c r="AI769" s="400"/>
      <c r="AJ769" s="401"/>
      <c r="AK769" s="400"/>
      <c r="AL769" s="401"/>
      <c r="AM769" s="400"/>
      <c r="AN769" s="401"/>
      <c r="AO769" s="400"/>
      <c r="AP769" s="401"/>
      <c r="AQ769" s="400"/>
      <c r="AR769" s="401"/>
      <c r="AS769" s="400"/>
      <c r="AT769" s="401"/>
      <c r="AU769" s="400"/>
      <c r="AV769" s="401"/>
      <c r="AW769" s="400"/>
      <c r="AX769" s="401"/>
      <c r="AY769" s="400"/>
      <c r="AZ769" s="401"/>
      <c r="BA769" s="400"/>
      <c r="BB769" s="401"/>
      <c r="BC769" s="400"/>
      <c r="BD769" s="401"/>
      <c r="BE769" s="400"/>
      <c r="BF769" s="401"/>
      <c r="BG769" s="400"/>
      <c r="BH769" s="401"/>
      <c r="BI769" s="400"/>
      <c r="BJ769" s="401"/>
      <c r="BK769" s="400"/>
      <c r="BL769" s="401"/>
      <c r="BM769" s="400"/>
      <c r="BN769" s="401"/>
      <c r="BO769" s="400"/>
      <c r="BP769" s="401"/>
      <c r="BQ769" s="400"/>
      <c r="BR769" s="401"/>
      <c r="BS769" s="400"/>
      <c r="BT769" s="401"/>
      <c r="BU769" s="400"/>
      <c r="BV769" s="401"/>
      <c r="BW769" s="400"/>
      <c r="BX769" s="401"/>
      <c r="BY769" s="400"/>
      <c r="BZ769" s="401"/>
      <c r="CA769" s="400"/>
      <c r="CB769" s="401"/>
      <c r="CC769" s="400"/>
      <c r="CD769" s="401"/>
      <c r="CE769" s="400"/>
      <c r="CF769" s="401"/>
      <c r="CG769" s="400"/>
      <c r="CH769" s="401"/>
      <c r="CI769" s="400"/>
      <c r="CJ769" s="401"/>
      <c r="CK769" s="400"/>
      <c r="CL769" s="401"/>
      <c r="CM769" s="400"/>
      <c r="CN769" s="401"/>
      <c r="CO769" s="400"/>
      <c r="CP769" s="401"/>
      <c r="CQ769" s="400"/>
      <c r="CR769" s="401"/>
      <c r="CS769" s="400"/>
      <c r="CT769" s="401"/>
      <c r="CU769" s="400"/>
      <c r="CV769" s="401"/>
      <c r="CW769" s="400"/>
      <c r="CX769" s="401"/>
      <c r="CY769" s="400"/>
      <c r="CZ769" s="401"/>
      <c r="DA769" s="400"/>
      <c r="DB769" s="401"/>
      <c r="DC769" s="400"/>
      <c r="DD769" s="401"/>
      <c r="DE769" s="400"/>
      <c r="DF769" s="401"/>
      <c r="DG769" s="400"/>
      <c r="DH769" s="401"/>
      <c r="DI769" s="400"/>
      <c r="DJ769" s="401"/>
      <c r="DK769" s="400"/>
      <c r="DL769" s="401"/>
      <c r="DM769" s="400"/>
      <c r="DN769" s="401"/>
      <c r="DO769" s="400"/>
      <c r="DP769" s="401"/>
      <c r="DQ769" s="400"/>
      <c r="DR769" s="401"/>
      <c r="DS769" s="400"/>
      <c r="DT769" s="401"/>
      <c r="DU769" s="400"/>
      <c r="DV769" s="401"/>
      <c r="DW769" s="400"/>
      <c r="DX769" s="401"/>
      <c r="DY769" s="400"/>
      <c r="DZ769" s="401"/>
      <c r="EA769" s="400"/>
      <c r="EB769" s="401"/>
      <c r="EC769" s="400"/>
      <c r="ED769" s="401"/>
      <c r="EE769" s="400"/>
      <c r="EF769" s="401"/>
      <c r="EG769" s="400"/>
      <c r="EH769" s="401"/>
      <c r="EI769" s="400"/>
      <c r="EJ769" s="447"/>
      <c r="EK769" s="511"/>
      <c r="EL769" s="514"/>
      <c r="EM769" s="448"/>
      <c r="EN769" s="344"/>
      <c r="EO769" s="345"/>
      <c r="EP769" s="171">
        <f t="shared" si="815"/>
        <v>0</v>
      </c>
      <c r="EQ769" s="171">
        <f t="shared" si="816"/>
        <v>0</v>
      </c>
      <c r="ER769" s="171">
        <f t="shared" si="817"/>
        <v>0</v>
      </c>
      <c r="ES769" s="171">
        <f t="shared" si="818"/>
        <v>0</v>
      </c>
      <c r="ET769" s="171">
        <f t="shared" si="819"/>
        <v>0</v>
      </c>
      <c r="EU769" s="171">
        <f t="shared" si="820"/>
        <v>0</v>
      </c>
      <c r="EV769" s="172">
        <f t="shared" si="821"/>
        <v>0</v>
      </c>
      <c r="EW769" s="127"/>
      <c r="EX769" s="248">
        <f t="shared" si="873"/>
        <v>0</v>
      </c>
      <c r="EY769" s="174">
        <f>(L769*regular)+(M769*Cadeirantee)</f>
        <v>0</v>
      </c>
      <c r="EZ769" s="249">
        <f>SUMIF(FG769:GJ769,"&gt;0")</f>
        <v>0</v>
      </c>
      <c r="FA769" s="249">
        <f>SUMIF(FG769:GJ769,"&lt;0")+SUMIF(GN769:HP769,"&lt;0")</f>
        <v>0</v>
      </c>
      <c r="FB769" s="174">
        <v>0</v>
      </c>
      <c r="FC769" s="126">
        <f>N769*km*'VALORES TABELA'!$B$13</f>
        <v>0</v>
      </c>
      <c r="FD769" s="250">
        <f t="shared" si="874"/>
        <v>0</v>
      </c>
      <c r="FE769" s="105"/>
      <c r="FF769" s="118"/>
      <c r="FG769" s="118"/>
      <c r="FH769" s="118"/>
      <c r="FI769" s="118"/>
      <c r="FJ769" s="118"/>
      <c r="FK769" s="118"/>
      <c r="FL769" s="118"/>
      <c r="FM769" s="118"/>
      <c r="FN769" s="118"/>
      <c r="FO769" s="118"/>
      <c r="FP769" s="118"/>
      <c r="FQ769" s="118"/>
      <c r="FR769" s="118"/>
      <c r="FS769" s="118"/>
      <c r="FT769" s="118"/>
      <c r="FU769" s="118"/>
      <c r="FV769" s="118"/>
      <c r="FW769" s="118"/>
      <c r="FX769" s="118"/>
      <c r="FY769" s="118"/>
      <c r="FZ769" s="118"/>
      <c r="GA769" s="118"/>
      <c r="GB769" s="118"/>
      <c r="GC769" s="118"/>
      <c r="GD769" s="118"/>
      <c r="GE769" s="118"/>
      <c r="GF769" s="118"/>
      <c r="GG769" s="118"/>
      <c r="GH769" s="118"/>
      <c r="GI769" s="118"/>
      <c r="GJ769" s="118"/>
      <c r="GK769" s="252"/>
      <c r="GL769" s="103">
        <f t="shared" si="822"/>
        <v>0</v>
      </c>
      <c r="GM769" s="124"/>
      <c r="GN769" s="104"/>
      <c r="GO769" s="104"/>
      <c r="GP769" s="104"/>
      <c r="GQ769" s="104"/>
      <c r="GR769" s="104"/>
      <c r="GS769" s="104"/>
      <c r="GT769" s="104"/>
      <c r="GU769" s="104"/>
      <c r="GV769" s="104"/>
      <c r="GW769" s="104"/>
      <c r="GX769" s="104"/>
      <c r="GY769" s="104"/>
      <c r="GZ769" s="104"/>
      <c r="HA769" s="104"/>
      <c r="HB769" s="104"/>
      <c r="HC769" s="104"/>
      <c r="HD769" s="104"/>
      <c r="HE769" s="104"/>
      <c r="HF769" s="104"/>
      <c r="HG769" s="104"/>
      <c r="HH769" s="104"/>
      <c r="HI769" s="104"/>
      <c r="HJ769" s="104"/>
      <c r="HK769" s="104"/>
      <c r="HL769" s="104"/>
      <c r="HM769" s="104"/>
      <c r="HN769" s="104"/>
      <c r="HO769" s="104"/>
      <c r="HP769" s="104"/>
      <c r="HQ769" s="64"/>
      <c r="HR769" s="65"/>
      <c r="HS769" s="65"/>
      <c r="HT769" s="65"/>
      <c r="HU769" s="65"/>
      <c r="HV769" s="65"/>
      <c r="HW769" s="105"/>
      <c r="HX769" s="65"/>
      <c r="HY769" s="280">
        <f t="shared" si="875"/>
        <v>0</v>
      </c>
      <c r="HZ769" s="280">
        <f t="shared" si="876"/>
        <v>0</v>
      </c>
      <c r="IA769" s="280">
        <f t="shared" si="877"/>
        <v>0</v>
      </c>
      <c r="IB769" s="65"/>
      <c r="IC769" s="65"/>
    </row>
    <row r="770" spans="1:237" s="106" customFormat="1" ht="22.5" customHeight="1" thickBot="1" x14ac:dyDescent="0.3">
      <c r="A770" s="377" t="s">
        <v>3861</v>
      </c>
      <c r="B770" s="378" t="s">
        <v>3862</v>
      </c>
      <c r="C770" s="379" t="s">
        <v>3229</v>
      </c>
      <c r="D770" s="380" t="s">
        <v>3863</v>
      </c>
      <c r="E770" s="380" t="s">
        <v>3864</v>
      </c>
      <c r="F770" s="381" t="s">
        <v>3222</v>
      </c>
      <c r="G770" s="381" t="s">
        <v>3223</v>
      </c>
      <c r="H770" s="382" t="s">
        <v>242</v>
      </c>
      <c r="I770" s="383" t="s">
        <v>3865</v>
      </c>
      <c r="J770" s="421" t="s">
        <v>3227</v>
      </c>
      <c r="K770" s="424" t="s">
        <v>60</v>
      </c>
      <c r="L770" s="329">
        <f>CONTINUA!BV770</f>
        <v>0</v>
      </c>
      <c r="M770" s="329">
        <f>CONTINUA!BW770</f>
        <v>0</v>
      </c>
      <c r="N770" s="657"/>
      <c r="O770" s="658" t="s">
        <v>4229</v>
      </c>
      <c r="P770" s="659" t="s">
        <v>206</v>
      </c>
      <c r="Q770" s="400"/>
      <c r="R770" s="401"/>
      <c r="S770" s="400"/>
      <c r="T770" s="401"/>
      <c r="U770" s="400"/>
      <c r="V770" s="401"/>
      <c r="W770" s="400"/>
      <c r="X770" s="401"/>
      <c r="Y770" s="400"/>
      <c r="Z770" s="401"/>
      <c r="AA770" s="400"/>
      <c r="AB770" s="401"/>
      <c r="AC770" s="400"/>
      <c r="AD770" s="401"/>
      <c r="AE770" s="400"/>
      <c r="AF770" s="401"/>
      <c r="AG770" s="400"/>
      <c r="AH770" s="401"/>
      <c r="AI770" s="400"/>
      <c r="AJ770" s="401"/>
      <c r="AK770" s="400"/>
      <c r="AL770" s="401"/>
      <c r="AM770" s="400"/>
      <c r="AN770" s="401"/>
      <c r="AO770" s="400"/>
      <c r="AP770" s="401"/>
      <c r="AQ770" s="400"/>
      <c r="AR770" s="401"/>
      <c r="AS770" s="400"/>
      <c r="AT770" s="401"/>
      <c r="AU770" s="400"/>
      <c r="AV770" s="401"/>
      <c r="AW770" s="400"/>
      <c r="AX770" s="401"/>
      <c r="AY770" s="400"/>
      <c r="AZ770" s="401"/>
      <c r="BA770" s="400"/>
      <c r="BB770" s="401"/>
      <c r="BC770" s="400"/>
      <c r="BD770" s="401"/>
      <c r="BE770" s="400"/>
      <c r="BF770" s="401"/>
      <c r="BG770" s="400"/>
      <c r="BH770" s="401"/>
      <c r="BI770" s="400"/>
      <c r="BJ770" s="401"/>
      <c r="BK770" s="400"/>
      <c r="BL770" s="401"/>
      <c r="BM770" s="400"/>
      <c r="BN770" s="401"/>
      <c r="BO770" s="400"/>
      <c r="BP770" s="401"/>
      <c r="BQ770" s="400"/>
      <c r="BR770" s="401"/>
      <c r="BS770" s="400"/>
      <c r="BT770" s="401"/>
      <c r="BU770" s="400"/>
      <c r="BV770" s="401"/>
      <c r="BW770" s="400"/>
      <c r="BX770" s="401"/>
      <c r="BY770" s="400"/>
      <c r="BZ770" s="401"/>
      <c r="CA770" s="400"/>
      <c r="CB770" s="401"/>
      <c r="CC770" s="400"/>
      <c r="CD770" s="401"/>
      <c r="CE770" s="400"/>
      <c r="CF770" s="401"/>
      <c r="CG770" s="400"/>
      <c r="CH770" s="401"/>
      <c r="CI770" s="400"/>
      <c r="CJ770" s="401"/>
      <c r="CK770" s="400"/>
      <c r="CL770" s="401"/>
      <c r="CM770" s="400"/>
      <c r="CN770" s="401"/>
      <c r="CO770" s="400"/>
      <c r="CP770" s="401"/>
      <c r="CQ770" s="400"/>
      <c r="CR770" s="401"/>
      <c r="CS770" s="400"/>
      <c r="CT770" s="401"/>
      <c r="CU770" s="400"/>
      <c r="CV770" s="401"/>
      <c r="CW770" s="400"/>
      <c r="CX770" s="401"/>
      <c r="CY770" s="400"/>
      <c r="CZ770" s="401"/>
      <c r="DA770" s="400"/>
      <c r="DB770" s="401"/>
      <c r="DC770" s="400"/>
      <c r="DD770" s="401"/>
      <c r="DE770" s="400"/>
      <c r="DF770" s="401"/>
      <c r="DG770" s="400"/>
      <c r="DH770" s="401"/>
      <c r="DI770" s="400"/>
      <c r="DJ770" s="401"/>
      <c r="DK770" s="400"/>
      <c r="DL770" s="401"/>
      <c r="DM770" s="400"/>
      <c r="DN770" s="401"/>
      <c r="DO770" s="400"/>
      <c r="DP770" s="401"/>
      <c r="DQ770" s="400"/>
      <c r="DR770" s="401"/>
      <c r="DS770" s="400"/>
      <c r="DT770" s="401"/>
      <c r="DU770" s="400"/>
      <c r="DV770" s="401"/>
      <c r="DW770" s="400"/>
      <c r="DX770" s="401"/>
      <c r="DY770" s="400"/>
      <c r="DZ770" s="401"/>
      <c r="EA770" s="400"/>
      <c r="EB770" s="401"/>
      <c r="EC770" s="400"/>
      <c r="ED770" s="401"/>
      <c r="EE770" s="400"/>
      <c r="EF770" s="401"/>
      <c r="EG770" s="400"/>
      <c r="EH770" s="401"/>
      <c r="EI770" s="400"/>
      <c r="EJ770" s="447"/>
      <c r="EK770" s="512"/>
      <c r="EL770" s="515"/>
      <c r="EM770" s="450"/>
      <c r="EN770" s="348"/>
      <c r="EO770" s="348"/>
      <c r="EP770" s="179">
        <f t="shared" si="815"/>
        <v>0</v>
      </c>
      <c r="EQ770" s="179">
        <f t="shared" si="816"/>
        <v>0</v>
      </c>
      <c r="ER770" s="179">
        <f t="shared" si="817"/>
        <v>0</v>
      </c>
      <c r="ES770" s="179">
        <f t="shared" si="818"/>
        <v>0</v>
      </c>
      <c r="ET770" s="179">
        <f t="shared" si="819"/>
        <v>0</v>
      </c>
      <c r="EU770" s="179">
        <f t="shared" si="820"/>
        <v>0</v>
      </c>
      <c r="EV770" s="172">
        <f t="shared" si="821"/>
        <v>0</v>
      </c>
      <c r="EW770" s="253"/>
      <c r="EX770" s="254">
        <v>0</v>
      </c>
      <c r="EY770" s="180">
        <v>0</v>
      </c>
      <c r="EZ770" s="255">
        <v>0</v>
      </c>
      <c r="FA770" s="255">
        <v>0</v>
      </c>
      <c r="FB770" s="180">
        <f>SUM(FF770:GI770)/2</f>
        <v>0</v>
      </c>
      <c r="FC770" s="256">
        <f>N770*km*'VALORES TABELA'!$B$13</f>
        <v>0</v>
      </c>
      <c r="FD770" s="250">
        <f t="shared" si="874"/>
        <v>0</v>
      </c>
      <c r="FE770" s="257"/>
      <c r="FF770" s="181">
        <f>((Q770+S770)*Percapita)+((R770+T770)*Cadeirante)</f>
        <v>0</v>
      </c>
      <c r="FG770" s="181">
        <f>((U770+W770)*Percapita/30*FG$4)+((V770+X770)*Cadeirante/30*FG$4)</f>
        <v>0</v>
      </c>
      <c r="FH770" s="181">
        <f>((Y770+AA770)*Percapita/30*FH$4)+((Z770+AB770)*Cadeirante/30*FH$4)</f>
        <v>0</v>
      </c>
      <c r="FI770" s="181">
        <f>((AC770+AE770)*Percapita/30*FI$4)+((AD770+AF770)*Cadeirante/30*FI$4)</f>
        <v>0</v>
      </c>
      <c r="FJ770" s="181">
        <f>((AG770+AI770)*Percapita/30*FJ$4)+((AH770+AJ770)*Cadeirante/30*FJ$4)</f>
        <v>0</v>
      </c>
      <c r="FK770" s="181">
        <f>((AK770+AM770)*Percapita/30*FK$4)+((AL770+AN770)*Cadeirante/30*FK$4)</f>
        <v>0</v>
      </c>
      <c r="FL770" s="181">
        <f>((AO770+AQ770)*Percapita/30*FL$4)+((AP770+AR770)*Cadeirante/30*FL$4)</f>
        <v>0</v>
      </c>
      <c r="FM770" s="181">
        <f>((AS770+AU770)*Percapita/30*FM$4)+((AT770+AV770)*Cadeirante/30*FM$4)</f>
        <v>0</v>
      </c>
      <c r="FN770" s="181">
        <f>((AW770+AY770)*Percapita/30*FN$4)+((AX770+AZ770)*Cadeirante/30*FN$4)</f>
        <v>0</v>
      </c>
      <c r="FO770" s="181">
        <f>((BA770+BC770)*Percapita/30*FO$4)+((BB770+BD770)*Cadeirante/30*FO$4)</f>
        <v>0</v>
      </c>
      <c r="FP770" s="181">
        <f>((BE770+BG770)*Percapita/30*FP$4)+((BF770+BH770)*Cadeirante/30*FP$4)</f>
        <v>0</v>
      </c>
      <c r="FQ770" s="181">
        <f>((BI770+BK770)*Percapita/30*FQ$4)+((BJ770+BL770)*Cadeirante/30*FQ$4)</f>
        <v>0</v>
      </c>
      <c r="FR770" s="181">
        <f>((BM770+BO770)*Percapita/30*FR$4)+((BN770+BP770)*Cadeirante/30*FR$4)</f>
        <v>0</v>
      </c>
      <c r="FS770" s="181">
        <f>((BQ770+BS770)*Percapita/30*FS$4)+((BR770+BT770)*Cadeirante/30*FS$4)</f>
        <v>0</v>
      </c>
      <c r="FT770" s="181">
        <f>((BU770+BW770)*Percapita/30*FT$4)+((BV770+BX770)*Cadeirante/30*FT$4)</f>
        <v>0</v>
      </c>
      <c r="FU770" s="181">
        <f>((BY770+CA770)*Percapita/30*FU$4)+((BZ770+CB770)*Cadeirante/30*FU$4)</f>
        <v>0</v>
      </c>
      <c r="FV770" s="181">
        <f>((CC770+CE770)*Percapita/30*FV$4)+((CD770+CF770)*Cadeirante/30*FV$4)</f>
        <v>0</v>
      </c>
      <c r="FW770" s="181">
        <f>((CG770+CI770)*Percapita/30*FW$4)+((CI770+CK770)*Cadeirante/30*FW$4)</f>
        <v>0</v>
      </c>
      <c r="FX770" s="181">
        <f>((CK770+CM770)*Percapita/30*FX$4)+((CL770+CN770)*Cadeirante/30*FX$4)</f>
        <v>0</v>
      </c>
      <c r="FY770" s="181">
        <f>((CO770+CQ770)*Percapita/30*FY$4)+((CP770+CR770)*Cadeirante/30*FY$4)</f>
        <v>0</v>
      </c>
      <c r="FZ770" s="181">
        <f>((CS770+CU770)*Percapita/30*FZ$4)+((CT770+CV770)*Cadeirante/30*FZ$4)</f>
        <v>0</v>
      </c>
      <c r="GA770" s="181">
        <f>((CW770+CY770)*Percapita/30*GA$4)+((CX770+CZ770)*Cadeirante/30*GA$4)</f>
        <v>0</v>
      </c>
      <c r="GB770" s="181">
        <f>((DA770+DC770)*Percapita/30*GB$4)+((DB770+DD770)*Cadeirante/30*GB$4)</f>
        <v>0</v>
      </c>
      <c r="GC770" s="181">
        <f>((DE770+DG770)*Percapita/30*GC$4)+((DF770+DH770)*Cadeirante/30*GC$4)</f>
        <v>0</v>
      </c>
      <c r="GD770" s="181">
        <f>((DI770+DK770)*Percapita/30*GD$4)+((DJ770+DL770)*Cadeirante/30*GD$4)</f>
        <v>0</v>
      </c>
      <c r="GE770" s="181">
        <f>((DM770+DO770)*Percapita/30*GE$4)+((DN770+DP770)*Cadeirante/30*GE$4)</f>
        <v>0</v>
      </c>
      <c r="GF770" s="181">
        <f>((DQ770+DS770)*Percapita/30*GF$4)+((DR770+DT770)*Cadeirante/30*GF$4)</f>
        <v>0</v>
      </c>
      <c r="GG770" s="181">
        <f>((DU770+DW770)*Percapita/30*GG$4)+((DV770+DX770)*Cadeirante/30*GG$4)</f>
        <v>0</v>
      </c>
      <c r="GH770" s="181">
        <f>((DY770+EA770)*Percapita/30*GH$4)+((DZ770+EB770)*Cadeirante/30*GH$4)</f>
        <v>0</v>
      </c>
      <c r="GI770" s="181">
        <f>((EC770+EE770)*Percapita/30*GI$4)+((ED770+EF770)*Cadeirante/30*GI$4)</f>
        <v>0</v>
      </c>
      <c r="GJ770" s="181">
        <f>((EG770+EI770)*Percapita)+((EH770+EJ770)*Cadeirante)</f>
        <v>0</v>
      </c>
      <c r="GK770" s="258"/>
      <c r="GL770" s="103">
        <f t="shared" si="822"/>
        <v>0</v>
      </c>
      <c r="GM770" s="124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259"/>
      <c r="HQ770" s="64"/>
      <c r="HW770" s="257"/>
      <c r="HY770" s="280">
        <f t="shared" si="875"/>
        <v>0</v>
      </c>
      <c r="HZ770" s="280">
        <f t="shared" si="876"/>
        <v>0</v>
      </c>
      <c r="IA770" s="280">
        <f t="shared" si="877"/>
        <v>0</v>
      </c>
    </row>
    <row r="771" spans="1:237" s="106" customFormat="1" ht="22.5" customHeight="1" x14ac:dyDescent="0.25">
      <c r="A771" t="s">
        <v>3866</v>
      </c>
      <c r="B771" s="522" t="s">
        <v>3867</v>
      </c>
      <c r="C771" s="523">
        <v>1</v>
      </c>
      <c r="D771" s="524" t="s">
        <v>3868</v>
      </c>
      <c r="E771" s="524" t="s">
        <v>3869</v>
      </c>
      <c r="F771" s="525" t="s">
        <v>3222</v>
      </c>
      <c r="G771" s="525" t="s">
        <v>3223</v>
      </c>
      <c r="H771" s="350" t="s">
        <v>243</v>
      </c>
      <c r="I771" s="351" t="s">
        <v>3870</v>
      </c>
      <c r="J771" s="409" t="s">
        <v>3227</v>
      </c>
      <c r="K771" s="410" t="s">
        <v>3228</v>
      </c>
      <c r="L771" s="329">
        <f>CONTINUA!BV771</f>
        <v>0</v>
      </c>
      <c r="M771" s="329">
        <f>CONTINUA!BW771</f>
        <v>0</v>
      </c>
      <c r="N771" s="657"/>
      <c r="O771" s="658" t="s">
        <v>4230</v>
      </c>
      <c r="P771" s="659" t="s">
        <v>206</v>
      </c>
      <c r="Q771" s="400">
        <v>16</v>
      </c>
      <c r="R771" s="401"/>
      <c r="S771" s="400"/>
      <c r="T771" s="401"/>
      <c r="U771" s="400"/>
      <c r="V771" s="401"/>
      <c r="W771" s="400"/>
      <c r="X771" s="401"/>
      <c r="Y771" s="400"/>
      <c r="Z771" s="401"/>
      <c r="AA771" s="400"/>
      <c r="AB771" s="401"/>
      <c r="AC771" s="400"/>
      <c r="AD771" s="401"/>
      <c r="AE771" s="400"/>
      <c r="AF771" s="401"/>
      <c r="AG771" s="400"/>
      <c r="AH771" s="401"/>
      <c r="AI771" s="400"/>
      <c r="AJ771" s="401"/>
      <c r="AK771" s="400"/>
      <c r="AL771" s="401"/>
      <c r="AM771" s="400"/>
      <c r="AN771" s="401"/>
      <c r="AO771" s="400"/>
      <c r="AP771" s="401"/>
      <c r="AQ771" s="400"/>
      <c r="AR771" s="401"/>
      <c r="AS771" s="400"/>
      <c r="AT771" s="401"/>
      <c r="AU771" s="400"/>
      <c r="AV771" s="401"/>
      <c r="AW771" s="400"/>
      <c r="AX771" s="401"/>
      <c r="AY771" s="400"/>
      <c r="AZ771" s="401"/>
      <c r="BA771" s="400"/>
      <c r="BB771" s="401"/>
      <c r="BC771" s="400"/>
      <c r="BD771" s="401"/>
      <c r="BE771" s="400"/>
      <c r="BF771" s="401"/>
      <c r="BG771" s="400"/>
      <c r="BH771" s="401"/>
      <c r="BI771" s="400"/>
      <c r="BJ771" s="401"/>
      <c r="BK771" s="400"/>
      <c r="BL771" s="401"/>
      <c r="BM771" s="400"/>
      <c r="BN771" s="401"/>
      <c r="BO771" s="400"/>
      <c r="BP771" s="401"/>
      <c r="BQ771" s="400"/>
      <c r="BR771" s="401"/>
      <c r="BS771" s="400"/>
      <c r="BT771" s="401"/>
      <c r="BU771" s="400"/>
      <c r="BV771" s="401"/>
      <c r="BW771" s="400"/>
      <c r="BX771" s="401"/>
      <c r="BY771" s="400"/>
      <c r="BZ771" s="401"/>
      <c r="CA771" s="400"/>
      <c r="CB771" s="401"/>
      <c r="CC771" s="400"/>
      <c r="CD771" s="401"/>
      <c r="CE771" s="400"/>
      <c r="CF771" s="401"/>
      <c r="CG771" s="400"/>
      <c r="CH771" s="401"/>
      <c r="CI771" s="400"/>
      <c r="CJ771" s="401"/>
      <c r="CK771" s="400"/>
      <c r="CL771" s="401"/>
      <c r="CM771" s="400"/>
      <c r="CN771" s="401"/>
      <c r="CO771" s="400"/>
      <c r="CP771" s="401"/>
      <c r="CQ771" s="400"/>
      <c r="CR771" s="401"/>
      <c r="CS771" s="400"/>
      <c r="CT771" s="401"/>
      <c r="CU771" s="400"/>
      <c r="CV771" s="401"/>
      <c r="CW771" s="400"/>
      <c r="CX771" s="401"/>
      <c r="CY771" s="400"/>
      <c r="CZ771" s="401"/>
      <c r="DA771" s="400"/>
      <c r="DB771" s="401"/>
      <c r="DC771" s="400"/>
      <c r="DD771" s="401"/>
      <c r="DE771" s="400"/>
      <c r="DF771" s="401"/>
      <c r="DG771" s="400"/>
      <c r="DH771" s="401"/>
      <c r="DI771" s="400"/>
      <c r="DJ771" s="401"/>
      <c r="DK771" s="400"/>
      <c r="DL771" s="401"/>
      <c r="DM771" s="400"/>
      <c r="DN771" s="401"/>
      <c r="DO771" s="400"/>
      <c r="DP771" s="401"/>
      <c r="DQ771" s="400"/>
      <c r="DR771" s="401"/>
      <c r="DS771" s="400"/>
      <c r="DT771" s="401"/>
      <c r="DU771" s="400"/>
      <c r="DV771" s="401"/>
      <c r="DW771" s="400"/>
      <c r="DX771" s="401"/>
      <c r="DY771" s="400"/>
      <c r="DZ771" s="401"/>
      <c r="EA771" s="400"/>
      <c r="EB771" s="401"/>
      <c r="EC771" s="400"/>
      <c r="ED771" s="401"/>
      <c r="EE771" s="400"/>
      <c r="EF771" s="401"/>
      <c r="EG771" s="400"/>
      <c r="EH771" s="401"/>
      <c r="EI771" s="400"/>
      <c r="EJ771" s="447"/>
      <c r="EK771" s="510"/>
      <c r="EL771" s="513"/>
      <c r="EM771" s="520"/>
      <c r="EN771" s="520"/>
      <c r="EO771" s="520"/>
      <c r="EP771" s="171">
        <f t="shared" si="815"/>
        <v>16</v>
      </c>
      <c r="EQ771" s="171">
        <f t="shared" si="816"/>
        <v>0</v>
      </c>
      <c r="ER771" s="171">
        <f t="shared" si="817"/>
        <v>0</v>
      </c>
      <c r="ES771" s="171">
        <f t="shared" si="818"/>
        <v>0</v>
      </c>
      <c r="ET771" s="171">
        <f t="shared" si="819"/>
        <v>0</v>
      </c>
      <c r="EU771" s="171">
        <f t="shared" si="820"/>
        <v>0</v>
      </c>
      <c r="EV771" s="172">
        <f t="shared" si="821"/>
        <v>16</v>
      </c>
      <c r="EW771" s="367">
        <f>IF(C771=4,IF(MAX(Q771:EJ773)&gt;0,(Especiall/30*(IF(($G771-$F771)=($G$5-$F$5),30,IF(DAY($G771)=31,($G771-$F771),($G771-$F771)+1)))),0),0)</f>
        <v>0</v>
      </c>
      <c r="EX771" s="248">
        <f t="shared" ref="EX771:EX774" si="878">FF771</f>
        <v>18278.96</v>
      </c>
      <c r="EY771" s="174">
        <f>(L771*regular)+(M771*Cadeirantee)</f>
        <v>0</v>
      </c>
      <c r="EZ771" s="249">
        <f>SUMIF(FG771:GJ771,"&gt;0")</f>
        <v>462.27600000000001</v>
      </c>
      <c r="FA771" s="249">
        <f>SUMIF(FG771:GJ771,"&lt;0")+SUMIF(GN771:HP771,"&lt;0")</f>
        <v>-192.61500000000001</v>
      </c>
      <c r="FB771" s="174">
        <v>0</v>
      </c>
      <c r="FC771" s="175">
        <f>N771*km*'VALORES TABELA'!$B$13</f>
        <v>0</v>
      </c>
      <c r="FD771" s="250">
        <f>GL771</f>
        <v>0</v>
      </c>
      <c r="FE771" s="176">
        <f>(EW771+EW772+EW773+EW774+EX771+EX772+EX773+EX774+EY771+EY772+EY773+EY774+EY775+EZ771+EZ772+EZ773+EZ774+FA771+FA772+FA773+FA774+FC771+FC772+FC773+FC774+HY771-HZ771-IA771+FD771+FD772+FD773+FD774+FB775)</f>
        <v>18606.460999999999</v>
      </c>
      <c r="FF771" s="177">
        <f>IF(C771=4,SUM(Q771+Q772+Q773+S771+S772+S773)*Percapita/30*FF$4+(R771+R772+R773+T771+T772+T773)*Cadeirante/30*FF$4,IF(C771=3,IF(Q774+S774=10,Fixo/30*FF$4+(Q771+Q772+Q773+S771+S772+S773)*Percapita/30*FF$4+(R774+T774)*Cadeirante/30*FF$4,IF(Q774+S774&lt;=9,(Q774+S774)*Crechee/30*FF$4)+(R774+T774)*Cadeirante/30*FF$4+(Q771+Q772+Q773+S771+S772+S773)*Percapita/30*FF$4)+IF(Q774+S774&gt;=11,Fixo/30*FF$4+(Q774+S774-10)*Crechee/30*FF$4,0),IF(C771=2,IF(R771+R772+R773+R774+T771+T772+T773+T774=1,Cadeirante/30*FF$4,IF(R771+R772+R773+R774+T771+T772+T773+T774=2,Fixo/30*FF$4,IF(R771+R772+R773+R774+T771+T772+T773+T774&gt;2,Fixo/30*FF$4+(R771+R772+R773+R774+T771+T772+T773+T774-2)*Cadeirante/30*FF$4)))+(Q771+Q772+Q773+S771+S772+S773)*Percapita/30*FF$4+(Q774+S774)*Crechee/30*FF$4,IF(C771=1,IF(Q771+Q772+Q773+R771+R772+R773+S771+S772+S773+T771+T772+T773&lt;=15,(Q771+Q772+Q773+S771+S772+S773)*Percapita/30*FF$4,IF(Q771+Q772+Q773+R771+R772+R773+S771+S772+S773+T771+T772+T773&gt;=16,Fixo/30*FF$4+(Q771+Q772+Q773+R771+R772+R773+S771+S772+S773+T771+T772-16)*Percapita/30*FF$4))))))</f>
        <v>18278.96</v>
      </c>
      <c r="FG771" s="177">
        <f>IF(C771=4,SUM(U771+U772+U773+W771+W772+W773)*Percapita/30*FG$4+(V771+V772+V773+X771+X772+X773)*Cadeirante/30*FG$4,IF(C771=3,IF(U774+W774=10,Fixo/30*FG$4+(U771+U772+U773+W771+W772+W773)*Percapita/30*FG$4+(V774+X774)*Cadeirante/30*FG$4,IF(U774+W774&lt;=9,(U774+W774)*Crechee/30*FG$4)+(V774+X774)*Cadeirante/30*FG$4+(U771+U772+U773+W771+W772+W773)*Percapita/30*FG$4)+IF(U774+W774&gt;=11,Fixo/30*FG$4+(U774+W774-10)*Crechee/30*FG$4,0),IF(C771=2,IF(V771+V772+V773+V774+X771+X772+X773+X774=1,Cadeirante/30*FG$4,IF(V771+V772+V773+V774+X771+X772+X773+X774=2,Fixo/30*FG$4,IF(V771+V772+V773+V774+X771+X772+X773+X774&gt;2,Fixo/30*FG$4+(V771+V772+V773+V774+X771+X772+X773+X774-2)*Cadeirante/30*FG$4)))+(U771+U772+U773+W771+W772+W773)*Percapita/30*FG$4+(U774+W774)*Crechee/30*FG$4,IF(C771=1,IF(U771+U772+U773+V771+V772+V773+W771+W772+W773+X771+X772+X773&lt;=15,(U771+U772+U773+W771+W772+W773)*Percapita/30*FG$4,IF(U771+U772+U773+V771+V772+V773+W771+W772+W773+X771+X772+X773&gt;=16,Fixo/30*FG$4+(U771+U772+U773+V771+V772+V773+W771+W772+W773+X771+X772-16)*Percapita/30*FG$4))))))</f>
        <v>0</v>
      </c>
      <c r="FH771" s="177">
        <f>IF(C771=4,SUM(Y771+Y772+Y773+AA771+AA772+AA773)*Percapita/30*FH$4+(Z771+Z772+Z773+AB771+AB772+AB773)*Cadeirante/30*FH$4,IF(C771=3,IF(Y774+AA774=10,Fixo/30*FH$4+(Y771+Y772+Y773+AA771+AA772+AA773)*Percapita/30*FH$4+(Z774+AB774)*Cadeirante/30*FH$4,IF(Y774+AA774&lt;=9,(Y774+AA774)*Crechee/30*FH$4)+(Z774+AB774)*Cadeirante/30*FH$4+(Y771+Y772+Y773+AA771+AA772+AA773)*Percapita/30*FH$4)+IF(Y774+AA774&gt;=11,Fixo/30*FH$4+(Y774+AA774-10)*Crechee/30*FH$4,0),IF(C771=2,IF(Z771+Z772+Z773+Z774+AB771+AB772+AB773+AB774=1,Cadeirante/30*FH$4,IF(Z771+Z772+Z773+Z774+AB771+AB772+AB773+AB774=2,Fixo/30*FH$4,IF(Z771+Z772+Z773+Z774+AB771+AB772+AB773+AB774&gt;2,Fixo/30*FH$4+(Z771+Z772+Z773+Z774+AB771+AB772+AB773+AB774-2)*Cadeirante/30*FH$4)))+(Y771+Y772+Y773+AA771+AA772+AA773)*Percapita/30*FH$4+(Y774+AA774)*Crechee/30*FH$4,IF(C771=1,IF(Y771+Y772+Y773+Z771+Z772+Z773+AA771+AA772+AA773+AB771+AB772+AB773&lt;=15,(Y771+Y772+Y773+AA771+AA772+AA773)*Percapita/30*FH$4,IF(Y771+Y772+Y773+Z771+Z772+Z773+AA771+AA772+AA773+AB771+AB772+AB773&gt;=16,Fixo/30*FH$4+(Y771+Y772+Y773+Z771+Z772+Z773+AA771+AA772+AA773+AB771+AB772-16)*Percapita/30*FH$4))))))</f>
        <v>0</v>
      </c>
      <c r="FI771" s="177">
        <f>IF(C771=4,SUM(AC771+AC772+AC773+AE771+AE772+AE773)*Percapita/30*FI$4+(AD771+AD772+AD773+AF771+AF772+AF773)*Cadeirante/30*FI$4,IF(C771=3,IF(AC774+AE774=10,Fixo/30*FI$4+(AC771+AC772+AC773+AE771+AE772+AE773)*Percapita/30*FI$4+(AD774+AF774)*Cadeirante/30*FI$4,IF(AC774+AE774&lt;=9,(AC774+AE774)*Crechee/30*FI$4)+(AD774+AF774)*Cadeirante/30*FI$4+(AC771+AC772+AC773+AE771+AE772+AE773)*Percapita/30*FI$4)+IF(AC774+AE774&gt;=11,Fixo/30*FI$4+(AC774+AE774-10)*Crechee/30*FI$4,0),IF(C771=2,IF(AD771+AD772+AD773+AD774+AF771+AF772+AF773+AF774=1,Cadeirante/30*FI$4,IF(AD771+AD772+AD773+AD774+AF771+AF772+AF773+AF774=2,Fixo/30*FI$4,IF(AD771+AD772+AD773+AD774+AF771+AF772+AF773+AF774&gt;2,Fixo/30*FI$4+(AD771+AD772+AD773+AD774+AF771+AF772+AF773+AF774-2)*Cadeirante/30*FI$4)))+(AC771+AC772+AC773+AE771+AE772+AE773)*Percapita/30*FI$4+(AC774+AE774)*Crechee/30*FI$4,IF(C771=1,IF(AC771+AC772+AC773+AD771+AD772+AD773+AE771+AE772+AE773+AF771+AF772+AF773&lt;=15,(AC771+AC772+AC773+AE771+AE772+AE773)*Percapita/30*FI$4,IF(AC771+AC772+AC773+AD771+AD772+AD773+AE771+AE772+AE773+AF771+AF772+AF773&gt;=16,Fixo/30*FI$4+(AC771+AC772+AC773+AD771+AD772+AD773+AE771+AE772+AE773+AF771+AF772-16)*Percapita/30*FI$4))))))</f>
        <v>0</v>
      </c>
      <c r="FJ771" s="177">
        <f>IF(C771=4,SUM(AG771+AG772+AG773+AI771+AI772+AI773)*Percapita/30*FJ$4+(AH771+AH772+AH773+AJ771+AJ772+AJ773)*Cadeirante/30*FJ$4,IF(C771=3,IF(AG774+AI774=10,Fixo/30*FJ$4+(AG771+AG772+AG773+AI771+AI772+AI773)*Percapita/30*FJ$4+(AH774+AJ774)*Cadeirante/30*FJ$4,IF(AG774+AI774&lt;=9,(AG774+AI774)*Crechee/30*FJ$4)+(AH774+AJ774)*Cadeirante/30*FJ$4+(AG771+AG772+AG773+AI771+AI772+AI773)*Percapita/30*FJ$4)+IF(AG774+AI774&gt;=11,Fixo/30*FJ$4+(AG774+AI774-10)*Crechee/30*FJ$4,0),IF(C771=2,IF(AH771+AH772+AH773+AH774+AJ771+AJ772+AJ773+AJ774=1,Cadeirante/30*FJ$4,IF(AH771+AH772+AH773+AH774+AJ771+AJ772+AJ773+AJ774=2,Fixo/30*FJ$4,IF(AH771+AH772+AH773+AH774+AJ771+AJ772+AJ773+AJ774&gt;2,Fixo/30*FJ$4+(AH771+AH772+AH773+AH774+AJ771+AJ772+AJ773+AJ774-2)*Cadeirante/30*FJ$4)))+(AG771+AG772+AG773+AI771+AI772+AI773)*Percapita/30*FJ$4+(AG774+AI774)*Crechee/30*FJ$4,IF(C771=1,IF(AG771+AG772+AG773+AH771+AH772+AH773+AI771+AI772+AI773+AJ771+AJ772+AJ773&lt;=15,(AG771+AG772+AG773+AI771+AI772+AI773)*Percapita/30*FJ$4,IF(AG771+AG772+AG773+AH771+AH772+AH773+AI771+AI772+AI773+AJ771+AJ772+AJ773&gt;=16,Fixo/30*FJ$4+(AG771+AG772+AG773+AH771+AH772+AH773+AI771+AI772+AI773+AJ771+AJ772-16)*Percapita/30*FJ$4))))))</f>
        <v>0</v>
      </c>
      <c r="FK771" s="177">
        <f>IF(C771=4,SUM(AK771+AK772+AK773+AM771+AM772+AM773)*Percapita/30*FK$4+(AL771+AL772+AL773+AN771+AN772+AN773)*Cadeirante/30*FK$4,IF(C771=3,IF(AK774+AM774=10,Fixo/30*FK$4+(AK771+AK772+AK773+AM771+AM772+AM773)*Percapita/30*FK$4+(AL774+AN774)*Cadeirante/30*FK$4,IF(AK774+AM774&lt;=9,(AK774+AM774)*Crechee/30*FK$4)+(AL774+AN774)*Cadeirante/30*FK$4+(AK771+AK772+AK773+AM771+AM772+AM773)*Percapita/30*FK$4)+IF(AK774+AM774&gt;=11,Fixo/30*FK$4+(AK774+AM774-10)*Crechee/30*FK$4,0),IF(C771=2,IF(AL771+AL772+AL773+AL774+AN771+AN772+AN773+AN774=1,Cadeirante/30*FK$4,IF(AL771+AL772+AL773+AL774+AN771+AN772+AN773+AN774=2,Fixo/30*FK$4,IF(AL771+AL772+AL773+AL774+AN771+AN772+AN773+AN774&gt;2,Fixo/30*FK$4+(AL771+AL772+AL773+AL774+AN771+AN772+AN773+AN774-2)*Cadeirante/30*FK$4)))+(AK771+AK772+AK773+AM771+AM772+AM773)*Percapita/30*FK$4+(AK774+AM774)*Crechee/30*FK$4,IF(C771=1,IF(AK771+AK772+AK773+AL771+AL772+AL773+AM771+AM772+AM773+AN771+AN772+AN773&lt;=15,(AK771+AK772+AK773+AM771+AM772+AM773)*Percapita/30*FK$4,IF(AK771+AK772+AK773+AL771+AL772+AL773+AM771+AM772+AM773+AN771+AN772+AN773&gt;=16,Fixo/30*FK$4+(AK771+AK772+AK773+AL771+AL772+AL773+AM771+AM772+AM773+AN771+AN772-16)*Percapita/30*FK$4))))))</f>
        <v>0</v>
      </c>
      <c r="FL771" s="177">
        <f>IF(C771=4,SUM(AO771+AO772+AO773+AQ771+AQ772+AQ773)*Percapita/30*FL$4+(AP771+AP772+AP773+AR771+AR772+AR773)*Cadeirante/30*FL$4,IF(C771=3,IF(AO774+AQ774=10,Fixo/30*FL$4+(AO771+AO772+AO773+AQ771+AQ772+AQ773)*Percapita/30*FL$4+(AP774+AR774)*Cadeirante/30*FL$4,IF(AO774+AQ774&lt;=9,(AO774+AQ774)*Crechee/30*FL$4)+(AP774+AR774)*Cadeirante/30*FL$4+(AO771+AO772+AO773+AQ771+AQ772+AQ773)*Percapita/30*FL$4)+IF(AO774+AQ774&gt;=11,Fixo/30*FL$4+(AO774+AQ774-10)*Crechee/30*FL$4,0),IF(C771=2,IF(AP771+AP772+AP773+AP774+AR771+AR772+AR773+AR774=1,Cadeirante/30*FL$4,IF(AP771+AP772+AP773+AP774+AR771+AR772+AR773+AR774=2,Fixo/30*FL$4,IF(AP771+AP772+AP773+AP774+AR771+AR772+AR773+AR774&gt;2,Fixo/30*FL$4+(AP771+AP772+AP773+AP774+AR771+AR772+AR773+AR774-2)*Cadeirante/30*FL$4)))+(AO771+AO772+AO773+AQ771+AQ772+AQ773)*Percapita/30*FL$4+(AO774+AQ774)*Crechee/30*FL$4,IF(C771=1,IF(AO771+AO772+AO773+AP771+AP772+AP773+AQ771+AQ772+AQ773+AR771+AR772+AR773&lt;=15,(AO771+AO772+AO773+AQ771+AQ772+AQ773)*Percapita/30*FL$4,IF(AO771+AO772+AO773+AP771+AP772+AP773+AQ771+AQ772+AQ773+AR771+AR772+AR773&gt;=16,Fixo/30*FL$4+(AO771+AO772+AO773+AP771+AP772+AP773+AQ771+AQ772+AQ773+AR771+AR772-16)*Percapita/30*FL$4))))))</f>
        <v>0</v>
      </c>
      <c r="FM771" s="177">
        <f>IF(C771=4,SUM(AS771+AS772+AS773+AU771+AU772+AU773)*Percapita/30*FM$4+(AT771+AT772+AT773+AV771+AV772+AV773)*Cadeirante/30*FM$4,IF(C771=3,IF(AS774+AU774=10,Fixo/30*FM$4+(AS771+AS772+AS773+AU771+AU772+AU773)*Percapita/30*FM$4+(AT774+AV774)*Cadeirante/30*FM$4,IF(AS774+AU774&lt;=9,(AS774+AU774)*Crechee/30*FM$4)+(AT774+AV774)*Cadeirante/30*FM$4+(AS771+AS772+AS773+AU771+AU772+AU773)*Percapita/30*FM$4)+IF(AS774+AU774&gt;=11,Fixo/30*FM$4+(AS774+AU774-10)*Crechee/30*FM$4,0),IF(C771=2,IF(AT771+AT772+AT773+AT774+AV771+AV772+AV773+AV774=1,Cadeirante/30*FM$4,IF(AT771+AT772+AT773+AT774+AV771+AV772+AV773+AV774=2,Fixo/30*FM$4,IF(AT771+AT772+AT773+AT774+AV771+AV772+AV773+AV774&gt;2,Fixo/30*FM$4+(AT771+AT772+AT773+AT774+AV771+AV772+AV773+AV774-2)*Cadeirante/30*FM$4)))+(AS771+AS772+AS773+AU771+AU772+AU773)*Percapita/30*FM$4+(AS774+AU774)*Crechee/30*FM$4,IF(C771=1,IF(AS771+AS772+AS773+AT771+AT772+AT773+AU771+AU772+AU773+AV771+AV772+AV773&lt;=15,(AS771+AS772+AS773+AU771+AU772+AU773)*Percapita/30*FM$4,IF(AS771+AS772+AS773+AT771+AT772+AT773+AU771+AU772+AU773+AV771+AV772+AV773&gt;=16,Fixo/30*FM$4+(AS771+AS772+AS773+AT771+AT772+AT773+AU771+AU772+AU773+AV771+AV772-16)*Percapita/30*FM$4))))))</f>
        <v>0</v>
      </c>
      <c r="FN771" s="177">
        <f>IF(C771=4,SUM(AW771+AW772+AW773+AY771+AY772+AY773)*Percapita/30*FN$4+(AX771+AX772+AX773+AZ771+AZ772+AZ773)*Cadeirante/30*FN$4,IF(C771=3,IF(AW774+AY774=10,Fixo/30*FN$4+(AW771+AW772+AW773+AY771+AY772+AY773)*Percapita/30*FN$4+(AX774+AZ774)*Cadeirante/30*FN$4,IF(AW774+AY774&lt;=9,(AW774+AY774)*Crechee/30*FN$4)+(AX774+AZ774)*Cadeirante/30*FN$4+(AW771+AW772+AW773+AY771+AY772+AY773)*Percapita/30*FN$4)+IF(AW774+AY774&gt;=11,Fixo/30*FN$4+(AW774+AY774-10)*Crechee/30*FN$4,0),IF(C771=2,IF(AX771+AX772+AX773+AX774+AZ771+AZ772+AZ773+AZ774=1,Cadeirante/30*FN$4,IF(AX771+AX772+AX773+AX774+AZ771+AZ772+AZ773+AZ774=2,Fixo/30*FN$4,IF(AX771+AX772+AX773+AX774+AZ771+AZ772+AZ773+AZ774&gt;2,Fixo/30*FN$4+(AX771+AX772+AX773+AX774+AZ771+AZ772+AZ773+AZ774-2)*Cadeirante/30*FN$4)))+(AW771+AW772+AW773+AY771+AY772+AY773)*Percapita/30*FN$4+(AW774+AY774)*Crechee/30*FN$4,IF(C771=1,IF(AW771+AW772+AW773+AX771+AX772+AX773+AY771+AY772+AY773+AZ771+AZ772+AZ773&lt;=15,(AW771+AW772+AW773+AY771+AY772+AY773)*Percapita/30*FN$4,IF(AW771+AW772+AW773+AX771+AX772+AX773+AY771+AY772+AY773+AZ771+AZ772+AZ773&gt;=16,Fixo/30*FN$4+(AW771+AW772+AW773+AX771+AX772+AX773+AY771+AY772+AY773+AZ771+AZ772-16)*Percapita/30*FN$4))))))</f>
        <v>0</v>
      </c>
      <c r="FO771" s="177">
        <f>IF(C771=4,SUM(BA771+BA772+BA773+BC771+BC772+BC773)*Percapita/30*FO$4+(BB771+BB772+BB773+BD771+BD772+BD773)*Cadeirante/30*FO$4,IF(C771=3,IF(BA774+BC774=10,Fixo/30*FO$4+(BA771+BA772+BA773+BC771+BC772+BC773)*Percapita/30*FO$4+(BB774+BD774)*Cadeirante/30*FO$4,IF(BA774+BC774&lt;=9,(BA774+BC774)*Crechee/30*FO$4)+(BB774+BD774)*Cadeirante/30*FO$4+(BA771+BA772+BA773+BC771+BC772+BC773)*Percapita/30*FO$4)+IF(BA774+BC774&gt;=11,Fixo/30*FO$4+(BA774+BC774-10)*Crechee/30*FO$4,0),IF(C771=2,IF(BB771+BB772+BB773+BB774+BD771+BD772+BD773+BD774=1,Cadeirante/30*FO$4,IF(BB771+BB772+BB773+BB774+BD771+BD772+BD773+BD774=2,Fixo/30*FO$4,IF(BB771+BB772+BB773+BB774+BD771+BD772+BD773+BD774&gt;2,Fixo/30*FO$4+(BB771+BB772+BB773+BB774+BD771+BD772+BD773+BD774-2)*Cadeirante/30*FO$4)))+(BA771+BA772+BA773+BC771+BC772+BC773)*Percapita/30*FO$4+(BA774+BC774)*Crechee/30*FO$4,IF(C771=1,IF(BA771+BA772+BA773+BB771+BB772+BB773+BC771+BC772+BC773+BD771+BD772+BD773&lt;=15,(BA771+BA772+BA773+BC771+BC772+BC773)*Percapita/30*FO$4,IF(BA771+BA772+BA773+BB771+BB772+BB773+BC771+BC772+BC773+BD771+BD772+BD773&gt;=16,Fixo/30*FO$4+(BA771+BA772+BA773+BB771+BB772+BB773+BC771+BC772+BC773+BD771+BD772-16)*Percapita/30*FO$4))))))</f>
        <v>0</v>
      </c>
      <c r="FP771" s="177">
        <f>IF(C771=4,SUM(BE771+BE772+BE773+BG771+BG772+BG773)*Percapita/30*FP$4+(BF771+BF772+BF773+BH771+BH772+BH773)*Cadeirante/30*FP$4,IF(C771=3,IF(BE774+BG774=10,Fixo/30*FP$4+(BE771+BE772+BE773+BG771+BG772+BG773)*Percapita/30*FP$4+(BF774+BH774)*Cadeirante/30*FP$4,IF(BE774+BG774&lt;=9,(BE774+BG774)*Crechee/30*FP$4)+(BF774+BH774)*Cadeirante/30*FP$4+(BE771+BE772+BE773+BG771+BG772+BG773)*Percapita/30*FP$4)+IF(BE774+BG774&gt;=11,Fixo/30*FP$4+(BE774+BG774-10)*Crechee/30*FP$4,0),IF(C771=2,IF(BF771+BF772+BF773+BF774+BH771+BH772+BH773+BH774=1,Cadeirante/30*FP$4,IF(BF771+BF772+BF773+BF774+BH771+BH772+BH773+BH774=2,Fixo/30*FP$4,IF(BF771+BF772+BF773+BF774+BH771+BH772+BH773+BH774&gt;2,Fixo/30*FP$4+(BF771+BF772+BF773+BF774+BH771+BH772+BH773+BH774-2)*Cadeirante/30*FP$4)))+(BE771+BE772+BE773+BG771+BG772+BG773)*Percapita/30*FP$4+(BE774+BG774)*Crechee/30*FP$4,IF(C771=1,IF(BE771+BE772+BE773+BF771+BF772+BF773+BG771+BG772+BG773+BH771+BH772+BH773&lt;=15,(BE771+BE772+BE773+BG771+BG772+BG773)*Percapita/30*FP$4,IF(BE771+BE772+BE773+BF771+BF772+BF773+BG771+BG772+BG773+BH771+BH772+BH773&gt;=16,Fixo/30*FP$4+(BE771+BE772+BE773+BF771+BF772+BF773+BG771+BG772+BG773+BH771+BH772-16)*Percapita/30*FP$4))))))</f>
        <v>0</v>
      </c>
      <c r="FQ771" s="177">
        <f>IF(C771=4,SUM(BI771+BI772+BI773+BK771+BK772+BK773)*Percapita/30*FQ$4+(BJ771+BJ772+BJ773+BL771+BL772+BL773)*Cadeirante/30*FQ$4,IF(C771=3,IF(BI774+BK774=10,Fixo/30*FQ$4+(BI771+BI772+BI773+BK771+BK772+BK773)*Percapita/30*FQ$4+(BJ774+BL774)*Cadeirante/30*FQ$4,IF(BI774+BK774&lt;=9,(BI774+BK774)*Crechee/30*FQ$4)+(BJ774+BL774)*Cadeirante/30*FQ$4+(BI771+BI772+BI773+BK771+BK772+BK773)*Percapita/30*FQ$4)+IF(BI774+BK774&gt;=11,Fixo/30*FQ$4+(BI774+BK774-10)*Crechee/30*FQ$4,0),IF(C771=2,IF(BJ771+BJ772+BJ773+BJ774+BL771+BL772+BL773+BL774=1,Cadeirante/30*FQ$4,IF(BJ771+BJ772+BJ773+BJ774+BL771+BL772+BL773+BL774=2,Fixo/30*FQ$4,IF(BJ771+BJ772+BJ773+BJ774+BL771+BL772+BL773+BL774&gt;2,Fixo/30*FQ$4+(BJ771+BJ772+BJ773+BJ774+BL771+BL772+BL773+BL774-2)*Cadeirante/30*FQ$4)))+(BI771+BI772+BI773+BK771+BK772+BK773)*Percapita/30*FQ$4+(BI774+BK774)*Crechee/30*FQ$4,IF(C771=1,IF(BI771+BI772+BI773+BJ771+BJ772+BJ773+BK771+BK772+BK773+BL771+BL772+BL773&lt;=15,(BI771+BI772+BI773+BK771+BK772+BK773)*Percapita/30*FQ$4,IF(BI771+BI772+BI773+BJ771+BJ772+BJ773+BK771+BK772+BK773+BL771+BL772+BL773&gt;=16,Fixo/30*FQ$4+(BI771+BI772+BI773+BJ771+BJ772+BJ773+BK771+BK772+BK773+BL771+BL772-16)*Percapita/30*FQ$4))))))</f>
        <v>0</v>
      </c>
      <c r="FR771" s="177">
        <f>IF(C771=4,SUM(BM771+BM772+BM773+BO771+BO772+BO773)*Percapita/30*FR$4+(BN771+BN772+BN773+BP771+BP772+BP773)*Cadeirante/30*FR$4,IF(C771=3,IF(BM774+BO774=10,Fixo/30*FR$4+(BM771+BM772+BM773+BO771+BO772+BO773)*Percapita/30*FR$4+(BN774+BP774)*Cadeirante/30*FR$4,IF(BM774+BO774&lt;=9,(BM774+BO774)*Crechee/30*FR$4)+(BN774+BP774)*Cadeirante/30*FR$4+(BM771+BM772+BM773+BO771+BO772+BO773)*Percapita/30*FR$4)+IF(BM774+BO774&gt;=11,Fixo/30*FR$4+(BM774+BO774-10)*Crechee/30*FR$4,0),IF(C771=2,IF(BN771+BN772+BN773+BN774+BP771+BP772+BP773+BP774=1,Cadeirante/30*FR$4,IF(BN771+BN772+BN773+BN774+BP771+BP772+BP773+BP774=2,Fixo/30*FR$4,IF(BN771+BN772+BN773+BN774+BP771+BP772+BP773+BP774&gt;2,Fixo/30*FR$4+(BN771+BN772+BN773+BN774+BP771+BP772+BP773+BP774-2)*Cadeirante/30*FR$4)))+(BM771+BM772+BM773+BO771+BO772+BO773)*Percapita/30*FR$4+(BM774+BO774)*Crechee/30*FR$4,IF(C771=1,IF(BM771+BM772+BM773+BN771+BN772+BN773+BO771+BO772+BO773+BP771+BP772+BP773&lt;=15,(BM771+BM772+BM773+BO771+BO772+BO773)*Percapita/30*FR$4,IF(BM771+BM772+BM773+BN771+BN772+BN773+BO771+BO772+BO773+BP771+BP772+BP773&gt;=16,Fixo/30*FR$4+(BM771+BM772+BM773+BN771+BN772+BN773+BO771+BO772+BO773+BP771+BP772-16)*Percapita/30*FR$4))))))</f>
        <v>0</v>
      </c>
      <c r="FS771" s="177">
        <f>IF(C771=4,SUM(BQ771+BQ772+BQ773+BS771+BS772+BS773)*Percapita/30*FS$4+(BR771+BR772+BR773+BT771+BT772+BT773)*Cadeirante/30*FS$4,IF(C771=3,IF(BQ774+BS774=10,Fixo/30*FS$4+(BQ771+BQ772+BQ773+BS771+BS772+BS773)*Percapita/30*FS$4+(BR774+BT774)*Cadeirante/30*FS$4,IF(BQ774+BS774&lt;=9,(BQ774+BS774)*Crechee/30*FS$4)+(BR774+BT774)*Cadeirante/30*FS$4+(BQ771+BQ772+BQ773+BS771+BS772+BS773)*Percapita/30*FS$4)+IF(BQ774+BS774&gt;=11,Fixo/30*FS$4+(BQ774+BS774-10)*Crechee/30*FS$4,0),IF(C771=2,IF(BR771+BR772+BR773+BR774+BT771+BT772+BT773+BT774=1,Cadeirante/30*FS$4,IF(BR771+BR772+BR773+BR774+BT771+BT772+BT773+BT774=2,Fixo/30*FS$4,IF(BR771+BR772+BR773+BR774+BT771+BT772+BT773+BT774&gt;2,Fixo/30*FS$4+(BR771+BR772+BR773+BR774+BT771+BT772+BT773+BT774-2)*Cadeirante/30*FS$4)))+(BQ771+BQ772+BQ773+BS771+BS772+BS773)*Percapita/30*FS$4+(BQ774+BS774)*Crechee/30*FS$4,IF(C771=1,IF(BQ771+BQ772+BQ773+BR771+BR772+BR773+BS771+BS772+BS773+BT771+BT772+BT773&lt;=15,(BQ771+BQ772+BQ773+BS771+BS772+BS773)*Percapita/30*FS$4,IF(BQ771+BQ772+BQ773+BR771+BR772+BR773+BS771+BS772+BS773+BT771+BT772+BT773&gt;=16,Fixo/30*FS$4+(BQ771+BQ772+BQ773+BR771+BR772+BR773+BS771+BS772+BS773+BT771+BT772-16)*Percapita/30*FS$4))))))</f>
        <v>0</v>
      </c>
      <c r="FT771" s="177">
        <f>IF(C771=4,SUM(BU771+BU772+BU773+BW771+BW772+BW773)*Percapita/30*FT$4+(BV771+BV772+BV773+BX771+BX772+BX773)*Cadeirante/30*FT$4,IF(C771=3,IF(BU774+BW774=10,Fixo/30*FT$4+(BU771+BU772+BU773+BW771+BW772+BW773)*Percapita/30*FT$4+(BV774+BX774)*Cadeirante/30*FT$4,IF(BU774+BW774&lt;=9,(BU774+BW774)*Crechee/30*FT$4)+(BV774+BX774)*Cadeirante/30*FT$4+(BU771+BU772+BU773+BW771+BW772+BW773)*Percapita/30*FT$4)+IF(BU774+BW774&gt;=11,Fixo/30*FT$4+(BU774+BW774-10)*Crechee/30*FT$4,0),IF(C771=2,IF(BV771+BV772+BV773+BV774+BX771+BX772+BX773+BX774=1,Cadeirante/30*FT$4,IF(BV771+BV772+BV773+BV774+BX771+BX772+BX773+BX774=2,Fixo/30*FT$4,IF(BV771+BV772+BV773+BV774+BX771+BX772+BX773+BX774&gt;2,Fixo/30*FT$4+(BV771+BV772+BV773+BV774+BX771+BX772+BX773+BX774-2)*Cadeirante/30*FT$4)))+(BU771+BU772+BU773+BW771+BW772+BW773)*Percapita/30*FT$4+(BU774+BW774)*Crechee/30*FT$4,IF(C771=1,IF(BU771+BU772+BU773+BV771+BV772+BV773+BW771+BW772+BW773+BX771+BX772+BX773&lt;=15,(BU771+BU772+BU773+BW771+BW772+BW773)*Percapita/30*FT$4,IF(BU771+BU772+BU773+BV771+BV772+BV773+BW771+BW772+BW773+BX771+BX772+BX773&gt;=16,Fixo/30*FT$4+(BU771+BU772+BU773+BV771+BV772+BV773+BW771+BW772+BW773+BX771+BX772-16)*Percapita/30*FT$4))))))</f>
        <v>0</v>
      </c>
      <c r="FU771" s="177">
        <f>IF(C771=4,SUM(BY771+BY772+BY773+CA771+CA772+CA773)*Percapita/30*FU$4+(BZ771+BZ772+BZ773+CB771+CB772+CB773)*Cadeirante/30*FU$4,IF(C771=3,IF(BY774+CA774=10,Fixo/30*FU$4+(BY771+BY772+BY773+CA771+CA772+CA773)*Percapita/30*FU$4+(BZ774+CB774)*Cadeirante/30*FU$4,IF(BY774+CA774&lt;=9,(BY774+CA774)*Crechee/30*FU$4)+(BZ774+CB774)*Cadeirante/30*FU$4+(BY771+BY772+BY773+CA771+CA772+CA773)*Percapita/30*FU$4)+IF(BY774+CA774&gt;=11,Fixo/30*FU$4+(BY774+CA774-10)*Crechee/30*FU$4,0),IF(C771=2,IF(BZ771+BZ772+BZ773+BZ774+CB771+CB772+CB773+CB774=1,Cadeirante/30*FU$4,IF(BZ771+BZ772+BZ773+BZ774+CB771+CB772+CB773+CB774=2,Fixo/30*FU$4,IF(BZ771+BZ772+BZ773+BZ774+CB771+CB772+CB773+CB774&gt;2,Fixo/30*FU$4+(BZ771+BZ772+BZ773+BZ774+CB771+CB772+CB773+CB774-2)*Cadeirante/30*FU$4)))+(BY771+BY772+BY773+CA771+CA772+CA773)*Percapita/30*FU$4+(BY774+CA774)*Crechee/30*FU$4,IF(C771=1,IF(BY771+BY772+BY773+BZ771+BZ772+BZ773+CA771+CA772+CA773+CB771+CB772+CB773&lt;=15,(BY771+BY772+BY773+CA771+CA772+CA773)*Percapita/30*FU$4,IF(BY771+BY772+BY773+BZ771+BZ772+BZ773+CA771+CA772+CA773+CB771+CB772+CB773&gt;=16,Fixo/30*FU$4+(BY771+BY772+BY773+BZ771+BZ772+BZ773+CA771+CA772+CA773+CB771+CB772-16)*Percapita/30*FU$4))))))</f>
        <v>-192.61500000000001</v>
      </c>
      <c r="FV771" s="177">
        <f>IF(C771=4,SUM(CC771+CC772+CC773+CE771+CE772+CE773)*Percapita/30*FV$4+(CD771+CD772+CD773+CF771+CF772+CF773)*Cadeirante/30*FV$4,IF(C771=3,IF(CC774+CE774=10,Fixo/30*FV$4+(CC771+CC772+CC773+CE771+CE772+CE773)*Percapita/30*FV$4+(CD774+CF774)*Cadeirante/30*FV$4,IF(CC774+CE774&lt;=9,(CC774+CE774)*Crechee/30*FV$4)+(CD774+CF774)*Cadeirante/30*FV$4+(CC771+CC772+CC773+CE771+CE772+CE773)*Percapita/30*FV$4)+IF(CC774+CE774&gt;=11,Fixo/30*FV$4+(CC774+CE774-10)*Crechee/30*FV$4,0),IF(C771=2,IF(CD771+CD772+CD773+CD774+CF771+CF772+CF773+CF774=1,Cadeirante/30*FV$4,IF(CD771+CD772+CD773+CD774+CF771+CF772+CF773+CF774=2,Fixo/30*FV$4,IF(CD771+CD772+CD773+CD774+CF771+CF772+CF773+CF774&gt;2,Fixo/30*FV$4+(CD771+CD772+CD773+CD774+CF771+CF772+CF773+CF774-2)*Cadeirante/30*FV$4)))+(CC771+CC772+CC773+CE771+CE772+CE773)*Percapita/30*FV$4+(CC774+CE774)*Crechee/30*FV$4,IF(C771=1,IF(CC771+CC772+CC773+CD771+CD772+CD773+CE771+CE772+CE773+CF771+CF772+CF773&lt;=15,(CC771+CC772+CC773+CE771+CE772+CE773)*Percapita/30*FV$4,IF(CC771+CC772+CC773+CD771+CD772+CD773+CE771+CE772+CE773+CF771+CF772+CF773&gt;=16,Fixo/30*FV$4+(CC771+CC772+CC773+CD771+CD772+CD773+CE771+CE772+CE773+CF771+CF772-16)*Percapita/30*FV$4))))))</f>
        <v>359.548</v>
      </c>
      <c r="FW771" s="177">
        <f>IF(C771=4,SUM(CG771+CG772+CG773+CI771+CI772+CI773)*Percapita/30*FW$4+(CH771+CH772+CH773+CJ771+CJ772+CJ773)*Cadeirante/30*FW$4,IF(C771=3,IF(CG774+CI774=10,Fixo/30*FW$4+(CG771+CG772+CG773+CI771+CI772+CI773)*Percapita/30*FW$4+(CH774+CJ774)*Cadeirante/30*FW$4,IF(CG774+CI774&lt;=9,(CG774+CI774)*Crechee/30*FW$4)+(CH774+CJ774)*Cadeirante/30*FW$4+(CG771+CG772+CG773+CI771+CI772+CI773)*Percapita/30*FW$4)+IF(CG774+CI774&gt;=11,Fixo/30*FW$4+(CG774+CI774-10)*Crechee/30*FW$4,0),IF(C771=2,IF(CH771+CH772+CH773+CH774+CJ771+CJ772+CJ773+CJ774=1,Cadeirante/30*FW$4,IF(CH771+CH772+CH773+CH774+CJ771+CJ772+CJ773+CJ774=2,Fixo/30*FW$4,IF(CH771+CH772+CH773+CH774+CJ771+CJ772+CJ773+CJ774&gt;2,Fixo/30*FW$4+(CH771+CH772+CH773+CH774+CJ771+CJ772+CJ773+CJ774-2)*Cadeirante/30*FW$4)))+(CG771+CG772+CG773+CI771+CI772+CI773)*Percapita/30*FW$4+(CG774+CI774)*Crechee/30*FW$4,IF(C771=1,IF(CG771+CG772+CG773+CH771+CH772+CH773+CI771+CI772+CI773+CJ771+CJ772+CJ773&lt;=15,(CG771+CG772+CG773+CI771+CI772+CI773)*Percapita/30*FW$4,IF(CG771+CG772+CG773+CH771+CH772+CH773+CI771+CI772+CI773+CJ771+CJ772+CJ773&gt;=16,Fixo/30*FW$4+(CG771+CG772+CG773+CH771+CH772+CH773+CI771+CI772+CI773+CJ771+CJ772-16)*Percapita/30*FW$4))))))</f>
        <v>0</v>
      </c>
      <c r="FX771" s="177">
        <f>IF(C771=4,SUM(CK771+CK772+CK773+CM771+CM772+CM773)*Percapita/30*FX$4+(CL771+CL772+CL773+CN771+CN772+CN773)*Cadeirante/30*FX$4,IF(C771=3,IF(CK774+CM774=10,Fixo/30*FX$4+(CK771+CK772+CK773+CM771+CM772+CM773)*Percapita/30*FX$4+(CL774+CN774)*Cadeirante/30*FX$4,IF(CK774+CM774&lt;=9,(CK774+CM774)*Crechee/30*FX$4)+(CL774+CN774)*Cadeirante/30*FX$4+(CK771+CK772+CK773+CM771+CM772+CM773)*Percapita/30*FX$4)+IF(CK774+CM774&gt;=11,Fixo/30*FX$4+(CK774+CM774-10)*Crechee/30*FX$4,0),IF(C771=2,IF(CL771+CL772+CL773+CL774+CN771+CN772+CN773+CN774=1,Cadeirante/30*FX$4,IF(CL771+CL772+CL773+CL774+CN771+CN772+CN773+CN774=2,Fixo/30*FX$4,IF(CL771+CL772+CL773+CL774+CN771+CN772+CN773+CN774&gt;2,Fixo/30*FX$4+(CL771+CL772+CL773+CL774+CN771+CN772+CN773+CN774-2)*Cadeirante/30*FX$4)))+(CK771+CK772+CK773+CM771+CM772+CM773)*Percapita/30*FX$4+(CK774+CM774)*Crechee/30*FX$4,IF(C771=1,IF(CK771+CK772+CK773+CL771+CL772+CL773+CM771+CM772+CM773+CN771+CN772+CN773&lt;=15,(CK771+CK772+CK773+CM771+CM772+CM773)*Percapita/30*FX$4,IF(CK771+CK772+CK773+CL771+CL772+CL773+CM771+CM772+CM773+CN771+CN772+CN773&gt;=16,Fixo/30*FX$4+(CK771+CK772+CK773+CL771+CL772+CL773+CM771+CM772+CM773+CN771+CN772-16)*Percapita/30*FX$4))))))</f>
        <v>0</v>
      </c>
      <c r="FY771" s="177">
        <f>IF(C771=4,SUM(CO771+CO772+CO773+CQ771+CQ772+CQ773)*Percapita/30*FY$4+(CP771+CP772+CP773+CR771+CR772+CR773)*Cadeirante/30*FY$4,IF(C771=3,IF(CO774+CQ774=10,Fixo/30*FY$4+(CO771+CO772+CO773+CQ771+CQ772+CQ773)*Percapita/30*FY$4+(CP774+CR774)*Cadeirante/30*FY$4,IF(CO774+CQ774&lt;=9,(CO774+CQ774)*Crechee/30*FY$4)+(CP774+CR774)*Cadeirante/30*FY$4+(CO771+CO772+CO773+CQ771+CQ772+CQ773)*Percapita/30*FY$4)+IF(CO774+CQ774&gt;=11,Fixo/30*FY$4+(CO774+CQ774-10)*Crechee/30*FY$4,0),IF(C771=2,IF(CP771+CP772+CP773+CP774+CR771+CR772+CR773+CR774=1,Cadeirante/30*FY$4,IF(CP771+CP772+CP773+CP774+CR771+CR772+CR773+CR774=2,Fixo/30*FY$4,IF(CP771+CP772+CP773+CP774+CR771+CR772+CR773+CR774&gt;2,Fixo/30*FY$4+(CP771+CP772+CP773+CP774+CR771+CR772+CR773+CR774-2)*Cadeirante/30*FY$4)))+(CO771+CO772+CO773+CQ771+CQ772+CQ773)*Percapita/30*FY$4+(CO774+CQ774)*Crechee/30*FY$4,IF(C771=1,IF(CO771+CO772+CO773+CP771+CP772+CP773+CQ771+CQ772+CQ773+CR771+CR772+CR773&lt;=15,(CO771+CO772+CO773+CQ771+CQ772+CQ773)*Percapita/30*FY$4,IF(CO771+CO772+CO773+CP771+CP772+CP773+CQ771+CQ772+CQ773+CR771+CR772+CR773&gt;=16,Fixo/30*FY$4+(CO771+CO772+CO773+CP771+CP772+CP773+CQ771+CQ772+CQ773+CR771+CR772-16)*Percapita/30*FY$4))))))</f>
        <v>0</v>
      </c>
      <c r="FZ771" s="177">
        <f>IF(C771=4,SUM(CS771+CS772+CS773+CU771+CU772+CU773)*Percapita/30*FZ$4+(CT771+CT772+CT773+CV771+CV772+CV773)*Cadeirante/30*FZ$4,IF(C771=3,IF(CS774+CU774=10,Fixo/30*FZ$4+(CS771+CS772+CS773+CU771+CU772+CU773)*Percapita/30*FZ$4+(CT774+CV774)*Cadeirante/30*FZ$4,IF(CS774+CU774&lt;=9,(CS774+CU774)*Crechee/30*FZ$4)+(CT774+CV774)*Cadeirante/30*FZ$4+(CS771+CS772+CS773+CU771+CU772+CU773)*Percapita/30*FZ$4)+IF(CS774+CU774&gt;=11,Fixo/30*FZ$4+(CS774+CU774-10)*Crechee/30*FZ$4,0),IF(C771=2,IF(CT771+CT772+CT773+CT774+CV771+CV772+CV773+CV774=1,Cadeirante/30*FZ$4,IF(CT771+CT772+CT773+CT774+CV771+CV772+CV773+CV774=2,Fixo/30*FZ$4,IF(CT771+CT772+CT773+CT774+CV771+CV772+CV773+CV774&gt;2,Fixo/30*FZ$4+(CT771+CT772+CT773+CT774+CV771+CV772+CV773+CV774-2)*Cadeirante/30*FZ$4)))+(CS771+CS772+CS773+CU771+CU772+CU773)*Percapita/30*FZ$4+(CS774+CU774)*Crechee/30*FZ$4,IF(C771=1,IF(CS771+CS772+CS773+CT771+CT772+CT773+CU771+CU772+CU773+CV771+CV772+CV773&lt;=15,(CS771+CS772+CS773+CU771+CU772+CU773)*Percapita/30*FZ$4,IF(CS771+CS772+CS773+CT771+CT772+CT773+CU771+CU772+CU773+CV771+CV772+CV773&gt;=16,Fixo/30*FZ$4+(CS771+CS772+CS773+CT771+CT772+CT773+CU771+CU772+CU773+CV771+CV772-16)*Percapita/30*FZ$4))))))</f>
        <v>0</v>
      </c>
      <c r="GA771" s="177">
        <f>IF(C771=4,SUM(CW771+CW772+CW773+CY771+CY772+CY773)*Percapita/30*GA$4+(CX771+CX772+CX773+CZ771+CZ772+CZ773)*Cadeirante/30*GA$4,IF(C771=3,IF(CW774+CY774=10,Fixo/30*GA$4+(CW771+CW772+CW773+CY771+CY772+CY773)*Percapita/30*GA$4+(CX774+CZ774)*Cadeirante/30*GA$4,IF(CW774+CY774&lt;=9,(CW774+CY774)*Crechee/30*GA$4)+(CX774+CZ774)*Cadeirante/30*GA$4+(CW771+CW772+CW773+CY771+CY772+CY773)*Percapita/30*GA$4)+IF(CW774+CY774&gt;=11,Fixo/30*GA$4+(CW774+CY774-10)*Crechee/30*GA$4,0),IF(C771=2,IF(CX771+CX772+CX773+CX774+CZ771+CZ772+CZ773+CZ774=1,Cadeirante/30*GA$4,IF(CX771+CX772+CX773+CX774+CZ771+CZ772+CZ773+CZ774=2,Fixo/30*GA$4,IF(CX771+CX772+CX773+CX774+CZ771+CZ772+CZ773+CZ774&gt;2,Fixo/30*GA$4+(CX771+CX772+CX773+CX774+CZ771+CZ772+CZ773+CZ774-2)*Cadeirante/30*GA$4)))+(CW771+CW772+CW773+CY771+CY772+CY773)*Percapita/30*GA$4+(CW774+CY774)*Crechee/30*GA$4,IF(C771=1,IF(CW771+CW772+CW773+CX771+CX772+CX773+CY771+CY772+CY773+CZ771+CZ772+CZ773&lt;=15,(CW771+CW772+CW773+CY771+CY772+CY773)*Percapita/30*GA$4,IF(CW771+CW772+CW773+CX771+CX772+CX773+CY771+CY772+CY773+CZ771+CZ772+CZ773&gt;=16,Fixo/30*GA$4+(CW771+CW772+CW773+CX771+CX772+CX773+CY771+CY772+CY773+CZ771+CZ772-16)*Percapita/30*GA$4))))))</f>
        <v>0</v>
      </c>
      <c r="GB771" s="177">
        <f>IF(C771=4,SUM(DA771+DA772+DA773+DC771+DC772+DC773)*Percapita/30*GB$4+(DB771+DB772+DB773+DD771+DD772+DD773)*Cadeirante/30*GB$4,IF(C771=3,IF(DA774+DC774=10,Fixo/30*GB$4+(DA771+DA772+DA773+DC771+DC772+DC773)*Percapita/30*GB$4+(DB774+DD774)*Cadeirante/30*GB$4,IF(DA774+DC774&lt;=9,(DA774+DC774)*Crechee/30*GB$4)+(DB774+DD774)*Cadeirante/30*GB$4+(DA771+DA772+DA773+DC771+DC772+DC773)*Percapita/30*GB$4)+IF(DA774+DC774&gt;=11,Fixo/30*GB$4+(DA774+DC774-10)*Crechee/30*GB$4,0),IF(C771=2,IF(DB771+DB772+DB773+DB774+DD771+DD772+DD773+DD774=1,Cadeirante/30*GB$4,IF(DB771+DB772+DB773+DB774+DD771+DD772+DD773+DD774=2,Fixo/30*GB$4,IF(DB771+DB772+DB773+DB774+DD771+DD772+DD773+DD774&gt;2,Fixo/30*GB$4+(DB771+DB772+DB773+DB774+DD771+DD772+DD773+DD774-2)*Cadeirante/30*GB$4)))+(DA771+DA772+DA773+DC771+DC772+DC773)*Percapita/30*GB$4+(DA774+DC774)*Crechee/30*GB$4,IF(C771=1,IF(DA771+DA772+DA773+DB771+DB772+DB773+DC771+DC772+DC773+DD771+DD772+DD773&lt;=15,(DA771+DA772+DA773+DC771+DC772+DC773)*Percapita/30*GB$4,IF(DA771+DA772+DA773+DB771+DB772+DB773+DC771+DC772+DC773+DD771+DD772+DD773&gt;=16,Fixo/30*GB$4+(DA771+DA772+DA773+DB771+DB772+DB773+DC771+DC772+DC773+DD771+DD772-16)*Percapita/30*GB$4))))))</f>
        <v>0</v>
      </c>
      <c r="GC771" s="177">
        <f>IF(C771=4,SUM(DE771+DE772+DE773+DG771+DG772+DG773)*Percapita/30*GC$4+(DF771+DF772+DF773+DH771+DH772+DH773)*Cadeirante/30*GC$4,IF(C771=3,IF(DE774+DG774=10,Fixo/30*GC$4+(DE771+DE772+DE773+DG771+DG772+DG773)*Percapita/30*GC$4+(DF774+DH774)*Cadeirante/30*GC$4,IF(DE774+DG774&lt;=9,(DE774+DG774)*Crechee/30*GC$4)+(DF774+DH774)*Cadeirante/30*GC$4+(DE771+DE772+DE773+DG771+DG772+DG773)*Percapita/30*GC$4)+IF(DE774+DG774&gt;=11,Fixo/30*GC$4+(DE774+DG774-10)*Crechee/30*GC$4,0),IF(C771=2,IF(DF771+DF772+DF773+DF774+DH771+DH772+DH773+DH774=1,Cadeirante/30*GC$4,IF(DF771+DF772+DF773+DF774+DH771+DH772+DH773+DH774=2,Fixo/30*GC$4,IF(DF771+DF772+DF773+DF774+DH771+DH772+DH773+DH774&gt;2,Fixo/30*GC$4+(DF771+DF772+DF773+DF774+DH771+DH772+DH773+DH774-2)*Cadeirante/30*GC$4)))+(DE771+DE772+DE773+DG771+DG772+DG773)*Percapita/30*GC$4+(DE774+DG774)*Crechee/30*GC$4,IF(C771=1,IF(DE771+DE772+DE773+DF771+DF772+DF773+DG771+DG772+DG773+DH771+DH772+DH773&lt;=15,(DE771+DE772+DE773+DG771+DG772+DG773)*Percapita/30*GC$4,IF(DE771+DE772+DE773+DF771+DF772+DF773+DG771+DG772+DG773+DH771+DH772+DH773&gt;=16,Fixo/30*GC$4+(DE771+DE772+DE773+DF771+DF772+DF773+DG771+DG772+DG773+DH771+DH772-16)*Percapita/30*GC$4))))))</f>
        <v>0</v>
      </c>
      <c r="GD771" s="177">
        <f>IF(C771=4,SUM(DI771+DI772+DI773+DK771+DK772+DK773)*Percapita/30*GD$4+(DJ771+DJ772+DJ773+DL771+DL772+DL773)*Cadeirante/30*GD$4,IF(C771=3,IF(DI774+DK774=10,Fixo/30*GD$4+(DI771+DI772+DI773+DK771+DK772+DK773)*Percapita/30*GD$4+(DJ774+DL774)*Cadeirante/30*GD$4,IF(DI774+DK774&lt;=9,(DI774+DK774)*Crechee/30*GD$4)+(DJ774+DL774)*Cadeirante/30*GD$4+(DI771+DI772+DI773+DK771+DK772+DK773)*Percapita/30*GD$4)+IF(DI774+DK774&gt;=11,Fixo/30*GD$4+(DI774+DK774-10)*Crechee/30*GD$4,0),IF(C771=2,IF(DJ771+DJ772+DJ773+DJ774+DL771+DL772+DL773+DL774=1,Cadeirante/30*GD$4,IF(DJ771+DJ772+DJ773+DJ774+DL771+DL772+DL773+DL774=2,Fixo/30*GD$4,IF(DJ771+DJ772+DJ773+DJ774+DL771+DL772+DL773+DL774&gt;2,Fixo/30*GD$4+(DJ771+DJ772+DJ773+DJ774+DL771+DL772+DL773+DL774-2)*Cadeirante/30*GD$4)))+(DI771+DI772+DI773+DK771+DK772+DK773)*Percapita/30*GD$4+(DI774+DK774)*Crechee/30*GD$4,IF(C771=1,IF(DI771+DI772+DI773+DJ771+DJ772+DJ773+DK771+DK772+DK773+DL771+DL772+DL773&lt;=15,(DI771+DI772+DI773+DK771+DK772+DK773)*Percapita/30*GD$4,IF(DI771+DI772+DI773+DJ771+DJ772+DJ773+DK771+DK772+DK773+DL771+DL772+DL773&gt;=16,Fixo/30*GD$4+(DI771+DI772+DI773+DJ771+DJ772+DJ773+DK771+DK772+DK773+DL771+DL772-16)*Percapita/30*GD$4))))))</f>
        <v>0</v>
      </c>
      <c r="GE771" s="177">
        <f>IF(C771=4,SUM(DM771+DM772+DM773+DO771+DO772+DO773)*Percapita/30*GE$4+(DN771+DN772+DN773+DP771+DP772+DP773)*Cadeirante/30*GE$4,IF(C771=3,IF(DM774+DO774=10,Fixo/30*GE$4+(DM771+DM772+DM773+DO771+DO772+DO773)*Percapita/30*GE$4+(DN774+DP774)*Cadeirante/30*GE$4,IF(DM774+DO774&lt;=9,(DM774+DO774)*Crechee/30*GE$4)+(DN774+DP774)*Cadeirante/30*GE$4+(DM771+DM772+DM773+DO771+DO772+DO773)*Percapita/30*GE$4)+IF(DM774+DO774&gt;=11,Fixo/30*GE$4+(DM774+DO774-10)*Crechee/30*GE$4,0),IF(C771=2,IF(DN771+DN772+DN773+DN774+DP771+DP772+DP773+DP774=1,Cadeirante/30*GE$4,IF(DN771+DN772+DN773+DN774+DP771+DP772+DP773+DP774=2,Fixo/30*GE$4,IF(DN771+DN772+DN773+DN774+DP771+DP772+DP773+DP774&gt;2,Fixo/30*GE$4+(DN771+DN772+DN773+DN774+DP771+DP772+DP773+DP774-2)*Cadeirante/30*GE$4)))+(DM771+DM772+DM773+DO771+DO772+DO773)*Percapita/30*GE$4+(DM774+DO774)*Crechee/30*GE$4,IF(C771=1,IF(DM771+DM772+DM773+DN771+DN772+DN773+DO771+DO772+DO773+DP771+DP772+DP773&lt;=15,(DM771+DM772+DM773+DO771+DO772+DO773)*Percapita/30*GE$4,IF(DM771+DM772+DM773+DN771+DN772+DN773+DO771+DO772+DO773+DP771+DP772+DP773&gt;=16,Fixo/30*GE$4+(DM771+DM772+DM773+DN771+DN772+DN773+DO771+DO772+DO773+DP771+DP772-16)*Percapita/30*GE$4))))))</f>
        <v>0</v>
      </c>
      <c r="GF771" s="177">
        <f>IF(C771=4,SUM(DQ771+DQ772+DQ773+DS771+DS772+DS773)*Percapita/30*GF$4+(DR771+DR772+DR773+DT771+DT772+DT773)*Cadeirante/30*GF$4,IF(C771=3,IF(DQ774+DS774=10,Fixo/30*GF$4+(DQ771+DQ772+DQ773+DS771+DS772+DS773)*Percapita/30*GF$4+(DR774+DT774)*Cadeirante/30*GF$4,IF(DQ774+DS774&lt;=9,(DQ774+DS774)*Crechee/30*GF$4)+(DR774+DT774)*Cadeirante/30*GF$4+(DQ771+DQ772+DQ773+DS771+DS772+DS773)*Percapita/30*GF$4)+IF(DQ774+DS774&gt;=11,Fixo/30*GF$4+(DQ774+DS774-10)*Crechee/30*GF$4,0),IF(C771=2,IF(DR771+DR772+DR773+DR774+DT771+DT772+DT773+DT774=1,Cadeirante/30*GF$4,IF(DR771+DR772+DR773+DR774+DT771+DT772+DT773+DT774=2,Fixo/30*GF$4,IF(DR771+DR772+DR773+DR774+DT771+DT772+DT773+DT774&gt;2,Fixo/30*GF$4+(DR771+DR772+DR773+DR774+DT771+DT772+DT773+DT774-2)*Cadeirante/30*GF$4)))+(DQ771+DQ772+DQ773+DS771+DS772+DS773)*Percapita/30*GF$4+(DQ774+DS774)*Crechee/30*GF$4,IF(C771=1,IF(DQ771+DQ772+DQ773+DR771+DR772+DR773+DS771+DS772+DS773+DT771+DT772+DT773&lt;=15,(DQ771+DQ772+DQ773+DS771+DS772+DS773)*Percapita/30*GF$4,IF(DQ771+DQ772+DQ773+DR771+DR772+DR773+DS771+DS772+DS773+DT771+DT772+DT773&gt;=16,Fixo/30*GF$4+(DQ771+DQ772+DQ773+DR771+DR772+DR773+DS771+DS772+DS773+DT771+DT772-16)*Percapita/30*GF$4))))))</f>
        <v>102.72800000000001</v>
      </c>
      <c r="GG771" s="177">
        <f>IF(C771=4,SUM(DU771+DU772+DU773+DW771+DW772+DW773)*Percapita/30*GG$4+(DV771+DV772+DV773+DX771+DX772+DX773)*Cadeirante/30*GG$4,IF(C771=3,IF(DU774+DW774=10,Fixo/30*GG$4+(DU771+DU772+DU773+DW771+DW772+DW773)*Percapita/30*GG$4+(DV774+DX774)*Cadeirante/30*GG$4,IF(DU774+DW774&lt;=9,(DU774+DW774)*Crechee/30*GG$4)+(DV774+DX774)*Cadeirante/30*GG$4+(DU771+DU772+DU773+DW771+DW772+DW773)*Percapita/30*GG$4)+IF(DU774+DW774&gt;=11,Fixo/30*GG$4+(DU774+DW774-10)*Crechee/30*GG$4,0),IF(C771=2,IF(DV771+DV772+DV773+DV774+DX771+DX772+DX773+DX774=1,Cadeirante/30*GG$4,IF(DV771+DV772+DV773+DV774+DX771+DX772+DX773+DX774=2,Fixo/30*GG$4,IF(DV771+DV772+DV773+DV774+DX771+DX772+DX773+DX774&gt;2,Fixo/30*GG$4+(DV771+DV772+DV773+DV774+DX771+DX772+DX773+DX774-2)*Cadeirante/30*GG$4)))+(DU771+DU772+DU773+DW771+DW772+DW773)*Percapita/30*GG$4+(DU774+DW774)*Crechee/30*GG$4,IF(C771=1,IF(DU771+DU772+DU773+DV771+DV772+DV773+DW771+DW772+DW773+DX771+DX772+DX773&lt;=15,(DU771+DU772+DU773+DW771+DW772+DW773)*Percapita/30*GG$4,IF(DU771+DU772+DU773+DV771+DV772+DV773+DW771+DW772+DW773+DX771+DX772+DX773&gt;=16,Fixo/30*GG$4+(DU771+DU772+DU773+DV771+DV772+DV773+DW771+DW772+DW773+DX771+DX772-16)*Percapita/30*GG$4))))))</f>
        <v>0</v>
      </c>
      <c r="GH771" s="177">
        <f>IF(C771=4,SUM(DY771+DY772+DY773+EA771+EA772+EA773)*Percapita/30*GH$4+(DZ771+DZ772+DZ773+EB771+EB772+EB773)*Cadeirante/30*GH$4,IF(C771=3,IF(DY774+EA774=10,Fixo/30*GH$4+(DY771+DY772+DY773+EA771+EA772+EA773)*Percapita/30*GH$4+(DZ774+EB774)*Cadeirante/30*GH$4,IF(DY774+EA774&lt;=9,(DY774+EA774)*Crechee/30*GH$4)+(DZ774+EB774)*Cadeirante/30*GH$4+(DY771+DY772+DY773+EA771+EA772+EA773)*Percapita/30*GH$4)+IF(DY774+EA774&gt;=11,Fixo/30*GH$4+(DY774+EA774-10)*Crechee/30*GH$4,0),IF(C771=2,IF(DZ771+DZ772+DZ773+DZ774+EB771+EB772+EB773+EB774=1,Cadeirante/30*GH$4,IF(DZ771+DZ772+DZ773+DZ774+EB771+EB772+EB773+EB774=2,Fixo/30*GH$4,IF(DZ771+DZ772+DZ773+DZ774+EB771+EB772+EB773+EB774&gt;2,Fixo/30*GH$4+(DZ771+DZ772+DZ773+DZ774+EB771+EB772+EB773+EB774-2)*Cadeirante/30*GH$4)))+(DY771+DY772+DY773+EA771+EA772+EA773)*Percapita/30*GH$4+(DY774+EA774)*Crechee/30*GH$4,IF(C771=1,IF(DY771+DY772+DY773+DZ771+DZ772+DZ773+EA771+EA772+EA773+EB771+EB772+EB773&lt;=15,(DY771+DY772+DY773+EA771+EA772+EA773)*Percapita/30*GH$4,IF(DY771+DY772+DY773+DZ771+DZ772+DZ773+EA771+EA772+EA773+EB771+EB772+EB773&gt;=16,Fixo/30*GH$4+(DY771+DY772+DY773+DZ771+DZ772+DZ773+EA771+EA772+EA773+EB771+EB772-16)*Percapita/30*GH$4))))))</f>
        <v>0</v>
      </c>
      <c r="GI771" s="177">
        <f>IF(C771=4,SUM(EC771+EC772+EC773+EE771+EE772+EE773)*Percapita/30*GI$4+(ED771+ED772+ED773+EF771+EF772+EF773)*Cadeirante/30*GI$4,IF(C771=3,IF(EC774+EE774=10,Fixo/30*GI$4+(EC771+EC772+EC773+EE771+EE772+EE773)*Percapita/30*GI$4+(ED774+EF774)*Cadeirante/30*GI$4,IF(EC774+EE774&lt;=9,(EC774+EE774)*Crechee/30*GI$4)+(ED774+EF774)*Cadeirante/30*GI$4+(EC771+EC772+EC773+EE771+EE772+EE773)*Percapita/30*GI$4)+IF(EC774+EE774&gt;=11,Fixo/30*GI$4+(EC774+EE774-10)*Crechee/30*GI$4,0),IF(C771=2,IF(ED771+ED772+ED773+ED774+EF771+EF772+EF773+EF774=1,Cadeirante/30*GI$4,IF(ED771+ED772+ED773+ED774+EF771+EF772+EF773+EF774=2,Fixo/30*GI$4,IF(ED771+ED772+ED773+ED774+EF771+EF772+EF773+EF774&gt;2,Fixo/30*GI$4+(ED771+ED772+ED773+ED774+EF771+EF772+EF773+EF774-2)*Cadeirante/30*GI$4)))+(EC771+EC772+EC773+EE771+EE772+EE773)*Percapita/30*GI$4+(EC774+EE774)*Crechee/30*GI$4,IF(C771=1,IF(EC771+EC772+EC773+ED771+ED772+ED773+EE771+EE772+EE773+EF771+EF772+EF773&lt;=15,(EC771+EC772+EC773+EE771+EE772+EE773)*Percapita/30*GI$4,IF(EC771+EC772+EC773+ED771+ED772+ED773+EE771+EE772+EE773+EF771+EF772+EF773&gt;=16,Fixo/30*GI$4+(EC771+EC772+EC773+ED771+ED772+ED773+EE771+EE772+EE773+EF771+EF772-16)*Percapita/30*GI$4))))))</f>
        <v>0</v>
      </c>
      <c r="GJ771" s="177">
        <f>IF(C771=4,SUM(EG771+EG772+EG773+EI771+EI772+EI773)*Percapita/30*GJ$4+(EH771+EH772+EH773+EJ771+EJ772+EJ773)*Cadeirante/30*GJ$4,IF(C771=3,IF(EG774+EI774=10,Fixo/30*GJ$4+(EG771+EG772+EG773+EI771+EI772+EI773)*Percapita/30*GJ$4+(EH774+EJ774)*Cadeirante/30*GJ$4,IF(EG774+EI774&lt;=9,(EG774+EI774)*Crechee/30*GJ$4)+(EH774+EJ774)*Cadeirante/30*GJ$4+(EG771+EG772+EG773+EI771+EI772+EI773)*Percapita/30*GJ$4)+IF(EG774+EI774&gt;=11,Fixo/30*GJ$4+(EG774+EI774-10)*Crechee/30*GJ$4,0),IF(C771=2,IF(EH771+EH772+EH773+EH774+EJ771+EJ772+EJ773+EJ774=1,Cadeirante/30*GJ$4,IF(EH771+EH772+EH773+EH774+EJ771+EJ772+EJ773+EJ774=2,Fixo/30*GJ$4,IF(EH771+EH772+EH773+EH774+EJ771+EJ772+EJ773+EJ774&gt;2,Fixo/30*GJ$4+(EH771+EH772+EH773+EH774+EJ771+EJ772+EJ773+EJ774-2)*Cadeirante/30*GJ$4)))+(EG771+EG772+EG773+EI771+EI772+EI773)*Percapita/30*GJ$4+(EG774+EI774)*Crechee/30*GJ$4,IF(C771=1,IF(EG771+EG772+EG773+EH771+EH772+EH773+EI771+EI772+EI773+EJ771+EJ772+EJ773&lt;=15,(EG771+EG772+EG773+EI771+EI772+EI773)*Percapita/30*GJ$4,IF(EG771+EG772+EG773+EH771+EH772+EH773+EI771+EI772+EI773+EJ771+EJ772+EJ773&gt;=16,Fixo/30*GJ$4+(EG771+EG772+EG773+EH771+EH772+EH773+EI771+EI772+EI773+EJ771+EJ772-16)*Percapita/30*GJ$4))))))</f>
        <v>0</v>
      </c>
      <c r="GK771" s="178"/>
      <c r="GL771" s="103">
        <f t="shared" si="822"/>
        <v>0</v>
      </c>
      <c r="GM771" s="124"/>
      <c r="GN771" s="104">
        <f>SUMIF(V771:V774,"&lt;0")*Cadeirante/30*GN$4+SUMIF(X771:X774,"&lt;0")*Cadeirante/30*GN$4</f>
        <v>0</v>
      </c>
      <c r="GO771" s="104">
        <f>SUMIF(Z771:Z774,"&lt;0")*Cadeirante/30*GO$4+SUMIF(AB771:AB774,"&lt;0")*Cadeirante/30*GO$4</f>
        <v>0</v>
      </c>
      <c r="GP771" s="104">
        <f>SUMIF(AD771:AD774,"&lt;0")*Cadeirante/30*GP$4+SUMIF(AF771:AF774,"&lt;0")*Cadeirante/30*GP$4</f>
        <v>0</v>
      </c>
      <c r="GQ771" s="104">
        <f>SUMIF(AH771:AH774,"&lt;0")*Cadeirante/30*GQ$4+SUMIF(AJ771:AJ774,"&lt;0")*Cadeirante/30*GQ$4</f>
        <v>0</v>
      </c>
      <c r="GR771" s="104">
        <f>SUMIF(AL771:AL774,"&lt;0")*Cadeirante/30*GR$4+SUMIF(AN771:AN774,"&lt;0")*Cadeirante/30*GR$4</f>
        <v>0</v>
      </c>
      <c r="GS771" s="104">
        <f>SUMIF(AP771:AP774,"&lt;0")*Cadeirante/30*GS$4+SUMIF(AR771:AR774,"&lt;0")*Cadeirante/30*GS$4</f>
        <v>0</v>
      </c>
      <c r="GT771" s="104">
        <f>SUMIF(AT771:AT774,"&lt;0")*Cadeirante/30*GT$4+SUMIF(AV771:AV774,"&lt;0")*Cadeirante/30*GT$4</f>
        <v>0</v>
      </c>
      <c r="GU771" s="104">
        <f>SUMIF(AX771:AX774,"&lt;0")*Cadeirante/30*GU$4+SUMIF(AZ771:AZ774,"&lt;0")*Cadeirante/30*GU$4</f>
        <v>0</v>
      </c>
      <c r="GV771" s="104">
        <f>SUMIF(BB771:BB774,"&lt;0")*Cadeirante/30*GV$4+SUMIF(BD771:BD774,"&lt;0")*Cadeirante/30*GV$4</f>
        <v>0</v>
      </c>
      <c r="GW771" s="104">
        <f>SUMIF(BF771:BF774,"&lt;0")*Cadeirante/30*GW$4+SUMIF(BH771:BH774,"&lt;0")*Cadeirante/30*GW$4</f>
        <v>0</v>
      </c>
      <c r="GX771" s="104">
        <f>SUMIF(BJ771:BJ774,"&lt;0")*Cadeirante/30*GX$4+SUMIF(BL771:BL774,"&lt;0")*Cadeirante/30*GX$4</f>
        <v>0</v>
      </c>
      <c r="GY771" s="104">
        <f>SUMIF(BN771:BN774,"&lt;0")*Cadeirante/30*GY$4+SUMIF(BP771:BP774,"&lt;0")*Cadeirante/30*GY$4</f>
        <v>0</v>
      </c>
      <c r="GZ771" s="104">
        <f>SUMIF(BR771:BR774,"&lt;0")*Cadeirante/30*GZ$4+SUMIF(BT771:BT774,"&lt;0")*Cadeirante/30*GZ$4</f>
        <v>0</v>
      </c>
      <c r="HA771" s="104">
        <f>SUMIF(BV771:BV774,"&lt;0")*Cadeirante/30*HA$4+SUMIF(BX771:BX774,"&lt;0")*Cadeirante/30*HA$4</f>
        <v>0</v>
      </c>
      <c r="HB771" s="104">
        <f>SUMIF(BZ771:BZ774,"&lt;0")*Cadeirante/30*HB$4+SUMIF(CB771:CB774,"&lt;0")*Cadeirante/30*HB$4</f>
        <v>0</v>
      </c>
      <c r="HC771" s="104">
        <f>SUMIF(CD771:CD774,"&lt;0")*Cadeirante/30*HC$4+SUMIF(CF771:CF774,"&lt;0")*Cadeirante/30*HC$4</f>
        <v>0</v>
      </c>
      <c r="HD771" s="104">
        <f>SUMIF(CH771:CH774,"&lt;0")*Cadeirante/30*HD$4+SUMIF(CJ771:CJ774,"&lt;0")*Cadeirante/30*HD$4</f>
        <v>0</v>
      </c>
      <c r="HE771" s="104">
        <f>SUMIF(CL771:CL774,"&lt;0")*Cadeirante/30*HE$4+SUMIF(CN771:CN774,"&lt;0")*Cadeirante/30*HE$4</f>
        <v>0</v>
      </c>
      <c r="HF771" s="104">
        <f>SUMIF(CP771:CP774,"&lt;0")*Cadeirante/30*HF$4+SUMIF(CR771:CR774,"&lt;0")*Cadeirante/30*HF$4</f>
        <v>0</v>
      </c>
      <c r="HG771" s="104">
        <f>SUMIF(CT771:CT774,"&lt;0")*Cadeirante/30*HG$4+SUMIF(CV771:CV774,"&lt;0")*Cadeirante/30*HG$4</f>
        <v>0</v>
      </c>
      <c r="HH771" s="104">
        <f>SUMIF(CX771:CX774,"&lt;0")*Cadeirante/30*HH$4+SUMIF(CZ771:CZ774,"&lt;0")*Cadeirante/30*HH$4</f>
        <v>0</v>
      </c>
      <c r="HI771" s="104">
        <f>SUMIF(DB771:DB774,"&lt;0")*Cadeirante/30*HI$4+SUMIF(DD771:DD774,"&lt;0")*Cadeirante/30*HI$4</f>
        <v>0</v>
      </c>
      <c r="HJ771" s="104">
        <f>SUMIF(DF771:DF774,"&lt;0")*Cadeirante/30*HJ$4+SUMIF(DH771:DH774,"&lt;0")*Cadeirante/30*HJ$4</f>
        <v>0</v>
      </c>
      <c r="HK771" s="104">
        <f>SUMIF(DJ771:DJ774,"&lt;0")*Cadeirante/30*HK$4+SUMIF(DL771:DL774,"&lt;0")*Cadeirante/30*HK$4</f>
        <v>0</v>
      </c>
      <c r="HL771" s="104">
        <f>SUMIF(DN771:DN774,"&lt;0")*Cadeirante/30*HL$4+SUMIF(DP771:DP774,"&lt;0")*Cadeirante/30*HL$4</f>
        <v>0</v>
      </c>
      <c r="HM771" s="104">
        <f>SUMIF(DR771:DR774,"&lt;0")*Cadeirante/30*HM$4+SUMIF(DT771:DT774,"&lt;0")*Cadeirante/30*HM$4</f>
        <v>0</v>
      </c>
      <c r="HN771" s="104">
        <f>SUMIF(DV771:DV774,"&lt;0")*Cadeirante/30*HN$4+SUMIF(DX771:DX774,"&lt;0")*Cadeirante/30*HN$4</f>
        <v>0</v>
      </c>
      <c r="HO771" s="104">
        <f>SUMIF(DZ771:DZ774,"&lt;0")*Cadeirante/30*HO$4+SUMIF(EB771:EB774,"&lt;0")*Cadeirante/30*HO$4</f>
        <v>0</v>
      </c>
      <c r="HP771" s="104">
        <f>SUMIF(ED771:ED774,"&lt;0")*Cadeirante/30*HP$4+SUMIF(EF771:EF774,"&lt;0")*Cadeirante/30*HP$4</f>
        <v>0</v>
      </c>
      <c r="HQ771" s="64"/>
      <c r="HR771" s="64"/>
      <c r="HS771" s="64"/>
      <c r="HT771" s="64"/>
      <c r="HU771" s="64"/>
      <c r="HV771" s="64"/>
      <c r="HW771" s="176">
        <v>17629.309999999998</v>
      </c>
      <c r="HX771" s="64"/>
      <c r="HY771" s="280">
        <f>IF(ISTEXT(EM771), VALUE(EM771), EM771)</f>
        <v>0</v>
      </c>
      <c r="HZ771" s="280">
        <f>IF(ISTEXT(EN771), VALUE(EN771), EN771)</f>
        <v>0</v>
      </c>
      <c r="IA771" s="280">
        <f>IF(ISTEXT(EO771), VALUE(EO771), EO771)</f>
        <v>0</v>
      </c>
      <c r="IB771" s="64" t="b">
        <f>HW771=FE771</f>
        <v>0</v>
      </c>
      <c r="IC771" s="64"/>
    </row>
    <row r="772" spans="1:237" s="106" customFormat="1" ht="22.5" customHeight="1" x14ac:dyDescent="0.25">
      <c r="A772" s="368" t="s">
        <v>3866</v>
      </c>
      <c r="B772" s="369" t="s">
        <v>3867</v>
      </c>
      <c r="C772" s="370" t="s">
        <v>3229</v>
      </c>
      <c r="D772" s="371" t="s">
        <v>3868</v>
      </c>
      <c r="E772" s="371" t="s">
        <v>3869</v>
      </c>
      <c r="F772" s="372" t="s">
        <v>3222</v>
      </c>
      <c r="G772" s="372" t="s">
        <v>3223</v>
      </c>
      <c r="H772" s="373" t="s">
        <v>243</v>
      </c>
      <c r="I772" s="374" t="s">
        <v>3870</v>
      </c>
      <c r="J772" s="421" t="s">
        <v>3227</v>
      </c>
      <c r="K772" s="421" t="s">
        <v>3230</v>
      </c>
      <c r="L772" s="329">
        <f>CONTINUA!BV772</f>
        <v>6</v>
      </c>
      <c r="M772" s="329">
        <f>CONTINUA!BW772</f>
        <v>0</v>
      </c>
      <c r="N772" s="657"/>
      <c r="O772" s="658" t="s">
        <v>4230</v>
      </c>
      <c r="P772" s="659" t="s">
        <v>206</v>
      </c>
      <c r="Q772" s="400">
        <v>28</v>
      </c>
      <c r="R772" s="401"/>
      <c r="S772" s="400"/>
      <c r="T772" s="401"/>
      <c r="U772" s="400"/>
      <c r="V772" s="401"/>
      <c r="W772" s="400"/>
      <c r="X772" s="401"/>
      <c r="Y772" s="400"/>
      <c r="Z772" s="401"/>
      <c r="AA772" s="400"/>
      <c r="AB772" s="401"/>
      <c r="AC772" s="400"/>
      <c r="AD772" s="401"/>
      <c r="AE772" s="400"/>
      <c r="AF772" s="401"/>
      <c r="AG772" s="400"/>
      <c r="AH772" s="401"/>
      <c r="AI772" s="400"/>
      <c r="AJ772" s="401"/>
      <c r="AK772" s="400"/>
      <c r="AL772" s="401"/>
      <c r="AM772" s="400"/>
      <c r="AN772" s="401"/>
      <c r="AO772" s="400"/>
      <c r="AP772" s="401"/>
      <c r="AQ772" s="400"/>
      <c r="AR772" s="401"/>
      <c r="AS772" s="400"/>
      <c r="AT772" s="401"/>
      <c r="AU772" s="400"/>
      <c r="AV772" s="401"/>
      <c r="AW772" s="400"/>
      <c r="AX772" s="401"/>
      <c r="AY772" s="400"/>
      <c r="AZ772" s="401"/>
      <c r="BA772" s="400"/>
      <c r="BB772" s="401"/>
      <c r="BC772" s="400"/>
      <c r="BD772" s="401"/>
      <c r="BE772" s="400"/>
      <c r="BF772" s="401"/>
      <c r="BG772" s="400"/>
      <c r="BH772" s="401"/>
      <c r="BI772" s="400"/>
      <c r="BJ772" s="401"/>
      <c r="BK772" s="400"/>
      <c r="BL772" s="401"/>
      <c r="BM772" s="400"/>
      <c r="BN772" s="401"/>
      <c r="BO772" s="400"/>
      <c r="BP772" s="401"/>
      <c r="BQ772" s="400"/>
      <c r="BR772" s="401"/>
      <c r="BS772" s="400"/>
      <c r="BT772" s="401"/>
      <c r="BU772" s="400"/>
      <c r="BV772" s="401"/>
      <c r="BW772" s="400"/>
      <c r="BX772" s="401"/>
      <c r="BY772" s="400">
        <v>-1</v>
      </c>
      <c r="BZ772" s="401"/>
      <c r="CA772" s="400"/>
      <c r="CB772" s="401"/>
      <c r="CC772" s="400">
        <v>2</v>
      </c>
      <c r="CD772" s="401"/>
      <c r="CE772" s="400"/>
      <c r="CF772" s="401"/>
      <c r="CG772" s="400"/>
      <c r="CH772" s="401"/>
      <c r="CI772" s="400"/>
      <c r="CJ772" s="401"/>
      <c r="CK772" s="400"/>
      <c r="CL772" s="401"/>
      <c r="CM772" s="400"/>
      <c r="CN772" s="401"/>
      <c r="CO772" s="400"/>
      <c r="CP772" s="401"/>
      <c r="CQ772" s="400"/>
      <c r="CR772" s="401"/>
      <c r="CS772" s="400"/>
      <c r="CT772" s="401"/>
      <c r="CU772" s="400"/>
      <c r="CV772" s="401"/>
      <c r="CW772" s="400"/>
      <c r="CX772" s="401"/>
      <c r="CY772" s="400"/>
      <c r="CZ772" s="401"/>
      <c r="DA772" s="400"/>
      <c r="DB772" s="401"/>
      <c r="DC772" s="400"/>
      <c r="DD772" s="401"/>
      <c r="DE772" s="400"/>
      <c r="DF772" s="401"/>
      <c r="DG772" s="400"/>
      <c r="DH772" s="401"/>
      <c r="DI772" s="400"/>
      <c r="DJ772" s="401"/>
      <c r="DK772" s="400"/>
      <c r="DL772" s="401"/>
      <c r="DM772" s="400"/>
      <c r="DN772" s="401"/>
      <c r="DO772" s="400"/>
      <c r="DP772" s="401"/>
      <c r="DQ772" s="400"/>
      <c r="DR772" s="401"/>
      <c r="DS772" s="400">
        <v>2</v>
      </c>
      <c r="DT772" s="401"/>
      <c r="DU772" s="400"/>
      <c r="DV772" s="401"/>
      <c r="DW772" s="400"/>
      <c r="DX772" s="401"/>
      <c r="DY772" s="400"/>
      <c r="DZ772" s="401"/>
      <c r="EA772" s="400"/>
      <c r="EB772" s="401"/>
      <c r="EC772" s="400"/>
      <c r="ED772" s="401"/>
      <c r="EE772" s="400"/>
      <c r="EF772" s="401"/>
      <c r="EG772" s="400"/>
      <c r="EH772" s="401"/>
      <c r="EI772" s="400"/>
      <c r="EJ772" s="447"/>
      <c r="EK772" s="511"/>
      <c r="EL772" s="514"/>
      <c r="EM772" s="448"/>
      <c r="EN772" s="344"/>
      <c r="EO772" s="345"/>
      <c r="EP772" s="171">
        <f t="shared" si="815"/>
        <v>28</v>
      </c>
      <c r="EQ772" s="171">
        <f t="shared" si="816"/>
        <v>1</v>
      </c>
      <c r="ER772" s="171">
        <f t="shared" si="817"/>
        <v>2</v>
      </c>
      <c r="ES772" s="171">
        <f t="shared" si="818"/>
        <v>0</v>
      </c>
      <c r="ET772" s="171">
        <f t="shared" si="819"/>
        <v>0</v>
      </c>
      <c r="EU772" s="171">
        <f t="shared" si="820"/>
        <v>0</v>
      </c>
      <c r="EV772" s="172">
        <f t="shared" si="821"/>
        <v>31</v>
      </c>
      <c r="EW772" s="173"/>
      <c r="EX772" s="248">
        <f t="shared" si="878"/>
        <v>0</v>
      </c>
      <c r="EY772" s="174">
        <f>(L772*regular)+(M772*Cadeirantee)</f>
        <v>57.84</v>
      </c>
      <c r="EZ772" s="249">
        <f>SUMIF(FG772:GJ772,"&gt;0")</f>
        <v>0</v>
      </c>
      <c r="FA772" s="249">
        <f>SUMIF(FG772:GJ772,"&lt;0")+SUMIF(GN772:HP772,"&lt;0")</f>
        <v>0</v>
      </c>
      <c r="FB772" s="174">
        <v>0</v>
      </c>
      <c r="FC772" s="126">
        <f>N772*km*'VALORES TABELA'!$B$13</f>
        <v>0</v>
      </c>
      <c r="FD772" s="250">
        <f t="shared" ref="FD772:FD775" si="879">GL772</f>
        <v>0</v>
      </c>
      <c r="FE772" s="105"/>
      <c r="FF772" s="119"/>
      <c r="FG772" s="119"/>
      <c r="FH772" s="119"/>
      <c r="FI772" s="119"/>
      <c r="FJ772" s="119"/>
      <c r="FK772" s="119"/>
      <c r="FL772" s="119"/>
      <c r="FM772" s="119"/>
      <c r="FN772" s="119"/>
      <c r="FO772" s="119"/>
      <c r="FP772" s="119"/>
      <c r="FQ772" s="119"/>
      <c r="FR772" s="119"/>
      <c r="FS772" s="119"/>
      <c r="FT772" s="119"/>
      <c r="FU772" s="119"/>
      <c r="FV772" s="119"/>
      <c r="FW772" s="119"/>
      <c r="FX772" s="119"/>
      <c r="FY772" s="119"/>
      <c r="FZ772" s="119"/>
      <c r="GA772" s="119"/>
      <c r="GB772" s="119"/>
      <c r="GC772" s="119"/>
      <c r="GD772" s="119"/>
      <c r="GE772" s="119"/>
      <c r="GF772" s="119"/>
      <c r="GG772" s="119"/>
      <c r="GH772" s="119"/>
      <c r="GI772" s="119"/>
      <c r="GJ772" s="119"/>
      <c r="GK772" s="251"/>
      <c r="GL772" s="103">
        <f t="shared" si="822"/>
        <v>0</v>
      </c>
      <c r="GM772" s="124"/>
      <c r="GN772" s="104"/>
      <c r="GO772" s="104"/>
      <c r="GP772" s="104"/>
      <c r="GQ772" s="104"/>
      <c r="GR772" s="104"/>
      <c r="GS772" s="104"/>
      <c r="GT772" s="104"/>
      <c r="GU772" s="104"/>
      <c r="GV772" s="104"/>
      <c r="GW772" s="104"/>
      <c r="GX772" s="104"/>
      <c r="GY772" s="104"/>
      <c r="GZ772" s="104"/>
      <c r="HA772" s="104"/>
      <c r="HB772" s="104"/>
      <c r="HC772" s="104"/>
      <c r="HD772" s="104"/>
      <c r="HE772" s="104"/>
      <c r="HF772" s="104"/>
      <c r="HG772" s="104"/>
      <c r="HH772" s="104"/>
      <c r="HI772" s="104"/>
      <c r="HJ772" s="104"/>
      <c r="HK772" s="104"/>
      <c r="HL772" s="104"/>
      <c r="HM772" s="104"/>
      <c r="HN772" s="104"/>
      <c r="HO772" s="104"/>
      <c r="HP772" s="104"/>
      <c r="HQ772" s="64"/>
      <c r="HR772" s="64"/>
      <c r="HS772" s="64"/>
      <c r="HT772" s="64"/>
      <c r="HU772" s="64"/>
      <c r="HV772" s="64"/>
      <c r="HW772" s="105"/>
      <c r="HX772" s="64"/>
      <c r="HY772" s="280">
        <f t="shared" ref="HY772:HY775" si="880">IF(ISTEXT(EM772), VALUE(EM772), EM772)</f>
        <v>0</v>
      </c>
      <c r="HZ772" s="280">
        <f t="shared" ref="HZ772:HZ775" si="881">IF(ISTEXT(EN772), VALUE(EN772), EN772)</f>
        <v>0</v>
      </c>
      <c r="IA772" s="280">
        <f t="shared" ref="IA772:IA775" si="882">IF(ISTEXT(EO772), VALUE(EO772), EO772)</f>
        <v>0</v>
      </c>
      <c r="IB772" s="64"/>
      <c r="IC772" s="64"/>
    </row>
    <row r="773" spans="1:237" s="106" customFormat="1" ht="22.5" customHeight="1" x14ac:dyDescent="0.25">
      <c r="A773" s="368" t="s">
        <v>3866</v>
      </c>
      <c r="B773" s="369" t="s">
        <v>3867</v>
      </c>
      <c r="C773" s="375" t="s">
        <v>3229</v>
      </c>
      <c r="D773" s="371" t="s">
        <v>3868</v>
      </c>
      <c r="E773" s="371" t="s">
        <v>3869</v>
      </c>
      <c r="F773" s="376" t="s">
        <v>3222</v>
      </c>
      <c r="G773" s="376" t="s">
        <v>3223</v>
      </c>
      <c r="H773" s="373" t="s">
        <v>243</v>
      </c>
      <c r="I773" s="374" t="s">
        <v>3870</v>
      </c>
      <c r="J773" s="421" t="s">
        <v>3227</v>
      </c>
      <c r="K773" s="422" t="s">
        <v>3231</v>
      </c>
      <c r="L773" s="329">
        <f>CONTINUA!BV773</f>
        <v>0</v>
      </c>
      <c r="M773" s="329">
        <f>CONTINUA!BW773</f>
        <v>0</v>
      </c>
      <c r="N773" s="657"/>
      <c r="O773" s="658" t="s">
        <v>4230</v>
      </c>
      <c r="P773" s="659" t="s">
        <v>206</v>
      </c>
      <c r="Q773" s="400"/>
      <c r="R773" s="401"/>
      <c r="S773" s="400"/>
      <c r="T773" s="401"/>
      <c r="U773" s="400"/>
      <c r="V773" s="401"/>
      <c r="W773" s="400"/>
      <c r="X773" s="401"/>
      <c r="Y773" s="400"/>
      <c r="Z773" s="401"/>
      <c r="AA773" s="400"/>
      <c r="AB773" s="401"/>
      <c r="AC773" s="400"/>
      <c r="AD773" s="401"/>
      <c r="AE773" s="400"/>
      <c r="AF773" s="401"/>
      <c r="AG773" s="400"/>
      <c r="AH773" s="401"/>
      <c r="AI773" s="400"/>
      <c r="AJ773" s="401"/>
      <c r="AK773" s="400"/>
      <c r="AL773" s="401"/>
      <c r="AM773" s="400"/>
      <c r="AN773" s="401"/>
      <c r="AO773" s="400"/>
      <c r="AP773" s="401"/>
      <c r="AQ773" s="400"/>
      <c r="AR773" s="401"/>
      <c r="AS773" s="400"/>
      <c r="AT773" s="401"/>
      <c r="AU773" s="400"/>
      <c r="AV773" s="401"/>
      <c r="AW773" s="400"/>
      <c r="AX773" s="401"/>
      <c r="AY773" s="400"/>
      <c r="AZ773" s="401"/>
      <c r="BA773" s="400"/>
      <c r="BB773" s="401"/>
      <c r="BC773" s="400"/>
      <c r="BD773" s="401"/>
      <c r="BE773" s="400"/>
      <c r="BF773" s="401"/>
      <c r="BG773" s="400"/>
      <c r="BH773" s="401"/>
      <c r="BI773" s="400"/>
      <c r="BJ773" s="401"/>
      <c r="BK773" s="400"/>
      <c r="BL773" s="401"/>
      <c r="BM773" s="400"/>
      <c r="BN773" s="401"/>
      <c r="BO773" s="400"/>
      <c r="BP773" s="401"/>
      <c r="BQ773" s="400"/>
      <c r="BR773" s="401"/>
      <c r="BS773" s="400"/>
      <c r="BT773" s="401"/>
      <c r="BU773" s="400"/>
      <c r="BV773" s="401"/>
      <c r="BW773" s="400"/>
      <c r="BX773" s="401"/>
      <c r="BY773" s="400"/>
      <c r="BZ773" s="401"/>
      <c r="CA773" s="400"/>
      <c r="CB773" s="401"/>
      <c r="CC773" s="400"/>
      <c r="CD773" s="401"/>
      <c r="CE773" s="400"/>
      <c r="CF773" s="401"/>
      <c r="CG773" s="400"/>
      <c r="CH773" s="401"/>
      <c r="CI773" s="400"/>
      <c r="CJ773" s="401"/>
      <c r="CK773" s="400"/>
      <c r="CL773" s="401"/>
      <c r="CM773" s="400"/>
      <c r="CN773" s="401"/>
      <c r="CO773" s="400"/>
      <c r="CP773" s="401"/>
      <c r="CQ773" s="400"/>
      <c r="CR773" s="401"/>
      <c r="CS773" s="400"/>
      <c r="CT773" s="401"/>
      <c r="CU773" s="400"/>
      <c r="CV773" s="401"/>
      <c r="CW773" s="400"/>
      <c r="CX773" s="401"/>
      <c r="CY773" s="400"/>
      <c r="CZ773" s="401"/>
      <c r="DA773" s="400"/>
      <c r="DB773" s="401"/>
      <c r="DC773" s="400"/>
      <c r="DD773" s="401"/>
      <c r="DE773" s="400"/>
      <c r="DF773" s="401"/>
      <c r="DG773" s="400"/>
      <c r="DH773" s="401"/>
      <c r="DI773" s="400"/>
      <c r="DJ773" s="401"/>
      <c r="DK773" s="400"/>
      <c r="DL773" s="401"/>
      <c r="DM773" s="400"/>
      <c r="DN773" s="401"/>
      <c r="DO773" s="400"/>
      <c r="DP773" s="401"/>
      <c r="DQ773" s="400"/>
      <c r="DR773" s="401"/>
      <c r="DS773" s="400"/>
      <c r="DT773" s="401"/>
      <c r="DU773" s="400"/>
      <c r="DV773" s="401"/>
      <c r="DW773" s="400"/>
      <c r="DX773" s="401"/>
      <c r="DY773" s="400"/>
      <c r="DZ773" s="401"/>
      <c r="EA773" s="400"/>
      <c r="EB773" s="401"/>
      <c r="EC773" s="400"/>
      <c r="ED773" s="401"/>
      <c r="EE773" s="400"/>
      <c r="EF773" s="401"/>
      <c r="EG773" s="400"/>
      <c r="EH773" s="401"/>
      <c r="EI773" s="400"/>
      <c r="EJ773" s="447"/>
      <c r="EK773" s="511"/>
      <c r="EL773" s="514"/>
      <c r="EM773" s="448"/>
      <c r="EN773" s="344"/>
      <c r="EO773" s="345"/>
      <c r="EP773" s="171">
        <f t="shared" si="815"/>
        <v>0</v>
      </c>
      <c r="EQ773" s="171">
        <f t="shared" si="816"/>
        <v>0</v>
      </c>
      <c r="ER773" s="171">
        <f t="shared" si="817"/>
        <v>0</v>
      </c>
      <c r="ES773" s="171">
        <f t="shared" si="818"/>
        <v>0</v>
      </c>
      <c r="ET773" s="171">
        <f t="shared" si="819"/>
        <v>0</v>
      </c>
      <c r="EU773" s="171">
        <f t="shared" si="820"/>
        <v>0</v>
      </c>
      <c r="EV773" s="172">
        <f t="shared" si="821"/>
        <v>0</v>
      </c>
      <c r="EW773" s="125"/>
      <c r="EX773" s="248">
        <f t="shared" si="878"/>
        <v>0</v>
      </c>
      <c r="EY773" s="174">
        <f>(L773*regular)+(M773*Cadeirantee)</f>
        <v>0</v>
      </c>
      <c r="EZ773" s="249">
        <f>SUMIF(FG773:GJ773,"&gt;0")</f>
        <v>0</v>
      </c>
      <c r="FA773" s="249">
        <f>SUMIF(FG773:GJ773,"&lt;0")+SUMIF(GN773:HP773,"&lt;0")</f>
        <v>0</v>
      </c>
      <c r="FB773" s="174">
        <v>0</v>
      </c>
      <c r="FC773" s="126">
        <f>N773*km*'VALORES TABELA'!$B$13</f>
        <v>0</v>
      </c>
      <c r="FD773" s="250">
        <f t="shared" si="879"/>
        <v>0</v>
      </c>
      <c r="FE773" s="105"/>
      <c r="FF773" s="108"/>
      <c r="FG773" s="108"/>
      <c r="FH773" s="108"/>
      <c r="FI773" s="108"/>
      <c r="FJ773" s="108"/>
      <c r="FK773" s="108"/>
      <c r="FL773" s="108"/>
      <c r="FM773" s="108"/>
      <c r="FN773" s="108"/>
      <c r="FO773" s="108"/>
      <c r="FP773" s="108"/>
      <c r="FQ773" s="108"/>
      <c r="FR773" s="108"/>
      <c r="FS773" s="108"/>
      <c r="FT773" s="108"/>
      <c r="FU773" s="108"/>
      <c r="FV773" s="108"/>
      <c r="FW773" s="108"/>
      <c r="FX773" s="108"/>
      <c r="FY773" s="108"/>
      <c r="FZ773" s="108"/>
      <c r="GA773" s="108"/>
      <c r="GB773" s="108"/>
      <c r="GC773" s="108"/>
      <c r="GD773" s="108"/>
      <c r="GE773" s="108"/>
      <c r="GF773" s="108"/>
      <c r="GG773" s="108"/>
      <c r="GH773" s="108"/>
      <c r="GI773" s="108"/>
      <c r="GJ773" s="108"/>
      <c r="GK773" s="251"/>
      <c r="GL773" s="103">
        <f t="shared" si="822"/>
        <v>0</v>
      </c>
      <c r="GM773" s="124"/>
      <c r="GN773" s="104"/>
      <c r="GO773" s="104"/>
      <c r="GP773" s="104"/>
      <c r="GQ773" s="104"/>
      <c r="GR773" s="104"/>
      <c r="GS773" s="104"/>
      <c r="GT773" s="104"/>
      <c r="GU773" s="104"/>
      <c r="GV773" s="104"/>
      <c r="GW773" s="104"/>
      <c r="GX773" s="104"/>
      <c r="GY773" s="104"/>
      <c r="GZ773" s="104"/>
      <c r="HA773" s="104"/>
      <c r="HB773" s="104"/>
      <c r="HC773" s="104"/>
      <c r="HD773" s="104"/>
      <c r="HE773" s="104"/>
      <c r="HF773" s="104"/>
      <c r="HG773" s="104"/>
      <c r="HH773" s="104"/>
      <c r="HI773" s="104"/>
      <c r="HJ773" s="104"/>
      <c r="HK773" s="104"/>
      <c r="HL773" s="104"/>
      <c r="HM773" s="104"/>
      <c r="HN773" s="104"/>
      <c r="HO773" s="104"/>
      <c r="HP773" s="104"/>
      <c r="HQ773" s="64"/>
      <c r="HR773" s="64"/>
      <c r="HS773" s="64"/>
      <c r="HT773" s="64"/>
      <c r="HU773" s="64"/>
      <c r="HV773" s="64"/>
      <c r="HW773" s="105"/>
      <c r="HX773" s="64"/>
      <c r="HY773" s="280">
        <f t="shared" si="880"/>
        <v>0</v>
      </c>
      <c r="HZ773" s="280">
        <f t="shared" si="881"/>
        <v>0</v>
      </c>
      <c r="IA773" s="280">
        <f t="shared" si="882"/>
        <v>0</v>
      </c>
      <c r="IB773" s="64"/>
      <c r="IC773" s="64"/>
    </row>
    <row r="774" spans="1:237" s="106" customFormat="1" ht="22.5" customHeight="1" x14ac:dyDescent="0.25">
      <c r="A774" s="368" t="s">
        <v>3866</v>
      </c>
      <c r="B774" s="369" t="s">
        <v>3867</v>
      </c>
      <c r="C774" s="375" t="s">
        <v>3229</v>
      </c>
      <c r="D774" s="371" t="s">
        <v>3868</v>
      </c>
      <c r="E774" s="371" t="s">
        <v>3869</v>
      </c>
      <c r="F774" s="376" t="s">
        <v>3222</v>
      </c>
      <c r="G774" s="376" t="s">
        <v>3223</v>
      </c>
      <c r="H774" s="373" t="s">
        <v>243</v>
      </c>
      <c r="I774" s="374" t="s">
        <v>3870</v>
      </c>
      <c r="J774" s="421" t="s">
        <v>3227</v>
      </c>
      <c r="K774" s="423" t="s">
        <v>3232</v>
      </c>
      <c r="L774" s="329">
        <f>CONTINUA!BV774</f>
        <v>0</v>
      </c>
      <c r="M774" s="329">
        <f>CONTINUA!BW774</f>
        <v>0</v>
      </c>
      <c r="N774" s="657"/>
      <c r="O774" s="658" t="s">
        <v>4230</v>
      </c>
      <c r="P774" s="659" t="s">
        <v>206</v>
      </c>
      <c r="Q774" s="400"/>
      <c r="R774" s="401"/>
      <c r="S774" s="400"/>
      <c r="T774" s="401"/>
      <c r="U774" s="400"/>
      <c r="V774" s="401"/>
      <c r="W774" s="400"/>
      <c r="X774" s="401"/>
      <c r="Y774" s="400"/>
      <c r="Z774" s="401"/>
      <c r="AA774" s="400"/>
      <c r="AB774" s="401"/>
      <c r="AC774" s="400"/>
      <c r="AD774" s="401"/>
      <c r="AE774" s="400"/>
      <c r="AF774" s="401"/>
      <c r="AG774" s="400"/>
      <c r="AH774" s="401"/>
      <c r="AI774" s="400"/>
      <c r="AJ774" s="401"/>
      <c r="AK774" s="400"/>
      <c r="AL774" s="401"/>
      <c r="AM774" s="400"/>
      <c r="AN774" s="401"/>
      <c r="AO774" s="400"/>
      <c r="AP774" s="401"/>
      <c r="AQ774" s="400"/>
      <c r="AR774" s="401"/>
      <c r="AS774" s="400"/>
      <c r="AT774" s="401"/>
      <c r="AU774" s="400"/>
      <c r="AV774" s="401"/>
      <c r="AW774" s="400"/>
      <c r="AX774" s="401"/>
      <c r="AY774" s="400"/>
      <c r="AZ774" s="401"/>
      <c r="BA774" s="400"/>
      <c r="BB774" s="401"/>
      <c r="BC774" s="400"/>
      <c r="BD774" s="401"/>
      <c r="BE774" s="400"/>
      <c r="BF774" s="401"/>
      <c r="BG774" s="400"/>
      <c r="BH774" s="401"/>
      <c r="BI774" s="400"/>
      <c r="BJ774" s="401"/>
      <c r="BK774" s="400"/>
      <c r="BL774" s="401"/>
      <c r="BM774" s="400"/>
      <c r="BN774" s="401"/>
      <c r="BO774" s="400"/>
      <c r="BP774" s="401"/>
      <c r="BQ774" s="400"/>
      <c r="BR774" s="401"/>
      <c r="BS774" s="400"/>
      <c r="BT774" s="401"/>
      <c r="BU774" s="400"/>
      <c r="BV774" s="401"/>
      <c r="BW774" s="400"/>
      <c r="BX774" s="401"/>
      <c r="BY774" s="400"/>
      <c r="BZ774" s="401"/>
      <c r="CA774" s="400"/>
      <c r="CB774" s="401"/>
      <c r="CC774" s="400"/>
      <c r="CD774" s="401"/>
      <c r="CE774" s="400"/>
      <c r="CF774" s="401"/>
      <c r="CG774" s="400"/>
      <c r="CH774" s="401"/>
      <c r="CI774" s="400"/>
      <c r="CJ774" s="401"/>
      <c r="CK774" s="400"/>
      <c r="CL774" s="401"/>
      <c r="CM774" s="400"/>
      <c r="CN774" s="401"/>
      <c r="CO774" s="400"/>
      <c r="CP774" s="401"/>
      <c r="CQ774" s="400"/>
      <c r="CR774" s="401"/>
      <c r="CS774" s="400"/>
      <c r="CT774" s="401"/>
      <c r="CU774" s="400"/>
      <c r="CV774" s="401"/>
      <c r="CW774" s="400"/>
      <c r="CX774" s="401"/>
      <c r="CY774" s="400"/>
      <c r="CZ774" s="401"/>
      <c r="DA774" s="400"/>
      <c r="DB774" s="401"/>
      <c r="DC774" s="400"/>
      <c r="DD774" s="401"/>
      <c r="DE774" s="400"/>
      <c r="DF774" s="401"/>
      <c r="DG774" s="400"/>
      <c r="DH774" s="401"/>
      <c r="DI774" s="400"/>
      <c r="DJ774" s="401"/>
      <c r="DK774" s="400"/>
      <c r="DL774" s="401"/>
      <c r="DM774" s="400"/>
      <c r="DN774" s="401"/>
      <c r="DO774" s="400"/>
      <c r="DP774" s="401"/>
      <c r="DQ774" s="400"/>
      <c r="DR774" s="401"/>
      <c r="DS774" s="400"/>
      <c r="DT774" s="401"/>
      <c r="DU774" s="400"/>
      <c r="DV774" s="401"/>
      <c r="DW774" s="400"/>
      <c r="DX774" s="401"/>
      <c r="DY774" s="400"/>
      <c r="DZ774" s="401"/>
      <c r="EA774" s="400"/>
      <c r="EB774" s="401"/>
      <c r="EC774" s="400"/>
      <c r="ED774" s="401"/>
      <c r="EE774" s="400"/>
      <c r="EF774" s="401"/>
      <c r="EG774" s="400"/>
      <c r="EH774" s="401"/>
      <c r="EI774" s="400"/>
      <c r="EJ774" s="447"/>
      <c r="EK774" s="511"/>
      <c r="EL774" s="514"/>
      <c r="EM774" s="448"/>
      <c r="EN774" s="344"/>
      <c r="EO774" s="345"/>
      <c r="EP774" s="171">
        <f t="shared" si="815"/>
        <v>0</v>
      </c>
      <c r="EQ774" s="171">
        <f t="shared" si="816"/>
        <v>0</v>
      </c>
      <c r="ER774" s="171">
        <f t="shared" si="817"/>
        <v>0</v>
      </c>
      <c r="ES774" s="171">
        <f t="shared" si="818"/>
        <v>0</v>
      </c>
      <c r="ET774" s="171">
        <f t="shared" si="819"/>
        <v>0</v>
      </c>
      <c r="EU774" s="171">
        <f t="shared" si="820"/>
        <v>0</v>
      </c>
      <c r="EV774" s="172">
        <f t="shared" si="821"/>
        <v>0</v>
      </c>
      <c r="EW774" s="127"/>
      <c r="EX774" s="248">
        <f t="shared" si="878"/>
        <v>0</v>
      </c>
      <c r="EY774" s="174">
        <f>(L774*regular)+(M774*Cadeirantee)</f>
        <v>0</v>
      </c>
      <c r="EZ774" s="249">
        <f>SUMIF(FG774:GJ774,"&gt;0")</f>
        <v>0</v>
      </c>
      <c r="FA774" s="249">
        <f>SUMIF(FG774:GJ774,"&lt;0")+SUMIF(GN774:HP774,"&lt;0")</f>
        <v>0</v>
      </c>
      <c r="FB774" s="174">
        <v>0</v>
      </c>
      <c r="FC774" s="126">
        <f>N774*km*'VALORES TABELA'!$B$13</f>
        <v>0</v>
      </c>
      <c r="FD774" s="250">
        <f t="shared" si="879"/>
        <v>0</v>
      </c>
      <c r="FE774" s="105"/>
      <c r="FF774" s="118"/>
      <c r="FG774" s="118"/>
      <c r="FH774" s="118"/>
      <c r="FI774" s="118"/>
      <c r="FJ774" s="118"/>
      <c r="FK774" s="118"/>
      <c r="FL774" s="118"/>
      <c r="FM774" s="118"/>
      <c r="FN774" s="118"/>
      <c r="FO774" s="118"/>
      <c r="FP774" s="118"/>
      <c r="FQ774" s="118"/>
      <c r="FR774" s="118"/>
      <c r="FS774" s="118"/>
      <c r="FT774" s="118"/>
      <c r="FU774" s="118"/>
      <c r="FV774" s="118"/>
      <c r="FW774" s="118"/>
      <c r="FX774" s="118"/>
      <c r="FY774" s="118"/>
      <c r="FZ774" s="118"/>
      <c r="GA774" s="118"/>
      <c r="GB774" s="118"/>
      <c r="GC774" s="118"/>
      <c r="GD774" s="118"/>
      <c r="GE774" s="118"/>
      <c r="GF774" s="118"/>
      <c r="GG774" s="118"/>
      <c r="GH774" s="118"/>
      <c r="GI774" s="118"/>
      <c r="GJ774" s="118"/>
      <c r="GK774" s="252"/>
      <c r="GL774" s="103">
        <f t="shared" si="822"/>
        <v>0</v>
      </c>
      <c r="GM774" s="124"/>
      <c r="GN774" s="104"/>
      <c r="GO774" s="104"/>
      <c r="GP774" s="104"/>
      <c r="GQ774" s="104"/>
      <c r="GR774" s="104"/>
      <c r="GS774" s="104"/>
      <c r="GT774" s="104"/>
      <c r="GU774" s="104"/>
      <c r="GV774" s="104"/>
      <c r="GW774" s="104"/>
      <c r="GX774" s="104"/>
      <c r="GY774" s="104"/>
      <c r="GZ774" s="104"/>
      <c r="HA774" s="104"/>
      <c r="HB774" s="104"/>
      <c r="HC774" s="104"/>
      <c r="HD774" s="104"/>
      <c r="HE774" s="104"/>
      <c r="HF774" s="104"/>
      <c r="HG774" s="104"/>
      <c r="HH774" s="104"/>
      <c r="HI774" s="104"/>
      <c r="HJ774" s="104"/>
      <c r="HK774" s="104"/>
      <c r="HL774" s="104"/>
      <c r="HM774" s="104"/>
      <c r="HN774" s="104"/>
      <c r="HO774" s="104"/>
      <c r="HP774" s="104"/>
      <c r="HQ774" s="64"/>
      <c r="HR774" s="65"/>
      <c r="HS774" s="65"/>
      <c r="HT774" s="65"/>
      <c r="HU774" s="65"/>
      <c r="HV774" s="65"/>
      <c r="HW774" s="105"/>
      <c r="HX774" s="65"/>
      <c r="HY774" s="280">
        <f t="shared" si="880"/>
        <v>0</v>
      </c>
      <c r="HZ774" s="280">
        <f t="shared" si="881"/>
        <v>0</v>
      </c>
      <c r="IA774" s="280">
        <f t="shared" si="882"/>
        <v>0</v>
      </c>
      <c r="IB774" s="65"/>
      <c r="IC774" s="65"/>
    </row>
    <row r="775" spans="1:237" s="106" customFormat="1" ht="22.5" customHeight="1" thickBot="1" x14ac:dyDescent="0.3">
      <c r="A775" s="377" t="s">
        <v>3866</v>
      </c>
      <c r="B775" s="378" t="s">
        <v>3867</v>
      </c>
      <c r="C775" s="379" t="s">
        <v>3229</v>
      </c>
      <c r="D775" s="380" t="s">
        <v>3868</v>
      </c>
      <c r="E775" s="380" t="s">
        <v>3869</v>
      </c>
      <c r="F775" s="381" t="s">
        <v>3222</v>
      </c>
      <c r="G775" s="381" t="s">
        <v>3223</v>
      </c>
      <c r="H775" s="382" t="s">
        <v>243</v>
      </c>
      <c r="I775" s="383" t="s">
        <v>3870</v>
      </c>
      <c r="J775" s="421" t="s">
        <v>3227</v>
      </c>
      <c r="K775" s="424" t="s">
        <v>60</v>
      </c>
      <c r="L775" s="329">
        <f>CONTINUA!BV775</f>
        <v>0</v>
      </c>
      <c r="M775" s="329">
        <f>CONTINUA!BW775</f>
        <v>0</v>
      </c>
      <c r="N775" s="657"/>
      <c r="O775" s="658" t="s">
        <v>4230</v>
      </c>
      <c r="P775" s="659" t="s">
        <v>206</v>
      </c>
      <c r="Q775" s="400"/>
      <c r="R775" s="401"/>
      <c r="S775" s="400"/>
      <c r="T775" s="401"/>
      <c r="U775" s="400"/>
      <c r="V775" s="401"/>
      <c r="W775" s="400"/>
      <c r="X775" s="401"/>
      <c r="Y775" s="400"/>
      <c r="Z775" s="401"/>
      <c r="AA775" s="400"/>
      <c r="AB775" s="401"/>
      <c r="AC775" s="400"/>
      <c r="AD775" s="401"/>
      <c r="AE775" s="400"/>
      <c r="AF775" s="401"/>
      <c r="AG775" s="400"/>
      <c r="AH775" s="401"/>
      <c r="AI775" s="400"/>
      <c r="AJ775" s="401"/>
      <c r="AK775" s="400"/>
      <c r="AL775" s="401"/>
      <c r="AM775" s="400"/>
      <c r="AN775" s="401"/>
      <c r="AO775" s="400"/>
      <c r="AP775" s="401"/>
      <c r="AQ775" s="400"/>
      <c r="AR775" s="401"/>
      <c r="AS775" s="400"/>
      <c r="AT775" s="401"/>
      <c r="AU775" s="400"/>
      <c r="AV775" s="401"/>
      <c r="AW775" s="400"/>
      <c r="AX775" s="401"/>
      <c r="AY775" s="400"/>
      <c r="AZ775" s="401"/>
      <c r="BA775" s="400"/>
      <c r="BB775" s="401"/>
      <c r="BC775" s="400"/>
      <c r="BD775" s="401"/>
      <c r="BE775" s="400"/>
      <c r="BF775" s="401"/>
      <c r="BG775" s="400"/>
      <c r="BH775" s="401"/>
      <c r="BI775" s="400"/>
      <c r="BJ775" s="401"/>
      <c r="BK775" s="400"/>
      <c r="BL775" s="401"/>
      <c r="BM775" s="400"/>
      <c r="BN775" s="401"/>
      <c r="BO775" s="400"/>
      <c r="BP775" s="401"/>
      <c r="BQ775" s="400"/>
      <c r="BR775" s="401"/>
      <c r="BS775" s="400"/>
      <c r="BT775" s="401"/>
      <c r="BU775" s="400"/>
      <c r="BV775" s="401"/>
      <c r="BW775" s="400"/>
      <c r="BX775" s="401"/>
      <c r="BY775" s="400"/>
      <c r="BZ775" s="401"/>
      <c r="CA775" s="400"/>
      <c r="CB775" s="401"/>
      <c r="CC775" s="400"/>
      <c r="CD775" s="401"/>
      <c r="CE775" s="400"/>
      <c r="CF775" s="401"/>
      <c r="CG775" s="400"/>
      <c r="CH775" s="401"/>
      <c r="CI775" s="400"/>
      <c r="CJ775" s="401"/>
      <c r="CK775" s="400"/>
      <c r="CL775" s="401"/>
      <c r="CM775" s="400"/>
      <c r="CN775" s="401"/>
      <c r="CO775" s="400"/>
      <c r="CP775" s="401"/>
      <c r="CQ775" s="400"/>
      <c r="CR775" s="401"/>
      <c r="CS775" s="400"/>
      <c r="CT775" s="401"/>
      <c r="CU775" s="400"/>
      <c r="CV775" s="401"/>
      <c r="CW775" s="400"/>
      <c r="CX775" s="401"/>
      <c r="CY775" s="400"/>
      <c r="CZ775" s="401"/>
      <c r="DA775" s="400"/>
      <c r="DB775" s="401"/>
      <c r="DC775" s="400"/>
      <c r="DD775" s="401"/>
      <c r="DE775" s="400"/>
      <c r="DF775" s="401"/>
      <c r="DG775" s="400"/>
      <c r="DH775" s="401"/>
      <c r="DI775" s="400"/>
      <c r="DJ775" s="401"/>
      <c r="DK775" s="400"/>
      <c r="DL775" s="401"/>
      <c r="DM775" s="400"/>
      <c r="DN775" s="401"/>
      <c r="DO775" s="400"/>
      <c r="DP775" s="401"/>
      <c r="DQ775" s="400"/>
      <c r="DR775" s="401"/>
      <c r="DS775" s="400"/>
      <c r="DT775" s="401"/>
      <c r="DU775" s="400"/>
      <c r="DV775" s="401"/>
      <c r="DW775" s="400"/>
      <c r="DX775" s="401"/>
      <c r="DY775" s="400"/>
      <c r="DZ775" s="401"/>
      <c r="EA775" s="400"/>
      <c r="EB775" s="401"/>
      <c r="EC775" s="400"/>
      <c r="ED775" s="401"/>
      <c r="EE775" s="400"/>
      <c r="EF775" s="401"/>
      <c r="EG775" s="400"/>
      <c r="EH775" s="401"/>
      <c r="EI775" s="400"/>
      <c r="EJ775" s="447"/>
      <c r="EK775" s="512"/>
      <c r="EL775" s="515"/>
      <c r="EM775" s="450"/>
      <c r="EN775" s="348"/>
      <c r="EO775" s="348"/>
      <c r="EP775" s="179">
        <f t="shared" si="815"/>
        <v>0</v>
      </c>
      <c r="EQ775" s="179">
        <f t="shared" si="816"/>
        <v>0</v>
      </c>
      <c r="ER775" s="179">
        <f t="shared" si="817"/>
        <v>0</v>
      </c>
      <c r="ES775" s="179">
        <f t="shared" si="818"/>
        <v>0</v>
      </c>
      <c r="ET775" s="179">
        <f t="shared" si="819"/>
        <v>0</v>
      </c>
      <c r="EU775" s="179">
        <f t="shared" si="820"/>
        <v>0</v>
      </c>
      <c r="EV775" s="172">
        <f t="shared" si="821"/>
        <v>0</v>
      </c>
      <c r="EW775" s="253"/>
      <c r="EX775" s="254">
        <v>0</v>
      </c>
      <c r="EY775" s="180">
        <v>0</v>
      </c>
      <c r="EZ775" s="255">
        <v>0</v>
      </c>
      <c r="FA775" s="255">
        <v>0</v>
      </c>
      <c r="FB775" s="180">
        <f>SUM(FF775:GI775)/2</f>
        <v>0</v>
      </c>
      <c r="FC775" s="256">
        <f>N775*km*'VALORES TABELA'!$B$13</f>
        <v>0</v>
      </c>
      <c r="FD775" s="250">
        <f t="shared" si="879"/>
        <v>0</v>
      </c>
      <c r="FE775" s="257"/>
      <c r="FF775" s="181">
        <f>((Q775+S775)*Percapita)+((R775+T775)*Cadeirante)</f>
        <v>0</v>
      </c>
      <c r="FG775" s="181">
        <f>((U775+W775)*Percapita/30*FG$4)+((V775+X775)*Cadeirante/30*FG$4)</f>
        <v>0</v>
      </c>
      <c r="FH775" s="181">
        <f>((Y775+AA775)*Percapita/30*FH$4)+((Z775+AB775)*Cadeirante/30*FH$4)</f>
        <v>0</v>
      </c>
      <c r="FI775" s="181">
        <f>((AC775+AE775)*Percapita/30*FI$4)+((AD775+AF775)*Cadeirante/30*FI$4)</f>
        <v>0</v>
      </c>
      <c r="FJ775" s="181">
        <f>((AG775+AI775)*Percapita/30*FJ$4)+((AH775+AJ775)*Cadeirante/30*FJ$4)</f>
        <v>0</v>
      </c>
      <c r="FK775" s="181">
        <f>((AK775+AM775)*Percapita/30*FK$4)+((AL775+AN775)*Cadeirante/30*FK$4)</f>
        <v>0</v>
      </c>
      <c r="FL775" s="181">
        <f>((AO775+AQ775)*Percapita/30*FL$4)+((AP775+AR775)*Cadeirante/30*FL$4)</f>
        <v>0</v>
      </c>
      <c r="FM775" s="181">
        <f>((AS775+AU775)*Percapita/30*FM$4)+((AT775+AV775)*Cadeirante/30*FM$4)</f>
        <v>0</v>
      </c>
      <c r="FN775" s="181">
        <f>((AW775+AY775)*Percapita/30*FN$4)+((AX775+AZ775)*Cadeirante/30*FN$4)</f>
        <v>0</v>
      </c>
      <c r="FO775" s="181">
        <f>((BA775+BC775)*Percapita/30*FO$4)+((BB775+BD775)*Cadeirante/30*FO$4)</f>
        <v>0</v>
      </c>
      <c r="FP775" s="181">
        <f>((BE775+BG775)*Percapita/30*FP$4)+((BF775+BH775)*Cadeirante/30*FP$4)</f>
        <v>0</v>
      </c>
      <c r="FQ775" s="181">
        <f>((BI775+BK775)*Percapita/30*FQ$4)+((BJ775+BL775)*Cadeirante/30*FQ$4)</f>
        <v>0</v>
      </c>
      <c r="FR775" s="181">
        <f>((BM775+BO775)*Percapita/30*FR$4)+((BN775+BP775)*Cadeirante/30*FR$4)</f>
        <v>0</v>
      </c>
      <c r="FS775" s="181">
        <f>((BQ775+BS775)*Percapita/30*FS$4)+((BR775+BT775)*Cadeirante/30*FS$4)</f>
        <v>0</v>
      </c>
      <c r="FT775" s="181">
        <f>((BU775+BW775)*Percapita/30*FT$4)+((BV775+BX775)*Cadeirante/30*FT$4)</f>
        <v>0</v>
      </c>
      <c r="FU775" s="181">
        <f>((BY775+CA775)*Percapita/30*FU$4)+((BZ775+CB775)*Cadeirante/30*FU$4)</f>
        <v>0</v>
      </c>
      <c r="FV775" s="181">
        <f>((CC775+CE775)*Percapita/30*FV$4)+((CD775+CF775)*Cadeirante/30*FV$4)</f>
        <v>0</v>
      </c>
      <c r="FW775" s="181">
        <f>((CG775+CI775)*Percapita/30*FW$4)+((CI775+CK775)*Cadeirante/30*FW$4)</f>
        <v>0</v>
      </c>
      <c r="FX775" s="181">
        <f>((CK775+CM775)*Percapita/30*FX$4)+((CL775+CN775)*Cadeirante/30*FX$4)</f>
        <v>0</v>
      </c>
      <c r="FY775" s="181">
        <f>((CO775+CQ775)*Percapita/30*FY$4)+((CP775+CR775)*Cadeirante/30*FY$4)</f>
        <v>0</v>
      </c>
      <c r="FZ775" s="181">
        <f>((CS775+CU775)*Percapita/30*FZ$4)+((CT775+CV775)*Cadeirante/30*FZ$4)</f>
        <v>0</v>
      </c>
      <c r="GA775" s="181">
        <f>((CW775+CY775)*Percapita/30*GA$4)+((CX775+CZ775)*Cadeirante/30*GA$4)</f>
        <v>0</v>
      </c>
      <c r="GB775" s="181">
        <f>((DA775+DC775)*Percapita/30*GB$4)+((DB775+DD775)*Cadeirante/30*GB$4)</f>
        <v>0</v>
      </c>
      <c r="GC775" s="181">
        <f>((DE775+DG775)*Percapita/30*GC$4)+((DF775+DH775)*Cadeirante/30*GC$4)</f>
        <v>0</v>
      </c>
      <c r="GD775" s="181">
        <f>((DI775+DK775)*Percapita/30*GD$4)+((DJ775+DL775)*Cadeirante/30*GD$4)</f>
        <v>0</v>
      </c>
      <c r="GE775" s="181">
        <f>((DM775+DO775)*Percapita/30*GE$4)+((DN775+DP775)*Cadeirante/30*GE$4)</f>
        <v>0</v>
      </c>
      <c r="GF775" s="181">
        <f>((DQ775+DS775)*Percapita/30*GF$4)+((DR775+DT775)*Cadeirante/30*GF$4)</f>
        <v>0</v>
      </c>
      <c r="GG775" s="181">
        <f>((DU775+DW775)*Percapita/30*GG$4)+((DV775+DX775)*Cadeirante/30*GG$4)</f>
        <v>0</v>
      </c>
      <c r="GH775" s="181">
        <f>((DY775+EA775)*Percapita/30*GH$4)+((DZ775+EB775)*Cadeirante/30*GH$4)</f>
        <v>0</v>
      </c>
      <c r="GI775" s="181">
        <f>((EC775+EE775)*Percapita/30*GI$4)+((ED775+EF775)*Cadeirante/30*GI$4)</f>
        <v>0</v>
      </c>
      <c r="GJ775" s="181">
        <f>((EG775+EI775)*Percapita)+((EH775+EJ775)*Cadeirante)</f>
        <v>0</v>
      </c>
      <c r="GK775" s="258"/>
      <c r="GL775" s="103">
        <f t="shared" si="822"/>
        <v>0</v>
      </c>
      <c r="GM775" s="124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259"/>
      <c r="HQ775" s="64"/>
      <c r="HW775" s="257"/>
      <c r="HY775" s="280">
        <f t="shared" si="880"/>
        <v>0</v>
      </c>
      <c r="HZ775" s="280">
        <f t="shared" si="881"/>
        <v>0</v>
      </c>
      <c r="IA775" s="280">
        <f t="shared" si="882"/>
        <v>0</v>
      </c>
    </row>
    <row r="776" spans="1:237" s="106" customFormat="1" ht="22.5" customHeight="1" x14ac:dyDescent="0.25">
      <c r="A776" t="s">
        <v>3871</v>
      </c>
      <c r="B776" s="522" t="s">
        <v>3872</v>
      </c>
      <c r="C776" s="523">
        <v>1</v>
      </c>
      <c r="D776" s="524" t="s">
        <v>3868</v>
      </c>
      <c r="E776" s="524" t="s">
        <v>3873</v>
      </c>
      <c r="F776" s="525" t="s">
        <v>3222</v>
      </c>
      <c r="G776" s="525" t="s">
        <v>3223</v>
      </c>
      <c r="H776" s="350" t="s">
        <v>243</v>
      </c>
      <c r="I776" s="351" t="s">
        <v>3874</v>
      </c>
      <c r="J776" s="409" t="s">
        <v>3227</v>
      </c>
      <c r="K776" s="410" t="s">
        <v>3228</v>
      </c>
      <c r="L776" s="329">
        <f>CONTINUA!BV776</f>
        <v>0</v>
      </c>
      <c r="M776" s="329">
        <f>CONTINUA!BW776</f>
        <v>0</v>
      </c>
      <c r="N776" s="657"/>
      <c r="O776" s="658" t="s">
        <v>4230</v>
      </c>
      <c r="P776" s="659" t="s">
        <v>206</v>
      </c>
      <c r="Q776" s="400">
        <v>40</v>
      </c>
      <c r="R776" s="401"/>
      <c r="S776" s="400"/>
      <c r="T776" s="401"/>
      <c r="U776" s="400"/>
      <c r="V776" s="401"/>
      <c r="W776" s="400"/>
      <c r="X776" s="401"/>
      <c r="Y776" s="400"/>
      <c r="Z776" s="401"/>
      <c r="AA776" s="400"/>
      <c r="AB776" s="401"/>
      <c r="AC776" s="400"/>
      <c r="AD776" s="401"/>
      <c r="AE776" s="400"/>
      <c r="AF776" s="401"/>
      <c r="AG776" s="400"/>
      <c r="AH776" s="401"/>
      <c r="AI776" s="400"/>
      <c r="AJ776" s="401"/>
      <c r="AK776" s="400"/>
      <c r="AL776" s="401"/>
      <c r="AM776" s="400"/>
      <c r="AN776" s="401"/>
      <c r="AO776" s="400"/>
      <c r="AP776" s="401"/>
      <c r="AQ776" s="400"/>
      <c r="AR776" s="401"/>
      <c r="AS776" s="400"/>
      <c r="AT776" s="401"/>
      <c r="AU776" s="400"/>
      <c r="AV776" s="401"/>
      <c r="AW776" s="400"/>
      <c r="AX776" s="401"/>
      <c r="AY776" s="400"/>
      <c r="AZ776" s="401"/>
      <c r="BA776" s="400"/>
      <c r="BB776" s="401"/>
      <c r="BC776" s="400"/>
      <c r="BD776" s="401"/>
      <c r="BE776" s="400"/>
      <c r="BF776" s="401"/>
      <c r="BG776" s="400"/>
      <c r="BH776" s="401"/>
      <c r="BI776" s="400"/>
      <c r="BJ776" s="401"/>
      <c r="BK776" s="400"/>
      <c r="BL776" s="401"/>
      <c r="BM776" s="400"/>
      <c r="BN776" s="401"/>
      <c r="BO776" s="400"/>
      <c r="BP776" s="401"/>
      <c r="BQ776" s="400"/>
      <c r="BR776" s="401"/>
      <c r="BS776" s="400"/>
      <c r="BT776" s="401"/>
      <c r="BU776" s="400"/>
      <c r="BV776" s="401"/>
      <c r="BW776" s="400"/>
      <c r="BX776" s="401"/>
      <c r="BY776" s="400"/>
      <c r="BZ776" s="401"/>
      <c r="CA776" s="400"/>
      <c r="CB776" s="401"/>
      <c r="CC776" s="400"/>
      <c r="CD776" s="401"/>
      <c r="CE776" s="400"/>
      <c r="CF776" s="401"/>
      <c r="CG776" s="400"/>
      <c r="CH776" s="401"/>
      <c r="CI776" s="400"/>
      <c r="CJ776" s="401"/>
      <c r="CK776" s="400"/>
      <c r="CL776" s="401"/>
      <c r="CM776" s="400"/>
      <c r="CN776" s="401"/>
      <c r="CO776" s="400"/>
      <c r="CP776" s="401"/>
      <c r="CQ776" s="400"/>
      <c r="CR776" s="401"/>
      <c r="CS776" s="400"/>
      <c r="CT776" s="401"/>
      <c r="CU776" s="400"/>
      <c r="CV776" s="401"/>
      <c r="CW776" s="400"/>
      <c r="CX776" s="401"/>
      <c r="CY776" s="400"/>
      <c r="CZ776" s="401"/>
      <c r="DA776" s="400"/>
      <c r="DB776" s="401"/>
      <c r="DC776" s="400"/>
      <c r="DD776" s="401"/>
      <c r="DE776" s="400"/>
      <c r="DF776" s="401"/>
      <c r="DG776" s="400"/>
      <c r="DH776" s="401"/>
      <c r="DI776" s="400"/>
      <c r="DJ776" s="401"/>
      <c r="DK776" s="400"/>
      <c r="DL776" s="401"/>
      <c r="DM776" s="400"/>
      <c r="DN776" s="401"/>
      <c r="DO776" s="400"/>
      <c r="DP776" s="401"/>
      <c r="DQ776" s="400"/>
      <c r="DR776" s="401"/>
      <c r="DS776" s="400"/>
      <c r="DT776" s="401"/>
      <c r="DU776" s="400"/>
      <c r="DV776" s="401"/>
      <c r="DW776" s="400"/>
      <c r="DX776" s="401"/>
      <c r="DY776" s="400"/>
      <c r="DZ776" s="401"/>
      <c r="EA776" s="400"/>
      <c r="EB776" s="401"/>
      <c r="EC776" s="400"/>
      <c r="ED776" s="401"/>
      <c r="EE776" s="400"/>
      <c r="EF776" s="401"/>
      <c r="EG776" s="400"/>
      <c r="EH776" s="401"/>
      <c r="EI776" s="400"/>
      <c r="EJ776" s="447"/>
      <c r="EK776" s="510"/>
      <c r="EL776" s="513"/>
      <c r="EM776" s="520"/>
      <c r="EN776" s="520"/>
      <c r="EO776" s="520"/>
      <c r="EP776" s="171">
        <f t="shared" si="815"/>
        <v>40</v>
      </c>
      <c r="EQ776" s="171">
        <f t="shared" si="816"/>
        <v>0</v>
      </c>
      <c r="ER776" s="171">
        <f t="shared" si="817"/>
        <v>0</v>
      </c>
      <c r="ES776" s="171">
        <f t="shared" si="818"/>
        <v>0</v>
      </c>
      <c r="ET776" s="171">
        <f t="shared" si="819"/>
        <v>0</v>
      </c>
      <c r="EU776" s="171">
        <f t="shared" si="820"/>
        <v>0</v>
      </c>
      <c r="EV776" s="172">
        <f t="shared" si="821"/>
        <v>40</v>
      </c>
      <c r="EW776" s="367">
        <f>IF(C776=4,IF(MAX(Q776:EJ778)&gt;0,(Especiall/30*(IF(($G776-$F776)=($G$5-$F$5),30,IF(DAY($G776)=31,($G776-$F776),($G776-$F776)+1)))),0),0)</f>
        <v>0</v>
      </c>
      <c r="EX776" s="248">
        <f t="shared" ref="EX776:EX779" si="883">FF776</f>
        <v>16738.04</v>
      </c>
      <c r="EY776" s="174">
        <f>(L776*regular)+(M776*Cadeirantee)</f>
        <v>0</v>
      </c>
      <c r="EZ776" s="249">
        <f>SUMIF(FG776:GJ776,"&gt;0")</f>
        <v>0</v>
      </c>
      <c r="FA776" s="249">
        <f>SUMIF(FG776:GJ776,"&lt;0")+SUMIF(GN776:HP776,"&lt;0")</f>
        <v>0</v>
      </c>
      <c r="FB776" s="174">
        <v>0</v>
      </c>
      <c r="FC776" s="175">
        <f>N776*km*'VALORES TABELA'!$B$13</f>
        <v>0</v>
      </c>
      <c r="FD776" s="250">
        <f>GL776</f>
        <v>0</v>
      </c>
      <c r="FE776" s="176">
        <f>(EW776+EW777+EW778+EW779+EX776+EX777+EX778+EX779+EY776+EY777+EY778+EY779+EY780+EZ776+EZ777+EZ778+EZ779+FA776+FA777+FA778+FA779+FC776+FC777+FC778+FC779+HY776-HZ776-IA776+FD776+FD777+FD778+FD779+FB780)</f>
        <v>16738.04</v>
      </c>
      <c r="FF776" s="177">
        <f>IF(C776=4,SUM(Q776+Q777+Q778+S776+S777+S778)*Percapita/30*FF$4+(R776+R777+R778+T776+T777+T778)*Cadeirante/30*FF$4,IF(C776=3,IF(Q779+S779=10,Fixo/30*FF$4+(Q776+Q777+Q778+S776+S777+S778)*Percapita/30*FF$4+(R779+T779)*Cadeirante/30*FF$4,IF(Q779+S779&lt;=9,(Q779+S779)*Crechee/30*FF$4)+(R779+T779)*Cadeirante/30*FF$4+(Q776+Q777+Q778+S776+S777+S778)*Percapita/30*FF$4)+IF(Q779+S779&gt;=11,Fixo/30*FF$4+(Q779+S779-10)*Crechee/30*FF$4,0),IF(C776=2,IF(R776+R777+R778+R779+T776+T777+T778+T779=1,Cadeirante/30*FF$4,IF(R776+R777+R778+R779+T776+T777+T778+T779=2,Fixo/30*FF$4,IF(R776+R777+R778+R779+T776+T777+T778+T779&gt;2,Fixo/30*FF$4+(R776+R777+R778+R779+T776+T777+T778+T779-2)*Cadeirante/30*FF$4)))+(Q776+Q777+Q778+S776+S777+S778)*Percapita/30*FF$4+(Q779+S779)*Crechee/30*FF$4,IF(C776=1,IF(Q776+Q777+Q778+R776+R777+R778+S776+S777+S778+T776+T777+T778&lt;=15,(Q776+Q777+Q778+S776+S777+S778)*Percapita/30*FF$4,IF(Q776+Q777+Q778+R776+R777+R778+S776+S777+S778+T776+T777+T778&gt;=16,Fixo/30*FF$4+(Q776+Q777+Q778+R776+R777+R778+S776+S777+S778+T776+T777-16)*Percapita/30*FF$4))))))</f>
        <v>16738.04</v>
      </c>
      <c r="FG776" s="177">
        <f>IF(C776=4,SUM(U776+U777+U778+W776+W777+W778)*Percapita/30*FG$4+(V776+V777+V778+X776+X777+X778)*Cadeirante/30*FG$4,IF(C776=3,IF(U779+W779=10,Fixo/30*FG$4+(U776+U777+U778+W776+W777+W778)*Percapita/30*FG$4+(V779+X779)*Cadeirante/30*FG$4,IF(U779+W779&lt;=9,(U779+W779)*Crechee/30*FG$4)+(V779+X779)*Cadeirante/30*FG$4+(U776+U777+U778+W776+W777+W778)*Percapita/30*FG$4)+IF(U779+W779&gt;=11,Fixo/30*FG$4+(U779+W779-10)*Crechee/30*FG$4,0),IF(C776=2,IF(V776+V777+V778+V779+X776+X777+X778+X779=1,Cadeirante/30*FG$4,IF(V776+V777+V778+V779+X776+X777+X778+X779=2,Fixo/30*FG$4,IF(V776+V777+V778+V779+X776+X777+X778+X779&gt;2,Fixo/30*FG$4+(V776+V777+V778+V779+X776+X777+X778+X779-2)*Cadeirante/30*FG$4)))+(U776+U777+U778+W776+W777+W778)*Percapita/30*FG$4+(U779+W779)*Crechee/30*FG$4,IF(C776=1,IF(U776+U777+U778+V776+V777+V778+W776+W777+W778+X776+X777+X778&lt;=15,(U776+U777+U778+W776+W777+W778)*Percapita/30*FG$4,IF(U776+U777+U778+V776+V777+V778+W776+W777+W778+X776+X777+X778&gt;=16,Fixo/30*FG$4+(U776+U777+U778+V776+V777+V778+W776+W777+W778+X776+X777-16)*Percapita/30*FG$4))))))</f>
        <v>0</v>
      </c>
      <c r="FH776" s="177">
        <f>IF(C776=4,SUM(Y776+Y777+Y778+AA776+AA777+AA778)*Percapita/30*FH$4+(Z776+Z777+Z778+AB776+AB777+AB778)*Cadeirante/30*FH$4,IF(C776=3,IF(Y779+AA779=10,Fixo/30*FH$4+(Y776+Y777+Y778+AA776+AA777+AA778)*Percapita/30*FH$4+(Z779+AB779)*Cadeirante/30*FH$4,IF(Y779+AA779&lt;=9,(Y779+AA779)*Crechee/30*FH$4)+(Z779+AB779)*Cadeirante/30*FH$4+(Y776+Y777+Y778+AA776+AA777+AA778)*Percapita/30*FH$4)+IF(Y779+AA779&gt;=11,Fixo/30*FH$4+(Y779+AA779-10)*Crechee/30*FH$4,0),IF(C776=2,IF(Z776+Z777+Z778+Z779+AB776+AB777+AB778+AB779=1,Cadeirante/30*FH$4,IF(Z776+Z777+Z778+Z779+AB776+AB777+AB778+AB779=2,Fixo/30*FH$4,IF(Z776+Z777+Z778+Z779+AB776+AB777+AB778+AB779&gt;2,Fixo/30*FH$4+(Z776+Z777+Z778+Z779+AB776+AB777+AB778+AB779-2)*Cadeirante/30*FH$4)))+(Y776+Y777+Y778+AA776+AA777+AA778)*Percapita/30*FH$4+(Y779+AA779)*Crechee/30*FH$4,IF(C776=1,IF(Y776+Y777+Y778+Z776+Z777+Z778+AA776+AA777+AA778+AB776+AB777+AB778&lt;=15,(Y776+Y777+Y778+AA776+AA777+AA778)*Percapita/30*FH$4,IF(Y776+Y777+Y778+Z776+Z777+Z778+AA776+AA777+AA778+AB776+AB777+AB778&gt;=16,Fixo/30*FH$4+(Y776+Y777+Y778+Z776+Z777+Z778+AA776+AA777+AA778+AB776+AB777-16)*Percapita/30*FH$4))))))</f>
        <v>0</v>
      </c>
      <c r="FI776" s="177">
        <f>IF(C776=4,SUM(AC776+AC777+AC778+AE776+AE777+AE778)*Percapita/30*FI$4+(AD776+AD777+AD778+AF776+AF777+AF778)*Cadeirante/30*FI$4,IF(C776=3,IF(AC779+AE779=10,Fixo/30*FI$4+(AC776+AC777+AC778+AE776+AE777+AE778)*Percapita/30*FI$4+(AD779+AF779)*Cadeirante/30*FI$4,IF(AC779+AE779&lt;=9,(AC779+AE779)*Crechee/30*FI$4)+(AD779+AF779)*Cadeirante/30*FI$4+(AC776+AC777+AC778+AE776+AE777+AE778)*Percapita/30*FI$4)+IF(AC779+AE779&gt;=11,Fixo/30*FI$4+(AC779+AE779-10)*Crechee/30*FI$4,0),IF(C776=2,IF(AD776+AD777+AD778+AD779+AF776+AF777+AF778+AF779=1,Cadeirante/30*FI$4,IF(AD776+AD777+AD778+AD779+AF776+AF777+AF778+AF779=2,Fixo/30*FI$4,IF(AD776+AD777+AD778+AD779+AF776+AF777+AF778+AF779&gt;2,Fixo/30*FI$4+(AD776+AD777+AD778+AD779+AF776+AF777+AF778+AF779-2)*Cadeirante/30*FI$4)))+(AC776+AC777+AC778+AE776+AE777+AE778)*Percapita/30*FI$4+(AC779+AE779)*Crechee/30*FI$4,IF(C776=1,IF(AC776+AC777+AC778+AD776+AD777+AD778+AE776+AE777+AE778+AF776+AF777+AF778&lt;=15,(AC776+AC777+AC778+AE776+AE777+AE778)*Percapita/30*FI$4,IF(AC776+AC777+AC778+AD776+AD777+AD778+AE776+AE777+AE778+AF776+AF777+AF778&gt;=16,Fixo/30*FI$4+(AC776+AC777+AC778+AD776+AD777+AD778+AE776+AE777+AE778+AF776+AF777-16)*Percapita/30*FI$4))))))</f>
        <v>0</v>
      </c>
      <c r="FJ776" s="177">
        <f>IF(C776=4,SUM(AG776+AG777+AG778+AI776+AI777+AI778)*Percapita/30*FJ$4+(AH776+AH777+AH778+AJ776+AJ777+AJ778)*Cadeirante/30*FJ$4,IF(C776=3,IF(AG779+AI779=10,Fixo/30*FJ$4+(AG776+AG777+AG778+AI776+AI777+AI778)*Percapita/30*FJ$4+(AH779+AJ779)*Cadeirante/30*FJ$4,IF(AG779+AI779&lt;=9,(AG779+AI779)*Crechee/30*FJ$4)+(AH779+AJ779)*Cadeirante/30*FJ$4+(AG776+AG777+AG778+AI776+AI777+AI778)*Percapita/30*FJ$4)+IF(AG779+AI779&gt;=11,Fixo/30*FJ$4+(AG779+AI779-10)*Crechee/30*FJ$4,0),IF(C776=2,IF(AH776+AH777+AH778+AH779+AJ776+AJ777+AJ778+AJ779=1,Cadeirante/30*FJ$4,IF(AH776+AH777+AH778+AH779+AJ776+AJ777+AJ778+AJ779=2,Fixo/30*FJ$4,IF(AH776+AH777+AH778+AH779+AJ776+AJ777+AJ778+AJ779&gt;2,Fixo/30*FJ$4+(AH776+AH777+AH778+AH779+AJ776+AJ777+AJ778+AJ779-2)*Cadeirante/30*FJ$4)))+(AG776+AG777+AG778+AI776+AI777+AI778)*Percapita/30*FJ$4+(AG779+AI779)*Crechee/30*FJ$4,IF(C776=1,IF(AG776+AG777+AG778+AH776+AH777+AH778+AI776+AI777+AI778+AJ776+AJ777+AJ778&lt;=15,(AG776+AG777+AG778+AI776+AI777+AI778)*Percapita/30*FJ$4,IF(AG776+AG777+AG778+AH776+AH777+AH778+AI776+AI777+AI778+AJ776+AJ777+AJ778&gt;=16,Fixo/30*FJ$4+(AG776+AG777+AG778+AH776+AH777+AH778+AI776+AI777+AI778+AJ776+AJ777-16)*Percapita/30*FJ$4))))))</f>
        <v>0</v>
      </c>
      <c r="FK776" s="177">
        <f>IF(C776=4,SUM(AK776+AK777+AK778+AM776+AM777+AM778)*Percapita/30*FK$4+(AL776+AL777+AL778+AN776+AN777+AN778)*Cadeirante/30*FK$4,IF(C776=3,IF(AK779+AM779=10,Fixo/30*FK$4+(AK776+AK777+AK778+AM776+AM777+AM778)*Percapita/30*FK$4+(AL779+AN779)*Cadeirante/30*FK$4,IF(AK779+AM779&lt;=9,(AK779+AM779)*Crechee/30*FK$4)+(AL779+AN779)*Cadeirante/30*FK$4+(AK776+AK777+AK778+AM776+AM777+AM778)*Percapita/30*FK$4)+IF(AK779+AM779&gt;=11,Fixo/30*FK$4+(AK779+AM779-10)*Crechee/30*FK$4,0),IF(C776=2,IF(AL776+AL777+AL778+AL779+AN776+AN777+AN778+AN779=1,Cadeirante/30*FK$4,IF(AL776+AL777+AL778+AL779+AN776+AN777+AN778+AN779=2,Fixo/30*FK$4,IF(AL776+AL777+AL778+AL779+AN776+AN777+AN778+AN779&gt;2,Fixo/30*FK$4+(AL776+AL777+AL778+AL779+AN776+AN777+AN778+AN779-2)*Cadeirante/30*FK$4)))+(AK776+AK777+AK778+AM776+AM777+AM778)*Percapita/30*FK$4+(AK779+AM779)*Crechee/30*FK$4,IF(C776=1,IF(AK776+AK777+AK778+AL776+AL777+AL778+AM776+AM777+AM778+AN776+AN777+AN778&lt;=15,(AK776+AK777+AK778+AM776+AM777+AM778)*Percapita/30*FK$4,IF(AK776+AK777+AK778+AL776+AL777+AL778+AM776+AM777+AM778+AN776+AN777+AN778&gt;=16,Fixo/30*FK$4+(AK776+AK777+AK778+AL776+AL777+AL778+AM776+AM777+AM778+AN776+AN777-16)*Percapita/30*FK$4))))))</f>
        <v>0</v>
      </c>
      <c r="FL776" s="177">
        <f>IF(C776=4,SUM(AO776+AO777+AO778+AQ776+AQ777+AQ778)*Percapita/30*FL$4+(AP776+AP777+AP778+AR776+AR777+AR778)*Cadeirante/30*FL$4,IF(C776=3,IF(AO779+AQ779=10,Fixo/30*FL$4+(AO776+AO777+AO778+AQ776+AQ777+AQ778)*Percapita/30*FL$4+(AP779+AR779)*Cadeirante/30*FL$4,IF(AO779+AQ779&lt;=9,(AO779+AQ779)*Crechee/30*FL$4)+(AP779+AR779)*Cadeirante/30*FL$4+(AO776+AO777+AO778+AQ776+AQ777+AQ778)*Percapita/30*FL$4)+IF(AO779+AQ779&gt;=11,Fixo/30*FL$4+(AO779+AQ779-10)*Crechee/30*FL$4,0),IF(C776=2,IF(AP776+AP777+AP778+AP779+AR776+AR777+AR778+AR779=1,Cadeirante/30*FL$4,IF(AP776+AP777+AP778+AP779+AR776+AR777+AR778+AR779=2,Fixo/30*FL$4,IF(AP776+AP777+AP778+AP779+AR776+AR777+AR778+AR779&gt;2,Fixo/30*FL$4+(AP776+AP777+AP778+AP779+AR776+AR777+AR778+AR779-2)*Cadeirante/30*FL$4)))+(AO776+AO777+AO778+AQ776+AQ777+AQ778)*Percapita/30*FL$4+(AO779+AQ779)*Crechee/30*FL$4,IF(C776=1,IF(AO776+AO777+AO778+AP776+AP777+AP778+AQ776+AQ777+AQ778+AR776+AR777+AR778&lt;=15,(AO776+AO777+AO778+AQ776+AQ777+AQ778)*Percapita/30*FL$4,IF(AO776+AO777+AO778+AP776+AP777+AP778+AQ776+AQ777+AQ778+AR776+AR777+AR778&gt;=16,Fixo/30*FL$4+(AO776+AO777+AO778+AP776+AP777+AP778+AQ776+AQ777+AQ778+AR776+AR777-16)*Percapita/30*FL$4))))))</f>
        <v>0</v>
      </c>
      <c r="FM776" s="177">
        <f>IF(C776=4,SUM(AS776+AS777+AS778+AU776+AU777+AU778)*Percapita/30*FM$4+(AT776+AT777+AT778+AV776+AV777+AV778)*Cadeirante/30*FM$4,IF(C776=3,IF(AS779+AU779=10,Fixo/30*FM$4+(AS776+AS777+AS778+AU776+AU777+AU778)*Percapita/30*FM$4+(AT779+AV779)*Cadeirante/30*FM$4,IF(AS779+AU779&lt;=9,(AS779+AU779)*Crechee/30*FM$4)+(AT779+AV779)*Cadeirante/30*FM$4+(AS776+AS777+AS778+AU776+AU777+AU778)*Percapita/30*FM$4)+IF(AS779+AU779&gt;=11,Fixo/30*FM$4+(AS779+AU779-10)*Crechee/30*FM$4,0),IF(C776=2,IF(AT776+AT777+AT778+AT779+AV776+AV777+AV778+AV779=1,Cadeirante/30*FM$4,IF(AT776+AT777+AT778+AT779+AV776+AV777+AV778+AV779=2,Fixo/30*FM$4,IF(AT776+AT777+AT778+AT779+AV776+AV777+AV778+AV779&gt;2,Fixo/30*FM$4+(AT776+AT777+AT778+AT779+AV776+AV777+AV778+AV779-2)*Cadeirante/30*FM$4)))+(AS776+AS777+AS778+AU776+AU777+AU778)*Percapita/30*FM$4+(AS779+AU779)*Crechee/30*FM$4,IF(C776=1,IF(AS776+AS777+AS778+AT776+AT777+AT778+AU776+AU777+AU778+AV776+AV777+AV778&lt;=15,(AS776+AS777+AS778+AU776+AU777+AU778)*Percapita/30*FM$4,IF(AS776+AS777+AS778+AT776+AT777+AT778+AU776+AU777+AU778+AV776+AV777+AV778&gt;=16,Fixo/30*FM$4+(AS776+AS777+AS778+AT776+AT777+AT778+AU776+AU777+AU778+AV776+AV777-16)*Percapita/30*FM$4))))))</f>
        <v>0</v>
      </c>
      <c r="FN776" s="177">
        <f>IF(C776=4,SUM(AW776+AW777+AW778+AY776+AY777+AY778)*Percapita/30*FN$4+(AX776+AX777+AX778+AZ776+AZ777+AZ778)*Cadeirante/30*FN$4,IF(C776=3,IF(AW779+AY779=10,Fixo/30*FN$4+(AW776+AW777+AW778+AY776+AY777+AY778)*Percapita/30*FN$4+(AX779+AZ779)*Cadeirante/30*FN$4,IF(AW779+AY779&lt;=9,(AW779+AY779)*Crechee/30*FN$4)+(AX779+AZ779)*Cadeirante/30*FN$4+(AW776+AW777+AW778+AY776+AY777+AY778)*Percapita/30*FN$4)+IF(AW779+AY779&gt;=11,Fixo/30*FN$4+(AW779+AY779-10)*Crechee/30*FN$4,0),IF(C776=2,IF(AX776+AX777+AX778+AX779+AZ776+AZ777+AZ778+AZ779=1,Cadeirante/30*FN$4,IF(AX776+AX777+AX778+AX779+AZ776+AZ777+AZ778+AZ779=2,Fixo/30*FN$4,IF(AX776+AX777+AX778+AX779+AZ776+AZ777+AZ778+AZ779&gt;2,Fixo/30*FN$4+(AX776+AX777+AX778+AX779+AZ776+AZ777+AZ778+AZ779-2)*Cadeirante/30*FN$4)))+(AW776+AW777+AW778+AY776+AY777+AY778)*Percapita/30*FN$4+(AW779+AY779)*Crechee/30*FN$4,IF(C776=1,IF(AW776+AW777+AW778+AX776+AX777+AX778+AY776+AY777+AY778+AZ776+AZ777+AZ778&lt;=15,(AW776+AW777+AW778+AY776+AY777+AY778)*Percapita/30*FN$4,IF(AW776+AW777+AW778+AX776+AX777+AX778+AY776+AY777+AY778+AZ776+AZ777+AZ778&gt;=16,Fixo/30*FN$4+(AW776+AW777+AW778+AX776+AX777+AX778+AY776+AY777+AY778+AZ776+AZ777-16)*Percapita/30*FN$4))))))</f>
        <v>0</v>
      </c>
      <c r="FO776" s="177">
        <f>IF(C776=4,SUM(BA776+BA777+BA778+BC776+BC777+BC778)*Percapita/30*FO$4+(BB776+BB777+BB778+BD776+BD777+BD778)*Cadeirante/30*FO$4,IF(C776=3,IF(BA779+BC779=10,Fixo/30*FO$4+(BA776+BA777+BA778+BC776+BC777+BC778)*Percapita/30*FO$4+(BB779+BD779)*Cadeirante/30*FO$4,IF(BA779+BC779&lt;=9,(BA779+BC779)*Crechee/30*FO$4)+(BB779+BD779)*Cadeirante/30*FO$4+(BA776+BA777+BA778+BC776+BC777+BC778)*Percapita/30*FO$4)+IF(BA779+BC779&gt;=11,Fixo/30*FO$4+(BA779+BC779-10)*Crechee/30*FO$4,0),IF(C776=2,IF(BB776+BB777+BB778+BB779+BD776+BD777+BD778+BD779=1,Cadeirante/30*FO$4,IF(BB776+BB777+BB778+BB779+BD776+BD777+BD778+BD779=2,Fixo/30*FO$4,IF(BB776+BB777+BB778+BB779+BD776+BD777+BD778+BD779&gt;2,Fixo/30*FO$4+(BB776+BB777+BB778+BB779+BD776+BD777+BD778+BD779-2)*Cadeirante/30*FO$4)))+(BA776+BA777+BA778+BC776+BC777+BC778)*Percapita/30*FO$4+(BA779+BC779)*Crechee/30*FO$4,IF(C776=1,IF(BA776+BA777+BA778+BB776+BB777+BB778+BC776+BC777+BC778+BD776+BD777+BD778&lt;=15,(BA776+BA777+BA778+BC776+BC777+BC778)*Percapita/30*FO$4,IF(BA776+BA777+BA778+BB776+BB777+BB778+BC776+BC777+BC778+BD776+BD777+BD778&gt;=16,Fixo/30*FO$4+(BA776+BA777+BA778+BB776+BB777+BB778+BC776+BC777+BC778+BD776+BD777-16)*Percapita/30*FO$4))))))</f>
        <v>0</v>
      </c>
      <c r="FP776" s="177">
        <f>IF(C776=4,SUM(BE776+BE777+BE778+BG776+BG777+BG778)*Percapita/30*FP$4+(BF776+BF777+BF778+BH776+BH777+BH778)*Cadeirante/30*FP$4,IF(C776=3,IF(BE779+BG779=10,Fixo/30*FP$4+(BE776+BE777+BE778+BG776+BG777+BG778)*Percapita/30*FP$4+(BF779+BH779)*Cadeirante/30*FP$4,IF(BE779+BG779&lt;=9,(BE779+BG779)*Crechee/30*FP$4)+(BF779+BH779)*Cadeirante/30*FP$4+(BE776+BE777+BE778+BG776+BG777+BG778)*Percapita/30*FP$4)+IF(BE779+BG779&gt;=11,Fixo/30*FP$4+(BE779+BG779-10)*Crechee/30*FP$4,0),IF(C776=2,IF(BF776+BF777+BF778+BF779+BH776+BH777+BH778+BH779=1,Cadeirante/30*FP$4,IF(BF776+BF777+BF778+BF779+BH776+BH777+BH778+BH779=2,Fixo/30*FP$4,IF(BF776+BF777+BF778+BF779+BH776+BH777+BH778+BH779&gt;2,Fixo/30*FP$4+(BF776+BF777+BF778+BF779+BH776+BH777+BH778+BH779-2)*Cadeirante/30*FP$4)))+(BE776+BE777+BE778+BG776+BG777+BG778)*Percapita/30*FP$4+(BE779+BG779)*Crechee/30*FP$4,IF(C776=1,IF(BE776+BE777+BE778+BF776+BF777+BF778+BG776+BG777+BG778+BH776+BH777+BH778&lt;=15,(BE776+BE777+BE778+BG776+BG777+BG778)*Percapita/30*FP$4,IF(BE776+BE777+BE778+BF776+BF777+BF778+BG776+BG777+BG778+BH776+BH777+BH778&gt;=16,Fixo/30*FP$4+(BE776+BE777+BE778+BF776+BF777+BF778+BG776+BG777+BG778+BH776+BH777-16)*Percapita/30*FP$4))))))</f>
        <v>0</v>
      </c>
      <c r="FQ776" s="177">
        <f>IF(C776=4,SUM(BI776+BI777+BI778+BK776+BK777+BK778)*Percapita/30*FQ$4+(BJ776+BJ777+BJ778+BL776+BL777+BL778)*Cadeirante/30*FQ$4,IF(C776=3,IF(BI779+BK779=10,Fixo/30*FQ$4+(BI776+BI777+BI778+BK776+BK777+BK778)*Percapita/30*FQ$4+(BJ779+BL779)*Cadeirante/30*FQ$4,IF(BI779+BK779&lt;=9,(BI779+BK779)*Crechee/30*FQ$4)+(BJ779+BL779)*Cadeirante/30*FQ$4+(BI776+BI777+BI778+BK776+BK777+BK778)*Percapita/30*FQ$4)+IF(BI779+BK779&gt;=11,Fixo/30*FQ$4+(BI779+BK779-10)*Crechee/30*FQ$4,0),IF(C776=2,IF(BJ776+BJ777+BJ778+BJ779+BL776+BL777+BL778+BL779=1,Cadeirante/30*FQ$4,IF(BJ776+BJ777+BJ778+BJ779+BL776+BL777+BL778+BL779=2,Fixo/30*FQ$4,IF(BJ776+BJ777+BJ778+BJ779+BL776+BL777+BL778+BL779&gt;2,Fixo/30*FQ$4+(BJ776+BJ777+BJ778+BJ779+BL776+BL777+BL778+BL779-2)*Cadeirante/30*FQ$4)))+(BI776+BI777+BI778+BK776+BK777+BK778)*Percapita/30*FQ$4+(BI779+BK779)*Crechee/30*FQ$4,IF(C776=1,IF(BI776+BI777+BI778+BJ776+BJ777+BJ778+BK776+BK777+BK778+BL776+BL777+BL778&lt;=15,(BI776+BI777+BI778+BK776+BK777+BK778)*Percapita/30*FQ$4,IF(BI776+BI777+BI778+BJ776+BJ777+BJ778+BK776+BK777+BK778+BL776+BL777+BL778&gt;=16,Fixo/30*FQ$4+(BI776+BI777+BI778+BJ776+BJ777+BJ778+BK776+BK777+BK778+BL776+BL777-16)*Percapita/30*FQ$4))))))</f>
        <v>0</v>
      </c>
      <c r="FR776" s="177">
        <f>IF(C776=4,SUM(BM776+BM777+BM778+BO776+BO777+BO778)*Percapita/30*FR$4+(BN776+BN777+BN778+BP776+BP777+BP778)*Cadeirante/30*FR$4,IF(C776=3,IF(BM779+BO779=10,Fixo/30*FR$4+(BM776+BM777+BM778+BO776+BO777+BO778)*Percapita/30*FR$4+(BN779+BP779)*Cadeirante/30*FR$4,IF(BM779+BO779&lt;=9,(BM779+BO779)*Crechee/30*FR$4)+(BN779+BP779)*Cadeirante/30*FR$4+(BM776+BM777+BM778+BO776+BO777+BO778)*Percapita/30*FR$4)+IF(BM779+BO779&gt;=11,Fixo/30*FR$4+(BM779+BO779-10)*Crechee/30*FR$4,0),IF(C776=2,IF(BN776+BN777+BN778+BN779+BP776+BP777+BP778+BP779=1,Cadeirante/30*FR$4,IF(BN776+BN777+BN778+BN779+BP776+BP777+BP778+BP779=2,Fixo/30*FR$4,IF(BN776+BN777+BN778+BN779+BP776+BP777+BP778+BP779&gt;2,Fixo/30*FR$4+(BN776+BN777+BN778+BN779+BP776+BP777+BP778+BP779-2)*Cadeirante/30*FR$4)))+(BM776+BM777+BM778+BO776+BO777+BO778)*Percapita/30*FR$4+(BM779+BO779)*Crechee/30*FR$4,IF(C776=1,IF(BM776+BM777+BM778+BN776+BN777+BN778+BO776+BO777+BO778+BP776+BP777+BP778&lt;=15,(BM776+BM777+BM778+BO776+BO777+BO778)*Percapita/30*FR$4,IF(BM776+BM777+BM778+BN776+BN777+BN778+BO776+BO777+BO778+BP776+BP777+BP778&gt;=16,Fixo/30*FR$4+(BM776+BM777+BM778+BN776+BN777+BN778+BO776+BO777+BO778+BP776+BP777-16)*Percapita/30*FR$4))))))</f>
        <v>0</v>
      </c>
      <c r="FS776" s="177">
        <f>IF(C776=4,SUM(BQ776+BQ777+BQ778+BS776+BS777+BS778)*Percapita/30*FS$4+(BR776+BR777+BR778+BT776+BT777+BT778)*Cadeirante/30*FS$4,IF(C776=3,IF(BQ779+BS779=10,Fixo/30*FS$4+(BQ776+BQ777+BQ778+BS776+BS777+BS778)*Percapita/30*FS$4+(BR779+BT779)*Cadeirante/30*FS$4,IF(BQ779+BS779&lt;=9,(BQ779+BS779)*Crechee/30*FS$4)+(BR779+BT779)*Cadeirante/30*FS$4+(BQ776+BQ777+BQ778+BS776+BS777+BS778)*Percapita/30*FS$4)+IF(BQ779+BS779&gt;=11,Fixo/30*FS$4+(BQ779+BS779-10)*Crechee/30*FS$4,0),IF(C776=2,IF(BR776+BR777+BR778+BR779+BT776+BT777+BT778+BT779=1,Cadeirante/30*FS$4,IF(BR776+BR777+BR778+BR779+BT776+BT777+BT778+BT779=2,Fixo/30*FS$4,IF(BR776+BR777+BR778+BR779+BT776+BT777+BT778+BT779&gt;2,Fixo/30*FS$4+(BR776+BR777+BR778+BR779+BT776+BT777+BT778+BT779-2)*Cadeirante/30*FS$4)))+(BQ776+BQ777+BQ778+BS776+BS777+BS778)*Percapita/30*FS$4+(BQ779+BS779)*Crechee/30*FS$4,IF(C776=1,IF(BQ776+BQ777+BQ778+BR776+BR777+BR778+BS776+BS777+BS778+BT776+BT777+BT778&lt;=15,(BQ776+BQ777+BQ778+BS776+BS777+BS778)*Percapita/30*FS$4,IF(BQ776+BQ777+BQ778+BR776+BR777+BR778+BS776+BS777+BS778+BT776+BT777+BT778&gt;=16,Fixo/30*FS$4+(BQ776+BQ777+BQ778+BR776+BR777+BR778+BS776+BS777+BS778+BT776+BT777-16)*Percapita/30*FS$4))))))</f>
        <v>0</v>
      </c>
      <c r="FT776" s="177">
        <f>IF(C776=4,SUM(BU776+BU777+BU778+BW776+BW777+BW778)*Percapita/30*FT$4+(BV776+BV777+BV778+BX776+BX777+BX778)*Cadeirante/30*FT$4,IF(C776=3,IF(BU779+BW779=10,Fixo/30*FT$4+(BU776+BU777+BU778+BW776+BW777+BW778)*Percapita/30*FT$4+(BV779+BX779)*Cadeirante/30*FT$4,IF(BU779+BW779&lt;=9,(BU779+BW779)*Crechee/30*FT$4)+(BV779+BX779)*Cadeirante/30*FT$4+(BU776+BU777+BU778+BW776+BW777+BW778)*Percapita/30*FT$4)+IF(BU779+BW779&gt;=11,Fixo/30*FT$4+(BU779+BW779-10)*Crechee/30*FT$4,0),IF(C776=2,IF(BV776+BV777+BV778+BV779+BX776+BX777+BX778+BX779=1,Cadeirante/30*FT$4,IF(BV776+BV777+BV778+BV779+BX776+BX777+BX778+BX779=2,Fixo/30*FT$4,IF(BV776+BV777+BV778+BV779+BX776+BX777+BX778+BX779&gt;2,Fixo/30*FT$4+(BV776+BV777+BV778+BV779+BX776+BX777+BX778+BX779-2)*Cadeirante/30*FT$4)))+(BU776+BU777+BU778+BW776+BW777+BW778)*Percapita/30*FT$4+(BU779+BW779)*Crechee/30*FT$4,IF(C776=1,IF(BU776+BU777+BU778+BV776+BV777+BV778+BW776+BW777+BW778+BX776+BX777+BX778&lt;=15,(BU776+BU777+BU778+BW776+BW777+BW778)*Percapita/30*FT$4,IF(BU776+BU777+BU778+BV776+BV777+BV778+BW776+BW777+BW778+BX776+BX777+BX778&gt;=16,Fixo/30*FT$4+(BU776+BU777+BU778+BV776+BV777+BV778+BW776+BW777+BW778+BX776+BX777-16)*Percapita/30*FT$4))))))</f>
        <v>0</v>
      </c>
      <c r="FU776" s="177">
        <f>IF(C776=4,SUM(BY776+BY777+BY778+CA776+CA777+CA778)*Percapita/30*FU$4+(BZ776+BZ777+BZ778+CB776+CB777+CB778)*Cadeirante/30*FU$4,IF(C776=3,IF(BY779+CA779=10,Fixo/30*FU$4+(BY776+BY777+BY778+CA776+CA777+CA778)*Percapita/30*FU$4+(BZ779+CB779)*Cadeirante/30*FU$4,IF(BY779+CA779&lt;=9,(BY779+CA779)*Crechee/30*FU$4)+(BZ779+CB779)*Cadeirante/30*FU$4+(BY776+BY777+BY778+CA776+CA777+CA778)*Percapita/30*FU$4)+IF(BY779+CA779&gt;=11,Fixo/30*FU$4+(BY779+CA779-10)*Crechee/30*FU$4,0),IF(C776=2,IF(BZ776+BZ777+BZ778+BZ779+CB776+CB777+CB778+CB779=1,Cadeirante/30*FU$4,IF(BZ776+BZ777+BZ778+BZ779+CB776+CB777+CB778+CB779=2,Fixo/30*FU$4,IF(BZ776+BZ777+BZ778+BZ779+CB776+CB777+CB778+CB779&gt;2,Fixo/30*FU$4+(BZ776+BZ777+BZ778+BZ779+CB776+CB777+CB778+CB779-2)*Cadeirante/30*FU$4)))+(BY776+BY777+BY778+CA776+CA777+CA778)*Percapita/30*FU$4+(BY779+CA779)*Crechee/30*FU$4,IF(C776=1,IF(BY776+BY777+BY778+BZ776+BZ777+BZ778+CA776+CA777+CA778+CB776+CB777+CB778&lt;=15,(BY776+BY777+BY778+CA776+CA777+CA778)*Percapita/30*FU$4,IF(BY776+BY777+BY778+BZ776+BZ777+BZ778+CA776+CA777+CA778+CB776+CB777+CB778&gt;=16,Fixo/30*FU$4+(BY776+BY777+BY778+BZ776+BZ777+BZ778+CA776+CA777+CA778+CB776+CB777-16)*Percapita/30*FU$4))))))</f>
        <v>0</v>
      </c>
      <c r="FV776" s="177">
        <f>IF(C776=4,SUM(CC776+CC777+CC778+CE776+CE777+CE778)*Percapita/30*FV$4+(CD776+CD777+CD778+CF776+CF777+CF778)*Cadeirante/30*FV$4,IF(C776=3,IF(CC779+CE779=10,Fixo/30*FV$4+(CC776+CC777+CC778+CE776+CE777+CE778)*Percapita/30*FV$4+(CD779+CF779)*Cadeirante/30*FV$4,IF(CC779+CE779&lt;=9,(CC779+CE779)*Crechee/30*FV$4)+(CD779+CF779)*Cadeirante/30*FV$4+(CC776+CC777+CC778+CE776+CE777+CE778)*Percapita/30*FV$4)+IF(CC779+CE779&gt;=11,Fixo/30*FV$4+(CC779+CE779-10)*Crechee/30*FV$4,0),IF(C776=2,IF(CD776+CD777+CD778+CD779+CF776+CF777+CF778+CF779=1,Cadeirante/30*FV$4,IF(CD776+CD777+CD778+CD779+CF776+CF777+CF778+CF779=2,Fixo/30*FV$4,IF(CD776+CD777+CD778+CD779+CF776+CF777+CF778+CF779&gt;2,Fixo/30*FV$4+(CD776+CD777+CD778+CD779+CF776+CF777+CF778+CF779-2)*Cadeirante/30*FV$4)))+(CC776+CC777+CC778+CE776+CE777+CE778)*Percapita/30*FV$4+(CC779+CE779)*Crechee/30*FV$4,IF(C776=1,IF(CC776+CC777+CC778+CD776+CD777+CD778+CE776+CE777+CE778+CF776+CF777+CF778&lt;=15,(CC776+CC777+CC778+CE776+CE777+CE778)*Percapita/30*FV$4,IF(CC776+CC777+CC778+CD776+CD777+CD778+CE776+CE777+CE778+CF776+CF777+CF778&gt;=16,Fixo/30*FV$4+(CC776+CC777+CC778+CD776+CD777+CD778+CE776+CE777+CE778+CF776+CF777-16)*Percapita/30*FV$4))))))</f>
        <v>0</v>
      </c>
      <c r="FW776" s="177">
        <f>IF(C776=4,SUM(CG776+CG777+CG778+CI776+CI777+CI778)*Percapita/30*FW$4+(CH776+CH777+CH778+CJ776+CJ777+CJ778)*Cadeirante/30*FW$4,IF(C776=3,IF(CG779+CI779=10,Fixo/30*FW$4+(CG776+CG777+CG778+CI776+CI777+CI778)*Percapita/30*FW$4+(CH779+CJ779)*Cadeirante/30*FW$4,IF(CG779+CI779&lt;=9,(CG779+CI779)*Crechee/30*FW$4)+(CH779+CJ779)*Cadeirante/30*FW$4+(CG776+CG777+CG778+CI776+CI777+CI778)*Percapita/30*FW$4)+IF(CG779+CI779&gt;=11,Fixo/30*FW$4+(CG779+CI779-10)*Crechee/30*FW$4,0),IF(C776=2,IF(CH776+CH777+CH778+CH779+CJ776+CJ777+CJ778+CJ779=1,Cadeirante/30*FW$4,IF(CH776+CH777+CH778+CH779+CJ776+CJ777+CJ778+CJ779=2,Fixo/30*FW$4,IF(CH776+CH777+CH778+CH779+CJ776+CJ777+CJ778+CJ779&gt;2,Fixo/30*FW$4+(CH776+CH777+CH778+CH779+CJ776+CJ777+CJ778+CJ779-2)*Cadeirante/30*FW$4)))+(CG776+CG777+CG778+CI776+CI777+CI778)*Percapita/30*FW$4+(CG779+CI779)*Crechee/30*FW$4,IF(C776=1,IF(CG776+CG777+CG778+CH776+CH777+CH778+CI776+CI777+CI778+CJ776+CJ777+CJ778&lt;=15,(CG776+CG777+CG778+CI776+CI777+CI778)*Percapita/30*FW$4,IF(CG776+CG777+CG778+CH776+CH777+CH778+CI776+CI777+CI778+CJ776+CJ777+CJ778&gt;=16,Fixo/30*FW$4+(CG776+CG777+CG778+CH776+CH777+CH778+CI776+CI777+CI778+CJ776+CJ777-16)*Percapita/30*FW$4))))))</f>
        <v>0</v>
      </c>
      <c r="FX776" s="177">
        <f>IF(C776=4,SUM(CK776+CK777+CK778+CM776+CM777+CM778)*Percapita/30*FX$4+(CL776+CL777+CL778+CN776+CN777+CN778)*Cadeirante/30*FX$4,IF(C776=3,IF(CK779+CM779=10,Fixo/30*FX$4+(CK776+CK777+CK778+CM776+CM777+CM778)*Percapita/30*FX$4+(CL779+CN779)*Cadeirante/30*FX$4,IF(CK779+CM779&lt;=9,(CK779+CM779)*Crechee/30*FX$4)+(CL779+CN779)*Cadeirante/30*FX$4+(CK776+CK777+CK778+CM776+CM777+CM778)*Percapita/30*FX$4)+IF(CK779+CM779&gt;=11,Fixo/30*FX$4+(CK779+CM779-10)*Crechee/30*FX$4,0),IF(C776=2,IF(CL776+CL777+CL778+CL779+CN776+CN777+CN778+CN779=1,Cadeirante/30*FX$4,IF(CL776+CL777+CL778+CL779+CN776+CN777+CN778+CN779=2,Fixo/30*FX$4,IF(CL776+CL777+CL778+CL779+CN776+CN777+CN778+CN779&gt;2,Fixo/30*FX$4+(CL776+CL777+CL778+CL779+CN776+CN777+CN778+CN779-2)*Cadeirante/30*FX$4)))+(CK776+CK777+CK778+CM776+CM777+CM778)*Percapita/30*FX$4+(CK779+CM779)*Crechee/30*FX$4,IF(C776=1,IF(CK776+CK777+CK778+CL776+CL777+CL778+CM776+CM777+CM778+CN776+CN777+CN778&lt;=15,(CK776+CK777+CK778+CM776+CM777+CM778)*Percapita/30*FX$4,IF(CK776+CK777+CK778+CL776+CL777+CL778+CM776+CM777+CM778+CN776+CN777+CN778&gt;=16,Fixo/30*FX$4+(CK776+CK777+CK778+CL776+CL777+CL778+CM776+CM777+CM778+CN776+CN777-16)*Percapita/30*FX$4))))))</f>
        <v>0</v>
      </c>
      <c r="FY776" s="177">
        <f>IF(C776=4,SUM(CO776+CO777+CO778+CQ776+CQ777+CQ778)*Percapita/30*FY$4+(CP776+CP777+CP778+CR776+CR777+CR778)*Cadeirante/30*FY$4,IF(C776=3,IF(CO779+CQ779=10,Fixo/30*FY$4+(CO776+CO777+CO778+CQ776+CQ777+CQ778)*Percapita/30*FY$4+(CP779+CR779)*Cadeirante/30*FY$4,IF(CO779+CQ779&lt;=9,(CO779+CQ779)*Crechee/30*FY$4)+(CP779+CR779)*Cadeirante/30*FY$4+(CO776+CO777+CO778+CQ776+CQ777+CQ778)*Percapita/30*FY$4)+IF(CO779+CQ779&gt;=11,Fixo/30*FY$4+(CO779+CQ779-10)*Crechee/30*FY$4,0),IF(C776=2,IF(CP776+CP777+CP778+CP779+CR776+CR777+CR778+CR779=1,Cadeirante/30*FY$4,IF(CP776+CP777+CP778+CP779+CR776+CR777+CR778+CR779=2,Fixo/30*FY$4,IF(CP776+CP777+CP778+CP779+CR776+CR777+CR778+CR779&gt;2,Fixo/30*FY$4+(CP776+CP777+CP778+CP779+CR776+CR777+CR778+CR779-2)*Cadeirante/30*FY$4)))+(CO776+CO777+CO778+CQ776+CQ777+CQ778)*Percapita/30*FY$4+(CO779+CQ779)*Crechee/30*FY$4,IF(C776=1,IF(CO776+CO777+CO778+CP776+CP777+CP778+CQ776+CQ777+CQ778+CR776+CR777+CR778&lt;=15,(CO776+CO777+CO778+CQ776+CQ777+CQ778)*Percapita/30*FY$4,IF(CO776+CO777+CO778+CP776+CP777+CP778+CQ776+CQ777+CQ778+CR776+CR777+CR778&gt;=16,Fixo/30*FY$4+(CO776+CO777+CO778+CP776+CP777+CP778+CQ776+CQ777+CQ778+CR776+CR777-16)*Percapita/30*FY$4))))))</f>
        <v>0</v>
      </c>
      <c r="FZ776" s="177">
        <f>IF(C776=4,SUM(CS776+CS777+CS778+CU776+CU777+CU778)*Percapita/30*FZ$4+(CT776+CT777+CT778+CV776+CV777+CV778)*Cadeirante/30*FZ$4,IF(C776=3,IF(CS779+CU779=10,Fixo/30*FZ$4+(CS776+CS777+CS778+CU776+CU777+CU778)*Percapita/30*FZ$4+(CT779+CV779)*Cadeirante/30*FZ$4,IF(CS779+CU779&lt;=9,(CS779+CU779)*Crechee/30*FZ$4)+(CT779+CV779)*Cadeirante/30*FZ$4+(CS776+CS777+CS778+CU776+CU777+CU778)*Percapita/30*FZ$4)+IF(CS779+CU779&gt;=11,Fixo/30*FZ$4+(CS779+CU779-10)*Crechee/30*FZ$4,0),IF(C776=2,IF(CT776+CT777+CT778+CT779+CV776+CV777+CV778+CV779=1,Cadeirante/30*FZ$4,IF(CT776+CT777+CT778+CT779+CV776+CV777+CV778+CV779=2,Fixo/30*FZ$4,IF(CT776+CT777+CT778+CT779+CV776+CV777+CV778+CV779&gt;2,Fixo/30*FZ$4+(CT776+CT777+CT778+CT779+CV776+CV777+CV778+CV779-2)*Cadeirante/30*FZ$4)))+(CS776+CS777+CS778+CU776+CU777+CU778)*Percapita/30*FZ$4+(CS779+CU779)*Crechee/30*FZ$4,IF(C776=1,IF(CS776+CS777+CS778+CT776+CT777+CT778+CU776+CU777+CU778+CV776+CV777+CV778&lt;=15,(CS776+CS777+CS778+CU776+CU777+CU778)*Percapita/30*FZ$4,IF(CS776+CS777+CS778+CT776+CT777+CT778+CU776+CU777+CU778+CV776+CV777+CV778&gt;=16,Fixo/30*FZ$4+(CS776+CS777+CS778+CT776+CT777+CT778+CU776+CU777+CU778+CV776+CV777-16)*Percapita/30*FZ$4))))))</f>
        <v>0</v>
      </c>
      <c r="GA776" s="177">
        <f>IF(C776=4,SUM(CW776+CW777+CW778+CY776+CY777+CY778)*Percapita/30*GA$4+(CX776+CX777+CX778+CZ776+CZ777+CZ778)*Cadeirante/30*GA$4,IF(C776=3,IF(CW779+CY779=10,Fixo/30*GA$4+(CW776+CW777+CW778+CY776+CY777+CY778)*Percapita/30*GA$4+(CX779+CZ779)*Cadeirante/30*GA$4,IF(CW779+CY779&lt;=9,(CW779+CY779)*Crechee/30*GA$4)+(CX779+CZ779)*Cadeirante/30*GA$4+(CW776+CW777+CW778+CY776+CY777+CY778)*Percapita/30*GA$4)+IF(CW779+CY779&gt;=11,Fixo/30*GA$4+(CW779+CY779-10)*Crechee/30*GA$4,0),IF(C776=2,IF(CX776+CX777+CX778+CX779+CZ776+CZ777+CZ778+CZ779=1,Cadeirante/30*GA$4,IF(CX776+CX777+CX778+CX779+CZ776+CZ777+CZ778+CZ779=2,Fixo/30*GA$4,IF(CX776+CX777+CX778+CX779+CZ776+CZ777+CZ778+CZ779&gt;2,Fixo/30*GA$4+(CX776+CX777+CX778+CX779+CZ776+CZ777+CZ778+CZ779-2)*Cadeirante/30*GA$4)))+(CW776+CW777+CW778+CY776+CY777+CY778)*Percapita/30*GA$4+(CW779+CY779)*Crechee/30*GA$4,IF(C776=1,IF(CW776+CW777+CW778+CX776+CX777+CX778+CY776+CY777+CY778+CZ776+CZ777+CZ778&lt;=15,(CW776+CW777+CW778+CY776+CY777+CY778)*Percapita/30*GA$4,IF(CW776+CW777+CW778+CX776+CX777+CX778+CY776+CY777+CY778+CZ776+CZ777+CZ778&gt;=16,Fixo/30*GA$4+(CW776+CW777+CW778+CX776+CX777+CX778+CY776+CY777+CY778+CZ776+CZ777-16)*Percapita/30*GA$4))))))</f>
        <v>0</v>
      </c>
      <c r="GB776" s="177">
        <f>IF(C776=4,SUM(DA776+DA777+DA778+DC776+DC777+DC778)*Percapita/30*GB$4+(DB776+DB777+DB778+DD776+DD777+DD778)*Cadeirante/30*GB$4,IF(C776=3,IF(DA779+DC779=10,Fixo/30*GB$4+(DA776+DA777+DA778+DC776+DC777+DC778)*Percapita/30*GB$4+(DB779+DD779)*Cadeirante/30*GB$4,IF(DA779+DC779&lt;=9,(DA779+DC779)*Crechee/30*GB$4)+(DB779+DD779)*Cadeirante/30*GB$4+(DA776+DA777+DA778+DC776+DC777+DC778)*Percapita/30*GB$4)+IF(DA779+DC779&gt;=11,Fixo/30*GB$4+(DA779+DC779-10)*Crechee/30*GB$4,0),IF(C776=2,IF(DB776+DB777+DB778+DB779+DD776+DD777+DD778+DD779=1,Cadeirante/30*GB$4,IF(DB776+DB777+DB778+DB779+DD776+DD777+DD778+DD779=2,Fixo/30*GB$4,IF(DB776+DB777+DB778+DB779+DD776+DD777+DD778+DD779&gt;2,Fixo/30*GB$4+(DB776+DB777+DB778+DB779+DD776+DD777+DD778+DD779-2)*Cadeirante/30*GB$4)))+(DA776+DA777+DA778+DC776+DC777+DC778)*Percapita/30*GB$4+(DA779+DC779)*Crechee/30*GB$4,IF(C776=1,IF(DA776+DA777+DA778+DB776+DB777+DB778+DC776+DC777+DC778+DD776+DD777+DD778&lt;=15,(DA776+DA777+DA778+DC776+DC777+DC778)*Percapita/30*GB$4,IF(DA776+DA777+DA778+DB776+DB777+DB778+DC776+DC777+DC778+DD776+DD777+DD778&gt;=16,Fixo/30*GB$4+(DA776+DA777+DA778+DB776+DB777+DB778+DC776+DC777+DC778+DD776+DD777-16)*Percapita/30*GB$4))))))</f>
        <v>0</v>
      </c>
      <c r="GC776" s="177">
        <f>IF(C776=4,SUM(DE776+DE777+DE778+DG776+DG777+DG778)*Percapita/30*GC$4+(DF776+DF777+DF778+DH776+DH777+DH778)*Cadeirante/30*GC$4,IF(C776=3,IF(DE779+DG779=10,Fixo/30*GC$4+(DE776+DE777+DE778+DG776+DG777+DG778)*Percapita/30*GC$4+(DF779+DH779)*Cadeirante/30*GC$4,IF(DE779+DG779&lt;=9,(DE779+DG779)*Crechee/30*GC$4)+(DF779+DH779)*Cadeirante/30*GC$4+(DE776+DE777+DE778+DG776+DG777+DG778)*Percapita/30*GC$4)+IF(DE779+DG779&gt;=11,Fixo/30*GC$4+(DE779+DG779-10)*Crechee/30*GC$4,0),IF(C776=2,IF(DF776+DF777+DF778+DF779+DH776+DH777+DH778+DH779=1,Cadeirante/30*GC$4,IF(DF776+DF777+DF778+DF779+DH776+DH777+DH778+DH779=2,Fixo/30*GC$4,IF(DF776+DF777+DF778+DF779+DH776+DH777+DH778+DH779&gt;2,Fixo/30*GC$4+(DF776+DF777+DF778+DF779+DH776+DH777+DH778+DH779-2)*Cadeirante/30*GC$4)))+(DE776+DE777+DE778+DG776+DG777+DG778)*Percapita/30*GC$4+(DE779+DG779)*Crechee/30*GC$4,IF(C776=1,IF(DE776+DE777+DE778+DF776+DF777+DF778+DG776+DG777+DG778+DH776+DH777+DH778&lt;=15,(DE776+DE777+DE778+DG776+DG777+DG778)*Percapita/30*GC$4,IF(DE776+DE777+DE778+DF776+DF777+DF778+DG776+DG777+DG778+DH776+DH777+DH778&gt;=16,Fixo/30*GC$4+(DE776+DE777+DE778+DF776+DF777+DF778+DG776+DG777+DG778+DH776+DH777-16)*Percapita/30*GC$4))))))</f>
        <v>0</v>
      </c>
      <c r="GD776" s="177">
        <f>IF(C776=4,SUM(DI776+DI777+DI778+DK776+DK777+DK778)*Percapita/30*GD$4+(DJ776+DJ777+DJ778+DL776+DL777+DL778)*Cadeirante/30*GD$4,IF(C776=3,IF(DI779+DK779=10,Fixo/30*GD$4+(DI776+DI777+DI778+DK776+DK777+DK778)*Percapita/30*GD$4+(DJ779+DL779)*Cadeirante/30*GD$4,IF(DI779+DK779&lt;=9,(DI779+DK779)*Crechee/30*GD$4)+(DJ779+DL779)*Cadeirante/30*GD$4+(DI776+DI777+DI778+DK776+DK777+DK778)*Percapita/30*GD$4)+IF(DI779+DK779&gt;=11,Fixo/30*GD$4+(DI779+DK779-10)*Crechee/30*GD$4,0),IF(C776=2,IF(DJ776+DJ777+DJ778+DJ779+DL776+DL777+DL778+DL779=1,Cadeirante/30*GD$4,IF(DJ776+DJ777+DJ778+DJ779+DL776+DL777+DL778+DL779=2,Fixo/30*GD$4,IF(DJ776+DJ777+DJ778+DJ779+DL776+DL777+DL778+DL779&gt;2,Fixo/30*GD$4+(DJ776+DJ777+DJ778+DJ779+DL776+DL777+DL778+DL779-2)*Cadeirante/30*GD$4)))+(DI776+DI777+DI778+DK776+DK777+DK778)*Percapita/30*GD$4+(DI779+DK779)*Crechee/30*GD$4,IF(C776=1,IF(DI776+DI777+DI778+DJ776+DJ777+DJ778+DK776+DK777+DK778+DL776+DL777+DL778&lt;=15,(DI776+DI777+DI778+DK776+DK777+DK778)*Percapita/30*GD$4,IF(DI776+DI777+DI778+DJ776+DJ777+DJ778+DK776+DK777+DK778+DL776+DL777+DL778&gt;=16,Fixo/30*GD$4+(DI776+DI777+DI778+DJ776+DJ777+DJ778+DK776+DK777+DK778+DL776+DL777-16)*Percapita/30*GD$4))))))</f>
        <v>0</v>
      </c>
      <c r="GE776" s="177">
        <f>IF(C776=4,SUM(DM776+DM777+DM778+DO776+DO777+DO778)*Percapita/30*GE$4+(DN776+DN777+DN778+DP776+DP777+DP778)*Cadeirante/30*GE$4,IF(C776=3,IF(DM779+DO779=10,Fixo/30*GE$4+(DM776+DM777+DM778+DO776+DO777+DO778)*Percapita/30*GE$4+(DN779+DP779)*Cadeirante/30*GE$4,IF(DM779+DO779&lt;=9,(DM779+DO779)*Crechee/30*GE$4)+(DN779+DP779)*Cadeirante/30*GE$4+(DM776+DM777+DM778+DO776+DO777+DO778)*Percapita/30*GE$4)+IF(DM779+DO779&gt;=11,Fixo/30*GE$4+(DM779+DO779-10)*Crechee/30*GE$4,0),IF(C776=2,IF(DN776+DN777+DN778+DN779+DP776+DP777+DP778+DP779=1,Cadeirante/30*GE$4,IF(DN776+DN777+DN778+DN779+DP776+DP777+DP778+DP779=2,Fixo/30*GE$4,IF(DN776+DN777+DN778+DN779+DP776+DP777+DP778+DP779&gt;2,Fixo/30*GE$4+(DN776+DN777+DN778+DN779+DP776+DP777+DP778+DP779-2)*Cadeirante/30*GE$4)))+(DM776+DM777+DM778+DO776+DO777+DO778)*Percapita/30*GE$4+(DM779+DO779)*Crechee/30*GE$4,IF(C776=1,IF(DM776+DM777+DM778+DN776+DN777+DN778+DO776+DO777+DO778+DP776+DP777+DP778&lt;=15,(DM776+DM777+DM778+DO776+DO777+DO778)*Percapita/30*GE$4,IF(DM776+DM777+DM778+DN776+DN777+DN778+DO776+DO777+DO778+DP776+DP777+DP778&gt;=16,Fixo/30*GE$4+(DM776+DM777+DM778+DN776+DN777+DN778+DO776+DO777+DO778+DP776+DP777-16)*Percapita/30*GE$4))))))</f>
        <v>0</v>
      </c>
      <c r="GF776" s="177">
        <f>IF(C776=4,SUM(DQ776+DQ777+DQ778+DS776+DS777+DS778)*Percapita/30*GF$4+(DR776+DR777+DR778+DT776+DT777+DT778)*Cadeirante/30*GF$4,IF(C776=3,IF(DQ779+DS779=10,Fixo/30*GF$4+(DQ776+DQ777+DQ778+DS776+DS777+DS778)*Percapita/30*GF$4+(DR779+DT779)*Cadeirante/30*GF$4,IF(DQ779+DS779&lt;=9,(DQ779+DS779)*Crechee/30*GF$4)+(DR779+DT779)*Cadeirante/30*GF$4+(DQ776+DQ777+DQ778+DS776+DS777+DS778)*Percapita/30*GF$4)+IF(DQ779+DS779&gt;=11,Fixo/30*GF$4+(DQ779+DS779-10)*Crechee/30*GF$4,0),IF(C776=2,IF(DR776+DR777+DR778+DR779+DT776+DT777+DT778+DT779=1,Cadeirante/30*GF$4,IF(DR776+DR777+DR778+DR779+DT776+DT777+DT778+DT779=2,Fixo/30*GF$4,IF(DR776+DR777+DR778+DR779+DT776+DT777+DT778+DT779&gt;2,Fixo/30*GF$4+(DR776+DR777+DR778+DR779+DT776+DT777+DT778+DT779-2)*Cadeirante/30*GF$4)))+(DQ776+DQ777+DQ778+DS776+DS777+DS778)*Percapita/30*GF$4+(DQ779+DS779)*Crechee/30*GF$4,IF(C776=1,IF(DQ776+DQ777+DQ778+DR776+DR777+DR778+DS776+DS777+DS778+DT776+DT777+DT778&lt;=15,(DQ776+DQ777+DQ778+DS776+DS777+DS778)*Percapita/30*GF$4,IF(DQ776+DQ777+DQ778+DR776+DR777+DR778+DS776+DS777+DS778+DT776+DT777+DT778&gt;=16,Fixo/30*GF$4+(DQ776+DQ777+DQ778+DR776+DR777+DR778+DS776+DS777+DS778+DT776+DT777-16)*Percapita/30*GF$4))))))</f>
        <v>0</v>
      </c>
      <c r="GG776" s="177">
        <f>IF(C776=4,SUM(DU776+DU777+DU778+DW776+DW777+DW778)*Percapita/30*GG$4+(DV776+DV777+DV778+DX776+DX777+DX778)*Cadeirante/30*GG$4,IF(C776=3,IF(DU779+DW779=10,Fixo/30*GG$4+(DU776+DU777+DU778+DW776+DW777+DW778)*Percapita/30*GG$4+(DV779+DX779)*Cadeirante/30*GG$4,IF(DU779+DW779&lt;=9,(DU779+DW779)*Crechee/30*GG$4)+(DV779+DX779)*Cadeirante/30*GG$4+(DU776+DU777+DU778+DW776+DW777+DW778)*Percapita/30*GG$4)+IF(DU779+DW779&gt;=11,Fixo/30*GG$4+(DU779+DW779-10)*Crechee/30*GG$4,0),IF(C776=2,IF(DV776+DV777+DV778+DV779+DX776+DX777+DX778+DX779=1,Cadeirante/30*GG$4,IF(DV776+DV777+DV778+DV779+DX776+DX777+DX778+DX779=2,Fixo/30*GG$4,IF(DV776+DV777+DV778+DV779+DX776+DX777+DX778+DX779&gt;2,Fixo/30*GG$4+(DV776+DV777+DV778+DV779+DX776+DX777+DX778+DX779-2)*Cadeirante/30*GG$4)))+(DU776+DU777+DU778+DW776+DW777+DW778)*Percapita/30*GG$4+(DU779+DW779)*Crechee/30*GG$4,IF(C776=1,IF(DU776+DU777+DU778+DV776+DV777+DV778+DW776+DW777+DW778+DX776+DX777+DX778&lt;=15,(DU776+DU777+DU778+DW776+DW777+DW778)*Percapita/30*GG$4,IF(DU776+DU777+DU778+DV776+DV777+DV778+DW776+DW777+DW778+DX776+DX777+DX778&gt;=16,Fixo/30*GG$4+(DU776+DU777+DU778+DV776+DV777+DV778+DW776+DW777+DW778+DX776+DX777-16)*Percapita/30*GG$4))))))</f>
        <v>0</v>
      </c>
      <c r="GH776" s="177">
        <f>IF(C776=4,SUM(DY776+DY777+DY778+EA776+EA777+EA778)*Percapita/30*GH$4+(DZ776+DZ777+DZ778+EB776+EB777+EB778)*Cadeirante/30*GH$4,IF(C776=3,IF(DY779+EA779=10,Fixo/30*GH$4+(DY776+DY777+DY778+EA776+EA777+EA778)*Percapita/30*GH$4+(DZ779+EB779)*Cadeirante/30*GH$4,IF(DY779+EA779&lt;=9,(DY779+EA779)*Crechee/30*GH$4)+(DZ779+EB779)*Cadeirante/30*GH$4+(DY776+DY777+DY778+EA776+EA777+EA778)*Percapita/30*GH$4)+IF(DY779+EA779&gt;=11,Fixo/30*GH$4+(DY779+EA779-10)*Crechee/30*GH$4,0),IF(C776=2,IF(DZ776+DZ777+DZ778+DZ779+EB776+EB777+EB778+EB779=1,Cadeirante/30*GH$4,IF(DZ776+DZ777+DZ778+DZ779+EB776+EB777+EB778+EB779=2,Fixo/30*GH$4,IF(DZ776+DZ777+DZ778+DZ779+EB776+EB777+EB778+EB779&gt;2,Fixo/30*GH$4+(DZ776+DZ777+DZ778+DZ779+EB776+EB777+EB778+EB779-2)*Cadeirante/30*GH$4)))+(DY776+DY777+DY778+EA776+EA777+EA778)*Percapita/30*GH$4+(DY779+EA779)*Crechee/30*GH$4,IF(C776=1,IF(DY776+DY777+DY778+DZ776+DZ777+DZ778+EA776+EA777+EA778+EB776+EB777+EB778&lt;=15,(DY776+DY777+DY778+EA776+EA777+EA778)*Percapita/30*GH$4,IF(DY776+DY777+DY778+DZ776+DZ777+DZ778+EA776+EA777+EA778+EB776+EB777+EB778&gt;=16,Fixo/30*GH$4+(DY776+DY777+DY778+DZ776+DZ777+DZ778+EA776+EA777+EA778+EB776+EB777-16)*Percapita/30*GH$4))))))</f>
        <v>0</v>
      </c>
      <c r="GI776" s="177">
        <f>IF(C776=4,SUM(EC776+EC777+EC778+EE776+EE777+EE778)*Percapita/30*GI$4+(ED776+ED777+ED778+EF776+EF777+EF778)*Cadeirante/30*GI$4,IF(C776=3,IF(EC779+EE779=10,Fixo/30*GI$4+(EC776+EC777+EC778+EE776+EE777+EE778)*Percapita/30*GI$4+(ED779+EF779)*Cadeirante/30*GI$4,IF(EC779+EE779&lt;=9,(EC779+EE779)*Crechee/30*GI$4)+(ED779+EF779)*Cadeirante/30*GI$4+(EC776+EC777+EC778+EE776+EE777+EE778)*Percapita/30*GI$4)+IF(EC779+EE779&gt;=11,Fixo/30*GI$4+(EC779+EE779-10)*Crechee/30*GI$4,0),IF(C776=2,IF(ED776+ED777+ED778+ED779+EF776+EF777+EF778+EF779=1,Cadeirante/30*GI$4,IF(ED776+ED777+ED778+ED779+EF776+EF777+EF778+EF779=2,Fixo/30*GI$4,IF(ED776+ED777+ED778+ED779+EF776+EF777+EF778+EF779&gt;2,Fixo/30*GI$4+(ED776+ED777+ED778+ED779+EF776+EF777+EF778+EF779-2)*Cadeirante/30*GI$4)))+(EC776+EC777+EC778+EE776+EE777+EE778)*Percapita/30*GI$4+(EC779+EE779)*Crechee/30*GI$4,IF(C776=1,IF(EC776+EC777+EC778+ED776+ED777+ED778+EE776+EE777+EE778+EF776+EF777+EF778&lt;=15,(EC776+EC777+EC778+EE776+EE777+EE778)*Percapita/30*GI$4,IF(EC776+EC777+EC778+ED776+ED777+ED778+EE776+EE777+EE778+EF776+EF777+EF778&gt;=16,Fixo/30*GI$4+(EC776+EC777+EC778+ED776+ED777+ED778+EE776+EE777+EE778+EF776+EF777-16)*Percapita/30*GI$4))))))</f>
        <v>0</v>
      </c>
      <c r="GJ776" s="177">
        <f>IF(C776=4,SUM(EG776+EG777+EG778+EI776+EI777+EI778)*Percapita/30*GJ$4+(EH776+EH777+EH778+EJ776+EJ777+EJ778)*Cadeirante/30*GJ$4,IF(C776=3,IF(EG779+EI779=10,Fixo/30*GJ$4+(EG776+EG777+EG778+EI776+EI777+EI778)*Percapita/30*GJ$4+(EH779+EJ779)*Cadeirante/30*GJ$4,IF(EG779+EI779&lt;=9,(EG779+EI779)*Crechee/30*GJ$4)+(EH779+EJ779)*Cadeirante/30*GJ$4+(EG776+EG777+EG778+EI776+EI777+EI778)*Percapita/30*GJ$4)+IF(EG779+EI779&gt;=11,Fixo/30*GJ$4+(EG779+EI779-10)*Crechee/30*GJ$4,0),IF(C776=2,IF(EH776+EH777+EH778+EH779+EJ776+EJ777+EJ778+EJ779=1,Cadeirante/30*GJ$4,IF(EH776+EH777+EH778+EH779+EJ776+EJ777+EJ778+EJ779=2,Fixo/30*GJ$4,IF(EH776+EH777+EH778+EH779+EJ776+EJ777+EJ778+EJ779&gt;2,Fixo/30*GJ$4+(EH776+EH777+EH778+EH779+EJ776+EJ777+EJ778+EJ779-2)*Cadeirante/30*GJ$4)))+(EG776+EG777+EG778+EI776+EI777+EI778)*Percapita/30*GJ$4+(EG779+EI779)*Crechee/30*GJ$4,IF(C776=1,IF(EG776+EG777+EG778+EH776+EH777+EH778+EI776+EI777+EI778+EJ776+EJ777+EJ778&lt;=15,(EG776+EG777+EG778+EI776+EI777+EI778)*Percapita/30*GJ$4,IF(EG776+EG777+EG778+EH776+EH777+EH778+EI776+EI777+EI778+EJ776+EJ777+EJ778&gt;=16,Fixo/30*GJ$4+(EG776+EG777+EG778+EH776+EH777+EH778+EI776+EI777+EI778+EJ776+EJ777-16)*Percapita/30*GJ$4))))))</f>
        <v>0</v>
      </c>
      <c r="GK776" s="178"/>
      <c r="GL776" s="103">
        <f t="shared" si="822"/>
        <v>0</v>
      </c>
      <c r="GM776" s="124"/>
      <c r="GN776" s="104">
        <f>SUMIF(V776:V779,"&lt;0")*Cadeirante/30*GN$4+SUMIF(X776:X779,"&lt;0")*Cadeirante/30*GN$4</f>
        <v>0</v>
      </c>
      <c r="GO776" s="104">
        <f>SUMIF(Z776:Z779,"&lt;0")*Cadeirante/30*GO$4+SUMIF(AB776:AB779,"&lt;0")*Cadeirante/30*GO$4</f>
        <v>0</v>
      </c>
      <c r="GP776" s="104">
        <f>SUMIF(AD776:AD779,"&lt;0")*Cadeirante/30*GP$4+SUMIF(AF776:AF779,"&lt;0")*Cadeirante/30*GP$4</f>
        <v>0</v>
      </c>
      <c r="GQ776" s="104">
        <f>SUMIF(AH776:AH779,"&lt;0")*Cadeirante/30*GQ$4+SUMIF(AJ776:AJ779,"&lt;0")*Cadeirante/30*GQ$4</f>
        <v>0</v>
      </c>
      <c r="GR776" s="104">
        <f>SUMIF(AL776:AL779,"&lt;0")*Cadeirante/30*GR$4+SUMIF(AN776:AN779,"&lt;0")*Cadeirante/30*GR$4</f>
        <v>0</v>
      </c>
      <c r="GS776" s="104">
        <f>SUMIF(AP776:AP779,"&lt;0")*Cadeirante/30*GS$4+SUMIF(AR776:AR779,"&lt;0")*Cadeirante/30*GS$4</f>
        <v>0</v>
      </c>
      <c r="GT776" s="104">
        <f>SUMIF(AT776:AT779,"&lt;0")*Cadeirante/30*GT$4+SUMIF(AV776:AV779,"&lt;0")*Cadeirante/30*GT$4</f>
        <v>0</v>
      </c>
      <c r="GU776" s="104">
        <f>SUMIF(AX776:AX779,"&lt;0")*Cadeirante/30*GU$4+SUMIF(AZ776:AZ779,"&lt;0")*Cadeirante/30*GU$4</f>
        <v>0</v>
      </c>
      <c r="GV776" s="104">
        <f>SUMIF(BB776:BB779,"&lt;0")*Cadeirante/30*GV$4+SUMIF(BD776:BD779,"&lt;0")*Cadeirante/30*GV$4</f>
        <v>0</v>
      </c>
      <c r="GW776" s="104">
        <f>SUMIF(BF776:BF779,"&lt;0")*Cadeirante/30*GW$4+SUMIF(BH776:BH779,"&lt;0")*Cadeirante/30*GW$4</f>
        <v>0</v>
      </c>
      <c r="GX776" s="104">
        <f>SUMIF(BJ776:BJ779,"&lt;0")*Cadeirante/30*GX$4+SUMIF(BL776:BL779,"&lt;0")*Cadeirante/30*GX$4</f>
        <v>0</v>
      </c>
      <c r="GY776" s="104">
        <f>SUMIF(BN776:BN779,"&lt;0")*Cadeirante/30*GY$4+SUMIF(BP776:BP779,"&lt;0")*Cadeirante/30*GY$4</f>
        <v>0</v>
      </c>
      <c r="GZ776" s="104">
        <f>SUMIF(BR776:BR779,"&lt;0")*Cadeirante/30*GZ$4+SUMIF(BT776:BT779,"&lt;0")*Cadeirante/30*GZ$4</f>
        <v>0</v>
      </c>
      <c r="HA776" s="104">
        <f>SUMIF(BV776:BV779,"&lt;0")*Cadeirante/30*HA$4+SUMIF(BX776:BX779,"&lt;0")*Cadeirante/30*HA$4</f>
        <v>0</v>
      </c>
      <c r="HB776" s="104">
        <f>SUMIF(BZ776:BZ779,"&lt;0")*Cadeirante/30*HB$4+SUMIF(CB776:CB779,"&lt;0")*Cadeirante/30*HB$4</f>
        <v>0</v>
      </c>
      <c r="HC776" s="104">
        <f>SUMIF(CD776:CD779,"&lt;0")*Cadeirante/30*HC$4+SUMIF(CF776:CF779,"&lt;0")*Cadeirante/30*HC$4</f>
        <v>0</v>
      </c>
      <c r="HD776" s="104">
        <f>SUMIF(CH776:CH779,"&lt;0")*Cadeirante/30*HD$4+SUMIF(CJ776:CJ779,"&lt;0")*Cadeirante/30*HD$4</f>
        <v>0</v>
      </c>
      <c r="HE776" s="104">
        <f>SUMIF(CL776:CL779,"&lt;0")*Cadeirante/30*HE$4+SUMIF(CN776:CN779,"&lt;0")*Cadeirante/30*HE$4</f>
        <v>0</v>
      </c>
      <c r="HF776" s="104">
        <f>SUMIF(CP776:CP779,"&lt;0")*Cadeirante/30*HF$4+SUMIF(CR776:CR779,"&lt;0")*Cadeirante/30*HF$4</f>
        <v>0</v>
      </c>
      <c r="HG776" s="104">
        <f>SUMIF(CT776:CT779,"&lt;0")*Cadeirante/30*HG$4+SUMIF(CV776:CV779,"&lt;0")*Cadeirante/30*HG$4</f>
        <v>0</v>
      </c>
      <c r="HH776" s="104">
        <f>SUMIF(CX776:CX779,"&lt;0")*Cadeirante/30*HH$4+SUMIF(CZ776:CZ779,"&lt;0")*Cadeirante/30*HH$4</f>
        <v>0</v>
      </c>
      <c r="HI776" s="104">
        <f>SUMIF(DB776:DB779,"&lt;0")*Cadeirante/30*HI$4+SUMIF(DD776:DD779,"&lt;0")*Cadeirante/30*HI$4</f>
        <v>0</v>
      </c>
      <c r="HJ776" s="104">
        <f>SUMIF(DF776:DF779,"&lt;0")*Cadeirante/30*HJ$4+SUMIF(DH776:DH779,"&lt;0")*Cadeirante/30*HJ$4</f>
        <v>0</v>
      </c>
      <c r="HK776" s="104">
        <f>SUMIF(DJ776:DJ779,"&lt;0")*Cadeirante/30*HK$4+SUMIF(DL776:DL779,"&lt;0")*Cadeirante/30*HK$4</f>
        <v>0</v>
      </c>
      <c r="HL776" s="104">
        <f>SUMIF(DN776:DN779,"&lt;0")*Cadeirante/30*HL$4+SUMIF(DP776:DP779,"&lt;0")*Cadeirante/30*HL$4</f>
        <v>0</v>
      </c>
      <c r="HM776" s="104">
        <f>SUMIF(DR776:DR779,"&lt;0")*Cadeirante/30*HM$4+SUMIF(DT776:DT779,"&lt;0")*Cadeirante/30*HM$4</f>
        <v>0</v>
      </c>
      <c r="HN776" s="104">
        <f>SUMIF(DV776:DV779,"&lt;0")*Cadeirante/30*HN$4+SUMIF(DX776:DX779,"&lt;0")*Cadeirante/30*HN$4</f>
        <v>0</v>
      </c>
      <c r="HO776" s="104">
        <f>SUMIF(DZ776:DZ779,"&lt;0")*Cadeirante/30*HO$4+SUMIF(EB776:EB779,"&lt;0")*Cadeirante/30*HO$4</f>
        <v>0</v>
      </c>
      <c r="HP776" s="104">
        <f>SUMIF(ED776:ED779,"&lt;0")*Cadeirante/30*HP$4+SUMIF(EF776:EF779,"&lt;0")*Cadeirante/30*HP$4</f>
        <v>0</v>
      </c>
      <c r="HQ776" s="64"/>
      <c r="HR776" s="64"/>
      <c r="HS776" s="64"/>
      <c r="HT776" s="64"/>
      <c r="HU776" s="64"/>
      <c r="HV776" s="64"/>
      <c r="HW776" s="176">
        <v>17629.309999999998</v>
      </c>
      <c r="HX776" s="64"/>
      <c r="HY776" s="280">
        <f>IF(ISTEXT(EM776), VALUE(EM776), EM776)</f>
        <v>0</v>
      </c>
      <c r="HZ776" s="280">
        <f>IF(ISTEXT(EN776), VALUE(EN776), EN776)</f>
        <v>0</v>
      </c>
      <c r="IA776" s="280">
        <f>IF(ISTEXT(EO776), VALUE(EO776), EO776)</f>
        <v>0</v>
      </c>
      <c r="IB776" s="64" t="b">
        <f>HW776=FE776</f>
        <v>0</v>
      </c>
      <c r="IC776" s="64"/>
    </row>
    <row r="777" spans="1:237" s="106" customFormat="1" ht="22.5" customHeight="1" x14ac:dyDescent="0.25">
      <c r="A777" s="368" t="s">
        <v>3871</v>
      </c>
      <c r="B777" s="369" t="s">
        <v>3872</v>
      </c>
      <c r="C777" s="370" t="s">
        <v>3229</v>
      </c>
      <c r="D777" s="371" t="s">
        <v>3868</v>
      </c>
      <c r="E777" s="371" t="s">
        <v>3873</v>
      </c>
      <c r="F777" s="372" t="s">
        <v>3222</v>
      </c>
      <c r="G777" s="372" t="s">
        <v>3223</v>
      </c>
      <c r="H777" s="373" t="s">
        <v>243</v>
      </c>
      <c r="I777" s="374" t="s">
        <v>3874</v>
      </c>
      <c r="J777" s="421" t="s">
        <v>3227</v>
      </c>
      <c r="K777" s="421" t="s">
        <v>3230</v>
      </c>
      <c r="L777" s="329">
        <f>CONTINUA!BV777</f>
        <v>0</v>
      </c>
      <c r="M777" s="329">
        <f>CONTINUA!BW777</f>
        <v>0</v>
      </c>
      <c r="N777" s="657"/>
      <c r="O777" s="658" t="s">
        <v>4230</v>
      </c>
      <c r="P777" s="659" t="s">
        <v>206</v>
      </c>
      <c r="Q777" s="400"/>
      <c r="R777" s="401"/>
      <c r="S777" s="400"/>
      <c r="T777" s="401"/>
      <c r="U777" s="400"/>
      <c r="V777" s="401"/>
      <c r="W777" s="400"/>
      <c r="X777" s="401"/>
      <c r="Y777" s="400"/>
      <c r="Z777" s="401"/>
      <c r="AA777" s="400"/>
      <c r="AB777" s="401"/>
      <c r="AC777" s="400"/>
      <c r="AD777" s="401"/>
      <c r="AE777" s="400"/>
      <c r="AF777" s="401"/>
      <c r="AG777" s="400"/>
      <c r="AH777" s="401"/>
      <c r="AI777" s="400"/>
      <c r="AJ777" s="401"/>
      <c r="AK777" s="400"/>
      <c r="AL777" s="401"/>
      <c r="AM777" s="400"/>
      <c r="AN777" s="401"/>
      <c r="AO777" s="400"/>
      <c r="AP777" s="401"/>
      <c r="AQ777" s="400"/>
      <c r="AR777" s="401"/>
      <c r="AS777" s="400"/>
      <c r="AT777" s="401"/>
      <c r="AU777" s="400"/>
      <c r="AV777" s="401"/>
      <c r="AW777" s="400"/>
      <c r="AX777" s="401"/>
      <c r="AY777" s="400"/>
      <c r="AZ777" s="401"/>
      <c r="BA777" s="400"/>
      <c r="BB777" s="401"/>
      <c r="BC777" s="400"/>
      <c r="BD777" s="401"/>
      <c r="BE777" s="400"/>
      <c r="BF777" s="401"/>
      <c r="BG777" s="400"/>
      <c r="BH777" s="401"/>
      <c r="BI777" s="400"/>
      <c r="BJ777" s="401"/>
      <c r="BK777" s="400"/>
      <c r="BL777" s="401"/>
      <c r="BM777" s="400"/>
      <c r="BN777" s="401"/>
      <c r="BO777" s="400"/>
      <c r="BP777" s="401"/>
      <c r="BQ777" s="400"/>
      <c r="BR777" s="401"/>
      <c r="BS777" s="400"/>
      <c r="BT777" s="401"/>
      <c r="BU777" s="400"/>
      <c r="BV777" s="401"/>
      <c r="BW777" s="400"/>
      <c r="BX777" s="401"/>
      <c r="BY777" s="400"/>
      <c r="BZ777" s="401"/>
      <c r="CA777" s="400"/>
      <c r="CB777" s="401"/>
      <c r="CC777" s="400"/>
      <c r="CD777" s="401"/>
      <c r="CE777" s="400"/>
      <c r="CF777" s="401"/>
      <c r="CG777" s="400"/>
      <c r="CH777" s="401"/>
      <c r="CI777" s="400"/>
      <c r="CJ777" s="401"/>
      <c r="CK777" s="400"/>
      <c r="CL777" s="401"/>
      <c r="CM777" s="400"/>
      <c r="CN777" s="401"/>
      <c r="CO777" s="400"/>
      <c r="CP777" s="401"/>
      <c r="CQ777" s="400"/>
      <c r="CR777" s="401"/>
      <c r="CS777" s="400"/>
      <c r="CT777" s="401"/>
      <c r="CU777" s="400"/>
      <c r="CV777" s="401"/>
      <c r="CW777" s="400"/>
      <c r="CX777" s="401"/>
      <c r="CY777" s="400"/>
      <c r="CZ777" s="401"/>
      <c r="DA777" s="400"/>
      <c r="DB777" s="401"/>
      <c r="DC777" s="400"/>
      <c r="DD777" s="401"/>
      <c r="DE777" s="400"/>
      <c r="DF777" s="401"/>
      <c r="DG777" s="400"/>
      <c r="DH777" s="401"/>
      <c r="DI777" s="400"/>
      <c r="DJ777" s="401"/>
      <c r="DK777" s="400"/>
      <c r="DL777" s="401"/>
      <c r="DM777" s="400"/>
      <c r="DN777" s="401"/>
      <c r="DO777" s="400"/>
      <c r="DP777" s="401"/>
      <c r="DQ777" s="400"/>
      <c r="DR777" s="401"/>
      <c r="DS777" s="400"/>
      <c r="DT777" s="401"/>
      <c r="DU777" s="400"/>
      <c r="DV777" s="401"/>
      <c r="DW777" s="400"/>
      <c r="DX777" s="401"/>
      <c r="DY777" s="400"/>
      <c r="DZ777" s="401"/>
      <c r="EA777" s="400"/>
      <c r="EB777" s="401"/>
      <c r="EC777" s="400"/>
      <c r="ED777" s="401"/>
      <c r="EE777" s="400"/>
      <c r="EF777" s="401"/>
      <c r="EG777" s="400"/>
      <c r="EH777" s="401"/>
      <c r="EI777" s="400"/>
      <c r="EJ777" s="447"/>
      <c r="EK777" s="511"/>
      <c r="EL777" s="514"/>
      <c r="EM777" s="448"/>
      <c r="EN777" s="344"/>
      <c r="EO777" s="345"/>
      <c r="EP777" s="171">
        <f t="shared" si="815"/>
        <v>0</v>
      </c>
      <c r="EQ777" s="171">
        <f t="shared" si="816"/>
        <v>0</v>
      </c>
      <c r="ER777" s="171">
        <f t="shared" si="817"/>
        <v>0</v>
      </c>
      <c r="ES777" s="171">
        <f t="shared" si="818"/>
        <v>0</v>
      </c>
      <c r="ET777" s="171">
        <f t="shared" si="819"/>
        <v>0</v>
      </c>
      <c r="EU777" s="171">
        <f t="shared" si="820"/>
        <v>0</v>
      </c>
      <c r="EV777" s="172">
        <f t="shared" si="821"/>
        <v>0</v>
      </c>
      <c r="EW777" s="173"/>
      <c r="EX777" s="248">
        <f t="shared" si="883"/>
        <v>0</v>
      </c>
      <c r="EY777" s="174">
        <f>(L777*regular)+(M777*Cadeirantee)</f>
        <v>0</v>
      </c>
      <c r="EZ777" s="249">
        <f>SUMIF(FG777:GJ777,"&gt;0")</f>
        <v>0</v>
      </c>
      <c r="FA777" s="249">
        <f>SUMIF(FG777:GJ777,"&lt;0")+SUMIF(GN777:HP777,"&lt;0")</f>
        <v>0</v>
      </c>
      <c r="FB777" s="174">
        <v>0</v>
      </c>
      <c r="FC777" s="126">
        <f>N777*km*'VALORES TABELA'!$B$13</f>
        <v>0</v>
      </c>
      <c r="FD777" s="250">
        <f t="shared" ref="FD777:FD780" si="884">GL777</f>
        <v>0</v>
      </c>
      <c r="FE777" s="105"/>
      <c r="FF777" s="119"/>
      <c r="FG777" s="119"/>
      <c r="FH777" s="119"/>
      <c r="FI777" s="119"/>
      <c r="FJ777" s="119"/>
      <c r="FK777" s="119"/>
      <c r="FL777" s="119"/>
      <c r="FM777" s="119"/>
      <c r="FN777" s="119"/>
      <c r="FO777" s="119"/>
      <c r="FP777" s="119"/>
      <c r="FQ777" s="119"/>
      <c r="FR777" s="119"/>
      <c r="FS777" s="119"/>
      <c r="FT777" s="119"/>
      <c r="FU777" s="119"/>
      <c r="FV777" s="119"/>
      <c r="FW777" s="119"/>
      <c r="FX777" s="119"/>
      <c r="FY777" s="119"/>
      <c r="FZ777" s="119"/>
      <c r="GA777" s="119"/>
      <c r="GB777" s="119"/>
      <c r="GC777" s="119"/>
      <c r="GD777" s="119"/>
      <c r="GE777" s="119"/>
      <c r="GF777" s="119"/>
      <c r="GG777" s="119"/>
      <c r="GH777" s="119"/>
      <c r="GI777" s="119"/>
      <c r="GJ777" s="119"/>
      <c r="GK777" s="251"/>
      <c r="GL777" s="103">
        <f t="shared" si="822"/>
        <v>0</v>
      </c>
      <c r="GM777" s="124"/>
      <c r="GN777" s="104"/>
      <c r="GO777" s="104"/>
      <c r="GP777" s="104"/>
      <c r="GQ777" s="104"/>
      <c r="GR777" s="104"/>
      <c r="GS777" s="104"/>
      <c r="GT777" s="104"/>
      <c r="GU777" s="104"/>
      <c r="GV777" s="104"/>
      <c r="GW777" s="104"/>
      <c r="GX777" s="104"/>
      <c r="GY777" s="104"/>
      <c r="GZ777" s="104"/>
      <c r="HA777" s="104"/>
      <c r="HB777" s="104"/>
      <c r="HC777" s="104"/>
      <c r="HD777" s="104"/>
      <c r="HE777" s="104"/>
      <c r="HF777" s="104"/>
      <c r="HG777" s="104"/>
      <c r="HH777" s="104"/>
      <c r="HI777" s="104"/>
      <c r="HJ777" s="104"/>
      <c r="HK777" s="104"/>
      <c r="HL777" s="104"/>
      <c r="HM777" s="104"/>
      <c r="HN777" s="104"/>
      <c r="HO777" s="104"/>
      <c r="HP777" s="104"/>
      <c r="HQ777" s="64"/>
      <c r="HR777" s="64"/>
      <c r="HS777" s="64"/>
      <c r="HT777" s="64"/>
      <c r="HU777" s="64"/>
      <c r="HV777" s="64"/>
      <c r="HW777" s="105"/>
      <c r="HX777" s="64"/>
      <c r="HY777" s="280">
        <f t="shared" ref="HY777:HY780" si="885">IF(ISTEXT(EM777), VALUE(EM777), EM777)</f>
        <v>0</v>
      </c>
      <c r="HZ777" s="280">
        <f t="shared" ref="HZ777:HZ780" si="886">IF(ISTEXT(EN777), VALUE(EN777), EN777)</f>
        <v>0</v>
      </c>
      <c r="IA777" s="280">
        <f t="shared" ref="IA777:IA780" si="887">IF(ISTEXT(EO777), VALUE(EO777), EO777)</f>
        <v>0</v>
      </c>
      <c r="IB777" s="64"/>
      <c r="IC777" s="64"/>
    </row>
    <row r="778" spans="1:237" s="106" customFormat="1" ht="22.5" customHeight="1" x14ac:dyDescent="0.25">
      <c r="A778" s="368" t="s">
        <v>3871</v>
      </c>
      <c r="B778" s="369" t="s">
        <v>3872</v>
      </c>
      <c r="C778" s="375" t="s">
        <v>3229</v>
      </c>
      <c r="D778" s="371" t="s">
        <v>3868</v>
      </c>
      <c r="E778" s="371" t="s">
        <v>3873</v>
      </c>
      <c r="F778" s="376" t="s">
        <v>3222</v>
      </c>
      <c r="G778" s="376" t="s">
        <v>3223</v>
      </c>
      <c r="H778" s="373" t="s">
        <v>243</v>
      </c>
      <c r="I778" s="374" t="s">
        <v>3874</v>
      </c>
      <c r="J778" s="421" t="s">
        <v>3227</v>
      </c>
      <c r="K778" s="422" t="s">
        <v>3231</v>
      </c>
      <c r="L778" s="329">
        <f>CONTINUA!BV778</f>
        <v>0</v>
      </c>
      <c r="M778" s="329">
        <f>CONTINUA!BW778</f>
        <v>0</v>
      </c>
      <c r="N778" s="657"/>
      <c r="O778" s="658" t="s">
        <v>4230</v>
      </c>
      <c r="P778" s="659" t="s">
        <v>206</v>
      </c>
      <c r="Q778" s="400"/>
      <c r="R778" s="401"/>
      <c r="S778" s="400"/>
      <c r="T778" s="401"/>
      <c r="U778" s="400"/>
      <c r="V778" s="401"/>
      <c r="W778" s="400"/>
      <c r="X778" s="401"/>
      <c r="Y778" s="400"/>
      <c r="Z778" s="401"/>
      <c r="AA778" s="400"/>
      <c r="AB778" s="401"/>
      <c r="AC778" s="400"/>
      <c r="AD778" s="401"/>
      <c r="AE778" s="400"/>
      <c r="AF778" s="401"/>
      <c r="AG778" s="400"/>
      <c r="AH778" s="401"/>
      <c r="AI778" s="400"/>
      <c r="AJ778" s="401"/>
      <c r="AK778" s="400"/>
      <c r="AL778" s="401"/>
      <c r="AM778" s="400"/>
      <c r="AN778" s="401"/>
      <c r="AO778" s="400"/>
      <c r="AP778" s="401"/>
      <c r="AQ778" s="400"/>
      <c r="AR778" s="401"/>
      <c r="AS778" s="400"/>
      <c r="AT778" s="401"/>
      <c r="AU778" s="400"/>
      <c r="AV778" s="401"/>
      <c r="AW778" s="400"/>
      <c r="AX778" s="401"/>
      <c r="AY778" s="400"/>
      <c r="AZ778" s="401"/>
      <c r="BA778" s="400"/>
      <c r="BB778" s="401"/>
      <c r="BC778" s="400"/>
      <c r="BD778" s="401"/>
      <c r="BE778" s="400"/>
      <c r="BF778" s="401"/>
      <c r="BG778" s="400"/>
      <c r="BH778" s="401"/>
      <c r="BI778" s="400"/>
      <c r="BJ778" s="401"/>
      <c r="BK778" s="400"/>
      <c r="BL778" s="401"/>
      <c r="BM778" s="400"/>
      <c r="BN778" s="401"/>
      <c r="BO778" s="400"/>
      <c r="BP778" s="401"/>
      <c r="BQ778" s="400"/>
      <c r="BR778" s="401"/>
      <c r="BS778" s="400"/>
      <c r="BT778" s="401"/>
      <c r="BU778" s="400"/>
      <c r="BV778" s="401"/>
      <c r="BW778" s="400"/>
      <c r="BX778" s="401"/>
      <c r="BY778" s="400"/>
      <c r="BZ778" s="401"/>
      <c r="CA778" s="400"/>
      <c r="CB778" s="401"/>
      <c r="CC778" s="400"/>
      <c r="CD778" s="401"/>
      <c r="CE778" s="400"/>
      <c r="CF778" s="401"/>
      <c r="CG778" s="400"/>
      <c r="CH778" s="401"/>
      <c r="CI778" s="400"/>
      <c r="CJ778" s="401"/>
      <c r="CK778" s="400"/>
      <c r="CL778" s="401"/>
      <c r="CM778" s="400"/>
      <c r="CN778" s="401"/>
      <c r="CO778" s="400"/>
      <c r="CP778" s="401"/>
      <c r="CQ778" s="400"/>
      <c r="CR778" s="401"/>
      <c r="CS778" s="400"/>
      <c r="CT778" s="401"/>
      <c r="CU778" s="400"/>
      <c r="CV778" s="401"/>
      <c r="CW778" s="400"/>
      <c r="CX778" s="401"/>
      <c r="CY778" s="400"/>
      <c r="CZ778" s="401"/>
      <c r="DA778" s="400"/>
      <c r="DB778" s="401"/>
      <c r="DC778" s="400"/>
      <c r="DD778" s="401"/>
      <c r="DE778" s="400"/>
      <c r="DF778" s="401"/>
      <c r="DG778" s="400"/>
      <c r="DH778" s="401"/>
      <c r="DI778" s="400"/>
      <c r="DJ778" s="401"/>
      <c r="DK778" s="400"/>
      <c r="DL778" s="401"/>
      <c r="DM778" s="400"/>
      <c r="DN778" s="401"/>
      <c r="DO778" s="400"/>
      <c r="DP778" s="401"/>
      <c r="DQ778" s="400"/>
      <c r="DR778" s="401"/>
      <c r="DS778" s="400"/>
      <c r="DT778" s="401"/>
      <c r="DU778" s="400"/>
      <c r="DV778" s="401"/>
      <c r="DW778" s="400"/>
      <c r="DX778" s="401"/>
      <c r="DY778" s="400"/>
      <c r="DZ778" s="401"/>
      <c r="EA778" s="400"/>
      <c r="EB778" s="401"/>
      <c r="EC778" s="400"/>
      <c r="ED778" s="401"/>
      <c r="EE778" s="400"/>
      <c r="EF778" s="401"/>
      <c r="EG778" s="400"/>
      <c r="EH778" s="401"/>
      <c r="EI778" s="400"/>
      <c r="EJ778" s="447"/>
      <c r="EK778" s="511"/>
      <c r="EL778" s="514"/>
      <c r="EM778" s="448"/>
      <c r="EN778" s="344"/>
      <c r="EO778" s="345"/>
      <c r="EP778" s="171">
        <f t="shared" si="815"/>
        <v>0</v>
      </c>
      <c r="EQ778" s="171">
        <f t="shared" si="816"/>
        <v>0</v>
      </c>
      <c r="ER778" s="171">
        <f t="shared" si="817"/>
        <v>0</v>
      </c>
      <c r="ES778" s="171">
        <f t="shared" si="818"/>
        <v>0</v>
      </c>
      <c r="ET778" s="171">
        <f t="shared" si="819"/>
        <v>0</v>
      </c>
      <c r="EU778" s="171">
        <f t="shared" si="820"/>
        <v>0</v>
      </c>
      <c r="EV778" s="172">
        <f t="shared" si="821"/>
        <v>0</v>
      </c>
      <c r="EW778" s="125"/>
      <c r="EX778" s="248">
        <f t="shared" si="883"/>
        <v>0</v>
      </c>
      <c r="EY778" s="174">
        <f>(L778*regular)+(M778*Cadeirantee)</f>
        <v>0</v>
      </c>
      <c r="EZ778" s="249">
        <f>SUMIF(FG778:GJ778,"&gt;0")</f>
        <v>0</v>
      </c>
      <c r="FA778" s="249">
        <f>SUMIF(FG778:GJ778,"&lt;0")+SUMIF(GN778:HP778,"&lt;0")</f>
        <v>0</v>
      </c>
      <c r="FB778" s="174">
        <v>0</v>
      </c>
      <c r="FC778" s="126">
        <f>N778*km*'VALORES TABELA'!$B$13</f>
        <v>0</v>
      </c>
      <c r="FD778" s="250">
        <f t="shared" si="884"/>
        <v>0</v>
      </c>
      <c r="FE778" s="105"/>
      <c r="FF778" s="108"/>
      <c r="FG778" s="108"/>
      <c r="FH778" s="108"/>
      <c r="FI778" s="108"/>
      <c r="FJ778" s="108"/>
      <c r="FK778" s="108"/>
      <c r="FL778" s="108"/>
      <c r="FM778" s="108"/>
      <c r="FN778" s="108"/>
      <c r="FO778" s="108"/>
      <c r="FP778" s="108"/>
      <c r="FQ778" s="108"/>
      <c r="FR778" s="108"/>
      <c r="FS778" s="108"/>
      <c r="FT778" s="108"/>
      <c r="FU778" s="108"/>
      <c r="FV778" s="108"/>
      <c r="FW778" s="108"/>
      <c r="FX778" s="108"/>
      <c r="FY778" s="108"/>
      <c r="FZ778" s="108"/>
      <c r="GA778" s="108"/>
      <c r="GB778" s="108"/>
      <c r="GC778" s="108"/>
      <c r="GD778" s="108"/>
      <c r="GE778" s="108"/>
      <c r="GF778" s="108"/>
      <c r="GG778" s="108"/>
      <c r="GH778" s="108"/>
      <c r="GI778" s="108"/>
      <c r="GJ778" s="108"/>
      <c r="GK778" s="251"/>
      <c r="GL778" s="103">
        <f t="shared" si="822"/>
        <v>0</v>
      </c>
      <c r="GM778" s="124"/>
      <c r="GN778" s="104"/>
      <c r="GO778" s="104"/>
      <c r="GP778" s="104"/>
      <c r="GQ778" s="104"/>
      <c r="GR778" s="104"/>
      <c r="GS778" s="104"/>
      <c r="GT778" s="104"/>
      <c r="GU778" s="104"/>
      <c r="GV778" s="104"/>
      <c r="GW778" s="104"/>
      <c r="GX778" s="104"/>
      <c r="GY778" s="104"/>
      <c r="GZ778" s="104"/>
      <c r="HA778" s="104"/>
      <c r="HB778" s="104"/>
      <c r="HC778" s="104"/>
      <c r="HD778" s="104"/>
      <c r="HE778" s="104"/>
      <c r="HF778" s="104"/>
      <c r="HG778" s="104"/>
      <c r="HH778" s="104"/>
      <c r="HI778" s="104"/>
      <c r="HJ778" s="104"/>
      <c r="HK778" s="104"/>
      <c r="HL778" s="104"/>
      <c r="HM778" s="104"/>
      <c r="HN778" s="104"/>
      <c r="HO778" s="104"/>
      <c r="HP778" s="104"/>
      <c r="HQ778" s="64"/>
      <c r="HR778" s="64"/>
      <c r="HS778" s="64"/>
      <c r="HT778" s="64"/>
      <c r="HU778" s="64"/>
      <c r="HV778" s="64"/>
      <c r="HW778" s="105"/>
      <c r="HX778" s="64"/>
      <c r="HY778" s="280">
        <f t="shared" si="885"/>
        <v>0</v>
      </c>
      <c r="HZ778" s="280">
        <f t="shared" si="886"/>
        <v>0</v>
      </c>
      <c r="IA778" s="280">
        <f t="shared" si="887"/>
        <v>0</v>
      </c>
      <c r="IB778" s="64"/>
      <c r="IC778" s="64"/>
    </row>
    <row r="779" spans="1:237" s="106" customFormat="1" ht="22.5" customHeight="1" x14ac:dyDescent="0.25">
      <c r="A779" s="368" t="s">
        <v>3871</v>
      </c>
      <c r="B779" s="369" t="s">
        <v>3872</v>
      </c>
      <c r="C779" s="375" t="s">
        <v>3229</v>
      </c>
      <c r="D779" s="371" t="s">
        <v>3868</v>
      </c>
      <c r="E779" s="371" t="s">
        <v>3873</v>
      </c>
      <c r="F779" s="376" t="s">
        <v>3222</v>
      </c>
      <c r="G779" s="376" t="s">
        <v>3223</v>
      </c>
      <c r="H779" s="373" t="s">
        <v>243</v>
      </c>
      <c r="I779" s="374" t="s">
        <v>3874</v>
      </c>
      <c r="J779" s="421" t="s">
        <v>3227</v>
      </c>
      <c r="K779" s="423" t="s">
        <v>3232</v>
      </c>
      <c r="L779" s="329">
        <f>CONTINUA!BV779</f>
        <v>0</v>
      </c>
      <c r="M779" s="329">
        <f>CONTINUA!BW779</f>
        <v>0</v>
      </c>
      <c r="N779" s="657"/>
      <c r="O779" s="658" t="s">
        <v>4230</v>
      </c>
      <c r="P779" s="659" t="s">
        <v>206</v>
      </c>
      <c r="Q779" s="400"/>
      <c r="R779" s="401"/>
      <c r="S779" s="400"/>
      <c r="T779" s="401"/>
      <c r="U779" s="400"/>
      <c r="V779" s="401"/>
      <c r="W779" s="400"/>
      <c r="X779" s="401"/>
      <c r="Y779" s="400"/>
      <c r="Z779" s="401"/>
      <c r="AA779" s="400"/>
      <c r="AB779" s="401"/>
      <c r="AC779" s="400"/>
      <c r="AD779" s="401"/>
      <c r="AE779" s="400"/>
      <c r="AF779" s="401"/>
      <c r="AG779" s="400"/>
      <c r="AH779" s="401"/>
      <c r="AI779" s="400"/>
      <c r="AJ779" s="401"/>
      <c r="AK779" s="400"/>
      <c r="AL779" s="401"/>
      <c r="AM779" s="400"/>
      <c r="AN779" s="401"/>
      <c r="AO779" s="400"/>
      <c r="AP779" s="401"/>
      <c r="AQ779" s="400"/>
      <c r="AR779" s="401"/>
      <c r="AS779" s="400"/>
      <c r="AT779" s="401"/>
      <c r="AU779" s="400"/>
      <c r="AV779" s="401"/>
      <c r="AW779" s="400"/>
      <c r="AX779" s="401"/>
      <c r="AY779" s="400"/>
      <c r="AZ779" s="401"/>
      <c r="BA779" s="400"/>
      <c r="BB779" s="401"/>
      <c r="BC779" s="400"/>
      <c r="BD779" s="401"/>
      <c r="BE779" s="400"/>
      <c r="BF779" s="401"/>
      <c r="BG779" s="400"/>
      <c r="BH779" s="401"/>
      <c r="BI779" s="400"/>
      <c r="BJ779" s="401"/>
      <c r="BK779" s="400"/>
      <c r="BL779" s="401"/>
      <c r="BM779" s="400"/>
      <c r="BN779" s="401"/>
      <c r="BO779" s="400"/>
      <c r="BP779" s="401"/>
      <c r="BQ779" s="400"/>
      <c r="BR779" s="401"/>
      <c r="BS779" s="400"/>
      <c r="BT779" s="401"/>
      <c r="BU779" s="400"/>
      <c r="BV779" s="401"/>
      <c r="BW779" s="400"/>
      <c r="BX779" s="401"/>
      <c r="BY779" s="400"/>
      <c r="BZ779" s="401"/>
      <c r="CA779" s="400"/>
      <c r="CB779" s="401"/>
      <c r="CC779" s="400"/>
      <c r="CD779" s="401"/>
      <c r="CE779" s="400"/>
      <c r="CF779" s="401"/>
      <c r="CG779" s="400"/>
      <c r="CH779" s="401"/>
      <c r="CI779" s="400"/>
      <c r="CJ779" s="401"/>
      <c r="CK779" s="400"/>
      <c r="CL779" s="401"/>
      <c r="CM779" s="400"/>
      <c r="CN779" s="401"/>
      <c r="CO779" s="400"/>
      <c r="CP779" s="401"/>
      <c r="CQ779" s="400"/>
      <c r="CR779" s="401"/>
      <c r="CS779" s="400"/>
      <c r="CT779" s="401"/>
      <c r="CU779" s="400"/>
      <c r="CV779" s="401"/>
      <c r="CW779" s="400"/>
      <c r="CX779" s="401"/>
      <c r="CY779" s="400"/>
      <c r="CZ779" s="401"/>
      <c r="DA779" s="400"/>
      <c r="DB779" s="401"/>
      <c r="DC779" s="400"/>
      <c r="DD779" s="401"/>
      <c r="DE779" s="400"/>
      <c r="DF779" s="401"/>
      <c r="DG779" s="400"/>
      <c r="DH779" s="401"/>
      <c r="DI779" s="400"/>
      <c r="DJ779" s="401"/>
      <c r="DK779" s="400"/>
      <c r="DL779" s="401"/>
      <c r="DM779" s="400"/>
      <c r="DN779" s="401"/>
      <c r="DO779" s="400"/>
      <c r="DP779" s="401"/>
      <c r="DQ779" s="400"/>
      <c r="DR779" s="401"/>
      <c r="DS779" s="400"/>
      <c r="DT779" s="401"/>
      <c r="DU779" s="400"/>
      <c r="DV779" s="401"/>
      <c r="DW779" s="400"/>
      <c r="DX779" s="401"/>
      <c r="DY779" s="400"/>
      <c r="DZ779" s="401"/>
      <c r="EA779" s="400"/>
      <c r="EB779" s="401"/>
      <c r="EC779" s="400"/>
      <c r="ED779" s="401"/>
      <c r="EE779" s="400"/>
      <c r="EF779" s="401"/>
      <c r="EG779" s="400"/>
      <c r="EH779" s="401"/>
      <c r="EI779" s="400"/>
      <c r="EJ779" s="447"/>
      <c r="EK779" s="511"/>
      <c r="EL779" s="514"/>
      <c r="EM779" s="448"/>
      <c r="EN779" s="344"/>
      <c r="EO779" s="345"/>
      <c r="EP779" s="171">
        <f t="shared" ref="EP779:EP842" si="888">Q779</f>
        <v>0</v>
      </c>
      <c r="EQ779" s="171">
        <f t="shared" ref="EQ779:EQ842" si="889">U779+Y779+AC779+AG779+AK779+AO779+AS779+AW779+BA779+BE779+BI779+BM779+BQ779+BU779+BY779+CC779+CG779+CK779+CO779+CS779+CW779+DA779+DE779+DI779+DM779+DQ779+DU779+DY779+EC779+EG779</f>
        <v>0</v>
      </c>
      <c r="ER779" s="171">
        <f t="shared" ref="ER779:ER842" si="890">S779+W779+AA779+AE779+AI779+AM779+AQ779+AU779+AY779+BC779+BG779+BK779+BO779+BS779+BW779+CA779+CE779+CI779+CM779+CQ779+CU779+CY779+DC779+DG779+DK779+DO779+DS779+DW779+EA779+EE779+EI779</f>
        <v>0</v>
      </c>
      <c r="ES779" s="171">
        <f t="shared" ref="ES779:ES842" si="891">R779</f>
        <v>0</v>
      </c>
      <c r="ET779" s="171">
        <f t="shared" ref="ET779:ET842" si="892">V779+Z779+AD779+AH779+AL779+AP779+AT779+AX779+BB779+BF779+BJ779+BN779+BR779+BV779+BZ779+CD779+CH779+CL779+CP779+CT779+CX779+DB779+DF779+DJ779+DN779+DR779+DV779+DZ779+ED779+EH779</f>
        <v>0</v>
      </c>
      <c r="EU779" s="171">
        <f t="shared" ref="EU779:EU842" si="893">T779+X779+AB779+AF779+AJ779+AN779+AR779+AV779+AZ779+BD779+BH779+BL779+BP779+BT779+BX779+CB779+CF779+CJ779+CN779+CR779+CV779+CZ779+DD779+DH779+DL779+DP779+DT779+DX779+EB779+EF779+EJ779</f>
        <v>0</v>
      </c>
      <c r="EV779" s="172">
        <f t="shared" ref="EV779:EV842" si="894">EP779+EQ779+ES779+ET779+ER779+EU779</f>
        <v>0</v>
      </c>
      <c r="EW779" s="127"/>
      <c r="EX779" s="248">
        <f t="shared" si="883"/>
        <v>0</v>
      </c>
      <c r="EY779" s="174">
        <f>(L779*regular)+(M779*Cadeirantee)</f>
        <v>0</v>
      </c>
      <c r="EZ779" s="249">
        <f>SUMIF(FG779:GJ779,"&gt;0")</f>
        <v>0</v>
      </c>
      <c r="FA779" s="249">
        <f>SUMIF(FG779:GJ779,"&lt;0")+SUMIF(GN779:HP779,"&lt;0")</f>
        <v>0</v>
      </c>
      <c r="FB779" s="174">
        <v>0</v>
      </c>
      <c r="FC779" s="126">
        <f>N779*km*'VALORES TABELA'!$B$13</f>
        <v>0</v>
      </c>
      <c r="FD779" s="250">
        <f t="shared" si="884"/>
        <v>0</v>
      </c>
      <c r="FE779" s="105"/>
      <c r="FF779" s="118"/>
      <c r="FG779" s="118"/>
      <c r="FH779" s="118"/>
      <c r="FI779" s="118"/>
      <c r="FJ779" s="118"/>
      <c r="FK779" s="118"/>
      <c r="FL779" s="118"/>
      <c r="FM779" s="118"/>
      <c r="FN779" s="118"/>
      <c r="FO779" s="118"/>
      <c r="FP779" s="118"/>
      <c r="FQ779" s="118"/>
      <c r="FR779" s="118"/>
      <c r="FS779" s="118"/>
      <c r="FT779" s="118"/>
      <c r="FU779" s="118"/>
      <c r="FV779" s="118"/>
      <c r="FW779" s="118"/>
      <c r="FX779" s="118"/>
      <c r="FY779" s="118"/>
      <c r="FZ779" s="118"/>
      <c r="GA779" s="118"/>
      <c r="GB779" s="118"/>
      <c r="GC779" s="118"/>
      <c r="GD779" s="118"/>
      <c r="GE779" s="118"/>
      <c r="GF779" s="118"/>
      <c r="GG779" s="118"/>
      <c r="GH779" s="118"/>
      <c r="GI779" s="118"/>
      <c r="GJ779" s="118"/>
      <c r="GK779" s="252"/>
      <c r="GL779" s="103">
        <f t="shared" ref="GL779:GL842" si="895">IF(J779="ADAPTADO",T779*Cadeirante/30*GM779+S779*Percapita/30*GM779,IF(J779="NORMAL",(S779+T779)*Percapita/30*GM779,IF(J779="CRECHE",0)))*-1</f>
        <v>0</v>
      </c>
      <c r="GM779" s="124"/>
      <c r="GN779" s="104"/>
      <c r="GO779" s="104"/>
      <c r="GP779" s="104"/>
      <c r="GQ779" s="104"/>
      <c r="GR779" s="104"/>
      <c r="GS779" s="104"/>
      <c r="GT779" s="104"/>
      <c r="GU779" s="104"/>
      <c r="GV779" s="104"/>
      <c r="GW779" s="104"/>
      <c r="GX779" s="104"/>
      <c r="GY779" s="104"/>
      <c r="GZ779" s="104"/>
      <c r="HA779" s="104"/>
      <c r="HB779" s="104"/>
      <c r="HC779" s="104"/>
      <c r="HD779" s="104"/>
      <c r="HE779" s="104"/>
      <c r="HF779" s="104"/>
      <c r="HG779" s="104"/>
      <c r="HH779" s="104"/>
      <c r="HI779" s="104"/>
      <c r="HJ779" s="104"/>
      <c r="HK779" s="104"/>
      <c r="HL779" s="104"/>
      <c r="HM779" s="104"/>
      <c r="HN779" s="104"/>
      <c r="HO779" s="104"/>
      <c r="HP779" s="104"/>
      <c r="HQ779" s="64"/>
      <c r="HR779" s="65"/>
      <c r="HS779" s="65"/>
      <c r="HT779" s="65"/>
      <c r="HU779" s="65"/>
      <c r="HV779" s="65"/>
      <c r="HW779" s="105"/>
      <c r="HX779" s="65"/>
      <c r="HY779" s="280">
        <f t="shared" si="885"/>
        <v>0</v>
      </c>
      <c r="HZ779" s="280">
        <f t="shared" si="886"/>
        <v>0</v>
      </c>
      <c r="IA779" s="280">
        <f t="shared" si="887"/>
        <v>0</v>
      </c>
      <c r="IB779" s="65"/>
      <c r="IC779" s="65"/>
    </row>
    <row r="780" spans="1:237" s="106" customFormat="1" ht="22.5" customHeight="1" thickBot="1" x14ac:dyDescent="0.3">
      <c r="A780" s="377" t="s">
        <v>3871</v>
      </c>
      <c r="B780" s="378" t="s">
        <v>3872</v>
      </c>
      <c r="C780" s="379" t="s">
        <v>3229</v>
      </c>
      <c r="D780" s="380" t="s">
        <v>3868</v>
      </c>
      <c r="E780" s="380" t="s">
        <v>3873</v>
      </c>
      <c r="F780" s="381" t="s">
        <v>3222</v>
      </c>
      <c r="G780" s="381" t="s">
        <v>3223</v>
      </c>
      <c r="H780" s="382" t="s">
        <v>243</v>
      </c>
      <c r="I780" s="383" t="s">
        <v>3874</v>
      </c>
      <c r="J780" s="421" t="s">
        <v>3227</v>
      </c>
      <c r="K780" s="424" t="s">
        <v>60</v>
      </c>
      <c r="L780" s="329">
        <f>CONTINUA!BV780</f>
        <v>0</v>
      </c>
      <c r="M780" s="329">
        <f>CONTINUA!BW780</f>
        <v>0</v>
      </c>
      <c r="N780" s="657"/>
      <c r="O780" s="658" t="s">
        <v>4230</v>
      </c>
      <c r="P780" s="659" t="s">
        <v>206</v>
      </c>
      <c r="Q780" s="400"/>
      <c r="R780" s="401"/>
      <c r="S780" s="400"/>
      <c r="T780" s="401"/>
      <c r="U780" s="400"/>
      <c r="V780" s="401"/>
      <c r="W780" s="400"/>
      <c r="X780" s="401"/>
      <c r="Y780" s="400"/>
      <c r="Z780" s="401"/>
      <c r="AA780" s="400"/>
      <c r="AB780" s="401"/>
      <c r="AC780" s="400"/>
      <c r="AD780" s="401"/>
      <c r="AE780" s="400"/>
      <c r="AF780" s="401"/>
      <c r="AG780" s="400"/>
      <c r="AH780" s="401"/>
      <c r="AI780" s="400"/>
      <c r="AJ780" s="401"/>
      <c r="AK780" s="400"/>
      <c r="AL780" s="401"/>
      <c r="AM780" s="400"/>
      <c r="AN780" s="401"/>
      <c r="AO780" s="400"/>
      <c r="AP780" s="401"/>
      <c r="AQ780" s="400"/>
      <c r="AR780" s="401"/>
      <c r="AS780" s="400"/>
      <c r="AT780" s="401"/>
      <c r="AU780" s="400"/>
      <c r="AV780" s="401"/>
      <c r="AW780" s="400"/>
      <c r="AX780" s="401"/>
      <c r="AY780" s="400"/>
      <c r="AZ780" s="401"/>
      <c r="BA780" s="400"/>
      <c r="BB780" s="401"/>
      <c r="BC780" s="400"/>
      <c r="BD780" s="401"/>
      <c r="BE780" s="400"/>
      <c r="BF780" s="401"/>
      <c r="BG780" s="400"/>
      <c r="BH780" s="401"/>
      <c r="BI780" s="400"/>
      <c r="BJ780" s="401"/>
      <c r="BK780" s="400"/>
      <c r="BL780" s="401"/>
      <c r="BM780" s="400"/>
      <c r="BN780" s="401"/>
      <c r="BO780" s="400"/>
      <c r="BP780" s="401"/>
      <c r="BQ780" s="400"/>
      <c r="BR780" s="401"/>
      <c r="BS780" s="400"/>
      <c r="BT780" s="401"/>
      <c r="BU780" s="400"/>
      <c r="BV780" s="401"/>
      <c r="BW780" s="400"/>
      <c r="BX780" s="401"/>
      <c r="BY780" s="400"/>
      <c r="BZ780" s="401"/>
      <c r="CA780" s="400"/>
      <c r="CB780" s="401"/>
      <c r="CC780" s="400"/>
      <c r="CD780" s="401"/>
      <c r="CE780" s="400"/>
      <c r="CF780" s="401"/>
      <c r="CG780" s="400"/>
      <c r="CH780" s="401"/>
      <c r="CI780" s="400"/>
      <c r="CJ780" s="401"/>
      <c r="CK780" s="400"/>
      <c r="CL780" s="401"/>
      <c r="CM780" s="400"/>
      <c r="CN780" s="401"/>
      <c r="CO780" s="400"/>
      <c r="CP780" s="401"/>
      <c r="CQ780" s="400"/>
      <c r="CR780" s="401"/>
      <c r="CS780" s="400"/>
      <c r="CT780" s="401"/>
      <c r="CU780" s="400"/>
      <c r="CV780" s="401"/>
      <c r="CW780" s="400"/>
      <c r="CX780" s="401"/>
      <c r="CY780" s="400"/>
      <c r="CZ780" s="401"/>
      <c r="DA780" s="400"/>
      <c r="DB780" s="401"/>
      <c r="DC780" s="400"/>
      <c r="DD780" s="401"/>
      <c r="DE780" s="400"/>
      <c r="DF780" s="401"/>
      <c r="DG780" s="400"/>
      <c r="DH780" s="401"/>
      <c r="DI780" s="400"/>
      <c r="DJ780" s="401"/>
      <c r="DK780" s="400"/>
      <c r="DL780" s="401"/>
      <c r="DM780" s="400"/>
      <c r="DN780" s="401"/>
      <c r="DO780" s="400"/>
      <c r="DP780" s="401"/>
      <c r="DQ780" s="400"/>
      <c r="DR780" s="401"/>
      <c r="DS780" s="400"/>
      <c r="DT780" s="401"/>
      <c r="DU780" s="400"/>
      <c r="DV780" s="401"/>
      <c r="DW780" s="400"/>
      <c r="DX780" s="401"/>
      <c r="DY780" s="400"/>
      <c r="DZ780" s="401"/>
      <c r="EA780" s="400"/>
      <c r="EB780" s="401"/>
      <c r="EC780" s="400"/>
      <c r="ED780" s="401"/>
      <c r="EE780" s="400"/>
      <c r="EF780" s="401"/>
      <c r="EG780" s="400"/>
      <c r="EH780" s="401"/>
      <c r="EI780" s="400"/>
      <c r="EJ780" s="447"/>
      <c r="EK780" s="512"/>
      <c r="EL780" s="515"/>
      <c r="EM780" s="450"/>
      <c r="EN780" s="348"/>
      <c r="EO780" s="348"/>
      <c r="EP780" s="179">
        <f t="shared" si="888"/>
        <v>0</v>
      </c>
      <c r="EQ780" s="179">
        <f t="shared" si="889"/>
        <v>0</v>
      </c>
      <c r="ER780" s="179">
        <f t="shared" si="890"/>
        <v>0</v>
      </c>
      <c r="ES780" s="179">
        <f t="shared" si="891"/>
        <v>0</v>
      </c>
      <c r="ET780" s="179">
        <f t="shared" si="892"/>
        <v>0</v>
      </c>
      <c r="EU780" s="179">
        <f t="shared" si="893"/>
        <v>0</v>
      </c>
      <c r="EV780" s="172">
        <f t="shared" si="894"/>
        <v>0</v>
      </c>
      <c r="EW780" s="253"/>
      <c r="EX780" s="254">
        <v>0</v>
      </c>
      <c r="EY780" s="180">
        <v>0</v>
      </c>
      <c r="EZ780" s="255">
        <v>0</v>
      </c>
      <c r="FA780" s="255">
        <v>0</v>
      </c>
      <c r="FB780" s="180">
        <f>SUM(FF780:GI780)/2</f>
        <v>0</v>
      </c>
      <c r="FC780" s="256">
        <f>N780*km*'VALORES TABELA'!$B$13</f>
        <v>0</v>
      </c>
      <c r="FD780" s="250">
        <f t="shared" si="884"/>
        <v>0</v>
      </c>
      <c r="FE780" s="257"/>
      <c r="FF780" s="181">
        <f>((Q780+S780)*Percapita)+((R780+T780)*Cadeirante)</f>
        <v>0</v>
      </c>
      <c r="FG780" s="181">
        <f>((U780+W780)*Percapita/30*FG$4)+((V780+X780)*Cadeirante/30*FG$4)</f>
        <v>0</v>
      </c>
      <c r="FH780" s="181">
        <f>((Y780+AA780)*Percapita/30*FH$4)+((Z780+AB780)*Cadeirante/30*FH$4)</f>
        <v>0</v>
      </c>
      <c r="FI780" s="181">
        <f>((AC780+AE780)*Percapita/30*FI$4)+((AD780+AF780)*Cadeirante/30*FI$4)</f>
        <v>0</v>
      </c>
      <c r="FJ780" s="181">
        <f>((AG780+AI780)*Percapita/30*FJ$4)+((AH780+AJ780)*Cadeirante/30*FJ$4)</f>
        <v>0</v>
      </c>
      <c r="FK780" s="181">
        <f>((AK780+AM780)*Percapita/30*FK$4)+((AL780+AN780)*Cadeirante/30*FK$4)</f>
        <v>0</v>
      </c>
      <c r="FL780" s="181">
        <f>((AO780+AQ780)*Percapita/30*FL$4)+((AP780+AR780)*Cadeirante/30*FL$4)</f>
        <v>0</v>
      </c>
      <c r="FM780" s="181">
        <f>((AS780+AU780)*Percapita/30*FM$4)+((AT780+AV780)*Cadeirante/30*FM$4)</f>
        <v>0</v>
      </c>
      <c r="FN780" s="181">
        <f>((AW780+AY780)*Percapita/30*FN$4)+((AX780+AZ780)*Cadeirante/30*FN$4)</f>
        <v>0</v>
      </c>
      <c r="FO780" s="181">
        <f>((BA780+BC780)*Percapita/30*FO$4)+((BB780+BD780)*Cadeirante/30*FO$4)</f>
        <v>0</v>
      </c>
      <c r="FP780" s="181">
        <f>((BE780+BG780)*Percapita/30*FP$4)+((BF780+BH780)*Cadeirante/30*FP$4)</f>
        <v>0</v>
      </c>
      <c r="FQ780" s="181">
        <f>((BI780+BK780)*Percapita/30*FQ$4)+((BJ780+BL780)*Cadeirante/30*FQ$4)</f>
        <v>0</v>
      </c>
      <c r="FR780" s="181">
        <f>((BM780+BO780)*Percapita/30*FR$4)+((BN780+BP780)*Cadeirante/30*FR$4)</f>
        <v>0</v>
      </c>
      <c r="FS780" s="181">
        <f>((BQ780+BS780)*Percapita/30*FS$4)+((BR780+BT780)*Cadeirante/30*FS$4)</f>
        <v>0</v>
      </c>
      <c r="FT780" s="181">
        <f>((BU780+BW780)*Percapita/30*FT$4)+((BV780+BX780)*Cadeirante/30*FT$4)</f>
        <v>0</v>
      </c>
      <c r="FU780" s="181">
        <f>((BY780+CA780)*Percapita/30*FU$4)+((BZ780+CB780)*Cadeirante/30*FU$4)</f>
        <v>0</v>
      </c>
      <c r="FV780" s="181">
        <f>((CC780+CE780)*Percapita/30*FV$4)+((CD780+CF780)*Cadeirante/30*FV$4)</f>
        <v>0</v>
      </c>
      <c r="FW780" s="181">
        <f>((CG780+CI780)*Percapita/30*FW$4)+((CI780+CK780)*Cadeirante/30*FW$4)</f>
        <v>0</v>
      </c>
      <c r="FX780" s="181">
        <f>((CK780+CM780)*Percapita/30*FX$4)+((CL780+CN780)*Cadeirante/30*FX$4)</f>
        <v>0</v>
      </c>
      <c r="FY780" s="181">
        <f>((CO780+CQ780)*Percapita/30*FY$4)+((CP780+CR780)*Cadeirante/30*FY$4)</f>
        <v>0</v>
      </c>
      <c r="FZ780" s="181">
        <f>((CS780+CU780)*Percapita/30*FZ$4)+((CT780+CV780)*Cadeirante/30*FZ$4)</f>
        <v>0</v>
      </c>
      <c r="GA780" s="181">
        <f>((CW780+CY780)*Percapita/30*GA$4)+((CX780+CZ780)*Cadeirante/30*GA$4)</f>
        <v>0</v>
      </c>
      <c r="GB780" s="181">
        <f>((DA780+DC780)*Percapita/30*GB$4)+((DB780+DD780)*Cadeirante/30*GB$4)</f>
        <v>0</v>
      </c>
      <c r="GC780" s="181">
        <f>((DE780+DG780)*Percapita/30*GC$4)+((DF780+DH780)*Cadeirante/30*GC$4)</f>
        <v>0</v>
      </c>
      <c r="GD780" s="181">
        <f>((DI780+DK780)*Percapita/30*GD$4)+((DJ780+DL780)*Cadeirante/30*GD$4)</f>
        <v>0</v>
      </c>
      <c r="GE780" s="181">
        <f>((DM780+DO780)*Percapita/30*GE$4)+((DN780+DP780)*Cadeirante/30*GE$4)</f>
        <v>0</v>
      </c>
      <c r="GF780" s="181">
        <f>((DQ780+DS780)*Percapita/30*GF$4)+((DR780+DT780)*Cadeirante/30*GF$4)</f>
        <v>0</v>
      </c>
      <c r="GG780" s="181">
        <f>((DU780+DW780)*Percapita/30*GG$4)+((DV780+DX780)*Cadeirante/30*GG$4)</f>
        <v>0</v>
      </c>
      <c r="GH780" s="181">
        <f>((DY780+EA780)*Percapita/30*GH$4)+((DZ780+EB780)*Cadeirante/30*GH$4)</f>
        <v>0</v>
      </c>
      <c r="GI780" s="181">
        <f>((EC780+EE780)*Percapita/30*GI$4)+((ED780+EF780)*Cadeirante/30*GI$4)</f>
        <v>0</v>
      </c>
      <c r="GJ780" s="181">
        <f>((EG780+EI780)*Percapita)+((EH780+EJ780)*Cadeirante)</f>
        <v>0</v>
      </c>
      <c r="GK780" s="258"/>
      <c r="GL780" s="103">
        <f t="shared" si="895"/>
        <v>0</v>
      </c>
      <c r="GM780" s="124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259"/>
      <c r="HQ780" s="64"/>
      <c r="HW780" s="257"/>
      <c r="HY780" s="280">
        <f t="shared" si="885"/>
        <v>0</v>
      </c>
      <c r="HZ780" s="280">
        <f t="shared" si="886"/>
        <v>0</v>
      </c>
      <c r="IA780" s="280">
        <f t="shared" si="887"/>
        <v>0</v>
      </c>
    </row>
    <row r="781" spans="1:237" s="106" customFormat="1" ht="22.5" customHeight="1" x14ac:dyDescent="0.25">
      <c r="A781" t="s">
        <v>3875</v>
      </c>
      <c r="B781" s="522" t="s">
        <v>3876</v>
      </c>
      <c r="C781" s="523">
        <v>1</v>
      </c>
      <c r="D781" s="524" t="s">
        <v>3868</v>
      </c>
      <c r="E781" s="524" t="s">
        <v>3877</v>
      </c>
      <c r="F781" s="525" t="s">
        <v>3222</v>
      </c>
      <c r="G781" s="525" t="s">
        <v>3223</v>
      </c>
      <c r="H781" s="350" t="s">
        <v>243</v>
      </c>
      <c r="I781" s="351" t="s">
        <v>3878</v>
      </c>
      <c r="J781" s="409" t="s">
        <v>3227</v>
      </c>
      <c r="K781" s="410" t="s">
        <v>3228</v>
      </c>
      <c r="L781" s="329">
        <f>CONTINUA!BV781</f>
        <v>0</v>
      </c>
      <c r="M781" s="329">
        <f>CONTINUA!BW781</f>
        <v>0</v>
      </c>
      <c r="N781" s="657"/>
      <c r="O781" s="658" t="s">
        <v>4230</v>
      </c>
      <c r="P781" s="659" t="s">
        <v>206</v>
      </c>
      <c r="Q781" s="400">
        <v>16</v>
      </c>
      <c r="R781" s="401"/>
      <c r="S781" s="400"/>
      <c r="T781" s="401"/>
      <c r="U781" s="400"/>
      <c r="V781" s="401"/>
      <c r="W781" s="400"/>
      <c r="X781" s="401"/>
      <c r="Y781" s="400"/>
      <c r="Z781" s="401"/>
      <c r="AA781" s="400"/>
      <c r="AB781" s="401"/>
      <c r="AC781" s="400"/>
      <c r="AD781" s="401"/>
      <c r="AE781" s="400"/>
      <c r="AF781" s="401"/>
      <c r="AG781" s="400"/>
      <c r="AH781" s="401"/>
      <c r="AI781" s="400"/>
      <c r="AJ781" s="401"/>
      <c r="AK781" s="400"/>
      <c r="AL781" s="401"/>
      <c r="AM781" s="400"/>
      <c r="AN781" s="401"/>
      <c r="AO781" s="400"/>
      <c r="AP781" s="401"/>
      <c r="AQ781" s="400"/>
      <c r="AR781" s="401"/>
      <c r="AS781" s="400"/>
      <c r="AT781" s="401"/>
      <c r="AU781" s="400"/>
      <c r="AV781" s="401"/>
      <c r="AW781" s="400"/>
      <c r="AX781" s="401"/>
      <c r="AY781" s="400"/>
      <c r="AZ781" s="401"/>
      <c r="BA781" s="400"/>
      <c r="BB781" s="401"/>
      <c r="BC781" s="400"/>
      <c r="BD781" s="401"/>
      <c r="BE781" s="400"/>
      <c r="BF781" s="401"/>
      <c r="BG781" s="400"/>
      <c r="BH781" s="401"/>
      <c r="BI781" s="400"/>
      <c r="BJ781" s="401"/>
      <c r="BK781" s="400"/>
      <c r="BL781" s="401"/>
      <c r="BM781" s="400"/>
      <c r="BN781" s="401"/>
      <c r="BO781" s="400"/>
      <c r="BP781" s="401"/>
      <c r="BQ781" s="400"/>
      <c r="BR781" s="401"/>
      <c r="BS781" s="400"/>
      <c r="BT781" s="401"/>
      <c r="BU781" s="400"/>
      <c r="BV781" s="401"/>
      <c r="BW781" s="400"/>
      <c r="BX781" s="401"/>
      <c r="BY781" s="400"/>
      <c r="BZ781" s="401"/>
      <c r="CA781" s="400"/>
      <c r="CB781" s="401"/>
      <c r="CC781" s="400"/>
      <c r="CD781" s="401"/>
      <c r="CE781" s="400"/>
      <c r="CF781" s="401"/>
      <c r="CG781" s="400"/>
      <c r="CH781" s="401"/>
      <c r="CI781" s="400"/>
      <c r="CJ781" s="401"/>
      <c r="CK781" s="400"/>
      <c r="CL781" s="401"/>
      <c r="CM781" s="400"/>
      <c r="CN781" s="401"/>
      <c r="CO781" s="400"/>
      <c r="CP781" s="401"/>
      <c r="CQ781" s="400"/>
      <c r="CR781" s="401"/>
      <c r="CS781" s="400"/>
      <c r="CT781" s="401"/>
      <c r="CU781" s="400"/>
      <c r="CV781" s="401"/>
      <c r="CW781" s="400"/>
      <c r="CX781" s="401"/>
      <c r="CY781" s="400"/>
      <c r="CZ781" s="401"/>
      <c r="DA781" s="400"/>
      <c r="DB781" s="401"/>
      <c r="DC781" s="400"/>
      <c r="DD781" s="401"/>
      <c r="DE781" s="400"/>
      <c r="DF781" s="401"/>
      <c r="DG781" s="400"/>
      <c r="DH781" s="401"/>
      <c r="DI781" s="400"/>
      <c r="DJ781" s="401"/>
      <c r="DK781" s="400"/>
      <c r="DL781" s="401"/>
      <c r="DM781" s="400"/>
      <c r="DN781" s="401"/>
      <c r="DO781" s="400"/>
      <c r="DP781" s="401"/>
      <c r="DQ781" s="400"/>
      <c r="DR781" s="401"/>
      <c r="DS781" s="400"/>
      <c r="DT781" s="401"/>
      <c r="DU781" s="400"/>
      <c r="DV781" s="401"/>
      <c r="DW781" s="400"/>
      <c r="DX781" s="401"/>
      <c r="DY781" s="400"/>
      <c r="DZ781" s="401"/>
      <c r="EA781" s="400"/>
      <c r="EB781" s="401"/>
      <c r="EC781" s="400"/>
      <c r="ED781" s="401"/>
      <c r="EE781" s="400"/>
      <c r="EF781" s="401"/>
      <c r="EG781" s="400"/>
      <c r="EH781" s="401"/>
      <c r="EI781" s="400"/>
      <c r="EJ781" s="447"/>
      <c r="EK781" s="510"/>
      <c r="EL781" s="513"/>
      <c r="EM781" s="520"/>
      <c r="EN781" s="520"/>
      <c r="EO781" s="520"/>
      <c r="EP781" s="171">
        <f t="shared" si="888"/>
        <v>16</v>
      </c>
      <c r="EQ781" s="171">
        <f t="shared" si="889"/>
        <v>0</v>
      </c>
      <c r="ER781" s="171">
        <f t="shared" si="890"/>
        <v>0</v>
      </c>
      <c r="ES781" s="171">
        <f t="shared" si="891"/>
        <v>0</v>
      </c>
      <c r="ET781" s="171">
        <f t="shared" si="892"/>
        <v>0</v>
      </c>
      <c r="EU781" s="171">
        <f t="shared" si="893"/>
        <v>0</v>
      </c>
      <c r="EV781" s="172">
        <f t="shared" si="894"/>
        <v>16</v>
      </c>
      <c r="EW781" s="367">
        <f>IF(C781=4,IF(MAX(Q781:EJ783)&gt;0,(Especiall/30*(IF(($G781-$F781)=($G$5-$F$5),30,IF(DAY($G781)=31,($G781-$F781),($G781-$F781)+1)))),0),0)</f>
        <v>0</v>
      </c>
      <c r="EX781" s="248">
        <f t="shared" ref="EX781:EX784" si="896">FF781</f>
        <v>22516.49</v>
      </c>
      <c r="EY781" s="174">
        <f>(L781*regular)+(M781*Cadeirantee)</f>
        <v>0</v>
      </c>
      <c r="EZ781" s="249">
        <f>SUMIF(FG781:GJ781,"&gt;0")</f>
        <v>102.72800000000001</v>
      </c>
      <c r="FA781" s="249">
        <f>SUMIF(FG781:GJ781,"&lt;0")+SUMIF(GN781:HP781,"&lt;0")</f>
        <v>0</v>
      </c>
      <c r="FB781" s="174">
        <v>0</v>
      </c>
      <c r="FC781" s="175">
        <f>N781*km*'VALORES TABELA'!$B$13</f>
        <v>0</v>
      </c>
      <c r="FD781" s="250">
        <f>GL781</f>
        <v>0</v>
      </c>
      <c r="FE781" s="176">
        <f>(EW781+EW782+EW783+EW784+EX781+EX782+EX783+EX784+EY781+EY782+EY783+EY784+EY785+EZ781+EZ782+EZ783+EZ784+FA781+FA782+FA783+FA784+FC781+FC782+FC783+FC784+HY781-HZ781-IA781+FD781+FD782+FD783+FD784+FB785)</f>
        <v>22619.218000000001</v>
      </c>
      <c r="FF781" s="177">
        <f>IF(C781=4,SUM(Q781+Q782+Q783+S781+S782+S783)*Percapita/30*FF$4+(R781+R782+R783+T781+T782+T783)*Cadeirante/30*FF$4,IF(C781=3,IF(Q784+S784=10,Fixo/30*FF$4+(Q781+Q782+Q783+S781+S782+S783)*Percapita/30*FF$4+(R784+T784)*Cadeirante/30*FF$4,IF(Q784+S784&lt;=9,(Q784+S784)*Crechee/30*FF$4)+(R784+T784)*Cadeirante/30*FF$4+(Q781+Q782+Q783+S781+S782+S783)*Percapita/30*FF$4)+IF(Q784+S784&gt;=11,Fixo/30*FF$4+(Q784+S784-10)*Crechee/30*FF$4,0),IF(C781=2,IF(R781+R782+R783+R784+T781+T782+T783+T784=1,Cadeirante/30*FF$4,IF(R781+R782+R783+R784+T781+T782+T783+T784=2,Fixo/30*FF$4,IF(R781+R782+R783+R784+T781+T782+T783+T784&gt;2,Fixo/30*FF$4+(R781+R782+R783+R784+T781+T782+T783+T784-2)*Cadeirante/30*FF$4)))+(Q781+Q782+Q783+S781+S782+S783)*Percapita/30*FF$4+(Q784+S784)*Crechee/30*FF$4,IF(C781=1,IF(Q781+Q782+Q783+R781+R782+R783+S781+S782+S783+T781+T782+T783&lt;=15,(Q781+Q782+Q783+S781+S782+S783)*Percapita/30*FF$4,IF(Q781+Q782+Q783+R781+R782+R783+S781+S782+S783+T781+T782+T783&gt;=16,Fixo/30*FF$4+(Q781+Q782+Q783+R781+R782+R783+S781+S782+S783+T781+T782-16)*Percapita/30*FF$4))))))</f>
        <v>22516.49</v>
      </c>
      <c r="FG781" s="177">
        <f>IF(C781=4,SUM(U781+U782+U783+W781+W782+W783)*Percapita/30*FG$4+(V781+V782+V783+X781+X782+X783)*Cadeirante/30*FG$4,IF(C781=3,IF(U784+W784=10,Fixo/30*FG$4+(U781+U782+U783+W781+W782+W783)*Percapita/30*FG$4+(V784+X784)*Cadeirante/30*FG$4,IF(U784+W784&lt;=9,(U784+W784)*Crechee/30*FG$4)+(V784+X784)*Cadeirante/30*FG$4+(U781+U782+U783+W781+W782+W783)*Percapita/30*FG$4)+IF(U784+W784&gt;=11,Fixo/30*FG$4+(U784+W784-10)*Crechee/30*FG$4,0),IF(C781=2,IF(V781+V782+V783+V784+X781+X782+X783+X784=1,Cadeirante/30*FG$4,IF(V781+V782+V783+V784+X781+X782+X783+X784=2,Fixo/30*FG$4,IF(V781+V782+V783+V784+X781+X782+X783+X784&gt;2,Fixo/30*FG$4+(V781+V782+V783+V784+X781+X782+X783+X784-2)*Cadeirante/30*FG$4)))+(U781+U782+U783+W781+W782+W783)*Percapita/30*FG$4+(U784+W784)*Crechee/30*FG$4,IF(C781=1,IF(U781+U782+U783+V781+V782+V783+W781+W782+W783+X781+X782+X783&lt;=15,(U781+U782+U783+W781+W782+W783)*Percapita/30*FG$4,IF(U781+U782+U783+V781+V782+V783+W781+W782+W783+X781+X782+X783&gt;=16,Fixo/30*FG$4+(U781+U782+U783+V781+V782+V783+W781+W782+W783+X781+X782-16)*Percapita/30*FG$4))))))</f>
        <v>0</v>
      </c>
      <c r="FH781" s="177">
        <f>IF(C781=4,SUM(Y781+Y782+Y783+AA781+AA782+AA783)*Percapita/30*FH$4+(Z781+Z782+Z783+AB781+AB782+AB783)*Cadeirante/30*FH$4,IF(C781=3,IF(Y784+AA784=10,Fixo/30*FH$4+(Y781+Y782+Y783+AA781+AA782+AA783)*Percapita/30*FH$4+(Z784+AB784)*Cadeirante/30*FH$4,IF(Y784+AA784&lt;=9,(Y784+AA784)*Crechee/30*FH$4)+(Z784+AB784)*Cadeirante/30*FH$4+(Y781+Y782+Y783+AA781+AA782+AA783)*Percapita/30*FH$4)+IF(Y784+AA784&gt;=11,Fixo/30*FH$4+(Y784+AA784-10)*Crechee/30*FH$4,0),IF(C781=2,IF(Z781+Z782+Z783+Z784+AB781+AB782+AB783+AB784=1,Cadeirante/30*FH$4,IF(Z781+Z782+Z783+Z784+AB781+AB782+AB783+AB784=2,Fixo/30*FH$4,IF(Z781+Z782+Z783+Z784+AB781+AB782+AB783+AB784&gt;2,Fixo/30*FH$4+(Z781+Z782+Z783+Z784+AB781+AB782+AB783+AB784-2)*Cadeirante/30*FH$4)))+(Y781+Y782+Y783+AA781+AA782+AA783)*Percapita/30*FH$4+(Y784+AA784)*Crechee/30*FH$4,IF(C781=1,IF(Y781+Y782+Y783+Z781+Z782+Z783+AA781+AA782+AA783+AB781+AB782+AB783&lt;=15,(Y781+Y782+Y783+AA781+AA782+AA783)*Percapita/30*FH$4,IF(Y781+Y782+Y783+Z781+Z782+Z783+AA781+AA782+AA783+AB781+AB782+AB783&gt;=16,Fixo/30*FH$4+(Y781+Y782+Y783+Z781+Z782+Z783+AA781+AA782+AA783+AB781+AB782-16)*Percapita/30*FH$4))))))</f>
        <v>0</v>
      </c>
      <c r="FI781" s="177">
        <f>IF(C781=4,SUM(AC781+AC782+AC783+AE781+AE782+AE783)*Percapita/30*FI$4+(AD781+AD782+AD783+AF781+AF782+AF783)*Cadeirante/30*FI$4,IF(C781=3,IF(AC784+AE784=10,Fixo/30*FI$4+(AC781+AC782+AC783+AE781+AE782+AE783)*Percapita/30*FI$4+(AD784+AF784)*Cadeirante/30*FI$4,IF(AC784+AE784&lt;=9,(AC784+AE784)*Crechee/30*FI$4)+(AD784+AF784)*Cadeirante/30*FI$4+(AC781+AC782+AC783+AE781+AE782+AE783)*Percapita/30*FI$4)+IF(AC784+AE784&gt;=11,Fixo/30*FI$4+(AC784+AE784-10)*Crechee/30*FI$4,0),IF(C781=2,IF(AD781+AD782+AD783+AD784+AF781+AF782+AF783+AF784=1,Cadeirante/30*FI$4,IF(AD781+AD782+AD783+AD784+AF781+AF782+AF783+AF784=2,Fixo/30*FI$4,IF(AD781+AD782+AD783+AD784+AF781+AF782+AF783+AF784&gt;2,Fixo/30*FI$4+(AD781+AD782+AD783+AD784+AF781+AF782+AF783+AF784-2)*Cadeirante/30*FI$4)))+(AC781+AC782+AC783+AE781+AE782+AE783)*Percapita/30*FI$4+(AC784+AE784)*Crechee/30*FI$4,IF(C781=1,IF(AC781+AC782+AC783+AD781+AD782+AD783+AE781+AE782+AE783+AF781+AF782+AF783&lt;=15,(AC781+AC782+AC783+AE781+AE782+AE783)*Percapita/30*FI$4,IF(AC781+AC782+AC783+AD781+AD782+AD783+AE781+AE782+AE783+AF781+AF782+AF783&gt;=16,Fixo/30*FI$4+(AC781+AC782+AC783+AD781+AD782+AD783+AE781+AE782+AE783+AF781+AF782-16)*Percapita/30*FI$4))))))</f>
        <v>0</v>
      </c>
      <c r="FJ781" s="177">
        <f>IF(C781=4,SUM(AG781+AG782+AG783+AI781+AI782+AI783)*Percapita/30*FJ$4+(AH781+AH782+AH783+AJ781+AJ782+AJ783)*Cadeirante/30*FJ$4,IF(C781=3,IF(AG784+AI784=10,Fixo/30*FJ$4+(AG781+AG782+AG783+AI781+AI782+AI783)*Percapita/30*FJ$4+(AH784+AJ784)*Cadeirante/30*FJ$4,IF(AG784+AI784&lt;=9,(AG784+AI784)*Crechee/30*FJ$4)+(AH784+AJ784)*Cadeirante/30*FJ$4+(AG781+AG782+AG783+AI781+AI782+AI783)*Percapita/30*FJ$4)+IF(AG784+AI784&gt;=11,Fixo/30*FJ$4+(AG784+AI784-10)*Crechee/30*FJ$4,0),IF(C781=2,IF(AH781+AH782+AH783+AH784+AJ781+AJ782+AJ783+AJ784=1,Cadeirante/30*FJ$4,IF(AH781+AH782+AH783+AH784+AJ781+AJ782+AJ783+AJ784=2,Fixo/30*FJ$4,IF(AH781+AH782+AH783+AH784+AJ781+AJ782+AJ783+AJ784&gt;2,Fixo/30*FJ$4+(AH781+AH782+AH783+AH784+AJ781+AJ782+AJ783+AJ784-2)*Cadeirante/30*FJ$4)))+(AG781+AG782+AG783+AI781+AI782+AI783)*Percapita/30*FJ$4+(AG784+AI784)*Crechee/30*FJ$4,IF(C781=1,IF(AG781+AG782+AG783+AH781+AH782+AH783+AI781+AI782+AI783+AJ781+AJ782+AJ783&lt;=15,(AG781+AG782+AG783+AI781+AI782+AI783)*Percapita/30*FJ$4,IF(AG781+AG782+AG783+AH781+AH782+AH783+AI781+AI782+AI783+AJ781+AJ782+AJ783&gt;=16,Fixo/30*FJ$4+(AG781+AG782+AG783+AH781+AH782+AH783+AI781+AI782+AI783+AJ781+AJ782-16)*Percapita/30*FJ$4))))))</f>
        <v>0</v>
      </c>
      <c r="FK781" s="177">
        <f>IF(C781=4,SUM(AK781+AK782+AK783+AM781+AM782+AM783)*Percapita/30*FK$4+(AL781+AL782+AL783+AN781+AN782+AN783)*Cadeirante/30*FK$4,IF(C781=3,IF(AK784+AM784=10,Fixo/30*FK$4+(AK781+AK782+AK783+AM781+AM782+AM783)*Percapita/30*FK$4+(AL784+AN784)*Cadeirante/30*FK$4,IF(AK784+AM784&lt;=9,(AK784+AM784)*Crechee/30*FK$4)+(AL784+AN784)*Cadeirante/30*FK$4+(AK781+AK782+AK783+AM781+AM782+AM783)*Percapita/30*FK$4)+IF(AK784+AM784&gt;=11,Fixo/30*FK$4+(AK784+AM784-10)*Crechee/30*FK$4,0),IF(C781=2,IF(AL781+AL782+AL783+AL784+AN781+AN782+AN783+AN784=1,Cadeirante/30*FK$4,IF(AL781+AL782+AL783+AL784+AN781+AN782+AN783+AN784=2,Fixo/30*FK$4,IF(AL781+AL782+AL783+AL784+AN781+AN782+AN783+AN784&gt;2,Fixo/30*FK$4+(AL781+AL782+AL783+AL784+AN781+AN782+AN783+AN784-2)*Cadeirante/30*FK$4)))+(AK781+AK782+AK783+AM781+AM782+AM783)*Percapita/30*FK$4+(AK784+AM784)*Crechee/30*FK$4,IF(C781=1,IF(AK781+AK782+AK783+AL781+AL782+AL783+AM781+AM782+AM783+AN781+AN782+AN783&lt;=15,(AK781+AK782+AK783+AM781+AM782+AM783)*Percapita/30*FK$4,IF(AK781+AK782+AK783+AL781+AL782+AL783+AM781+AM782+AM783+AN781+AN782+AN783&gt;=16,Fixo/30*FK$4+(AK781+AK782+AK783+AL781+AL782+AL783+AM781+AM782+AM783+AN781+AN782-16)*Percapita/30*FK$4))))))</f>
        <v>0</v>
      </c>
      <c r="FL781" s="177">
        <f>IF(C781=4,SUM(AO781+AO782+AO783+AQ781+AQ782+AQ783)*Percapita/30*FL$4+(AP781+AP782+AP783+AR781+AR782+AR783)*Cadeirante/30*FL$4,IF(C781=3,IF(AO784+AQ784=10,Fixo/30*FL$4+(AO781+AO782+AO783+AQ781+AQ782+AQ783)*Percapita/30*FL$4+(AP784+AR784)*Cadeirante/30*FL$4,IF(AO784+AQ784&lt;=9,(AO784+AQ784)*Crechee/30*FL$4)+(AP784+AR784)*Cadeirante/30*FL$4+(AO781+AO782+AO783+AQ781+AQ782+AQ783)*Percapita/30*FL$4)+IF(AO784+AQ784&gt;=11,Fixo/30*FL$4+(AO784+AQ784-10)*Crechee/30*FL$4,0),IF(C781=2,IF(AP781+AP782+AP783+AP784+AR781+AR782+AR783+AR784=1,Cadeirante/30*FL$4,IF(AP781+AP782+AP783+AP784+AR781+AR782+AR783+AR784=2,Fixo/30*FL$4,IF(AP781+AP782+AP783+AP784+AR781+AR782+AR783+AR784&gt;2,Fixo/30*FL$4+(AP781+AP782+AP783+AP784+AR781+AR782+AR783+AR784-2)*Cadeirante/30*FL$4)))+(AO781+AO782+AO783+AQ781+AQ782+AQ783)*Percapita/30*FL$4+(AO784+AQ784)*Crechee/30*FL$4,IF(C781=1,IF(AO781+AO782+AO783+AP781+AP782+AP783+AQ781+AQ782+AQ783+AR781+AR782+AR783&lt;=15,(AO781+AO782+AO783+AQ781+AQ782+AQ783)*Percapita/30*FL$4,IF(AO781+AO782+AO783+AP781+AP782+AP783+AQ781+AQ782+AQ783+AR781+AR782+AR783&gt;=16,Fixo/30*FL$4+(AO781+AO782+AO783+AP781+AP782+AP783+AQ781+AQ782+AQ783+AR781+AR782-16)*Percapita/30*FL$4))))))</f>
        <v>0</v>
      </c>
      <c r="FM781" s="177">
        <f>IF(C781=4,SUM(AS781+AS782+AS783+AU781+AU782+AU783)*Percapita/30*FM$4+(AT781+AT782+AT783+AV781+AV782+AV783)*Cadeirante/30*FM$4,IF(C781=3,IF(AS784+AU784=10,Fixo/30*FM$4+(AS781+AS782+AS783+AU781+AU782+AU783)*Percapita/30*FM$4+(AT784+AV784)*Cadeirante/30*FM$4,IF(AS784+AU784&lt;=9,(AS784+AU784)*Crechee/30*FM$4)+(AT784+AV784)*Cadeirante/30*FM$4+(AS781+AS782+AS783+AU781+AU782+AU783)*Percapita/30*FM$4)+IF(AS784+AU784&gt;=11,Fixo/30*FM$4+(AS784+AU784-10)*Crechee/30*FM$4,0),IF(C781=2,IF(AT781+AT782+AT783+AT784+AV781+AV782+AV783+AV784=1,Cadeirante/30*FM$4,IF(AT781+AT782+AT783+AT784+AV781+AV782+AV783+AV784=2,Fixo/30*FM$4,IF(AT781+AT782+AT783+AT784+AV781+AV782+AV783+AV784&gt;2,Fixo/30*FM$4+(AT781+AT782+AT783+AT784+AV781+AV782+AV783+AV784-2)*Cadeirante/30*FM$4)))+(AS781+AS782+AS783+AU781+AU782+AU783)*Percapita/30*FM$4+(AS784+AU784)*Crechee/30*FM$4,IF(C781=1,IF(AS781+AS782+AS783+AT781+AT782+AT783+AU781+AU782+AU783+AV781+AV782+AV783&lt;=15,(AS781+AS782+AS783+AU781+AU782+AU783)*Percapita/30*FM$4,IF(AS781+AS782+AS783+AT781+AT782+AT783+AU781+AU782+AU783+AV781+AV782+AV783&gt;=16,Fixo/30*FM$4+(AS781+AS782+AS783+AT781+AT782+AT783+AU781+AU782+AU783+AV781+AV782-16)*Percapita/30*FM$4))))))</f>
        <v>0</v>
      </c>
      <c r="FN781" s="177">
        <f>IF(C781=4,SUM(AW781+AW782+AW783+AY781+AY782+AY783)*Percapita/30*FN$4+(AX781+AX782+AX783+AZ781+AZ782+AZ783)*Cadeirante/30*FN$4,IF(C781=3,IF(AW784+AY784=10,Fixo/30*FN$4+(AW781+AW782+AW783+AY781+AY782+AY783)*Percapita/30*FN$4+(AX784+AZ784)*Cadeirante/30*FN$4,IF(AW784+AY784&lt;=9,(AW784+AY784)*Crechee/30*FN$4)+(AX784+AZ784)*Cadeirante/30*FN$4+(AW781+AW782+AW783+AY781+AY782+AY783)*Percapita/30*FN$4)+IF(AW784+AY784&gt;=11,Fixo/30*FN$4+(AW784+AY784-10)*Crechee/30*FN$4,0),IF(C781=2,IF(AX781+AX782+AX783+AX784+AZ781+AZ782+AZ783+AZ784=1,Cadeirante/30*FN$4,IF(AX781+AX782+AX783+AX784+AZ781+AZ782+AZ783+AZ784=2,Fixo/30*FN$4,IF(AX781+AX782+AX783+AX784+AZ781+AZ782+AZ783+AZ784&gt;2,Fixo/30*FN$4+(AX781+AX782+AX783+AX784+AZ781+AZ782+AZ783+AZ784-2)*Cadeirante/30*FN$4)))+(AW781+AW782+AW783+AY781+AY782+AY783)*Percapita/30*FN$4+(AW784+AY784)*Crechee/30*FN$4,IF(C781=1,IF(AW781+AW782+AW783+AX781+AX782+AX783+AY781+AY782+AY783+AZ781+AZ782+AZ783&lt;=15,(AW781+AW782+AW783+AY781+AY782+AY783)*Percapita/30*FN$4,IF(AW781+AW782+AW783+AX781+AX782+AX783+AY781+AY782+AY783+AZ781+AZ782+AZ783&gt;=16,Fixo/30*FN$4+(AW781+AW782+AW783+AX781+AX782+AX783+AY781+AY782+AY783+AZ781+AZ782-16)*Percapita/30*FN$4))))))</f>
        <v>0</v>
      </c>
      <c r="FO781" s="177">
        <f>IF(C781=4,SUM(BA781+BA782+BA783+BC781+BC782+BC783)*Percapita/30*FO$4+(BB781+BB782+BB783+BD781+BD782+BD783)*Cadeirante/30*FO$4,IF(C781=3,IF(BA784+BC784=10,Fixo/30*FO$4+(BA781+BA782+BA783+BC781+BC782+BC783)*Percapita/30*FO$4+(BB784+BD784)*Cadeirante/30*FO$4,IF(BA784+BC784&lt;=9,(BA784+BC784)*Crechee/30*FO$4)+(BB784+BD784)*Cadeirante/30*FO$4+(BA781+BA782+BA783+BC781+BC782+BC783)*Percapita/30*FO$4)+IF(BA784+BC784&gt;=11,Fixo/30*FO$4+(BA784+BC784-10)*Crechee/30*FO$4,0),IF(C781=2,IF(BB781+BB782+BB783+BB784+BD781+BD782+BD783+BD784=1,Cadeirante/30*FO$4,IF(BB781+BB782+BB783+BB784+BD781+BD782+BD783+BD784=2,Fixo/30*FO$4,IF(BB781+BB782+BB783+BB784+BD781+BD782+BD783+BD784&gt;2,Fixo/30*FO$4+(BB781+BB782+BB783+BB784+BD781+BD782+BD783+BD784-2)*Cadeirante/30*FO$4)))+(BA781+BA782+BA783+BC781+BC782+BC783)*Percapita/30*FO$4+(BA784+BC784)*Crechee/30*FO$4,IF(C781=1,IF(BA781+BA782+BA783+BB781+BB782+BB783+BC781+BC782+BC783+BD781+BD782+BD783&lt;=15,(BA781+BA782+BA783+BC781+BC782+BC783)*Percapita/30*FO$4,IF(BA781+BA782+BA783+BB781+BB782+BB783+BC781+BC782+BC783+BD781+BD782+BD783&gt;=16,Fixo/30*FO$4+(BA781+BA782+BA783+BB781+BB782+BB783+BC781+BC782+BC783+BD781+BD782-16)*Percapita/30*FO$4))))))</f>
        <v>0</v>
      </c>
      <c r="FP781" s="177">
        <f>IF(C781=4,SUM(BE781+BE782+BE783+BG781+BG782+BG783)*Percapita/30*FP$4+(BF781+BF782+BF783+BH781+BH782+BH783)*Cadeirante/30*FP$4,IF(C781=3,IF(BE784+BG784=10,Fixo/30*FP$4+(BE781+BE782+BE783+BG781+BG782+BG783)*Percapita/30*FP$4+(BF784+BH784)*Cadeirante/30*FP$4,IF(BE784+BG784&lt;=9,(BE784+BG784)*Crechee/30*FP$4)+(BF784+BH784)*Cadeirante/30*FP$4+(BE781+BE782+BE783+BG781+BG782+BG783)*Percapita/30*FP$4)+IF(BE784+BG784&gt;=11,Fixo/30*FP$4+(BE784+BG784-10)*Crechee/30*FP$4,0),IF(C781=2,IF(BF781+BF782+BF783+BF784+BH781+BH782+BH783+BH784=1,Cadeirante/30*FP$4,IF(BF781+BF782+BF783+BF784+BH781+BH782+BH783+BH784=2,Fixo/30*FP$4,IF(BF781+BF782+BF783+BF784+BH781+BH782+BH783+BH784&gt;2,Fixo/30*FP$4+(BF781+BF782+BF783+BF784+BH781+BH782+BH783+BH784-2)*Cadeirante/30*FP$4)))+(BE781+BE782+BE783+BG781+BG782+BG783)*Percapita/30*FP$4+(BE784+BG784)*Crechee/30*FP$4,IF(C781=1,IF(BE781+BE782+BE783+BF781+BF782+BF783+BG781+BG782+BG783+BH781+BH782+BH783&lt;=15,(BE781+BE782+BE783+BG781+BG782+BG783)*Percapita/30*FP$4,IF(BE781+BE782+BE783+BF781+BF782+BF783+BG781+BG782+BG783+BH781+BH782+BH783&gt;=16,Fixo/30*FP$4+(BE781+BE782+BE783+BF781+BF782+BF783+BG781+BG782+BG783+BH781+BH782-16)*Percapita/30*FP$4))))))</f>
        <v>0</v>
      </c>
      <c r="FQ781" s="177">
        <f>IF(C781=4,SUM(BI781+BI782+BI783+BK781+BK782+BK783)*Percapita/30*FQ$4+(BJ781+BJ782+BJ783+BL781+BL782+BL783)*Cadeirante/30*FQ$4,IF(C781=3,IF(BI784+BK784=10,Fixo/30*FQ$4+(BI781+BI782+BI783+BK781+BK782+BK783)*Percapita/30*FQ$4+(BJ784+BL784)*Cadeirante/30*FQ$4,IF(BI784+BK784&lt;=9,(BI784+BK784)*Crechee/30*FQ$4)+(BJ784+BL784)*Cadeirante/30*FQ$4+(BI781+BI782+BI783+BK781+BK782+BK783)*Percapita/30*FQ$4)+IF(BI784+BK784&gt;=11,Fixo/30*FQ$4+(BI784+BK784-10)*Crechee/30*FQ$4,0),IF(C781=2,IF(BJ781+BJ782+BJ783+BJ784+BL781+BL782+BL783+BL784=1,Cadeirante/30*FQ$4,IF(BJ781+BJ782+BJ783+BJ784+BL781+BL782+BL783+BL784=2,Fixo/30*FQ$4,IF(BJ781+BJ782+BJ783+BJ784+BL781+BL782+BL783+BL784&gt;2,Fixo/30*FQ$4+(BJ781+BJ782+BJ783+BJ784+BL781+BL782+BL783+BL784-2)*Cadeirante/30*FQ$4)))+(BI781+BI782+BI783+BK781+BK782+BK783)*Percapita/30*FQ$4+(BI784+BK784)*Crechee/30*FQ$4,IF(C781=1,IF(BI781+BI782+BI783+BJ781+BJ782+BJ783+BK781+BK782+BK783+BL781+BL782+BL783&lt;=15,(BI781+BI782+BI783+BK781+BK782+BK783)*Percapita/30*FQ$4,IF(BI781+BI782+BI783+BJ781+BJ782+BJ783+BK781+BK782+BK783+BL781+BL782+BL783&gt;=16,Fixo/30*FQ$4+(BI781+BI782+BI783+BJ781+BJ782+BJ783+BK781+BK782+BK783+BL781+BL782-16)*Percapita/30*FQ$4))))))</f>
        <v>0</v>
      </c>
      <c r="FR781" s="177">
        <f>IF(C781=4,SUM(BM781+BM782+BM783+BO781+BO782+BO783)*Percapita/30*FR$4+(BN781+BN782+BN783+BP781+BP782+BP783)*Cadeirante/30*FR$4,IF(C781=3,IF(BM784+BO784=10,Fixo/30*FR$4+(BM781+BM782+BM783+BO781+BO782+BO783)*Percapita/30*FR$4+(BN784+BP784)*Cadeirante/30*FR$4,IF(BM784+BO784&lt;=9,(BM784+BO784)*Crechee/30*FR$4)+(BN784+BP784)*Cadeirante/30*FR$4+(BM781+BM782+BM783+BO781+BO782+BO783)*Percapita/30*FR$4)+IF(BM784+BO784&gt;=11,Fixo/30*FR$4+(BM784+BO784-10)*Crechee/30*FR$4,0),IF(C781=2,IF(BN781+BN782+BN783+BN784+BP781+BP782+BP783+BP784=1,Cadeirante/30*FR$4,IF(BN781+BN782+BN783+BN784+BP781+BP782+BP783+BP784=2,Fixo/30*FR$4,IF(BN781+BN782+BN783+BN784+BP781+BP782+BP783+BP784&gt;2,Fixo/30*FR$4+(BN781+BN782+BN783+BN784+BP781+BP782+BP783+BP784-2)*Cadeirante/30*FR$4)))+(BM781+BM782+BM783+BO781+BO782+BO783)*Percapita/30*FR$4+(BM784+BO784)*Crechee/30*FR$4,IF(C781=1,IF(BM781+BM782+BM783+BN781+BN782+BN783+BO781+BO782+BO783+BP781+BP782+BP783&lt;=15,(BM781+BM782+BM783+BO781+BO782+BO783)*Percapita/30*FR$4,IF(BM781+BM782+BM783+BN781+BN782+BN783+BO781+BO782+BO783+BP781+BP782+BP783&gt;=16,Fixo/30*FR$4+(BM781+BM782+BM783+BN781+BN782+BN783+BO781+BO782+BO783+BP781+BP782-16)*Percapita/30*FR$4))))))</f>
        <v>0</v>
      </c>
      <c r="FS781" s="177">
        <f>IF(C781=4,SUM(BQ781+BQ782+BQ783+BS781+BS782+BS783)*Percapita/30*FS$4+(BR781+BR782+BR783+BT781+BT782+BT783)*Cadeirante/30*FS$4,IF(C781=3,IF(BQ784+BS784=10,Fixo/30*FS$4+(BQ781+BQ782+BQ783+BS781+BS782+BS783)*Percapita/30*FS$4+(BR784+BT784)*Cadeirante/30*FS$4,IF(BQ784+BS784&lt;=9,(BQ784+BS784)*Crechee/30*FS$4)+(BR784+BT784)*Cadeirante/30*FS$4+(BQ781+BQ782+BQ783+BS781+BS782+BS783)*Percapita/30*FS$4)+IF(BQ784+BS784&gt;=11,Fixo/30*FS$4+(BQ784+BS784-10)*Crechee/30*FS$4,0),IF(C781=2,IF(BR781+BR782+BR783+BR784+BT781+BT782+BT783+BT784=1,Cadeirante/30*FS$4,IF(BR781+BR782+BR783+BR784+BT781+BT782+BT783+BT784=2,Fixo/30*FS$4,IF(BR781+BR782+BR783+BR784+BT781+BT782+BT783+BT784&gt;2,Fixo/30*FS$4+(BR781+BR782+BR783+BR784+BT781+BT782+BT783+BT784-2)*Cadeirante/30*FS$4)))+(BQ781+BQ782+BQ783+BS781+BS782+BS783)*Percapita/30*FS$4+(BQ784+BS784)*Crechee/30*FS$4,IF(C781=1,IF(BQ781+BQ782+BQ783+BR781+BR782+BR783+BS781+BS782+BS783+BT781+BT782+BT783&lt;=15,(BQ781+BQ782+BQ783+BS781+BS782+BS783)*Percapita/30*FS$4,IF(BQ781+BQ782+BQ783+BR781+BR782+BR783+BS781+BS782+BS783+BT781+BT782+BT783&gt;=16,Fixo/30*FS$4+(BQ781+BQ782+BQ783+BR781+BR782+BR783+BS781+BS782+BS783+BT781+BT782-16)*Percapita/30*FS$4))))))</f>
        <v>0</v>
      </c>
      <c r="FT781" s="177">
        <f>IF(C781=4,SUM(BU781+BU782+BU783+BW781+BW782+BW783)*Percapita/30*FT$4+(BV781+BV782+BV783+BX781+BX782+BX783)*Cadeirante/30*FT$4,IF(C781=3,IF(BU784+BW784=10,Fixo/30*FT$4+(BU781+BU782+BU783+BW781+BW782+BW783)*Percapita/30*FT$4+(BV784+BX784)*Cadeirante/30*FT$4,IF(BU784+BW784&lt;=9,(BU784+BW784)*Crechee/30*FT$4)+(BV784+BX784)*Cadeirante/30*FT$4+(BU781+BU782+BU783+BW781+BW782+BW783)*Percapita/30*FT$4)+IF(BU784+BW784&gt;=11,Fixo/30*FT$4+(BU784+BW784-10)*Crechee/30*FT$4,0),IF(C781=2,IF(BV781+BV782+BV783+BV784+BX781+BX782+BX783+BX784=1,Cadeirante/30*FT$4,IF(BV781+BV782+BV783+BV784+BX781+BX782+BX783+BX784=2,Fixo/30*FT$4,IF(BV781+BV782+BV783+BV784+BX781+BX782+BX783+BX784&gt;2,Fixo/30*FT$4+(BV781+BV782+BV783+BV784+BX781+BX782+BX783+BX784-2)*Cadeirante/30*FT$4)))+(BU781+BU782+BU783+BW781+BW782+BW783)*Percapita/30*FT$4+(BU784+BW784)*Crechee/30*FT$4,IF(C781=1,IF(BU781+BU782+BU783+BV781+BV782+BV783+BW781+BW782+BW783+BX781+BX782+BX783&lt;=15,(BU781+BU782+BU783+BW781+BW782+BW783)*Percapita/30*FT$4,IF(BU781+BU782+BU783+BV781+BV782+BV783+BW781+BW782+BW783+BX781+BX782+BX783&gt;=16,Fixo/30*FT$4+(BU781+BU782+BU783+BV781+BV782+BV783+BW781+BW782+BW783+BX781+BX782-16)*Percapita/30*FT$4))))))</f>
        <v>0</v>
      </c>
      <c r="FU781" s="177">
        <f>IF(C781=4,SUM(BY781+BY782+BY783+CA781+CA782+CA783)*Percapita/30*FU$4+(BZ781+BZ782+BZ783+CB781+CB782+CB783)*Cadeirante/30*FU$4,IF(C781=3,IF(BY784+CA784=10,Fixo/30*FU$4+(BY781+BY782+BY783+CA781+CA782+CA783)*Percapita/30*FU$4+(BZ784+CB784)*Cadeirante/30*FU$4,IF(BY784+CA784&lt;=9,(BY784+CA784)*Crechee/30*FU$4)+(BZ784+CB784)*Cadeirante/30*FU$4+(BY781+BY782+BY783+CA781+CA782+CA783)*Percapita/30*FU$4)+IF(BY784+CA784&gt;=11,Fixo/30*FU$4+(BY784+CA784-10)*Crechee/30*FU$4,0),IF(C781=2,IF(BZ781+BZ782+BZ783+BZ784+CB781+CB782+CB783+CB784=1,Cadeirante/30*FU$4,IF(BZ781+BZ782+BZ783+BZ784+CB781+CB782+CB783+CB784=2,Fixo/30*FU$4,IF(BZ781+BZ782+BZ783+BZ784+CB781+CB782+CB783+CB784&gt;2,Fixo/30*FU$4+(BZ781+BZ782+BZ783+BZ784+CB781+CB782+CB783+CB784-2)*Cadeirante/30*FU$4)))+(BY781+BY782+BY783+CA781+CA782+CA783)*Percapita/30*FU$4+(BY784+CA784)*Crechee/30*FU$4,IF(C781=1,IF(BY781+BY782+BY783+BZ781+BZ782+BZ783+CA781+CA782+CA783+CB781+CB782+CB783&lt;=15,(BY781+BY782+BY783+CA781+CA782+CA783)*Percapita/30*FU$4,IF(BY781+BY782+BY783+BZ781+BZ782+BZ783+CA781+CA782+CA783+CB781+CB782+CB783&gt;=16,Fixo/30*FU$4+(BY781+BY782+BY783+BZ781+BZ782+BZ783+CA781+CA782+CA783+CB781+CB782-16)*Percapita/30*FU$4))))))</f>
        <v>0</v>
      </c>
      <c r="FV781" s="177">
        <f>IF(C781=4,SUM(CC781+CC782+CC783+CE781+CE782+CE783)*Percapita/30*FV$4+(CD781+CD782+CD783+CF781+CF782+CF783)*Cadeirante/30*FV$4,IF(C781=3,IF(CC784+CE784=10,Fixo/30*FV$4+(CC781+CC782+CC783+CE781+CE782+CE783)*Percapita/30*FV$4+(CD784+CF784)*Cadeirante/30*FV$4,IF(CC784+CE784&lt;=9,(CC784+CE784)*Crechee/30*FV$4)+(CD784+CF784)*Cadeirante/30*FV$4+(CC781+CC782+CC783+CE781+CE782+CE783)*Percapita/30*FV$4)+IF(CC784+CE784&gt;=11,Fixo/30*FV$4+(CC784+CE784-10)*Crechee/30*FV$4,0),IF(C781=2,IF(CD781+CD782+CD783+CD784+CF781+CF782+CF783+CF784=1,Cadeirante/30*FV$4,IF(CD781+CD782+CD783+CD784+CF781+CF782+CF783+CF784=2,Fixo/30*FV$4,IF(CD781+CD782+CD783+CD784+CF781+CF782+CF783+CF784&gt;2,Fixo/30*FV$4+(CD781+CD782+CD783+CD784+CF781+CF782+CF783+CF784-2)*Cadeirante/30*FV$4)))+(CC781+CC782+CC783+CE781+CE782+CE783)*Percapita/30*FV$4+(CC784+CE784)*Crechee/30*FV$4,IF(C781=1,IF(CC781+CC782+CC783+CD781+CD782+CD783+CE781+CE782+CE783+CF781+CF782+CF783&lt;=15,(CC781+CC782+CC783+CE781+CE782+CE783)*Percapita/30*FV$4,IF(CC781+CC782+CC783+CD781+CD782+CD783+CE781+CE782+CE783+CF781+CF782+CF783&gt;=16,Fixo/30*FV$4+(CC781+CC782+CC783+CD781+CD782+CD783+CE781+CE782+CE783+CF781+CF782-16)*Percapita/30*FV$4))))))</f>
        <v>0</v>
      </c>
      <c r="FW781" s="177">
        <f>IF(C781=4,SUM(CG781+CG782+CG783+CI781+CI782+CI783)*Percapita/30*FW$4+(CH781+CH782+CH783+CJ781+CJ782+CJ783)*Cadeirante/30*FW$4,IF(C781=3,IF(CG784+CI784=10,Fixo/30*FW$4+(CG781+CG782+CG783+CI781+CI782+CI783)*Percapita/30*FW$4+(CH784+CJ784)*Cadeirante/30*FW$4,IF(CG784+CI784&lt;=9,(CG784+CI784)*Crechee/30*FW$4)+(CH784+CJ784)*Cadeirante/30*FW$4+(CG781+CG782+CG783+CI781+CI782+CI783)*Percapita/30*FW$4)+IF(CG784+CI784&gt;=11,Fixo/30*FW$4+(CG784+CI784-10)*Crechee/30*FW$4,0),IF(C781=2,IF(CH781+CH782+CH783+CH784+CJ781+CJ782+CJ783+CJ784=1,Cadeirante/30*FW$4,IF(CH781+CH782+CH783+CH784+CJ781+CJ782+CJ783+CJ784=2,Fixo/30*FW$4,IF(CH781+CH782+CH783+CH784+CJ781+CJ782+CJ783+CJ784&gt;2,Fixo/30*FW$4+(CH781+CH782+CH783+CH784+CJ781+CJ782+CJ783+CJ784-2)*Cadeirante/30*FW$4)))+(CG781+CG782+CG783+CI781+CI782+CI783)*Percapita/30*FW$4+(CG784+CI784)*Crechee/30*FW$4,IF(C781=1,IF(CG781+CG782+CG783+CH781+CH782+CH783+CI781+CI782+CI783+CJ781+CJ782+CJ783&lt;=15,(CG781+CG782+CG783+CI781+CI782+CI783)*Percapita/30*FW$4,IF(CG781+CG782+CG783+CH781+CH782+CH783+CI781+CI782+CI783+CJ781+CJ782+CJ783&gt;=16,Fixo/30*FW$4+(CG781+CG782+CG783+CH781+CH782+CH783+CI781+CI782+CI783+CJ781+CJ782-16)*Percapita/30*FW$4))))))</f>
        <v>0</v>
      </c>
      <c r="FX781" s="177">
        <f>IF(C781=4,SUM(CK781+CK782+CK783+CM781+CM782+CM783)*Percapita/30*FX$4+(CL781+CL782+CL783+CN781+CN782+CN783)*Cadeirante/30*FX$4,IF(C781=3,IF(CK784+CM784=10,Fixo/30*FX$4+(CK781+CK782+CK783+CM781+CM782+CM783)*Percapita/30*FX$4+(CL784+CN784)*Cadeirante/30*FX$4,IF(CK784+CM784&lt;=9,(CK784+CM784)*Crechee/30*FX$4)+(CL784+CN784)*Cadeirante/30*FX$4+(CK781+CK782+CK783+CM781+CM782+CM783)*Percapita/30*FX$4)+IF(CK784+CM784&gt;=11,Fixo/30*FX$4+(CK784+CM784-10)*Crechee/30*FX$4,0),IF(C781=2,IF(CL781+CL782+CL783+CL784+CN781+CN782+CN783+CN784=1,Cadeirante/30*FX$4,IF(CL781+CL782+CL783+CL784+CN781+CN782+CN783+CN784=2,Fixo/30*FX$4,IF(CL781+CL782+CL783+CL784+CN781+CN782+CN783+CN784&gt;2,Fixo/30*FX$4+(CL781+CL782+CL783+CL784+CN781+CN782+CN783+CN784-2)*Cadeirante/30*FX$4)))+(CK781+CK782+CK783+CM781+CM782+CM783)*Percapita/30*FX$4+(CK784+CM784)*Crechee/30*FX$4,IF(C781=1,IF(CK781+CK782+CK783+CL781+CL782+CL783+CM781+CM782+CM783+CN781+CN782+CN783&lt;=15,(CK781+CK782+CK783+CM781+CM782+CM783)*Percapita/30*FX$4,IF(CK781+CK782+CK783+CL781+CL782+CL783+CM781+CM782+CM783+CN781+CN782+CN783&gt;=16,Fixo/30*FX$4+(CK781+CK782+CK783+CL781+CL782+CL783+CM781+CM782+CM783+CN781+CN782-16)*Percapita/30*FX$4))))))</f>
        <v>0</v>
      </c>
      <c r="FY781" s="177">
        <f>IF(C781=4,SUM(CO781+CO782+CO783+CQ781+CQ782+CQ783)*Percapita/30*FY$4+(CP781+CP782+CP783+CR781+CR782+CR783)*Cadeirante/30*FY$4,IF(C781=3,IF(CO784+CQ784=10,Fixo/30*FY$4+(CO781+CO782+CO783+CQ781+CQ782+CQ783)*Percapita/30*FY$4+(CP784+CR784)*Cadeirante/30*FY$4,IF(CO784+CQ784&lt;=9,(CO784+CQ784)*Crechee/30*FY$4)+(CP784+CR784)*Cadeirante/30*FY$4+(CO781+CO782+CO783+CQ781+CQ782+CQ783)*Percapita/30*FY$4)+IF(CO784+CQ784&gt;=11,Fixo/30*FY$4+(CO784+CQ784-10)*Crechee/30*FY$4,0),IF(C781=2,IF(CP781+CP782+CP783+CP784+CR781+CR782+CR783+CR784=1,Cadeirante/30*FY$4,IF(CP781+CP782+CP783+CP784+CR781+CR782+CR783+CR784=2,Fixo/30*FY$4,IF(CP781+CP782+CP783+CP784+CR781+CR782+CR783+CR784&gt;2,Fixo/30*FY$4+(CP781+CP782+CP783+CP784+CR781+CR782+CR783+CR784-2)*Cadeirante/30*FY$4)))+(CO781+CO782+CO783+CQ781+CQ782+CQ783)*Percapita/30*FY$4+(CO784+CQ784)*Crechee/30*FY$4,IF(C781=1,IF(CO781+CO782+CO783+CP781+CP782+CP783+CQ781+CQ782+CQ783+CR781+CR782+CR783&lt;=15,(CO781+CO782+CO783+CQ781+CQ782+CQ783)*Percapita/30*FY$4,IF(CO781+CO782+CO783+CP781+CP782+CP783+CQ781+CQ782+CQ783+CR781+CR782+CR783&gt;=16,Fixo/30*FY$4+(CO781+CO782+CO783+CP781+CP782+CP783+CQ781+CQ782+CQ783+CR781+CR782-16)*Percapita/30*FY$4))))))</f>
        <v>0</v>
      </c>
      <c r="FZ781" s="177">
        <f>IF(C781=4,SUM(CS781+CS782+CS783+CU781+CU782+CU783)*Percapita/30*FZ$4+(CT781+CT782+CT783+CV781+CV782+CV783)*Cadeirante/30*FZ$4,IF(C781=3,IF(CS784+CU784=10,Fixo/30*FZ$4+(CS781+CS782+CS783+CU781+CU782+CU783)*Percapita/30*FZ$4+(CT784+CV784)*Cadeirante/30*FZ$4,IF(CS784+CU784&lt;=9,(CS784+CU784)*Crechee/30*FZ$4)+(CT784+CV784)*Cadeirante/30*FZ$4+(CS781+CS782+CS783+CU781+CU782+CU783)*Percapita/30*FZ$4)+IF(CS784+CU784&gt;=11,Fixo/30*FZ$4+(CS784+CU784-10)*Crechee/30*FZ$4,0),IF(C781=2,IF(CT781+CT782+CT783+CT784+CV781+CV782+CV783+CV784=1,Cadeirante/30*FZ$4,IF(CT781+CT782+CT783+CT784+CV781+CV782+CV783+CV784=2,Fixo/30*FZ$4,IF(CT781+CT782+CT783+CT784+CV781+CV782+CV783+CV784&gt;2,Fixo/30*FZ$4+(CT781+CT782+CT783+CT784+CV781+CV782+CV783+CV784-2)*Cadeirante/30*FZ$4)))+(CS781+CS782+CS783+CU781+CU782+CU783)*Percapita/30*FZ$4+(CS784+CU784)*Crechee/30*FZ$4,IF(C781=1,IF(CS781+CS782+CS783+CT781+CT782+CT783+CU781+CU782+CU783+CV781+CV782+CV783&lt;=15,(CS781+CS782+CS783+CU781+CU782+CU783)*Percapita/30*FZ$4,IF(CS781+CS782+CS783+CT781+CT782+CT783+CU781+CU782+CU783+CV781+CV782+CV783&gt;=16,Fixo/30*FZ$4+(CS781+CS782+CS783+CT781+CT782+CT783+CU781+CU782+CU783+CV781+CV782-16)*Percapita/30*FZ$4))))))</f>
        <v>0</v>
      </c>
      <c r="GA781" s="177">
        <f>IF(C781=4,SUM(CW781+CW782+CW783+CY781+CY782+CY783)*Percapita/30*GA$4+(CX781+CX782+CX783+CZ781+CZ782+CZ783)*Cadeirante/30*GA$4,IF(C781=3,IF(CW784+CY784=10,Fixo/30*GA$4+(CW781+CW782+CW783+CY781+CY782+CY783)*Percapita/30*GA$4+(CX784+CZ784)*Cadeirante/30*GA$4,IF(CW784+CY784&lt;=9,(CW784+CY784)*Crechee/30*GA$4)+(CX784+CZ784)*Cadeirante/30*GA$4+(CW781+CW782+CW783+CY781+CY782+CY783)*Percapita/30*GA$4)+IF(CW784+CY784&gt;=11,Fixo/30*GA$4+(CW784+CY784-10)*Crechee/30*GA$4,0),IF(C781=2,IF(CX781+CX782+CX783+CX784+CZ781+CZ782+CZ783+CZ784=1,Cadeirante/30*GA$4,IF(CX781+CX782+CX783+CX784+CZ781+CZ782+CZ783+CZ784=2,Fixo/30*GA$4,IF(CX781+CX782+CX783+CX784+CZ781+CZ782+CZ783+CZ784&gt;2,Fixo/30*GA$4+(CX781+CX782+CX783+CX784+CZ781+CZ782+CZ783+CZ784-2)*Cadeirante/30*GA$4)))+(CW781+CW782+CW783+CY781+CY782+CY783)*Percapita/30*GA$4+(CW784+CY784)*Crechee/30*GA$4,IF(C781=1,IF(CW781+CW782+CW783+CX781+CX782+CX783+CY781+CY782+CY783+CZ781+CZ782+CZ783&lt;=15,(CW781+CW782+CW783+CY781+CY782+CY783)*Percapita/30*GA$4,IF(CW781+CW782+CW783+CX781+CX782+CX783+CY781+CY782+CY783+CZ781+CZ782+CZ783&gt;=16,Fixo/30*GA$4+(CW781+CW782+CW783+CX781+CX782+CX783+CY781+CY782+CY783+CZ781+CZ782-16)*Percapita/30*GA$4))))))</f>
        <v>0</v>
      </c>
      <c r="GB781" s="177">
        <f>IF(C781=4,SUM(DA781+DA782+DA783+DC781+DC782+DC783)*Percapita/30*GB$4+(DB781+DB782+DB783+DD781+DD782+DD783)*Cadeirante/30*GB$4,IF(C781=3,IF(DA784+DC784=10,Fixo/30*GB$4+(DA781+DA782+DA783+DC781+DC782+DC783)*Percapita/30*GB$4+(DB784+DD784)*Cadeirante/30*GB$4,IF(DA784+DC784&lt;=9,(DA784+DC784)*Crechee/30*GB$4)+(DB784+DD784)*Cadeirante/30*GB$4+(DA781+DA782+DA783+DC781+DC782+DC783)*Percapita/30*GB$4)+IF(DA784+DC784&gt;=11,Fixo/30*GB$4+(DA784+DC784-10)*Crechee/30*GB$4,0),IF(C781=2,IF(DB781+DB782+DB783+DB784+DD781+DD782+DD783+DD784=1,Cadeirante/30*GB$4,IF(DB781+DB782+DB783+DB784+DD781+DD782+DD783+DD784=2,Fixo/30*GB$4,IF(DB781+DB782+DB783+DB784+DD781+DD782+DD783+DD784&gt;2,Fixo/30*GB$4+(DB781+DB782+DB783+DB784+DD781+DD782+DD783+DD784-2)*Cadeirante/30*GB$4)))+(DA781+DA782+DA783+DC781+DC782+DC783)*Percapita/30*GB$4+(DA784+DC784)*Crechee/30*GB$4,IF(C781=1,IF(DA781+DA782+DA783+DB781+DB782+DB783+DC781+DC782+DC783+DD781+DD782+DD783&lt;=15,(DA781+DA782+DA783+DC781+DC782+DC783)*Percapita/30*GB$4,IF(DA781+DA782+DA783+DB781+DB782+DB783+DC781+DC782+DC783+DD781+DD782+DD783&gt;=16,Fixo/30*GB$4+(DA781+DA782+DA783+DB781+DB782+DB783+DC781+DC782+DC783+DD781+DD782-16)*Percapita/30*GB$4))))))</f>
        <v>0</v>
      </c>
      <c r="GC781" s="177">
        <f>IF(C781=4,SUM(DE781+DE782+DE783+DG781+DG782+DG783)*Percapita/30*GC$4+(DF781+DF782+DF783+DH781+DH782+DH783)*Cadeirante/30*GC$4,IF(C781=3,IF(DE784+DG784=10,Fixo/30*GC$4+(DE781+DE782+DE783+DG781+DG782+DG783)*Percapita/30*GC$4+(DF784+DH784)*Cadeirante/30*GC$4,IF(DE784+DG784&lt;=9,(DE784+DG784)*Crechee/30*GC$4)+(DF784+DH784)*Cadeirante/30*GC$4+(DE781+DE782+DE783+DG781+DG782+DG783)*Percapita/30*GC$4)+IF(DE784+DG784&gt;=11,Fixo/30*GC$4+(DE784+DG784-10)*Crechee/30*GC$4,0),IF(C781=2,IF(DF781+DF782+DF783+DF784+DH781+DH782+DH783+DH784=1,Cadeirante/30*GC$4,IF(DF781+DF782+DF783+DF784+DH781+DH782+DH783+DH784=2,Fixo/30*GC$4,IF(DF781+DF782+DF783+DF784+DH781+DH782+DH783+DH784&gt;2,Fixo/30*GC$4+(DF781+DF782+DF783+DF784+DH781+DH782+DH783+DH784-2)*Cadeirante/30*GC$4)))+(DE781+DE782+DE783+DG781+DG782+DG783)*Percapita/30*GC$4+(DE784+DG784)*Crechee/30*GC$4,IF(C781=1,IF(DE781+DE782+DE783+DF781+DF782+DF783+DG781+DG782+DG783+DH781+DH782+DH783&lt;=15,(DE781+DE782+DE783+DG781+DG782+DG783)*Percapita/30*GC$4,IF(DE781+DE782+DE783+DF781+DF782+DF783+DG781+DG782+DG783+DH781+DH782+DH783&gt;=16,Fixo/30*GC$4+(DE781+DE782+DE783+DF781+DF782+DF783+DG781+DG782+DG783+DH781+DH782-16)*Percapita/30*GC$4))))))</f>
        <v>0</v>
      </c>
      <c r="GD781" s="177">
        <f>IF(C781=4,SUM(DI781+DI782+DI783+DK781+DK782+DK783)*Percapita/30*GD$4+(DJ781+DJ782+DJ783+DL781+DL782+DL783)*Cadeirante/30*GD$4,IF(C781=3,IF(DI784+DK784=10,Fixo/30*GD$4+(DI781+DI782+DI783+DK781+DK782+DK783)*Percapita/30*GD$4+(DJ784+DL784)*Cadeirante/30*GD$4,IF(DI784+DK784&lt;=9,(DI784+DK784)*Crechee/30*GD$4)+(DJ784+DL784)*Cadeirante/30*GD$4+(DI781+DI782+DI783+DK781+DK782+DK783)*Percapita/30*GD$4)+IF(DI784+DK784&gt;=11,Fixo/30*GD$4+(DI784+DK784-10)*Crechee/30*GD$4,0),IF(C781=2,IF(DJ781+DJ782+DJ783+DJ784+DL781+DL782+DL783+DL784=1,Cadeirante/30*GD$4,IF(DJ781+DJ782+DJ783+DJ784+DL781+DL782+DL783+DL784=2,Fixo/30*GD$4,IF(DJ781+DJ782+DJ783+DJ784+DL781+DL782+DL783+DL784&gt;2,Fixo/30*GD$4+(DJ781+DJ782+DJ783+DJ784+DL781+DL782+DL783+DL784-2)*Cadeirante/30*GD$4)))+(DI781+DI782+DI783+DK781+DK782+DK783)*Percapita/30*GD$4+(DI784+DK784)*Crechee/30*GD$4,IF(C781=1,IF(DI781+DI782+DI783+DJ781+DJ782+DJ783+DK781+DK782+DK783+DL781+DL782+DL783&lt;=15,(DI781+DI782+DI783+DK781+DK782+DK783)*Percapita/30*GD$4,IF(DI781+DI782+DI783+DJ781+DJ782+DJ783+DK781+DK782+DK783+DL781+DL782+DL783&gt;=16,Fixo/30*GD$4+(DI781+DI782+DI783+DJ781+DJ782+DJ783+DK781+DK782+DK783+DL781+DL782-16)*Percapita/30*GD$4))))))</f>
        <v>0</v>
      </c>
      <c r="GE781" s="177">
        <f>IF(C781=4,SUM(DM781+DM782+DM783+DO781+DO782+DO783)*Percapita/30*GE$4+(DN781+DN782+DN783+DP781+DP782+DP783)*Cadeirante/30*GE$4,IF(C781=3,IF(DM784+DO784=10,Fixo/30*GE$4+(DM781+DM782+DM783+DO781+DO782+DO783)*Percapita/30*GE$4+(DN784+DP784)*Cadeirante/30*GE$4,IF(DM784+DO784&lt;=9,(DM784+DO784)*Crechee/30*GE$4)+(DN784+DP784)*Cadeirante/30*GE$4+(DM781+DM782+DM783+DO781+DO782+DO783)*Percapita/30*GE$4)+IF(DM784+DO784&gt;=11,Fixo/30*GE$4+(DM784+DO784-10)*Crechee/30*GE$4,0),IF(C781=2,IF(DN781+DN782+DN783+DN784+DP781+DP782+DP783+DP784=1,Cadeirante/30*GE$4,IF(DN781+DN782+DN783+DN784+DP781+DP782+DP783+DP784=2,Fixo/30*GE$4,IF(DN781+DN782+DN783+DN784+DP781+DP782+DP783+DP784&gt;2,Fixo/30*GE$4+(DN781+DN782+DN783+DN784+DP781+DP782+DP783+DP784-2)*Cadeirante/30*GE$4)))+(DM781+DM782+DM783+DO781+DO782+DO783)*Percapita/30*GE$4+(DM784+DO784)*Crechee/30*GE$4,IF(C781=1,IF(DM781+DM782+DM783+DN781+DN782+DN783+DO781+DO782+DO783+DP781+DP782+DP783&lt;=15,(DM781+DM782+DM783+DO781+DO782+DO783)*Percapita/30*GE$4,IF(DM781+DM782+DM783+DN781+DN782+DN783+DO781+DO782+DO783+DP781+DP782+DP783&gt;=16,Fixo/30*GE$4+(DM781+DM782+DM783+DN781+DN782+DN783+DO781+DO782+DO783+DP781+DP782-16)*Percapita/30*GE$4))))))</f>
        <v>0</v>
      </c>
      <c r="GF781" s="177">
        <f>IF(C781=4,SUM(DQ781+DQ782+DQ783+DS781+DS782+DS783)*Percapita/30*GF$4+(DR781+DR782+DR783+DT781+DT782+DT783)*Cadeirante/30*GF$4,IF(C781=3,IF(DQ784+DS784=10,Fixo/30*GF$4+(DQ781+DQ782+DQ783+DS781+DS782+DS783)*Percapita/30*GF$4+(DR784+DT784)*Cadeirante/30*GF$4,IF(DQ784+DS784&lt;=9,(DQ784+DS784)*Crechee/30*GF$4)+(DR784+DT784)*Cadeirante/30*GF$4+(DQ781+DQ782+DQ783+DS781+DS782+DS783)*Percapita/30*GF$4)+IF(DQ784+DS784&gt;=11,Fixo/30*GF$4+(DQ784+DS784-10)*Crechee/30*GF$4,0),IF(C781=2,IF(DR781+DR782+DR783+DR784+DT781+DT782+DT783+DT784=1,Cadeirante/30*GF$4,IF(DR781+DR782+DR783+DR784+DT781+DT782+DT783+DT784=2,Fixo/30*GF$4,IF(DR781+DR782+DR783+DR784+DT781+DT782+DT783+DT784&gt;2,Fixo/30*GF$4+(DR781+DR782+DR783+DR784+DT781+DT782+DT783+DT784-2)*Cadeirante/30*GF$4)))+(DQ781+DQ782+DQ783+DS781+DS782+DS783)*Percapita/30*GF$4+(DQ784+DS784)*Crechee/30*GF$4,IF(C781=1,IF(DQ781+DQ782+DQ783+DR781+DR782+DR783+DS781+DS782+DS783+DT781+DT782+DT783&lt;=15,(DQ781+DQ782+DQ783+DS781+DS782+DS783)*Percapita/30*GF$4,IF(DQ781+DQ782+DQ783+DR781+DR782+DR783+DS781+DS782+DS783+DT781+DT782+DT783&gt;=16,Fixo/30*GF$4+(DQ781+DQ782+DQ783+DR781+DR782+DR783+DS781+DS782+DS783+DT781+DT782-16)*Percapita/30*GF$4))))))</f>
        <v>102.72800000000001</v>
      </c>
      <c r="GG781" s="177">
        <f>IF(C781=4,SUM(DU781+DU782+DU783+DW781+DW782+DW783)*Percapita/30*GG$4+(DV781+DV782+DV783+DX781+DX782+DX783)*Cadeirante/30*GG$4,IF(C781=3,IF(DU784+DW784=10,Fixo/30*GG$4+(DU781+DU782+DU783+DW781+DW782+DW783)*Percapita/30*GG$4+(DV784+DX784)*Cadeirante/30*GG$4,IF(DU784+DW784&lt;=9,(DU784+DW784)*Crechee/30*GG$4)+(DV784+DX784)*Cadeirante/30*GG$4+(DU781+DU782+DU783+DW781+DW782+DW783)*Percapita/30*GG$4)+IF(DU784+DW784&gt;=11,Fixo/30*GG$4+(DU784+DW784-10)*Crechee/30*GG$4,0),IF(C781=2,IF(DV781+DV782+DV783+DV784+DX781+DX782+DX783+DX784=1,Cadeirante/30*GG$4,IF(DV781+DV782+DV783+DV784+DX781+DX782+DX783+DX784=2,Fixo/30*GG$4,IF(DV781+DV782+DV783+DV784+DX781+DX782+DX783+DX784&gt;2,Fixo/30*GG$4+(DV781+DV782+DV783+DV784+DX781+DX782+DX783+DX784-2)*Cadeirante/30*GG$4)))+(DU781+DU782+DU783+DW781+DW782+DW783)*Percapita/30*GG$4+(DU784+DW784)*Crechee/30*GG$4,IF(C781=1,IF(DU781+DU782+DU783+DV781+DV782+DV783+DW781+DW782+DW783+DX781+DX782+DX783&lt;=15,(DU781+DU782+DU783+DW781+DW782+DW783)*Percapita/30*GG$4,IF(DU781+DU782+DU783+DV781+DV782+DV783+DW781+DW782+DW783+DX781+DX782+DX783&gt;=16,Fixo/30*GG$4+(DU781+DU782+DU783+DV781+DV782+DV783+DW781+DW782+DW783+DX781+DX782-16)*Percapita/30*GG$4))))))</f>
        <v>0</v>
      </c>
      <c r="GH781" s="177">
        <f>IF(C781=4,SUM(DY781+DY782+DY783+EA781+EA782+EA783)*Percapita/30*GH$4+(DZ781+DZ782+DZ783+EB781+EB782+EB783)*Cadeirante/30*GH$4,IF(C781=3,IF(DY784+EA784=10,Fixo/30*GH$4+(DY781+DY782+DY783+EA781+EA782+EA783)*Percapita/30*GH$4+(DZ784+EB784)*Cadeirante/30*GH$4,IF(DY784+EA784&lt;=9,(DY784+EA784)*Crechee/30*GH$4)+(DZ784+EB784)*Cadeirante/30*GH$4+(DY781+DY782+DY783+EA781+EA782+EA783)*Percapita/30*GH$4)+IF(DY784+EA784&gt;=11,Fixo/30*GH$4+(DY784+EA784-10)*Crechee/30*GH$4,0),IF(C781=2,IF(DZ781+DZ782+DZ783+DZ784+EB781+EB782+EB783+EB784=1,Cadeirante/30*GH$4,IF(DZ781+DZ782+DZ783+DZ784+EB781+EB782+EB783+EB784=2,Fixo/30*GH$4,IF(DZ781+DZ782+DZ783+DZ784+EB781+EB782+EB783+EB784&gt;2,Fixo/30*GH$4+(DZ781+DZ782+DZ783+DZ784+EB781+EB782+EB783+EB784-2)*Cadeirante/30*GH$4)))+(DY781+DY782+DY783+EA781+EA782+EA783)*Percapita/30*GH$4+(DY784+EA784)*Crechee/30*GH$4,IF(C781=1,IF(DY781+DY782+DY783+DZ781+DZ782+DZ783+EA781+EA782+EA783+EB781+EB782+EB783&lt;=15,(DY781+DY782+DY783+EA781+EA782+EA783)*Percapita/30*GH$4,IF(DY781+DY782+DY783+DZ781+DZ782+DZ783+EA781+EA782+EA783+EB781+EB782+EB783&gt;=16,Fixo/30*GH$4+(DY781+DY782+DY783+DZ781+DZ782+DZ783+EA781+EA782+EA783+EB781+EB782-16)*Percapita/30*GH$4))))))</f>
        <v>0</v>
      </c>
      <c r="GI781" s="177">
        <f>IF(C781=4,SUM(EC781+EC782+EC783+EE781+EE782+EE783)*Percapita/30*GI$4+(ED781+ED782+ED783+EF781+EF782+EF783)*Cadeirante/30*GI$4,IF(C781=3,IF(EC784+EE784=10,Fixo/30*GI$4+(EC781+EC782+EC783+EE781+EE782+EE783)*Percapita/30*GI$4+(ED784+EF784)*Cadeirante/30*GI$4,IF(EC784+EE784&lt;=9,(EC784+EE784)*Crechee/30*GI$4)+(ED784+EF784)*Cadeirante/30*GI$4+(EC781+EC782+EC783+EE781+EE782+EE783)*Percapita/30*GI$4)+IF(EC784+EE784&gt;=11,Fixo/30*GI$4+(EC784+EE784-10)*Crechee/30*GI$4,0),IF(C781=2,IF(ED781+ED782+ED783+ED784+EF781+EF782+EF783+EF784=1,Cadeirante/30*GI$4,IF(ED781+ED782+ED783+ED784+EF781+EF782+EF783+EF784=2,Fixo/30*GI$4,IF(ED781+ED782+ED783+ED784+EF781+EF782+EF783+EF784&gt;2,Fixo/30*GI$4+(ED781+ED782+ED783+ED784+EF781+EF782+EF783+EF784-2)*Cadeirante/30*GI$4)))+(EC781+EC782+EC783+EE781+EE782+EE783)*Percapita/30*GI$4+(EC784+EE784)*Crechee/30*GI$4,IF(C781=1,IF(EC781+EC782+EC783+ED781+ED782+ED783+EE781+EE782+EE783+EF781+EF782+EF783&lt;=15,(EC781+EC782+EC783+EE781+EE782+EE783)*Percapita/30*GI$4,IF(EC781+EC782+EC783+ED781+ED782+ED783+EE781+EE782+EE783+EF781+EF782+EF783&gt;=16,Fixo/30*GI$4+(EC781+EC782+EC783+ED781+ED782+ED783+EE781+EE782+EE783+EF781+EF782-16)*Percapita/30*GI$4))))))</f>
        <v>0</v>
      </c>
      <c r="GJ781" s="177">
        <f>IF(C781=4,SUM(EG781+EG782+EG783+EI781+EI782+EI783)*Percapita/30*GJ$4+(EH781+EH782+EH783+EJ781+EJ782+EJ783)*Cadeirante/30*GJ$4,IF(C781=3,IF(EG784+EI784=10,Fixo/30*GJ$4+(EG781+EG782+EG783+EI781+EI782+EI783)*Percapita/30*GJ$4+(EH784+EJ784)*Cadeirante/30*GJ$4,IF(EG784+EI784&lt;=9,(EG784+EI784)*Crechee/30*GJ$4)+(EH784+EJ784)*Cadeirante/30*GJ$4+(EG781+EG782+EG783+EI781+EI782+EI783)*Percapita/30*GJ$4)+IF(EG784+EI784&gt;=11,Fixo/30*GJ$4+(EG784+EI784-10)*Crechee/30*GJ$4,0),IF(C781=2,IF(EH781+EH782+EH783+EH784+EJ781+EJ782+EJ783+EJ784=1,Cadeirante/30*GJ$4,IF(EH781+EH782+EH783+EH784+EJ781+EJ782+EJ783+EJ784=2,Fixo/30*GJ$4,IF(EH781+EH782+EH783+EH784+EJ781+EJ782+EJ783+EJ784&gt;2,Fixo/30*GJ$4+(EH781+EH782+EH783+EH784+EJ781+EJ782+EJ783+EJ784-2)*Cadeirante/30*GJ$4)))+(EG781+EG782+EG783+EI781+EI782+EI783)*Percapita/30*GJ$4+(EG784+EI784)*Crechee/30*GJ$4,IF(C781=1,IF(EG781+EG782+EG783+EH781+EH782+EH783+EI781+EI782+EI783+EJ781+EJ782+EJ783&lt;=15,(EG781+EG782+EG783+EI781+EI782+EI783)*Percapita/30*GJ$4,IF(EG781+EG782+EG783+EH781+EH782+EH783+EI781+EI782+EI783+EJ781+EJ782+EJ783&gt;=16,Fixo/30*GJ$4+(EG781+EG782+EG783+EH781+EH782+EH783+EI781+EI782+EI783+EJ781+EJ782-16)*Percapita/30*GJ$4))))))</f>
        <v>0</v>
      </c>
      <c r="GK781" s="178"/>
      <c r="GL781" s="103">
        <f t="shared" si="895"/>
        <v>0</v>
      </c>
      <c r="GM781" s="124"/>
      <c r="GN781" s="104">
        <f>SUMIF(V781:V784,"&lt;0")*Cadeirante/30*GN$4+SUMIF(X781:X784,"&lt;0")*Cadeirante/30*GN$4</f>
        <v>0</v>
      </c>
      <c r="GO781" s="104">
        <f>SUMIF(Z781:Z784,"&lt;0")*Cadeirante/30*GO$4+SUMIF(AB781:AB784,"&lt;0")*Cadeirante/30*GO$4</f>
        <v>0</v>
      </c>
      <c r="GP781" s="104">
        <f>SUMIF(AD781:AD784,"&lt;0")*Cadeirante/30*GP$4+SUMIF(AF781:AF784,"&lt;0")*Cadeirante/30*GP$4</f>
        <v>0</v>
      </c>
      <c r="GQ781" s="104">
        <f>SUMIF(AH781:AH784,"&lt;0")*Cadeirante/30*GQ$4+SUMIF(AJ781:AJ784,"&lt;0")*Cadeirante/30*GQ$4</f>
        <v>0</v>
      </c>
      <c r="GR781" s="104">
        <f>SUMIF(AL781:AL784,"&lt;0")*Cadeirante/30*GR$4+SUMIF(AN781:AN784,"&lt;0")*Cadeirante/30*GR$4</f>
        <v>0</v>
      </c>
      <c r="GS781" s="104">
        <f>SUMIF(AP781:AP784,"&lt;0")*Cadeirante/30*GS$4+SUMIF(AR781:AR784,"&lt;0")*Cadeirante/30*GS$4</f>
        <v>0</v>
      </c>
      <c r="GT781" s="104">
        <f>SUMIF(AT781:AT784,"&lt;0")*Cadeirante/30*GT$4+SUMIF(AV781:AV784,"&lt;0")*Cadeirante/30*GT$4</f>
        <v>0</v>
      </c>
      <c r="GU781" s="104">
        <f>SUMIF(AX781:AX784,"&lt;0")*Cadeirante/30*GU$4+SUMIF(AZ781:AZ784,"&lt;0")*Cadeirante/30*GU$4</f>
        <v>0</v>
      </c>
      <c r="GV781" s="104">
        <f>SUMIF(BB781:BB784,"&lt;0")*Cadeirante/30*GV$4+SUMIF(BD781:BD784,"&lt;0")*Cadeirante/30*GV$4</f>
        <v>0</v>
      </c>
      <c r="GW781" s="104">
        <f>SUMIF(BF781:BF784,"&lt;0")*Cadeirante/30*GW$4+SUMIF(BH781:BH784,"&lt;0")*Cadeirante/30*GW$4</f>
        <v>0</v>
      </c>
      <c r="GX781" s="104">
        <f>SUMIF(BJ781:BJ784,"&lt;0")*Cadeirante/30*GX$4+SUMIF(BL781:BL784,"&lt;0")*Cadeirante/30*GX$4</f>
        <v>0</v>
      </c>
      <c r="GY781" s="104">
        <f>SUMIF(BN781:BN784,"&lt;0")*Cadeirante/30*GY$4+SUMIF(BP781:BP784,"&lt;0")*Cadeirante/30*GY$4</f>
        <v>0</v>
      </c>
      <c r="GZ781" s="104">
        <f>SUMIF(BR781:BR784,"&lt;0")*Cadeirante/30*GZ$4+SUMIF(BT781:BT784,"&lt;0")*Cadeirante/30*GZ$4</f>
        <v>0</v>
      </c>
      <c r="HA781" s="104">
        <f>SUMIF(BV781:BV784,"&lt;0")*Cadeirante/30*HA$4+SUMIF(BX781:BX784,"&lt;0")*Cadeirante/30*HA$4</f>
        <v>0</v>
      </c>
      <c r="HB781" s="104">
        <f>SUMIF(BZ781:BZ784,"&lt;0")*Cadeirante/30*HB$4+SUMIF(CB781:CB784,"&lt;0")*Cadeirante/30*HB$4</f>
        <v>0</v>
      </c>
      <c r="HC781" s="104">
        <f>SUMIF(CD781:CD784,"&lt;0")*Cadeirante/30*HC$4+SUMIF(CF781:CF784,"&lt;0")*Cadeirante/30*HC$4</f>
        <v>0</v>
      </c>
      <c r="HD781" s="104">
        <f>SUMIF(CH781:CH784,"&lt;0")*Cadeirante/30*HD$4+SUMIF(CJ781:CJ784,"&lt;0")*Cadeirante/30*HD$4</f>
        <v>0</v>
      </c>
      <c r="HE781" s="104">
        <f>SUMIF(CL781:CL784,"&lt;0")*Cadeirante/30*HE$4+SUMIF(CN781:CN784,"&lt;0")*Cadeirante/30*HE$4</f>
        <v>0</v>
      </c>
      <c r="HF781" s="104">
        <f>SUMIF(CP781:CP784,"&lt;0")*Cadeirante/30*HF$4+SUMIF(CR781:CR784,"&lt;0")*Cadeirante/30*HF$4</f>
        <v>0</v>
      </c>
      <c r="HG781" s="104">
        <f>SUMIF(CT781:CT784,"&lt;0")*Cadeirante/30*HG$4+SUMIF(CV781:CV784,"&lt;0")*Cadeirante/30*HG$4</f>
        <v>0</v>
      </c>
      <c r="HH781" s="104">
        <f>SUMIF(CX781:CX784,"&lt;0")*Cadeirante/30*HH$4+SUMIF(CZ781:CZ784,"&lt;0")*Cadeirante/30*HH$4</f>
        <v>0</v>
      </c>
      <c r="HI781" s="104">
        <f>SUMIF(DB781:DB784,"&lt;0")*Cadeirante/30*HI$4+SUMIF(DD781:DD784,"&lt;0")*Cadeirante/30*HI$4</f>
        <v>0</v>
      </c>
      <c r="HJ781" s="104">
        <f>SUMIF(DF781:DF784,"&lt;0")*Cadeirante/30*HJ$4+SUMIF(DH781:DH784,"&lt;0")*Cadeirante/30*HJ$4</f>
        <v>0</v>
      </c>
      <c r="HK781" s="104">
        <f>SUMIF(DJ781:DJ784,"&lt;0")*Cadeirante/30*HK$4+SUMIF(DL781:DL784,"&lt;0")*Cadeirante/30*HK$4</f>
        <v>0</v>
      </c>
      <c r="HL781" s="104">
        <f>SUMIF(DN781:DN784,"&lt;0")*Cadeirante/30*HL$4+SUMIF(DP781:DP784,"&lt;0")*Cadeirante/30*HL$4</f>
        <v>0</v>
      </c>
      <c r="HM781" s="104">
        <f>SUMIF(DR781:DR784,"&lt;0")*Cadeirante/30*HM$4+SUMIF(DT781:DT784,"&lt;0")*Cadeirante/30*HM$4</f>
        <v>0</v>
      </c>
      <c r="HN781" s="104">
        <f>SUMIF(DV781:DV784,"&lt;0")*Cadeirante/30*HN$4+SUMIF(DX781:DX784,"&lt;0")*Cadeirante/30*HN$4</f>
        <v>0</v>
      </c>
      <c r="HO781" s="104">
        <f>SUMIF(DZ781:DZ784,"&lt;0")*Cadeirante/30*HO$4+SUMIF(EB781:EB784,"&lt;0")*Cadeirante/30*HO$4</f>
        <v>0</v>
      </c>
      <c r="HP781" s="104">
        <f>SUMIF(ED781:ED784,"&lt;0")*Cadeirante/30*HP$4+SUMIF(EF781:EF784,"&lt;0")*Cadeirante/30*HP$4</f>
        <v>0</v>
      </c>
      <c r="HQ781" s="64"/>
      <c r="HR781" s="64"/>
      <c r="HS781" s="64"/>
      <c r="HT781" s="64"/>
      <c r="HU781" s="64"/>
      <c r="HV781" s="64"/>
      <c r="HW781" s="176">
        <v>17629.309999999998</v>
      </c>
      <c r="HX781" s="64"/>
      <c r="HY781" s="280">
        <f>IF(ISTEXT(EM781), VALUE(EM781), EM781)</f>
        <v>0</v>
      </c>
      <c r="HZ781" s="280">
        <f>IF(ISTEXT(EN781), VALUE(EN781), EN781)</f>
        <v>0</v>
      </c>
      <c r="IA781" s="280">
        <f>IF(ISTEXT(EO781), VALUE(EO781), EO781)</f>
        <v>0</v>
      </c>
      <c r="IB781" s="64" t="b">
        <f>HW781=FE781</f>
        <v>0</v>
      </c>
      <c r="IC781" s="64"/>
    </row>
    <row r="782" spans="1:237" s="106" customFormat="1" ht="22.5" customHeight="1" x14ac:dyDescent="0.25">
      <c r="A782" s="368" t="s">
        <v>3875</v>
      </c>
      <c r="B782" s="369" t="s">
        <v>3876</v>
      </c>
      <c r="C782" s="370" t="s">
        <v>3229</v>
      </c>
      <c r="D782" s="371" t="s">
        <v>3868</v>
      </c>
      <c r="E782" s="371" t="s">
        <v>3877</v>
      </c>
      <c r="F782" s="372" t="s">
        <v>3222</v>
      </c>
      <c r="G782" s="372" t="s">
        <v>3223</v>
      </c>
      <c r="H782" s="373" t="s">
        <v>243</v>
      </c>
      <c r="I782" s="374" t="s">
        <v>3878</v>
      </c>
      <c r="J782" s="421" t="s">
        <v>3227</v>
      </c>
      <c r="K782" s="421" t="s">
        <v>3230</v>
      </c>
      <c r="L782" s="329">
        <f>CONTINUA!BV782</f>
        <v>0</v>
      </c>
      <c r="M782" s="329">
        <f>CONTINUA!BW782</f>
        <v>0</v>
      </c>
      <c r="N782" s="657"/>
      <c r="O782" s="658" t="s">
        <v>4230</v>
      </c>
      <c r="P782" s="659" t="s">
        <v>206</v>
      </c>
      <c r="Q782" s="400">
        <v>33</v>
      </c>
      <c r="R782" s="401"/>
      <c r="S782" s="400">
        <v>6</v>
      </c>
      <c r="T782" s="401"/>
      <c r="U782" s="400"/>
      <c r="V782" s="401"/>
      <c r="W782" s="400"/>
      <c r="X782" s="401"/>
      <c r="Y782" s="400"/>
      <c r="Z782" s="401"/>
      <c r="AA782" s="400"/>
      <c r="AB782" s="401"/>
      <c r="AC782" s="400"/>
      <c r="AD782" s="401"/>
      <c r="AE782" s="400"/>
      <c r="AF782" s="401"/>
      <c r="AG782" s="400"/>
      <c r="AH782" s="401"/>
      <c r="AI782" s="400"/>
      <c r="AJ782" s="401"/>
      <c r="AK782" s="400"/>
      <c r="AL782" s="401"/>
      <c r="AM782" s="400"/>
      <c r="AN782" s="401"/>
      <c r="AO782" s="400"/>
      <c r="AP782" s="401"/>
      <c r="AQ782" s="400"/>
      <c r="AR782" s="401"/>
      <c r="AS782" s="400"/>
      <c r="AT782" s="401"/>
      <c r="AU782" s="400"/>
      <c r="AV782" s="401"/>
      <c r="AW782" s="400"/>
      <c r="AX782" s="401"/>
      <c r="AY782" s="400"/>
      <c r="AZ782" s="401"/>
      <c r="BA782" s="400"/>
      <c r="BB782" s="401"/>
      <c r="BC782" s="400"/>
      <c r="BD782" s="401"/>
      <c r="BE782" s="400"/>
      <c r="BF782" s="401"/>
      <c r="BG782" s="400"/>
      <c r="BH782" s="401"/>
      <c r="BI782" s="400"/>
      <c r="BJ782" s="401"/>
      <c r="BK782" s="400"/>
      <c r="BL782" s="401"/>
      <c r="BM782" s="400"/>
      <c r="BN782" s="401"/>
      <c r="BO782" s="400"/>
      <c r="BP782" s="401"/>
      <c r="BQ782" s="400"/>
      <c r="BR782" s="401"/>
      <c r="BS782" s="400"/>
      <c r="BT782" s="401"/>
      <c r="BU782" s="400"/>
      <c r="BV782" s="401"/>
      <c r="BW782" s="400"/>
      <c r="BX782" s="401"/>
      <c r="BY782" s="400"/>
      <c r="BZ782" s="401"/>
      <c r="CA782" s="400"/>
      <c r="CB782" s="401"/>
      <c r="CC782" s="400"/>
      <c r="CD782" s="401"/>
      <c r="CE782" s="400"/>
      <c r="CF782" s="401"/>
      <c r="CG782" s="400"/>
      <c r="CH782" s="401"/>
      <c r="CI782" s="400"/>
      <c r="CJ782" s="401"/>
      <c r="CK782" s="400"/>
      <c r="CL782" s="401"/>
      <c r="CM782" s="400"/>
      <c r="CN782" s="401"/>
      <c r="CO782" s="400"/>
      <c r="CP782" s="401"/>
      <c r="CQ782" s="400"/>
      <c r="CR782" s="401"/>
      <c r="CS782" s="400"/>
      <c r="CT782" s="401"/>
      <c r="CU782" s="400"/>
      <c r="CV782" s="401"/>
      <c r="CW782" s="400"/>
      <c r="CX782" s="401"/>
      <c r="CY782" s="400"/>
      <c r="CZ782" s="401"/>
      <c r="DA782" s="400"/>
      <c r="DB782" s="401"/>
      <c r="DC782" s="400"/>
      <c r="DD782" s="401"/>
      <c r="DE782" s="400"/>
      <c r="DF782" s="401"/>
      <c r="DG782" s="400"/>
      <c r="DH782" s="401"/>
      <c r="DI782" s="400"/>
      <c r="DJ782" s="401"/>
      <c r="DK782" s="400"/>
      <c r="DL782" s="401"/>
      <c r="DM782" s="400"/>
      <c r="DN782" s="401"/>
      <c r="DO782" s="400"/>
      <c r="DP782" s="401"/>
      <c r="DQ782" s="400">
        <v>1</v>
      </c>
      <c r="DR782" s="401"/>
      <c r="DS782" s="400">
        <v>1</v>
      </c>
      <c r="DT782" s="401"/>
      <c r="DU782" s="400"/>
      <c r="DV782" s="401"/>
      <c r="DW782" s="400"/>
      <c r="DX782" s="401"/>
      <c r="DY782" s="400"/>
      <c r="DZ782" s="401"/>
      <c r="EA782" s="400"/>
      <c r="EB782" s="401"/>
      <c r="EC782" s="400"/>
      <c r="ED782" s="401"/>
      <c r="EE782" s="400"/>
      <c r="EF782" s="401"/>
      <c r="EG782" s="400"/>
      <c r="EH782" s="401"/>
      <c r="EI782" s="400"/>
      <c r="EJ782" s="447"/>
      <c r="EK782" s="511"/>
      <c r="EL782" s="514"/>
      <c r="EM782" s="448"/>
      <c r="EN782" s="344"/>
      <c r="EO782" s="345"/>
      <c r="EP782" s="171">
        <f t="shared" si="888"/>
        <v>33</v>
      </c>
      <c r="EQ782" s="171">
        <f t="shared" si="889"/>
        <v>1</v>
      </c>
      <c r="ER782" s="171">
        <f t="shared" si="890"/>
        <v>7</v>
      </c>
      <c r="ES782" s="171">
        <f t="shared" si="891"/>
        <v>0</v>
      </c>
      <c r="ET782" s="171">
        <f t="shared" si="892"/>
        <v>0</v>
      </c>
      <c r="EU782" s="171">
        <f t="shared" si="893"/>
        <v>0</v>
      </c>
      <c r="EV782" s="172">
        <f t="shared" si="894"/>
        <v>41</v>
      </c>
      <c r="EW782" s="173"/>
      <c r="EX782" s="248">
        <f t="shared" si="896"/>
        <v>0</v>
      </c>
      <c r="EY782" s="174">
        <f>(L782*regular)+(M782*Cadeirantee)</f>
        <v>0</v>
      </c>
      <c r="EZ782" s="249">
        <f>SUMIF(FG782:GJ782,"&gt;0")</f>
        <v>0</v>
      </c>
      <c r="FA782" s="249">
        <f>SUMIF(FG782:GJ782,"&lt;0")+SUMIF(GN782:HP782,"&lt;0")</f>
        <v>0</v>
      </c>
      <c r="FB782" s="174">
        <v>0</v>
      </c>
      <c r="FC782" s="126">
        <f>N782*km*'VALORES TABELA'!$B$13</f>
        <v>0</v>
      </c>
      <c r="FD782" s="250">
        <f t="shared" ref="FD782:FD785" si="897">GL782</f>
        <v>0</v>
      </c>
      <c r="FE782" s="105"/>
      <c r="FF782" s="119"/>
      <c r="FG782" s="119"/>
      <c r="FH782" s="119"/>
      <c r="FI782" s="119"/>
      <c r="FJ782" s="119"/>
      <c r="FK782" s="119"/>
      <c r="FL782" s="119"/>
      <c r="FM782" s="119"/>
      <c r="FN782" s="119"/>
      <c r="FO782" s="119"/>
      <c r="FP782" s="119"/>
      <c r="FQ782" s="119"/>
      <c r="FR782" s="119"/>
      <c r="FS782" s="119"/>
      <c r="FT782" s="119"/>
      <c r="FU782" s="119"/>
      <c r="FV782" s="119"/>
      <c r="FW782" s="119"/>
      <c r="FX782" s="119"/>
      <c r="FY782" s="119"/>
      <c r="FZ782" s="119"/>
      <c r="GA782" s="119"/>
      <c r="GB782" s="119"/>
      <c r="GC782" s="119"/>
      <c r="GD782" s="119"/>
      <c r="GE782" s="119"/>
      <c r="GF782" s="119"/>
      <c r="GG782" s="119"/>
      <c r="GH782" s="119"/>
      <c r="GI782" s="119"/>
      <c r="GJ782" s="119"/>
      <c r="GK782" s="251"/>
      <c r="GL782" s="103">
        <f t="shared" si="895"/>
        <v>0</v>
      </c>
      <c r="GM782" s="124"/>
      <c r="GN782" s="104"/>
      <c r="GO782" s="104"/>
      <c r="GP782" s="104"/>
      <c r="GQ782" s="104"/>
      <c r="GR782" s="104"/>
      <c r="GS782" s="104"/>
      <c r="GT782" s="104"/>
      <c r="GU782" s="104"/>
      <c r="GV782" s="104"/>
      <c r="GW782" s="104"/>
      <c r="GX782" s="104"/>
      <c r="GY782" s="104"/>
      <c r="GZ782" s="104"/>
      <c r="HA782" s="104"/>
      <c r="HB782" s="104"/>
      <c r="HC782" s="104"/>
      <c r="HD782" s="104"/>
      <c r="HE782" s="104"/>
      <c r="HF782" s="104"/>
      <c r="HG782" s="104"/>
      <c r="HH782" s="104"/>
      <c r="HI782" s="104"/>
      <c r="HJ782" s="104"/>
      <c r="HK782" s="104"/>
      <c r="HL782" s="104"/>
      <c r="HM782" s="104"/>
      <c r="HN782" s="104"/>
      <c r="HO782" s="104"/>
      <c r="HP782" s="104"/>
      <c r="HQ782" s="64"/>
      <c r="HR782" s="64"/>
      <c r="HS782" s="64"/>
      <c r="HT782" s="64"/>
      <c r="HU782" s="64"/>
      <c r="HV782" s="64"/>
      <c r="HW782" s="105"/>
      <c r="HX782" s="64"/>
      <c r="HY782" s="280">
        <f t="shared" ref="HY782:HY785" si="898">IF(ISTEXT(EM782), VALUE(EM782), EM782)</f>
        <v>0</v>
      </c>
      <c r="HZ782" s="280">
        <f t="shared" ref="HZ782:HZ785" si="899">IF(ISTEXT(EN782), VALUE(EN782), EN782)</f>
        <v>0</v>
      </c>
      <c r="IA782" s="280">
        <f t="shared" ref="IA782:IA785" si="900">IF(ISTEXT(EO782), VALUE(EO782), EO782)</f>
        <v>0</v>
      </c>
      <c r="IB782" s="64"/>
      <c r="IC782" s="64"/>
    </row>
    <row r="783" spans="1:237" s="106" customFormat="1" ht="22.5" customHeight="1" x14ac:dyDescent="0.25">
      <c r="A783" s="368" t="s">
        <v>3875</v>
      </c>
      <c r="B783" s="369" t="s">
        <v>3876</v>
      </c>
      <c r="C783" s="375" t="s">
        <v>3229</v>
      </c>
      <c r="D783" s="371" t="s">
        <v>3868</v>
      </c>
      <c r="E783" s="371" t="s">
        <v>3877</v>
      </c>
      <c r="F783" s="376" t="s">
        <v>3222</v>
      </c>
      <c r="G783" s="376" t="s">
        <v>3223</v>
      </c>
      <c r="H783" s="373" t="s">
        <v>243</v>
      </c>
      <c r="I783" s="374" t="s">
        <v>3878</v>
      </c>
      <c r="J783" s="421" t="s">
        <v>3227</v>
      </c>
      <c r="K783" s="422" t="s">
        <v>3231</v>
      </c>
      <c r="L783" s="329">
        <f>CONTINUA!BV783</f>
        <v>0</v>
      </c>
      <c r="M783" s="329">
        <f>CONTINUA!BW783</f>
        <v>0</v>
      </c>
      <c r="N783" s="657"/>
      <c r="O783" s="658" t="s">
        <v>4230</v>
      </c>
      <c r="P783" s="659" t="s">
        <v>206</v>
      </c>
      <c r="Q783" s="400"/>
      <c r="R783" s="401"/>
      <c r="S783" s="400"/>
      <c r="T783" s="401"/>
      <c r="U783" s="400"/>
      <c r="V783" s="401"/>
      <c r="W783" s="400"/>
      <c r="X783" s="401"/>
      <c r="Y783" s="400"/>
      <c r="Z783" s="401"/>
      <c r="AA783" s="400"/>
      <c r="AB783" s="401"/>
      <c r="AC783" s="400"/>
      <c r="AD783" s="401"/>
      <c r="AE783" s="400"/>
      <c r="AF783" s="401"/>
      <c r="AG783" s="400"/>
      <c r="AH783" s="401"/>
      <c r="AI783" s="400"/>
      <c r="AJ783" s="401"/>
      <c r="AK783" s="400"/>
      <c r="AL783" s="401"/>
      <c r="AM783" s="400"/>
      <c r="AN783" s="401"/>
      <c r="AO783" s="400"/>
      <c r="AP783" s="401"/>
      <c r="AQ783" s="400"/>
      <c r="AR783" s="401"/>
      <c r="AS783" s="400"/>
      <c r="AT783" s="401"/>
      <c r="AU783" s="400"/>
      <c r="AV783" s="401"/>
      <c r="AW783" s="400"/>
      <c r="AX783" s="401"/>
      <c r="AY783" s="400"/>
      <c r="AZ783" s="401"/>
      <c r="BA783" s="400"/>
      <c r="BB783" s="401"/>
      <c r="BC783" s="400"/>
      <c r="BD783" s="401"/>
      <c r="BE783" s="400"/>
      <c r="BF783" s="401"/>
      <c r="BG783" s="400"/>
      <c r="BH783" s="401"/>
      <c r="BI783" s="400"/>
      <c r="BJ783" s="401"/>
      <c r="BK783" s="400"/>
      <c r="BL783" s="401"/>
      <c r="BM783" s="400"/>
      <c r="BN783" s="401"/>
      <c r="BO783" s="400"/>
      <c r="BP783" s="401"/>
      <c r="BQ783" s="400"/>
      <c r="BR783" s="401"/>
      <c r="BS783" s="400"/>
      <c r="BT783" s="401"/>
      <c r="BU783" s="400"/>
      <c r="BV783" s="401"/>
      <c r="BW783" s="400"/>
      <c r="BX783" s="401"/>
      <c r="BY783" s="400"/>
      <c r="BZ783" s="401"/>
      <c r="CA783" s="400"/>
      <c r="CB783" s="401"/>
      <c r="CC783" s="400"/>
      <c r="CD783" s="401"/>
      <c r="CE783" s="400"/>
      <c r="CF783" s="401"/>
      <c r="CG783" s="400"/>
      <c r="CH783" s="401"/>
      <c r="CI783" s="400"/>
      <c r="CJ783" s="401"/>
      <c r="CK783" s="400"/>
      <c r="CL783" s="401"/>
      <c r="CM783" s="400"/>
      <c r="CN783" s="401"/>
      <c r="CO783" s="400"/>
      <c r="CP783" s="401"/>
      <c r="CQ783" s="400"/>
      <c r="CR783" s="401"/>
      <c r="CS783" s="400"/>
      <c r="CT783" s="401"/>
      <c r="CU783" s="400"/>
      <c r="CV783" s="401"/>
      <c r="CW783" s="400"/>
      <c r="CX783" s="401"/>
      <c r="CY783" s="400"/>
      <c r="CZ783" s="401"/>
      <c r="DA783" s="400"/>
      <c r="DB783" s="401"/>
      <c r="DC783" s="400"/>
      <c r="DD783" s="401"/>
      <c r="DE783" s="400"/>
      <c r="DF783" s="401"/>
      <c r="DG783" s="400"/>
      <c r="DH783" s="401"/>
      <c r="DI783" s="400"/>
      <c r="DJ783" s="401"/>
      <c r="DK783" s="400"/>
      <c r="DL783" s="401"/>
      <c r="DM783" s="400"/>
      <c r="DN783" s="401"/>
      <c r="DO783" s="400"/>
      <c r="DP783" s="401"/>
      <c r="DQ783" s="400"/>
      <c r="DR783" s="401"/>
      <c r="DS783" s="400"/>
      <c r="DT783" s="401"/>
      <c r="DU783" s="400"/>
      <c r="DV783" s="401"/>
      <c r="DW783" s="400"/>
      <c r="DX783" s="401"/>
      <c r="DY783" s="400"/>
      <c r="DZ783" s="401"/>
      <c r="EA783" s="400"/>
      <c r="EB783" s="401"/>
      <c r="EC783" s="400"/>
      <c r="ED783" s="401"/>
      <c r="EE783" s="400"/>
      <c r="EF783" s="401"/>
      <c r="EG783" s="400"/>
      <c r="EH783" s="401"/>
      <c r="EI783" s="400"/>
      <c r="EJ783" s="447"/>
      <c r="EK783" s="511"/>
      <c r="EL783" s="514"/>
      <c r="EM783" s="448"/>
      <c r="EN783" s="344"/>
      <c r="EO783" s="345"/>
      <c r="EP783" s="171">
        <f t="shared" si="888"/>
        <v>0</v>
      </c>
      <c r="EQ783" s="171">
        <f t="shared" si="889"/>
        <v>0</v>
      </c>
      <c r="ER783" s="171">
        <f t="shared" si="890"/>
        <v>0</v>
      </c>
      <c r="ES783" s="171">
        <f t="shared" si="891"/>
        <v>0</v>
      </c>
      <c r="ET783" s="171">
        <f t="shared" si="892"/>
        <v>0</v>
      </c>
      <c r="EU783" s="171">
        <f t="shared" si="893"/>
        <v>0</v>
      </c>
      <c r="EV783" s="172">
        <f t="shared" si="894"/>
        <v>0</v>
      </c>
      <c r="EW783" s="125"/>
      <c r="EX783" s="248">
        <f t="shared" si="896"/>
        <v>0</v>
      </c>
      <c r="EY783" s="174">
        <f>(L783*regular)+(M783*Cadeirantee)</f>
        <v>0</v>
      </c>
      <c r="EZ783" s="249">
        <f>SUMIF(FG783:GJ783,"&gt;0")</f>
        <v>0</v>
      </c>
      <c r="FA783" s="249">
        <f>SUMIF(FG783:GJ783,"&lt;0")+SUMIF(GN783:HP783,"&lt;0")</f>
        <v>0</v>
      </c>
      <c r="FB783" s="174">
        <v>0</v>
      </c>
      <c r="FC783" s="126">
        <f>N783*km*'VALORES TABELA'!$B$13</f>
        <v>0</v>
      </c>
      <c r="FD783" s="250">
        <f t="shared" si="897"/>
        <v>0</v>
      </c>
      <c r="FE783" s="105"/>
      <c r="FF783" s="108"/>
      <c r="FG783" s="108"/>
      <c r="FH783" s="108"/>
      <c r="FI783" s="108"/>
      <c r="FJ783" s="108"/>
      <c r="FK783" s="108"/>
      <c r="FL783" s="108"/>
      <c r="FM783" s="108"/>
      <c r="FN783" s="108"/>
      <c r="FO783" s="108"/>
      <c r="FP783" s="108"/>
      <c r="FQ783" s="108"/>
      <c r="FR783" s="108"/>
      <c r="FS783" s="108"/>
      <c r="FT783" s="108"/>
      <c r="FU783" s="108"/>
      <c r="FV783" s="108"/>
      <c r="FW783" s="108"/>
      <c r="FX783" s="108"/>
      <c r="FY783" s="108"/>
      <c r="FZ783" s="108"/>
      <c r="GA783" s="108"/>
      <c r="GB783" s="108"/>
      <c r="GC783" s="108"/>
      <c r="GD783" s="108"/>
      <c r="GE783" s="108"/>
      <c r="GF783" s="108"/>
      <c r="GG783" s="108"/>
      <c r="GH783" s="108"/>
      <c r="GI783" s="108"/>
      <c r="GJ783" s="108"/>
      <c r="GK783" s="251"/>
      <c r="GL783" s="103">
        <f t="shared" si="895"/>
        <v>0</v>
      </c>
      <c r="GM783" s="124"/>
      <c r="GN783" s="104"/>
      <c r="GO783" s="104"/>
      <c r="GP783" s="104"/>
      <c r="GQ783" s="104"/>
      <c r="GR783" s="104"/>
      <c r="GS783" s="104"/>
      <c r="GT783" s="104"/>
      <c r="GU783" s="104"/>
      <c r="GV783" s="104"/>
      <c r="GW783" s="104"/>
      <c r="GX783" s="104"/>
      <c r="GY783" s="104"/>
      <c r="GZ783" s="104"/>
      <c r="HA783" s="104"/>
      <c r="HB783" s="104"/>
      <c r="HC783" s="104"/>
      <c r="HD783" s="104"/>
      <c r="HE783" s="104"/>
      <c r="HF783" s="104"/>
      <c r="HG783" s="104"/>
      <c r="HH783" s="104"/>
      <c r="HI783" s="104"/>
      <c r="HJ783" s="104"/>
      <c r="HK783" s="104"/>
      <c r="HL783" s="104"/>
      <c r="HM783" s="104"/>
      <c r="HN783" s="104"/>
      <c r="HO783" s="104"/>
      <c r="HP783" s="104"/>
      <c r="HQ783" s="64"/>
      <c r="HR783" s="64"/>
      <c r="HS783" s="64"/>
      <c r="HT783" s="64"/>
      <c r="HU783" s="64"/>
      <c r="HV783" s="64"/>
      <c r="HW783" s="105"/>
      <c r="HX783" s="64"/>
      <c r="HY783" s="280">
        <f t="shared" si="898"/>
        <v>0</v>
      </c>
      <c r="HZ783" s="280">
        <f t="shared" si="899"/>
        <v>0</v>
      </c>
      <c r="IA783" s="280">
        <f t="shared" si="900"/>
        <v>0</v>
      </c>
      <c r="IB783" s="64"/>
      <c r="IC783" s="64"/>
    </row>
    <row r="784" spans="1:237" s="106" customFormat="1" ht="22.5" customHeight="1" x14ac:dyDescent="0.25">
      <c r="A784" s="368" t="s">
        <v>3875</v>
      </c>
      <c r="B784" s="369" t="s">
        <v>3876</v>
      </c>
      <c r="C784" s="375" t="s">
        <v>3229</v>
      </c>
      <c r="D784" s="371" t="s">
        <v>3868</v>
      </c>
      <c r="E784" s="371" t="s">
        <v>3877</v>
      </c>
      <c r="F784" s="376" t="s">
        <v>3222</v>
      </c>
      <c r="G784" s="376" t="s">
        <v>3223</v>
      </c>
      <c r="H784" s="373" t="s">
        <v>243</v>
      </c>
      <c r="I784" s="374" t="s">
        <v>3878</v>
      </c>
      <c r="J784" s="421" t="s">
        <v>3227</v>
      </c>
      <c r="K784" s="423" t="s">
        <v>3232</v>
      </c>
      <c r="L784" s="329">
        <f>CONTINUA!BV784</f>
        <v>0</v>
      </c>
      <c r="M784" s="329">
        <f>CONTINUA!BW784</f>
        <v>0</v>
      </c>
      <c r="N784" s="657"/>
      <c r="O784" s="658" t="s">
        <v>4230</v>
      </c>
      <c r="P784" s="659" t="s">
        <v>206</v>
      </c>
      <c r="Q784" s="400"/>
      <c r="R784" s="401"/>
      <c r="S784" s="400"/>
      <c r="T784" s="401"/>
      <c r="U784" s="400"/>
      <c r="V784" s="401"/>
      <c r="W784" s="400"/>
      <c r="X784" s="401"/>
      <c r="Y784" s="400"/>
      <c r="Z784" s="401"/>
      <c r="AA784" s="400"/>
      <c r="AB784" s="401"/>
      <c r="AC784" s="400"/>
      <c r="AD784" s="401"/>
      <c r="AE784" s="400"/>
      <c r="AF784" s="401"/>
      <c r="AG784" s="400"/>
      <c r="AH784" s="401"/>
      <c r="AI784" s="400"/>
      <c r="AJ784" s="401"/>
      <c r="AK784" s="400"/>
      <c r="AL784" s="401"/>
      <c r="AM784" s="400"/>
      <c r="AN784" s="401"/>
      <c r="AO784" s="400"/>
      <c r="AP784" s="401"/>
      <c r="AQ784" s="400"/>
      <c r="AR784" s="401"/>
      <c r="AS784" s="400"/>
      <c r="AT784" s="401"/>
      <c r="AU784" s="400"/>
      <c r="AV784" s="401"/>
      <c r="AW784" s="400"/>
      <c r="AX784" s="401"/>
      <c r="AY784" s="400"/>
      <c r="AZ784" s="401"/>
      <c r="BA784" s="400"/>
      <c r="BB784" s="401"/>
      <c r="BC784" s="400"/>
      <c r="BD784" s="401"/>
      <c r="BE784" s="400"/>
      <c r="BF784" s="401"/>
      <c r="BG784" s="400"/>
      <c r="BH784" s="401"/>
      <c r="BI784" s="400"/>
      <c r="BJ784" s="401"/>
      <c r="BK784" s="400"/>
      <c r="BL784" s="401"/>
      <c r="BM784" s="400"/>
      <c r="BN784" s="401"/>
      <c r="BO784" s="400"/>
      <c r="BP784" s="401"/>
      <c r="BQ784" s="400"/>
      <c r="BR784" s="401"/>
      <c r="BS784" s="400"/>
      <c r="BT784" s="401"/>
      <c r="BU784" s="400"/>
      <c r="BV784" s="401"/>
      <c r="BW784" s="400"/>
      <c r="BX784" s="401"/>
      <c r="BY784" s="400"/>
      <c r="BZ784" s="401"/>
      <c r="CA784" s="400"/>
      <c r="CB784" s="401"/>
      <c r="CC784" s="400"/>
      <c r="CD784" s="401"/>
      <c r="CE784" s="400"/>
      <c r="CF784" s="401"/>
      <c r="CG784" s="400"/>
      <c r="CH784" s="401"/>
      <c r="CI784" s="400"/>
      <c r="CJ784" s="401"/>
      <c r="CK784" s="400"/>
      <c r="CL784" s="401"/>
      <c r="CM784" s="400"/>
      <c r="CN784" s="401"/>
      <c r="CO784" s="400"/>
      <c r="CP784" s="401"/>
      <c r="CQ784" s="400"/>
      <c r="CR784" s="401"/>
      <c r="CS784" s="400"/>
      <c r="CT784" s="401"/>
      <c r="CU784" s="400"/>
      <c r="CV784" s="401"/>
      <c r="CW784" s="400"/>
      <c r="CX784" s="401"/>
      <c r="CY784" s="400"/>
      <c r="CZ784" s="401"/>
      <c r="DA784" s="400"/>
      <c r="DB784" s="401"/>
      <c r="DC784" s="400"/>
      <c r="DD784" s="401"/>
      <c r="DE784" s="400"/>
      <c r="DF784" s="401"/>
      <c r="DG784" s="400"/>
      <c r="DH784" s="401"/>
      <c r="DI784" s="400"/>
      <c r="DJ784" s="401"/>
      <c r="DK784" s="400"/>
      <c r="DL784" s="401"/>
      <c r="DM784" s="400"/>
      <c r="DN784" s="401"/>
      <c r="DO784" s="400"/>
      <c r="DP784" s="401"/>
      <c r="DQ784" s="400"/>
      <c r="DR784" s="401"/>
      <c r="DS784" s="400"/>
      <c r="DT784" s="401"/>
      <c r="DU784" s="400"/>
      <c r="DV784" s="401"/>
      <c r="DW784" s="400"/>
      <c r="DX784" s="401"/>
      <c r="DY784" s="400"/>
      <c r="DZ784" s="401"/>
      <c r="EA784" s="400"/>
      <c r="EB784" s="401"/>
      <c r="EC784" s="400"/>
      <c r="ED784" s="401"/>
      <c r="EE784" s="400"/>
      <c r="EF784" s="401"/>
      <c r="EG784" s="400"/>
      <c r="EH784" s="401"/>
      <c r="EI784" s="400"/>
      <c r="EJ784" s="447"/>
      <c r="EK784" s="511"/>
      <c r="EL784" s="514"/>
      <c r="EM784" s="448"/>
      <c r="EN784" s="344"/>
      <c r="EO784" s="345"/>
      <c r="EP784" s="171">
        <f t="shared" si="888"/>
        <v>0</v>
      </c>
      <c r="EQ784" s="171">
        <f t="shared" si="889"/>
        <v>0</v>
      </c>
      <c r="ER784" s="171">
        <f t="shared" si="890"/>
        <v>0</v>
      </c>
      <c r="ES784" s="171">
        <f t="shared" si="891"/>
        <v>0</v>
      </c>
      <c r="ET784" s="171">
        <f t="shared" si="892"/>
        <v>0</v>
      </c>
      <c r="EU784" s="171">
        <f t="shared" si="893"/>
        <v>0</v>
      </c>
      <c r="EV784" s="172">
        <f t="shared" si="894"/>
        <v>0</v>
      </c>
      <c r="EW784" s="127"/>
      <c r="EX784" s="248">
        <f t="shared" si="896"/>
        <v>0</v>
      </c>
      <c r="EY784" s="174">
        <f>(L784*regular)+(M784*Cadeirantee)</f>
        <v>0</v>
      </c>
      <c r="EZ784" s="249">
        <f>SUMIF(FG784:GJ784,"&gt;0")</f>
        <v>0</v>
      </c>
      <c r="FA784" s="249">
        <f>SUMIF(FG784:GJ784,"&lt;0")+SUMIF(GN784:HP784,"&lt;0")</f>
        <v>0</v>
      </c>
      <c r="FB784" s="174">
        <v>0</v>
      </c>
      <c r="FC784" s="126">
        <f>N784*km*'VALORES TABELA'!$B$13</f>
        <v>0</v>
      </c>
      <c r="FD784" s="250">
        <f t="shared" si="897"/>
        <v>0</v>
      </c>
      <c r="FE784" s="105"/>
      <c r="FF784" s="118"/>
      <c r="FG784" s="118"/>
      <c r="FH784" s="118"/>
      <c r="FI784" s="118"/>
      <c r="FJ784" s="118"/>
      <c r="FK784" s="118"/>
      <c r="FL784" s="118"/>
      <c r="FM784" s="118"/>
      <c r="FN784" s="118"/>
      <c r="FO784" s="118"/>
      <c r="FP784" s="118"/>
      <c r="FQ784" s="118"/>
      <c r="FR784" s="118"/>
      <c r="FS784" s="118"/>
      <c r="FT784" s="118"/>
      <c r="FU784" s="118"/>
      <c r="FV784" s="118"/>
      <c r="FW784" s="118"/>
      <c r="FX784" s="118"/>
      <c r="FY784" s="118"/>
      <c r="FZ784" s="118"/>
      <c r="GA784" s="118"/>
      <c r="GB784" s="118"/>
      <c r="GC784" s="118"/>
      <c r="GD784" s="118"/>
      <c r="GE784" s="118"/>
      <c r="GF784" s="118"/>
      <c r="GG784" s="118"/>
      <c r="GH784" s="118"/>
      <c r="GI784" s="118"/>
      <c r="GJ784" s="118"/>
      <c r="GK784" s="252"/>
      <c r="GL784" s="103">
        <f t="shared" si="895"/>
        <v>0</v>
      </c>
      <c r="GM784" s="124"/>
      <c r="GN784" s="104"/>
      <c r="GO784" s="104"/>
      <c r="GP784" s="104"/>
      <c r="GQ784" s="104"/>
      <c r="GR784" s="104"/>
      <c r="GS784" s="104"/>
      <c r="GT784" s="104"/>
      <c r="GU784" s="104"/>
      <c r="GV784" s="104"/>
      <c r="GW784" s="104"/>
      <c r="GX784" s="104"/>
      <c r="GY784" s="104"/>
      <c r="GZ784" s="104"/>
      <c r="HA784" s="104"/>
      <c r="HB784" s="104"/>
      <c r="HC784" s="104"/>
      <c r="HD784" s="104"/>
      <c r="HE784" s="104"/>
      <c r="HF784" s="104"/>
      <c r="HG784" s="104"/>
      <c r="HH784" s="104"/>
      <c r="HI784" s="104"/>
      <c r="HJ784" s="104"/>
      <c r="HK784" s="104"/>
      <c r="HL784" s="104"/>
      <c r="HM784" s="104"/>
      <c r="HN784" s="104"/>
      <c r="HO784" s="104"/>
      <c r="HP784" s="104"/>
      <c r="HQ784" s="64"/>
      <c r="HR784" s="65"/>
      <c r="HS784" s="65"/>
      <c r="HT784" s="65"/>
      <c r="HU784" s="65"/>
      <c r="HV784" s="65"/>
      <c r="HW784" s="105"/>
      <c r="HX784" s="65"/>
      <c r="HY784" s="280">
        <f t="shared" si="898"/>
        <v>0</v>
      </c>
      <c r="HZ784" s="280">
        <f t="shared" si="899"/>
        <v>0</v>
      </c>
      <c r="IA784" s="280">
        <f t="shared" si="900"/>
        <v>0</v>
      </c>
      <c r="IB784" s="65"/>
      <c r="IC784" s="65"/>
    </row>
    <row r="785" spans="1:237" s="106" customFormat="1" ht="22.5" customHeight="1" thickBot="1" x14ac:dyDescent="0.3">
      <c r="A785" s="377" t="s">
        <v>3875</v>
      </c>
      <c r="B785" s="378" t="s">
        <v>3876</v>
      </c>
      <c r="C785" s="379" t="s">
        <v>3229</v>
      </c>
      <c r="D785" s="380" t="s">
        <v>3868</v>
      </c>
      <c r="E785" s="380" t="s">
        <v>3877</v>
      </c>
      <c r="F785" s="381" t="s">
        <v>3222</v>
      </c>
      <c r="G785" s="381" t="s">
        <v>3223</v>
      </c>
      <c r="H785" s="382" t="s">
        <v>243</v>
      </c>
      <c r="I785" s="383" t="s">
        <v>3878</v>
      </c>
      <c r="J785" s="421" t="s">
        <v>3227</v>
      </c>
      <c r="K785" s="424" t="s">
        <v>60</v>
      </c>
      <c r="L785" s="329">
        <f>CONTINUA!BV785</f>
        <v>0</v>
      </c>
      <c r="M785" s="329">
        <f>CONTINUA!BW785</f>
        <v>0</v>
      </c>
      <c r="N785" s="657"/>
      <c r="O785" s="658" t="s">
        <v>4230</v>
      </c>
      <c r="P785" s="659" t="s">
        <v>206</v>
      </c>
      <c r="Q785" s="400"/>
      <c r="R785" s="401"/>
      <c r="S785" s="400"/>
      <c r="T785" s="401"/>
      <c r="U785" s="400"/>
      <c r="V785" s="401"/>
      <c r="W785" s="400"/>
      <c r="X785" s="401"/>
      <c r="Y785" s="400"/>
      <c r="Z785" s="401"/>
      <c r="AA785" s="400"/>
      <c r="AB785" s="401"/>
      <c r="AC785" s="400"/>
      <c r="AD785" s="401"/>
      <c r="AE785" s="400"/>
      <c r="AF785" s="401"/>
      <c r="AG785" s="400"/>
      <c r="AH785" s="401"/>
      <c r="AI785" s="400"/>
      <c r="AJ785" s="401"/>
      <c r="AK785" s="400"/>
      <c r="AL785" s="401"/>
      <c r="AM785" s="400"/>
      <c r="AN785" s="401"/>
      <c r="AO785" s="400"/>
      <c r="AP785" s="401"/>
      <c r="AQ785" s="400"/>
      <c r="AR785" s="401"/>
      <c r="AS785" s="400"/>
      <c r="AT785" s="401"/>
      <c r="AU785" s="400"/>
      <c r="AV785" s="401"/>
      <c r="AW785" s="400"/>
      <c r="AX785" s="401"/>
      <c r="AY785" s="400"/>
      <c r="AZ785" s="401"/>
      <c r="BA785" s="400"/>
      <c r="BB785" s="401"/>
      <c r="BC785" s="400"/>
      <c r="BD785" s="401"/>
      <c r="BE785" s="400"/>
      <c r="BF785" s="401"/>
      <c r="BG785" s="400"/>
      <c r="BH785" s="401"/>
      <c r="BI785" s="400"/>
      <c r="BJ785" s="401"/>
      <c r="BK785" s="400"/>
      <c r="BL785" s="401"/>
      <c r="BM785" s="400"/>
      <c r="BN785" s="401"/>
      <c r="BO785" s="400"/>
      <c r="BP785" s="401"/>
      <c r="BQ785" s="400"/>
      <c r="BR785" s="401"/>
      <c r="BS785" s="400"/>
      <c r="BT785" s="401"/>
      <c r="BU785" s="400"/>
      <c r="BV785" s="401"/>
      <c r="BW785" s="400"/>
      <c r="BX785" s="401"/>
      <c r="BY785" s="400"/>
      <c r="BZ785" s="401"/>
      <c r="CA785" s="400"/>
      <c r="CB785" s="401"/>
      <c r="CC785" s="400"/>
      <c r="CD785" s="401"/>
      <c r="CE785" s="400"/>
      <c r="CF785" s="401"/>
      <c r="CG785" s="400"/>
      <c r="CH785" s="401"/>
      <c r="CI785" s="400"/>
      <c r="CJ785" s="401"/>
      <c r="CK785" s="400"/>
      <c r="CL785" s="401"/>
      <c r="CM785" s="400"/>
      <c r="CN785" s="401"/>
      <c r="CO785" s="400"/>
      <c r="CP785" s="401"/>
      <c r="CQ785" s="400"/>
      <c r="CR785" s="401"/>
      <c r="CS785" s="400"/>
      <c r="CT785" s="401"/>
      <c r="CU785" s="400"/>
      <c r="CV785" s="401"/>
      <c r="CW785" s="400"/>
      <c r="CX785" s="401"/>
      <c r="CY785" s="400"/>
      <c r="CZ785" s="401"/>
      <c r="DA785" s="400"/>
      <c r="DB785" s="401"/>
      <c r="DC785" s="400"/>
      <c r="DD785" s="401"/>
      <c r="DE785" s="400"/>
      <c r="DF785" s="401"/>
      <c r="DG785" s="400"/>
      <c r="DH785" s="401"/>
      <c r="DI785" s="400"/>
      <c r="DJ785" s="401"/>
      <c r="DK785" s="400"/>
      <c r="DL785" s="401"/>
      <c r="DM785" s="400"/>
      <c r="DN785" s="401"/>
      <c r="DO785" s="400"/>
      <c r="DP785" s="401"/>
      <c r="DQ785" s="400"/>
      <c r="DR785" s="401"/>
      <c r="DS785" s="400"/>
      <c r="DT785" s="401"/>
      <c r="DU785" s="400"/>
      <c r="DV785" s="401"/>
      <c r="DW785" s="400"/>
      <c r="DX785" s="401"/>
      <c r="DY785" s="400"/>
      <c r="DZ785" s="401"/>
      <c r="EA785" s="400"/>
      <c r="EB785" s="401"/>
      <c r="EC785" s="400"/>
      <c r="ED785" s="401"/>
      <c r="EE785" s="400"/>
      <c r="EF785" s="401"/>
      <c r="EG785" s="400"/>
      <c r="EH785" s="401"/>
      <c r="EI785" s="400"/>
      <c r="EJ785" s="447"/>
      <c r="EK785" s="512"/>
      <c r="EL785" s="515"/>
      <c r="EM785" s="450"/>
      <c r="EN785" s="348"/>
      <c r="EO785" s="348"/>
      <c r="EP785" s="179">
        <f t="shared" si="888"/>
        <v>0</v>
      </c>
      <c r="EQ785" s="179">
        <f t="shared" si="889"/>
        <v>0</v>
      </c>
      <c r="ER785" s="179">
        <f t="shared" si="890"/>
        <v>0</v>
      </c>
      <c r="ES785" s="179">
        <f t="shared" si="891"/>
        <v>0</v>
      </c>
      <c r="ET785" s="179">
        <f t="shared" si="892"/>
        <v>0</v>
      </c>
      <c r="EU785" s="179">
        <f t="shared" si="893"/>
        <v>0</v>
      </c>
      <c r="EV785" s="172">
        <f t="shared" si="894"/>
        <v>0</v>
      </c>
      <c r="EW785" s="253"/>
      <c r="EX785" s="254">
        <v>0</v>
      </c>
      <c r="EY785" s="180">
        <v>0</v>
      </c>
      <c r="EZ785" s="255">
        <v>0</v>
      </c>
      <c r="FA785" s="255">
        <v>0</v>
      </c>
      <c r="FB785" s="180">
        <f>SUM(FF785:GI785)/2</f>
        <v>0</v>
      </c>
      <c r="FC785" s="256">
        <f>N785*km*'VALORES TABELA'!$B$13</f>
        <v>0</v>
      </c>
      <c r="FD785" s="250">
        <f t="shared" si="897"/>
        <v>0</v>
      </c>
      <c r="FE785" s="257"/>
      <c r="FF785" s="181">
        <f>((Q785+S785)*Percapita)+((R785+T785)*Cadeirante)</f>
        <v>0</v>
      </c>
      <c r="FG785" s="181">
        <f>((U785+W785)*Percapita/30*FG$4)+((V785+X785)*Cadeirante/30*FG$4)</f>
        <v>0</v>
      </c>
      <c r="FH785" s="181">
        <f>((Y785+AA785)*Percapita/30*FH$4)+((Z785+AB785)*Cadeirante/30*FH$4)</f>
        <v>0</v>
      </c>
      <c r="FI785" s="181">
        <f>((AC785+AE785)*Percapita/30*FI$4)+((AD785+AF785)*Cadeirante/30*FI$4)</f>
        <v>0</v>
      </c>
      <c r="FJ785" s="181">
        <f>((AG785+AI785)*Percapita/30*FJ$4)+((AH785+AJ785)*Cadeirante/30*FJ$4)</f>
        <v>0</v>
      </c>
      <c r="FK785" s="181">
        <f>((AK785+AM785)*Percapita/30*FK$4)+((AL785+AN785)*Cadeirante/30*FK$4)</f>
        <v>0</v>
      </c>
      <c r="FL785" s="181">
        <f>((AO785+AQ785)*Percapita/30*FL$4)+((AP785+AR785)*Cadeirante/30*FL$4)</f>
        <v>0</v>
      </c>
      <c r="FM785" s="181">
        <f>((AS785+AU785)*Percapita/30*FM$4)+((AT785+AV785)*Cadeirante/30*FM$4)</f>
        <v>0</v>
      </c>
      <c r="FN785" s="181">
        <f>((AW785+AY785)*Percapita/30*FN$4)+((AX785+AZ785)*Cadeirante/30*FN$4)</f>
        <v>0</v>
      </c>
      <c r="FO785" s="181">
        <f>((BA785+BC785)*Percapita/30*FO$4)+((BB785+BD785)*Cadeirante/30*FO$4)</f>
        <v>0</v>
      </c>
      <c r="FP785" s="181">
        <f>((BE785+BG785)*Percapita/30*FP$4)+((BF785+BH785)*Cadeirante/30*FP$4)</f>
        <v>0</v>
      </c>
      <c r="FQ785" s="181">
        <f>((BI785+BK785)*Percapita/30*FQ$4)+((BJ785+BL785)*Cadeirante/30*FQ$4)</f>
        <v>0</v>
      </c>
      <c r="FR785" s="181">
        <f>((BM785+BO785)*Percapita/30*FR$4)+((BN785+BP785)*Cadeirante/30*FR$4)</f>
        <v>0</v>
      </c>
      <c r="FS785" s="181">
        <f>((BQ785+BS785)*Percapita/30*FS$4)+((BR785+BT785)*Cadeirante/30*FS$4)</f>
        <v>0</v>
      </c>
      <c r="FT785" s="181">
        <f>((BU785+BW785)*Percapita/30*FT$4)+((BV785+BX785)*Cadeirante/30*FT$4)</f>
        <v>0</v>
      </c>
      <c r="FU785" s="181">
        <f>((BY785+CA785)*Percapita/30*FU$4)+((BZ785+CB785)*Cadeirante/30*FU$4)</f>
        <v>0</v>
      </c>
      <c r="FV785" s="181">
        <f>((CC785+CE785)*Percapita/30*FV$4)+((CD785+CF785)*Cadeirante/30*FV$4)</f>
        <v>0</v>
      </c>
      <c r="FW785" s="181">
        <f>((CG785+CI785)*Percapita/30*FW$4)+((CI785+CK785)*Cadeirante/30*FW$4)</f>
        <v>0</v>
      </c>
      <c r="FX785" s="181">
        <f>((CK785+CM785)*Percapita/30*FX$4)+((CL785+CN785)*Cadeirante/30*FX$4)</f>
        <v>0</v>
      </c>
      <c r="FY785" s="181">
        <f>((CO785+CQ785)*Percapita/30*FY$4)+((CP785+CR785)*Cadeirante/30*FY$4)</f>
        <v>0</v>
      </c>
      <c r="FZ785" s="181">
        <f>((CS785+CU785)*Percapita/30*FZ$4)+((CT785+CV785)*Cadeirante/30*FZ$4)</f>
        <v>0</v>
      </c>
      <c r="GA785" s="181">
        <f>((CW785+CY785)*Percapita/30*GA$4)+((CX785+CZ785)*Cadeirante/30*GA$4)</f>
        <v>0</v>
      </c>
      <c r="GB785" s="181">
        <f>((DA785+DC785)*Percapita/30*GB$4)+((DB785+DD785)*Cadeirante/30*GB$4)</f>
        <v>0</v>
      </c>
      <c r="GC785" s="181">
        <f>((DE785+DG785)*Percapita/30*GC$4)+((DF785+DH785)*Cadeirante/30*GC$4)</f>
        <v>0</v>
      </c>
      <c r="GD785" s="181">
        <f>((DI785+DK785)*Percapita/30*GD$4)+((DJ785+DL785)*Cadeirante/30*GD$4)</f>
        <v>0</v>
      </c>
      <c r="GE785" s="181">
        <f>((DM785+DO785)*Percapita/30*GE$4)+((DN785+DP785)*Cadeirante/30*GE$4)</f>
        <v>0</v>
      </c>
      <c r="GF785" s="181">
        <f>((DQ785+DS785)*Percapita/30*GF$4)+((DR785+DT785)*Cadeirante/30*GF$4)</f>
        <v>0</v>
      </c>
      <c r="GG785" s="181">
        <f>((DU785+DW785)*Percapita/30*GG$4)+((DV785+DX785)*Cadeirante/30*GG$4)</f>
        <v>0</v>
      </c>
      <c r="GH785" s="181">
        <f>((DY785+EA785)*Percapita/30*GH$4)+((DZ785+EB785)*Cadeirante/30*GH$4)</f>
        <v>0</v>
      </c>
      <c r="GI785" s="181">
        <f>((EC785+EE785)*Percapita/30*GI$4)+((ED785+EF785)*Cadeirante/30*GI$4)</f>
        <v>0</v>
      </c>
      <c r="GJ785" s="181">
        <f>((EG785+EI785)*Percapita)+((EH785+EJ785)*Cadeirante)</f>
        <v>0</v>
      </c>
      <c r="GK785" s="258"/>
      <c r="GL785" s="103">
        <f t="shared" si="895"/>
        <v>0</v>
      </c>
      <c r="GM785" s="124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259"/>
      <c r="HQ785" s="64"/>
      <c r="HW785" s="257"/>
      <c r="HY785" s="280">
        <f t="shared" si="898"/>
        <v>0</v>
      </c>
      <c r="HZ785" s="280">
        <f t="shared" si="899"/>
        <v>0</v>
      </c>
      <c r="IA785" s="280">
        <f t="shared" si="900"/>
        <v>0</v>
      </c>
    </row>
    <row r="786" spans="1:237" s="106" customFormat="1" ht="22.5" customHeight="1" x14ac:dyDescent="0.25">
      <c r="A786" t="s">
        <v>3879</v>
      </c>
      <c r="B786" s="522" t="s">
        <v>3880</v>
      </c>
      <c r="C786" s="523">
        <v>2</v>
      </c>
      <c r="D786" s="524" t="s">
        <v>3881</v>
      </c>
      <c r="E786" s="524" t="s">
        <v>3882</v>
      </c>
      <c r="F786" s="525" t="s">
        <v>3222</v>
      </c>
      <c r="G786" s="525" t="s">
        <v>3223</v>
      </c>
      <c r="H786" s="350" t="s">
        <v>244</v>
      </c>
      <c r="I786" s="351" t="s">
        <v>341</v>
      </c>
      <c r="J786" s="409" t="s">
        <v>3337</v>
      </c>
      <c r="K786" s="410" t="s">
        <v>3228</v>
      </c>
      <c r="L786" s="329">
        <f>CONTINUA!BV786</f>
        <v>0</v>
      </c>
      <c r="M786" s="329">
        <f>CONTINUA!BW786</f>
        <v>0</v>
      </c>
      <c r="N786" s="657"/>
      <c r="O786" s="658" t="s">
        <v>4231</v>
      </c>
      <c r="P786" s="659" t="s">
        <v>206</v>
      </c>
      <c r="Q786" s="400">
        <v>16</v>
      </c>
      <c r="R786" s="401">
        <v>3</v>
      </c>
      <c r="S786" s="400"/>
      <c r="T786" s="401"/>
      <c r="U786" s="400"/>
      <c r="V786" s="401"/>
      <c r="W786" s="400"/>
      <c r="X786" s="401"/>
      <c r="Y786" s="400"/>
      <c r="Z786" s="401"/>
      <c r="AA786" s="400"/>
      <c r="AB786" s="401"/>
      <c r="AC786" s="400"/>
      <c r="AD786" s="401"/>
      <c r="AE786" s="400"/>
      <c r="AF786" s="401"/>
      <c r="AG786" s="400"/>
      <c r="AH786" s="401"/>
      <c r="AI786" s="400"/>
      <c r="AJ786" s="401"/>
      <c r="AK786" s="400"/>
      <c r="AL786" s="401"/>
      <c r="AM786" s="400"/>
      <c r="AN786" s="401"/>
      <c r="AO786" s="400"/>
      <c r="AP786" s="401"/>
      <c r="AQ786" s="400"/>
      <c r="AR786" s="401"/>
      <c r="AS786" s="400"/>
      <c r="AT786" s="401"/>
      <c r="AU786" s="400"/>
      <c r="AV786" s="401"/>
      <c r="AW786" s="400"/>
      <c r="AX786" s="401"/>
      <c r="AY786" s="400"/>
      <c r="AZ786" s="401"/>
      <c r="BA786" s="400"/>
      <c r="BB786" s="401"/>
      <c r="BC786" s="400"/>
      <c r="BD786" s="401"/>
      <c r="BE786" s="400"/>
      <c r="BF786" s="401"/>
      <c r="BG786" s="400"/>
      <c r="BH786" s="401"/>
      <c r="BI786" s="400"/>
      <c r="BJ786" s="401"/>
      <c r="BK786" s="400"/>
      <c r="BL786" s="401"/>
      <c r="BM786" s="400"/>
      <c r="BN786" s="401"/>
      <c r="BO786" s="400"/>
      <c r="BP786" s="401"/>
      <c r="BQ786" s="400"/>
      <c r="BR786" s="401"/>
      <c r="BS786" s="400"/>
      <c r="BT786" s="401"/>
      <c r="BU786" s="400"/>
      <c r="BV786" s="401"/>
      <c r="BW786" s="400"/>
      <c r="BX786" s="401"/>
      <c r="BY786" s="400"/>
      <c r="BZ786" s="401"/>
      <c r="CA786" s="400"/>
      <c r="CB786" s="401"/>
      <c r="CC786" s="400"/>
      <c r="CD786" s="401"/>
      <c r="CE786" s="400"/>
      <c r="CF786" s="401"/>
      <c r="CG786" s="400"/>
      <c r="CH786" s="401"/>
      <c r="CI786" s="400"/>
      <c r="CJ786" s="401"/>
      <c r="CK786" s="400"/>
      <c r="CL786" s="401"/>
      <c r="CM786" s="400"/>
      <c r="CN786" s="401"/>
      <c r="CO786" s="400"/>
      <c r="CP786" s="401"/>
      <c r="CQ786" s="400"/>
      <c r="CR786" s="401"/>
      <c r="CS786" s="400"/>
      <c r="CT786" s="401"/>
      <c r="CU786" s="400"/>
      <c r="CV786" s="401"/>
      <c r="CW786" s="400"/>
      <c r="CX786" s="401"/>
      <c r="CY786" s="400"/>
      <c r="CZ786" s="401"/>
      <c r="DA786" s="400"/>
      <c r="DB786" s="401"/>
      <c r="DC786" s="400"/>
      <c r="DD786" s="401"/>
      <c r="DE786" s="400"/>
      <c r="DF786" s="401"/>
      <c r="DG786" s="400"/>
      <c r="DH786" s="401"/>
      <c r="DI786" s="400"/>
      <c r="DJ786" s="401"/>
      <c r="DK786" s="400"/>
      <c r="DL786" s="401"/>
      <c r="DM786" s="400"/>
      <c r="DN786" s="401"/>
      <c r="DO786" s="400"/>
      <c r="DP786" s="401"/>
      <c r="DQ786" s="400"/>
      <c r="DR786" s="401"/>
      <c r="DS786" s="400"/>
      <c r="DT786" s="401"/>
      <c r="DU786" s="400"/>
      <c r="DV786" s="401"/>
      <c r="DW786" s="400"/>
      <c r="DX786" s="401"/>
      <c r="DY786" s="400"/>
      <c r="DZ786" s="401"/>
      <c r="EA786" s="400"/>
      <c r="EB786" s="401"/>
      <c r="EC786" s="400"/>
      <c r="ED786" s="401"/>
      <c r="EE786" s="400"/>
      <c r="EF786" s="401"/>
      <c r="EG786" s="400"/>
      <c r="EH786" s="401"/>
      <c r="EI786" s="400"/>
      <c r="EJ786" s="447"/>
      <c r="EK786" s="510"/>
      <c r="EL786" s="513"/>
      <c r="EM786" s="520"/>
      <c r="EN786" s="520"/>
      <c r="EO786" s="520"/>
      <c r="EP786" s="171">
        <f t="shared" si="888"/>
        <v>16</v>
      </c>
      <c r="EQ786" s="171">
        <f t="shared" si="889"/>
        <v>0</v>
      </c>
      <c r="ER786" s="171">
        <f t="shared" si="890"/>
        <v>0</v>
      </c>
      <c r="ES786" s="171">
        <f t="shared" si="891"/>
        <v>3</v>
      </c>
      <c r="ET786" s="171">
        <f t="shared" si="892"/>
        <v>0</v>
      </c>
      <c r="EU786" s="171">
        <f t="shared" si="893"/>
        <v>0</v>
      </c>
      <c r="EV786" s="172">
        <f t="shared" si="894"/>
        <v>19</v>
      </c>
      <c r="EW786" s="367">
        <f>IF(C786=4,IF(MAX(Q786:EJ788)&gt;0,(Especiall/30*(IF(($G786-$F786)=($G$5-$F$5),30,IF(DAY($G786)=31,($G786-$F786),($G786-$F786)+1)))),0),0)</f>
        <v>0</v>
      </c>
      <c r="EX786" s="248">
        <f t="shared" ref="EX786:EX789" si="901">FF786</f>
        <v>26571.06</v>
      </c>
      <c r="EY786" s="174">
        <f>(L786*regular)+(M786*Cadeirantee)</f>
        <v>0</v>
      </c>
      <c r="EZ786" s="249">
        <f>SUMIF(FG786:GJ786,"&gt;0")</f>
        <v>0</v>
      </c>
      <c r="FA786" s="249">
        <f>SUMIF(FG786:GJ786,"&lt;0")+SUMIF(GN786:HP786,"&lt;0")</f>
        <v>0</v>
      </c>
      <c r="FB786" s="174">
        <v>0</v>
      </c>
      <c r="FC786" s="175">
        <f>N786*km*'VALORES TABELA'!$B$13</f>
        <v>0</v>
      </c>
      <c r="FD786" s="250">
        <f>GL786</f>
        <v>0</v>
      </c>
      <c r="FE786" s="176">
        <f>(EW786+EW787+EW788+EW789+EX786+EX787+EX788+EX789+EY786+EY787+EY788+EY789+EY790+EZ786+EZ787+EZ788+EZ789+FA786+FA787+FA788+FA789+FC786+FC787+FC788+FC789+HY786-HZ786-IA786+FD786+FD787+FD788+FD789+FB790)</f>
        <v>26571.06</v>
      </c>
      <c r="FF786" s="177">
        <f>IF(C786=4,SUM(Q786+Q787+Q788+S786+S787+S788)*Percapita/30*FF$4+(R786+R787+R788+T786+T787+T788)*Cadeirante/30*FF$4,IF(C786=3,IF(Q789+S789=10,Fixo/30*FF$4+(Q786+Q787+Q788+S786+S787+S788)*Percapita/30*FF$4+(R789+T789)*Cadeirante/30*FF$4,IF(Q789+S789&lt;=9,(Q789+S789)*Crechee/30*FF$4)+(R789+T789)*Cadeirante/30*FF$4+(Q786+Q787+Q788+S786+S787+S788)*Percapita/30*FF$4)+IF(Q789+S789&gt;=11,Fixo/30*FF$4+(Q789+S789-10)*Crechee/30*FF$4,0),IF(C786=2,IF(R786+R787+R788+R789+T786+T787+T788+T789=1,Cadeirante/30*FF$4,IF(R786+R787+R788+R789+T786+T787+T788+T789=2,Fixo/30*FF$4,IF(R786+R787+R788+R789+T786+T787+T788+T789&gt;2,Fixo/30*FF$4+(R786+R787+R788+R789+T786+T787+T788+T789-2)*Cadeirante/30*FF$4)))+(Q786+Q787+Q788+S786+S787+S788)*Percapita/30*FF$4+(Q789+S789)*Crechee/30*FF$4,IF(C786=1,IF(Q786+Q787+Q788+R786+R787+R788+S786+S787+S788+T786+T787+T788&lt;=15,(Q786+Q787+Q788+S786+S787+S788)*Percapita/30*FF$4,IF(Q786+Q787+Q788+R786+R787+R788+S786+S787+S788+T786+T787+T788&gt;=16,Fixo/30*FF$4+(Q786+Q787+Q788+R786+R787+R788+S786+S787+S788+T786+T787-16)*Percapita/30*FF$4))))))</f>
        <v>26571.06</v>
      </c>
      <c r="FG786" s="177">
        <f>IF(C786=4,SUM(U786+U787+U788+W786+W787+W788)*Percapita/30*FG$4+(V786+V787+V788+X786+X787+X788)*Cadeirante/30*FG$4,IF(C786=3,IF(U789+W789=10,Fixo/30*FG$4+(U786+U787+U788+W786+W787+W788)*Percapita/30*FG$4+(V789+X789)*Cadeirante/30*FG$4,IF(U789+W789&lt;=9,(U789+W789)*Crechee/30*FG$4)+(V789+X789)*Cadeirante/30*FG$4+(U786+U787+U788+W786+W787+W788)*Percapita/30*FG$4)+IF(U789+W789&gt;=11,Fixo/30*FG$4+(U789+W789-10)*Crechee/30*FG$4,0),IF(C786=2,IF(V786+V787+V788+V789+X786+X787+X788+X789=1,Cadeirante/30*FG$4,IF(V786+V787+V788+V789+X786+X787+X788+X789=2,Fixo/30*FG$4,IF(V786+V787+V788+V789+X786+X787+X788+X789&gt;2,Fixo/30*FG$4+(V786+V787+V788+V789+X786+X787+X788+X789-2)*Cadeirante/30*FG$4)))+(U786+U787+U788+W786+W787+W788)*Percapita/30*FG$4+(U789+W789)*Crechee/30*FG$4,IF(C786=1,IF(U786+U787+U788+V786+V787+V788+W786+W787+W788+X786+X787+X788&lt;=15,(U786+U787+U788+W786+W787+W788)*Percapita/30*FG$4,IF(U786+U787+U788+V786+V787+V788+W786+W787+W788+X786+X787+X788&gt;=16,Fixo/30*FG$4+(U786+U787+U788+V786+V787+V788+W786+W787+W788+X786+X787-16)*Percapita/30*FG$4))))))</f>
        <v>0</v>
      </c>
      <c r="FH786" s="177">
        <f>IF(C786=4,SUM(Y786+Y787+Y788+AA786+AA787+AA788)*Percapita/30*FH$4+(Z786+Z787+Z788+AB786+AB787+AB788)*Cadeirante/30*FH$4,IF(C786=3,IF(Y789+AA789=10,Fixo/30*FH$4+(Y786+Y787+Y788+AA786+AA787+AA788)*Percapita/30*FH$4+(Z789+AB789)*Cadeirante/30*FH$4,IF(Y789+AA789&lt;=9,(Y789+AA789)*Crechee/30*FH$4)+(Z789+AB789)*Cadeirante/30*FH$4+(Y786+Y787+Y788+AA786+AA787+AA788)*Percapita/30*FH$4)+IF(Y789+AA789&gt;=11,Fixo/30*FH$4+(Y789+AA789-10)*Crechee/30*FH$4,0),IF(C786=2,IF(Z786+Z787+Z788+Z789+AB786+AB787+AB788+AB789=1,Cadeirante/30*FH$4,IF(Z786+Z787+Z788+Z789+AB786+AB787+AB788+AB789=2,Fixo/30*FH$4,IF(Z786+Z787+Z788+Z789+AB786+AB787+AB788+AB789&gt;2,Fixo/30*FH$4+(Z786+Z787+Z788+Z789+AB786+AB787+AB788+AB789-2)*Cadeirante/30*FH$4)))+(Y786+Y787+Y788+AA786+AA787+AA788)*Percapita/30*FH$4+(Y789+AA789)*Crechee/30*FH$4,IF(C786=1,IF(Y786+Y787+Y788+Z786+Z787+Z788+AA786+AA787+AA788+AB786+AB787+AB788&lt;=15,(Y786+Y787+Y788+AA786+AA787+AA788)*Percapita/30*FH$4,IF(Y786+Y787+Y788+Z786+Z787+Z788+AA786+AA787+AA788+AB786+AB787+AB788&gt;=16,Fixo/30*FH$4+(Y786+Y787+Y788+Z786+Z787+Z788+AA786+AA787+AA788+AB786+AB787-16)*Percapita/30*FH$4))))))</f>
        <v>0</v>
      </c>
      <c r="FI786" s="177">
        <f>IF(C786=4,SUM(AC786+AC787+AC788+AE786+AE787+AE788)*Percapita/30*FI$4+(AD786+AD787+AD788+AF786+AF787+AF788)*Cadeirante/30*FI$4,IF(C786=3,IF(AC789+AE789=10,Fixo/30*FI$4+(AC786+AC787+AC788+AE786+AE787+AE788)*Percapita/30*FI$4+(AD789+AF789)*Cadeirante/30*FI$4,IF(AC789+AE789&lt;=9,(AC789+AE789)*Crechee/30*FI$4)+(AD789+AF789)*Cadeirante/30*FI$4+(AC786+AC787+AC788+AE786+AE787+AE788)*Percapita/30*FI$4)+IF(AC789+AE789&gt;=11,Fixo/30*FI$4+(AC789+AE789-10)*Crechee/30*FI$4,0),IF(C786=2,IF(AD786+AD787+AD788+AD789+AF786+AF787+AF788+AF789=1,Cadeirante/30*FI$4,IF(AD786+AD787+AD788+AD789+AF786+AF787+AF788+AF789=2,Fixo/30*FI$4,IF(AD786+AD787+AD788+AD789+AF786+AF787+AF788+AF789&gt;2,Fixo/30*FI$4+(AD786+AD787+AD788+AD789+AF786+AF787+AF788+AF789-2)*Cadeirante/30*FI$4)))+(AC786+AC787+AC788+AE786+AE787+AE788)*Percapita/30*FI$4+(AC789+AE789)*Crechee/30*FI$4,IF(C786=1,IF(AC786+AC787+AC788+AD786+AD787+AD788+AE786+AE787+AE788+AF786+AF787+AF788&lt;=15,(AC786+AC787+AC788+AE786+AE787+AE788)*Percapita/30*FI$4,IF(AC786+AC787+AC788+AD786+AD787+AD788+AE786+AE787+AE788+AF786+AF787+AF788&gt;=16,Fixo/30*FI$4+(AC786+AC787+AC788+AD786+AD787+AD788+AE786+AE787+AE788+AF786+AF787-16)*Percapita/30*FI$4))))))</f>
        <v>0</v>
      </c>
      <c r="FJ786" s="177">
        <f>IF(C786=4,SUM(AG786+AG787+AG788+AI786+AI787+AI788)*Percapita/30*FJ$4+(AH786+AH787+AH788+AJ786+AJ787+AJ788)*Cadeirante/30*FJ$4,IF(C786=3,IF(AG789+AI789=10,Fixo/30*FJ$4+(AG786+AG787+AG788+AI786+AI787+AI788)*Percapita/30*FJ$4+(AH789+AJ789)*Cadeirante/30*FJ$4,IF(AG789+AI789&lt;=9,(AG789+AI789)*Crechee/30*FJ$4)+(AH789+AJ789)*Cadeirante/30*FJ$4+(AG786+AG787+AG788+AI786+AI787+AI788)*Percapita/30*FJ$4)+IF(AG789+AI789&gt;=11,Fixo/30*FJ$4+(AG789+AI789-10)*Crechee/30*FJ$4,0),IF(C786=2,IF(AH786+AH787+AH788+AH789+AJ786+AJ787+AJ788+AJ789=1,Cadeirante/30*FJ$4,IF(AH786+AH787+AH788+AH789+AJ786+AJ787+AJ788+AJ789=2,Fixo/30*FJ$4,IF(AH786+AH787+AH788+AH789+AJ786+AJ787+AJ788+AJ789&gt;2,Fixo/30*FJ$4+(AH786+AH787+AH788+AH789+AJ786+AJ787+AJ788+AJ789-2)*Cadeirante/30*FJ$4)))+(AG786+AG787+AG788+AI786+AI787+AI788)*Percapita/30*FJ$4+(AG789+AI789)*Crechee/30*FJ$4,IF(C786=1,IF(AG786+AG787+AG788+AH786+AH787+AH788+AI786+AI787+AI788+AJ786+AJ787+AJ788&lt;=15,(AG786+AG787+AG788+AI786+AI787+AI788)*Percapita/30*FJ$4,IF(AG786+AG787+AG788+AH786+AH787+AH788+AI786+AI787+AI788+AJ786+AJ787+AJ788&gt;=16,Fixo/30*FJ$4+(AG786+AG787+AG788+AH786+AH787+AH788+AI786+AI787+AI788+AJ786+AJ787-16)*Percapita/30*FJ$4))))))</f>
        <v>0</v>
      </c>
      <c r="FK786" s="177">
        <f>IF(C786=4,SUM(AK786+AK787+AK788+AM786+AM787+AM788)*Percapita/30*FK$4+(AL786+AL787+AL788+AN786+AN787+AN788)*Cadeirante/30*FK$4,IF(C786=3,IF(AK789+AM789=10,Fixo/30*FK$4+(AK786+AK787+AK788+AM786+AM787+AM788)*Percapita/30*FK$4+(AL789+AN789)*Cadeirante/30*FK$4,IF(AK789+AM789&lt;=9,(AK789+AM789)*Crechee/30*FK$4)+(AL789+AN789)*Cadeirante/30*FK$4+(AK786+AK787+AK788+AM786+AM787+AM788)*Percapita/30*FK$4)+IF(AK789+AM789&gt;=11,Fixo/30*FK$4+(AK789+AM789-10)*Crechee/30*FK$4,0),IF(C786=2,IF(AL786+AL787+AL788+AL789+AN786+AN787+AN788+AN789=1,Cadeirante/30*FK$4,IF(AL786+AL787+AL788+AL789+AN786+AN787+AN788+AN789=2,Fixo/30*FK$4,IF(AL786+AL787+AL788+AL789+AN786+AN787+AN788+AN789&gt;2,Fixo/30*FK$4+(AL786+AL787+AL788+AL789+AN786+AN787+AN788+AN789-2)*Cadeirante/30*FK$4)))+(AK786+AK787+AK788+AM786+AM787+AM788)*Percapita/30*FK$4+(AK789+AM789)*Crechee/30*FK$4,IF(C786=1,IF(AK786+AK787+AK788+AL786+AL787+AL788+AM786+AM787+AM788+AN786+AN787+AN788&lt;=15,(AK786+AK787+AK788+AM786+AM787+AM788)*Percapita/30*FK$4,IF(AK786+AK787+AK788+AL786+AL787+AL788+AM786+AM787+AM788+AN786+AN787+AN788&gt;=16,Fixo/30*FK$4+(AK786+AK787+AK788+AL786+AL787+AL788+AM786+AM787+AM788+AN786+AN787-16)*Percapita/30*FK$4))))))</f>
        <v>0</v>
      </c>
      <c r="FL786" s="177">
        <f>IF(C786=4,SUM(AO786+AO787+AO788+AQ786+AQ787+AQ788)*Percapita/30*FL$4+(AP786+AP787+AP788+AR786+AR787+AR788)*Cadeirante/30*FL$4,IF(C786=3,IF(AO789+AQ789=10,Fixo/30*FL$4+(AO786+AO787+AO788+AQ786+AQ787+AQ788)*Percapita/30*FL$4+(AP789+AR789)*Cadeirante/30*FL$4,IF(AO789+AQ789&lt;=9,(AO789+AQ789)*Crechee/30*FL$4)+(AP789+AR789)*Cadeirante/30*FL$4+(AO786+AO787+AO788+AQ786+AQ787+AQ788)*Percapita/30*FL$4)+IF(AO789+AQ789&gt;=11,Fixo/30*FL$4+(AO789+AQ789-10)*Crechee/30*FL$4,0),IF(C786=2,IF(AP786+AP787+AP788+AP789+AR786+AR787+AR788+AR789=1,Cadeirante/30*FL$4,IF(AP786+AP787+AP788+AP789+AR786+AR787+AR788+AR789=2,Fixo/30*FL$4,IF(AP786+AP787+AP788+AP789+AR786+AR787+AR788+AR789&gt;2,Fixo/30*FL$4+(AP786+AP787+AP788+AP789+AR786+AR787+AR788+AR789-2)*Cadeirante/30*FL$4)))+(AO786+AO787+AO788+AQ786+AQ787+AQ788)*Percapita/30*FL$4+(AO789+AQ789)*Crechee/30*FL$4,IF(C786=1,IF(AO786+AO787+AO788+AP786+AP787+AP788+AQ786+AQ787+AQ788+AR786+AR787+AR788&lt;=15,(AO786+AO787+AO788+AQ786+AQ787+AQ788)*Percapita/30*FL$4,IF(AO786+AO787+AO788+AP786+AP787+AP788+AQ786+AQ787+AQ788+AR786+AR787+AR788&gt;=16,Fixo/30*FL$4+(AO786+AO787+AO788+AP786+AP787+AP788+AQ786+AQ787+AQ788+AR786+AR787-16)*Percapita/30*FL$4))))))</f>
        <v>0</v>
      </c>
      <c r="FM786" s="177">
        <f>IF(C786=4,SUM(AS786+AS787+AS788+AU786+AU787+AU788)*Percapita/30*FM$4+(AT786+AT787+AT788+AV786+AV787+AV788)*Cadeirante/30*FM$4,IF(C786=3,IF(AS789+AU789=10,Fixo/30*FM$4+(AS786+AS787+AS788+AU786+AU787+AU788)*Percapita/30*FM$4+(AT789+AV789)*Cadeirante/30*FM$4,IF(AS789+AU789&lt;=9,(AS789+AU789)*Crechee/30*FM$4)+(AT789+AV789)*Cadeirante/30*FM$4+(AS786+AS787+AS788+AU786+AU787+AU788)*Percapita/30*FM$4)+IF(AS789+AU789&gt;=11,Fixo/30*FM$4+(AS789+AU789-10)*Crechee/30*FM$4,0),IF(C786=2,IF(AT786+AT787+AT788+AT789+AV786+AV787+AV788+AV789=1,Cadeirante/30*FM$4,IF(AT786+AT787+AT788+AT789+AV786+AV787+AV788+AV789=2,Fixo/30*FM$4,IF(AT786+AT787+AT788+AT789+AV786+AV787+AV788+AV789&gt;2,Fixo/30*FM$4+(AT786+AT787+AT788+AT789+AV786+AV787+AV788+AV789-2)*Cadeirante/30*FM$4)))+(AS786+AS787+AS788+AU786+AU787+AU788)*Percapita/30*FM$4+(AS789+AU789)*Crechee/30*FM$4,IF(C786=1,IF(AS786+AS787+AS788+AT786+AT787+AT788+AU786+AU787+AU788+AV786+AV787+AV788&lt;=15,(AS786+AS787+AS788+AU786+AU787+AU788)*Percapita/30*FM$4,IF(AS786+AS787+AS788+AT786+AT787+AT788+AU786+AU787+AU788+AV786+AV787+AV788&gt;=16,Fixo/30*FM$4+(AS786+AS787+AS788+AT786+AT787+AT788+AU786+AU787+AU788+AV786+AV787-16)*Percapita/30*FM$4))))))</f>
        <v>0</v>
      </c>
      <c r="FN786" s="177">
        <f>IF(C786=4,SUM(AW786+AW787+AW788+AY786+AY787+AY788)*Percapita/30*FN$4+(AX786+AX787+AX788+AZ786+AZ787+AZ788)*Cadeirante/30*FN$4,IF(C786=3,IF(AW789+AY789=10,Fixo/30*FN$4+(AW786+AW787+AW788+AY786+AY787+AY788)*Percapita/30*FN$4+(AX789+AZ789)*Cadeirante/30*FN$4,IF(AW789+AY789&lt;=9,(AW789+AY789)*Crechee/30*FN$4)+(AX789+AZ789)*Cadeirante/30*FN$4+(AW786+AW787+AW788+AY786+AY787+AY788)*Percapita/30*FN$4)+IF(AW789+AY789&gt;=11,Fixo/30*FN$4+(AW789+AY789-10)*Crechee/30*FN$4,0),IF(C786=2,IF(AX786+AX787+AX788+AX789+AZ786+AZ787+AZ788+AZ789=1,Cadeirante/30*FN$4,IF(AX786+AX787+AX788+AX789+AZ786+AZ787+AZ788+AZ789=2,Fixo/30*FN$4,IF(AX786+AX787+AX788+AX789+AZ786+AZ787+AZ788+AZ789&gt;2,Fixo/30*FN$4+(AX786+AX787+AX788+AX789+AZ786+AZ787+AZ788+AZ789-2)*Cadeirante/30*FN$4)))+(AW786+AW787+AW788+AY786+AY787+AY788)*Percapita/30*FN$4+(AW789+AY789)*Crechee/30*FN$4,IF(C786=1,IF(AW786+AW787+AW788+AX786+AX787+AX788+AY786+AY787+AY788+AZ786+AZ787+AZ788&lt;=15,(AW786+AW787+AW788+AY786+AY787+AY788)*Percapita/30*FN$4,IF(AW786+AW787+AW788+AX786+AX787+AX788+AY786+AY787+AY788+AZ786+AZ787+AZ788&gt;=16,Fixo/30*FN$4+(AW786+AW787+AW788+AX786+AX787+AX788+AY786+AY787+AY788+AZ786+AZ787-16)*Percapita/30*FN$4))))))</f>
        <v>0</v>
      </c>
      <c r="FO786" s="177">
        <f>IF(C786=4,SUM(BA786+BA787+BA788+BC786+BC787+BC788)*Percapita/30*FO$4+(BB786+BB787+BB788+BD786+BD787+BD788)*Cadeirante/30*FO$4,IF(C786=3,IF(BA789+BC789=10,Fixo/30*FO$4+(BA786+BA787+BA788+BC786+BC787+BC788)*Percapita/30*FO$4+(BB789+BD789)*Cadeirante/30*FO$4,IF(BA789+BC789&lt;=9,(BA789+BC789)*Crechee/30*FO$4)+(BB789+BD789)*Cadeirante/30*FO$4+(BA786+BA787+BA788+BC786+BC787+BC788)*Percapita/30*FO$4)+IF(BA789+BC789&gt;=11,Fixo/30*FO$4+(BA789+BC789-10)*Crechee/30*FO$4,0),IF(C786=2,IF(BB786+BB787+BB788+BB789+BD786+BD787+BD788+BD789=1,Cadeirante/30*FO$4,IF(BB786+BB787+BB788+BB789+BD786+BD787+BD788+BD789=2,Fixo/30*FO$4,IF(BB786+BB787+BB788+BB789+BD786+BD787+BD788+BD789&gt;2,Fixo/30*FO$4+(BB786+BB787+BB788+BB789+BD786+BD787+BD788+BD789-2)*Cadeirante/30*FO$4)))+(BA786+BA787+BA788+BC786+BC787+BC788)*Percapita/30*FO$4+(BA789+BC789)*Crechee/30*FO$4,IF(C786=1,IF(BA786+BA787+BA788+BB786+BB787+BB788+BC786+BC787+BC788+BD786+BD787+BD788&lt;=15,(BA786+BA787+BA788+BC786+BC787+BC788)*Percapita/30*FO$4,IF(BA786+BA787+BA788+BB786+BB787+BB788+BC786+BC787+BC788+BD786+BD787+BD788&gt;=16,Fixo/30*FO$4+(BA786+BA787+BA788+BB786+BB787+BB788+BC786+BC787+BC788+BD786+BD787-16)*Percapita/30*FO$4))))))</f>
        <v>0</v>
      </c>
      <c r="FP786" s="177">
        <f>IF(C786=4,SUM(BE786+BE787+BE788+BG786+BG787+BG788)*Percapita/30*FP$4+(BF786+BF787+BF788+BH786+BH787+BH788)*Cadeirante/30*FP$4,IF(C786=3,IF(BE789+BG789=10,Fixo/30*FP$4+(BE786+BE787+BE788+BG786+BG787+BG788)*Percapita/30*FP$4+(BF789+BH789)*Cadeirante/30*FP$4,IF(BE789+BG789&lt;=9,(BE789+BG789)*Crechee/30*FP$4)+(BF789+BH789)*Cadeirante/30*FP$4+(BE786+BE787+BE788+BG786+BG787+BG788)*Percapita/30*FP$4)+IF(BE789+BG789&gt;=11,Fixo/30*FP$4+(BE789+BG789-10)*Crechee/30*FP$4,0),IF(C786=2,IF(BF786+BF787+BF788+BF789+BH786+BH787+BH788+BH789=1,Cadeirante/30*FP$4,IF(BF786+BF787+BF788+BF789+BH786+BH787+BH788+BH789=2,Fixo/30*FP$4,IF(BF786+BF787+BF788+BF789+BH786+BH787+BH788+BH789&gt;2,Fixo/30*FP$4+(BF786+BF787+BF788+BF789+BH786+BH787+BH788+BH789-2)*Cadeirante/30*FP$4)))+(BE786+BE787+BE788+BG786+BG787+BG788)*Percapita/30*FP$4+(BE789+BG789)*Crechee/30*FP$4,IF(C786=1,IF(BE786+BE787+BE788+BF786+BF787+BF788+BG786+BG787+BG788+BH786+BH787+BH788&lt;=15,(BE786+BE787+BE788+BG786+BG787+BG788)*Percapita/30*FP$4,IF(BE786+BE787+BE788+BF786+BF787+BF788+BG786+BG787+BG788+BH786+BH787+BH788&gt;=16,Fixo/30*FP$4+(BE786+BE787+BE788+BF786+BF787+BF788+BG786+BG787+BG788+BH786+BH787-16)*Percapita/30*FP$4))))))</f>
        <v>0</v>
      </c>
      <c r="FQ786" s="177">
        <f>IF(C786=4,SUM(BI786+BI787+BI788+BK786+BK787+BK788)*Percapita/30*FQ$4+(BJ786+BJ787+BJ788+BL786+BL787+BL788)*Cadeirante/30*FQ$4,IF(C786=3,IF(BI789+BK789=10,Fixo/30*FQ$4+(BI786+BI787+BI788+BK786+BK787+BK788)*Percapita/30*FQ$4+(BJ789+BL789)*Cadeirante/30*FQ$4,IF(BI789+BK789&lt;=9,(BI789+BK789)*Crechee/30*FQ$4)+(BJ789+BL789)*Cadeirante/30*FQ$4+(BI786+BI787+BI788+BK786+BK787+BK788)*Percapita/30*FQ$4)+IF(BI789+BK789&gt;=11,Fixo/30*FQ$4+(BI789+BK789-10)*Crechee/30*FQ$4,0),IF(C786=2,IF(BJ786+BJ787+BJ788+BJ789+BL786+BL787+BL788+BL789=1,Cadeirante/30*FQ$4,IF(BJ786+BJ787+BJ788+BJ789+BL786+BL787+BL788+BL789=2,Fixo/30*FQ$4,IF(BJ786+BJ787+BJ788+BJ789+BL786+BL787+BL788+BL789&gt;2,Fixo/30*FQ$4+(BJ786+BJ787+BJ788+BJ789+BL786+BL787+BL788+BL789-2)*Cadeirante/30*FQ$4)))+(BI786+BI787+BI788+BK786+BK787+BK788)*Percapita/30*FQ$4+(BI789+BK789)*Crechee/30*FQ$4,IF(C786=1,IF(BI786+BI787+BI788+BJ786+BJ787+BJ788+BK786+BK787+BK788+BL786+BL787+BL788&lt;=15,(BI786+BI787+BI788+BK786+BK787+BK788)*Percapita/30*FQ$4,IF(BI786+BI787+BI788+BJ786+BJ787+BJ788+BK786+BK787+BK788+BL786+BL787+BL788&gt;=16,Fixo/30*FQ$4+(BI786+BI787+BI788+BJ786+BJ787+BJ788+BK786+BK787+BK788+BL786+BL787-16)*Percapita/30*FQ$4))))))</f>
        <v>0</v>
      </c>
      <c r="FR786" s="177">
        <f>IF(C786=4,SUM(BM786+BM787+BM788+BO786+BO787+BO788)*Percapita/30*FR$4+(BN786+BN787+BN788+BP786+BP787+BP788)*Cadeirante/30*FR$4,IF(C786=3,IF(BM789+BO789=10,Fixo/30*FR$4+(BM786+BM787+BM788+BO786+BO787+BO788)*Percapita/30*FR$4+(BN789+BP789)*Cadeirante/30*FR$4,IF(BM789+BO789&lt;=9,(BM789+BO789)*Crechee/30*FR$4)+(BN789+BP789)*Cadeirante/30*FR$4+(BM786+BM787+BM788+BO786+BO787+BO788)*Percapita/30*FR$4)+IF(BM789+BO789&gt;=11,Fixo/30*FR$4+(BM789+BO789-10)*Crechee/30*FR$4,0),IF(C786=2,IF(BN786+BN787+BN788+BN789+BP786+BP787+BP788+BP789=1,Cadeirante/30*FR$4,IF(BN786+BN787+BN788+BN789+BP786+BP787+BP788+BP789=2,Fixo/30*FR$4,IF(BN786+BN787+BN788+BN789+BP786+BP787+BP788+BP789&gt;2,Fixo/30*FR$4+(BN786+BN787+BN788+BN789+BP786+BP787+BP788+BP789-2)*Cadeirante/30*FR$4)))+(BM786+BM787+BM788+BO786+BO787+BO788)*Percapita/30*FR$4+(BM789+BO789)*Crechee/30*FR$4,IF(C786=1,IF(BM786+BM787+BM788+BN786+BN787+BN788+BO786+BO787+BO788+BP786+BP787+BP788&lt;=15,(BM786+BM787+BM788+BO786+BO787+BO788)*Percapita/30*FR$4,IF(BM786+BM787+BM788+BN786+BN787+BN788+BO786+BO787+BO788+BP786+BP787+BP788&gt;=16,Fixo/30*FR$4+(BM786+BM787+BM788+BN786+BN787+BN788+BO786+BO787+BO788+BP786+BP787-16)*Percapita/30*FR$4))))))</f>
        <v>0</v>
      </c>
      <c r="FS786" s="177">
        <f>IF(C786=4,SUM(BQ786+BQ787+BQ788+BS786+BS787+BS788)*Percapita/30*FS$4+(BR786+BR787+BR788+BT786+BT787+BT788)*Cadeirante/30*FS$4,IF(C786=3,IF(BQ789+BS789=10,Fixo/30*FS$4+(BQ786+BQ787+BQ788+BS786+BS787+BS788)*Percapita/30*FS$4+(BR789+BT789)*Cadeirante/30*FS$4,IF(BQ789+BS789&lt;=9,(BQ789+BS789)*Crechee/30*FS$4)+(BR789+BT789)*Cadeirante/30*FS$4+(BQ786+BQ787+BQ788+BS786+BS787+BS788)*Percapita/30*FS$4)+IF(BQ789+BS789&gt;=11,Fixo/30*FS$4+(BQ789+BS789-10)*Crechee/30*FS$4,0),IF(C786=2,IF(BR786+BR787+BR788+BR789+BT786+BT787+BT788+BT789=1,Cadeirante/30*FS$4,IF(BR786+BR787+BR788+BR789+BT786+BT787+BT788+BT789=2,Fixo/30*FS$4,IF(BR786+BR787+BR788+BR789+BT786+BT787+BT788+BT789&gt;2,Fixo/30*FS$4+(BR786+BR787+BR788+BR789+BT786+BT787+BT788+BT789-2)*Cadeirante/30*FS$4)))+(BQ786+BQ787+BQ788+BS786+BS787+BS788)*Percapita/30*FS$4+(BQ789+BS789)*Crechee/30*FS$4,IF(C786=1,IF(BQ786+BQ787+BQ788+BR786+BR787+BR788+BS786+BS787+BS788+BT786+BT787+BT788&lt;=15,(BQ786+BQ787+BQ788+BS786+BS787+BS788)*Percapita/30*FS$4,IF(BQ786+BQ787+BQ788+BR786+BR787+BR788+BS786+BS787+BS788+BT786+BT787+BT788&gt;=16,Fixo/30*FS$4+(BQ786+BQ787+BQ788+BR786+BR787+BR788+BS786+BS787+BS788+BT786+BT787-16)*Percapita/30*FS$4))))))</f>
        <v>0</v>
      </c>
      <c r="FT786" s="177">
        <f>IF(C786=4,SUM(BU786+BU787+BU788+BW786+BW787+BW788)*Percapita/30*FT$4+(BV786+BV787+BV788+BX786+BX787+BX788)*Cadeirante/30*FT$4,IF(C786=3,IF(BU789+BW789=10,Fixo/30*FT$4+(BU786+BU787+BU788+BW786+BW787+BW788)*Percapita/30*FT$4+(BV789+BX789)*Cadeirante/30*FT$4,IF(BU789+BW789&lt;=9,(BU789+BW789)*Crechee/30*FT$4)+(BV789+BX789)*Cadeirante/30*FT$4+(BU786+BU787+BU788+BW786+BW787+BW788)*Percapita/30*FT$4)+IF(BU789+BW789&gt;=11,Fixo/30*FT$4+(BU789+BW789-10)*Crechee/30*FT$4,0),IF(C786=2,IF(BV786+BV787+BV788+BV789+BX786+BX787+BX788+BX789=1,Cadeirante/30*FT$4,IF(BV786+BV787+BV788+BV789+BX786+BX787+BX788+BX789=2,Fixo/30*FT$4,IF(BV786+BV787+BV788+BV789+BX786+BX787+BX788+BX789&gt;2,Fixo/30*FT$4+(BV786+BV787+BV788+BV789+BX786+BX787+BX788+BX789-2)*Cadeirante/30*FT$4)))+(BU786+BU787+BU788+BW786+BW787+BW788)*Percapita/30*FT$4+(BU789+BW789)*Crechee/30*FT$4,IF(C786=1,IF(BU786+BU787+BU788+BV786+BV787+BV788+BW786+BW787+BW788+BX786+BX787+BX788&lt;=15,(BU786+BU787+BU788+BW786+BW787+BW788)*Percapita/30*FT$4,IF(BU786+BU787+BU788+BV786+BV787+BV788+BW786+BW787+BW788+BX786+BX787+BX788&gt;=16,Fixo/30*FT$4+(BU786+BU787+BU788+BV786+BV787+BV788+BW786+BW787+BW788+BX786+BX787-16)*Percapita/30*FT$4))))))</f>
        <v>0</v>
      </c>
      <c r="FU786" s="177">
        <f>IF(C786=4,SUM(BY786+BY787+BY788+CA786+CA787+CA788)*Percapita/30*FU$4+(BZ786+BZ787+BZ788+CB786+CB787+CB788)*Cadeirante/30*FU$4,IF(C786=3,IF(BY789+CA789=10,Fixo/30*FU$4+(BY786+BY787+BY788+CA786+CA787+CA788)*Percapita/30*FU$4+(BZ789+CB789)*Cadeirante/30*FU$4,IF(BY789+CA789&lt;=9,(BY789+CA789)*Crechee/30*FU$4)+(BZ789+CB789)*Cadeirante/30*FU$4+(BY786+BY787+BY788+CA786+CA787+CA788)*Percapita/30*FU$4)+IF(BY789+CA789&gt;=11,Fixo/30*FU$4+(BY789+CA789-10)*Crechee/30*FU$4,0),IF(C786=2,IF(BZ786+BZ787+BZ788+BZ789+CB786+CB787+CB788+CB789=1,Cadeirante/30*FU$4,IF(BZ786+BZ787+BZ788+BZ789+CB786+CB787+CB788+CB789=2,Fixo/30*FU$4,IF(BZ786+BZ787+BZ788+BZ789+CB786+CB787+CB788+CB789&gt;2,Fixo/30*FU$4+(BZ786+BZ787+BZ788+BZ789+CB786+CB787+CB788+CB789-2)*Cadeirante/30*FU$4)))+(BY786+BY787+BY788+CA786+CA787+CA788)*Percapita/30*FU$4+(BY789+CA789)*Crechee/30*FU$4,IF(C786=1,IF(BY786+BY787+BY788+BZ786+BZ787+BZ788+CA786+CA787+CA788+CB786+CB787+CB788&lt;=15,(BY786+BY787+BY788+CA786+CA787+CA788)*Percapita/30*FU$4,IF(BY786+BY787+BY788+BZ786+BZ787+BZ788+CA786+CA787+CA788+CB786+CB787+CB788&gt;=16,Fixo/30*FU$4+(BY786+BY787+BY788+BZ786+BZ787+BZ788+CA786+CA787+CA788+CB786+CB787-16)*Percapita/30*FU$4))))))</f>
        <v>0</v>
      </c>
      <c r="FV786" s="177">
        <f>IF(C786=4,SUM(CC786+CC787+CC788+CE786+CE787+CE788)*Percapita/30*FV$4+(CD786+CD787+CD788+CF786+CF787+CF788)*Cadeirante/30*FV$4,IF(C786=3,IF(CC789+CE789=10,Fixo/30*FV$4+(CC786+CC787+CC788+CE786+CE787+CE788)*Percapita/30*FV$4+(CD789+CF789)*Cadeirante/30*FV$4,IF(CC789+CE789&lt;=9,(CC789+CE789)*Crechee/30*FV$4)+(CD789+CF789)*Cadeirante/30*FV$4+(CC786+CC787+CC788+CE786+CE787+CE788)*Percapita/30*FV$4)+IF(CC789+CE789&gt;=11,Fixo/30*FV$4+(CC789+CE789-10)*Crechee/30*FV$4,0),IF(C786=2,IF(CD786+CD787+CD788+CD789+CF786+CF787+CF788+CF789=1,Cadeirante/30*FV$4,IF(CD786+CD787+CD788+CD789+CF786+CF787+CF788+CF789=2,Fixo/30*FV$4,IF(CD786+CD787+CD788+CD789+CF786+CF787+CF788+CF789&gt;2,Fixo/30*FV$4+(CD786+CD787+CD788+CD789+CF786+CF787+CF788+CF789-2)*Cadeirante/30*FV$4)))+(CC786+CC787+CC788+CE786+CE787+CE788)*Percapita/30*FV$4+(CC789+CE789)*Crechee/30*FV$4,IF(C786=1,IF(CC786+CC787+CC788+CD786+CD787+CD788+CE786+CE787+CE788+CF786+CF787+CF788&lt;=15,(CC786+CC787+CC788+CE786+CE787+CE788)*Percapita/30*FV$4,IF(CC786+CC787+CC788+CD786+CD787+CD788+CE786+CE787+CE788+CF786+CF787+CF788&gt;=16,Fixo/30*FV$4+(CC786+CC787+CC788+CD786+CD787+CD788+CE786+CE787+CE788+CF786+CF787-16)*Percapita/30*FV$4))))))</f>
        <v>0</v>
      </c>
      <c r="FW786" s="177">
        <f>IF(C786=4,SUM(CG786+CG787+CG788+CI786+CI787+CI788)*Percapita/30*FW$4+(CH786+CH787+CH788+CJ786+CJ787+CJ788)*Cadeirante/30*FW$4,IF(C786=3,IF(CG789+CI789=10,Fixo/30*FW$4+(CG786+CG787+CG788+CI786+CI787+CI788)*Percapita/30*FW$4+(CH789+CJ789)*Cadeirante/30*FW$4,IF(CG789+CI789&lt;=9,(CG789+CI789)*Crechee/30*FW$4)+(CH789+CJ789)*Cadeirante/30*FW$4+(CG786+CG787+CG788+CI786+CI787+CI788)*Percapita/30*FW$4)+IF(CG789+CI789&gt;=11,Fixo/30*FW$4+(CG789+CI789-10)*Crechee/30*FW$4,0),IF(C786=2,IF(CH786+CH787+CH788+CH789+CJ786+CJ787+CJ788+CJ789=1,Cadeirante/30*FW$4,IF(CH786+CH787+CH788+CH789+CJ786+CJ787+CJ788+CJ789=2,Fixo/30*FW$4,IF(CH786+CH787+CH788+CH789+CJ786+CJ787+CJ788+CJ789&gt;2,Fixo/30*FW$4+(CH786+CH787+CH788+CH789+CJ786+CJ787+CJ788+CJ789-2)*Cadeirante/30*FW$4)))+(CG786+CG787+CG788+CI786+CI787+CI788)*Percapita/30*FW$4+(CG789+CI789)*Crechee/30*FW$4,IF(C786=1,IF(CG786+CG787+CG788+CH786+CH787+CH788+CI786+CI787+CI788+CJ786+CJ787+CJ788&lt;=15,(CG786+CG787+CG788+CI786+CI787+CI788)*Percapita/30*FW$4,IF(CG786+CG787+CG788+CH786+CH787+CH788+CI786+CI787+CI788+CJ786+CJ787+CJ788&gt;=16,Fixo/30*FW$4+(CG786+CG787+CG788+CH786+CH787+CH788+CI786+CI787+CI788+CJ786+CJ787-16)*Percapita/30*FW$4))))))</f>
        <v>0</v>
      </c>
      <c r="FX786" s="177">
        <f>IF(C786=4,SUM(CK786+CK787+CK788+CM786+CM787+CM788)*Percapita/30*FX$4+(CL786+CL787+CL788+CN786+CN787+CN788)*Cadeirante/30*FX$4,IF(C786=3,IF(CK789+CM789=10,Fixo/30*FX$4+(CK786+CK787+CK788+CM786+CM787+CM788)*Percapita/30*FX$4+(CL789+CN789)*Cadeirante/30*FX$4,IF(CK789+CM789&lt;=9,(CK789+CM789)*Crechee/30*FX$4)+(CL789+CN789)*Cadeirante/30*FX$4+(CK786+CK787+CK788+CM786+CM787+CM788)*Percapita/30*FX$4)+IF(CK789+CM789&gt;=11,Fixo/30*FX$4+(CK789+CM789-10)*Crechee/30*FX$4,0),IF(C786=2,IF(CL786+CL787+CL788+CL789+CN786+CN787+CN788+CN789=1,Cadeirante/30*FX$4,IF(CL786+CL787+CL788+CL789+CN786+CN787+CN788+CN789=2,Fixo/30*FX$4,IF(CL786+CL787+CL788+CL789+CN786+CN787+CN788+CN789&gt;2,Fixo/30*FX$4+(CL786+CL787+CL788+CL789+CN786+CN787+CN788+CN789-2)*Cadeirante/30*FX$4)))+(CK786+CK787+CK788+CM786+CM787+CM788)*Percapita/30*FX$4+(CK789+CM789)*Crechee/30*FX$4,IF(C786=1,IF(CK786+CK787+CK788+CL786+CL787+CL788+CM786+CM787+CM788+CN786+CN787+CN788&lt;=15,(CK786+CK787+CK788+CM786+CM787+CM788)*Percapita/30*FX$4,IF(CK786+CK787+CK788+CL786+CL787+CL788+CM786+CM787+CM788+CN786+CN787+CN788&gt;=16,Fixo/30*FX$4+(CK786+CK787+CK788+CL786+CL787+CL788+CM786+CM787+CM788+CN786+CN787-16)*Percapita/30*FX$4))))))</f>
        <v>0</v>
      </c>
      <c r="FY786" s="177">
        <f>IF(C786=4,SUM(CO786+CO787+CO788+CQ786+CQ787+CQ788)*Percapita/30*FY$4+(CP786+CP787+CP788+CR786+CR787+CR788)*Cadeirante/30*FY$4,IF(C786=3,IF(CO789+CQ789=10,Fixo/30*FY$4+(CO786+CO787+CO788+CQ786+CQ787+CQ788)*Percapita/30*FY$4+(CP789+CR789)*Cadeirante/30*FY$4,IF(CO789+CQ789&lt;=9,(CO789+CQ789)*Crechee/30*FY$4)+(CP789+CR789)*Cadeirante/30*FY$4+(CO786+CO787+CO788+CQ786+CQ787+CQ788)*Percapita/30*FY$4)+IF(CO789+CQ789&gt;=11,Fixo/30*FY$4+(CO789+CQ789-10)*Crechee/30*FY$4,0),IF(C786=2,IF(CP786+CP787+CP788+CP789+CR786+CR787+CR788+CR789=1,Cadeirante/30*FY$4,IF(CP786+CP787+CP788+CP789+CR786+CR787+CR788+CR789=2,Fixo/30*FY$4,IF(CP786+CP787+CP788+CP789+CR786+CR787+CR788+CR789&gt;2,Fixo/30*FY$4+(CP786+CP787+CP788+CP789+CR786+CR787+CR788+CR789-2)*Cadeirante/30*FY$4)))+(CO786+CO787+CO788+CQ786+CQ787+CQ788)*Percapita/30*FY$4+(CO789+CQ789)*Crechee/30*FY$4,IF(C786=1,IF(CO786+CO787+CO788+CP786+CP787+CP788+CQ786+CQ787+CQ788+CR786+CR787+CR788&lt;=15,(CO786+CO787+CO788+CQ786+CQ787+CQ788)*Percapita/30*FY$4,IF(CO786+CO787+CO788+CP786+CP787+CP788+CQ786+CQ787+CQ788+CR786+CR787+CR788&gt;=16,Fixo/30*FY$4+(CO786+CO787+CO788+CP786+CP787+CP788+CQ786+CQ787+CQ788+CR786+CR787-16)*Percapita/30*FY$4))))))</f>
        <v>0</v>
      </c>
      <c r="FZ786" s="177">
        <f>IF(C786=4,SUM(CS786+CS787+CS788+CU786+CU787+CU788)*Percapita/30*FZ$4+(CT786+CT787+CT788+CV786+CV787+CV788)*Cadeirante/30*FZ$4,IF(C786=3,IF(CS789+CU789=10,Fixo/30*FZ$4+(CS786+CS787+CS788+CU786+CU787+CU788)*Percapita/30*FZ$4+(CT789+CV789)*Cadeirante/30*FZ$4,IF(CS789+CU789&lt;=9,(CS789+CU789)*Crechee/30*FZ$4)+(CT789+CV789)*Cadeirante/30*FZ$4+(CS786+CS787+CS788+CU786+CU787+CU788)*Percapita/30*FZ$4)+IF(CS789+CU789&gt;=11,Fixo/30*FZ$4+(CS789+CU789-10)*Crechee/30*FZ$4,0),IF(C786=2,IF(CT786+CT787+CT788+CT789+CV786+CV787+CV788+CV789=1,Cadeirante/30*FZ$4,IF(CT786+CT787+CT788+CT789+CV786+CV787+CV788+CV789=2,Fixo/30*FZ$4,IF(CT786+CT787+CT788+CT789+CV786+CV787+CV788+CV789&gt;2,Fixo/30*FZ$4+(CT786+CT787+CT788+CT789+CV786+CV787+CV788+CV789-2)*Cadeirante/30*FZ$4)))+(CS786+CS787+CS788+CU786+CU787+CU788)*Percapita/30*FZ$4+(CS789+CU789)*Crechee/30*FZ$4,IF(C786=1,IF(CS786+CS787+CS788+CT786+CT787+CT788+CU786+CU787+CU788+CV786+CV787+CV788&lt;=15,(CS786+CS787+CS788+CU786+CU787+CU788)*Percapita/30*FZ$4,IF(CS786+CS787+CS788+CT786+CT787+CT788+CU786+CU787+CU788+CV786+CV787+CV788&gt;=16,Fixo/30*FZ$4+(CS786+CS787+CS788+CT786+CT787+CT788+CU786+CU787+CU788+CV786+CV787-16)*Percapita/30*FZ$4))))))</f>
        <v>0</v>
      </c>
      <c r="GA786" s="177">
        <f>IF(C786=4,SUM(CW786+CW787+CW788+CY786+CY787+CY788)*Percapita/30*GA$4+(CX786+CX787+CX788+CZ786+CZ787+CZ788)*Cadeirante/30*GA$4,IF(C786=3,IF(CW789+CY789=10,Fixo/30*GA$4+(CW786+CW787+CW788+CY786+CY787+CY788)*Percapita/30*GA$4+(CX789+CZ789)*Cadeirante/30*GA$4,IF(CW789+CY789&lt;=9,(CW789+CY789)*Crechee/30*GA$4)+(CX789+CZ789)*Cadeirante/30*GA$4+(CW786+CW787+CW788+CY786+CY787+CY788)*Percapita/30*GA$4)+IF(CW789+CY789&gt;=11,Fixo/30*GA$4+(CW789+CY789-10)*Crechee/30*GA$4,0),IF(C786=2,IF(CX786+CX787+CX788+CX789+CZ786+CZ787+CZ788+CZ789=1,Cadeirante/30*GA$4,IF(CX786+CX787+CX788+CX789+CZ786+CZ787+CZ788+CZ789=2,Fixo/30*GA$4,IF(CX786+CX787+CX788+CX789+CZ786+CZ787+CZ788+CZ789&gt;2,Fixo/30*GA$4+(CX786+CX787+CX788+CX789+CZ786+CZ787+CZ788+CZ789-2)*Cadeirante/30*GA$4)))+(CW786+CW787+CW788+CY786+CY787+CY788)*Percapita/30*GA$4+(CW789+CY789)*Crechee/30*GA$4,IF(C786=1,IF(CW786+CW787+CW788+CX786+CX787+CX788+CY786+CY787+CY788+CZ786+CZ787+CZ788&lt;=15,(CW786+CW787+CW788+CY786+CY787+CY788)*Percapita/30*GA$4,IF(CW786+CW787+CW788+CX786+CX787+CX788+CY786+CY787+CY788+CZ786+CZ787+CZ788&gt;=16,Fixo/30*GA$4+(CW786+CW787+CW788+CX786+CX787+CX788+CY786+CY787+CY788+CZ786+CZ787-16)*Percapita/30*GA$4))))))</f>
        <v>0</v>
      </c>
      <c r="GB786" s="177">
        <f>IF(C786=4,SUM(DA786+DA787+DA788+DC786+DC787+DC788)*Percapita/30*GB$4+(DB786+DB787+DB788+DD786+DD787+DD788)*Cadeirante/30*GB$4,IF(C786=3,IF(DA789+DC789=10,Fixo/30*GB$4+(DA786+DA787+DA788+DC786+DC787+DC788)*Percapita/30*GB$4+(DB789+DD789)*Cadeirante/30*GB$4,IF(DA789+DC789&lt;=9,(DA789+DC789)*Crechee/30*GB$4)+(DB789+DD789)*Cadeirante/30*GB$4+(DA786+DA787+DA788+DC786+DC787+DC788)*Percapita/30*GB$4)+IF(DA789+DC789&gt;=11,Fixo/30*GB$4+(DA789+DC789-10)*Crechee/30*GB$4,0),IF(C786=2,IF(DB786+DB787+DB788+DB789+DD786+DD787+DD788+DD789=1,Cadeirante/30*GB$4,IF(DB786+DB787+DB788+DB789+DD786+DD787+DD788+DD789=2,Fixo/30*GB$4,IF(DB786+DB787+DB788+DB789+DD786+DD787+DD788+DD789&gt;2,Fixo/30*GB$4+(DB786+DB787+DB788+DB789+DD786+DD787+DD788+DD789-2)*Cadeirante/30*GB$4)))+(DA786+DA787+DA788+DC786+DC787+DC788)*Percapita/30*GB$4+(DA789+DC789)*Crechee/30*GB$4,IF(C786=1,IF(DA786+DA787+DA788+DB786+DB787+DB788+DC786+DC787+DC788+DD786+DD787+DD788&lt;=15,(DA786+DA787+DA788+DC786+DC787+DC788)*Percapita/30*GB$4,IF(DA786+DA787+DA788+DB786+DB787+DB788+DC786+DC787+DC788+DD786+DD787+DD788&gt;=16,Fixo/30*GB$4+(DA786+DA787+DA788+DB786+DB787+DB788+DC786+DC787+DC788+DD786+DD787-16)*Percapita/30*GB$4))))))</f>
        <v>0</v>
      </c>
      <c r="GC786" s="177">
        <f>IF(C786=4,SUM(DE786+DE787+DE788+DG786+DG787+DG788)*Percapita/30*GC$4+(DF786+DF787+DF788+DH786+DH787+DH788)*Cadeirante/30*GC$4,IF(C786=3,IF(DE789+DG789=10,Fixo/30*GC$4+(DE786+DE787+DE788+DG786+DG787+DG788)*Percapita/30*GC$4+(DF789+DH789)*Cadeirante/30*GC$4,IF(DE789+DG789&lt;=9,(DE789+DG789)*Crechee/30*GC$4)+(DF789+DH789)*Cadeirante/30*GC$4+(DE786+DE787+DE788+DG786+DG787+DG788)*Percapita/30*GC$4)+IF(DE789+DG789&gt;=11,Fixo/30*GC$4+(DE789+DG789-10)*Crechee/30*GC$4,0),IF(C786=2,IF(DF786+DF787+DF788+DF789+DH786+DH787+DH788+DH789=1,Cadeirante/30*GC$4,IF(DF786+DF787+DF788+DF789+DH786+DH787+DH788+DH789=2,Fixo/30*GC$4,IF(DF786+DF787+DF788+DF789+DH786+DH787+DH788+DH789&gt;2,Fixo/30*GC$4+(DF786+DF787+DF788+DF789+DH786+DH787+DH788+DH789-2)*Cadeirante/30*GC$4)))+(DE786+DE787+DE788+DG786+DG787+DG788)*Percapita/30*GC$4+(DE789+DG789)*Crechee/30*GC$4,IF(C786=1,IF(DE786+DE787+DE788+DF786+DF787+DF788+DG786+DG787+DG788+DH786+DH787+DH788&lt;=15,(DE786+DE787+DE788+DG786+DG787+DG788)*Percapita/30*GC$4,IF(DE786+DE787+DE788+DF786+DF787+DF788+DG786+DG787+DG788+DH786+DH787+DH788&gt;=16,Fixo/30*GC$4+(DE786+DE787+DE788+DF786+DF787+DF788+DG786+DG787+DG788+DH786+DH787-16)*Percapita/30*GC$4))))))</f>
        <v>0</v>
      </c>
      <c r="GD786" s="177">
        <f>IF(C786=4,SUM(DI786+DI787+DI788+DK786+DK787+DK788)*Percapita/30*GD$4+(DJ786+DJ787+DJ788+DL786+DL787+DL788)*Cadeirante/30*GD$4,IF(C786=3,IF(DI789+DK789=10,Fixo/30*GD$4+(DI786+DI787+DI788+DK786+DK787+DK788)*Percapita/30*GD$4+(DJ789+DL789)*Cadeirante/30*GD$4,IF(DI789+DK789&lt;=9,(DI789+DK789)*Crechee/30*GD$4)+(DJ789+DL789)*Cadeirante/30*GD$4+(DI786+DI787+DI788+DK786+DK787+DK788)*Percapita/30*GD$4)+IF(DI789+DK789&gt;=11,Fixo/30*GD$4+(DI789+DK789-10)*Crechee/30*GD$4,0),IF(C786=2,IF(DJ786+DJ787+DJ788+DJ789+DL786+DL787+DL788+DL789=1,Cadeirante/30*GD$4,IF(DJ786+DJ787+DJ788+DJ789+DL786+DL787+DL788+DL789=2,Fixo/30*GD$4,IF(DJ786+DJ787+DJ788+DJ789+DL786+DL787+DL788+DL789&gt;2,Fixo/30*GD$4+(DJ786+DJ787+DJ788+DJ789+DL786+DL787+DL788+DL789-2)*Cadeirante/30*GD$4)))+(DI786+DI787+DI788+DK786+DK787+DK788)*Percapita/30*GD$4+(DI789+DK789)*Crechee/30*GD$4,IF(C786=1,IF(DI786+DI787+DI788+DJ786+DJ787+DJ788+DK786+DK787+DK788+DL786+DL787+DL788&lt;=15,(DI786+DI787+DI788+DK786+DK787+DK788)*Percapita/30*GD$4,IF(DI786+DI787+DI788+DJ786+DJ787+DJ788+DK786+DK787+DK788+DL786+DL787+DL788&gt;=16,Fixo/30*GD$4+(DI786+DI787+DI788+DJ786+DJ787+DJ788+DK786+DK787+DK788+DL786+DL787-16)*Percapita/30*GD$4))))))</f>
        <v>0</v>
      </c>
      <c r="GE786" s="177">
        <f>IF(C786=4,SUM(DM786+DM787+DM788+DO786+DO787+DO788)*Percapita/30*GE$4+(DN786+DN787+DN788+DP786+DP787+DP788)*Cadeirante/30*GE$4,IF(C786=3,IF(DM789+DO789=10,Fixo/30*GE$4+(DM786+DM787+DM788+DO786+DO787+DO788)*Percapita/30*GE$4+(DN789+DP789)*Cadeirante/30*GE$4,IF(DM789+DO789&lt;=9,(DM789+DO789)*Crechee/30*GE$4)+(DN789+DP789)*Cadeirante/30*GE$4+(DM786+DM787+DM788+DO786+DO787+DO788)*Percapita/30*GE$4)+IF(DM789+DO789&gt;=11,Fixo/30*GE$4+(DM789+DO789-10)*Crechee/30*GE$4,0),IF(C786=2,IF(DN786+DN787+DN788+DN789+DP786+DP787+DP788+DP789=1,Cadeirante/30*GE$4,IF(DN786+DN787+DN788+DN789+DP786+DP787+DP788+DP789=2,Fixo/30*GE$4,IF(DN786+DN787+DN788+DN789+DP786+DP787+DP788+DP789&gt;2,Fixo/30*GE$4+(DN786+DN787+DN788+DN789+DP786+DP787+DP788+DP789-2)*Cadeirante/30*GE$4)))+(DM786+DM787+DM788+DO786+DO787+DO788)*Percapita/30*GE$4+(DM789+DO789)*Crechee/30*GE$4,IF(C786=1,IF(DM786+DM787+DM788+DN786+DN787+DN788+DO786+DO787+DO788+DP786+DP787+DP788&lt;=15,(DM786+DM787+DM788+DO786+DO787+DO788)*Percapita/30*GE$4,IF(DM786+DM787+DM788+DN786+DN787+DN788+DO786+DO787+DO788+DP786+DP787+DP788&gt;=16,Fixo/30*GE$4+(DM786+DM787+DM788+DN786+DN787+DN788+DO786+DO787+DO788+DP786+DP787-16)*Percapita/30*GE$4))))))</f>
        <v>0</v>
      </c>
      <c r="GF786" s="177">
        <f>IF(C786=4,SUM(DQ786+DQ787+DQ788+DS786+DS787+DS788)*Percapita/30*GF$4+(DR786+DR787+DR788+DT786+DT787+DT788)*Cadeirante/30*GF$4,IF(C786=3,IF(DQ789+DS789=10,Fixo/30*GF$4+(DQ786+DQ787+DQ788+DS786+DS787+DS788)*Percapita/30*GF$4+(DR789+DT789)*Cadeirante/30*GF$4,IF(DQ789+DS789&lt;=9,(DQ789+DS789)*Crechee/30*GF$4)+(DR789+DT789)*Cadeirante/30*GF$4+(DQ786+DQ787+DQ788+DS786+DS787+DS788)*Percapita/30*GF$4)+IF(DQ789+DS789&gt;=11,Fixo/30*GF$4+(DQ789+DS789-10)*Crechee/30*GF$4,0),IF(C786=2,IF(DR786+DR787+DR788+DR789+DT786+DT787+DT788+DT789=1,Cadeirante/30*GF$4,IF(DR786+DR787+DR788+DR789+DT786+DT787+DT788+DT789=2,Fixo/30*GF$4,IF(DR786+DR787+DR788+DR789+DT786+DT787+DT788+DT789&gt;2,Fixo/30*GF$4+(DR786+DR787+DR788+DR789+DT786+DT787+DT788+DT789-2)*Cadeirante/30*GF$4)))+(DQ786+DQ787+DQ788+DS786+DS787+DS788)*Percapita/30*GF$4+(DQ789+DS789)*Crechee/30*GF$4,IF(C786=1,IF(DQ786+DQ787+DQ788+DR786+DR787+DR788+DS786+DS787+DS788+DT786+DT787+DT788&lt;=15,(DQ786+DQ787+DQ788+DS786+DS787+DS788)*Percapita/30*GF$4,IF(DQ786+DQ787+DQ788+DR786+DR787+DR788+DS786+DS787+DS788+DT786+DT787+DT788&gt;=16,Fixo/30*GF$4+(DQ786+DQ787+DQ788+DR786+DR787+DR788+DS786+DS787+DS788+DT786+DT787-16)*Percapita/30*GF$4))))))</f>
        <v>0</v>
      </c>
      <c r="GG786" s="177">
        <f>IF(C786=4,SUM(DU786+DU787+DU788+DW786+DW787+DW788)*Percapita/30*GG$4+(DV786+DV787+DV788+DX786+DX787+DX788)*Cadeirante/30*GG$4,IF(C786=3,IF(DU789+DW789=10,Fixo/30*GG$4+(DU786+DU787+DU788+DW786+DW787+DW788)*Percapita/30*GG$4+(DV789+DX789)*Cadeirante/30*GG$4,IF(DU789+DW789&lt;=9,(DU789+DW789)*Crechee/30*GG$4)+(DV789+DX789)*Cadeirante/30*GG$4+(DU786+DU787+DU788+DW786+DW787+DW788)*Percapita/30*GG$4)+IF(DU789+DW789&gt;=11,Fixo/30*GG$4+(DU789+DW789-10)*Crechee/30*GG$4,0),IF(C786=2,IF(DV786+DV787+DV788+DV789+DX786+DX787+DX788+DX789=1,Cadeirante/30*GG$4,IF(DV786+DV787+DV788+DV789+DX786+DX787+DX788+DX789=2,Fixo/30*GG$4,IF(DV786+DV787+DV788+DV789+DX786+DX787+DX788+DX789&gt;2,Fixo/30*GG$4+(DV786+DV787+DV788+DV789+DX786+DX787+DX788+DX789-2)*Cadeirante/30*GG$4)))+(DU786+DU787+DU788+DW786+DW787+DW788)*Percapita/30*GG$4+(DU789+DW789)*Crechee/30*GG$4,IF(C786=1,IF(DU786+DU787+DU788+DV786+DV787+DV788+DW786+DW787+DW788+DX786+DX787+DX788&lt;=15,(DU786+DU787+DU788+DW786+DW787+DW788)*Percapita/30*GG$4,IF(DU786+DU787+DU788+DV786+DV787+DV788+DW786+DW787+DW788+DX786+DX787+DX788&gt;=16,Fixo/30*GG$4+(DU786+DU787+DU788+DV786+DV787+DV788+DW786+DW787+DW788+DX786+DX787-16)*Percapita/30*GG$4))))))</f>
        <v>0</v>
      </c>
      <c r="GH786" s="177">
        <f>IF(C786=4,SUM(DY786+DY787+DY788+EA786+EA787+EA788)*Percapita/30*GH$4+(DZ786+DZ787+DZ788+EB786+EB787+EB788)*Cadeirante/30*GH$4,IF(C786=3,IF(DY789+EA789=10,Fixo/30*GH$4+(DY786+DY787+DY788+EA786+EA787+EA788)*Percapita/30*GH$4+(DZ789+EB789)*Cadeirante/30*GH$4,IF(DY789+EA789&lt;=9,(DY789+EA789)*Crechee/30*GH$4)+(DZ789+EB789)*Cadeirante/30*GH$4+(DY786+DY787+DY788+EA786+EA787+EA788)*Percapita/30*GH$4)+IF(DY789+EA789&gt;=11,Fixo/30*GH$4+(DY789+EA789-10)*Crechee/30*GH$4,0),IF(C786=2,IF(DZ786+DZ787+DZ788+DZ789+EB786+EB787+EB788+EB789=1,Cadeirante/30*GH$4,IF(DZ786+DZ787+DZ788+DZ789+EB786+EB787+EB788+EB789=2,Fixo/30*GH$4,IF(DZ786+DZ787+DZ788+DZ789+EB786+EB787+EB788+EB789&gt;2,Fixo/30*GH$4+(DZ786+DZ787+DZ788+DZ789+EB786+EB787+EB788+EB789-2)*Cadeirante/30*GH$4)))+(DY786+DY787+DY788+EA786+EA787+EA788)*Percapita/30*GH$4+(DY789+EA789)*Crechee/30*GH$4,IF(C786=1,IF(DY786+DY787+DY788+DZ786+DZ787+DZ788+EA786+EA787+EA788+EB786+EB787+EB788&lt;=15,(DY786+DY787+DY788+EA786+EA787+EA788)*Percapita/30*GH$4,IF(DY786+DY787+DY788+DZ786+DZ787+DZ788+EA786+EA787+EA788+EB786+EB787+EB788&gt;=16,Fixo/30*GH$4+(DY786+DY787+DY788+DZ786+DZ787+DZ788+EA786+EA787+EA788+EB786+EB787-16)*Percapita/30*GH$4))))))</f>
        <v>0</v>
      </c>
      <c r="GI786" s="177">
        <f>IF(C786=4,SUM(EC786+EC787+EC788+EE786+EE787+EE788)*Percapita/30*GI$4+(ED786+ED787+ED788+EF786+EF787+EF788)*Cadeirante/30*GI$4,IF(C786=3,IF(EC789+EE789=10,Fixo/30*GI$4+(EC786+EC787+EC788+EE786+EE787+EE788)*Percapita/30*GI$4+(ED789+EF789)*Cadeirante/30*GI$4,IF(EC789+EE789&lt;=9,(EC789+EE789)*Crechee/30*GI$4)+(ED789+EF789)*Cadeirante/30*GI$4+(EC786+EC787+EC788+EE786+EE787+EE788)*Percapita/30*GI$4)+IF(EC789+EE789&gt;=11,Fixo/30*GI$4+(EC789+EE789-10)*Crechee/30*GI$4,0),IF(C786=2,IF(ED786+ED787+ED788+ED789+EF786+EF787+EF788+EF789=1,Cadeirante/30*GI$4,IF(ED786+ED787+ED788+ED789+EF786+EF787+EF788+EF789=2,Fixo/30*GI$4,IF(ED786+ED787+ED788+ED789+EF786+EF787+EF788+EF789&gt;2,Fixo/30*GI$4+(ED786+ED787+ED788+ED789+EF786+EF787+EF788+EF789-2)*Cadeirante/30*GI$4)))+(EC786+EC787+EC788+EE786+EE787+EE788)*Percapita/30*GI$4+(EC789+EE789)*Crechee/30*GI$4,IF(C786=1,IF(EC786+EC787+EC788+ED786+ED787+ED788+EE786+EE787+EE788+EF786+EF787+EF788&lt;=15,(EC786+EC787+EC788+EE786+EE787+EE788)*Percapita/30*GI$4,IF(EC786+EC787+EC788+ED786+ED787+ED788+EE786+EE787+EE788+EF786+EF787+EF788&gt;=16,Fixo/30*GI$4+(EC786+EC787+EC788+ED786+ED787+ED788+EE786+EE787+EE788+EF786+EF787-16)*Percapita/30*GI$4))))))</f>
        <v>0</v>
      </c>
      <c r="GJ786" s="177">
        <f>IF(C786=4,SUM(EG786+EG787+EG788+EI786+EI787+EI788)*Percapita/30*GJ$4+(EH786+EH787+EH788+EJ786+EJ787+EJ788)*Cadeirante/30*GJ$4,IF(C786=3,IF(EG789+EI789=10,Fixo/30*GJ$4+(EG786+EG787+EG788+EI786+EI787+EI788)*Percapita/30*GJ$4+(EH789+EJ789)*Cadeirante/30*GJ$4,IF(EG789+EI789&lt;=9,(EG789+EI789)*Crechee/30*GJ$4)+(EH789+EJ789)*Cadeirante/30*GJ$4+(EG786+EG787+EG788+EI786+EI787+EI788)*Percapita/30*GJ$4)+IF(EG789+EI789&gt;=11,Fixo/30*GJ$4+(EG789+EI789-10)*Crechee/30*GJ$4,0),IF(C786=2,IF(EH786+EH787+EH788+EH789+EJ786+EJ787+EJ788+EJ789=1,Cadeirante/30*GJ$4,IF(EH786+EH787+EH788+EH789+EJ786+EJ787+EJ788+EJ789=2,Fixo/30*GJ$4,IF(EH786+EH787+EH788+EH789+EJ786+EJ787+EJ788+EJ789&gt;2,Fixo/30*GJ$4+(EH786+EH787+EH788+EH789+EJ786+EJ787+EJ788+EJ789-2)*Cadeirante/30*GJ$4)))+(EG786+EG787+EG788+EI786+EI787+EI788)*Percapita/30*GJ$4+(EG789+EI789)*Crechee/30*GJ$4,IF(C786=1,IF(EG786+EG787+EG788+EH786+EH787+EH788+EI786+EI787+EI788+EJ786+EJ787+EJ788&lt;=15,(EG786+EG787+EG788+EI786+EI787+EI788)*Percapita/30*GJ$4,IF(EG786+EG787+EG788+EH786+EH787+EH788+EI786+EI787+EI788+EJ786+EJ787+EJ788&gt;=16,Fixo/30*GJ$4+(EG786+EG787+EG788+EH786+EH787+EH788+EI786+EI787+EI788+EJ786+EJ787-16)*Percapita/30*GJ$4))))))</f>
        <v>0</v>
      </c>
      <c r="GK786" s="178"/>
      <c r="GL786" s="103">
        <f t="shared" si="895"/>
        <v>0</v>
      </c>
      <c r="GM786" s="124"/>
      <c r="GN786" s="104">
        <f>SUMIF(V786:V789,"&lt;0")*Cadeirante/30*GN$4+SUMIF(X786:X789,"&lt;0")*Cadeirante/30*GN$4</f>
        <v>0</v>
      </c>
      <c r="GO786" s="104">
        <f>SUMIF(Z786:Z789,"&lt;0")*Cadeirante/30*GO$4+SUMIF(AB786:AB789,"&lt;0")*Cadeirante/30*GO$4</f>
        <v>0</v>
      </c>
      <c r="GP786" s="104">
        <f>SUMIF(AD786:AD789,"&lt;0")*Cadeirante/30*GP$4+SUMIF(AF786:AF789,"&lt;0")*Cadeirante/30*GP$4</f>
        <v>0</v>
      </c>
      <c r="GQ786" s="104">
        <f>SUMIF(AH786:AH789,"&lt;0")*Cadeirante/30*GQ$4+SUMIF(AJ786:AJ789,"&lt;0")*Cadeirante/30*GQ$4</f>
        <v>0</v>
      </c>
      <c r="GR786" s="104">
        <f>SUMIF(AL786:AL789,"&lt;0")*Cadeirante/30*GR$4+SUMIF(AN786:AN789,"&lt;0")*Cadeirante/30*GR$4</f>
        <v>0</v>
      </c>
      <c r="GS786" s="104">
        <f>SUMIF(AP786:AP789,"&lt;0")*Cadeirante/30*GS$4+SUMIF(AR786:AR789,"&lt;0")*Cadeirante/30*GS$4</f>
        <v>0</v>
      </c>
      <c r="GT786" s="104">
        <f>SUMIF(AT786:AT789,"&lt;0")*Cadeirante/30*GT$4+SUMIF(AV786:AV789,"&lt;0")*Cadeirante/30*GT$4</f>
        <v>0</v>
      </c>
      <c r="GU786" s="104">
        <f>SUMIF(AX786:AX789,"&lt;0")*Cadeirante/30*GU$4+SUMIF(AZ786:AZ789,"&lt;0")*Cadeirante/30*GU$4</f>
        <v>0</v>
      </c>
      <c r="GV786" s="104">
        <f>SUMIF(BB786:BB789,"&lt;0")*Cadeirante/30*GV$4+SUMIF(BD786:BD789,"&lt;0")*Cadeirante/30*GV$4</f>
        <v>0</v>
      </c>
      <c r="GW786" s="104">
        <f>SUMIF(BF786:BF789,"&lt;0")*Cadeirante/30*GW$4+SUMIF(BH786:BH789,"&lt;0")*Cadeirante/30*GW$4</f>
        <v>0</v>
      </c>
      <c r="GX786" s="104">
        <f>SUMIF(BJ786:BJ789,"&lt;0")*Cadeirante/30*GX$4+SUMIF(BL786:BL789,"&lt;0")*Cadeirante/30*GX$4</f>
        <v>0</v>
      </c>
      <c r="GY786" s="104">
        <f>SUMIF(BN786:BN789,"&lt;0")*Cadeirante/30*GY$4+SUMIF(BP786:BP789,"&lt;0")*Cadeirante/30*GY$4</f>
        <v>0</v>
      </c>
      <c r="GZ786" s="104">
        <f>SUMIF(BR786:BR789,"&lt;0")*Cadeirante/30*GZ$4+SUMIF(BT786:BT789,"&lt;0")*Cadeirante/30*GZ$4</f>
        <v>0</v>
      </c>
      <c r="HA786" s="104">
        <f>SUMIF(BV786:BV789,"&lt;0")*Cadeirante/30*HA$4+SUMIF(BX786:BX789,"&lt;0")*Cadeirante/30*HA$4</f>
        <v>0</v>
      </c>
      <c r="HB786" s="104">
        <f>SUMIF(BZ786:BZ789,"&lt;0")*Cadeirante/30*HB$4+SUMIF(CB786:CB789,"&lt;0")*Cadeirante/30*HB$4</f>
        <v>0</v>
      </c>
      <c r="HC786" s="104">
        <f>SUMIF(CD786:CD789,"&lt;0")*Cadeirante/30*HC$4+SUMIF(CF786:CF789,"&lt;0")*Cadeirante/30*HC$4</f>
        <v>0</v>
      </c>
      <c r="HD786" s="104">
        <f>SUMIF(CH786:CH789,"&lt;0")*Cadeirante/30*HD$4+SUMIF(CJ786:CJ789,"&lt;0")*Cadeirante/30*HD$4</f>
        <v>0</v>
      </c>
      <c r="HE786" s="104">
        <f>SUMIF(CL786:CL789,"&lt;0")*Cadeirante/30*HE$4+SUMIF(CN786:CN789,"&lt;0")*Cadeirante/30*HE$4</f>
        <v>0</v>
      </c>
      <c r="HF786" s="104">
        <f>SUMIF(CP786:CP789,"&lt;0")*Cadeirante/30*HF$4+SUMIF(CR786:CR789,"&lt;0")*Cadeirante/30*HF$4</f>
        <v>0</v>
      </c>
      <c r="HG786" s="104">
        <f>SUMIF(CT786:CT789,"&lt;0")*Cadeirante/30*HG$4+SUMIF(CV786:CV789,"&lt;0")*Cadeirante/30*HG$4</f>
        <v>0</v>
      </c>
      <c r="HH786" s="104">
        <f>SUMIF(CX786:CX789,"&lt;0")*Cadeirante/30*HH$4+SUMIF(CZ786:CZ789,"&lt;0")*Cadeirante/30*HH$4</f>
        <v>0</v>
      </c>
      <c r="HI786" s="104">
        <f>SUMIF(DB786:DB789,"&lt;0")*Cadeirante/30*HI$4+SUMIF(DD786:DD789,"&lt;0")*Cadeirante/30*HI$4</f>
        <v>0</v>
      </c>
      <c r="HJ786" s="104">
        <f>SUMIF(DF786:DF789,"&lt;0")*Cadeirante/30*HJ$4+SUMIF(DH786:DH789,"&lt;0")*Cadeirante/30*HJ$4</f>
        <v>0</v>
      </c>
      <c r="HK786" s="104">
        <f>SUMIF(DJ786:DJ789,"&lt;0")*Cadeirante/30*HK$4+SUMIF(DL786:DL789,"&lt;0")*Cadeirante/30*HK$4</f>
        <v>0</v>
      </c>
      <c r="HL786" s="104">
        <f>SUMIF(DN786:DN789,"&lt;0")*Cadeirante/30*HL$4+SUMIF(DP786:DP789,"&lt;0")*Cadeirante/30*HL$4</f>
        <v>0</v>
      </c>
      <c r="HM786" s="104">
        <f>SUMIF(DR786:DR789,"&lt;0")*Cadeirante/30*HM$4+SUMIF(DT786:DT789,"&lt;0")*Cadeirante/30*HM$4</f>
        <v>0</v>
      </c>
      <c r="HN786" s="104">
        <f>SUMIF(DV786:DV789,"&lt;0")*Cadeirante/30*HN$4+SUMIF(DX786:DX789,"&lt;0")*Cadeirante/30*HN$4</f>
        <v>0</v>
      </c>
      <c r="HO786" s="104">
        <f>SUMIF(DZ786:DZ789,"&lt;0")*Cadeirante/30*HO$4+SUMIF(EB786:EB789,"&lt;0")*Cadeirante/30*HO$4</f>
        <v>0</v>
      </c>
      <c r="HP786" s="104">
        <f>SUMIF(ED786:ED789,"&lt;0")*Cadeirante/30*HP$4+SUMIF(EF786:EF789,"&lt;0")*Cadeirante/30*HP$4</f>
        <v>0</v>
      </c>
      <c r="HQ786" s="64"/>
      <c r="HR786" s="64"/>
      <c r="HS786" s="64"/>
      <c r="HT786" s="64"/>
      <c r="HU786" s="64"/>
      <c r="HV786" s="64"/>
      <c r="HW786" s="176">
        <v>17629.309999999998</v>
      </c>
      <c r="HX786" s="64"/>
      <c r="HY786" s="280">
        <f>IF(ISTEXT(EM786), VALUE(EM786), EM786)</f>
        <v>0</v>
      </c>
      <c r="HZ786" s="280">
        <f>IF(ISTEXT(EN786), VALUE(EN786), EN786)</f>
        <v>0</v>
      </c>
      <c r="IA786" s="280">
        <f>IF(ISTEXT(EO786), VALUE(EO786), EO786)</f>
        <v>0</v>
      </c>
      <c r="IB786" s="64" t="b">
        <f>HW786=FE786</f>
        <v>0</v>
      </c>
      <c r="IC786" s="64"/>
    </row>
    <row r="787" spans="1:237" s="106" customFormat="1" ht="22.5" customHeight="1" x14ac:dyDescent="0.25">
      <c r="A787" s="368" t="s">
        <v>3879</v>
      </c>
      <c r="B787" s="369" t="s">
        <v>3880</v>
      </c>
      <c r="C787" s="370" t="s">
        <v>3229</v>
      </c>
      <c r="D787" s="371" t="s">
        <v>3881</v>
      </c>
      <c r="E787" s="371" t="s">
        <v>3882</v>
      </c>
      <c r="F787" s="372" t="s">
        <v>3222</v>
      </c>
      <c r="G787" s="372" t="s">
        <v>3223</v>
      </c>
      <c r="H787" s="373" t="s">
        <v>244</v>
      </c>
      <c r="I787" s="374" t="s">
        <v>341</v>
      </c>
      <c r="J787" s="421" t="s">
        <v>3337</v>
      </c>
      <c r="K787" s="421" t="s">
        <v>3230</v>
      </c>
      <c r="L787" s="329">
        <f>CONTINUA!BV787</f>
        <v>0</v>
      </c>
      <c r="M787" s="329">
        <f>CONTINUA!BW787</f>
        <v>0</v>
      </c>
      <c r="N787" s="657"/>
      <c r="O787" s="658" t="s">
        <v>4231</v>
      </c>
      <c r="P787" s="659" t="s">
        <v>206</v>
      </c>
      <c r="Q787" s="400">
        <v>7</v>
      </c>
      <c r="R787" s="401">
        <v>4</v>
      </c>
      <c r="S787" s="400"/>
      <c r="T787" s="401"/>
      <c r="U787" s="400"/>
      <c r="V787" s="401"/>
      <c r="W787" s="400"/>
      <c r="X787" s="401"/>
      <c r="Y787" s="400"/>
      <c r="Z787" s="401"/>
      <c r="AA787" s="400"/>
      <c r="AB787" s="401"/>
      <c r="AC787" s="400"/>
      <c r="AD787" s="401"/>
      <c r="AE787" s="400"/>
      <c r="AF787" s="401"/>
      <c r="AG787" s="400"/>
      <c r="AH787" s="401"/>
      <c r="AI787" s="400"/>
      <c r="AJ787" s="401"/>
      <c r="AK787" s="400"/>
      <c r="AL787" s="401"/>
      <c r="AM787" s="400"/>
      <c r="AN787" s="401"/>
      <c r="AO787" s="400"/>
      <c r="AP787" s="401"/>
      <c r="AQ787" s="400"/>
      <c r="AR787" s="401"/>
      <c r="AS787" s="400"/>
      <c r="AT787" s="401"/>
      <c r="AU787" s="400"/>
      <c r="AV787" s="401"/>
      <c r="AW787" s="400"/>
      <c r="AX787" s="401"/>
      <c r="AY787" s="400"/>
      <c r="AZ787" s="401"/>
      <c r="BA787" s="400"/>
      <c r="BB787" s="401"/>
      <c r="BC787" s="400"/>
      <c r="BD787" s="401"/>
      <c r="BE787" s="400"/>
      <c r="BF787" s="401"/>
      <c r="BG787" s="400"/>
      <c r="BH787" s="401"/>
      <c r="BI787" s="400"/>
      <c r="BJ787" s="401"/>
      <c r="BK787" s="400"/>
      <c r="BL787" s="401"/>
      <c r="BM787" s="400"/>
      <c r="BN787" s="401"/>
      <c r="BO787" s="400"/>
      <c r="BP787" s="401"/>
      <c r="BQ787" s="400"/>
      <c r="BR787" s="401"/>
      <c r="BS787" s="400"/>
      <c r="BT787" s="401"/>
      <c r="BU787" s="400"/>
      <c r="BV787" s="401"/>
      <c r="BW787" s="400"/>
      <c r="BX787" s="401"/>
      <c r="BY787" s="400"/>
      <c r="BZ787" s="401"/>
      <c r="CA787" s="400"/>
      <c r="CB787" s="401"/>
      <c r="CC787" s="400"/>
      <c r="CD787" s="401"/>
      <c r="CE787" s="400"/>
      <c r="CF787" s="401"/>
      <c r="CG787" s="400"/>
      <c r="CH787" s="401"/>
      <c r="CI787" s="400"/>
      <c r="CJ787" s="401"/>
      <c r="CK787" s="400"/>
      <c r="CL787" s="401"/>
      <c r="CM787" s="400"/>
      <c r="CN787" s="401"/>
      <c r="CO787" s="400"/>
      <c r="CP787" s="401"/>
      <c r="CQ787" s="400"/>
      <c r="CR787" s="401"/>
      <c r="CS787" s="400"/>
      <c r="CT787" s="401"/>
      <c r="CU787" s="400"/>
      <c r="CV787" s="401"/>
      <c r="CW787" s="400"/>
      <c r="CX787" s="401"/>
      <c r="CY787" s="400"/>
      <c r="CZ787" s="401"/>
      <c r="DA787" s="400"/>
      <c r="DB787" s="401"/>
      <c r="DC787" s="400"/>
      <c r="DD787" s="401"/>
      <c r="DE787" s="400"/>
      <c r="DF787" s="401"/>
      <c r="DG787" s="400"/>
      <c r="DH787" s="401"/>
      <c r="DI787" s="400"/>
      <c r="DJ787" s="401"/>
      <c r="DK787" s="400"/>
      <c r="DL787" s="401"/>
      <c r="DM787" s="400"/>
      <c r="DN787" s="401"/>
      <c r="DO787" s="400"/>
      <c r="DP787" s="401"/>
      <c r="DQ787" s="400"/>
      <c r="DR787" s="401"/>
      <c r="DS787" s="400"/>
      <c r="DT787" s="401"/>
      <c r="DU787" s="400"/>
      <c r="DV787" s="401"/>
      <c r="DW787" s="400"/>
      <c r="DX787" s="401"/>
      <c r="DY787" s="400"/>
      <c r="DZ787" s="401"/>
      <c r="EA787" s="400"/>
      <c r="EB787" s="401"/>
      <c r="EC787" s="400"/>
      <c r="ED787" s="401"/>
      <c r="EE787" s="400"/>
      <c r="EF787" s="401"/>
      <c r="EG787" s="400"/>
      <c r="EH787" s="401"/>
      <c r="EI787" s="400"/>
      <c r="EJ787" s="447"/>
      <c r="EK787" s="511"/>
      <c r="EL787" s="514"/>
      <c r="EM787" s="448"/>
      <c r="EN787" s="344"/>
      <c r="EO787" s="345"/>
      <c r="EP787" s="171">
        <f t="shared" si="888"/>
        <v>7</v>
      </c>
      <c r="EQ787" s="171">
        <f t="shared" si="889"/>
        <v>0</v>
      </c>
      <c r="ER787" s="171">
        <f t="shared" si="890"/>
        <v>0</v>
      </c>
      <c r="ES787" s="171">
        <f t="shared" si="891"/>
        <v>4</v>
      </c>
      <c r="ET787" s="171">
        <f t="shared" si="892"/>
        <v>0</v>
      </c>
      <c r="EU787" s="171">
        <f t="shared" si="893"/>
        <v>0</v>
      </c>
      <c r="EV787" s="172">
        <f t="shared" si="894"/>
        <v>11</v>
      </c>
      <c r="EW787" s="173"/>
      <c r="EX787" s="248">
        <f t="shared" si="901"/>
        <v>0</v>
      </c>
      <c r="EY787" s="174">
        <f>(L787*regular)+(M787*Cadeirantee)</f>
        <v>0</v>
      </c>
      <c r="EZ787" s="249">
        <f>SUMIF(FG787:GJ787,"&gt;0")</f>
        <v>0</v>
      </c>
      <c r="FA787" s="249">
        <f>SUMIF(FG787:GJ787,"&lt;0")+SUMIF(GN787:HP787,"&lt;0")</f>
        <v>0</v>
      </c>
      <c r="FB787" s="174">
        <v>0</v>
      </c>
      <c r="FC787" s="126">
        <f>N787*km*'VALORES TABELA'!$B$13</f>
        <v>0</v>
      </c>
      <c r="FD787" s="250">
        <f t="shared" ref="FD787:FD790" si="902">GL787</f>
        <v>0</v>
      </c>
      <c r="FE787" s="105"/>
      <c r="FF787" s="119"/>
      <c r="FG787" s="119"/>
      <c r="FH787" s="119"/>
      <c r="FI787" s="119"/>
      <c r="FJ787" s="119"/>
      <c r="FK787" s="119"/>
      <c r="FL787" s="119"/>
      <c r="FM787" s="119"/>
      <c r="FN787" s="119"/>
      <c r="FO787" s="119"/>
      <c r="FP787" s="119"/>
      <c r="FQ787" s="119"/>
      <c r="FR787" s="119"/>
      <c r="FS787" s="119"/>
      <c r="FT787" s="119"/>
      <c r="FU787" s="119"/>
      <c r="FV787" s="119"/>
      <c r="FW787" s="119"/>
      <c r="FX787" s="119"/>
      <c r="FY787" s="119"/>
      <c r="FZ787" s="119"/>
      <c r="GA787" s="119"/>
      <c r="GB787" s="119"/>
      <c r="GC787" s="119"/>
      <c r="GD787" s="119"/>
      <c r="GE787" s="119"/>
      <c r="GF787" s="119"/>
      <c r="GG787" s="119"/>
      <c r="GH787" s="119"/>
      <c r="GI787" s="119"/>
      <c r="GJ787" s="119"/>
      <c r="GK787" s="251"/>
      <c r="GL787" s="103">
        <f t="shared" si="895"/>
        <v>0</v>
      </c>
      <c r="GM787" s="124"/>
      <c r="GN787" s="104"/>
      <c r="GO787" s="104"/>
      <c r="GP787" s="104"/>
      <c r="GQ787" s="104"/>
      <c r="GR787" s="104"/>
      <c r="GS787" s="104"/>
      <c r="GT787" s="104"/>
      <c r="GU787" s="104"/>
      <c r="GV787" s="104"/>
      <c r="GW787" s="104"/>
      <c r="GX787" s="104"/>
      <c r="GY787" s="104"/>
      <c r="GZ787" s="104"/>
      <c r="HA787" s="104"/>
      <c r="HB787" s="104"/>
      <c r="HC787" s="104"/>
      <c r="HD787" s="104"/>
      <c r="HE787" s="104"/>
      <c r="HF787" s="104"/>
      <c r="HG787" s="104"/>
      <c r="HH787" s="104"/>
      <c r="HI787" s="104"/>
      <c r="HJ787" s="104"/>
      <c r="HK787" s="104"/>
      <c r="HL787" s="104"/>
      <c r="HM787" s="104"/>
      <c r="HN787" s="104"/>
      <c r="HO787" s="104"/>
      <c r="HP787" s="104"/>
      <c r="HQ787" s="64"/>
      <c r="HR787" s="64"/>
      <c r="HS787" s="64"/>
      <c r="HT787" s="64"/>
      <c r="HU787" s="64"/>
      <c r="HV787" s="64"/>
      <c r="HW787" s="105"/>
      <c r="HX787" s="64"/>
      <c r="HY787" s="280">
        <f t="shared" ref="HY787:HY790" si="903">IF(ISTEXT(EM787), VALUE(EM787), EM787)</f>
        <v>0</v>
      </c>
      <c r="HZ787" s="280">
        <f t="shared" ref="HZ787:HZ790" si="904">IF(ISTEXT(EN787), VALUE(EN787), EN787)</f>
        <v>0</v>
      </c>
      <c r="IA787" s="280">
        <f t="shared" ref="IA787:IA790" si="905">IF(ISTEXT(EO787), VALUE(EO787), EO787)</f>
        <v>0</v>
      </c>
      <c r="IB787" s="64"/>
      <c r="IC787" s="64"/>
    </row>
    <row r="788" spans="1:237" s="106" customFormat="1" ht="22.5" customHeight="1" x14ac:dyDescent="0.25">
      <c r="A788" s="368" t="s">
        <v>3879</v>
      </c>
      <c r="B788" s="369" t="s">
        <v>3880</v>
      </c>
      <c r="C788" s="375" t="s">
        <v>3229</v>
      </c>
      <c r="D788" s="371" t="s">
        <v>3881</v>
      </c>
      <c r="E788" s="371" t="s">
        <v>3882</v>
      </c>
      <c r="F788" s="376" t="s">
        <v>3222</v>
      </c>
      <c r="G788" s="376" t="s">
        <v>3223</v>
      </c>
      <c r="H788" s="373" t="s">
        <v>244</v>
      </c>
      <c r="I788" s="374" t="s">
        <v>341</v>
      </c>
      <c r="J788" s="421" t="s">
        <v>3337</v>
      </c>
      <c r="K788" s="422" t="s">
        <v>3231</v>
      </c>
      <c r="L788" s="329">
        <f>CONTINUA!BV788</f>
        <v>0</v>
      </c>
      <c r="M788" s="329">
        <f>CONTINUA!BW788</f>
        <v>0</v>
      </c>
      <c r="N788" s="657"/>
      <c r="O788" s="658" t="s">
        <v>4231</v>
      </c>
      <c r="P788" s="659" t="s">
        <v>206</v>
      </c>
      <c r="Q788" s="400"/>
      <c r="R788" s="401"/>
      <c r="S788" s="400"/>
      <c r="T788" s="401"/>
      <c r="U788" s="400"/>
      <c r="V788" s="401"/>
      <c r="W788" s="400"/>
      <c r="X788" s="401"/>
      <c r="Y788" s="400"/>
      <c r="Z788" s="401"/>
      <c r="AA788" s="400"/>
      <c r="AB788" s="401"/>
      <c r="AC788" s="400"/>
      <c r="AD788" s="401"/>
      <c r="AE788" s="400"/>
      <c r="AF788" s="401"/>
      <c r="AG788" s="400"/>
      <c r="AH788" s="401"/>
      <c r="AI788" s="400"/>
      <c r="AJ788" s="401"/>
      <c r="AK788" s="400"/>
      <c r="AL788" s="401"/>
      <c r="AM788" s="400"/>
      <c r="AN788" s="401"/>
      <c r="AO788" s="400"/>
      <c r="AP788" s="401"/>
      <c r="AQ788" s="400"/>
      <c r="AR788" s="401"/>
      <c r="AS788" s="400"/>
      <c r="AT788" s="401"/>
      <c r="AU788" s="400"/>
      <c r="AV788" s="401"/>
      <c r="AW788" s="400"/>
      <c r="AX788" s="401"/>
      <c r="AY788" s="400"/>
      <c r="AZ788" s="401"/>
      <c r="BA788" s="400"/>
      <c r="BB788" s="401"/>
      <c r="BC788" s="400"/>
      <c r="BD788" s="401"/>
      <c r="BE788" s="400"/>
      <c r="BF788" s="401"/>
      <c r="BG788" s="400"/>
      <c r="BH788" s="401"/>
      <c r="BI788" s="400"/>
      <c r="BJ788" s="401"/>
      <c r="BK788" s="400"/>
      <c r="BL788" s="401"/>
      <c r="BM788" s="400"/>
      <c r="BN788" s="401"/>
      <c r="BO788" s="400"/>
      <c r="BP788" s="401"/>
      <c r="BQ788" s="400"/>
      <c r="BR788" s="401"/>
      <c r="BS788" s="400"/>
      <c r="BT788" s="401"/>
      <c r="BU788" s="400"/>
      <c r="BV788" s="401"/>
      <c r="BW788" s="400"/>
      <c r="BX788" s="401"/>
      <c r="BY788" s="400"/>
      <c r="BZ788" s="401"/>
      <c r="CA788" s="400"/>
      <c r="CB788" s="401"/>
      <c r="CC788" s="400"/>
      <c r="CD788" s="401"/>
      <c r="CE788" s="400"/>
      <c r="CF788" s="401"/>
      <c r="CG788" s="400"/>
      <c r="CH788" s="401"/>
      <c r="CI788" s="400"/>
      <c r="CJ788" s="401"/>
      <c r="CK788" s="400"/>
      <c r="CL788" s="401"/>
      <c r="CM788" s="400"/>
      <c r="CN788" s="401"/>
      <c r="CO788" s="400"/>
      <c r="CP788" s="401"/>
      <c r="CQ788" s="400"/>
      <c r="CR788" s="401"/>
      <c r="CS788" s="400"/>
      <c r="CT788" s="401"/>
      <c r="CU788" s="400"/>
      <c r="CV788" s="401"/>
      <c r="CW788" s="400"/>
      <c r="CX788" s="401"/>
      <c r="CY788" s="400"/>
      <c r="CZ788" s="401"/>
      <c r="DA788" s="400"/>
      <c r="DB788" s="401"/>
      <c r="DC788" s="400"/>
      <c r="DD788" s="401"/>
      <c r="DE788" s="400"/>
      <c r="DF788" s="401"/>
      <c r="DG788" s="400"/>
      <c r="DH788" s="401"/>
      <c r="DI788" s="400"/>
      <c r="DJ788" s="401"/>
      <c r="DK788" s="400"/>
      <c r="DL788" s="401"/>
      <c r="DM788" s="400"/>
      <c r="DN788" s="401"/>
      <c r="DO788" s="400"/>
      <c r="DP788" s="401"/>
      <c r="DQ788" s="400"/>
      <c r="DR788" s="401"/>
      <c r="DS788" s="400"/>
      <c r="DT788" s="401"/>
      <c r="DU788" s="400"/>
      <c r="DV788" s="401"/>
      <c r="DW788" s="400"/>
      <c r="DX788" s="401"/>
      <c r="DY788" s="400"/>
      <c r="DZ788" s="401"/>
      <c r="EA788" s="400"/>
      <c r="EB788" s="401"/>
      <c r="EC788" s="400"/>
      <c r="ED788" s="401"/>
      <c r="EE788" s="400"/>
      <c r="EF788" s="401"/>
      <c r="EG788" s="400"/>
      <c r="EH788" s="401"/>
      <c r="EI788" s="400"/>
      <c r="EJ788" s="447"/>
      <c r="EK788" s="511"/>
      <c r="EL788" s="514"/>
      <c r="EM788" s="448"/>
      <c r="EN788" s="344"/>
      <c r="EO788" s="345"/>
      <c r="EP788" s="171">
        <f t="shared" si="888"/>
        <v>0</v>
      </c>
      <c r="EQ788" s="171">
        <f t="shared" si="889"/>
        <v>0</v>
      </c>
      <c r="ER788" s="171">
        <f t="shared" si="890"/>
        <v>0</v>
      </c>
      <c r="ES788" s="171">
        <f t="shared" si="891"/>
        <v>0</v>
      </c>
      <c r="ET788" s="171">
        <f t="shared" si="892"/>
        <v>0</v>
      </c>
      <c r="EU788" s="171">
        <f t="shared" si="893"/>
        <v>0</v>
      </c>
      <c r="EV788" s="172">
        <f t="shared" si="894"/>
        <v>0</v>
      </c>
      <c r="EW788" s="125"/>
      <c r="EX788" s="248">
        <f t="shared" si="901"/>
        <v>0</v>
      </c>
      <c r="EY788" s="174">
        <f>(L788*regular)+(M788*Cadeirantee)</f>
        <v>0</v>
      </c>
      <c r="EZ788" s="249">
        <f>SUMIF(FG788:GJ788,"&gt;0")</f>
        <v>0</v>
      </c>
      <c r="FA788" s="249">
        <f>SUMIF(FG788:GJ788,"&lt;0")+SUMIF(GN788:HP788,"&lt;0")</f>
        <v>0</v>
      </c>
      <c r="FB788" s="174">
        <v>0</v>
      </c>
      <c r="FC788" s="126">
        <f>N788*km*'VALORES TABELA'!$B$13</f>
        <v>0</v>
      </c>
      <c r="FD788" s="250">
        <f t="shared" si="902"/>
        <v>0</v>
      </c>
      <c r="FE788" s="105"/>
      <c r="FF788" s="108"/>
      <c r="FG788" s="108"/>
      <c r="FH788" s="108"/>
      <c r="FI788" s="108"/>
      <c r="FJ788" s="108"/>
      <c r="FK788" s="108"/>
      <c r="FL788" s="108"/>
      <c r="FM788" s="108"/>
      <c r="FN788" s="108"/>
      <c r="FO788" s="108"/>
      <c r="FP788" s="108"/>
      <c r="FQ788" s="108"/>
      <c r="FR788" s="108"/>
      <c r="FS788" s="108"/>
      <c r="FT788" s="108"/>
      <c r="FU788" s="108"/>
      <c r="FV788" s="108"/>
      <c r="FW788" s="108"/>
      <c r="FX788" s="108"/>
      <c r="FY788" s="108"/>
      <c r="FZ788" s="108"/>
      <c r="GA788" s="108"/>
      <c r="GB788" s="108"/>
      <c r="GC788" s="108"/>
      <c r="GD788" s="108"/>
      <c r="GE788" s="108"/>
      <c r="GF788" s="108"/>
      <c r="GG788" s="108"/>
      <c r="GH788" s="108"/>
      <c r="GI788" s="108"/>
      <c r="GJ788" s="108"/>
      <c r="GK788" s="251"/>
      <c r="GL788" s="103">
        <f t="shared" si="895"/>
        <v>0</v>
      </c>
      <c r="GM788" s="124"/>
      <c r="GN788" s="104"/>
      <c r="GO788" s="104"/>
      <c r="GP788" s="104"/>
      <c r="GQ788" s="104"/>
      <c r="GR788" s="104"/>
      <c r="GS788" s="104"/>
      <c r="GT788" s="104"/>
      <c r="GU788" s="104"/>
      <c r="GV788" s="104"/>
      <c r="GW788" s="104"/>
      <c r="GX788" s="104"/>
      <c r="GY788" s="104"/>
      <c r="GZ788" s="104"/>
      <c r="HA788" s="104"/>
      <c r="HB788" s="104"/>
      <c r="HC788" s="104"/>
      <c r="HD788" s="104"/>
      <c r="HE788" s="104"/>
      <c r="HF788" s="104"/>
      <c r="HG788" s="104"/>
      <c r="HH788" s="104"/>
      <c r="HI788" s="104"/>
      <c r="HJ788" s="104"/>
      <c r="HK788" s="104"/>
      <c r="HL788" s="104"/>
      <c r="HM788" s="104"/>
      <c r="HN788" s="104"/>
      <c r="HO788" s="104"/>
      <c r="HP788" s="104"/>
      <c r="HQ788" s="64"/>
      <c r="HR788" s="64"/>
      <c r="HS788" s="64"/>
      <c r="HT788" s="64"/>
      <c r="HU788" s="64"/>
      <c r="HV788" s="64"/>
      <c r="HW788" s="105"/>
      <c r="HX788" s="64"/>
      <c r="HY788" s="280">
        <f t="shared" si="903"/>
        <v>0</v>
      </c>
      <c r="HZ788" s="280">
        <f t="shared" si="904"/>
        <v>0</v>
      </c>
      <c r="IA788" s="280">
        <f t="shared" si="905"/>
        <v>0</v>
      </c>
      <c r="IB788" s="64"/>
      <c r="IC788" s="64"/>
    </row>
    <row r="789" spans="1:237" s="106" customFormat="1" ht="22.5" customHeight="1" x14ac:dyDescent="0.25">
      <c r="A789" s="368" t="s">
        <v>3879</v>
      </c>
      <c r="B789" s="369" t="s">
        <v>3880</v>
      </c>
      <c r="C789" s="375" t="s">
        <v>3229</v>
      </c>
      <c r="D789" s="371" t="s">
        <v>3881</v>
      </c>
      <c r="E789" s="371" t="s">
        <v>3882</v>
      </c>
      <c r="F789" s="376" t="s">
        <v>3222</v>
      </c>
      <c r="G789" s="376" t="s">
        <v>3223</v>
      </c>
      <c r="H789" s="373" t="s">
        <v>244</v>
      </c>
      <c r="I789" s="374" t="s">
        <v>341</v>
      </c>
      <c r="J789" s="421" t="s">
        <v>3337</v>
      </c>
      <c r="K789" s="423" t="s">
        <v>3232</v>
      </c>
      <c r="L789" s="329">
        <f>CONTINUA!BV789</f>
        <v>0</v>
      </c>
      <c r="M789" s="329">
        <f>CONTINUA!BW789</f>
        <v>0</v>
      </c>
      <c r="N789" s="657"/>
      <c r="O789" s="658" t="s">
        <v>4231</v>
      </c>
      <c r="P789" s="659" t="s">
        <v>206</v>
      </c>
      <c r="Q789" s="400"/>
      <c r="R789" s="401"/>
      <c r="S789" s="400"/>
      <c r="T789" s="401"/>
      <c r="U789" s="400"/>
      <c r="V789" s="401"/>
      <c r="W789" s="400"/>
      <c r="X789" s="401"/>
      <c r="Y789" s="400"/>
      <c r="Z789" s="401"/>
      <c r="AA789" s="400"/>
      <c r="AB789" s="401"/>
      <c r="AC789" s="400"/>
      <c r="AD789" s="401"/>
      <c r="AE789" s="400"/>
      <c r="AF789" s="401"/>
      <c r="AG789" s="400"/>
      <c r="AH789" s="401"/>
      <c r="AI789" s="400"/>
      <c r="AJ789" s="401"/>
      <c r="AK789" s="400"/>
      <c r="AL789" s="401"/>
      <c r="AM789" s="400"/>
      <c r="AN789" s="401"/>
      <c r="AO789" s="400"/>
      <c r="AP789" s="401"/>
      <c r="AQ789" s="400"/>
      <c r="AR789" s="401"/>
      <c r="AS789" s="400"/>
      <c r="AT789" s="401"/>
      <c r="AU789" s="400"/>
      <c r="AV789" s="401"/>
      <c r="AW789" s="400"/>
      <c r="AX789" s="401"/>
      <c r="AY789" s="400"/>
      <c r="AZ789" s="401"/>
      <c r="BA789" s="400"/>
      <c r="BB789" s="401"/>
      <c r="BC789" s="400"/>
      <c r="BD789" s="401"/>
      <c r="BE789" s="400"/>
      <c r="BF789" s="401"/>
      <c r="BG789" s="400"/>
      <c r="BH789" s="401"/>
      <c r="BI789" s="400"/>
      <c r="BJ789" s="401"/>
      <c r="BK789" s="400"/>
      <c r="BL789" s="401"/>
      <c r="BM789" s="400"/>
      <c r="BN789" s="401"/>
      <c r="BO789" s="400"/>
      <c r="BP789" s="401"/>
      <c r="BQ789" s="400"/>
      <c r="BR789" s="401"/>
      <c r="BS789" s="400"/>
      <c r="BT789" s="401"/>
      <c r="BU789" s="400"/>
      <c r="BV789" s="401"/>
      <c r="BW789" s="400"/>
      <c r="BX789" s="401"/>
      <c r="BY789" s="400"/>
      <c r="BZ789" s="401"/>
      <c r="CA789" s="400"/>
      <c r="CB789" s="401"/>
      <c r="CC789" s="400"/>
      <c r="CD789" s="401"/>
      <c r="CE789" s="400"/>
      <c r="CF789" s="401"/>
      <c r="CG789" s="400"/>
      <c r="CH789" s="401"/>
      <c r="CI789" s="400"/>
      <c r="CJ789" s="401"/>
      <c r="CK789" s="400"/>
      <c r="CL789" s="401"/>
      <c r="CM789" s="400"/>
      <c r="CN789" s="401"/>
      <c r="CO789" s="400"/>
      <c r="CP789" s="401"/>
      <c r="CQ789" s="400"/>
      <c r="CR789" s="401"/>
      <c r="CS789" s="400"/>
      <c r="CT789" s="401"/>
      <c r="CU789" s="400"/>
      <c r="CV789" s="401"/>
      <c r="CW789" s="400"/>
      <c r="CX789" s="401"/>
      <c r="CY789" s="400"/>
      <c r="CZ789" s="401"/>
      <c r="DA789" s="400"/>
      <c r="DB789" s="401"/>
      <c r="DC789" s="400"/>
      <c r="DD789" s="401"/>
      <c r="DE789" s="400"/>
      <c r="DF789" s="401"/>
      <c r="DG789" s="400"/>
      <c r="DH789" s="401"/>
      <c r="DI789" s="400"/>
      <c r="DJ789" s="401"/>
      <c r="DK789" s="400"/>
      <c r="DL789" s="401"/>
      <c r="DM789" s="400"/>
      <c r="DN789" s="401"/>
      <c r="DO789" s="400"/>
      <c r="DP789" s="401"/>
      <c r="DQ789" s="400"/>
      <c r="DR789" s="401"/>
      <c r="DS789" s="400"/>
      <c r="DT789" s="401"/>
      <c r="DU789" s="400"/>
      <c r="DV789" s="401"/>
      <c r="DW789" s="400"/>
      <c r="DX789" s="401"/>
      <c r="DY789" s="400"/>
      <c r="DZ789" s="401"/>
      <c r="EA789" s="400"/>
      <c r="EB789" s="401"/>
      <c r="EC789" s="400"/>
      <c r="ED789" s="401"/>
      <c r="EE789" s="400"/>
      <c r="EF789" s="401"/>
      <c r="EG789" s="400"/>
      <c r="EH789" s="401"/>
      <c r="EI789" s="400"/>
      <c r="EJ789" s="447"/>
      <c r="EK789" s="511"/>
      <c r="EL789" s="514"/>
      <c r="EM789" s="448"/>
      <c r="EN789" s="344"/>
      <c r="EO789" s="345"/>
      <c r="EP789" s="171">
        <f t="shared" si="888"/>
        <v>0</v>
      </c>
      <c r="EQ789" s="171">
        <f t="shared" si="889"/>
        <v>0</v>
      </c>
      <c r="ER789" s="171">
        <f t="shared" si="890"/>
        <v>0</v>
      </c>
      <c r="ES789" s="171">
        <f t="shared" si="891"/>
        <v>0</v>
      </c>
      <c r="ET789" s="171">
        <f t="shared" si="892"/>
        <v>0</v>
      </c>
      <c r="EU789" s="171">
        <f t="shared" si="893"/>
        <v>0</v>
      </c>
      <c r="EV789" s="172">
        <f t="shared" si="894"/>
        <v>0</v>
      </c>
      <c r="EW789" s="127"/>
      <c r="EX789" s="248">
        <f t="shared" si="901"/>
        <v>0</v>
      </c>
      <c r="EY789" s="174">
        <f>(L789*regular)+(M789*Cadeirantee)</f>
        <v>0</v>
      </c>
      <c r="EZ789" s="249">
        <f>SUMIF(FG789:GJ789,"&gt;0")</f>
        <v>0</v>
      </c>
      <c r="FA789" s="249">
        <f>SUMIF(FG789:GJ789,"&lt;0")+SUMIF(GN789:HP789,"&lt;0")</f>
        <v>0</v>
      </c>
      <c r="FB789" s="174">
        <v>0</v>
      </c>
      <c r="FC789" s="126">
        <f>N789*km*'VALORES TABELA'!$B$13</f>
        <v>0</v>
      </c>
      <c r="FD789" s="250">
        <f t="shared" si="902"/>
        <v>0</v>
      </c>
      <c r="FE789" s="105"/>
      <c r="FF789" s="118"/>
      <c r="FG789" s="118"/>
      <c r="FH789" s="118"/>
      <c r="FI789" s="118"/>
      <c r="FJ789" s="118"/>
      <c r="FK789" s="118"/>
      <c r="FL789" s="118"/>
      <c r="FM789" s="118"/>
      <c r="FN789" s="118"/>
      <c r="FO789" s="118"/>
      <c r="FP789" s="118"/>
      <c r="FQ789" s="118"/>
      <c r="FR789" s="118"/>
      <c r="FS789" s="118"/>
      <c r="FT789" s="118"/>
      <c r="FU789" s="118"/>
      <c r="FV789" s="118"/>
      <c r="FW789" s="118"/>
      <c r="FX789" s="118"/>
      <c r="FY789" s="118"/>
      <c r="FZ789" s="118"/>
      <c r="GA789" s="118"/>
      <c r="GB789" s="118"/>
      <c r="GC789" s="118"/>
      <c r="GD789" s="118"/>
      <c r="GE789" s="118"/>
      <c r="GF789" s="118"/>
      <c r="GG789" s="118"/>
      <c r="GH789" s="118"/>
      <c r="GI789" s="118"/>
      <c r="GJ789" s="118"/>
      <c r="GK789" s="252"/>
      <c r="GL789" s="103">
        <f t="shared" si="895"/>
        <v>0</v>
      </c>
      <c r="GM789" s="124"/>
      <c r="GN789" s="104"/>
      <c r="GO789" s="104"/>
      <c r="GP789" s="104"/>
      <c r="GQ789" s="104"/>
      <c r="GR789" s="104"/>
      <c r="GS789" s="104"/>
      <c r="GT789" s="104"/>
      <c r="GU789" s="104"/>
      <c r="GV789" s="104"/>
      <c r="GW789" s="104"/>
      <c r="GX789" s="104"/>
      <c r="GY789" s="104"/>
      <c r="GZ789" s="104"/>
      <c r="HA789" s="104"/>
      <c r="HB789" s="104"/>
      <c r="HC789" s="104"/>
      <c r="HD789" s="104"/>
      <c r="HE789" s="104"/>
      <c r="HF789" s="104"/>
      <c r="HG789" s="104"/>
      <c r="HH789" s="104"/>
      <c r="HI789" s="104"/>
      <c r="HJ789" s="104"/>
      <c r="HK789" s="104"/>
      <c r="HL789" s="104"/>
      <c r="HM789" s="104"/>
      <c r="HN789" s="104"/>
      <c r="HO789" s="104"/>
      <c r="HP789" s="104"/>
      <c r="HQ789" s="64"/>
      <c r="HR789" s="65"/>
      <c r="HS789" s="65"/>
      <c r="HT789" s="65"/>
      <c r="HU789" s="65"/>
      <c r="HV789" s="65"/>
      <c r="HW789" s="105"/>
      <c r="HX789" s="65"/>
      <c r="HY789" s="280">
        <f t="shared" si="903"/>
        <v>0</v>
      </c>
      <c r="HZ789" s="280">
        <f t="shared" si="904"/>
        <v>0</v>
      </c>
      <c r="IA789" s="280">
        <f t="shared" si="905"/>
        <v>0</v>
      </c>
      <c r="IB789" s="65"/>
      <c r="IC789" s="65"/>
    </row>
    <row r="790" spans="1:237" s="106" customFormat="1" ht="22.5" customHeight="1" thickBot="1" x14ac:dyDescent="0.3">
      <c r="A790" s="377" t="s">
        <v>3879</v>
      </c>
      <c r="B790" s="378" t="s">
        <v>3880</v>
      </c>
      <c r="C790" s="379" t="s">
        <v>3229</v>
      </c>
      <c r="D790" s="380" t="s">
        <v>3881</v>
      </c>
      <c r="E790" s="380" t="s">
        <v>3882</v>
      </c>
      <c r="F790" s="381" t="s">
        <v>3222</v>
      </c>
      <c r="G790" s="381" t="s">
        <v>3223</v>
      </c>
      <c r="H790" s="382" t="s">
        <v>244</v>
      </c>
      <c r="I790" s="383" t="s">
        <v>341</v>
      </c>
      <c r="J790" s="421" t="s">
        <v>3337</v>
      </c>
      <c r="K790" s="424" t="s">
        <v>60</v>
      </c>
      <c r="L790" s="329">
        <f>CONTINUA!BV790</f>
        <v>0</v>
      </c>
      <c r="M790" s="329">
        <f>CONTINUA!BW790</f>
        <v>0</v>
      </c>
      <c r="N790" s="657"/>
      <c r="O790" s="658" t="s">
        <v>4231</v>
      </c>
      <c r="P790" s="659" t="s">
        <v>206</v>
      </c>
      <c r="Q790" s="400"/>
      <c r="R790" s="401"/>
      <c r="S790" s="400"/>
      <c r="T790" s="401"/>
      <c r="U790" s="400"/>
      <c r="V790" s="401"/>
      <c r="W790" s="400"/>
      <c r="X790" s="401"/>
      <c r="Y790" s="400"/>
      <c r="Z790" s="401"/>
      <c r="AA790" s="400"/>
      <c r="AB790" s="401"/>
      <c r="AC790" s="400"/>
      <c r="AD790" s="401"/>
      <c r="AE790" s="400"/>
      <c r="AF790" s="401"/>
      <c r="AG790" s="400"/>
      <c r="AH790" s="401"/>
      <c r="AI790" s="400"/>
      <c r="AJ790" s="401"/>
      <c r="AK790" s="400"/>
      <c r="AL790" s="401"/>
      <c r="AM790" s="400"/>
      <c r="AN790" s="401"/>
      <c r="AO790" s="400"/>
      <c r="AP790" s="401"/>
      <c r="AQ790" s="400"/>
      <c r="AR790" s="401"/>
      <c r="AS790" s="400"/>
      <c r="AT790" s="401"/>
      <c r="AU790" s="400"/>
      <c r="AV790" s="401"/>
      <c r="AW790" s="400"/>
      <c r="AX790" s="401"/>
      <c r="AY790" s="400"/>
      <c r="AZ790" s="401"/>
      <c r="BA790" s="400"/>
      <c r="BB790" s="401"/>
      <c r="BC790" s="400"/>
      <c r="BD790" s="401"/>
      <c r="BE790" s="400"/>
      <c r="BF790" s="401"/>
      <c r="BG790" s="400"/>
      <c r="BH790" s="401"/>
      <c r="BI790" s="400"/>
      <c r="BJ790" s="401"/>
      <c r="BK790" s="400"/>
      <c r="BL790" s="401"/>
      <c r="BM790" s="400"/>
      <c r="BN790" s="401"/>
      <c r="BO790" s="400"/>
      <c r="BP790" s="401"/>
      <c r="BQ790" s="400"/>
      <c r="BR790" s="401"/>
      <c r="BS790" s="400"/>
      <c r="BT790" s="401"/>
      <c r="BU790" s="400"/>
      <c r="BV790" s="401"/>
      <c r="BW790" s="400"/>
      <c r="BX790" s="401"/>
      <c r="BY790" s="400"/>
      <c r="BZ790" s="401"/>
      <c r="CA790" s="400"/>
      <c r="CB790" s="401"/>
      <c r="CC790" s="400"/>
      <c r="CD790" s="401"/>
      <c r="CE790" s="400"/>
      <c r="CF790" s="401"/>
      <c r="CG790" s="400"/>
      <c r="CH790" s="401"/>
      <c r="CI790" s="400"/>
      <c r="CJ790" s="401"/>
      <c r="CK790" s="400"/>
      <c r="CL790" s="401"/>
      <c r="CM790" s="400"/>
      <c r="CN790" s="401"/>
      <c r="CO790" s="400"/>
      <c r="CP790" s="401"/>
      <c r="CQ790" s="400"/>
      <c r="CR790" s="401"/>
      <c r="CS790" s="400"/>
      <c r="CT790" s="401"/>
      <c r="CU790" s="400"/>
      <c r="CV790" s="401"/>
      <c r="CW790" s="400"/>
      <c r="CX790" s="401"/>
      <c r="CY790" s="400"/>
      <c r="CZ790" s="401"/>
      <c r="DA790" s="400"/>
      <c r="DB790" s="401"/>
      <c r="DC790" s="400"/>
      <c r="DD790" s="401"/>
      <c r="DE790" s="400"/>
      <c r="DF790" s="401"/>
      <c r="DG790" s="400"/>
      <c r="DH790" s="401"/>
      <c r="DI790" s="400"/>
      <c r="DJ790" s="401"/>
      <c r="DK790" s="400"/>
      <c r="DL790" s="401"/>
      <c r="DM790" s="400"/>
      <c r="DN790" s="401"/>
      <c r="DO790" s="400"/>
      <c r="DP790" s="401"/>
      <c r="DQ790" s="400"/>
      <c r="DR790" s="401"/>
      <c r="DS790" s="400"/>
      <c r="DT790" s="401"/>
      <c r="DU790" s="400"/>
      <c r="DV790" s="401"/>
      <c r="DW790" s="400"/>
      <c r="DX790" s="401"/>
      <c r="DY790" s="400"/>
      <c r="DZ790" s="401"/>
      <c r="EA790" s="400"/>
      <c r="EB790" s="401"/>
      <c r="EC790" s="400"/>
      <c r="ED790" s="401"/>
      <c r="EE790" s="400"/>
      <c r="EF790" s="401"/>
      <c r="EG790" s="400"/>
      <c r="EH790" s="401"/>
      <c r="EI790" s="400"/>
      <c r="EJ790" s="447"/>
      <c r="EK790" s="512"/>
      <c r="EL790" s="515"/>
      <c r="EM790" s="450"/>
      <c r="EN790" s="348"/>
      <c r="EO790" s="348"/>
      <c r="EP790" s="179">
        <f t="shared" si="888"/>
        <v>0</v>
      </c>
      <c r="EQ790" s="179">
        <f t="shared" si="889"/>
        <v>0</v>
      </c>
      <c r="ER790" s="179">
        <f t="shared" si="890"/>
        <v>0</v>
      </c>
      <c r="ES790" s="179">
        <f t="shared" si="891"/>
        <v>0</v>
      </c>
      <c r="ET790" s="179">
        <f t="shared" si="892"/>
        <v>0</v>
      </c>
      <c r="EU790" s="179">
        <f t="shared" si="893"/>
        <v>0</v>
      </c>
      <c r="EV790" s="172">
        <f t="shared" si="894"/>
        <v>0</v>
      </c>
      <c r="EW790" s="253"/>
      <c r="EX790" s="254">
        <v>0</v>
      </c>
      <c r="EY790" s="180">
        <v>0</v>
      </c>
      <c r="EZ790" s="255">
        <v>0</v>
      </c>
      <c r="FA790" s="255">
        <v>0</v>
      </c>
      <c r="FB790" s="180">
        <f>SUM(FF790:GI790)/2</f>
        <v>0</v>
      </c>
      <c r="FC790" s="256">
        <f>N790*km*'VALORES TABELA'!$B$13</f>
        <v>0</v>
      </c>
      <c r="FD790" s="250">
        <f t="shared" si="902"/>
        <v>0</v>
      </c>
      <c r="FE790" s="257"/>
      <c r="FF790" s="181">
        <f>((Q790+S790)*Percapita)+((R790+T790)*Cadeirante)</f>
        <v>0</v>
      </c>
      <c r="FG790" s="181">
        <f>((U790+W790)*Percapita/30*FG$4)+((V790+X790)*Cadeirante/30*FG$4)</f>
        <v>0</v>
      </c>
      <c r="FH790" s="181">
        <f>((Y790+AA790)*Percapita/30*FH$4)+((Z790+AB790)*Cadeirante/30*FH$4)</f>
        <v>0</v>
      </c>
      <c r="FI790" s="181">
        <f>((AC790+AE790)*Percapita/30*FI$4)+((AD790+AF790)*Cadeirante/30*FI$4)</f>
        <v>0</v>
      </c>
      <c r="FJ790" s="181">
        <f>((AG790+AI790)*Percapita/30*FJ$4)+((AH790+AJ790)*Cadeirante/30*FJ$4)</f>
        <v>0</v>
      </c>
      <c r="FK790" s="181">
        <f>((AK790+AM790)*Percapita/30*FK$4)+((AL790+AN790)*Cadeirante/30*FK$4)</f>
        <v>0</v>
      </c>
      <c r="FL790" s="181">
        <f>((AO790+AQ790)*Percapita/30*FL$4)+((AP790+AR790)*Cadeirante/30*FL$4)</f>
        <v>0</v>
      </c>
      <c r="FM790" s="181">
        <f>((AS790+AU790)*Percapita/30*FM$4)+((AT790+AV790)*Cadeirante/30*FM$4)</f>
        <v>0</v>
      </c>
      <c r="FN790" s="181">
        <f>((AW790+AY790)*Percapita/30*FN$4)+((AX790+AZ790)*Cadeirante/30*FN$4)</f>
        <v>0</v>
      </c>
      <c r="FO790" s="181">
        <f>((BA790+BC790)*Percapita/30*FO$4)+((BB790+BD790)*Cadeirante/30*FO$4)</f>
        <v>0</v>
      </c>
      <c r="FP790" s="181">
        <f>((BE790+BG790)*Percapita/30*FP$4)+((BF790+BH790)*Cadeirante/30*FP$4)</f>
        <v>0</v>
      </c>
      <c r="FQ790" s="181">
        <f>((BI790+BK790)*Percapita/30*FQ$4)+((BJ790+BL790)*Cadeirante/30*FQ$4)</f>
        <v>0</v>
      </c>
      <c r="FR790" s="181">
        <f>((BM790+BO790)*Percapita/30*FR$4)+((BN790+BP790)*Cadeirante/30*FR$4)</f>
        <v>0</v>
      </c>
      <c r="FS790" s="181">
        <f>((BQ790+BS790)*Percapita/30*FS$4)+((BR790+BT790)*Cadeirante/30*FS$4)</f>
        <v>0</v>
      </c>
      <c r="FT790" s="181">
        <f>((BU790+BW790)*Percapita/30*FT$4)+((BV790+BX790)*Cadeirante/30*FT$4)</f>
        <v>0</v>
      </c>
      <c r="FU790" s="181">
        <f>((BY790+CA790)*Percapita/30*FU$4)+((BZ790+CB790)*Cadeirante/30*FU$4)</f>
        <v>0</v>
      </c>
      <c r="FV790" s="181">
        <f>((CC790+CE790)*Percapita/30*FV$4)+((CD790+CF790)*Cadeirante/30*FV$4)</f>
        <v>0</v>
      </c>
      <c r="FW790" s="181">
        <f>((CG790+CI790)*Percapita/30*FW$4)+((CI790+CK790)*Cadeirante/30*FW$4)</f>
        <v>0</v>
      </c>
      <c r="FX790" s="181">
        <f>((CK790+CM790)*Percapita/30*FX$4)+((CL790+CN790)*Cadeirante/30*FX$4)</f>
        <v>0</v>
      </c>
      <c r="FY790" s="181">
        <f>((CO790+CQ790)*Percapita/30*FY$4)+((CP790+CR790)*Cadeirante/30*FY$4)</f>
        <v>0</v>
      </c>
      <c r="FZ790" s="181">
        <f>((CS790+CU790)*Percapita/30*FZ$4)+((CT790+CV790)*Cadeirante/30*FZ$4)</f>
        <v>0</v>
      </c>
      <c r="GA790" s="181">
        <f>((CW790+CY790)*Percapita/30*GA$4)+((CX790+CZ790)*Cadeirante/30*GA$4)</f>
        <v>0</v>
      </c>
      <c r="GB790" s="181">
        <f>((DA790+DC790)*Percapita/30*GB$4)+((DB790+DD790)*Cadeirante/30*GB$4)</f>
        <v>0</v>
      </c>
      <c r="GC790" s="181">
        <f>((DE790+DG790)*Percapita/30*GC$4)+((DF790+DH790)*Cadeirante/30*GC$4)</f>
        <v>0</v>
      </c>
      <c r="GD790" s="181">
        <f>((DI790+DK790)*Percapita/30*GD$4)+((DJ790+DL790)*Cadeirante/30*GD$4)</f>
        <v>0</v>
      </c>
      <c r="GE790" s="181">
        <f>((DM790+DO790)*Percapita/30*GE$4)+((DN790+DP790)*Cadeirante/30*GE$4)</f>
        <v>0</v>
      </c>
      <c r="GF790" s="181">
        <f>((DQ790+DS790)*Percapita/30*GF$4)+((DR790+DT790)*Cadeirante/30*GF$4)</f>
        <v>0</v>
      </c>
      <c r="GG790" s="181">
        <f>((DU790+DW790)*Percapita/30*GG$4)+((DV790+DX790)*Cadeirante/30*GG$4)</f>
        <v>0</v>
      </c>
      <c r="GH790" s="181">
        <f>((DY790+EA790)*Percapita/30*GH$4)+((DZ790+EB790)*Cadeirante/30*GH$4)</f>
        <v>0</v>
      </c>
      <c r="GI790" s="181">
        <f>((EC790+EE790)*Percapita/30*GI$4)+((ED790+EF790)*Cadeirante/30*GI$4)</f>
        <v>0</v>
      </c>
      <c r="GJ790" s="181">
        <f>((EG790+EI790)*Percapita)+((EH790+EJ790)*Cadeirante)</f>
        <v>0</v>
      </c>
      <c r="GK790" s="258"/>
      <c r="GL790" s="103">
        <f t="shared" si="895"/>
        <v>0</v>
      </c>
      <c r="GM790" s="124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259"/>
      <c r="HQ790" s="64"/>
      <c r="HW790" s="257"/>
      <c r="HY790" s="280">
        <f t="shared" si="903"/>
        <v>0</v>
      </c>
      <c r="HZ790" s="280">
        <f t="shared" si="904"/>
        <v>0</v>
      </c>
      <c r="IA790" s="280">
        <f t="shared" si="905"/>
        <v>0</v>
      </c>
    </row>
    <row r="791" spans="1:237" s="106" customFormat="1" ht="22.5" customHeight="1" x14ac:dyDescent="0.25">
      <c r="A791" t="s">
        <v>3883</v>
      </c>
      <c r="B791" s="522" t="s">
        <v>3884</v>
      </c>
      <c r="C791" s="523">
        <v>1</v>
      </c>
      <c r="D791" s="524" t="s">
        <v>3885</v>
      </c>
      <c r="E791" s="524" t="s">
        <v>3886</v>
      </c>
      <c r="F791" s="525" t="s">
        <v>3222</v>
      </c>
      <c r="G791" s="525" t="s">
        <v>3223</v>
      </c>
      <c r="H791" s="350" t="s">
        <v>245</v>
      </c>
      <c r="I791" s="351" t="s">
        <v>3887</v>
      </c>
      <c r="J791" s="409" t="s">
        <v>3227</v>
      </c>
      <c r="K791" s="410" t="s">
        <v>3228</v>
      </c>
      <c r="L791" s="329">
        <f>CONTINUA!BV791</f>
        <v>0</v>
      </c>
      <c r="M791" s="329">
        <f>CONTINUA!BW791</f>
        <v>0</v>
      </c>
      <c r="N791" s="657"/>
      <c r="O791" s="658" t="s">
        <v>4232</v>
      </c>
      <c r="P791" s="659" t="s">
        <v>206</v>
      </c>
      <c r="Q791" s="400">
        <v>12</v>
      </c>
      <c r="R791" s="401"/>
      <c r="S791" s="400"/>
      <c r="T791" s="401"/>
      <c r="U791" s="400"/>
      <c r="V791" s="401"/>
      <c r="W791" s="400"/>
      <c r="X791" s="401"/>
      <c r="Y791" s="400"/>
      <c r="Z791" s="401"/>
      <c r="AA791" s="400"/>
      <c r="AB791" s="401"/>
      <c r="AC791" s="400"/>
      <c r="AD791" s="401"/>
      <c r="AE791" s="400"/>
      <c r="AF791" s="401"/>
      <c r="AG791" s="400"/>
      <c r="AH791" s="401"/>
      <c r="AI791" s="400"/>
      <c r="AJ791" s="401"/>
      <c r="AK791" s="400"/>
      <c r="AL791" s="401"/>
      <c r="AM791" s="400"/>
      <c r="AN791" s="401"/>
      <c r="AO791" s="400"/>
      <c r="AP791" s="401"/>
      <c r="AQ791" s="400"/>
      <c r="AR791" s="401"/>
      <c r="AS791" s="400"/>
      <c r="AT791" s="401"/>
      <c r="AU791" s="400"/>
      <c r="AV791" s="401"/>
      <c r="AW791" s="400"/>
      <c r="AX791" s="401"/>
      <c r="AY791" s="400"/>
      <c r="AZ791" s="401"/>
      <c r="BA791" s="400"/>
      <c r="BB791" s="401"/>
      <c r="BC791" s="400"/>
      <c r="BD791" s="401"/>
      <c r="BE791" s="400"/>
      <c r="BF791" s="401"/>
      <c r="BG791" s="400"/>
      <c r="BH791" s="401"/>
      <c r="BI791" s="400"/>
      <c r="BJ791" s="401"/>
      <c r="BK791" s="400"/>
      <c r="BL791" s="401"/>
      <c r="BM791" s="400"/>
      <c r="BN791" s="401"/>
      <c r="BO791" s="400"/>
      <c r="BP791" s="401"/>
      <c r="BQ791" s="400"/>
      <c r="BR791" s="401"/>
      <c r="BS791" s="400"/>
      <c r="BT791" s="401"/>
      <c r="BU791" s="400"/>
      <c r="BV791" s="401"/>
      <c r="BW791" s="400"/>
      <c r="BX791" s="401"/>
      <c r="BY791" s="400"/>
      <c r="BZ791" s="401"/>
      <c r="CA791" s="400"/>
      <c r="CB791" s="401"/>
      <c r="CC791" s="400"/>
      <c r="CD791" s="401"/>
      <c r="CE791" s="400"/>
      <c r="CF791" s="401"/>
      <c r="CG791" s="400"/>
      <c r="CH791" s="401"/>
      <c r="CI791" s="400"/>
      <c r="CJ791" s="401"/>
      <c r="CK791" s="400"/>
      <c r="CL791" s="401"/>
      <c r="CM791" s="400"/>
      <c r="CN791" s="401"/>
      <c r="CO791" s="400"/>
      <c r="CP791" s="401"/>
      <c r="CQ791" s="400"/>
      <c r="CR791" s="401"/>
      <c r="CS791" s="400"/>
      <c r="CT791" s="401"/>
      <c r="CU791" s="400"/>
      <c r="CV791" s="401"/>
      <c r="CW791" s="400">
        <v>-1</v>
      </c>
      <c r="CX791" s="401"/>
      <c r="CY791" s="400"/>
      <c r="CZ791" s="401"/>
      <c r="DA791" s="400"/>
      <c r="DB791" s="401"/>
      <c r="DC791" s="400"/>
      <c r="DD791" s="401"/>
      <c r="DE791" s="400"/>
      <c r="DF791" s="401"/>
      <c r="DG791" s="400"/>
      <c r="DH791" s="401"/>
      <c r="DI791" s="400"/>
      <c r="DJ791" s="401"/>
      <c r="DK791" s="400"/>
      <c r="DL791" s="401"/>
      <c r="DM791" s="400"/>
      <c r="DN791" s="401"/>
      <c r="DO791" s="400"/>
      <c r="DP791" s="401"/>
      <c r="DQ791" s="400"/>
      <c r="DR791" s="401"/>
      <c r="DS791" s="400"/>
      <c r="DT791" s="401"/>
      <c r="DU791" s="400"/>
      <c r="DV791" s="401"/>
      <c r="DW791" s="400"/>
      <c r="DX791" s="401"/>
      <c r="DY791" s="400"/>
      <c r="DZ791" s="401"/>
      <c r="EA791" s="400"/>
      <c r="EB791" s="401"/>
      <c r="EC791" s="400"/>
      <c r="ED791" s="401"/>
      <c r="EE791" s="400"/>
      <c r="EF791" s="401"/>
      <c r="EG791" s="400"/>
      <c r="EH791" s="401"/>
      <c r="EI791" s="400"/>
      <c r="EJ791" s="447"/>
      <c r="EK791" s="510"/>
      <c r="EL791" s="513"/>
      <c r="EM791" s="520"/>
      <c r="EN791" s="520"/>
      <c r="EO791" s="520"/>
      <c r="EP791" s="171">
        <f t="shared" si="888"/>
        <v>12</v>
      </c>
      <c r="EQ791" s="171">
        <f t="shared" si="889"/>
        <v>-1</v>
      </c>
      <c r="ER791" s="171">
        <f t="shared" si="890"/>
        <v>0</v>
      </c>
      <c r="ES791" s="171">
        <f t="shared" si="891"/>
        <v>0</v>
      </c>
      <c r="ET791" s="171">
        <f t="shared" si="892"/>
        <v>0</v>
      </c>
      <c r="EU791" s="171">
        <f t="shared" si="893"/>
        <v>0</v>
      </c>
      <c r="EV791" s="172">
        <f t="shared" si="894"/>
        <v>11</v>
      </c>
      <c r="EW791" s="367">
        <f>IF(C791=4,IF(MAX(Q791:EJ793)&gt;0,(Especiall/30*(IF(($G791-$F791)=($G$5-$F$5),30,IF(DAY($G791)=31,($G791-$F791),($G791-$F791)+1)))),0),0)</f>
        <v>0</v>
      </c>
      <c r="EX791" s="248">
        <f t="shared" ref="EX791:EX794" si="906">FF791</f>
        <v>17508.5</v>
      </c>
      <c r="EY791" s="174">
        <f>(L791*regular)+(M791*Cadeirantee)</f>
        <v>0</v>
      </c>
      <c r="EZ791" s="249">
        <f>SUMIF(FG791:GJ791,"&gt;0")</f>
        <v>0</v>
      </c>
      <c r="FA791" s="249">
        <f>SUMIF(FG791:GJ791,"&lt;0")+SUMIF(GN791:HP791,"&lt;0")</f>
        <v>-115.56900000000002</v>
      </c>
      <c r="FB791" s="174">
        <v>0</v>
      </c>
      <c r="FC791" s="175">
        <f>N791*km*'VALORES TABELA'!$B$13</f>
        <v>0</v>
      </c>
      <c r="FD791" s="250">
        <f>GL791</f>
        <v>0</v>
      </c>
      <c r="FE791" s="176">
        <f>(EW791+EW792+EW793+EW794+EX791+EX792+EX793+EX794+EY791+EY792+EY793+EY794+EY795+EZ791+EZ792+EZ793+EZ794+FA791+FA792+FA793+FA794+FC791+FC792+FC793+FC794+HY791-HZ791-IA791+FD791+FD792+FD793+FD794+FB795)</f>
        <v>17392.931</v>
      </c>
      <c r="FF791" s="177">
        <f>IF(C791=4,SUM(Q791+Q792+Q793+S791+S792+S793)*Percapita/30*FF$4+(R791+R792+R793+T791+T792+T793)*Cadeirante/30*FF$4,IF(C791=3,IF(Q794+S794=10,Fixo/30*FF$4+(Q791+Q792+Q793+S791+S792+S793)*Percapita/30*FF$4+(R794+T794)*Cadeirante/30*FF$4,IF(Q794+S794&lt;=9,(Q794+S794)*Crechee/30*FF$4)+(R794+T794)*Cadeirante/30*FF$4+(Q791+Q792+Q793+S791+S792+S793)*Percapita/30*FF$4)+IF(Q794+S794&gt;=11,Fixo/30*FF$4+(Q794+S794-10)*Crechee/30*FF$4,0),IF(C791=2,IF(R791+R792+R793+R794+T791+T792+T793+T794=1,Cadeirante/30*FF$4,IF(R791+R792+R793+R794+T791+T792+T793+T794=2,Fixo/30*FF$4,IF(R791+R792+R793+R794+T791+T792+T793+T794&gt;2,Fixo/30*FF$4+(R791+R792+R793+R794+T791+T792+T793+T794-2)*Cadeirante/30*FF$4)))+(Q791+Q792+Q793+S791+S792+S793)*Percapita/30*FF$4+(Q794+S794)*Crechee/30*FF$4,IF(C791=1,IF(Q791+Q792+Q793+R791+R792+R793+S791+S792+S793+T791+T792+T793&lt;=15,(Q791+Q792+Q793+S791+S792+S793)*Percapita/30*FF$4,IF(Q791+Q792+Q793+R791+R792+R793+S791+S792+S793+T791+T792+T793&gt;=16,Fixo/30*FF$4+(Q791+Q792+Q793+R791+R792+R793+S791+S792+S793+T791+T792-16)*Percapita/30*FF$4))))))</f>
        <v>17508.5</v>
      </c>
      <c r="FG791" s="177">
        <f>IF(C791=4,SUM(U791+U792+U793+W791+W792+W793)*Percapita/30*FG$4+(V791+V792+V793+X791+X792+X793)*Cadeirante/30*FG$4,IF(C791=3,IF(U794+W794=10,Fixo/30*FG$4+(U791+U792+U793+W791+W792+W793)*Percapita/30*FG$4+(V794+X794)*Cadeirante/30*FG$4,IF(U794+W794&lt;=9,(U794+W794)*Crechee/30*FG$4)+(V794+X794)*Cadeirante/30*FG$4+(U791+U792+U793+W791+W792+W793)*Percapita/30*FG$4)+IF(U794+W794&gt;=11,Fixo/30*FG$4+(U794+W794-10)*Crechee/30*FG$4,0),IF(C791=2,IF(V791+V792+V793+V794+X791+X792+X793+X794=1,Cadeirante/30*FG$4,IF(V791+V792+V793+V794+X791+X792+X793+X794=2,Fixo/30*FG$4,IF(V791+V792+V793+V794+X791+X792+X793+X794&gt;2,Fixo/30*FG$4+(V791+V792+V793+V794+X791+X792+X793+X794-2)*Cadeirante/30*FG$4)))+(U791+U792+U793+W791+W792+W793)*Percapita/30*FG$4+(U794+W794)*Crechee/30*FG$4,IF(C791=1,IF(U791+U792+U793+V791+V792+V793+W791+W792+W793+X791+X792+X793&lt;=15,(U791+U792+U793+W791+W792+W793)*Percapita/30*FG$4,IF(U791+U792+U793+V791+V792+V793+W791+W792+W793+X791+X792+X793&gt;=16,Fixo/30*FG$4+(U791+U792+U793+V791+V792+V793+W791+W792+W793+X791+X792-16)*Percapita/30*FG$4))))))</f>
        <v>0</v>
      </c>
      <c r="FH791" s="177">
        <f>IF(C791=4,SUM(Y791+Y792+Y793+AA791+AA792+AA793)*Percapita/30*FH$4+(Z791+Z792+Z793+AB791+AB792+AB793)*Cadeirante/30*FH$4,IF(C791=3,IF(Y794+AA794=10,Fixo/30*FH$4+(Y791+Y792+Y793+AA791+AA792+AA793)*Percapita/30*FH$4+(Z794+AB794)*Cadeirante/30*FH$4,IF(Y794+AA794&lt;=9,(Y794+AA794)*Crechee/30*FH$4)+(Z794+AB794)*Cadeirante/30*FH$4+(Y791+Y792+Y793+AA791+AA792+AA793)*Percapita/30*FH$4)+IF(Y794+AA794&gt;=11,Fixo/30*FH$4+(Y794+AA794-10)*Crechee/30*FH$4,0),IF(C791=2,IF(Z791+Z792+Z793+Z794+AB791+AB792+AB793+AB794=1,Cadeirante/30*FH$4,IF(Z791+Z792+Z793+Z794+AB791+AB792+AB793+AB794=2,Fixo/30*FH$4,IF(Z791+Z792+Z793+Z794+AB791+AB792+AB793+AB794&gt;2,Fixo/30*FH$4+(Z791+Z792+Z793+Z794+AB791+AB792+AB793+AB794-2)*Cadeirante/30*FH$4)))+(Y791+Y792+Y793+AA791+AA792+AA793)*Percapita/30*FH$4+(Y794+AA794)*Crechee/30*FH$4,IF(C791=1,IF(Y791+Y792+Y793+Z791+Z792+Z793+AA791+AA792+AA793+AB791+AB792+AB793&lt;=15,(Y791+Y792+Y793+AA791+AA792+AA793)*Percapita/30*FH$4,IF(Y791+Y792+Y793+Z791+Z792+Z793+AA791+AA792+AA793+AB791+AB792+AB793&gt;=16,Fixo/30*FH$4+(Y791+Y792+Y793+Z791+Z792+Z793+AA791+AA792+AA793+AB791+AB792-16)*Percapita/30*FH$4))))))</f>
        <v>0</v>
      </c>
      <c r="FI791" s="177">
        <f>IF(C791=4,SUM(AC791+AC792+AC793+AE791+AE792+AE793)*Percapita/30*FI$4+(AD791+AD792+AD793+AF791+AF792+AF793)*Cadeirante/30*FI$4,IF(C791=3,IF(AC794+AE794=10,Fixo/30*FI$4+(AC791+AC792+AC793+AE791+AE792+AE793)*Percapita/30*FI$4+(AD794+AF794)*Cadeirante/30*FI$4,IF(AC794+AE794&lt;=9,(AC794+AE794)*Crechee/30*FI$4)+(AD794+AF794)*Cadeirante/30*FI$4+(AC791+AC792+AC793+AE791+AE792+AE793)*Percapita/30*FI$4)+IF(AC794+AE794&gt;=11,Fixo/30*FI$4+(AC794+AE794-10)*Crechee/30*FI$4,0),IF(C791=2,IF(AD791+AD792+AD793+AD794+AF791+AF792+AF793+AF794=1,Cadeirante/30*FI$4,IF(AD791+AD792+AD793+AD794+AF791+AF792+AF793+AF794=2,Fixo/30*FI$4,IF(AD791+AD792+AD793+AD794+AF791+AF792+AF793+AF794&gt;2,Fixo/30*FI$4+(AD791+AD792+AD793+AD794+AF791+AF792+AF793+AF794-2)*Cadeirante/30*FI$4)))+(AC791+AC792+AC793+AE791+AE792+AE793)*Percapita/30*FI$4+(AC794+AE794)*Crechee/30*FI$4,IF(C791=1,IF(AC791+AC792+AC793+AD791+AD792+AD793+AE791+AE792+AE793+AF791+AF792+AF793&lt;=15,(AC791+AC792+AC793+AE791+AE792+AE793)*Percapita/30*FI$4,IF(AC791+AC792+AC793+AD791+AD792+AD793+AE791+AE792+AE793+AF791+AF792+AF793&gt;=16,Fixo/30*FI$4+(AC791+AC792+AC793+AD791+AD792+AD793+AE791+AE792+AE793+AF791+AF792-16)*Percapita/30*FI$4))))))</f>
        <v>0</v>
      </c>
      <c r="FJ791" s="177">
        <f>IF(C791=4,SUM(AG791+AG792+AG793+AI791+AI792+AI793)*Percapita/30*FJ$4+(AH791+AH792+AH793+AJ791+AJ792+AJ793)*Cadeirante/30*FJ$4,IF(C791=3,IF(AG794+AI794=10,Fixo/30*FJ$4+(AG791+AG792+AG793+AI791+AI792+AI793)*Percapita/30*FJ$4+(AH794+AJ794)*Cadeirante/30*FJ$4,IF(AG794+AI794&lt;=9,(AG794+AI794)*Crechee/30*FJ$4)+(AH794+AJ794)*Cadeirante/30*FJ$4+(AG791+AG792+AG793+AI791+AI792+AI793)*Percapita/30*FJ$4)+IF(AG794+AI794&gt;=11,Fixo/30*FJ$4+(AG794+AI794-10)*Crechee/30*FJ$4,0),IF(C791=2,IF(AH791+AH792+AH793+AH794+AJ791+AJ792+AJ793+AJ794=1,Cadeirante/30*FJ$4,IF(AH791+AH792+AH793+AH794+AJ791+AJ792+AJ793+AJ794=2,Fixo/30*FJ$4,IF(AH791+AH792+AH793+AH794+AJ791+AJ792+AJ793+AJ794&gt;2,Fixo/30*FJ$4+(AH791+AH792+AH793+AH794+AJ791+AJ792+AJ793+AJ794-2)*Cadeirante/30*FJ$4)))+(AG791+AG792+AG793+AI791+AI792+AI793)*Percapita/30*FJ$4+(AG794+AI794)*Crechee/30*FJ$4,IF(C791=1,IF(AG791+AG792+AG793+AH791+AH792+AH793+AI791+AI792+AI793+AJ791+AJ792+AJ793&lt;=15,(AG791+AG792+AG793+AI791+AI792+AI793)*Percapita/30*FJ$4,IF(AG791+AG792+AG793+AH791+AH792+AH793+AI791+AI792+AI793+AJ791+AJ792+AJ793&gt;=16,Fixo/30*FJ$4+(AG791+AG792+AG793+AH791+AH792+AH793+AI791+AI792+AI793+AJ791+AJ792-16)*Percapita/30*FJ$4))))))</f>
        <v>0</v>
      </c>
      <c r="FK791" s="177">
        <f>IF(C791=4,SUM(AK791+AK792+AK793+AM791+AM792+AM793)*Percapita/30*FK$4+(AL791+AL792+AL793+AN791+AN792+AN793)*Cadeirante/30*FK$4,IF(C791=3,IF(AK794+AM794=10,Fixo/30*FK$4+(AK791+AK792+AK793+AM791+AM792+AM793)*Percapita/30*FK$4+(AL794+AN794)*Cadeirante/30*FK$4,IF(AK794+AM794&lt;=9,(AK794+AM794)*Crechee/30*FK$4)+(AL794+AN794)*Cadeirante/30*FK$4+(AK791+AK792+AK793+AM791+AM792+AM793)*Percapita/30*FK$4)+IF(AK794+AM794&gt;=11,Fixo/30*FK$4+(AK794+AM794-10)*Crechee/30*FK$4,0),IF(C791=2,IF(AL791+AL792+AL793+AL794+AN791+AN792+AN793+AN794=1,Cadeirante/30*FK$4,IF(AL791+AL792+AL793+AL794+AN791+AN792+AN793+AN794=2,Fixo/30*FK$4,IF(AL791+AL792+AL793+AL794+AN791+AN792+AN793+AN794&gt;2,Fixo/30*FK$4+(AL791+AL792+AL793+AL794+AN791+AN792+AN793+AN794-2)*Cadeirante/30*FK$4)))+(AK791+AK792+AK793+AM791+AM792+AM793)*Percapita/30*FK$4+(AK794+AM794)*Crechee/30*FK$4,IF(C791=1,IF(AK791+AK792+AK793+AL791+AL792+AL793+AM791+AM792+AM793+AN791+AN792+AN793&lt;=15,(AK791+AK792+AK793+AM791+AM792+AM793)*Percapita/30*FK$4,IF(AK791+AK792+AK793+AL791+AL792+AL793+AM791+AM792+AM793+AN791+AN792+AN793&gt;=16,Fixo/30*FK$4+(AK791+AK792+AK793+AL791+AL792+AL793+AM791+AM792+AM793+AN791+AN792-16)*Percapita/30*FK$4))))))</f>
        <v>0</v>
      </c>
      <c r="FL791" s="177">
        <f>IF(C791=4,SUM(AO791+AO792+AO793+AQ791+AQ792+AQ793)*Percapita/30*FL$4+(AP791+AP792+AP793+AR791+AR792+AR793)*Cadeirante/30*FL$4,IF(C791=3,IF(AO794+AQ794=10,Fixo/30*FL$4+(AO791+AO792+AO793+AQ791+AQ792+AQ793)*Percapita/30*FL$4+(AP794+AR794)*Cadeirante/30*FL$4,IF(AO794+AQ794&lt;=9,(AO794+AQ794)*Crechee/30*FL$4)+(AP794+AR794)*Cadeirante/30*FL$4+(AO791+AO792+AO793+AQ791+AQ792+AQ793)*Percapita/30*FL$4)+IF(AO794+AQ794&gt;=11,Fixo/30*FL$4+(AO794+AQ794-10)*Crechee/30*FL$4,0),IF(C791=2,IF(AP791+AP792+AP793+AP794+AR791+AR792+AR793+AR794=1,Cadeirante/30*FL$4,IF(AP791+AP792+AP793+AP794+AR791+AR792+AR793+AR794=2,Fixo/30*FL$4,IF(AP791+AP792+AP793+AP794+AR791+AR792+AR793+AR794&gt;2,Fixo/30*FL$4+(AP791+AP792+AP793+AP794+AR791+AR792+AR793+AR794-2)*Cadeirante/30*FL$4)))+(AO791+AO792+AO793+AQ791+AQ792+AQ793)*Percapita/30*FL$4+(AO794+AQ794)*Crechee/30*FL$4,IF(C791=1,IF(AO791+AO792+AO793+AP791+AP792+AP793+AQ791+AQ792+AQ793+AR791+AR792+AR793&lt;=15,(AO791+AO792+AO793+AQ791+AQ792+AQ793)*Percapita/30*FL$4,IF(AO791+AO792+AO793+AP791+AP792+AP793+AQ791+AQ792+AQ793+AR791+AR792+AR793&gt;=16,Fixo/30*FL$4+(AO791+AO792+AO793+AP791+AP792+AP793+AQ791+AQ792+AQ793+AR791+AR792-16)*Percapita/30*FL$4))))))</f>
        <v>0</v>
      </c>
      <c r="FM791" s="177">
        <f>IF(C791=4,SUM(AS791+AS792+AS793+AU791+AU792+AU793)*Percapita/30*FM$4+(AT791+AT792+AT793+AV791+AV792+AV793)*Cadeirante/30*FM$4,IF(C791=3,IF(AS794+AU794=10,Fixo/30*FM$4+(AS791+AS792+AS793+AU791+AU792+AU793)*Percapita/30*FM$4+(AT794+AV794)*Cadeirante/30*FM$4,IF(AS794+AU794&lt;=9,(AS794+AU794)*Crechee/30*FM$4)+(AT794+AV794)*Cadeirante/30*FM$4+(AS791+AS792+AS793+AU791+AU792+AU793)*Percapita/30*FM$4)+IF(AS794+AU794&gt;=11,Fixo/30*FM$4+(AS794+AU794-10)*Crechee/30*FM$4,0),IF(C791=2,IF(AT791+AT792+AT793+AT794+AV791+AV792+AV793+AV794=1,Cadeirante/30*FM$4,IF(AT791+AT792+AT793+AT794+AV791+AV792+AV793+AV794=2,Fixo/30*FM$4,IF(AT791+AT792+AT793+AT794+AV791+AV792+AV793+AV794&gt;2,Fixo/30*FM$4+(AT791+AT792+AT793+AT794+AV791+AV792+AV793+AV794-2)*Cadeirante/30*FM$4)))+(AS791+AS792+AS793+AU791+AU792+AU793)*Percapita/30*FM$4+(AS794+AU794)*Crechee/30*FM$4,IF(C791=1,IF(AS791+AS792+AS793+AT791+AT792+AT793+AU791+AU792+AU793+AV791+AV792+AV793&lt;=15,(AS791+AS792+AS793+AU791+AU792+AU793)*Percapita/30*FM$4,IF(AS791+AS792+AS793+AT791+AT792+AT793+AU791+AU792+AU793+AV791+AV792+AV793&gt;=16,Fixo/30*FM$4+(AS791+AS792+AS793+AT791+AT792+AT793+AU791+AU792+AU793+AV791+AV792-16)*Percapita/30*FM$4))))))</f>
        <v>0</v>
      </c>
      <c r="FN791" s="177">
        <f>IF(C791=4,SUM(AW791+AW792+AW793+AY791+AY792+AY793)*Percapita/30*FN$4+(AX791+AX792+AX793+AZ791+AZ792+AZ793)*Cadeirante/30*FN$4,IF(C791=3,IF(AW794+AY794=10,Fixo/30*FN$4+(AW791+AW792+AW793+AY791+AY792+AY793)*Percapita/30*FN$4+(AX794+AZ794)*Cadeirante/30*FN$4,IF(AW794+AY794&lt;=9,(AW794+AY794)*Crechee/30*FN$4)+(AX794+AZ794)*Cadeirante/30*FN$4+(AW791+AW792+AW793+AY791+AY792+AY793)*Percapita/30*FN$4)+IF(AW794+AY794&gt;=11,Fixo/30*FN$4+(AW794+AY794-10)*Crechee/30*FN$4,0),IF(C791=2,IF(AX791+AX792+AX793+AX794+AZ791+AZ792+AZ793+AZ794=1,Cadeirante/30*FN$4,IF(AX791+AX792+AX793+AX794+AZ791+AZ792+AZ793+AZ794=2,Fixo/30*FN$4,IF(AX791+AX792+AX793+AX794+AZ791+AZ792+AZ793+AZ794&gt;2,Fixo/30*FN$4+(AX791+AX792+AX793+AX794+AZ791+AZ792+AZ793+AZ794-2)*Cadeirante/30*FN$4)))+(AW791+AW792+AW793+AY791+AY792+AY793)*Percapita/30*FN$4+(AW794+AY794)*Crechee/30*FN$4,IF(C791=1,IF(AW791+AW792+AW793+AX791+AX792+AX793+AY791+AY792+AY793+AZ791+AZ792+AZ793&lt;=15,(AW791+AW792+AW793+AY791+AY792+AY793)*Percapita/30*FN$4,IF(AW791+AW792+AW793+AX791+AX792+AX793+AY791+AY792+AY793+AZ791+AZ792+AZ793&gt;=16,Fixo/30*FN$4+(AW791+AW792+AW793+AX791+AX792+AX793+AY791+AY792+AY793+AZ791+AZ792-16)*Percapita/30*FN$4))))))</f>
        <v>0</v>
      </c>
      <c r="FO791" s="177">
        <f>IF(C791=4,SUM(BA791+BA792+BA793+BC791+BC792+BC793)*Percapita/30*FO$4+(BB791+BB792+BB793+BD791+BD792+BD793)*Cadeirante/30*FO$4,IF(C791=3,IF(BA794+BC794=10,Fixo/30*FO$4+(BA791+BA792+BA793+BC791+BC792+BC793)*Percapita/30*FO$4+(BB794+BD794)*Cadeirante/30*FO$4,IF(BA794+BC794&lt;=9,(BA794+BC794)*Crechee/30*FO$4)+(BB794+BD794)*Cadeirante/30*FO$4+(BA791+BA792+BA793+BC791+BC792+BC793)*Percapita/30*FO$4)+IF(BA794+BC794&gt;=11,Fixo/30*FO$4+(BA794+BC794-10)*Crechee/30*FO$4,0),IF(C791=2,IF(BB791+BB792+BB793+BB794+BD791+BD792+BD793+BD794=1,Cadeirante/30*FO$4,IF(BB791+BB792+BB793+BB794+BD791+BD792+BD793+BD794=2,Fixo/30*FO$4,IF(BB791+BB792+BB793+BB794+BD791+BD792+BD793+BD794&gt;2,Fixo/30*FO$4+(BB791+BB792+BB793+BB794+BD791+BD792+BD793+BD794-2)*Cadeirante/30*FO$4)))+(BA791+BA792+BA793+BC791+BC792+BC793)*Percapita/30*FO$4+(BA794+BC794)*Crechee/30*FO$4,IF(C791=1,IF(BA791+BA792+BA793+BB791+BB792+BB793+BC791+BC792+BC793+BD791+BD792+BD793&lt;=15,(BA791+BA792+BA793+BC791+BC792+BC793)*Percapita/30*FO$4,IF(BA791+BA792+BA793+BB791+BB792+BB793+BC791+BC792+BC793+BD791+BD792+BD793&gt;=16,Fixo/30*FO$4+(BA791+BA792+BA793+BB791+BB792+BB793+BC791+BC792+BC793+BD791+BD792-16)*Percapita/30*FO$4))))))</f>
        <v>0</v>
      </c>
      <c r="FP791" s="177">
        <f>IF(C791=4,SUM(BE791+BE792+BE793+BG791+BG792+BG793)*Percapita/30*FP$4+(BF791+BF792+BF793+BH791+BH792+BH793)*Cadeirante/30*FP$4,IF(C791=3,IF(BE794+BG794=10,Fixo/30*FP$4+(BE791+BE792+BE793+BG791+BG792+BG793)*Percapita/30*FP$4+(BF794+BH794)*Cadeirante/30*FP$4,IF(BE794+BG794&lt;=9,(BE794+BG794)*Crechee/30*FP$4)+(BF794+BH794)*Cadeirante/30*FP$4+(BE791+BE792+BE793+BG791+BG792+BG793)*Percapita/30*FP$4)+IF(BE794+BG794&gt;=11,Fixo/30*FP$4+(BE794+BG794-10)*Crechee/30*FP$4,0),IF(C791=2,IF(BF791+BF792+BF793+BF794+BH791+BH792+BH793+BH794=1,Cadeirante/30*FP$4,IF(BF791+BF792+BF793+BF794+BH791+BH792+BH793+BH794=2,Fixo/30*FP$4,IF(BF791+BF792+BF793+BF794+BH791+BH792+BH793+BH794&gt;2,Fixo/30*FP$4+(BF791+BF792+BF793+BF794+BH791+BH792+BH793+BH794-2)*Cadeirante/30*FP$4)))+(BE791+BE792+BE793+BG791+BG792+BG793)*Percapita/30*FP$4+(BE794+BG794)*Crechee/30*FP$4,IF(C791=1,IF(BE791+BE792+BE793+BF791+BF792+BF793+BG791+BG792+BG793+BH791+BH792+BH793&lt;=15,(BE791+BE792+BE793+BG791+BG792+BG793)*Percapita/30*FP$4,IF(BE791+BE792+BE793+BF791+BF792+BF793+BG791+BG792+BG793+BH791+BH792+BH793&gt;=16,Fixo/30*FP$4+(BE791+BE792+BE793+BF791+BF792+BF793+BG791+BG792+BG793+BH791+BH792-16)*Percapita/30*FP$4))))))</f>
        <v>0</v>
      </c>
      <c r="FQ791" s="177">
        <f>IF(C791=4,SUM(BI791+BI792+BI793+BK791+BK792+BK793)*Percapita/30*FQ$4+(BJ791+BJ792+BJ793+BL791+BL792+BL793)*Cadeirante/30*FQ$4,IF(C791=3,IF(BI794+BK794=10,Fixo/30*FQ$4+(BI791+BI792+BI793+BK791+BK792+BK793)*Percapita/30*FQ$4+(BJ794+BL794)*Cadeirante/30*FQ$4,IF(BI794+BK794&lt;=9,(BI794+BK794)*Crechee/30*FQ$4)+(BJ794+BL794)*Cadeirante/30*FQ$4+(BI791+BI792+BI793+BK791+BK792+BK793)*Percapita/30*FQ$4)+IF(BI794+BK794&gt;=11,Fixo/30*FQ$4+(BI794+BK794-10)*Crechee/30*FQ$4,0),IF(C791=2,IF(BJ791+BJ792+BJ793+BJ794+BL791+BL792+BL793+BL794=1,Cadeirante/30*FQ$4,IF(BJ791+BJ792+BJ793+BJ794+BL791+BL792+BL793+BL794=2,Fixo/30*FQ$4,IF(BJ791+BJ792+BJ793+BJ794+BL791+BL792+BL793+BL794&gt;2,Fixo/30*FQ$4+(BJ791+BJ792+BJ793+BJ794+BL791+BL792+BL793+BL794-2)*Cadeirante/30*FQ$4)))+(BI791+BI792+BI793+BK791+BK792+BK793)*Percapita/30*FQ$4+(BI794+BK794)*Crechee/30*FQ$4,IF(C791=1,IF(BI791+BI792+BI793+BJ791+BJ792+BJ793+BK791+BK792+BK793+BL791+BL792+BL793&lt;=15,(BI791+BI792+BI793+BK791+BK792+BK793)*Percapita/30*FQ$4,IF(BI791+BI792+BI793+BJ791+BJ792+BJ793+BK791+BK792+BK793+BL791+BL792+BL793&gt;=16,Fixo/30*FQ$4+(BI791+BI792+BI793+BJ791+BJ792+BJ793+BK791+BK792+BK793+BL791+BL792-16)*Percapita/30*FQ$4))))))</f>
        <v>0</v>
      </c>
      <c r="FR791" s="177">
        <f>IF(C791=4,SUM(BM791+BM792+BM793+BO791+BO792+BO793)*Percapita/30*FR$4+(BN791+BN792+BN793+BP791+BP792+BP793)*Cadeirante/30*FR$4,IF(C791=3,IF(BM794+BO794=10,Fixo/30*FR$4+(BM791+BM792+BM793+BO791+BO792+BO793)*Percapita/30*FR$4+(BN794+BP794)*Cadeirante/30*FR$4,IF(BM794+BO794&lt;=9,(BM794+BO794)*Crechee/30*FR$4)+(BN794+BP794)*Cadeirante/30*FR$4+(BM791+BM792+BM793+BO791+BO792+BO793)*Percapita/30*FR$4)+IF(BM794+BO794&gt;=11,Fixo/30*FR$4+(BM794+BO794-10)*Crechee/30*FR$4,0),IF(C791=2,IF(BN791+BN792+BN793+BN794+BP791+BP792+BP793+BP794=1,Cadeirante/30*FR$4,IF(BN791+BN792+BN793+BN794+BP791+BP792+BP793+BP794=2,Fixo/30*FR$4,IF(BN791+BN792+BN793+BN794+BP791+BP792+BP793+BP794&gt;2,Fixo/30*FR$4+(BN791+BN792+BN793+BN794+BP791+BP792+BP793+BP794-2)*Cadeirante/30*FR$4)))+(BM791+BM792+BM793+BO791+BO792+BO793)*Percapita/30*FR$4+(BM794+BO794)*Crechee/30*FR$4,IF(C791=1,IF(BM791+BM792+BM793+BN791+BN792+BN793+BO791+BO792+BO793+BP791+BP792+BP793&lt;=15,(BM791+BM792+BM793+BO791+BO792+BO793)*Percapita/30*FR$4,IF(BM791+BM792+BM793+BN791+BN792+BN793+BO791+BO792+BO793+BP791+BP792+BP793&gt;=16,Fixo/30*FR$4+(BM791+BM792+BM793+BN791+BN792+BN793+BO791+BO792+BO793+BP791+BP792-16)*Percapita/30*FR$4))))))</f>
        <v>0</v>
      </c>
      <c r="FS791" s="177">
        <f>IF(C791=4,SUM(BQ791+BQ792+BQ793+BS791+BS792+BS793)*Percapita/30*FS$4+(BR791+BR792+BR793+BT791+BT792+BT793)*Cadeirante/30*FS$4,IF(C791=3,IF(BQ794+BS794=10,Fixo/30*FS$4+(BQ791+BQ792+BQ793+BS791+BS792+BS793)*Percapita/30*FS$4+(BR794+BT794)*Cadeirante/30*FS$4,IF(BQ794+BS794&lt;=9,(BQ794+BS794)*Crechee/30*FS$4)+(BR794+BT794)*Cadeirante/30*FS$4+(BQ791+BQ792+BQ793+BS791+BS792+BS793)*Percapita/30*FS$4)+IF(BQ794+BS794&gt;=11,Fixo/30*FS$4+(BQ794+BS794-10)*Crechee/30*FS$4,0),IF(C791=2,IF(BR791+BR792+BR793+BR794+BT791+BT792+BT793+BT794=1,Cadeirante/30*FS$4,IF(BR791+BR792+BR793+BR794+BT791+BT792+BT793+BT794=2,Fixo/30*FS$4,IF(BR791+BR792+BR793+BR794+BT791+BT792+BT793+BT794&gt;2,Fixo/30*FS$4+(BR791+BR792+BR793+BR794+BT791+BT792+BT793+BT794-2)*Cadeirante/30*FS$4)))+(BQ791+BQ792+BQ793+BS791+BS792+BS793)*Percapita/30*FS$4+(BQ794+BS794)*Crechee/30*FS$4,IF(C791=1,IF(BQ791+BQ792+BQ793+BR791+BR792+BR793+BS791+BS792+BS793+BT791+BT792+BT793&lt;=15,(BQ791+BQ792+BQ793+BS791+BS792+BS793)*Percapita/30*FS$4,IF(BQ791+BQ792+BQ793+BR791+BR792+BR793+BS791+BS792+BS793+BT791+BT792+BT793&gt;=16,Fixo/30*FS$4+(BQ791+BQ792+BQ793+BR791+BR792+BR793+BS791+BS792+BS793+BT791+BT792-16)*Percapita/30*FS$4))))))</f>
        <v>0</v>
      </c>
      <c r="FT791" s="177">
        <f>IF(C791=4,SUM(BU791+BU792+BU793+BW791+BW792+BW793)*Percapita/30*FT$4+(BV791+BV792+BV793+BX791+BX792+BX793)*Cadeirante/30*FT$4,IF(C791=3,IF(BU794+BW794=10,Fixo/30*FT$4+(BU791+BU792+BU793+BW791+BW792+BW793)*Percapita/30*FT$4+(BV794+BX794)*Cadeirante/30*FT$4,IF(BU794+BW794&lt;=9,(BU794+BW794)*Crechee/30*FT$4)+(BV794+BX794)*Cadeirante/30*FT$4+(BU791+BU792+BU793+BW791+BW792+BW793)*Percapita/30*FT$4)+IF(BU794+BW794&gt;=11,Fixo/30*FT$4+(BU794+BW794-10)*Crechee/30*FT$4,0),IF(C791=2,IF(BV791+BV792+BV793+BV794+BX791+BX792+BX793+BX794=1,Cadeirante/30*FT$4,IF(BV791+BV792+BV793+BV794+BX791+BX792+BX793+BX794=2,Fixo/30*FT$4,IF(BV791+BV792+BV793+BV794+BX791+BX792+BX793+BX794&gt;2,Fixo/30*FT$4+(BV791+BV792+BV793+BV794+BX791+BX792+BX793+BX794-2)*Cadeirante/30*FT$4)))+(BU791+BU792+BU793+BW791+BW792+BW793)*Percapita/30*FT$4+(BU794+BW794)*Crechee/30*FT$4,IF(C791=1,IF(BU791+BU792+BU793+BV791+BV792+BV793+BW791+BW792+BW793+BX791+BX792+BX793&lt;=15,(BU791+BU792+BU793+BW791+BW792+BW793)*Percapita/30*FT$4,IF(BU791+BU792+BU793+BV791+BV792+BV793+BW791+BW792+BW793+BX791+BX792+BX793&gt;=16,Fixo/30*FT$4+(BU791+BU792+BU793+BV791+BV792+BV793+BW791+BW792+BW793+BX791+BX792-16)*Percapita/30*FT$4))))))</f>
        <v>0</v>
      </c>
      <c r="FU791" s="177">
        <f>IF(C791=4,SUM(BY791+BY792+BY793+CA791+CA792+CA793)*Percapita/30*FU$4+(BZ791+BZ792+BZ793+CB791+CB792+CB793)*Cadeirante/30*FU$4,IF(C791=3,IF(BY794+CA794=10,Fixo/30*FU$4+(BY791+BY792+BY793+CA791+CA792+CA793)*Percapita/30*FU$4+(BZ794+CB794)*Cadeirante/30*FU$4,IF(BY794+CA794&lt;=9,(BY794+CA794)*Crechee/30*FU$4)+(BZ794+CB794)*Cadeirante/30*FU$4+(BY791+BY792+BY793+CA791+CA792+CA793)*Percapita/30*FU$4)+IF(BY794+CA794&gt;=11,Fixo/30*FU$4+(BY794+CA794-10)*Crechee/30*FU$4,0),IF(C791=2,IF(BZ791+BZ792+BZ793+BZ794+CB791+CB792+CB793+CB794=1,Cadeirante/30*FU$4,IF(BZ791+BZ792+BZ793+BZ794+CB791+CB792+CB793+CB794=2,Fixo/30*FU$4,IF(BZ791+BZ792+BZ793+BZ794+CB791+CB792+CB793+CB794&gt;2,Fixo/30*FU$4+(BZ791+BZ792+BZ793+BZ794+CB791+CB792+CB793+CB794-2)*Cadeirante/30*FU$4)))+(BY791+BY792+BY793+CA791+CA792+CA793)*Percapita/30*FU$4+(BY794+CA794)*Crechee/30*FU$4,IF(C791=1,IF(BY791+BY792+BY793+BZ791+BZ792+BZ793+CA791+CA792+CA793+CB791+CB792+CB793&lt;=15,(BY791+BY792+BY793+CA791+CA792+CA793)*Percapita/30*FU$4,IF(BY791+BY792+BY793+BZ791+BZ792+BZ793+CA791+CA792+CA793+CB791+CB792+CB793&gt;=16,Fixo/30*FU$4+(BY791+BY792+BY793+BZ791+BZ792+BZ793+CA791+CA792+CA793+CB791+CB792-16)*Percapita/30*FU$4))))))</f>
        <v>0</v>
      </c>
      <c r="FV791" s="177">
        <f>IF(C791=4,SUM(CC791+CC792+CC793+CE791+CE792+CE793)*Percapita/30*FV$4+(CD791+CD792+CD793+CF791+CF792+CF793)*Cadeirante/30*FV$4,IF(C791=3,IF(CC794+CE794=10,Fixo/30*FV$4+(CC791+CC792+CC793+CE791+CE792+CE793)*Percapita/30*FV$4+(CD794+CF794)*Cadeirante/30*FV$4,IF(CC794+CE794&lt;=9,(CC794+CE794)*Crechee/30*FV$4)+(CD794+CF794)*Cadeirante/30*FV$4+(CC791+CC792+CC793+CE791+CE792+CE793)*Percapita/30*FV$4)+IF(CC794+CE794&gt;=11,Fixo/30*FV$4+(CC794+CE794-10)*Crechee/30*FV$4,0),IF(C791=2,IF(CD791+CD792+CD793+CD794+CF791+CF792+CF793+CF794=1,Cadeirante/30*FV$4,IF(CD791+CD792+CD793+CD794+CF791+CF792+CF793+CF794=2,Fixo/30*FV$4,IF(CD791+CD792+CD793+CD794+CF791+CF792+CF793+CF794&gt;2,Fixo/30*FV$4+(CD791+CD792+CD793+CD794+CF791+CF792+CF793+CF794-2)*Cadeirante/30*FV$4)))+(CC791+CC792+CC793+CE791+CE792+CE793)*Percapita/30*FV$4+(CC794+CE794)*Crechee/30*FV$4,IF(C791=1,IF(CC791+CC792+CC793+CD791+CD792+CD793+CE791+CE792+CE793+CF791+CF792+CF793&lt;=15,(CC791+CC792+CC793+CE791+CE792+CE793)*Percapita/30*FV$4,IF(CC791+CC792+CC793+CD791+CD792+CD793+CE791+CE792+CE793+CF791+CF792+CF793&gt;=16,Fixo/30*FV$4+(CC791+CC792+CC793+CD791+CD792+CD793+CE791+CE792+CE793+CF791+CF792-16)*Percapita/30*FV$4))))))</f>
        <v>0</v>
      </c>
      <c r="FW791" s="177">
        <f>IF(C791=4,SUM(CG791+CG792+CG793+CI791+CI792+CI793)*Percapita/30*FW$4+(CH791+CH792+CH793+CJ791+CJ792+CJ793)*Cadeirante/30*FW$4,IF(C791=3,IF(CG794+CI794=10,Fixo/30*FW$4+(CG791+CG792+CG793+CI791+CI792+CI793)*Percapita/30*FW$4+(CH794+CJ794)*Cadeirante/30*FW$4,IF(CG794+CI794&lt;=9,(CG794+CI794)*Crechee/30*FW$4)+(CH794+CJ794)*Cadeirante/30*FW$4+(CG791+CG792+CG793+CI791+CI792+CI793)*Percapita/30*FW$4)+IF(CG794+CI794&gt;=11,Fixo/30*FW$4+(CG794+CI794-10)*Crechee/30*FW$4,0),IF(C791=2,IF(CH791+CH792+CH793+CH794+CJ791+CJ792+CJ793+CJ794=1,Cadeirante/30*FW$4,IF(CH791+CH792+CH793+CH794+CJ791+CJ792+CJ793+CJ794=2,Fixo/30*FW$4,IF(CH791+CH792+CH793+CH794+CJ791+CJ792+CJ793+CJ794&gt;2,Fixo/30*FW$4+(CH791+CH792+CH793+CH794+CJ791+CJ792+CJ793+CJ794-2)*Cadeirante/30*FW$4)))+(CG791+CG792+CG793+CI791+CI792+CI793)*Percapita/30*FW$4+(CG794+CI794)*Crechee/30*FW$4,IF(C791=1,IF(CG791+CG792+CG793+CH791+CH792+CH793+CI791+CI792+CI793+CJ791+CJ792+CJ793&lt;=15,(CG791+CG792+CG793+CI791+CI792+CI793)*Percapita/30*FW$4,IF(CG791+CG792+CG793+CH791+CH792+CH793+CI791+CI792+CI793+CJ791+CJ792+CJ793&gt;=16,Fixo/30*FW$4+(CG791+CG792+CG793+CH791+CH792+CH793+CI791+CI792+CI793+CJ791+CJ792-16)*Percapita/30*FW$4))))))</f>
        <v>0</v>
      </c>
      <c r="FX791" s="177">
        <f>IF(C791=4,SUM(CK791+CK792+CK793+CM791+CM792+CM793)*Percapita/30*FX$4+(CL791+CL792+CL793+CN791+CN792+CN793)*Cadeirante/30*FX$4,IF(C791=3,IF(CK794+CM794=10,Fixo/30*FX$4+(CK791+CK792+CK793+CM791+CM792+CM793)*Percapita/30*FX$4+(CL794+CN794)*Cadeirante/30*FX$4,IF(CK794+CM794&lt;=9,(CK794+CM794)*Crechee/30*FX$4)+(CL794+CN794)*Cadeirante/30*FX$4+(CK791+CK792+CK793+CM791+CM792+CM793)*Percapita/30*FX$4)+IF(CK794+CM794&gt;=11,Fixo/30*FX$4+(CK794+CM794-10)*Crechee/30*FX$4,0),IF(C791=2,IF(CL791+CL792+CL793+CL794+CN791+CN792+CN793+CN794=1,Cadeirante/30*FX$4,IF(CL791+CL792+CL793+CL794+CN791+CN792+CN793+CN794=2,Fixo/30*FX$4,IF(CL791+CL792+CL793+CL794+CN791+CN792+CN793+CN794&gt;2,Fixo/30*FX$4+(CL791+CL792+CL793+CL794+CN791+CN792+CN793+CN794-2)*Cadeirante/30*FX$4)))+(CK791+CK792+CK793+CM791+CM792+CM793)*Percapita/30*FX$4+(CK794+CM794)*Crechee/30*FX$4,IF(C791=1,IF(CK791+CK792+CK793+CL791+CL792+CL793+CM791+CM792+CM793+CN791+CN792+CN793&lt;=15,(CK791+CK792+CK793+CM791+CM792+CM793)*Percapita/30*FX$4,IF(CK791+CK792+CK793+CL791+CL792+CL793+CM791+CM792+CM793+CN791+CN792+CN793&gt;=16,Fixo/30*FX$4+(CK791+CK792+CK793+CL791+CL792+CL793+CM791+CM792+CM793+CN791+CN792-16)*Percapita/30*FX$4))))))</f>
        <v>0</v>
      </c>
      <c r="FY791" s="177">
        <f>IF(C791=4,SUM(CO791+CO792+CO793+CQ791+CQ792+CQ793)*Percapita/30*FY$4+(CP791+CP792+CP793+CR791+CR792+CR793)*Cadeirante/30*FY$4,IF(C791=3,IF(CO794+CQ794=10,Fixo/30*FY$4+(CO791+CO792+CO793+CQ791+CQ792+CQ793)*Percapita/30*FY$4+(CP794+CR794)*Cadeirante/30*FY$4,IF(CO794+CQ794&lt;=9,(CO794+CQ794)*Crechee/30*FY$4)+(CP794+CR794)*Cadeirante/30*FY$4+(CO791+CO792+CO793+CQ791+CQ792+CQ793)*Percapita/30*FY$4)+IF(CO794+CQ794&gt;=11,Fixo/30*FY$4+(CO794+CQ794-10)*Crechee/30*FY$4,0),IF(C791=2,IF(CP791+CP792+CP793+CP794+CR791+CR792+CR793+CR794=1,Cadeirante/30*FY$4,IF(CP791+CP792+CP793+CP794+CR791+CR792+CR793+CR794=2,Fixo/30*FY$4,IF(CP791+CP792+CP793+CP794+CR791+CR792+CR793+CR794&gt;2,Fixo/30*FY$4+(CP791+CP792+CP793+CP794+CR791+CR792+CR793+CR794-2)*Cadeirante/30*FY$4)))+(CO791+CO792+CO793+CQ791+CQ792+CQ793)*Percapita/30*FY$4+(CO794+CQ794)*Crechee/30*FY$4,IF(C791=1,IF(CO791+CO792+CO793+CP791+CP792+CP793+CQ791+CQ792+CQ793+CR791+CR792+CR793&lt;=15,(CO791+CO792+CO793+CQ791+CQ792+CQ793)*Percapita/30*FY$4,IF(CO791+CO792+CO793+CP791+CP792+CP793+CQ791+CQ792+CQ793+CR791+CR792+CR793&gt;=16,Fixo/30*FY$4+(CO791+CO792+CO793+CP791+CP792+CP793+CQ791+CQ792+CQ793+CR791+CR792-16)*Percapita/30*FY$4))))))</f>
        <v>0</v>
      </c>
      <c r="FZ791" s="177">
        <f>IF(C791=4,SUM(CS791+CS792+CS793+CU791+CU792+CU793)*Percapita/30*FZ$4+(CT791+CT792+CT793+CV791+CV792+CV793)*Cadeirante/30*FZ$4,IF(C791=3,IF(CS794+CU794=10,Fixo/30*FZ$4+(CS791+CS792+CS793+CU791+CU792+CU793)*Percapita/30*FZ$4+(CT794+CV794)*Cadeirante/30*FZ$4,IF(CS794+CU794&lt;=9,(CS794+CU794)*Crechee/30*FZ$4)+(CT794+CV794)*Cadeirante/30*FZ$4+(CS791+CS792+CS793+CU791+CU792+CU793)*Percapita/30*FZ$4)+IF(CS794+CU794&gt;=11,Fixo/30*FZ$4+(CS794+CU794-10)*Crechee/30*FZ$4,0),IF(C791=2,IF(CT791+CT792+CT793+CT794+CV791+CV792+CV793+CV794=1,Cadeirante/30*FZ$4,IF(CT791+CT792+CT793+CT794+CV791+CV792+CV793+CV794=2,Fixo/30*FZ$4,IF(CT791+CT792+CT793+CT794+CV791+CV792+CV793+CV794&gt;2,Fixo/30*FZ$4+(CT791+CT792+CT793+CT794+CV791+CV792+CV793+CV794-2)*Cadeirante/30*FZ$4)))+(CS791+CS792+CS793+CU791+CU792+CU793)*Percapita/30*FZ$4+(CS794+CU794)*Crechee/30*FZ$4,IF(C791=1,IF(CS791+CS792+CS793+CT791+CT792+CT793+CU791+CU792+CU793+CV791+CV792+CV793&lt;=15,(CS791+CS792+CS793+CU791+CU792+CU793)*Percapita/30*FZ$4,IF(CS791+CS792+CS793+CT791+CT792+CT793+CU791+CU792+CU793+CV791+CV792+CV793&gt;=16,Fixo/30*FZ$4+(CS791+CS792+CS793+CT791+CT792+CT793+CU791+CU792+CU793+CV791+CV792-16)*Percapita/30*FZ$4))))))</f>
        <v>0</v>
      </c>
      <c r="GA791" s="177">
        <f>IF(C791=4,SUM(CW791+CW792+CW793+CY791+CY792+CY793)*Percapita/30*GA$4+(CX791+CX792+CX793+CZ791+CZ792+CZ793)*Cadeirante/30*GA$4,IF(C791=3,IF(CW794+CY794=10,Fixo/30*GA$4+(CW791+CW792+CW793+CY791+CY792+CY793)*Percapita/30*GA$4+(CX794+CZ794)*Cadeirante/30*GA$4,IF(CW794+CY794&lt;=9,(CW794+CY794)*Crechee/30*GA$4)+(CX794+CZ794)*Cadeirante/30*GA$4+(CW791+CW792+CW793+CY791+CY792+CY793)*Percapita/30*GA$4)+IF(CW794+CY794&gt;=11,Fixo/30*GA$4+(CW794+CY794-10)*Crechee/30*GA$4,0),IF(C791=2,IF(CX791+CX792+CX793+CX794+CZ791+CZ792+CZ793+CZ794=1,Cadeirante/30*GA$4,IF(CX791+CX792+CX793+CX794+CZ791+CZ792+CZ793+CZ794=2,Fixo/30*GA$4,IF(CX791+CX792+CX793+CX794+CZ791+CZ792+CZ793+CZ794&gt;2,Fixo/30*GA$4+(CX791+CX792+CX793+CX794+CZ791+CZ792+CZ793+CZ794-2)*Cadeirante/30*GA$4)))+(CW791+CW792+CW793+CY791+CY792+CY793)*Percapita/30*GA$4+(CW794+CY794)*Crechee/30*GA$4,IF(C791=1,IF(CW791+CW792+CW793+CX791+CX792+CX793+CY791+CY792+CY793+CZ791+CZ792+CZ793&lt;=15,(CW791+CW792+CW793+CY791+CY792+CY793)*Percapita/30*GA$4,IF(CW791+CW792+CW793+CX791+CX792+CX793+CY791+CY792+CY793+CZ791+CZ792+CZ793&gt;=16,Fixo/30*GA$4+(CW791+CW792+CW793+CX791+CX792+CX793+CY791+CY792+CY793+CZ791+CZ792-16)*Percapita/30*GA$4))))))</f>
        <v>-115.56900000000002</v>
      </c>
      <c r="GB791" s="177">
        <f>IF(C791=4,SUM(DA791+DA792+DA793+DC791+DC792+DC793)*Percapita/30*GB$4+(DB791+DB792+DB793+DD791+DD792+DD793)*Cadeirante/30*GB$4,IF(C791=3,IF(DA794+DC794=10,Fixo/30*GB$4+(DA791+DA792+DA793+DC791+DC792+DC793)*Percapita/30*GB$4+(DB794+DD794)*Cadeirante/30*GB$4,IF(DA794+DC794&lt;=9,(DA794+DC794)*Crechee/30*GB$4)+(DB794+DD794)*Cadeirante/30*GB$4+(DA791+DA792+DA793+DC791+DC792+DC793)*Percapita/30*GB$4)+IF(DA794+DC794&gt;=11,Fixo/30*GB$4+(DA794+DC794-10)*Crechee/30*GB$4,0),IF(C791=2,IF(DB791+DB792+DB793+DB794+DD791+DD792+DD793+DD794=1,Cadeirante/30*GB$4,IF(DB791+DB792+DB793+DB794+DD791+DD792+DD793+DD794=2,Fixo/30*GB$4,IF(DB791+DB792+DB793+DB794+DD791+DD792+DD793+DD794&gt;2,Fixo/30*GB$4+(DB791+DB792+DB793+DB794+DD791+DD792+DD793+DD794-2)*Cadeirante/30*GB$4)))+(DA791+DA792+DA793+DC791+DC792+DC793)*Percapita/30*GB$4+(DA794+DC794)*Crechee/30*GB$4,IF(C791=1,IF(DA791+DA792+DA793+DB791+DB792+DB793+DC791+DC792+DC793+DD791+DD792+DD793&lt;=15,(DA791+DA792+DA793+DC791+DC792+DC793)*Percapita/30*GB$4,IF(DA791+DA792+DA793+DB791+DB792+DB793+DC791+DC792+DC793+DD791+DD792+DD793&gt;=16,Fixo/30*GB$4+(DA791+DA792+DA793+DB791+DB792+DB793+DC791+DC792+DC793+DD791+DD792-16)*Percapita/30*GB$4))))))</f>
        <v>0</v>
      </c>
      <c r="GC791" s="177">
        <f>IF(C791=4,SUM(DE791+DE792+DE793+DG791+DG792+DG793)*Percapita/30*GC$4+(DF791+DF792+DF793+DH791+DH792+DH793)*Cadeirante/30*GC$4,IF(C791=3,IF(DE794+DG794=10,Fixo/30*GC$4+(DE791+DE792+DE793+DG791+DG792+DG793)*Percapita/30*GC$4+(DF794+DH794)*Cadeirante/30*GC$4,IF(DE794+DG794&lt;=9,(DE794+DG794)*Crechee/30*GC$4)+(DF794+DH794)*Cadeirante/30*GC$4+(DE791+DE792+DE793+DG791+DG792+DG793)*Percapita/30*GC$4)+IF(DE794+DG794&gt;=11,Fixo/30*GC$4+(DE794+DG794-10)*Crechee/30*GC$4,0),IF(C791=2,IF(DF791+DF792+DF793+DF794+DH791+DH792+DH793+DH794=1,Cadeirante/30*GC$4,IF(DF791+DF792+DF793+DF794+DH791+DH792+DH793+DH794=2,Fixo/30*GC$4,IF(DF791+DF792+DF793+DF794+DH791+DH792+DH793+DH794&gt;2,Fixo/30*GC$4+(DF791+DF792+DF793+DF794+DH791+DH792+DH793+DH794-2)*Cadeirante/30*GC$4)))+(DE791+DE792+DE793+DG791+DG792+DG793)*Percapita/30*GC$4+(DE794+DG794)*Crechee/30*GC$4,IF(C791=1,IF(DE791+DE792+DE793+DF791+DF792+DF793+DG791+DG792+DG793+DH791+DH792+DH793&lt;=15,(DE791+DE792+DE793+DG791+DG792+DG793)*Percapita/30*GC$4,IF(DE791+DE792+DE793+DF791+DF792+DF793+DG791+DG792+DG793+DH791+DH792+DH793&gt;=16,Fixo/30*GC$4+(DE791+DE792+DE793+DF791+DF792+DF793+DG791+DG792+DG793+DH791+DH792-16)*Percapita/30*GC$4))))))</f>
        <v>0</v>
      </c>
      <c r="GD791" s="177">
        <f>IF(C791=4,SUM(DI791+DI792+DI793+DK791+DK792+DK793)*Percapita/30*GD$4+(DJ791+DJ792+DJ793+DL791+DL792+DL793)*Cadeirante/30*GD$4,IF(C791=3,IF(DI794+DK794=10,Fixo/30*GD$4+(DI791+DI792+DI793+DK791+DK792+DK793)*Percapita/30*GD$4+(DJ794+DL794)*Cadeirante/30*GD$4,IF(DI794+DK794&lt;=9,(DI794+DK794)*Crechee/30*GD$4)+(DJ794+DL794)*Cadeirante/30*GD$4+(DI791+DI792+DI793+DK791+DK792+DK793)*Percapita/30*GD$4)+IF(DI794+DK794&gt;=11,Fixo/30*GD$4+(DI794+DK794-10)*Crechee/30*GD$4,0),IF(C791=2,IF(DJ791+DJ792+DJ793+DJ794+DL791+DL792+DL793+DL794=1,Cadeirante/30*GD$4,IF(DJ791+DJ792+DJ793+DJ794+DL791+DL792+DL793+DL794=2,Fixo/30*GD$4,IF(DJ791+DJ792+DJ793+DJ794+DL791+DL792+DL793+DL794&gt;2,Fixo/30*GD$4+(DJ791+DJ792+DJ793+DJ794+DL791+DL792+DL793+DL794-2)*Cadeirante/30*GD$4)))+(DI791+DI792+DI793+DK791+DK792+DK793)*Percapita/30*GD$4+(DI794+DK794)*Crechee/30*GD$4,IF(C791=1,IF(DI791+DI792+DI793+DJ791+DJ792+DJ793+DK791+DK792+DK793+DL791+DL792+DL793&lt;=15,(DI791+DI792+DI793+DK791+DK792+DK793)*Percapita/30*GD$4,IF(DI791+DI792+DI793+DJ791+DJ792+DJ793+DK791+DK792+DK793+DL791+DL792+DL793&gt;=16,Fixo/30*GD$4+(DI791+DI792+DI793+DJ791+DJ792+DJ793+DK791+DK792+DK793+DL791+DL792-16)*Percapita/30*GD$4))))))</f>
        <v>0</v>
      </c>
      <c r="GE791" s="177">
        <f>IF(C791=4,SUM(DM791+DM792+DM793+DO791+DO792+DO793)*Percapita/30*GE$4+(DN791+DN792+DN793+DP791+DP792+DP793)*Cadeirante/30*GE$4,IF(C791=3,IF(DM794+DO794=10,Fixo/30*GE$4+(DM791+DM792+DM793+DO791+DO792+DO793)*Percapita/30*GE$4+(DN794+DP794)*Cadeirante/30*GE$4,IF(DM794+DO794&lt;=9,(DM794+DO794)*Crechee/30*GE$4)+(DN794+DP794)*Cadeirante/30*GE$4+(DM791+DM792+DM793+DO791+DO792+DO793)*Percapita/30*GE$4)+IF(DM794+DO794&gt;=11,Fixo/30*GE$4+(DM794+DO794-10)*Crechee/30*GE$4,0),IF(C791=2,IF(DN791+DN792+DN793+DN794+DP791+DP792+DP793+DP794=1,Cadeirante/30*GE$4,IF(DN791+DN792+DN793+DN794+DP791+DP792+DP793+DP794=2,Fixo/30*GE$4,IF(DN791+DN792+DN793+DN794+DP791+DP792+DP793+DP794&gt;2,Fixo/30*GE$4+(DN791+DN792+DN793+DN794+DP791+DP792+DP793+DP794-2)*Cadeirante/30*GE$4)))+(DM791+DM792+DM793+DO791+DO792+DO793)*Percapita/30*GE$4+(DM794+DO794)*Crechee/30*GE$4,IF(C791=1,IF(DM791+DM792+DM793+DN791+DN792+DN793+DO791+DO792+DO793+DP791+DP792+DP793&lt;=15,(DM791+DM792+DM793+DO791+DO792+DO793)*Percapita/30*GE$4,IF(DM791+DM792+DM793+DN791+DN792+DN793+DO791+DO792+DO793+DP791+DP792+DP793&gt;=16,Fixo/30*GE$4+(DM791+DM792+DM793+DN791+DN792+DN793+DO791+DO792+DO793+DP791+DP792-16)*Percapita/30*GE$4))))))</f>
        <v>0</v>
      </c>
      <c r="GF791" s="177">
        <f>IF(C791=4,SUM(DQ791+DQ792+DQ793+DS791+DS792+DS793)*Percapita/30*GF$4+(DR791+DR792+DR793+DT791+DT792+DT793)*Cadeirante/30*GF$4,IF(C791=3,IF(DQ794+DS794=10,Fixo/30*GF$4+(DQ791+DQ792+DQ793+DS791+DS792+DS793)*Percapita/30*GF$4+(DR794+DT794)*Cadeirante/30*GF$4,IF(DQ794+DS794&lt;=9,(DQ794+DS794)*Crechee/30*GF$4)+(DR794+DT794)*Cadeirante/30*GF$4+(DQ791+DQ792+DQ793+DS791+DS792+DS793)*Percapita/30*GF$4)+IF(DQ794+DS794&gt;=11,Fixo/30*GF$4+(DQ794+DS794-10)*Crechee/30*GF$4,0),IF(C791=2,IF(DR791+DR792+DR793+DR794+DT791+DT792+DT793+DT794=1,Cadeirante/30*GF$4,IF(DR791+DR792+DR793+DR794+DT791+DT792+DT793+DT794=2,Fixo/30*GF$4,IF(DR791+DR792+DR793+DR794+DT791+DT792+DT793+DT794&gt;2,Fixo/30*GF$4+(DR791+DR792+DR793+DR794+DT791+DT792+DT793+DT794-2)*Cadeirante/30*GF$4)))+(DQ791+DQ792+DQ793+DS791+DS792+DS793)*Percapita/30*GF$4+(DQ794+DS794)*Crechee/30*GF$4,IF(C791=1,IF(DQ791+DQ792+DQ793+DR791+DR792+DR793+DS791+DS792+DS793+DT791+DT792+DT793&lt;=15,(DQ791+DQ792+DQ793+DS791+DS792+DS793)*Percapita/30*GF$4,IF(DQ791+DQ792+DQ793+DR791+DR792+DR793+DS791+DS792+DS793+DT791+DT792+DT793&gt;=16,Fixo/30*GF$4+(DQ791+DQ792+DQ793+DR791+DR792+DR793+DS791+DS792+DS793+DT791+DT792-16)*Percapita/30*GF$4))))))</f>
        <v>0</v>
      </c>
      <c r="GG791" s="177">
        <f>IF(C791=4,SUM(DU791+DU792+DU793+DW791+DW792+DW793)*Percapita/30*GG$4+(DV791+DV792+DV793+DX791+DX792+DX793)*Cadeirante/30*GG$4,IF(C791=3,IF(DU794+DW794=10,Fixo/30*GG$4+(DU791+DU792+DU793+DW791+DW792+DW793)*Percapita/30*GG$4+(DV794+DX794)*Cadeirante/30*GG$4,IF(DU794+DW794&lt;=9,(DU794+DW794)*Crechee/30*GG$4)+(DV794+DX794)*Cadeirante/30*GG$4+(DU791+DU792+DU793+DW791+DW792+DW793)*Percapita/30*GG$4)+IF(DU794+DW794&gt;=11,Fixo/30*GG$4+(DU794+DW794-10)*Crechee/30*GG$4,0),IF(C791=2,IF(DV791+DV792+DV793+DV794+DX791+DX792+DX793+DX794=1,Cadeirante/30*GG$4,IF(DV791+DV792+DV793+DV794+DX791+DX792+DX793+DX794=2,Fixo/30*GG$4,IF(DV791+DV792+DV793+DV794+DX791+DX792+DX793+DX794&gt;2,Fixo/30*GG$4+(DV791+DV792+DV793+DV794+DX791+DX792+DX793+DX794-2)*Cadeirante/30*GG$4)))+(DU791+DU792+DU793+DW791+DW792+DW793)*Percapita/30*GG$4+(DU794+DW794)*Crechee/30*GG$4,IF(C791=1,IF(DU791+DU792+DU793+DV791+DV792+DV793+DW791+DW792+DW793+DX791+DX792+DX793&lt;=15,(DU791+DU792+DU793+DW791+DW792+DW793)*Percapita/30*GG$4,IF(DU791+DU792+DU793+DV791+DV792+DV793+DW791+DW792+DW793+DX791+DX792+DX793&gt;=16,Fixo/30*GG$4+(DU791+DU792+DU793+DV791+DV792+DV793+DW791+DW792+DW793+DX791+DX792-16)*Percapita/30*GG$4))))))</f>
        <v>0</v>
      </c>
      <c r="GH791" s="177">
        <f>IF(C791=4,SUM(DY791+DY792+DY793+EA791+EA792+EA793)*Percapita/30*GH$4+(DZ791+DZ792+DZ793+EB791+EB792+EB793)*Cadeirante/30*GH$4,IF(C791=3,IF(DY794+EA794=10,Fixo/30*GH$4+(DY791+DY792+DY793+EA791+EA792+EA793)*Percapita/30*GH$4+(DZ794+EB794)*Cadeirante/30*GH$4,IF(DY794+EA794&lt;=9,(DY794+EA794)*Crechee/30*GH$4)+(DZ794+EB794)*Cadeirante/30*GH$4+(DY791+DY792+DY793+EA791+EA792+EA793)*Percapita/30*GH$4)+IF(DY794+EA794&gt;=11,Fixo/30*GH$4+(DY794+EA794-10)*Crechee/30*GH$4,0),IF(C791=2,IF(DZ791+DZ792+DZ793+DZ794+EB791+EB792+EB793+EB794=1,Cadeirante/30*GH$4,IF(DZ791+DZ792+DZ793+DZ794+EB791+EB792+EB793+EB794=2,Fixo/30*GH$4,IF(DZ791+DZ792+DZ793+DZ794+EB791+EB792+EB793+EB794&gt;2,Fixo/30*GH$4+(DZ791+DZ792+DZ793+DZ794+EB791+EB792+EB793+EB794-2)*Cadeirante/30*GH$4)))+(DY791+DY792+DY793+EA791+EA792+EA793)*Percapita/30*GH$4+(DY794+EA794)*Crechee/30*GH$4,IF(C791=1,IF(DY791+DY792+DY793+DZ791+DZ792+DZ793+EA791+EA792+EA793+EB791+EB792+EB793&lt;=15,(DY791+DY792+DY793+EA791+EA792+EA793)*Percapita/30*GH$4,IF(DY791+DY792+DY793+DZ791+DZ792+DZ793+EA791+EA792+EA793+EB791+EB792+EB793&gt;=16,Fixo/30*GH$4+(DY791+DY792+DY793+DZ791+DZ792+DZ793+EA791+EA792+EA793+EB791+EB792-16)*Percapita/30*GH$4))))))</f>
        <v>0</v>
      </c>
      <c r="GI791" s="177">
        <f>IF(C791=4,SUM(EC791+EC792+EC793+EE791+EE792+EE793)*Percapita/30*GI$4+(ED791+ED792+ED793+EF791+EF792+EF793)*Cadeirante/30*GI$4,IF(C791=3,IF(EC794+EE794=10,Fixo/30*GI$4+(EC791+EC792+EC793+EE791+EE792+EE793)*Percapita/30*GI$4+(ED794+EF794)*Cadeirante/30*GI$4,IF(EC794+EE794&lt;=9,(EC794+EE794)*Crechee/30*GI$4)+(ED794+EF794)*Cadeirante/30*GI$4+(EC791+EC792+EC793+EE791+EE792+EE793)*Percapita/30*GI$4)+IF(EC794+EE794&gt;=11,Fixo/30*GI$4+(EC794+EE794-10)*Crechee/30*GI$4,0),IF(C791=2,IF(ED791+ED792+ED793+ED794+EF791+EF792+EF793+EF794=1,Cadeirante/30*GI$4,IF(ED791+ED792+ED793+ED794+EF791+EF792+EF793+EF794=2,Fixo/30*GI$4,IF(ED791+ED792+ED793+ED794+EF791+EF792+EF793+EF794&gt;2,Fixo/30*GI$4+(ED791+ED792+ED793+ED794+EF791+EF792+EF793+EF794-2)*Cadeirante/30*GI$4)))+(EC791+EC792+EC793+EE791+EE792+EE793)*Percapita/30*GI$4+(EC794+EE794)*Crechee/30*GI$4,IF(C791=1,IF(EC791+EC792+EC793+ED791+ED792+ED793+EE791+EE792+EE793+EF791+EF792+EF793&lt;=15,(EC791+EC792+EC793+EE791+EE792+EE793)*Percapita/30*GI$4,IF(EC791+EC792+EC793+ED791+ED792+ED793+EE791+EE792+EE793+EF791+EF792+EF793&gt;=16,Fixo/30*GI$4+(EC791+EC792+EC793+ED791+ED792+ED793+EE791+EE792+EE793+EF791+EF792-16)*Percapita/30*GI$4))))))</f>
        <v>0</v>
      </c>
      <c r="GJ791" s="177">
        <f>IF(C791=4,SUM(EG791+EG792+EG793+EI791+EI792+EI793)*Percapita/30*GJ$4+(EH791+EH792+EH793+EJ791+EJ792+EJ793)*Cadeirante/30*GJ$4,IF(C791=3,IF(EG794+EI794=10,Fixo/30*GJ$4+(EG791+EG792+EG793+EI791+EI792+EI793)*Percapita/30*GJ$4+(EH794+EJ794)*Cadeirante/30*GJ$4,IF(EG794+EI794&lt;=9,(EG794+EI794)*Crechee/30*GJ$4)+(EH794+EJ794)*Cadeirante/30*GJ$4+(EG791+EG792+EG793+EI791+EI792+EI793)*Percapita/30*GJ$4)+IF(EG794+EI794&gt;=11,Fixo/30*GJ$4+(EG794+EI794-10)*Crechee/30*GJ$4,0),IF(C791=2,IF(EH791+EH792+EH793+EH794+EJ791+EJ792+EJ793+EJ794=1,Cadeirante/30*GJ$4,IF(EH791+EH792+EH793+EH794+EJ791+EJ792+EJ793+EJ794=2,Fixo/30*GJ$4,IF(EH791+EH792+EH793+EH794+EJ791+EJ792+EJ793+EJ794&gt;2,Fixo/30*GJ$4+(EH791+EH792+EH793+EH794+EJ791+EJ792+EJ793+EJ794-2)*Cadeirante/30*GJ$4)))+(EG791+EG792+EG793+EI791+EI792+EI793)*Percapita/30*GJ$4+(EG794+EI794)*Crechee/30*GJ$4,IF(C791=1,IF(EG791+EG792+EG793+EH791+EH792+EH793+EI791+EI792+EI793+EJ791+EJ792+EJ793&lt;=15,(EG791+EG792+EG793+EI791+EI792+EI793)*Percapita/30*GJ$4,IF(EG791+EG792+EG793+EH791+EH792+EH793+EI791+EI792+EI793+EJ791+EJ792+EJ793&gt;=16,Fixo/30*GJ$4+(EG791+EG792+EG793+EH791+EH792+EH793+EI791+EI792+EI793+EJ791+EJ792-16)*Percapita/30*GJ$4))))))</f>
        <v>0</v>
      </c>
      <c r="GK791" s="178"/>
      <c r="GL791" s="103">
        <f t="shared" si="895"/>
        <v>0</v>
      </c>
      <c r="GM791" s="124"/>
      <c r="GN791" s="104">
        <f>SUMIF(V791:V794,"&lt;0")*Cadeirante/30*GN$4+SUMIF(X791:X794,"&lt;0")*Cadeirante/30*GN$4</f>
        <v>0</v>
      </c>
      <c r="GO791" s="104">
        <f>SUMIF(Z791:Z794,"&lt;0")*Cadeirante/30*GO$4+SUMIF(AB791:AB794,"&lt;0")*Cadeirante/30*GO$4</f>
        <v>0</v>
      </c>
      <c r="GP791" s="104">
        <f>SUMIF(AD791:AD794,"&lt;0")*Cadeirante/30*GP$4+SUMIF(AF791:AF794,"&lt;0")*Cadeirante/30*GP$4</f>
        <v>0</v>
      </c>
      <c r="GQ791" s="104">
        <f>SUMIF(AH791:AH794,"&lt;0")*Cadeirante/30*GQ$4+SUMIF(AJ791:AJ794,"&lt;0")*Cadeirante/30*GQ$4</f>
        <v>0</v>
      </c>
      <c r="GR791" s="104">
        <f>SUMIF(AL791:AL794,"&lt;0")*Cadeirante/30*GR$4+SUMIF(AN791:AN794,"&lt;0")*Cadeirante/30*GR$4</f>
        <v>0</v>
      </c>
      <c r="GS791" s="104">
        <f>SUMIF(AP791:AP794,"&lt;0")*Cadeirante/30*GS$4+SUMIF(AR791:AR794,"&lt;0")*Cadeirante/30*GS$4</f>
        <v>0</v>
      </c>
      <c r="GT791" s="104">
        <f>SUMIF(AT791:AT794,"&lt;0")*Cadeirante/30*GT$4+SUMIF(AV791:AV794,"&lt;0")*Cadeirante/30*GT$4</f>
        <v>0</v>
      </c>
      <c r="GU791" s="104">
        <f>SUMIF(AX791:AX794,"&lt;0")*Cadeirante/30*GU$4+SUMIF(AZ791:AZ794,"&lt;0")*Cadeirante/30*GU$4</f>
        <v>0</v>
      </c>
      <c r="GV791" s="104">
        <f>SUMIF(BB791:BB794,"&lt;0")*Cadeirante/30*GV$4+SUMIF(BD791:BD794,"&lt;0")*Cadeirante/30*GV$4</f>
        <v>0</v>
      </c>
      <c r="GW791" s="104">
        <f>SUMIF(BF791:BF794,"&lt;0")*Cadeirante/30*GW$4+SUMIF(BH791:BH794,"&lt;0")*Cadeirante/30*GW$4</f>
        <v>0</v>
      </c>
      <c r="GX791" s="104">
        <f>SUMIF(BJ791:BJ794,"&lt;0")*Cadeirante/30*GX$4+SUMIF(BL791:BL794,"&lt;0")*Cadeirante/30*GX$4</f>
        <v>0</v>
      </c>
      <c r="GY791" s="104">
        <f>SUMIF(BN791:BN794,"&lt;0")*Cadeirante/30*GY$4+SUMIF(BP791:BP794,"&lt;0")*Cadeirante/30*GY$4</f>
        <v>0</v>
      </c>
      <c r="GZ791" s="104">
        <f>SUMIF(BR791:BR794,"&lt;0")*Cadeirante/30*GZ$4+SUMIF(BT791:BT794,"&lt;0")*Cadeirante/30*GZ$4</f>
        <v>0</v>
      </c>
      <c r="HA791" s="104">
        <f>SUMIF(BV791:BV794,"&lt;0")*Cadeirante/30*HA$4+SUMIF(BX791:BX794,"&lt;0")*Cadeirante/30*HA$4</f>
        <v>0</v>
      </c>
      <c r="HB791" s="104">
        <f>SUMIF(BZ791:BZ794,"&lt;0")*Cadeirante/30*HB$4+SUMIF(CB791:CB794,"&lt;0")*Cadeirante/30*HB$4</f>
        <v>0</v>
      </c>
      <c r="HC791" s="104">
        <f>SUMIF(CD791:CD794,"&lt;0")*Cadeirante/30*HC$4+SUMIF(CF791:CF794,"&lt;0")*Cadeirante/30*HC$4</f>
        <v>0</v>
      </c>
      <c r="HD791" s="104">
        <f>SUMIF(CH791:CH794,"&lt;0")*Cadeirante/30*HD$4+SUMIF(CJ791:CJ794,"&lt;0")*Cadeirante/30*HD$4</f>
        <v>0</v>
      </c>
      <c r="HE791" s="104">
        <f>SUMIF(CL791:CL794,"&lt;0")*Cadeirante/30*HE$4+SUMIF(CN791:CN794,"&lt;0")*Cadeirante/30*HE$4</f>
        <v>0</v>
      </c>
      <c r="HF791" s="104">
        <f>SUMIF(CP791:CP794,"&lt;0")*Cadeirante/30*HF$4+SUMIF(CR791:CR794,"&lt;0")*Cadeirante/30*HF$4</f>
        <v>0</v>
      </c>
      <c r="HG791" s="104">
        <f>SUMIF(CT791:CT794,"&lt;0")*Cadeirante/30*HG$4+SUMIF(CV791:CV794,"&lt;0")*Cadeirante/30*HG$4</f>
        <v>0</v>
      </c>
      <c r="HH791" s="104">
        <f>SUMIF(CX791:CX794,"&lt;0")*Cadeirante/30*HH$4+SUMIF(CZ791:CZ794,"&lt;0")*Cadeirante/30*HH$4</f>
        <v>0</v>
      </c>
      <c r="HI791" s="104">
        <f>SUMIF(DB791:DB794,"&lt;0")*Cadeirante/30*HI$4+SUMIF(DD791:DD794,"&lt;0")*Cadeirante/30*HI$4</f>
        <v>0</v>
      </c>
      <c r="HJ791" s="104">
        <f>SUMIF(DF791:DF794,"&lt;0")*Cadeirante/30*HJ$4+SUMIF(DH791:DH794,"&lt;0")*Cadeirante/30*HJ$4</f>
        <v>0</v>
      </c>
      <c r="HK791" s="104">
        <f>SUMIF(DJ791:DJ794,"&lt;0")*Cadeirante/30*HK$4+SUMIF(DL791:DL794,"&lt;0")*Cadeirante/30*HK$4</f>
        <v>0</v>
      </c>
      <c r="HL791" s="104">
        <f>SUMIF(DN791:DN794,"&lt;0")*Cadeirante/30*HL$4+SUMIF(DP791:DP794,"&lt;0")*Cadeirante/30*HL$4</f>
        <v>0</v>
      </c>
      <c r="HM791" s="104">
        <f>SUMIF(DR791:DR794,"&lt;0")*Cadeirante/30*HM$4+SUMIF(DT791:DT794,"&lt;0")*Cadeirante/30*HM$4</f>
        <v>0</v>
      </c>
      <c r="HN791" s="104">
        <f>SUMIF(DV791:DV794,"&lt;0")*Cadeirante/30*HN$4+SUMIF(DX791:DX794,"&lt;0")*Cadeirante/30*HN$4</f>
        <v>0</v>
      </c>
      <c r="HO791" s="104">
        <f>SUMIF(DZ791:DZ794,"&lt;0")*Cadeirante/30*HO$4+SUMIF(EB791:EB794,"&lt;0")*Cadeirante/30*HO$4</f>
        <v>0</v>
      </c>
      <c r="HP791" s="104">
        <f>SUMIF(ED791:ED794,"&lt;0")*Cadeirante/30*HP$4+SUMIF(EF791:EF794,"&lt;0")*Cadeirante/30*HP$4</f>
        <v>0</v>
      </c>
      <c r="HQ791" s="64"/>
      <c r="HR791" s="64"/>
      <c r="HS791" s="64"/>
      <c r="HT791" s="64"/>
      <c r="HU791" s="64"/>
      <c r="HV791" s="64"/>
      <c r="HW791" s="176">
        <v>17629.309999999998</v>
      </c>
      <c r="HX791" s="64"/>
      <c r="HY791" s="280">
        <f>IF(ISTEXT(EM791), VALUE(EM791), EM791)</f>
        <v>0</v>
      </c>
      <c r="HZ791" s="280">
        <f>IF(ISTEXT(EN791), VALUE(EN791), EN791)</f>
        <v>0</v>
      </c>
      <c r="IA791" s="280">
        <f>IF(ISTEXT(EO791), VALUE(EO791), EO791)</f>
        <v>0</v>
      </c>
      <c r="IB791" s="64" t="b">
        <f>HW791=FE791</f>
        <v>0</v>
      </c>
      <c r="IC791" s="64"/>
    </row>
    <row r="792" spans="1:237" s="106" customFormat="1" ht="22.5" customHeight="1" x14ac:dyDescent="0.25">
      <c r="A792" s="368" t="s">
        <v>3883</v>
      </c>
      <c r="B792" s="369" t="s">
        <v>3884</v>
      </c>
      <c r="C792" s="370" t="s">
        <v>3229</v>
      </c>
      <c r="D792" s="371" t="s">
        <v>3885</v>
      </c>
      <c r="E792" s="371" t="s">
        <v>3886</v>
      </c>
      <c r="F792" s="372" t="s">
        <v>3222</v>
      </c>
      <c r="G792" s="372" t="s">
        <v>3223</v>
      </c>
      <c r="H792" s="373" t="s">
        <v>245</v>
      </c>
      <c r="I792" s="374" t="s">
        <v>3887</v>
      </c>
      <c r="J792" s="421" t="s">
        <v>3227</v>
      </c>
      <c r="K792" s="421" t="s">
        <v>3230</v>
      </c>
      <c r="L792" s="329">
        <f>CONTINUA!BV792</f>
        <v>0</v>
      </c>
      <c r="M792" s="329">
        <f>CONTINUA!BW792</f>
        <v>0</v>
      </c>
      <c r="N792" s="657"/>
      <c r="O792" s="658" t="s">
        <v>4232</v>
      </c>
      <c r="P792" s="659" t="s">
        <v>206</v>
      </c>
      <c r="Q792" s="400">
        <v>29</v>
      </c>
      <c r="R792" s="401"/>
      <c r="S792" s="400">
        <v>1</v>
      </c>
      <c r="T792" s="401"/>
      <c r="U792" s="400"/>
      <c r="V792" s="401"/>
      <c r="W792" s="400"/>
      <c r="X792" s="401"/>
      <c r="Y792" s="400"/>
      <c r="Z792" s="401"/>
      <c r="AA792" s="400"/>
      <c r="AB792" s="401"/>
      <c r="AC792" s="400"/>
      <c r="AD792" s="401"/>
      <c r="AE792" s="400"/>
      <c r="AF792" s="401"/>
      <c r="AG792" s="400"/>
      <c r="AH792" s="401"/>
      <c r="AI792" s="400"/>
      <c r="AJ792" s="401"/>
      <c r="AK792" s="400"/>
      <c r="AL792" s="401"/>
      <c r="AM792" s="400"/>
      <c r="AN792" s="401"/>
      <c r="AO792" s="400"/>
      <c r="AP792" s="401"/>
      <c r="AQ792" s="400"/>
      <c r="AR792" s="401"/>
      <c r="AS792" s="400"/>
      <c r="AT792" s="401"/>
      <c r="AU792" s="400"/>
      <c r="AV792" s="401"/>
      <c r="AW792" s="400"/>
      <c r="AX792" s="401"/>
      <c r="AY792" s="400"/>
      <c r="AZ792" s="401"/>
      <c r="BA792" s="400"/>
      <c r="BB792" s="401"/>
      <c r="BC792" s="400"/>
      <c r="BD792" s="401"/>
      <c r="BE792" s="400"/>
      <c r="BF792" s="401"/>
      <c r="BG792" s="400"/>
      <c r="BH792" s="401"/>
      <c r="BI792" s="400"/>
      <c r="BJ792" s="401"/>
      <c r="BK792" s="400"/>
      <c r="BL792" s="401"/>
      <c r="BM792" s="400"/>
      <c r="BN792" s="401"/>
      <c r="BO792" s="400"/>
      <c r="BP792" s="401"/>
      <c r="BQ792" s="400"/>
      <c r="BR792" s="401"/>
      <c r="BS792" s="400"/>
      <c r="BT792" s="401"/>
      <c r="BU792" s="400"/>
      <c r="BV792" s="401"/>
      <c r="BW792" s="400"/>
      <c r="BX792" s="401"/>
      <c r="BY792" s="400"/>
      <c r="BZ792" s="401"/>
      <c r="CA792" s="400"/>
      <c r="CB792" s="401"/>
      <c r="CC792" s="400"/>
      <c r="CD792" s="401"/>
      <c r="CE792" s="400"/>
      <c r="CF792" s="401"/>
      <c r="CG792" s="400"/>
      <c r="CH792" s="401"/>
      <c r="CI792" s="400"/>
      <c r="CJ792" s="401"/>
      <c r="CK792" s="400"/>
      <c r="CL792" s="401"/>
      <c r="CM792" s="400"/>
      <c r="CN792" s="401"/>
      <c r="CO792" s="400"/>
      <c r="CP792" s="401"/>
      <c r="CQ792" s="400"/>
      <c r="CR792" s="401"/>
      <c r="CS792" s="400"/>
      <c r="CT792" s="401"/>
      <c r="CU792" s="400"/>
      <c r="CV792" s="401"/>
      <c r="CW792" s="400"/>
      <c r="CX792" s="401"/>
      <c r="CY792" s="400"/>
      <c r="CZ792" s="401"/>
      <c r="DA792" s="400"/>
      <c r="DB792" s="401"/>
      <c r="DC792" s="400"/>
      <c r="DD792" s="401"/>
      <c r="DE792" s="400"/>
      <c r="DF792" s="401"/>
      <c r="DG792" s="400"/>
      <c r="DH792" s="401"/>
      <c r="DI792" s="400"/>
      <c r="DJ792" s="401"/>
      <c r="DK792" s="400"/>
      <c r="DL792" s="401"/>
      <c r="DM792" s="400"/>
      <c r="DN792" s="401"/>
      <c r="DO792" s="400"/>
      <c r="DP792" s="401"/>
      <c r="DQ792" s="400"/>
      <c r="DR792" s="401"/>
      <c r="DS792" s="400"/>
      <c r="DT792" s="401"/>
      <c r="DU792" s="400"/>
      <c r="DV792" s="401"/>
      <c r="DW792" s="400"/>
      <c r="DX792" s="401"/>
      <c r="DY792" s="400"/>
      <c r="DZ792" s="401"/>
      <c r="EA792" s="400"/>
      <c r="EB792" s="401"/>
      <c r="EC792" s="400"/>
      <c r="ED792" s="401"/>
      <c r="EE792" s="400"/>
      <c r="EF792" s="401"/>
      <c r="EG792" s="400"/>
      <c r="EH792" s="401"/>
      <c r="EI792" s="400"/>
      <c r="EJ792" s="447"/>
      <c r="EK792" s="511"/>
      <c r="EL792" s="514"/>
      <c r="EM792" s="448"/>
      <c r="EN792" s="344"/>
      <c r="EO792" s="345"/>
      <c r="EP792" s="171">
        <f t="shared" si="888"/>
        <v>29</v>
      </c>
      <c r="EQ792" s="171">
        <f t="shared" si="889"/>
        <v>0</v>
      </c>
      <c r="ER792" s="171">
        <f t="shared" si="890"/>
        <v>1</v>
      </c>
      <c r="ES792" s="171">
        <f t="shared" si="891"/>
        <v>0</v>
      </c>
      <c r="ET792" s="171">
        <f t="shared" si="892"/>
        <v>0</v>
      </c>
      <c r="EU792" s="171">
        <f t="shared" si="893"/>
        <v>0</v>
      </c>
      <c r="EV792" s="172">
        <f t="shared" si="894"/>
        <v>30</v>
      </c>
      <c r="EW792" s="173"/>
      <c r="EX792" s="248">
        <f t="shared" si="906"/>
        <v>0</v>
      </c>
      <c r="EY792" s="174">
        <f>(L792*regular)+(M792*Cadeirantee)</f>
        <v>0</v>
      </c>
      <c r="EZ792" s="249">
        <f>SUMIF(FG792:GJ792,"&gt;0")</f>
        <v>0</v>
      </c>
      <c r="FA792" s="249">
        <f>SUMIF(FG792:GJ792,"&lt;0")+SUMIF(GN792:HP792,"&lt;0")</f>
        <v>0</v>
      </c>
      <c r="FB792" s="174">
        <v>0</v>
      </c>
      <c r="FC792" s="126">
        <f>N792*km*'VALORES TABELA'!$B$13</f>
        <v>0</v>
      </c>
      <c r="FD792" s="250">
        <f t="shared" ref="FD792:FD795" si="907">GL792</f>
        <v>0</v>
      </c>
      <c r="FE792" s="105"/>
      <c r="FF792" s="119"/>
      <c r="FG792" s="119"/>
      <c r="FH792" s="119"/>
      <c r="FI792" s="119"/>
      <c r="FJ792" s="119"/>
      <c r="FK792" s="119"/>
      <c r="FL792" s="119"/>
      <c r="FM792" s="119"/>
      <c r="FN792" s="119"/>
      <c r="FO792" s="119"/>
      <c r="FP792" s="119"/>
      <c r="FQ792" s="119"/>
      <c r="FR792" s="119"/>
      <c r="FS792" s="119"/>
      <c r="FT792" s="119"/>
      <c r="FU792" s="119"/>
      <c r="FV792" s="119"/>
      <c r="FW792" s="119"/>
      <c r="FX792" s="119"/>
      <c r="FY792" s="119"/>
      <c r="FZ792" s="119"/>
      <c r="GA792" s="119"/>
      <c r="GB792" s="119"/>
      <c r="GC792" s="119"/>
      <c r="GD792" s="119"/>
      <c r="GE792" s="119"/>
      <c r="GF792" s="119"/>
      <c r="GG792" s="119"/>
      <c r="GH792" s="119"/>
      <c r="GI792" s="119"/>
      <c r="GJ792" s="119"/>
      <c r="GK792" s="251"/>
      <c r="GL792" s="103">
        <f t="shared" si="895"/>
        <v>0</v>
      </c>
      <c r="GM792" s="124"/>
      <c r="GN792" s="104"/>
      <c r="GO792" s="104"/>
      <c r="GP792" s="104"/>
      <c r="GQ792" s="104"/>
      <c r="GR792" s="104"/>
      <c r="GS792" s="104"/>
      <c r="GT792" s="104"/>
      <c r="GU792" s="104"/>
      <c r="GV792" s="104"/>
      <c r="GW792" s="104"/>
      <c r="GX792" s="104"/>
      <c r="GY792" s="104"/>
      <c r="GZ792" s="104"/>
      <c r="HA792" s="104"/>
      <c r="HB792" s="104"/>
      <c r="HC792" s="104"/>
      <c r="HD792" s="104"/>
      <c r="HE792" s="104"/>
      <c r="HF792" s="104"/>
      <c r="HG792" s="104"/>
      <c r="HH792" s="104"/>
      <c r="HI792" s="104"/>
      <c r="HJ792" s="104"/>
      <c r="HK792" s="104"/>
      <c r="HL792" s="104"/>
      <c r="HM792" s="104"/>
      <c r="HN792" s="104"/>
      <c r="HO792" s="104"/>
      <c r="HP792" s="104"/>
      <c r="HQ792" s="64"/>
      <c r="HR792" s="64"/>
      <c r="HS792" s="64"/>
      <c r="HT792" s="64"/>
      <c r="HU792" s="64"/>
      <c r="HV792" s="64"/>
      <c r="HW792" s="105"/>
      <c r="HX792" s="64"/>
      <c r="HY792" s="280">
        <f t="shared" ref="HY792:HY795" si="908">IF(ISTEXT(EM792), VALUE(EM792), EM792)</f>
        <v>0</v>
      </c>
      <c r="HZ792" s="280">
        <f t="shared" ref="HZ792:HZ795" si="909">IF(ISTEXT(EN792), VALUE(EN792), EN792)</f>
        <v>0</v>
      </c>
      <c r="IA792" s="280">
        <f t="shared" ref="IA792:IA795" si="910">IF(ISTEXT(EO792), VALUE(EO792), EO792)</f>
        <v>0</v>
      </c>
      <c r="IB792" s="64"/>
      <c r="IC792" s="64"/>
    </row>
    <row r="793" spans="1:237" s="106" customFormat="1" ht="22.5" customHeight="1" x14ac:dyDescent="0.25">
      <c r="A793" s="368" t="s">
        <v>3883</v>
      </c>
      <c r="B793" s="369" t="s">
        <v>3884</v>
      </c>
      <c r="C793" s="375" t="s">
        <v>3229</v>
      </c>
      <c r="D793" s="371" t="s">
        <v>3885</v>
      </c>
      <c r="E793" s="371" t="s">
        <v>3886</v>
      </c>
      <c r="F793" s="376" t="s">
        <v>3222</v>
      </c>
      <c r="G793" s="376" t="s">
        <v>3223</v>
      </c>
      <c r="H793" s="373" t="s">
        <v>245</v>
      </c>
      <c r="I793" s="374" t="s">
        <v>3887</v>
      </c>
      <c r="J793" s="421" t="s">
        <v>3227</v>
      </c>
      <c r="K793" s="422" t="s">
        <v>3231</v>
      </c>
      <c r="L793" s="329">
        <f>CONTINUA!BV793</f>
        <v>0</v>
      </c>
      <c r="M793" s="329">
        <f>CONTINUA!BW793</f>
        <v>0</v>
      </c>
      <c r="N793" s="657"/>
      <c r="O793" s="658" t="s">
        <v>4232</v>
      </c>
      <c r="P793" s="659" t="s">
        <v>206</v>
      </c>
      <c r="Q793" s="400"/>
      <c r="R793" s="401"/>
      <c r="S793" s="400"/>
      <c r="T793" s="401"/>
      <c r="U793" s="400"/>
      <c r="V793" s="401"/>
      <c r="W793" s="400"/>
      <c r="X793" s="401"/>
      <c r="Y793" s="400"/>
      <c r="Z793" s="401"/>
      <c r="AA793" s="400"/>
      <c r="AB793" s="401"/>
      <c r="AC793" s="400"/>
      <c r="AD793" s="401"/>
      <c r="AE793" s="400"/>
      <c r="AF793" s="401"/>
      <c r="AG793" s="400"/>
      <c r="AH793" s="401"/>
      <c r="AI793" s="400"/>
      <c r="AJ793" s="401"/>
      <c r="AK793" s="400"/>
      <c r="AL793" s="401"/>
      <c r="AM793" s="400"/>
      <c r="AN793" s="401"/>
      <c r="AO793" s="400"/>
      <c r="AP793" s="401"/>
      <c r="AQ793" s="400"/>
      <c r="AR793" s="401"/>
      <c r="AS793" s="400"/>
      <c r="AT793" s="401"/>
      <c r="AU793" s="400"/>
      <c r="AV793" s="401"/>
      <c r="AW793" s="400"/>
      <c r="AX793" s="401"/>
      <c r="AY793" s="400"/>
      <c r="AZ793" s="401"/>
      <c r="BA793" s="400"/>
      <c r="BB793" s="401"/>
      <c r="BC793" s="400"/>
      <c r="BD793" s="401"/>
      <c r="BE793" s="400"/>
      <c r="BF793" s="401"/>
      <c r="BG793" s="400"/>
      <c r="BH793" s="401"/>
      <c r="BI793" s="400"/>
      <c r="BJ793" s="401"/>
      <c r="BK793" s="400"/>
      <c r="BL793" s="401"/>
      <c r="BM793" s="400"/>
      <c r="BN793" s="401"/>
      <c r="BO793" s="400"/>
      <c r="BP793" s="401"/>
      <c r="BQ793" s="400"/>
      <c r="BR793" s="401"/>
      <c r="BS793" s="400"/>
      <c r="BT793" s="401"/>
      <c r="BU793" s="400"/>
      <c r="BV793" s="401"/>
      <c r="BW793" s="400"/>
      <c r="BX793" s="401"/>
      <c r="BY793" s="400"/>
      <c r="BZ793" s="401"/>
      <c r="CA793" s="400"/>
      <c r="CB793" s="401"/>
      <c r="CC793" s="400"/>
      <c r="CD793" s="401"/>
      <c r="CE793" s="400"/>
      <c r="CF793" s="401"/>
      <c r="CG793" s="400"/>
      <c r="CH793" s="401"/>
      <c r="CI793" s="400"/>
      <c r="CJ793" s="401"/>
      <c r="CK793" s="400"/>
      <c r="CL793" s="401"/>
      <c r="CM793" s="400"/>
      <c r="CN793" s="401"/>
      <c r="CO793" s="400"/>
      <c r="CP793" s="401"/>
      <c r="CQ793" s="400"/>
      <c r="CR793" s="401"/>
      <c r="CS793" s="400"/>
      <c r="CT793" s="401"/>
      <c r="CU793" s="400"/>
      <c r="CV793" s="401"/>
      <c r="CW793" s="400"/>
      <c r="CX793" s="401"/>
      <c r="CY793" s="400"/>
      <c r="CZ793" s="401"/>
      <c r="DA793" s="400"/>
      <c r="DB793" s="401"/>
      <c r="DC793" s="400"/>
      <c r="DD793" s="401"/>
      <c r="DE793" s="400"/>
      <c r="DF793" s="401"/>
      <c r="DG793" s="400"/>
      <c r="DH793" s="401"/>
      <c r="DI793" s="400"/>
      <c r="DJ793" s="401"/>
      <c r="DK793" s="400"/>
      <c r="DL793" s="401"/>
      <c r="DM793" s="400"/>
      <c r="DN793" s="401"/>
      <c r="DO793" s="400"/>
      <c r="DP793" s="401"/>
      <c r="DQ793" s="400"/>
      <c r="DR793" s="401"/>
      <c r="DS793" s="400"/>
      <c r="DT793" s="401"/>
      <c r="DU793" s="400"/>
      <c r="DV793" s="401"/>
      <c r="DW793" s="400"/>
      <c r="DX793" s="401"/>
      <c r="DY793" s="400"/>
      <c r="DZ793" s="401"/>
      <c r="EA793" s="400"/>
      <c r="EB793" s="401"/>
      <c r="EC793" s="400"/>
      <c r="ED793" s="401"/>
      <c r="EE793" s="400"/>
      <c r="EF793" s="401"/>
      <c r="EG793" s="400"/>
      <c r="EH793" s="401"/>
      <c r="EI793" s="400"/>
      <c r="EJ793" s="447"/>
      <c r="EK793" s="511"/>
      <c r="EL793" s="514"/>
      <c r="EM793" s="448"/>
      <c r="EN793" s="344"/>
      <c r="EO793" s="345"/>
      <c r="EP793" s="171">
        <f t="shared" si="888"/>
        <v>0</v>
      </c>
      <c r="EQ793" s="171">
        <f t="shared" si="889"/>
        <v>0</v>
      </c>
      <c r="ER793" s="171">
        <f t="shared" si="890"/>
        <v>0</v>
      </c>
      <c r="ES793" s="171">
        <f t="shared" si="891"/>
        <v>0</v>
      </c>
      <c r="ET793" s="171">
        <f t="shared" si="892"/>
        <v>0</v>
      </c>
      <c r="EU793" s="171">
        <f t="shared" si="893"/>
        <v>0</v>
      </c>
      <c r="EV793" s="172">
        <f t="shared" si="894"/>
        <v>0</v>
      </c>
      <c r="EW793" s="125"/>
      <c r="EX793" s="248">
        <f t="shared" si="906"/>
        <v>0</v>
      </c>
      <c r="EY793" s="174">
        <f>(L793*regular)+(M793*Cadeirantee)</f>
        <v>0</v>
      </c>
      <c r="EZ793" s="249">
        <f>SUMIF(FG793:GJ793,"&gt;0")</f>
        <v>0</v>
      </c>
      <c r="FA793" s="249">
        <f>SUMIF(FG793:GJ793,"&lt;0")+SUMIF(GN793:HP793,"&lt;0")</f>
        <v>0</v>
      </c>
      <c r="FB793" s="174">
        <v>0</v>
      </c>
      <c r="FC793" s="126">
        <f>N793*km*'VALORES TABELA'!$B$13</f>
        <v>0</v>
      </c>
      <c r="FD793" s="250">
        <f t="shared" si="907"/>
        <v>0</v>
      </c>
      <c r="FE793" s="105"/>
      <c r="FF793" s="108"/>
      <c r="FG793" s="108"/>
      <c r="FH793" s="108"/>
      <c r="FI793" s="108"/>
      <c r="FJ793" s="108"/>
      <c r="FK793" s="108"/>
      <c r="FL793" s="108"/>
      <c r="FM793" s="108"/>
      <c r="FN793" s="108"/>
      <c r="FO793" s="108"/>
      <c r="FP793" s="108"/>
      <c r="FQ793" s="108"/>
      <c r="FR793" s="108"/>
      <c r="FS793" s="108"/>
      <c r="FT793" s="108"/>
      <c r="FU793" s="108"/>
      <c r="FV793" s="108"/>
      <c r="FW793" s="108"/>
      <c r="FX793" s="108"/>
      <c r="FY793" s="108"/>
      <c r="FZ793" s="108"/>
      <c r="GA793" s="108"/>
      <c r="GB793" s="108"/>
      <c r="GC793" s="108"/>
      <c r="GD793" s="108"/>
      <c r="GE793" s="108"/>
      <c r="GF793" s="108"/>
      <c r="GG793" s="108"/>
      <c r="GH793" s="108"/>
      <c r="GI793" s="108"/>
      <c r="GJ793" s="108"/>
      <c r="GK793" s="251"/>
      <c r="GL793" s="103">
        <f t="shared" si="895"/>
        <v>0</v>
      </c>
      <c r="GM793" s="124"/>
      <c r="GN793" s="104"/>
      <c r="GO793" s="104"/>
      <c r="GP793" s="104"/>
      <c r="GQ793" s="104"/>
      <c r="GR793" s="104"/>
      <c r="GS793" s="104"/>
      <c r="GT793" s="104"/>
      <c r="GU793" s="104"/>
      <c r="GV793" s="104"/>
      <c r="GW793" s="104"/>
      <c r="GX793" s="104"/>
      <c r="GY793" s="104"/>
      <c r="GZ793" s="104"/>
      <c r="HA793" s="104"/>
      <c r="HB793" s="104"/>
      <c r="HC793" s="104"/>
      <c r="HD793" s="104"/>
      <c r="HE793" s="104"/>
      <c r="HF793" s="104"/>
      <c r="HG793" s="104"/>
      <c r="HH793" s="104"/>
      <c r="HI793" s="104"/>
      <c r="HJ793" s="104"/>
      <c r="HK793" s="104"/>
      <c r="HL793" s="104"/>
      <c r="HM793" s="104"/>
      <c r="HN793" s="104"/>
      <c r="HO793" s="104"/>
      <c r="HP793" s="104"/>
      <c r="HQ793" s="64"/>
      <c r="HR793" s="64"/>
      <c r="HS793" s="64"/>
      <c r="HT793" s="64"/>
      <c r="HU793" s="64"/>
      <c r="HV793" s="64"/>
      <c r="HW793" s="105"/>
      <c r="HX793" s="64"/>
      <c r="HY793" s="280">
        <f t="shared" si="908"/>
        <v>0</v>
      </c>
      <c r="HZ793" s="280">
        <f t="shared" si="909"/>
        <v>0</v>
      </c>
      <c r="IA793" s="280">
        <f t="shared" si="910"/>
        <v>0</v>
      </c>
      <c r="IB793" s="64"/>
      <c r="IC793" s="64"/>
    </row>
    <row r="794" spans="1:237" s="106" customFormat="1" ht="22.5" customHeight="1" x14ac:dyDescent="0.25">
      <c r="A794" s="368" t="s">
        <v>3883</v>
      </c>
      <c r="B794" s="369" t="s">
        <v>3884</v>
      </c>
      <c r="C794" s="375" t="s">
        <v>3229</v>
      </c>
      <c r="D794" s="371" t="s">
        <v>3885</v>
      </c>
      <c r="E794" s="371" t="s">
        <v>3886</v>
      </c>
      <c r="F794" s="376" t="s">
        <v>3222</v>
      </c>
      <c r="G794" s="376" t="s">
        <v>3223</v>
      </c>
      <c r="H794" s="373" t="s">
        <v>245</v>
      </c>
      <c r="I794" s="374" t="s">
        <v>3887</v>
      </c>
      <c r="J794" s="421" t="s">
        <v>3227</v>
      </c>
      <c r="K794" s="423" t="s">
        <v>3232</v>
      </c>
      <c r="L794" s="329">
        <f>CONTINUA!BV794</f>
        <v>0</v>
      </c>
      <c r="M794" s="329">
        <f>CONTINUA!BW794</f>
        <v>0</v>
      </c>
      <c r="N794" s="657"/>
      <c r="O794" s="658" t="s">
        <v>4232</v>
      </c>
      <c r="P794" s="659" t="s">
        <v>206</v>
      </c>
      <c r="Q794" s="400"/>
      <c r="R794" s="401"/>
      <c r="S794" s="400"/>
      <c r="T794" s="401"/>
      <c r="U794" s="400"/>
      <c r="V794" s="401"/>
      <c r="W794" s="400"/>
      <c r="X794" s="401"/>
      <c r="Y794" s="400"/>
      <c r="Z794" s="401"/>
      <c r="AA794" s="400"/>
      <c r="AB794" s="401"/>
      <c r="AC794" s="400"/>
      <c r="AD794" s="401"/>
      <c r="AE794" s="400"/>
      <c r="AF794" s="401"/>
      <c r="AG794" s="400"/>
      <c r="AH794" s="401"/>
      <c r="AI794" s="400"/>
      <c r="AJ794" s="401"/>
      <c r="AK794" s="400"/>
      <c r="AL794" s="401"/>
      <c r="AM794" s="400"/>
      <c r="AN794" s="401"/>
      <c r="AO794" s="400"/>
      <c r="AP794" s="401"/>
      <c r="AQ794" s="400"/>
      <c r="AR794" s="401"/>
      <c r="AS794" s="400"/>
      <c r="AT794" s="401"/>
      <c r="AU794" s="400"/>
      <c r="AV794" s="401"/>
      <c r="AW794" s="400"/>
      <c r="AX794" s="401"/>
      <c r="AY794" s="400"/>
      <c r="AZ794" s="401"/>
      <c r="BA794" s="400"/>
      <c r="BB794" s="401"/>
      <c r="BC794" s="400"/>
      <c r="BD794" s="401"/>
      <c r="BE794" s="400"/>
      <c r="BF794" s="401"/>
      <c r="BG794" s="400"/>
      <c r="BH794" s="401"/>
      <c r="BI794" s="400"/>
      <c r="BJ794" s="401"/>
      <c r="BK794" s="400"/>
      <c r="BL794" s="401"/>
      <c r="BM794" s="400"/>
      <c r="BN794" s="401"/>
      <c r="BO794" s="400"/>
      <c r="BP794" s="401"/>
      <c r="BQ794" s="400"/>
      <c r="BR794" s="401"/>
      <c r="BS794" s="400"/>
      <c r="BT794" s="401"/>
      <c r="BU794" s="400"/>
      <c r="BV794" s="401"/>
      <c r="BW794" s="400"/>
      <c r="BX794" s="401"/>
      <c r="BY794" s="400"/>
      <c r="BZ794" s="401"/>
      <c r="CA794" s="400"/>
      <c r="CB794" s="401"/>
      <c r="CC794" s="400"/>
      <c r="CD794" s="401"/>
      <c r="CE794" s="400"/>
      <c r="CF794" s="401"/>
      <c r="CG794" s="400"/>
      <c r="CH794" s="401"/>
      <c r="CI794" s="400"/>
      <c r="CJ794" s="401"/>
      <c r="CK794" s="400"/>
      <c r="CL794" s="401"/>
      <c r="CM794" s="400"/>
      <c r="CN794" s="401"/>
      <c r="CO794" s="400"/>
      <c r="CP794" s="401"/>
      <c r="CQ794" s="400"/>
      <c r="CR794" s="401"/>
      <c r="CS794" s="400"/>
      <c r="CT794" s="401"/>
      <c r="CU794" s="400"/>
      <c r="CV794" s="401"/>
      <c r="CW794" s="400"/>
      <c r="CX794" s="401"/>
      <c r="CY794" s="400"/>
      <c r="CZ794" s="401"/>
      <c r="DA794" s="400"/>
      <c r="DB794" s="401"/>
      <c r="DC794" s="400"/>
      <c r="DD794" s="401"/>
      <c r="DE794" s="400"/>
      <c r="DF794" s="401"/>
      <c r="DG794" s="400"/>
      <c r="DH794" s="401"/>
      <c r="DI794" s="400"/>
      <c r="DJ794" s="401"/>
      <c r="DK794" s="400"/>
      <c r="DL794" s="401"/>
      <c r="DM794" s="400"/>
      <c r="DN794" s="401"/>
      <c r="DO794" s="400"/>
      <c r="DP794" s="401"/>
      <c r="DQ794" s="400"/>
      <c r="DR794" s="401"/>
      <c r="DS794" s="400"/>
      <c r="DT794" s="401"/>
      <c r="DU794" s="400"/>
      <c r="DV794" s="401"/>
      <c r="DW794" s="400"/>
      <c r="DX794" s="401"/>
      <c r="DY794" s="400"/>
      <c r="DZ794" s="401"/>
      <c r="EA794" s="400"/>
      <c r="EB794" s="401"/>
      <c r="EC794" s="400"/>
      <c r="ED794" s="401"/>
      <c r="EE794" s="400"/>
      <c r="EF794" s="401"/>
      <c r="EG794" s="400"/>
      <c r="EH794" s="401"/>
      <c r="EI794" s="400"/>
      <c r="EJ794" s="447"/>
      <c r="EK794" s="511"/>
      <c r="EL794" s="514"/>
      <c r="EM794" s="448"/>
      <c r="EN794" s="344"/>
      <c r="EO794" s="345"/>
      <c r="EP794" s="171">
        <f t="shared" si="888"/>
        <v>0</v>
      </c>
      <c r="EQ794" s="171">
        <f t="shared" si="889"/>
        <v>0</v>
      </c>
      <c r="ER794" s="171">
        <f t="shared" si="890"/>
        <v>0</v>
      </c>
      <c r="ES794" s="171">
        <f t="shared" si="891"/>
        <v>0</v>
      </c>
      <c r="ET794" s="171">
        <f t="shared" si="892"/>
        <v>0</v>
      </c>
      <c r="EU794" s="171">
        <f t="shared" si="893"/>
        <v>0</v>
      </c>
      <c r="EV794" s="172">
        <f t="shared" si="894"/>
        <v>0</v>
      </c>
      <c r="EW794" s="127"/>
      <c r="EX794" s="248">
        <f t="shared" si="906"/>
        <v>0</v>
      </c>
      <c r="EY794" s="174">
        <f>(L794*regular)+(M794*Cadeirantee)</f>
        <v>0</v>
      </c>
      <c r="EZ794" s="249">
        <f>SUMIF(FG794:GJ794,"&gt;0")</f>
        <v>0</v>
      </c>
      <c r="FA794" s="249">
        <f>SUMIF(FG794:GJ794,"&lt;0")+SUMIF(GN794:HP794,"&lt;0")</f>
        <v>0</v>
      </c>
      <c r="FB794" s="174">
        <v>0</v>
      </c>
      <c r="FC794" s="126">
        <f>N794*km*'VALORES TABELA'!$B$13</f>
        <v>0</v>
      </c>
      <c r="FD794" s="250">
        <f t="shared" si="907"/>
        <v>0</v>
      </c>
      <c r="FE794" s="105"/>
      <c r="FF794" s="118"/>
      <c r="FG794" s="118"/>
      <c r="FH794" s="118"/>
      <c r="FI794" s="118"/>
      <c r="FJ794" s="118"/>
      <c r="FK794" s="118"/>
      <c r="FL794" s="118"/>
      <c r="FM794" s="118"/>
      <c r="FN794" s="118"/>
      <c r="FO794" s="118"/>
      <c r="FP794" s="118"/>
      <c r="FQ794" s="118"/>
      <c r="FR794" s="118"/>
      <c r="FS794" s="118"/>
      <c r="FT794" s="118"/>
      <c r="FU794" s="118"/>
      <c r="FV794" s="118"/>
      <c r="FW794" s="118"/>
      <c r="FX794" s="118"/>
      <c r="FY794" s="118"/>
      <c r="FZ794" s="118"/>
      <c r="GA794" s="118"/>
      <c r="GB794" s="118"/>
      <c r="GC794" s="118"/>
      <c r="GD794" s="118"/>
      <c r="GE794" s="118"/>
      <c r="GF794" s="118"/>
      <c r="GG794" s="118"/>
      <c r="GH794" s="118"/>
      <c r="GI794" s="118"/>
      <c r="GJ794" s="118"/>
      <c r="GK794" s="252"/>
      <c r="GL794" s="103">
        <f t="shared" si="895"/>
        <v>0</v>
      </c>
      <c r="GM794" s="124"/>
      <c r="GN794" s="104"/>
      <c r="GO794" s="104"/>
      <c r="GP794" s="104"/>
      <c r="GQ794" s="104"/>
      <c r="GR794" s="104"/>
      <c r="GS794" s="104"/>
      <c r="GT794" s="104"/>
      <c r="GU794" s="104"/>
      <c r="GV794" s="104"/>
      <c r="GW794" s="104"/>
      <c r="GX794" s="104"/>
      <c r="GY794" s="104"/>
      <c r="GZ794" s="104"/>
      <c r="HA794" s="104"/>
      <c r="HB794" s="104"/>
      <c r="HC794" s="104"/>
      <c r="HD794" s="104"/>
      <c r="HE794" s="104"/>
      <c r="HF794" s="104"/>
      <c r="HG794" s="104"/>
      <c r="HH794" s="104"/>
      <c r="HI794" s="104"/>
      <c r="HJ794" s="104"/>
      <c r="HK794" s="104"/>
      <c r="HL794" s="104"/>
      <c r="HM794" s="104"/>
      <c r="HN794" s="104"/>
      <c r="HO794" s="104"/>
      <c r="HP794" s="104"/>
      <c r="HQ794" s="64"/>
      <c r="HR794" s="65"/>
      <c r="HS794" s="65"/>
      <c r="HT794" s="65"/>
      <c r="HU794" s="65"/>
      <c r="HV794" s="65"/>
      <c r="HW794" s="105"/>
      <c r="HX794" s="65"/>
      <c r="HY794" s="280">
        <f t="shared" si="908"/>
        <v>0</v>
      </c>
      <c r="HZ794" s="280">
        <f t="shared" si="909"/>
        <v>0</v>
      </c>
      <c r="IA794" s="280">
        <f t="shared" si="910"/>
        <v>0</v>
      </c>
      <c r="IB794" s="65"/>
      <c r="IC794" s="65"/>
    </row>
    <row r="795" spans="1:237" s="106" customFormat="1" ht="22.5" customHeight="1" thickBot="1" x14ac:dyDescent="0.3">
      <c r="A795" s="377" t="s">
        <v>3883</v>
      </c>
      <c r="B795" s="378" t="s">
        <v>3884</v>
      </c>
      <c r="C795" s="379" t="s">
        <v>3229</v>
      </c>
      <c r="D795" s="380" t="s">
        <v>3885</v>
      </c>
      <c r="E795" s="380" t="s">
        <v>3886</v>
      </c>
      <c r="F795" s="381" t="s">
        <v>3222</v>
      </c>
      <c r="G795" s="381" t="s">
        <v>3223</v>
      </c>
      <c r="H795" s="382" t="s">
        <v>245</v>
      </c>
      <c r="I795" s="383" t="s">
        <v>3887</v>
      </c>
      <c r="J795" s="421" t="s">
        <v>3227</v>
      </c>
      <c r="K795" s="424" t="s">
        <v>60</v>
      </c>
      <c r="L795" s="329">
        <f>CONTINUA!BV795</f>
        <v>0</v>
      </c>
      <c r="M795" s="329">
        <f>CONTINUA!BW795</f>
        <v>0</v>
      </c>
      <c r="N795" s="657"/>
      <c r="O795" s="658" t="s">
        <v>4232</v>
      </c>
      <c r="P795" s="659" t="s">
        <v>206</v>
      </c>
      <c r="Q795" s="400"/>
      <c r="R795" s="401"/>
      <c r="S795" s="400"/>
      <c r="T795" s="401"/>
      <c r="U795" s="400"/>
      <c r="V795" s="401"/>
      <c r="W795" s="400"/>
      <c r="X795" s="401"/>
      <c r="Y795" s="400"/>
      <c r="Z795" s="401"/>
      <c r="AA795" s="400"/>
      <c r="AB795" s="401"/>
      <c r="AC795" s="400"/>
      <c r="AD795" s="401"/>
      <c r="AE795" s="400"/>
      <c r="AF795" s="401"/>
      <c r="AG795" s="400"/>
      <c r="AH795" s="401"/>
      <c r="AI795" s="400"/>
      <c r="AJ795" s="401"/>
      <c r="AK795" s="400"/>
      <c r="AL795" s="401"/>
      <c r="AM795" s="400"/>
      <c r="AN795" s="401"/>
      <c r="AO795" s="400"/>
      <c r="AP795" s="401"/>
      <c r="AQ795" s="400"/>
      <c r="AR795" s="401"/>
      <c r="AS795" s="400"/>
      <c r="AT795" s="401"/>
      <c r="AU795" s="400"/>
      <c r="AV795" s="401"/>
      <c r="AW795" s="400"/>
      <c r="AX795" s="401"/>
      <c r="AY795" s="400"/>
      <c r="AZ795" s="401"/>
      <c r="BA795" s="400"/>
      <c r="BB795" s="401"/>
      <c r="BC795" s="400"/>
      <c r="BD795" s="401"/>
      <c r="BE795" s="400"/>
      <c r="BF795" s="401"/>
      <c r="BG795" s="400"/>
      <c r="BH795" s="401"/>
      <c r="BI795" s="400"/>
      <c r="BJ795" s="401"/>
      <c r="BK795" s="400"/>
      <c r="BL795" s="401"/>
      <c r="BM795" s="400"/>
      <c r="BN795" s="401"/>
      <c r="BO795" s="400"/>
      <c r="BP795" s="401"/>
      <c r="BQ795" s="400"/>
      <c r="BR795" s="401"/>
      <c r="BS795" s="400"/>
      <c r="BT795" s="401"/>
      <c r="BU795" s="400"/>
      <c r="BV795" s="401"/>
      <c r="BW795" s="400"/>
      <c r="BX795" s="401"/>
      <c r="BY795" s="400"/>
      <c r="BZ795" s="401"/>
      <c r="CA795" s="400"/>
      <c r="CB795" s="401"/>
      <c r="CC795" s="400"/>
      <c r="CD795" s="401"/>
      <c r="CE795" s="400"/>
      <c r="CF795" s="401"/>
      <c r="CG795" s="400"/>
      <c r="CH795" s="401"/>
      <c r="CI795" s="400"/>
      <c r="CJ795" s="401"/>
      <c r="CK795" s="400"/>
      <c r="CL795" s="401"/>
      <c r="CM795" s="400"/>
      <c r="CN795" s="401"/>
      <c r="CO795" s="400"/>
      <c r="CP795" s="401"/>
      <c r="CQ795" s="400"/>
      <c r="CR795" s="401"/>
      <c r="CS795" s="400"/>
      <c r="CT795" s="401"/>
      <c r="CU795" s="400"/>
      <c r="CV795" s="401"/>
      <c r="CW795" s="400"/>
      <c r="CX795" s="401"/>
      <c r="CY795" s="400"/>
      <c r="CZ795" s="401"/>
      <c r="DA795" s="400"/>
      <c r="DB795" s="401"/>
      <c r="DC795" s="400"/>
      <c r="DD795" s="401"/>
      <c r="DE795" s="400"/>
      <c r="DF795" s="401"/>
      <c r="DG795" s="400"/>
      <c r="DH795" s="401"/>
      <c r="DI795" s="400"/>
      <c r="DJ795" s="401"/>
      <c r="DK795" s="400"/>
      <c r="DL795" s="401"/>
      <c r="DM795" s="400"/>
      <c r="DN795" s="401"/>
      <c r="DO795" s="400"/>
      <c r="DP795" s="401"/>
      <c r="DQ795" s="400"/>
      <c r="DR795" s="401"/>
      <c r="DS795" s="400"/>
      <c r="DT795" s="401"/>
      <c r="DU795" s="400"/>
      <c r="DV795" s="401"/>
      <c r="DW795" s="400"/>
      <c r="DX795" s="401"/>
      <c r="DY795" s="400"/>
      <c r="DZ795" s="401"/>
      <c r="EA795" s="400"/>
      <c r="EB795" s="401"/>
      <c r="EC795" s="400"/>
      <c r="ED795" s="401"/>
      <c r="EE795" s="400"/>
      <c r="EF795" s="401"/>
      <c r="EG795" s="400"/>
      <c r="EH795" s="401"/>
      <c r="EI795" s="400"/>
      <c r="EJ795" s="447"/>
      <c r="EK795" s="512"/>
      <c r="EL795" s="515"/>
      <c r="EM795" s="450"/>
      <c r="EN795" s="348"/>
      <c r="EO795" s="348"/>
      <c r="EP795" s="179">
        <f t="shared" si="888"/>
        <v>0</v>
      </c>
      <c r="EQ795" s="179">
        <f t="shared" si="889"/>
        <v>0</v>
      </c>
      <c r="ER795" s="179">
        <f t="shared" si="890"/>
        <v>0</v>
      </c>
      <c r="ES795" s="179">
        <f t="shared" si="891"/>
        <v>0</v>
      </c>
      <c r="ET795" s="179">
        <f t="shared" si="892"/>
        <v>0</v>
      </c>
      <c r="EU795" s="179">
        <f t="shared" si="893"/>
        <v>0</v>
      </c>
      <c r="EV795" s="172">
        <f t="shared" si="894"/>
        <v>0</v>
      </c>
      <c r="EW795" s="253"/>
      <c r="EX795" s="254">
        <v>0</v>
      </c>
      <c r="EY795" s="180">
        <v>0</v>
      </c>
      <c r="EZ795" s="255">
        <v>0</v>
      </c>
      <c r="FA795" s="255">
        <v>0</v>
      </c>
      <c r="FB795" s="180">
        <f>SUM(FF795:GI795)/2</f>
        <v>0</v>
      </c>
      <c r="FC795" s="256">
        <f>N795*km*'VALORES TABELA'!$B$13</f>
        <v>0</v>
      </c>
      <c r="FD795" s="250">
        <f t="shared" si="907"/>
        <v>0</v>
      </c>
      <c r="FE795" s="257"/>
      <c r="FF795" s="181">
        <f>((Q795+S795)*Percapita)+((R795+T795)*Cadeirante)</f>
        <v>0</v>
      </c>
      <c r="FG795" s="181">
        <f>((U795+W795)*Percapita/30*FG$4)+((V795+X795)*Cadeirante/30*FG$4)</f>
        <v>0</v>
      </c>
      <c r="FH795" s="181">
        <f>((Y795+AA795)*Percapita/30*FH$4)+((Z795+AB795)*Cadeirante/30*FH$4)</f>
        <v>0</v>
      </c>
      <c r="FI795" s="181">
        <f>((AC795+AE795)*Percapita/30*FI$4)+((AD795+AF795)*Cadeirante/30*FI$4)</f>
        <v>0</v>
      </c>
      <c r="FJ795" s="181">
        <f>((AG795+AI795)*Percapita/30*FJ$4)+((AH795+AJ795)*Cadeirante/30*FJ$4)</f>
        <v>0</v>
      </c>
      <c r="FK795" s="181">
        <f>((AK795+AM795)*Percapita/30*FK$4)+((AL795+AN795)*Cadeirante/30*FK$4)</f>
        <v>0</v>
      </c>
      <c r="FL795" s="181">
        <f>((AO795+AQ795)*Percapita/30*FL$4)+((AP795+AR795)*Cadeirante/30*FL$4)</f>
        <v>0</v>
      </c>
      <c r="FM795" s="181">
        <f>((AS795+AU795)*Percapita/30*FM$4)+((AT795+AV795)*Cadeirante/30*FM$4)</f>
        <v>0</v>
      </c>
      <c r="FN795" s="181">
        <f>((AW795+AY795)*Percapita/30*FN$4)+((AX795+AZ795)*Cadeirante/30*FN$4)</f>
        <v>0</v>
      </c>
      <c r="FO795" s="181">
        <f>((BA795+BC795)*Percapita/30*FO$4)+((BB795+BD795)*Cadeirante/30*FO$4)</f>
        <v>0</v>
      </c>
      <c r="FP795" s="181">
        <f>((BE795+BG795)*Percapita/30*FP$4)+((BF795+BH795)*Cadeirante/30*FP$4)</f>
        <v>0</v>
      </c>
      <c r="FQ795" s="181">
        <f>((BI795+BK795)*Percapita/30*FQ$4)+((BJ795+BL795)*Cadeirante/30*FQ$4)</f>
        <v>0</v>
      </c>
      <c r="FR795" s="181">
        <f>((BM795+BO795)*Percapita/30*FR$4)+((BN795+BP795)*Cadeirante/30*FR$4)</f>
        <v>0</v>
      </c>
      <c r="FS795" s="181">
        <f>((BQ795+BS795)*Percapita/30*FS$4)+((BR795+BT795)*Cadeirante/30*FS$4)</f>
        <v>0</v>
      </c>
      <c r="FT795" s="181">
        <f>((BU795+BW795)*Percapita/30*FT$4)+((BV795+BX795)*Cadeirante/30*FT$4)</f>
        <v>0</v>
      </c>
      <c r="FU795" s="181">
        <f>((BY795+CA795)*Percapita/30*FU$4)+((BZ795+CB795)*Cadeirante/30*FU$4)</f>
        <v>0</v>
      </c>
      <c r="FV795" s="181">
        <f>((CC795+CE795)*Percapita/30*FV$4)+((CD795+CF795)*Cadeirante/30*FV$4)</f>
        <v>0</v>
      </c>
      <c r="FW795" s="181">
        <f>((CG795+CI795)*Percapita/30*FW$4)+((CI795+CK795)*Cadeirante/30*FW$4)</f>
        <v>0</v>
      </c>
      <c r="FX795" s="181">
        <f>((CK795+CM795)*Percapita/30*FX$4)+((CL795+CN795)*Cadeirante/30*FX$4)</f>
        <v>0</v>
      </c>
      <c r="FY795" s="181">
        <f>((CO795+CQ795)*Percapita/30*FY$4)+((CP795+CR795)*Cadeirante/30*FY$4)</f>
        <v>0</v>
      </c>
      <c r="FZ795" s="181">
        <f>((CS795+CU795)*Percapita/30*FZ$4)+((CT795+CV795)*Cadeirante/30*FZ$4)</f>
        <v>0</v>
      </c>
      <c r="GA795" s="181">
        <f>((CW795+CY795)*Percapita/30*GA$4)+((CX795+CZ795)*Cadeirante/30*GA$4)</f>
        <v>0</v>
      </c>
      <c r="GB795" s="181">
        <f>((DA795+DC795)*Percapita/30*GB$4)+((DB795+DD795)*Cadeirante/30*GB$4)</f>
        <v>0</v>
      </c>
      <c r="GC795" s="181">
        <f>((DE795+DG795)*Percapita/30*GC$4)+((DF795+DH795)*Cadeirante/30*GC$4)</f>
        <v>0</v>
      </c>
      <c r="GD795" s="181">
        <f>((DI795+DK795)*Percapita/30*GD$4)+((DJ795+DL795)*Cadeirante/30*GD$4)</f>
        <v>0</v>
      </c>
      <c r="GE795" s="181">
        <f>((DM795+DO795)*Percapita/30*GE$4)+((DN795+DP795)*Cadeirante/30*GE$4)</f>
        <v>0</v>
      </c>
      <c r="GF795" s="181">
        <f>((DQ795+DS795)*Percapita/30*GF$4)+((DR795+DT795)*Cadeirante/30*GF$4)</f>
        <v>0</v>
      </c>
      <c r="GG795" s="181">
        <f>((DU795+DW795)*Percapita/30*GG$4)+((DV795+DX795)*Cadeirante/30*GG$4)</f>
        <v>0</v>
      </c>
      <c r="GH795" s="181">
        <f>((DY795+EA795)*Percapita/30*GH$4)+((DZ795+EB795)*Cadeirante/30*GH$4)</f>
        <v>0</v>
      </c>
      <c r="GI795" s="181">
        <f>((EC795+EE795)*Percapita/30*GI$4)+((ED795+EF795)*Cadeirante/30*GI$4)</f>
        <v>0</v>
      </c>
      <c r="GJ795" s="181">
        <f>((EG795+EI795)*Percapita)+((EH795+EJ795)*Cadeirante)</f>
        <v>0</v>
      </c>
      <c r="GK795" s="258"/>
      <c r="GL795" s="103">
        <f t="shared" si="895"/>
        <v>0</v>
      </c>
      <c r="GM795" s="124"/>
      <c r="GN795" s="182"/>
      <c r="GO795" s="182"/>
      <c r="GP795" s="182"/>
      <c r="GQ795" s="182"/>
      <c r="GR795" s="182"/>
      <c r="GS795" s="182"/>
      <c r="GT795" s="182"/>
      <c r="GU795" s="182"/>
      <c r="GV795" s="182"/>
      <c r="GW795" s="182"/>
      <c r="GX795" s="182"/>
      <c r="GY795" s="182"/>
      <c r="GZ795" s="182"/>
      <c r="HA795" s="182"/>
      <c r="HB795" s="182"/>
      <c r="HC795" s="182"/>
      <c r="HD795" s="182"/>
      <c r="HE795" s="182"/>
      <c r="HF795" s="182"/>
      <c r="HG795" s="182"/>
      <c r="HH795" s="182"/>
      <c r="HI795" s="182"/>
      <c r="HJ795" s="182"/>
      <c r="HK795" s="182"/>
      <c r="HL795" s="182"/>
      <c r="HM795" s="182"/>
      <c r="HN795" s="182"/>
      <c r="HO795" s="182"/>
      <c r="HP795" s="259"/>
      <c r="HQ795" s="64"/>
      <c r="HW795" s="257"/>
      <c r="HY795" s="280">
        <f t="shared" si="908"/>
        <v>0</v>
      </c>
      <c r="HZ795" s="280">
        <f t="shared" si="909"/>
        <v>0</v>
      </c>
      <c r="IA795" s="280">
        <f t="shared" si="910"/>
        <v>0</v>
      </c>
    </row>
    <row r="796" spans="1:237" s="106" customFormat="1" ht="22.5" customHeight="1" x14ac:dyDescent="0.25">
      <c r="A796" t="s">
        <v>3888</v>
      </c>
      <c r="B796" s="522" t="s">
        <v>3889</v>
      </c>
      <c r="C796" s="523">
        <v>1</v>
      </c>
      <c r="D796" s="524" t="s">
        <v>3885</v>
      </c>
      <c r="E796" s="524" t="s">
        <v>3890</v>
      </c>
      <c r="F796" s="525" t="s">
        <v>3222</v>
      </c>
      <c r="G796" s="525" t="s">
        <v>3223</v>
      </c>
      <c r="H796" s="350" t="s">
        <v>245</v>
      </c>
      <c r="I796" s="351" t="s">
        <v>3891</v>
      </c>
      <c r="J796" s="409" t="s">
        <v>3227</v>
      </c>
      <c r="K796" s="410" t="s">
        <v>3228</v>
      </c>
      <c r="L796" s="329">
        <f>CONTINUA!BV796</f>
        <v>0</v>
      </c>
      <c r="M796" s="329">
        <f>CONTINUA!BW796</f>
        <v>0</v>
      </c>
      <c r="N796" s="657"/>
      <c r="O796" s="658" t="s">
        <v>4232</v>
      </c>
      <c r="P796" s="659" t="s">
        <v>206</v>
      </c>
      <c r="Q796" s="400">
        <v>8</v>
      </c>
      <c r="R796" s="401"/>
      <c r="S796" s="400"/>
      <c r="T796" s="401"/>
      <c r="U796" s="400"/>
      <c r="V796" s="401"/>
      <c r="W796" s="400"/>
      <c r="X796" s="401"/>
      <c r="Y796" s="400"/>
      <c r="Z796" s="401"/>
      <c r="AA796" s="400"/>
      <c r="AB796" s="401"/>
      <c r="AC796" s="400"/>
      <c r="AD796" s="401"/>
      <c r="AE796" s="400"/>
      <c r="AF796" s="401"/>
      <c r="AG796" s="400"/>
      <c r="AH796" s="401"/>
      <c r="AI796" s="400"/>
      <c r="AJ796" s="401"/>
      <c r="AK796" s="400"/>
      <c r="AL796" s="401"/>
      <c r="AM796" s="400"/>
      <c r="AN796" s="401"/>
      <c r="AO796" s="400"/>
      <c r="AP796" s="401"/>
      <c r="AQ796" s="400"/>
      <c r="AR796" s="401"/>
      <c r="AS796" s="400"/>
      <c r="AT796" s="401"/>
      <c r="AU796" s="400"/>
      <c r="AV796" s="401"/>
      <c r="AW796" s="400"/>
      <c r="AX796" s="401"/>
      <c r="AY796" s="400"/>
      <c r="AZ796" s="401"/>
      <c r="BA796" s="400">
        <v>1</v>
      </c>
      <c r="BB796" s="401"/>
      <c r="BC796" s="400"/>
      <c r="BD796" s="401"/>
      <c r="BE796" s="400"/>
      <c r="BF796" s="401"/>
      <c r="BG796" s="400"/>
      <c r="BH796" s="401"/>
      <c r="BI796" s="400"/>
      <c r="BJ796" s="401"/>
      <c r="BK796" s="400"/>
      <c r="BL796" s="401"/>
      <c r="BM796" s="400"/>
      <c r="BN796" s="401"/>
      <c r="BO796" s="400"/>
      <c r="BP796" s="401"/>
      <c r="BQ796" s="400"/>
      <c r="BR796" s="401"/>
      <c r="BS796" s="400"/>
      <c r="BT796" s="401"/>
      <c r="BU796" s="400"/>
      <c r="BV796" s="401"/>
      <c r="BW796" s="400"/>
      <c r="BX796" s="401"/>
      <c r="BY796" s="400"/>
      <c r="BZ796" s="401"/>
      <c r="CA796" s="400"/>
      <c r="CB796" s="401"/>
      <c r="CC796" s="400"/>
      <c r="CD796" s="401"/>
      <c r="CE796" s="400"/>
      <c r="CF796" s="401"/>
      <c r="CG796" s="400"/>
      <c r="CH796" s="401"/>
      <c r="CI796" s="400"/>
      <c r="CJ796" s="401"/>
      <c r="CK796" s="400"/>
      <c r="CL796" s="401"/>
      <c r="CM796" s="400"/>
      <c r="CN796" s="401"/>
      <c r="CO796" s="400"/>
      <c r="CP796" s="401"/>
      <c r="CQ796" s="400"/>
      <c r="CR796" s="401"/>
      <c r="CS796" s="400"/>
      <c r="CT796" s="401"/>
      <c r="CU796" s="400"/>
      <c r="CV796" s="401"/>
      <c r="CW796" s="400"/>
      <c r="CX796" s="401"/>
      <c r="CY796" s="400"/>
      <c r="CZ796" s="401"/>
      <c r="DA796" s="400"/>
      <c r="DB796" s="401"/>
      <c r="DC796" s="400"/>
      <c r="DD796" s="401"/>
      <c r="DE796" s="400"/>
      <c r="DF796" s="401"/>
      <c r="DG796" s="400"/>
      <c r="DH796" s="401"/>
      <c r="DI796" s="400"/>
      <c r="DJ796" s="401"/>
      <c r="DK796" s="400"/>
      <c r="DL796" s="401"/>
      <c r="DM796" s="400"/>
      <c r="DN796" s="401"/>
      <c r="DO796" s="400"/>
      <c r="DP796" s="401"/>
      <c r="DQ796" s="400"/>
      <c r="DR796" s="401"/>
      <c r="DS796" s="400"/>
      <c r="DT796" s="401"/>
      <c r="DU796" s="400"/>
      <c r="DV796" s="401"/>
      <c r="DW796" s="400"/>
      <c r="DX796" s="401"/>
      <c r="DY796" s="400"/>
      <c r="DZ796" s="401"/>
      <c r="EA796" s="400"/>
      <c r="EB796" s="401"/>
      <c r="EC796" s="400"/>
      <c r="ED796" s="401"/>
      <c r="EE796" s="400"/>
      <c r="EF796" s="401"/>
      <c r="EG796" s="400"/>
      <c r="EH796" s="401"/>
      <c r="EI796" s="400"/>
      <c r="EJ796" s="447"/>
      <c r="EK796" s="510"/>
      <c r="EL796" s="513"/>
      <c r="EM796" s="520"/>
      <c r="EN796" s="520"/>
      <c r="EO796" s="520"/>
      <c r="EP796" s="171">
        <f t="shared" si="888"/>
        <v>8</v>
      </c>
      <c r="EQ796" s="171">
        <f t="shared" si="889"/>
        <v>1</v>
      </c>
      <c r="ER796" s="171">
        <f t="shared" si="890"/>
        <v>0</v>
      </c>
      <c r="ES796" s="171">
        <f t="shared" si="891"/>
        <v>0</v>
      </c>
      <c r="ET796" s="171">
        <f t="shared" si="892"/>
        <v>0</v>
      </c>
      <c r="EU796" s="171">
        <f t="shared" si="893"/>
        <v>0</v>
      </c>
      <c r="EV796" s="172">
        <f t="shared" si="894"/>
        <v>9</v>
      </c>
      <c r="EW796" s="367">
        <f>IF(C796=4,IF(MAX(Q796:EJ798)&gt;0,(Especiall/30*(IF(($G796-$F796)=($G$5-$F$5),30,IF(DAY($G796)=31,($G796-$F796),($G796-$F796)+1)))),0),0)</f>
        <v>0</v>
      </c>
      <c r="EX796" s="248">
        <f t="shared" ref="EX796:EX799" si="911">FF796</f>
        <v>14811.890000000001</v>
      </c>
      <c r="EY796" s="174">
        <f>(L796*regular)+(M796*Cadeirantee)</f>
        <v>0</v>
      </c>
      <c r="EZ796" s="249">
        <f>SUMIF(FG796:GJ796,"&gt;0")</f>
        <v>269.661</v>
      </c>
      <c r="FA796" s="249">
        <f>SUMIF(FG796:GJ796,"&lt;0")+SUMIF(GN796:HP796,"&lt;0")</f>
        <v>0</v>
      </c>
      <c r="FB796" s="174">
        <v>0</v>
      </c>
      <c r="FC796" s="175">
        <f>N796*km*'VALORES TABELA'!$B$13</f>
        <v>0</v>
      </c>
      <c r="FD796" s="250">
        <f>GL796</f>
        <v>0</v>
      </c>
      <c r="FE796" s="176">
        <f>(EW796+EW797+EW798+EW799+EX796+EX797+EX798+EX799+EY796+EY797+EY798+EY799+EY800+EZ796+EZ797+EZ798+EZ799+FA796+FA797+FA798+FA799+FC796+FC797+FC798+FC799+HY796-HZ796-IA796+FD796+FD797+FD798+FD799+FB800)</f>
        <v>15081.551000000001</v>
      </c>
      <c r="FF796" s="177">
        <f>IF(C796=4,SUM(Q796+Q797+Q798+S796+S797+S798)*Percapita/30*FF$4+(R796+R797+R798+T796+T797+T798)*Cadeirante/30*FF$4,IF(C796=3,IF(Q799+S799=10,Fixo/30*FF$4+(Q796+Q797+Q798+S796+S797+S798)*Percapita/30*FF$4+(R799+T799)*Cadeirante/30*FF$4,IF(Q799+S799&lt;=9,(Q799+S799)*Crechee/30*FF$4)+(R799+T799)*Cadeirante/30*FF$4+(Q796+Q797+Q798+S796+S797+S798)*Percapita/30*FF$4)+IF(Q799+S799&gt;=11,Fixo/30*FF$4+(Q799+S799-10)*Crechee/30*FF$4,0),IF(C796=2,IF(R796+R797+R798+R799+T796+T797+T798+T799=1,Cadeirante/30*FF$4,IF(R796+R797+R798+R799+T796+T797+T798+T799=2,Fixo/30*FF$4,IF(R796+R797+R798+R799+T796+T797+T798+T799&gt;2,Fixo/30*FF$4+(R796+R797+R798+R799+T796+T797+T798+T799-2)*Cadeirante/30*FF$4)))+(Q796+Q797+Q798+S796+S797+S798)*Percapita/30*FF$4+(Q799+S799)*Crechee/30*FF$4,IF(C796=1,IF(Q796+Q797+Q798+R796+R797+R798+S796+S797+S798+T796+T797+T798&lt;=15,(Q796+Q797+Q798+S796+S797+S798)*Percapita/30*FF$4,IF(Q796+Q797+Q798+R796+R797+R798+S796+S797+S798+T796+T797+T798&gt;=16,Fixo/30*FF$4+(Q796+Q797+Q798+R796+R797+R798+S796+S797+S798+T796+T797-16)*Percapita/30*FF$4))))))</f>
        <v>14811.890000000001</v>
      </c>
      <c r="FG796" s="177">
        <f>IF(C796=4,SUM(U796+U797+U798+W796+W797+W798)*Percapita/30*FG$4+(V796+V797+V798+X796+X797+X798)*Cadeirante/30*FG$4,IF(C796=3,IF(U799+W799=10,Fixo/30*FG$4+(U796+U797+U798+W796+W797+W798)*Percapita/30*FG$4+(V799+X799)*Cadeirante/30*FG$4,IF(U799+W799&lt;=9,(U799+W799)*Crechee/30*FG$4)+(V799+X799)*Cadeirante/30*FG$4+(U796+U797+U798+W796+W797+W798)*Percapita/30*FG$4)+IF(U799+W799&gt;=11,Fixo/30*FG$4+(U799+W799-10)*Crechee/30*FG$4,0),IF(C796=2,IF(V796+V797+V798+V799+X796+X797+X798+X799=1,Cadeirante/30*FG$4,IF(V796+V797+V798+V799+X796+X797+X798+X799=2,Fixo/30*FG$4,IF(V796+V797+V798+V799+X796+X797+X798+X799&gt;2,Fixo/30*FG$4+(V796+V797+V798+V799+X796+X797+X798+X799-2)*Cadeirante/30*FG$4)))+(U796+U797+U798+W796+W797+W798)*Percapita/30*FG$4+(U799+W799)*Crechee/30*FG$4,IF(C796=1,IF(U796+U797+U798+V796+V797+V798+W796+W797+W798+X796+X797+X798&lt;=15,(U796+U797+U798+W796+W797+W798)*Percapita/30*FG$4,IF(U796+U797+U798+V796+V797+V798+W796+W797+W798+X796+X797+X798&gt;=16,Fixo/30*FG$4+(U796+U797+U798+V796+V797+V798+W796+W797+W798+X796+X797-16)*Percapita/30*FG$4))))))</f>
        <v>0</v>
      </c>
      <c r="FH796" s="177">
        <f>IF(C796=4,SUM(Y796+Y797+Y798+AA796+AA797+AA798)*Percapita/30*FH$4+(Z796+Z797+Z798+AB796+AB797+AB798)*Cadeirante/30*FH$4,IF(C796=3,IF(Y799+AA799=10,Fixo/30*FH$4+(Y796+Y797+Y798+AA796+AA797+AA798)*Percapita/30*FH$4+(Z799+AB799)*Cadeirante/30*FH$4,IF(Y799+AA799&lt;=9,(Y799+AA799)*Crechee/30*FH$4)+(Z799+AB799)*Cadeirante/30*FH$4+(Y796+Y797+Y798+AA796+AA797+AA798)*Percapita/30*FH$4)+IF(Y799+AA799&gt;=11,Fixo/30*FH$4+(Y799+AA799-10)*Crechee/30*FH$4,0),IF(C796=2,IF(Z796+Z797+Z798+Z799+AB796+AB797+AB798+AB799=1,Cadeirante/30*FH$4,IF(Z796+Z797+Z798+Z799+AB796+AB797+AB798+AB799=2,Fixo/30*FH$4,IF(Z796+Z797+Z798+Z799+AB796+AB797+AB798+AB799&gt;2,Fixo/30*FH$4+(Z796+Z797+Z798+Z799+AB796+AB797+AB798+AB799-2)*Cadeirante/30*FH$4)))+(Y796+Y797+Y798+AA796+AA797+AA798)*Percapita/30*FH$4+(Y799+AA799)*Crechee/30*FH$4,IF(C796=1,IF(Y796+Y797+Y798+Z796+Z797+Z798+AA796+AA797+AA798+AB796+AB797+AB798&lt;=15,(Y796+Y797+Y798+AA796+AA797+AA798)*Percapita/30*FH$4,IF(Y796+Y797+Y798+Z796+Z797+Z798+AA796+AA797+AA798+AB796+AB797+AB798&gt;=16,Fixo/30*FH$4+(Y796+Y797+Y798+Z796+Z797+Z798+AA796+AA797+AA798+AB796+AB797-16)*Percapita/30*FH$4))))))</f>
        <v>0</v>
      </c>
      <c r="FI796" s="177">
        <f>IF(C796=4,SUM(AC796+AC797+AC798+AE796+AE797+AE798)*Percapita/30*FI$4+(AD796+AD797+AD798+AF796+AF797+AF798)*Cadeirante/30*FI$4,IF(C796=3,IF(AC799+AE799=10,Fixo/30*FI$4+(AC796+AC797+AC798+AE796+AE797+AE798)*Percapita/30*FI$4+(AD799+AF799)*Cadeirante/30*FI$4,IF(AC799+AE799&lt;=9,(AC799+AE799)*Crechee/30*FI$4)+(AD799+AF799)*Cadeirante/30*FI$4+(AC796+AC797+AC798+AE796+AE797+AE798)*Percapita/30*FI$4)+IF(AC799+AE799&gt;=11,Fixo/30*FI$4+(AC799+AE799-10)*Crechee/30*FI$4,0),IF(C796=2,IF(AD796+AD797+AD798+AD799+AF796+AF797+AF798+AF799=1,Cadeirante/30*FI$4,IF(AD796+AD797+AD798+AD799+AF796+AF797+AF798+AF799=2,Fixo/30*FI$4,IF(AD796+AD797+AD798+AD799+AF796+AF797+AF798+AF799&gt;2,Fixo/30*FI$4+(AD796+AD797+AD798+AD799+AF796+AF797+AF798+AF799-2)*Cadeirante/30*FI$4)))+(AC796+AC797+AC798+AE796+AE797+AE798)*Percapita/30*FI$4+(AC799+AE799)*Crechee/30*FI$4,IF(C796=1,IF(AC796+AC797+AC798+AD796+AD797+AD798+AE796+AE797+AE798+AF796+AF797+AF798&lt;=15,(AC796+AC797+AC798+AE796+AE797+AE798)*Percapita/30*FI$4,IF(AC796+AC797+AC798+AD796+AD797+AD798+AE796+AE797+AE798+AF796+AF797+AF798&gt;=16,Fixo/30*FI$4+(AC796+AC797+AC798+AD796+AD797+AD798+AE796+AE797+AE798+AF796+AF797-16)*Percapita/30*FI$4))))))</f>
        <v>0</v>
      </c>
      <c r="FJ796" s="177">
        <f>IF(C796=4,SUM(AG796+AG797+AG798+AI796+AI797+AI798)*Percapita/30*FJ$4+(AH796+AH797+AH798+AJ796+AJ797+AJ798)*Cadeirante/30*FJ$4,IF(C796=3,IF(AG799+AI799=10,Fixo/30*FJ$4+(AG796+AG797+AG798+AI796+AI797+AI798)*Percapita/30*FJ$4+(AH799+AJ799)*Cadeirante/30*FJ$4,IF(AG799+AI799&lt;=9,(AG799+AI799)*Crechee/30*FJ$4)+(AH799+AJ799)*Cadeirante/30*FJ$4+(AG796+AG797+AG798+AI796+AI797+AI798)*Percapita/30*FJ$4)+IF(AG799+AI799&gt;=11,Fixo/30*FJ$4+(AG799+AI799-10)*Crechee/30*FJ$4,0),IF(C796=2,IF(AH796+AH797+AH798+AH799+AJ796+AJ797+AJ798+AJ799=1,Cadeirante/30*FJ$4,IF(AH796+AH797+AH798+AH799+AJ796+AJ797+AJ798+AJ799=2,Fixo/30*FJ$4,IF(AH796+AH797+AH798+AH799+AJ796+AJ797+AJ798+AJ799&gt;2,Fixo/30*FJ$4+(AH796+AH797+AH798+AH799+AJ796+AJ797+AJ798+AJ799-2)*Cadeirante/30*FJ$4)))+(AG796+AG797+AG798+AI796+AI797+AI798)*Percapita/30*FJ$4+(AG799+AI799)*Crechee/30*FJ$4,IF(C796=1,IF(AG796+AG797+AG798+AH796+AH797+AH798+AI796+AI797+AI798+AJ796+AJ797+AJ798&lt;=15,(AG796+AG797+AG798+AI796+AI797+AI798)*Percapita/30*FJ$4,IF(AG796+AG797+AG798+AH796+AH797+AH798+AI796+AI797+AI798+AJ796+AJ797+AJ798&gt;=16,Fixo/30*FJ$4+(AG796+AG797+AG798+AH796+AH797+AH798+AI796+AI797+AI798+AJ796+AJ797-16)*Percapita/30*FJ$4))))))</f>
        <v>0</v>
      </c>
      <c r="FK796" s="177">
        <f>IF(C796=4,SUM(AK796+AK797+AK798+AM796+AM797+AM798)*Percapita/30*FK$4+(AL796+AL797+AL798+AN796+AN797+AN798)*Cadeirante/30*FK$4,IF(C796=3,IF(AK799+AM799=10,Fixo/30*FK$4+(AK796+AK797+AK798+AM796+AM797+AM798)*Percapita/30*FK$4+(AL799+AN799)*Cadeirante/30*FK$4,IF(AK799+AM799&lt;=9,(AK799+AM799)*Crechee/30*FK$4)+(AL799+AN799)*Cadeirante/30*FK$4+(AK796+AK797+AK798+AM796+AM797+AM798)*Percapita/30*FK$4)+IF(AK799+AM799&gt;=11,Fixo/30*FK$4+(AK799+AM799-10)*Crechee/30*FK$4,0),IF(C796=2,IF(AL796+AL797+AL798+AL799+AN796+AN797+AN798+AN799=1,Cadeirante/30*FK$4,IF(AL796+AL797+AL798+AL799+AN796+AN797+AN798+AN799=2,Fixo/30*FK$4,IF(AL796+AL797+AL798+AL799+AN796+AN797+AN798+AN799&gt;2,Fixo/30*FK$4+(AL796+AL797+AL798+AL799+AN796+AN797+AN798+AN799-2)*Cadeirante/30*FK$4)))+(AK796+AK797+AK798+AM796+AM797+AM798)*Percapita/30*FK$4+(AK799+AM799)*Crechee/30*FK$4,IF(C796=1,IF(AK796+AK797+AK798+AL796+AL797+AL798+AM796+AM797+AM798+AN796+AN797+AN798&lt;=15,(AK796+AK797+AK798+AM796+AM797+AM798)*Percapita/30*FK$4,IF(AK796+AK797+AK798+AL796+AL797+AL798+AM796+AM797+AM798+AN796+AN797+AN798&gt;=16,Fixo/30*FK$4+(AK796+AK797+AK798+AL796+AL797+AL798+AM796+AM797+AM798+AN796+AN797-16)*Percapita/30*FK$4))))))</f>
        <v>0</v>
      </c>
      <c r="FL796" s="177">
        <f>IF(C796=4,SUM(AO796+AO797+AO798+AQ796+AQ797+AQ798)*Percapita/30*FL$4+(AP796+AP797+AP798+AR796+AR797+AR798)*Cadeirante/30*FL$4,IF(C796=3,IF(AO799+AQ799=10,Fixo/30*FL$4+(AO796+AO797+AO798+AQ796+AQ797+AQ798)*Percapita/30*FL$4+(AP799+AR799)*Cadeirante/30*FL$4,IF(AO799+AQ799&lt;=9,(AO799+AQ799)*Crechee/30*FL$4)+(AP799+AR799)*Cadeirante/30*FL$4+(AO796+AO797+AO798+AQ796+AQ797+AQ798)*Percapita/30*FL$4)+IF(AO799+AQ799&gt;=11,Fixo/30*FL$4+(AO799+AQ799-10)*Crechee/30*FL$4,0),IF(C796=2,IF(AP796+AP797+AP798+AP799+AR796+AR797+AR798+AR799=1,Cadeirante/30*FL$4,IF(AP796+AP797+AP798+AP799+AR796+AR797+AR798+AR799=2,Fixo/30*FL$4,IF(AP796+AP797+AP798+AP799+AR796+AR797+AR798+AR799&gt;2,Fixo/30*FL$4+(AP796+AP797+AP798+AP799+AR796+AR797+AR798+AR799-2)*Cadeirante/30*FL$4)))+(AO796+AO797+AO798+AQ796+AQ797+AQ798)*Percapita/30*FL$4+(AO799+AQ799)*Crechee/30*FL$4,IF(C796=1,IF(AO796+AO797+AO798+AP796+AP797+AP798+AQ796+AQ797+AQ798+AR796+AR797+AR798&lt;=15,(AO796+AO797+AO798+AQ796+AQ797+AQ798)*Percapita/30*FL$4,IF(AO796+AO797+AO798+AP796+AP797+AP798+AQ796+AQ797+AQ798+AR796+AR797+AR798&gt;=16,Fixo/30*FL$4+(AO796+AO797+AO798+AP796+AP797+AP798+AQ796+AQ797+AQ798+AR796+AR797-16)*Percapita/30*FL$4))))))</f>
        <v>0</v>
      </c>
      <c r="FM796" s="177">
        <f>IF(C796=4,SUM(AS796+AS797+AS798+AU796+AU797+AU798)*Percapita/30*FM$4+(AT796+AT797+AT798+AV796+AV797+AV798)*Cadeirante/30*FM$4,IF(C796=3,IF(AS799+AU799=10,Fixo/30*FM$4+(AS796+AS797+AS798+AU796+AU797+AU798)*Percapita/30*FM$4+(AT799+AV799)*Cadeirante/30*FM$4,IF(AS799+AU799&lt;=9,(AS799+AU799)*Crechee/30*FM$4)+(AT799+AV799)*Cadeirante/30*FM$4+(AS796+AS797+AS798+AU796+AU797+AU798)*Percapita/30*FM$4)+IF(AS799+AU799&gt;=11,Fixo/30*FM$4+(AS799+AU799-10)*Crechee/30*FM$4,0),IF(C796=2,IF(AT796+AT797+AT798+AT799+AV796+AV797+AV798+AV799=1,Cadeirante/30*FM$4,IF(AT796+AT797+AT798+AT799+AV796+AV797+AV798+AV799=2,Fixo/30*FM$4,IF(AT796+AT797+AT798+AT799+AV796+AV797+AV798+AV799&gt;2,Fixo/30*FM$4+(AT796+AT797+AT798+AT799+AV796+AV797+AV798+AV799-2)*Cadeirante/30*FM$4)))+(AS796+AS797+AS798+AU796+AU797+AU798)*Percapita/30*FM$4+(AS799+AU799)*Crechee/30*FM$4,IF(C796=1,IF(AS796+AS797+AS798+AT796+AT797+AT798+AU796+AU797+AU798+AV796+AV797+AV798&lt;=15,(AS796+AS797+AS798+AU796+AU797+AU798)*Percapita/30*FM$4,IF(AS796+AS797+AS798+AT796+AT797+AT798+AU796+AU797+AU798+AV796+AV797+AV798&gt;=16,Fixo/30*FM$4+(AS796+AS797+AS798+AT796+AT797+AT798+AU796+AU797+AU798+AV796+AV797-16)*Percapita/30*FM$4))))))</f>
        <v>0</v>
      </c>
      <c r="FN796" s="177">
        <f>IF(C796=4,SUM(AW796+AW797+AW798+AY796+AY797+AY798)*Percapita/30*FN$4+(AX796+AX797+AX798+AZ796+AZ797+AZ798)*Cadeirante/30*FN$4,IF(C796=3,IF(AW799+AY799=10,Fixo/30*FN$4+(AW796+AW797+AW798+AY796+AY797+AY798)*Percapita/30*FN$4+(AX799+AZ799)*Cadeirante/30*FN$4,IF(AW799+AY799&lt;=9,(AW799+AY799)*Crechee/30*FN$4)+(AX799+AZ799)*Cadeirante/30*FN$4+(AW796+AW797+AW798+AY796+AY797+AY798)*Percapita/30*FN$4)+IF(AW799+AY799&gt;=11,Fixo/30*FN$4+(AW799+AY799-10)*Crechee/30*FN$4,0),IF(C796=2,IF(AX796+AX797+AX798+AX799+AZ796+AZ797+AZ798+AZ799=1,Cadeirante/30*FN$4,IF(AX796+AX797+AX798+AX799+AZ796+AZ797+AZ798+AZ799=2,Fixo/30*FN$4,IF(AX796+AX797+AX798+AX799+AZ796+AZ797+AZ798+AZ799&gt;2,Fixo/30*FN$4+(AX796+AX797+AX798+AX799+AZ796+AZ797+AZ798+AZ799-2)*Cadeirante/30*FN$4)))+(AW796+AW797+AW798+AY796+AY797+AY798)*Percapita/30*FN$4+(AW799+AY799)*Crechee/30*FN$4,IF(C796=1,IF(AW796+AW797+AW798+AX796+AX797+AX798+AY796+AY797+AY798+AZ796+AZ797+AZ798&lt;=15,(AW796+AW797+AW798+AY796+AY797+AY798)*Percapita/30*FN$4,IF(AW796+AW797+AW798+AX796+AX797+AX798+AY796+AY797+AY798+AZ796+AZ797+AZ798&gt;=16,Fixo/30*FN$4+(AW796+AW797+AW798+AX796+AX797+AX798+AY796+AY797+AY798+AZ796+AZ797-16)*Percapita/30*FN$4))))))</f>
        <v>0</v>
      </c>
      <c r="FO796" s="177">
        <f>IF(C796=4,SUM(BA796+BA797+BA798+BC796+BC797+BC798)*Percapita/30*FO$4+(BB796+BB797+BB798+BD796+BD797+BD798)*Cadeirante/30*FO$4,IF(C796=3,IF(BA799+BC799=10,Fixo/30*FO$4+(BA796+BA797+BA798+BC796+BC797+BC798)*Percapita/30*FO$4+(BB799+BD799)*Cadeirante/30*FO$4,IF(BA799+BC799&lt;=9,(BA799+BC799)*Crechee/30*FO$4)+(BB799+BD799)*Cadeirante/30*FO$4+(BA796+BA797+BA798+BC796+BC797+BC798)*Percapita/30*FO$4)+IF(BA799+BC799&gt;=11,Fixo/30*FO$4+(BA799+BC799-10)*Crechee/30*FO$4,0),IF(C796=2,IF(BB796+BB797+BB798+BB799+BD796+BD797+BD798+BD799=1,Cadeirante/30*FO$4,IF(BB796+BB797+BB798+BB799+BD796+BD797+BD798+BD799=2,Fixo/30*FO$4,IF(BB796+BB797+BB798+BB799+BD796+BD797+BD798+BD799&gt;2,Fixo/30*FO$4+(BB796+BB797+BB798+BB799+BD796+BD797+BD798+BD799-2)*Cadeirante/30*FO$4)))+(BA796+BA797+BA798+BC796+BC797+BC798)*Percapita/30*FO$4+(BA799+BC799)*Crechee/30*FO$4,IF(C796=1,IF(BA796+BA797+BA798+BB796+BB797+BB798+BC796+BC797+BC798+BD796+BD797+BD798&lt;=15,(BA796+BA797+BA798+BC796+BC797+BC798)*Percapita/30*FO$4,IF(BA796+BA797+BA798+BB796+BB797+BB798+BC796+BC797+BC798+BD796+BD797+BD798&gt;=16,Fixo/30*FO$4+(BA796+BA797+BA798+BB796+BB797+BB798+BC796+BC797+BC798+BD796+BD797-16)*Percapita/30*FO$4))))))</f>
        <v>269.661</v>
      </c>
      <c r="FP796" s="177">
        <f>IF(C796=4,SUM(BE796+BE797+BE798+BG796+BG797+BG798)*Percapita/30*FP$4+(BF796+BF797+BF798+BH796+BH797+BH798)*Cadeirante/30*FP$4,IF(C796=3,IF(BE799+BG799=10,Fixo/30*FP$4+(BE796+BE797+BE798+BG796+BG797+BG798)*Percapita/30*FP$4+(BF799+BH799)*Cadeirante/30*FP$4,IF(BE799+BG799&lt;=9,(BE799+BG799)*Crechee/30*FP$4)+(BF799+BH799)*Cadeirante/30*FP$4+(BE796+BE797+BE798+BG796+BG797+BG798)*Percapita/30*FP$4)+IF(BE799+BG799&gt;=11,Fixo/30*FP$4+(BE799+BG799-10)*Crechee/30*FP$4,0),IF(C796=2,IF(BF796+BF797+BF798+BF799+BH796+BH797+BH798+BH799=1,Cadeirante/30*FP$4,IF(BF796+BF797+BF798+BF799+BH796+BH797+BH798+BH799=2,Fixo/30*FP$4,IF(BF796+BF797+BF798+BF799+BH796+BH797+BH798+BH799&gt;2,Fixo/30*FP$4+(BF796+BF797+BF798+BF799+BH796+BH797+BH798+BH799-2)*Cadeirante/30*FP$4)))+(BE796+BE797+BE798+BG796+BG797+BG798)*Percapita/30*FP$4+(BE799+BG799)*Crechee/30*FP$4,IF(C796=1,IF(BE796+BE797+BE798+BF796+BF797+BF798+BG796+BG797+BG798+BH796+BH797+BH798&lt;=15,(BE796+BE797+BE798+BG796+BG797+BG798)*Percapita/30*FP$4,IF(BE796+BE797+BE798+BF796+BF797+BF798+BG796+BG797+BG798+BH796+BH797+BH798&gt;=16,Fixo/30*FP$4+(BE796+BE797+BE798+BF796+BF797+BF798+BG796+BG797+BG798+BH796+BH797-16)*Percapita/30*FP$4))))))</f>
        <v>0</v>
      </c>
      <c r="FQ796" s="177">
        <f>IF(C796=4,SUM(BI796+BI797+BI798+BK796+BK797+BK798)*Percapita/30*FQ$4+(BJ796+BJ797+BJ798+BL796+BL797+BL798)*Cadeirante/30*FQ$4,IF(C796=3,IF(BI799+BK799=10,Fixo/30*FQ$4+(BI796+BI797+BI798+BK796+BK797+BK798)*Percapita/30*FQ$4+(BJ799+BL799)*Cadeirante/30*FQ$4,IF(BI799+BK799&lt;=9,(BI799+BK799)*Crechee/30*FQ$4)+(BJ799+BL799)*Cadeirante/30*FQ$4+(BI796+BI797+BI798+BK796+BK797+BK798)*Percapita/30*FQ$4)+IF(BI799+BK799&gt;=11,Fixo/30*FQ$4+(BI799+BK799-10)*Crechee/30*FQ$4,0),IF(C796=2,IF(BJ796+BJ797+BJ798+BJ799+BL796+BL797+BL798+BL799=1,Cadeirante/30*FQ$4,IF(BJ796+BJ797+BJ798+BJ799+BL796+BL797+BL798+BL799=2,Fixo/30*FQ$4,IF(BJ796+BJ797+BJ798+BJ799+BL796+BL797+BL798+BL799&gt;2,Fixo/30*FQ$4+(BJ796+BJ797+BJ798+BJ799+BL796+BL797+BL798+BL799-2)*Cadeirante/30*FQ$4)))+(BI796+BI797+BI798+BK796+BK797+BK798)*Percapita/30*FQ$4+(BI799+BK799)*Crechee/30*FQ$4,IF(C796=1,IF(BI796+BI797+BI798+BJ796+BJ797+BJ798+BK796+BK797+BK798+BL796+BL797+BL798&lt;=15,(BI796+BI797+BI798+BK796+BK797+BK798)*Percapita/30*FQ$4,IF(BI796+BI797+BI798+BJ796+BJ797+BJ798+BK796+BK797+BK798+BL796+BL797+BL798&gt;=16,Fixo/30*FQ$4+(BI796+BI797+BI798+BJ796+BJ797+BJ798+BK796+BK797+BK798+BL796+BL797-16)*Percapita/30*FQ$4))))))</f>
        <v>0</v>
      </c>
      <c r="FR796" s="177">
        <f>IF(C796=4,SUM(BM796+BM797+BM798+BO796+BO797+BO798)*Percapita/30*FR$4+(BN796+BN797+BN798+BP796+BP797+BP798)*Cadeirante/30*FR$4,IF(C796=3,IF(BM799+BO799=10,Fixo/30*FR$4+(BM796+BM797+BM798+BO796+BO797+BO798)*Percapita/30*FR$4+(BN799+BP799)*Cadeirante/30*FR$4,IF(BM799+BO799&lt;=9,(BM799+BO799)*Crechee/30*FR$4)+(BN799+BP799)*Cadeirante/30*FR$4+(BM796+BM797+BM798+BO796+BO797+BO798)*Percapita/30*FR$4)+IF(BM799+BO799&gt;=11,Fixo/30*FR$4+(BM799+BO799-10)*Crechee/30*FR$4,0),IF(C796=2,IF(BN796+BN797+BN798+BN799+BP796+BP797+BP798+BP799=1,Cadeirante/30*FR$4,IF(BN796+BN797+BN798+BN799+BP796+BP797+BP798+BP799=2,Fixo/30*FR$4,IF(BN796+BN797+BN798+BN799+BP796+BP797+BP798+BP799&gt;2,Fixo/30*FR$4+(BN796+BN797+BN798+BN799+BP796+BP797+BP798+BP799-2)*Cadeirante/30*FR$4)))+(BM796+BM797+BM798+BO796+BO797+BO798)*Percapita/30*FR$4+(BM799+BO799)*Crechee/30*FR$4,IF(C796=1,IF(BM796+BM797+BM798+BN796+BN797+BN798+BO796+BO797+BO798+BP796+BP797+BP798&lt;=15,(BM796+BM797+BM798+BO796+BO797+BO798)*Percapita/30*FR$4,IF(BM796+BM797+BM798+BN796+BN797+BN798+BO796+BO797+BO798+BP796+BP797+BP798&gt;=16,Fixo/30*FR$4+(BM796+BM797+BM798+BN796+BN797+BN798+BO796+BO797+BO798+BP796+BP797-16)*Percapita/30*FR$4))))))</f>
        <v>0</v>
      </c>
      <c r="FS796" s="177">
        <f>IF(C796=4,SUM(BQ796+BQ797+BQ798+BS796+BS797+BS798)*Percapita/30*FS$4+(BR796+BR797+BR798+BT796+BT797+BT798)*Cadeirante/30*FS$4,IF(C796=3,IF(BQ799+BS799=10,Fixo/30*FS$4+(BQ796+BQ797+BQ798+BS796+BS797+BS798)*Percapita/30*FS$4+(BR799+BT799)*Cadeirante/30*FS$4,IF(BQ799+BS799&lt;=9,(BQ799+BS799)*Crechee/30*FS$4)+(BR799+BT799)*Cadeirante/30*FS$4+(BQ796+BQ797+BQ798+BS796+BS797+BS798)*Percapita/30*FS$4)+IF(BQ799+BS799&gt;=11,Fixo/30*FS$4+(BQ799+BS799-10)*Crechee/30*FS$4,0),IF(C796=2,IF(BR796+BR797+BR798+BR799+BT796+BT797+BT798+BT799=1,Cadeirante/30*FS$4,IF(BR796+BR797+BR798+BR799+BT796+BT797+BT798+BT799=2,Fixo/30*FS$4,IF(BR796+BR797+BR798+BR799+BT796+BT797+BT798+BT799&gt;2,Fixo/30*FS$4+(BR796+BR797+BR798+BR799+BT796+BT797+BT798+BT799-2)*Cadeirante/30*FS$4)))+(BQ796+BQ797+BQ798+BS796+BS797+BS798)*Percapita/30*FS$4+(BQ799+BS799)*Crechee/30*FS$4,IF(C796=1,IF(BQ796+BQ797+BQ798+BR796+BR797+BR798+BS796+BS797+BS798+BT796+BT797+BT798&lt;=15,(BQ796+BQ797+BQ798+BS796+BS797+BS798)*Percapita/30*FS$4,IF(BQ796+BQ797+BQ798+BR796+BR797+BR798+BS796+BS797+BS798+BT796+BT797+BT798&gt;=16,Fixo/30*FS$4+(BQ796+BQ797+BQ798+BR796+BR797+BR798+BS796+BS797+BS798+BT796+BT797-16)*Percapita/30*FS$4))))))</f>
        <v>0</v>
      </c>
      <c r="FT796" s="177">
        <f>IF(C796=4,SUM(BU796+BU797+BU798+BW796+BW797+BW798)*Percapita/30*FT$4+(BV796+BV797+BV798+BX796+BX797+BX798)*Cadeirante/30*FT$4,IF(C796=3,IF(BU799+BW799=10,Fixo/30*FT$4+(BU796+BU797+BU798+BW796+BW797+BW798)*Percapita/30*FT$4+(BV799+BX799)*Cadeirante/30*FT$4,IF(BU799+BW799&lt;=9,(BU799+BW799)*Crechee/30*FT$4)+(BV799+BX799)*Cadeirante/30*FT$4+(BU796+BU797+BU798+BW796+BW797+BW798)*Percapita/30*FT$4)+IF(BU799+BW799&gt;=11,Fixo/30*FT$4+(BU799+BW799-10)*Crechee/30*FT$4,0),IF(C796=2,IF(BV796+BV797+BV798+BV799+BX796+BX797+BX798+BX799=1,Cadeirante/30*FT$4,IF(BV796+BV797+BV798+BV799+BX796+BX797+BX798+BX799=2,Fixo/30*FT$4,IF(BV796+BV797+BV798+BV799+BX796+BX797+BX798+BX799&gt;2,Fixo/30*FT$4+(BV796+BV797+BV798+BV799+BX796+BX797+BX798+BX799-2)*Cadeirante/30*FT$4)))+(BU796+BU797+BU798+BW796+BW797+BW798)*Percapita/30*FT$4+(BU799+BW799)*Crechee/30*FT$4,IF(C796=1,IF(BU796+BU797+BU798+BV796+BV797+BV798+BW796+BW797+BW798+BX796+BX797+BX798&lt;=15,(BU796+BU797+BU798+BW796+BW797+BW798)*Percapita/30*FT$4,IF(BU796+BU797+BU798+BV796+BV797+BV798+BW796+BW797+BW798+BX796+BX797+BX798&gt;=16,Fixo/30*FT$4+(BU796+BU797+BU798+BV796+BV797+BV798+BW796+BW797+BW798+BX796+BX797-16)*Percapita/30*FT$4))))))</f>
        <v>0</v>
      </c>
      <c r="FU796" s="177">
        <f>IF(C796=4,SUM(BY796+BY797+BY798+CA796+CA797+CA798)*Percapita/30*FU$4+(BZ796+BZ797+BZ798+CB796+CB797+CB798)*Cadeirante/30*FU$4,IF(C796=3,IF(BY799+CA799=10,Fixo/30*FU$4+(BY796+BY797+BY798+CA796+CA797+CA798)*Percapita/30*FU$4+(BZ799+CB799)*Cadeirante/30*FU$4,IF(BY799+CA799&lt;=9,(BY799+CA799)*Crechee/30*FU$4)+(BZ799+CB799)*Cadeirante/30*FU$4+(BY796+BY797+BY798+CA796+CA797+CA798)*Percapita/30*FU$4)+IF(BY799+CA799&gt;=11,Fixo/30*FU$4+(BY799+CA799-10)*Crechee/30*FU$4,0),IF(C796=2,IF(BZ796+BZ797+BZ798+BZ799+CB796+CB797+CB798+CB799=1,Cadeirante/30*FU$4,IF(BZ796+BZ797+BZ798+BZ799+CB796+CB797+CB798+CB799=2,Fixo/30*FU$4,IF(BZ796+BZ797+BZ798+BZ799+CB796+CB797+CB798+CB799&gt;2,Fixo/30*FU$4+(BZ796+BZ797+BZ798+BZ799+CB796+CB797+CB798+CB799-2)*Cadeirante/30*FU$4)))+(BY796+BY797+BY798+CA796+CA797+CA798)*Percapita/30*FU$4+(BY799+CA799)*Crechee/30*FU$4,IF(C796=1,IF(BY796+BY797+BY798+BZ796+BZ797+BZ798+CA796+CA797+CA798+CB796+CB797+CB798&lt;=15,(BY796+BY797+BY798+CA796+CA797+CA798)*Percapita/30*FU$4,IF(BY796+BY797+BY798+BZ796+BZ797+BZ798+CA796+CA797+CA798+CB796+CB797+CB798&gt;=16,Fixo/30*FU$4+(BY796+BY797+BY798+BZ796+BZ797+BZ798+CA796+CA797+CA798+CB796+CB797-16)*Percapita/30*FU$4))))))</f>
        <v>0</v>
      </c>
      <c r="FV796" s="177">
        <f>IF(C796=4,SUM(CC796+CC797+CC798+CE796+CE797+CE798)*Percapita/30*FV$4+(CD796+CD797+CD798+CF796+CF797+CF798)*Cadeirante/30*FV$4,IF(C796=3,IF(CC799+CE799=10,Fixo/30*FV$4+(CC796+CC797+CC798+CE796+CE797+CE798)*Percapita/30*FV$4+(CD799+CF799)*Cadeirante/30*FV$4,IF(CC799+CE799&lt;=9,(CC799+CE799)*Crechee/30*FV$4)+(CD799+CF799)*Cadeirante/30*FV$4+(CC796+CC797+CC798+CE796+CE797+CE798)*Percapita/30*FV$4)+IF(CC799+CE799&gt;=11,Fixo/30*FV$4+(CC799+CE799-10)*Crechee/30*FV$4,0),IF(C796=2,IF(CD796+CD797+CD798+CD799+CF796+CF797+CF798+CF799=1,Cadeirante/30*FV$4,IF(CD796+CD797+CD798+CD799+CF796+CF797+CF798+CF799=2,Fixo/30*FV$4,IF(CD796+CD797+CD798+CD799+CF796+CF797+CF798+CF799&gt;2,Fixo/30*FV$4+(CD796+CD797+CD798+CD799+CF796+CF797+CF798+CF799-2)*Cadeirante/30*FV$4)))+(CC796+CC797+CC798+CE796+CE797+CE798)*Percapita/30*FV$4+(CC799+CE799)*Crechee/30*FV$4,IF(C796=1,IF(CC796+CC797+CC798+CD796+CD797+CD798+CE796+CE797+CE798+CF796+CF797+CF798&lt;=15,(CC796+CC797+CC798+CE796+CE797+CE798)*Percapita/30*FV$4,IF(CC796+CC797+CC798+CD796+CD797+CD798+CE796+CE797+CE798+CF796+CF797+CF798&gt;=16,Fixo/30*FV$4+(CC796+CC797+CC798+CD796+CD797+CD798+CE796+CE797+CE798+CF796+CF797-16)*Percapita/30*FV$4))))))</f>
        <v>0</v>
      </c>
      <c r="FW796" s="177">
        <f>IF(C796=4,SUM(CG796+CG797+CG798+CI796+CI797+CI798)*Percapita/30*FW$4+(CH796+CH797+CH798+CJ796+CJ797+CJ798)*Cadeirante/30*FW$4,IF(C796=3,IF(CG799+CI799=10,Fixo/30*FW$4+(CG796+CG797+CG798+CI796+CI797+CI798)*Percapita/30*FW$4+(CH799+CJ799)*Cadeirante/30*FW$4,IF(CG799+CI799&lt;=9,(CG799+CI799)*Crechee/30*FW$4)+(CH799+CJ799)*Cadeirante/30*FW$4+(CG796+CG797+CG798+CI796+CI797+CI798)*Percapita/30*FW$4)+IF(CG799+CI799&gt;=11,Fixo/30*FW$4+(CG799+CI799-10)*Crechee/30*FW$4,0),IF(C796=2,IF(CH796+CH797+CH798+CH799+CJ796+CJ797+CJ798+CJ799=1,Cadeirante/30*FW$4,IF(CH796+CH797+CH798+CH799+CJ796+CJ797+CJ798+CJ799=2,Fixo/30*FW$4,IF(CH796+CH797+CH798+CH799+CJ796+CJ797+CJ798+CJ799&gt;2,Fixo/30*FW$4+(CH796+CH797+CH798+CH799+CJ796+CJ797+CJ798+CJ799-2)*Cadeirante/30*FW$4)))+(CG796+CG797+CG798+CI796+CI797+CI798)*Percapita/30*FW$4+(CG799+CI799)*Crechee/30*FW$4,IF(C796=1,IF(CG796+CG797+CG798+CH796+CH797+CH798+CI796+CI797+CI798+CJ796+CJ797+CJ798&lt;=15,(CG796+CG797+CG798+CI796+CI797+CI798)*Percapita/30*FW$4,IF(CG796+CG797+CG798+CH796+CH797+CH798+CI796+CI797+CI798+CJ796+CJ797+CJ798&gt;=16,Fixo/30*FW$4+(CG796+CG797+CG798+CH796+CH797+CH798+CI796+CI797+CI798+CJ796+CJ797-16)*Percapita/30*FW$4))))))</f>
        <v>0</v>
      </c>
      <c r="FX796" s="177">
        <f>IF(C796=4,SUM(CK796+CK797+CK798+CM796+CM797+CM798)*Percapita/30*FX$4+(CL796+CL797+CL798+CN796+CN797+CN798)*Cadeirante/30*FX$4,IF(C796=3,IF(CK799+CM799=10,Fixo/30*FX$4+(CK796+CK797+CK798+CM796+CM797+CM798)*Percapita/30*FX$4+(CL799+CN799)*Cadeirante/30*FX$4,IF(CK799+CM799&lt;=9,(CK799+CM799)*Crechee/30*FX$4)+(CL799+CN799)*Cadeirante/30*FX$4+(CK796+CK797+CK798+CM796+CM797+CM798)*Percapita/30*FX$4)+IF(CK799+CM799&gt;=11,Fixo/30*FX$4+(CK799+CM799-10)*Crechee/30*FX$4,0),IF(C796=2,IF(CL796+CL797+CL798+CL799+CN796+CN797+CN798+CN799=1,Cadeirante/30*FX$4,IF(CL796+CL797+CL798+CL799+CN796+CN797+CN798+CN799=2,Fixo/30*FX$4,IF(CL796+CL797+CL798+CL799+CN796+CN797+CN798+CN799&gt;2,Fixo/30*FX$4+(CL796+CL797+CL798+CL799+CN796+CN797+CN798+CN799-2)*Cadeirante/30*FX$4)))+(CK796+CK797+CK798+CM796+CM797+CM798)*Percapita/30*FX$4+(CK799+CM799)*Crechee/30*FX$4,IF(C796=1,IF(CK796+CK797+CK798+CL796+CL797+CL798+CM796+CM797+CM798+CN796+CN797+CN798&lt;=15,(CK796+CK797+CK798+CM796+CM797+CM798)*Percapita/30*FX$4,IF(CK796+CK797+CK798+CL796+CL797+CL798+CM796+CM797+CM798+CN796+CN797+CN798&gt;=16,Fixo/30*FX$4+(CK796+CK797+CK798+CL796+CL797+CL798+CM796+CM797+CM798+CN796+CN797-16)*Percapita/30*FX$4))))))</f>
        <v>0</v>
      </c>
      <c r="FY796" s="177">
        <f>IF(C796=4,SUM(CO796+CO797+CO798+CQ796+CQ797+CQ798)*Percapita/30*FY$4+(CP796+CP797+CP798+CR796+CR797+CR798)*Cadeirante/30*FY$4,IF(C796=3,IF(CO799+CQ799=10,Fixo/30*FY$4+(CO796+CO797+CO798+CQ796+CQ797+CQ798)*Percapita/30*FY$4+(CP799+CR799)*Cadeirante/30*FY$4,IF(CO799+CQ799&lt;=9,(CO799+CQ799)*Crechee/30*FY$4)+(CP799+CR799)*Cadeirante/30*FY$4+(CO796+CO797+CO798+CQ796+CQ797+CQ798)*Percapita/30*FY$4)+IF(CO799+CQ799&gt;=11,Fixo/30*FY$4+(CO799+CQ799-10)*Crechee/30*FY$4,0),IF(C796=2,IF(CP796+CP797+CP798+CP799+CR796+CR797+CR798+CR799=1,Cadeirante/30*FY$4,IF(CP796+CP797+CP798+CP799+CR796+CR797+CR798+CR799=2,Fixo/30*FY$4,IF(CP796+CP797+CP798+CP799+CR796+CR797+CR798+CR799&gt;2,Fixo/30*FY$4+(CP796+CP797+CP798+CP799+CR796+CR797+CR798+CR799-2)*Cadeirante/30*FY$4)))+(CO796+CO797+CO798+CQ796+CQ797+CQ798)*Percapita/30*FY$4+(CO799+CQ799)*Crechee/30*FY$4,IF(C796=1,IF(CO796+CO797+CO798+CP796+CP797+CP798+CQ796+CQ797+CQ798+CR796+CR797+CR798&lt;=15,(CO796+CO797+CO798+CQ796+CQ797+CQ798)*Percapita/30*FY$4,IF(CO796+CO797+CO798+CP796+CP797+CP798+CQ796+CQ797+CQ798+CR796+CR797+CR798&gt;=16,Fixo/30*FY$4+(CO796+CO797+CO798+CP796+CP797+CP798+CQ796+CQ797+CQ798+CR796+CR797-16)*Percapita/30*FY$4))))))</f>
        <v>0</v>
      </c>
      <c r="FZ796" s="177">
        <f>IF(C796=4,SUM(CS796+CS797+CS798+CU796+CU797+CU798)*Percapita/30*FZ$4+(CT796+CT797+CT798+CV796+CV797+CV798)*Cadeirante/30*FZ$4,IF(C796=3,IF(CS799+CU799=10,Fixo/30*FZ$4+(CS796+CS797+CS798+CU796+CU797+CU798)*Percapita/30*FZ$4+(CT799+CV799)*Cadeirante/30*FZ$4,IF(CS799+CU799&lt;=9,(CS799+CU799)*Crechee/30*FZ$4)+(CT799+CV799)*Cadeirante/30*FZ$4+(CS796+CS797+CS798+CU796+CU797+CU798)*Percapita/30*FZ$4)+IF(CS799+CU799&gt;=11,Fixo/30*FZ$4+(CS799+CU799-10)*Crechee/30*FZ$4,0),IF(C796=2,IF(CT796+CT797+CT798+CT799+CV796+CV797+CV798+CV799=1,Cadeirante/30*FZ$4,IF(CT796+CT797+CT798+CT799+CV796+CV797+CV798+CV799=2,Fixo/30*FZ$4,IF(CT796+CT797+CT798+CT799+CV796+CV797+CV798+CV799&gt;2,Fixo/30*FZ$4+(CT796+CT797+CT798+CT799+CV796+CV797+CV798+CV799-2)*Cadeirante/30*FZ$4)))+(CS796+CS797+CS798+CU796+CU797+CU798)*Percapita/30*FZ$4+(CS799+CU799)*Crechee/30*FZ$4,IF(C796=1,IF(CS796+CS797+CS798+CT796+CT797+CT798+CU796+CU797+CU798+CV796+CV797+CV798&lt;=15,(CS796+CS797+CS798+CU796+CU797+CU798)*Percapita/30*FZ$4,IF(CS796+CS797+CS798+CT796+CT797+CT798+CU796+CU797+CU798+CV796+CV797+CV798&gt;=16,Fixo/30*FZ$4+(CS796+CS797+CS798+CT796+CT797+CT798+CU796+CU797+CU798+CV796+CV797-16)*Percapita/30*FZ$4))))))</f>
        <v>0</v>
      </c>
      <c r="GA796" s="177">
        <f>IF(C796=4,SUM(CW796+CW797+CW798+CY796+CY797+CY798)*Percapita/30*GA$4+(CX796+CX797+CX798+CZ796+CZ797+CZ798)*Cadeirante/30*GA$4,IF(C796=3,IF(CW799+CY799=10,Fixo/30*GA$4+(CW796+CW797+CW798+CY796+CY797+CY798)*Percapita/30*GA$4+(CX799+CZ799)*Cadeirante/30*GA$4,IF(CW799+CY799&lt;=9,(CW799+CY799)*Crechee/30*GA$4)+(CX799+CZ799)*Cadeirante/30*GA$4+(CW796+CW797+CW798+CY796+CY797+CY798)*Percapita/30*GA$4)+IF(CW799+CY799&gt;=11,Fixo/30*GA$4+(CW799+CY799-10)*Crechee/30*GA$4,0),IF(C796=2,IF(CX796+CX797+CX798+CX799+CZ796+CZ797+CZ798+CZ799=1,Cadeirante/30*GA$4,IF(CX796+CX797+CX798+CX799+CZ796+CZ797+CZ798+CZ799=2,Fixo/30*GA$4,IF(CX796+CX797+CX798+CX799+CZ796+CZ797+CZ798+CZ799&gt;2,Fixo/30*GA$4+(CX796+CX797+CX798+CX799+CZ796+CZ797+CZ798+CZ799-2)*Cadeirante/30*GA$4)))+(CW796+CW797+CW798+CY796+CY797+CY798)*Percapita/30*GA$4+(CW799+CY799)*Crechee/30*GA$4,IF(C796=1,IF(CW796+CW797+CW798+CX796+CX797+CX798+CY796+CY797+CY798+CZ796+CZ797+CZ798&lt;=15,(CW796+CW797+CW798+CY796+CY797+CY798)*Percapita/30*GA$4,IF(CW796+CW797+CW798+CX796+CX797+CX798+CY796+CY797+CY798+CZ796+CZ797+CZ798&gt;=16,Fixo/30*GA$4+(CW796+CW797+CW798+CX796+CX797+CX798+CY796+CY797+CY798+CZ796+CZ797-16)*Percapita/30*GA$4))))))</f>
        <v>0</v>
      </c>
      <c r="GB796" s="177">
        <f>IF(C796=4,SUM(DA796+DA797+DA798+DC796+DC797+DC798)*Percapita/30*GB$4+(DB796+DB797+DB798+DD796+DD797+DD798)*Cadeirante/30*GB$4,IF(C796=3,IF(DA799+DC799=10,Fixo/30*GB$4+(DA796+DA797+DA798+DC796+DC797+DC798)*Percapita/30*GB$4+(DB799+DD799)*Cadeirante/30*GB$4,IF(DA799+DC799&lt;=9,(DA799+DC799)*Crechee/30*GB$4)+(DB799+DD799)*Cadeirante/30*GB$4+(DA796+DA797+DA798+DC796+DC797+DC798)*Percapita/30*GB$4)+IF(DA799+DC799&gt;=11,Fixo/30*GB$4+(DA799+DC799-10)*Crechee/30*GB$4,0),IF(C796=2,IF(DB796+DB797+DB798+DB799+DD796+DD797+DD798+DD799=1,Cadeirante/30*GB$4,IF(DB796+DB797+DB798+DB799+DD796+DD797+DD798+DD799=2,Fixo/30*GB$4,IF(DB796+DB797+DB798+DB799+DD796+DD797+DD798+DD799&gt;2,Fixo/30*GB$4+(DB796+DB797+DB798+DB799+DD796+DD797+DD798+DD799-2)*Cadeirante/30*GB$4)))+(DA796+DA797+DA798+DC796+DC797+DC798)*Percapita/30*GB$4+(DA799+DC799)*Crechee/30*GB$4,IF(C796=1,IF(DA796+DA797+DA798+DB796+DB797+DB798+DC796+DC797+DC798+DD796+DD797+DD798&lt;=15,(DA796+DA797+DA798+DC796+DC797+DC798)*Percapita/30*GB$4,IF(DA796+DA797+DA798+DB796+DB797+DB798+DC796+DC797+DC798+DD796+DD797+DD798&gt;=16,Fixo/30*GB$4+(DA796+DA797+DA798+DB796+DB797+DB798+DC796+DC797+DC798+DD796+DD797-16)*Percapita/30*GB$4))))))</f>
        <v>0</v>
      </c>
      <c r="GC796" s="177">
        <f>IF(C796=4,SUM(DE796+DE797+DE798+DG796+DG797+DG798)*Percapita/30*GC$4+(DF796+DF797+DF798+DH796+DH797+DH798)*Cadeirante/30*GC$4,IF(C796=3,IF(DE799+DG799=10,Fixo/30*GC$4+(DE796+DE797+DE798+DG796+DG797+DG798)*Percapita/30*GC$4+(DF799+DH799)*Cadeirante/30*GC$4,IF(DE799+DG799&lt;=9,(DE799+DG799)*Crechee/30*GC$4)+(DF799+DH799)*Cadeirante/30*GC$4+(DE796+DE797+DE798+DG796+DG797+DG798)*Percapita/30*GC$4)+IF(DE799+DG799&gt;=11,Fixo/30*GC$4+(DE799+DG799-10)*Crechee/30*GC$4,0),IF(C796=2,IF(DF796+DF797+DF798+DF799+DH796+DH797+DH798+DH799=1,Cadeirante/30*GC$4,IF(DF796+DF797+DF798+DF799+DH796+DH797+DH798+DH799=2,Fixo/30*GC$4,IF(DF796+DF797+DF798+DF799+DH796+DH797+DH798+DH799&gt;2,Fixo/30*GC$4+(DF796+DF797+DF798+DF799+DH796+DH797+DH798+DH799-2)*Cadeirante/30*GC$4)))+(DE796+DE797+DE798+DG796+DG797+DG798)*Percapita/30*GC$4+(DE799+DG799)*Crechee/30*GC$4,IF(C796=1,IF(DE796+DE797+DE798+DF796+DF797+DF798+DG796+DG797+DG798+DH796+DH797+DH798&lt;=15,(DE796+DE797+DE798+DG796+DG797+DG798)*Percapita/30*GC$4,IF(DE796+DE797+DE798+DF796+DF797+DF798+DG796+DG797+DG798+DH796+DH797+DH798&gt;=16,Fixo/30*GC$4+(DE796+DE797+DE798+DF796+DF797+DF798+DG796+DG797+DG798+DH796+DH797-16)*Percapita/30*GC$4))))))</f>
        <v>0</v>
      </c>
      <c r="GD796" s="177">
        <f>IF(C796=4,SUM(DI796+DI797+DI798+DK796+DK797+DK798)*Percapita/30*GD$4+(DJ796+DJ797+DJ798+DL796+DL797+DL798)*Cadeirante/30*GD$4,IF(C796=3,IF(DI799+DK799=10,Fixo/30*GD$4+(DI796+DI797+DI798+DK796+DK797+DK798)*Percapita/30*GD$4+(DJ799+DL799)*Cadeirante/30*GD$4,IF(DI799+DK799&lt;=9,(DI799+DK799)*Crechee/30*GD$4)+(DJ799+DL799)*Cadeirante/30*GD$4+(DI796+DI797+DI798+DK796+DK797+DK798)*Percapita/30*GD$4)+IF(DI799+DK799&gt;=11,Fixo/30*GD$4+(DI799+DK799-10)*Crechee/30*GD$4,0),IF(C796=2,IF(DJ796+DJ797+DJ798+DJ799+DL796+DL797+DL798+DL799=1,Cadeirante/30*GD$4,IF(DJ796+DJ797+DJ798+DJ799+DL796+DL797+DL798+DL799=2,Fixo/30*GD$4,IF(DJ796+DJ797+DJ798+DJ799+DL796+DL797+DL798+DL799&gt;2,Fixo/30*GD$4+(DJ796+DJ797+DJ798+DJ799+DL796+DL797+DL798+DL799-2)*Cadeirante/30*GD$4)))+(DI796+DI797+DI798+DK796+DK797+DK798)*Percapita/30*GD$4+(DI799+DK799)*Crechee/30*GD$4,IF(C796=1,IF(DI796+DI797+DI798+DJ796+DJ797+DJ798+DK796+DK797+DK798+DL796+DL797+DL798&lt;=15,(DI796+DI797+DI798+DK796+DK797+DK798)*Percapita/30*GD$4,IF(DI796+DI797+DI798+DJ796+DJ797+DJ798+DK796+DK797+DK798+DL796+DL797+DL798&gt;=16,Fixo/30*GD$4+(DI796+DI797+DI798+DJ796+DJ797+DJ798+DK796+DK797+DK798+DL796+DL797-16)*Percapita/30*GD$4))))))</f>
        <v>0</v>
      </c>
      <c r="GE796" s="177">
        <f>IF(C796=4,SUM(DM796+DM797+DM798+DO796+DO797+DO798)*Percapita/30*GE$4+(DN796+DN797+DN798+DP796+DP797+DP798)*Cadeirante/30*GE$4,IF(C796=3,IF(DM799+DO799=10,Fixo/30*GE$4+(DM796+DM797+DM798+DO796+DO797+DO798)*Percapita/30*GE$4+(DN799+DP799)*Cadeirante/30*GE$4,IF(DM799+DO799&lt;=9,(DM799+DO799)*Crechee/30*GE$4)+(DN799+DP799)*Cadeirante/30*GE$4+(DM796+DM797+DM798+DO796+DO797+DO798)*Percapita/30*GE$4)+IF(DM799+DO799&gt;=11,Fixo/30*GE$4+(DM799+DO799-10)*Crechee/30*GE$4,0),IF(C796=2,IF(DN796+DN797+DN798+DN799+DP796+DP797+DP798+DP799=1,Cadeirante/30*GE$4,IF(DN796+DN797+DN798+DN799+DP796+DP797+DP798+DP799=2,Fixo/30*GE$4,IF(DN796+DN797+DN798+DN799+DP796+DP797+DP798+DP799&gt;2,Fixo/30*GE$4+(DN796+DN797+DN798+DN799+DP796+DP797+DP798+DP799-2)*Cadeirante/30*GE$4)))+(DM796+DM797+DM798+DO796+DO797+DO798)*Percapita/30*GE$4+(DM799+DO799)*Crechee/30*GE$4,IF(C796=1,IF(DM796+DM797+DM798+DN796+DN797+DN798+DO796+DO797+DO798+DP796+DP797+DP798&lt;=15,(DM796+DM797+DM798+DO796+DO797+DO798)*Percapita/30*GE$4,IF(DM796+DM797+DM798+DN796+DN797+DN798+DO796+DO797+DO798+DP796+DP797+DP798&gt;=16,Fixo/30*GE$4+(DM796+DM797+DM798+DN796+DN797+DN798+DO796+DO797+DO798+DP796+DP797-16)*Percapita/30*GE$4))))))</f>
        <v>0</v>
      </c>
      <c r="GF796" s="177">
        <f>IF(C796=4,SUM(DQ796+DQ797+DQ798+DS796+DS797+DS798)*Percapita/30*GF$4+(DR796+DR797+DR798+DT796+DT797+DT798)*Cadeirante/30*GF$4,IF(C796=3,IF(DQ799+DS799=10,Fixo/30*GF$4+(DQ796+DQ797+DQ798+DS796+DS797+DS798)*Percapita/30*GF$4+(DR799+DT799)*Cadeirante/30*GF$4,IF(DQ799+DS799&lt;=9,(DQ799+DS799)*Crechee/30*GF$4)+(DR799+DT799)*Cadeirante/30*GF$4+(DQ796+DQ797+DQ798+DS796+DS797+DS798)*Percapita/30*GF$4)+IF(DQ799+DS799&gt;=11,Fixo/30*GF$4+(DQ799+DS799-10)*Crechee/30*GF$4,0),IF(C796=2,IF(DR796+DR797+DR798+DR799+DT796+DT797+DT798+DT799=1,Cadeirante/30*GF$4,IF(DR796+DR797+DR798+DR799+DT796+DT797+DT798+DT799=2,Fixo/30*GF$4,IF(DR796+DR797+DR798+DR799+DT796+DT797+DT798+DT799&gt;2,Fixo/30*GF$4+(DR796+DR797+DR798+DR799+DT796+DT797+DT798+DT799-2)*Cadeirante/30*GF$4)))+(DQ796+DQ797+DQ798+DS796+DS797+DS798)*Percapita/30*GF$4+(DQ799+DS799)*Crechee/30*GF$4,IF(C796=1,IF(DQ796+DQ797+DQ798+DR796+DR797+DR798+DS796+DS797+DS798+DT796+DT797+DT798&lt;=15,(DQ796+DQ797+DQ798+DS796+DS797+DS798)*Percapita/30*GF$4,IF(DQ796+DQ797+DQ798+DR796+DR797+DR798+DS796+DS797+DS798+DT796+DT797+DT798&gt;=16,Fixo/30*GF$4+(DQ796+DQ797+DQ798+DR796+DR797+DR798+DS796+DS797+DS798+DT796+DT797-16)*Percapita/30*GF$4))))))</f>
        <v>0</v>
      </c>
      <c r="GG796" s="177">
        <f>IF(C796=4,SUM(DU796+DU797+DU798+DW796+DW797+DW798)*Percapita/30*GG$4+(DV796+DV797+DV798+DX796+DX797+DX798)*Cadeirante/30*GG$4,IF(C796=3,IF(DU799+DW799=10,Fixo/30*GG$4+(DU796+DU797+DU798+DW796+DW797+DW798)*Percapita/30*GG$4+(DV799+DX799)*Cadeirante/30*GG$4,IF(DU799+DW799&lt;=9,(DU799+DW799)*Crechee/30*GG$4)+(DV799+DX799)*Cadeirante/30*GG$4+(DU796+DU797+DU798+DW796+DW797+DW798)*Percapita/30*GG$4)+IF(DU799+DW799&gt;=11,Fixo/30*GG$4+(DU799+DW799-10)*Crechee/30*GG$4,0),IF(C796=2,IF(DV796+DV797+DV798+DV799+DX796+DX797+DX798+DX799=1,Cadeirante/30*GG$4,IF(DV796+DV797+DV798+DV799+DX796+DX797+DX798+DX799=2,Fixo/30*GG$4,IF(DV796+DV797+DV798+DV799+DX796+DX797+DX798+DX799&gt;2,Fixo/30*GG$4+(DV796+DV797+DV798+DV799+DX796+DX797+DX798+DX799-2)*Cadeirante/30*GG$4)))+(DU796+DU797+DU798+DW796+DW797+DW798)*Percapita/30*GG$4+(DU799+DW799)*Crechee/30*GG$4,IF(C796=1,IF(DU796+DU797+DU798+DV796+DV797+DV798+DW796+DW797+DW798+DX796+DX797+DX798&lt;=15,(DU796+DU797+DU798+DW796+DW797+DW798)*Percapita/30*GG$4,IF(DU796+DU797+DU798+DV796+DV797+DV798+DW796+DW797+DW798+DX796+DX797+DX798&gt;=16,Fixo/30*GG$4+(DU796+DU797+DU798+DV796+DV797+DV798+DW796+DW797+DW798+DX796+DX797-16)*Percapita/30*GG$4))))))</f>
        <v>0</v>
      </c>
      <c r="GH796" s="177">
        <f>IF(C796=4,SUM(DY796+DY797+DY798+EA796+EA797+EA798)*Percapita/30*GH$4+(DZ796+DZ797+DZ798+EB796+EB797+EB798)*Cadeirante/30*GH$4,IF(C796=3,IF(DY799+EA799=10,Fixo/30*GH$4+(DY796+DY797+DY798+EA796+EA797+EA798)*Percapita/30*GH$4+(DZ799+EB799)*Cadeirante/30*GH$4,IF(DY799+EA799&lt;=9,(DY799+EA799)*Crechee/30*GH$4)+(DZ799+EB799)*Cadeirante/30*GH$4+(DY796+DY797+DY798+EA796+EA797+EA798)*Percapita/30*GH$4)+IF(DY799+EA799&gt;=11,Fixo/30*GH$4+(DY799+EA799-10)*Crechee/30*GH$4,0),IF(C796=2,IF(DZ796+DZ797+DZ798+DZ799+EB796+EB797+EB798+EB799=1,Cadeirante/30*GH$4,IF(DZ796+DZ797+DZ798+DZ799+EB796+EB797+EB798+EB799=2,Fixo/30*GH$4,IF(DZ796+DZ797+DZ798+DZ799+EB796+EB797+EB798+EB799&gt;2,Fixo/30*GH$4+(DZ796+DZ797+DZ798+DZ799+EB796+EB797+EB798+EB799-2)*Cadeirante/30*GH$4)))+(DY796+DY797+DY798+EA796+EA797+EA798)*Percapita/30*GH$4+(DY799+EA799)*Crechee/30*GH$4,IF(C796=1,IF(DY796+DY797+DY798+DZ796+DZ797+DZ798+EA796+EA797+EA798+EB796+EB797+EB798&lt;=15,(DY796+DY797+DY798+EA796+EA797+EA798)*Percapita/30*GH$4,IF(DY796+DY797+DY798+DZ796+DZ797+DZ798+EA796+EA797+EA798+EB796+EB797+EB798&gt;=16,Fixo/30*GH$4+(DY796+DY797+DY798+DZ796+DZ797+DZ798+EA796+EA797+EA798+EB796+EB797-16)*Percapita/30*GH$4))))))</f>
        <v>0</v>
      </c>
      <c r="GI796" s="177">
        <f>IF(C796=4,SUM(EC796+EC797+EC798+EE796+EE797+EE798)*Percapita/30*GI$4+(ED796+ED797+ED798+EF796+EF797+EF798)*Cadeirante/30*GI$4,IF(C796=3,IF(EC799+EE799=10,Fixo/30*GI$4+(EC796+EC797+EC798+EE796+EE797+EE798)*Percapita/30*GI$4+(ED799+EF799)*Cadeirante/30*GI$4,IF(EC799+EE799&lt;=9,(EC799+EE799)*Crechee/30*GI$4)+(ED799+EF799)*Cadeirante/30*GI$4+(EC796+EC797+EC798+EE796+EE797+EE798)*Percapita/30*GI$4)+IF(EC799+EE799&gt;=11,Fixo/30*GI$4+(EC799+EE799-10)*Crechee/30*GI$4,0),IF(C796=2,IF(ED796+ED797+ED798+ED799+EF796+EF797+EF798+EF799=1,Cadeirante/30*GI$4,IF(ED796+ED797+ED798+ED799+EF796+EF797+EF798+EF799=2,Fixo/30*GI$4,IF(ED796+ED797+ED798+ED799+EF796+EF797+EF798+EF799&gt;2,Fixo/30*GI$4+(ED796+ED797+ED798+ED799+EF796+EF797+EF798+EF799-2)*Cadeirante/30*GI$4)))+(EC796+EC797+EC798+EE796+EE797+EE798)*Percapita/30*GI$4+(EC799+EE799)*Crechee/30*GI$4,IF(C796=1,IF(EC796+EC797+EC798+ED796+ED797+ED798+EE796+EE797+EE798+EF796+EF797+EF798&lt;=15,(EC796+EC797+EC798+EE796+EE797+EE798)*Percapita/30*GI$4,IF(EC796+EC797+EC798+ED796+ED797+ED798+EE796+EE797+EE798+EF796+EF797+EF798&gt;=16,Fixo/30*GI$4+(EC796+EC797+EC798+ED796+ED797+ED798+EE796+EE797+EE798+EF796+EF797-16)*Percapita/30*GI$4))))))</f>
        <v>0</v>
      </c>
      <c r="GJ796" s="177">
        <f>IF(C796=4,SUM(EG796+EG797+EG798+EI796+EI797+EI798)*Percapita/30*GJ$4+(EH796+EH797+EH798+EJ796+EJ797+EJ798)*Cadeirante/30*GJ$4,IF(C796=3,IF(EG799+EI799=10,Fixo/30*GJ$4+(EG796+EG797+EG798+EI796+EI797+EI798)*Percapita/30*GJ$4+(EH799+EJ799)*Cadeirante/30*GJ$4,IF(EG799+EI799&lt;=9,(EG799+EI799)*Crechee/30*GJ$4)+(EH799+EJ799)*Cadeirante/30*GJ$4+(EG796+EG797+EG798+EI796+EI797+EI798)*Percapita/30*GJ$4)+IF(EG799+EI799&gt;=11,Fixo/30*GJ$4+(EG799+EI799-10)*Crechee/30*GJ$4,0),IF(C796=2,IF(EH796+EH797+EH798+EH799+EJ796+EJ797+EJ798+EJ799=1,Cadeirante/30*GJ$4,IF(EH796+EH797+EH798+EH799+EJ796+EJ797+EJ798+EJ799=2,Fixo/30*GJ$4,IF(EH796+EH797+EH798+EH799+EJ796+EJ797+EJ798+EJ799&gt;2,Fixo/30*GJ$4+(EH796+EH797+EH798+EH799+EJ796+EJ797+EJ798+EJ799-2)*Cadeirante/30*GJ$4)))+(EG796+EG797+EG798+EI796+EI797+EI798)*Percapita/30*GJ$4+(EG799+EI799)*Crechee/30*GJ$4,IF(C796=1,IF(EG796+EG797+EG798+EH796+EH797+EH798+EI796+EI797+EI798+EJ796+EJ797+EJ798&lt;=15,(EG796+EG797+EG798+EI796+EI797+EI798)*Percapita/30*GJ$4,IF(EG796+EG797+EG798+EH796+EH797+EH798+EI796+EI797+EI798+EJ796+EJ797+EJ798&gt;=16,Fixo/30*GJ$4+(EG796+EG797+EG798+EH796+EH797+EH798+EI796+EI797+EI798+EJ796+EJ797-16)*Percapita/30*GJ$4))))))</f>
        <v>0</v>
      </c>
      <c r="GK796" s="178"/>
      <c r="GL796" s="103">
        <f t="shared" si="895"/>
        <v>0</v>
      </c>
      <c r="GM796" s="124"/>
      <c r="GN796" s="104">
        <f>SUMIF(V796:V799,"&lt;0")*Cadeirante/30*GN$4+SUMIF(X796:X799,"&lt;0")*Cadeirante/30*GN$4</f>
        <v>0</v>
      </c>
      <c r="GO796" s="104">
        <f>SUMIF(Z796:Z799,"&lt;0")*Cadeirante/30*GO$4+SUMIF(AB796:AB799,"&lt;0")*Cadeirante/30*GO$4</f>
        <v>0</v>
      </c>
      <c r="GP796" s="104">
        <f>SUMIF(AD796:AD799,"&lt;0")*Cadeirante/30*GP$4+SUMIF(AF796:AF799,"&lt;0")*Cadeirante/30*GP$4</f>
        <v>0</v>
      </c>
      <c r="GQ796" s="104">
        <f>SUMIF(AH796:AH799,"&lt;0")*Cadeirante/30*GQ$4+SUMIF(AJ796:AJ799,"&lt;0")*Cadeirante/30*GQ$4</f>
        <v>0</v>
      </c>
      <c r="GR796" s="104">
        <f>SUMIF(AL796:AL799,"&lt;0")*Cadeirante/30*GR$4+SUMIF(AN796:AN799,"&lt;0")*Cadeirante/30*GR$4</f>
        <v>0</v>
      </c>
      <c r="GS796" s="104">
        <f>SUMIF(AP796:AP799,"&lt;0")*Cadeirante/30*GS$4+SUMIF(AR796:AR799,"&lt;0")*Cadeirante/30*GS$4</f>
        <v>0</v>
      </c>
      <c r="GT796" s="104">
        <f>SUMIF(AT796:AT799,"&lt;0")*Cadeirante/30*GT$4+SUMIF(AV796:AV799,"&lt;0")*Cadeirante/30*GT$4</f>
        <v>0</v>
      </c>
      <c r="GU796" s="104">
        <f>SUMIF(AX796:AX799,"&lt;0")*Cadeirante/30*GU$4+SUMIF(AZ796:AZ799,"&lt;0")*Cadeirante/30*GU$4</f>
        <v>0</v>
      </c>
      <c r="GV796" s="104">
        <f>SUMIF(BB796:BB799,"&lt;0")*Cadeirante/30*GV$4+SUMIF(BD796:BD799,"&lt;0")*Cadeirante/30*GV$4</f>
        <v>0</v>
      </c>
      <c r="GW796" s="104">
        <f>SUMIF(BF796:BF799,"&lt;0")*Cadeirante/30*GW$4+SUMIF(BH796:BH799,"&lt;0")*Cadeirante/30*GW$4</f>
        <v>0</v>
      </c>
      <c r="GX796" s="104">
        <f>SUMIF(BJ796:BJ799,"&lt;0")*Cadeirante/30*GX$4+SUMIF(BL796:BL799,"&lt;0")*Cadeirante/30*GX$4</f>
        <v>0</v>
      </c>
      <c r="GY796" s="104">
        <f>SUMIF(BN796:BN799,"&lt;0")*Cadeirante/30*GY$4+SUMIF(BP796:BP799,"&lt;0")*Cadeirante/30*GY$4</f>
        <v>0</v>
      </c>
      <c r="GZ796" s="104">
        <f>SUMIF(BR796:BR799,"&lt;0")*Cadeirante/30*GZ$4+SUMIF(BT796:BT799,"&lt;0")*Cadeirante/30*GZ$4</f>
        <v>0</v>
      </c>
      <c r="HA796" s="104">
        <f>SUMIF(BV796:BV799,"&lt;0")*Cadeirante/30*HA$4+SUMIF(BX796:BX799,"&lt;0")*Cadeirante/30*HA$4</f>
        <v>0</v>
      </c>
      <c r="HB796" s="104">
        <f>SUMIF(BZ796:BZ799,"&lt;0")*Cadeirante/30*HB$4+SUMIF(CB796:CB799,"&lt;0")*Cadeirante/30*HB$4</f>
        <v>0</v>
      </c>
      <c r="HC796" s="104">
        <f>SUMIF(CD796:CD799,"&lt;0")*Cadeirante/30*HC$4+SUMIF(CF796:CF799,"&lt;0")*Cadeirante/30*HC$4</f>
        <v>0</v>
      </c>
      <c r="HD796" s="104">
        <f>SUMIF(CH796:CH799,"&lt;0")*Cadeirante/30*HD$4+SUMIF(CJ796:CJ799,"&lt;0")*Cadeirante/30*HD$4</f>
        <v>0</v>
      </c>
      <c r="HE796" s="104">
        <f>SUMIF(CL796:CL799,"&lt;0")*Cadeirante/30*HE$4+SUMIF(CN796:CN799,"&lt;0")*Cadeirante/30*HE$4</f>
        <v>0</v>
      </c>
      <c r="HF796" s="104">
        <f>SUMIF(CP796:CP799,"&lt;0")*Cadeirante/30*HF$4+SUMIF(CR796:CR799,"&lt;0")*Cadeirante/30*HF$4</f>
        <v>0</v>
      </c>
      <c r="HG796" s="104">
        <f>SUMIF(CT796:CT799,"&lt;0")*Cadeirante/30*HG$4+SUMIF(CV796:CV799,"&lt;0")*Cadeirante/30*HG$4</f>
        <v>0</v>
      </c>
      <c r="HH796" s="104">
        <f>SUMIF(CX796:CX799,"&lt;0")*Cadeirante/30*HH$4+SUMIF(CZ796:CZ799,"&lt;0")*Cadeirante/30*HH$4</f>
        <v>0</v>
      </c>
      <c r="HI796" s="104">
        <f>SUMIF(DB796:DB799,"&lt;0")*Cadeirante/30*HI$4+SUMIF(DD796:DD799,"&lt;0")*Cadeirante/30*HI$4</f>
        <v>0</v>
      </c>
      <c r="HJ796" s="104">
        <f>SUMIF(DF796:DF799,"&lt;0")*Cadeirante/30*HJ$4+SUMIF(DH796:DH799,"&lt;0")*Cadeirante/30*HJ$4</f>
        <v>0</v>
      </c>
      <c r="HK796" s="104">
        <f>SUMIF(DJ796:DJ799,"&lt;0")*Cadeirante/30*HK$4+SUMIF(DL796:DL799,"&lt;0")*Cadeirante/30*HK$4</f>
        <v>0</v>
      </c>
      <c r="HL796" s="104">
        <f>SUMIF(DN796:DN799,"&lt;0")*Cadeirante/30*HL$4+SUMIF(DP796:DP799,"&lt;0")*Cadeirante/30*HL$4</f>
        <v>0</v>
      </c>
      <c r="HM796" s="104">
        <f>SUMIF(DR796:DR799,"&lt;0")*Cadeirante/30*HM$4+SUMIF(DT796:DT799,"&lt;0")*Cadeirante/30*HM$4</f>
        <v>0</v>
      </c>
      <c r="HN796" s="104">
        <f>SUMIF(DV796:DV799,"&lt;0")*Cadeirante/30*HN$4+SUMIF(DX796:DX799,"&lt;0")*Cadeirante/30*HN$4</f>
        <v>0</v>
      </c>
      <c r="HO796" s="104">
        <f>SUMIF(DZ796:DZ799,"&lt;0")*Cadeirante/30*HO$4+SUMIF(EB796:EB799,"&lt;0")*Cadeirante/30*HO$4</f>
        <v>0</v>
      </c>
      <c r="HP796" s="104">
        <f>SUMIF(ED796:ED799,"&lt;0")*Cadeirante/30*HP$4+SUMIF(EF796:EF799,"&lt;0")*Cadeirante/30*HP$4</f>
        <v>0</v>
      </c>
      <c r="HQ796" s="64"/>
      <c r="HR796" s="64"/>
      <c r="HS796" s="64"/>
      <c r="HT796" s="64"/>
      <c r="HU796" s="64"/>
      <c r="HV796" s="64"/>
      <c r="HW796" s="176">
        <v>17629.309999999998</v>
      </c>
      <c r="HX796" s="64"/>
      <c r="HY796" s="280">
        <f>IF(ISTEXT(EM796), VALUE(EM796), EM796)</f>
        <v>0</v>
      </c>
      <c r="HZ796" s="280">
        <f>IF(ISTEXT(EN796), VALUE(EN796), EN796)</f>
        <v>0</v>
      </c>
      <c r="IA796" s="280">
        <f>IF(ISTEXT(EO796), VALUE(EO796), EO796)</f>
        <v>0</v>
      </c>
      <c r="IB796" s="64" t="b">
        <f>HW796=FE796</f>
        <v>0</v>
      </c>
      <c r="IC796" s="64"/>
    </row>
    <row r="797" spans="1:237" s="106" customFormat="1" ht="22.5" customHeight="1" x14ac:dyDescent="0.25">
      <c r="A797" s="368" t="s">
        <v>3888</v>
      </c>
      <c r="B797" s="369" t="s">
        <v>3889</v>
      </c>
      <c r="C797" s="370" t="s">
        <v>3229</v>
      </c>
      <c r="D797" s="371" t="s">
        <v>3885</v>
      </c>
      <c r="E797" s="371" t="s">
        <v>3890</v>
      </c>
      <c r="F797" s="372" t="s">
        <v>3222</v>
      </c>
      <c r="G797" s="372" t="s">
        <v>3223</v>
      </c>
      <c r="H797" s="373" t="s">
        <v>245</v>
      </c>
      <c r="I797" s="374" t="s">
        <v>3891</v>
      </c>
      <c r="J797" s="421" t="s">
        <v>3227</v>
      </c>
      <c r="K797" s="421" t="s">
        <v>3230</v>
      </c>
      <c r="L797" s="329">
        <f>CONTINUA!BV797</f>
        <v>0</v>
      </c>
      <c r="M797" s="329">
        <f>CONTINUA!BW797</f>
        <v>0</v>
      </c>
      <c r="N797" s="657"/>
      <c r="O797" s="658" t="s">
        <v>4232</v>
      </c>
      <c r="P797" s="659" t="s">
        <v>206</v>
      </c>
      <c r="Q797" s="400">
        <v>25</v>
      </c>
      <c r="R797" s="401"/>
      <c r="S797" s="400">
        <v>2</v>
      </c>
      <c r="T797" s="401"/>
      <c r="U797" s="400"/>
      <c r="V797" s="401"/>
      <c r="W797" s="400"/>
      <c r="X797" s="401"/>
      <c r="Y797" s="400"/>
      <c r="Z797" s="401"/>
      <c r="AA797" s="400"/>
      <c r="AB797" s="401"/>
      <c r="AC797" s="400"/>
      <c r="AD797" s="401"/>
      <c r="AE797" s="400"/>
      <c r="AF797" s="401"/>
      <c r="AG797" s="400"/>
      <c r="AH797" s="401"/>
      <c r="AI797" s="400"/>
      <c r="AJ797" s="401"/>
      <c r="AK797" s="400"/>
      <c r="AL797" s="401"/>
      <c r="AM797" s="400"/>
      <c r="AN797" s="401"/>
      <c r="AO797" s="400"/>
      <c r="AP797" s="401"/>
      <c r="AQ797" s="400"/>
      <c r="AR797" s="401"/>
      <c r="AS797" s="400"/>
      <c r="AT797" s="401"/>
      <c r="AU797" s="400"/>
      <c r="AV797" s="401"/>
      <c r="AW797" s="400"/>
      <c r="AX797" s="401"/>
      <c r="AY797" s="400"/>
      <c r="AZ797" s="401"/>
      <c r="BA797" s="400"/>
      <c r="BB797" s="401"/>
      <c r="BC797" s="400"/>
      <c r="BD797" s="401"/>
      <c r="BE797" s="400"/>
      <c r="BF797" s="401"/>
      <c r="BG797" s="400"/>
      <c r="BH797" s="401"/>
      <c r="BI797" s="400"/>
      <c r="BJ797" s="401"/>
      <c r="BK797" s="400"/>
      <c r="BL797" s="401"/>
      <c r="BM797" s="400"/>
      <c r="BN797" s="401"/>
      <c r="BO797" s="400"/>
      <c r="BP797" s="401"/>
      <c r="BQ797" s="400"/>
      <c r="BR797" s="401"/>
      <c r="BS797" s="400"/>
      <c r="BT797" s="401"/>
      <c r="BU797" s="400"/>
      <c r="BV797" s="401"/>
      <c r="BW797" s="400"/>
      <c r="BX797" s="401"/>
      <c r="BY797" s="400"/>
      <c r="BZ797" s="401"/>
      <c r="CA797" s="400"/>
      <c r="CB797" s="401"/>
      <c r="CC797" s="400"/>
      <c r="CD797" s="401"/>
      <c r="CE797" s="400"/>
      <c r="CF797" s="401"/>
      <c r="CG797" s="400"/>
      <c r="CH797" s="401"/>
      <c r="CI797" s="400"/>
      <c r="CJ797" s="401"/>
      <c r="CK797" s="400"/>
      <c r="CL797" s="401"/>
      <c r="CM797" s="400"/>
      <c r="CN797" s="401"/>
      <c r="CO797" s="400"/>
      <c r="CP797" s="401"/>
      <c r="CQ797" s="400"/>
      <c r="CR797" s="401"/>
      <c r="CS797" s="400"/>
      <c r="CT797" s="401"/>
      <c r="CU797" s="400"/>
      <c r="CV797" s="401"/>
      <c r="CW797" s="400"/>
      <c r="CX797" s="401"/>
      <c r="CY797" s="400"/>
      <c r="CZ797" s="401"/>
      <c r="DA797" s="400"/>
      <c r="DB797" s="401"/>
      <c r="DC797" s="400"/>
      <c r="DD797" s="401"/>
      <c r="DE797" s="400"/>
      <c r="DF797" s="401"/>
      <c r="DG797" s="400"/>
      <c r="DH797" s="401"/>
      <c r="DI797" s="400"/>
      <c r="DJ797" s="401"/>
      <c r="DK797" s="400"/>
      <c r="DL797" s="401"/>
      <c r="DM797" s="400"/>
      <c r="DN797" s="401"/>
      <c r="DO797" s="400"/>
      <c r="DP797" s="401"/>
      <c r="DQ797" s="400"/>
      <c r="DR797" s="401"/>
      <c r="DS797" s="400"/>
      <c r="DT797" s="401"/>
      <c r="DU797" s="400"/>
      <c r="DV797" s="401"/>
      <c r="DW797" s="400"/>
      <c r="DX797" s="401"/>
      <c r="DY797" s="400"/>
      <c r="DZ797" s="401"/>
      <c r="EA797" s="400"/>
      <c r="EB797" s="401"/>
      <c r="EC797" s="400"/>
      <c r="ED797" s="401"/>
      <c r="EE797" s="400"/>
      <c r="EF797" s="401"/>
      <c r="EG797" s="400"/>
      <c r="EH797" s="401"/>
      <c r="EI797" s="400"/>
      <c r="EJ797" s="447"/>
      <c r="EK797" s="511"/>
      <c r="EL797" s="514"/>
      <c r="EM797" s="448"/>
      <c r="EN797" s="344"/>
      <c r="EO797" s="345"/>
      <c r="EP797" s="171">
        <f t="shared" si="888"/>
        <v>25</v>
      </c>
      <c r="EQ797" s="171">
        <f t="shared" si="889"/>
        <v>0</v>
      </c>
      <c r="ER797" s="171">
        <f t="shared" si="890"/>
        <v>2</v>
      </c>
      <c r="ES797" s="171">
        <f t="shared" si="891"/>
        <v>0</v>
      </c>
      <c r="ET797" s="171">
        <f t="shared" si="892"/>
        <v>0</v>
      </c>
      <c r="EU797" s="171">
        <f t="shared" si="893"/>
        <v>0</v>
      </c>
      <c r="EV797" s="172">
        <f t="shared" si="894"/>
        <v>27</v>
      </c>
      <c r="EW797" s="173"/>
      <c r="EX797" s="248">
        <f t="shared" si="911"/>
        <v>0</v>
      </c>
      <c r="EY797" s="174">
        <f>(L797*regular)+(M797*Cadeirantee)</f>
        <v>0</v>
      </c>
      <c r="EZ797" s="249">
        <f>SUMIF(FG797:GJ797,"&gt;0")</f>
        <v>0</v>
      </c>
      <c r="FA797" s="249">
        <f>SUMIF(FG797:GJ797,"&lt;0")+SUMIF(GN797:HP797,"&lt;0")</f>
        <v>0</v>
      </c>
      <c r="FB797" s="174">
        <v>0</v>
      </c>
      <c r="FC797" s="126">
        <f>N797*km*'VALORES TABELA'!$B$13</f>
        <v>0</v>
      </c>
      <c r="FD797" s="250">
        <f t="shared" ref="FD797:FD800" si="912">GL797</f>
        <v>0</v>
      </c>
      <c r="FE797" s="105"/>
      <c r="FF797" s="119"/>
      <c r="FG797" s="119"/>
      <c r="FH797" s="119"/>
      <c r="FI797" s="119"/>
      <c r="FJ797" s="119"/>
      <c r="FK797" s="119"/>
      <c r="FL797" s="119"/>
      <c r="FM797" s="119"/>
      <c r="FN797" s="119"/>
      <c r="FO797" s="119"/>
      <c r="FP797" s="119"/>
      <c r="FQ797" s="119"/>
      <c r="FR797" s="119"/>
      <c r="FS797" s="119"/>
      <c r="FT797" s="119"/>
      <c r="FU797" s="119"/>
      <c r="FV797" s="119"/>
      <c r="FW797" s="119"/>
      <c r="FX797" s="119"/>
      <c r="FY797" s="119"/>
      <c r="FZ797" s="119"/>
      <c r="GA797" s="119"/>
      <c r="GB797" s="119"/>
      <c r="GC797" s="119"/>
      <c r="GD797" s="119"/>
      <c r="GE797" s="119"/>
      <c r="GF797" s="119"/>
      <c r="GG797" s="119"/>
      <c r="GH797" s="119"/>
      <c r="GI797" s="119"/>
      <c r="GJ797" s="119"/>
      <c r="GK797" s="251"/>
      <c r="GL797" s="103">
        <f t="shared" si="895"/>
        <v>0</v>
      </c>
      <c r="GM797" s="124"/>
      <c r="GN797" s="104"/>
      <c r="GO797" s="104"/>
      <c r="GP797" s="104"/>
      <c r="GQ797" s="104"/>
      <c r="GR797" s="104"/>
      <c r="GS797" s="104"/>
      <c r="GT797" s="104"/>
      <c r="GU797" s="104"/>
      <c r="GV797" s="104"/>
      <c r="GW797" s="104"/>
      <c r="GX797" s="104"/>
      <c r="GY797" s="104"/>
      <c r="GZ797" s="104"/>
      <c r="HA797" s="104"/>
      <c r="HB797" s="104"/>
      <c r="HC797" s="104"/>
      <c r="HD797" s="104"/>
      <c r="HE797" s="104"/>
      <c r="HF797" s="104"/>
      <c r="HG797" s="104"/>
      <c r="HH797" s="104"/>
      <c r="HI797" s="104"/>
      <c r="HJ797" s="104"/>
      <c r="HK797" s="104"/>
      <c r="HL797" s="104"/>
      <c r="HM797" s="104"/>
      <c r="HN797" s="104"/>
      <c r="HO797" s="104"/>
      <c r="HP797" s="104"/>
      <c r="HQ797" s="64"/>
      <c r="HR797" s="64"/>
      <c r="HS797" s="64"/>
      <c r="HT797" s="64"/>
      <c r="HU797" s="64"/>
      <c r="HV797" s="64"/>
      <c r="HW797" s="105"/>
      <c r="HX797" s="64"/>
      <c r="HY797" s="280">
        <f t="shared" ref="HY797:HY800" si="913">IF(ISTEXT(EM797), VALUE(EM797), EM797)</f>
        <v>0</v>
      </c>
      <c r="HZ797" s="280">
        <f t="shared" ref="HZ797:HZ800" si="914">IF(ISTEXT(EN797), VALUE(EN797), EN797)</f>
        <v>0</v>
      </c>
      <c r="IA797" s="280">
        <f t="shared" ref="IA797:IA800" si="915">IF(ISTEXT(EO797), VALUE(EO797), EO797)</f>
        <v>0</v>
      </c>
      <c r="IB797" s="64"/>
      <c r="IC797" s="64"/>
    </row>
    <row r="798" spans="1:237" s="106" customFormat="1" ht="22.5" customHeight="1" x14ac:dyDescent="0.25">
      <c r="A798" s="368" t="s">
        <v>3888</v>
      </c>
      <c r="B798" s="369" t="s">
        <v>3889</v>
      </c>
      <c r="C798" s="375" t="s">
        <v>3229</v>
      </c>
      <c r="D798" s="371" t="s">
        <v>3885</v>
      </c>
      <c r="E798" s="371" t="s">
        <v>3890</v>
      </c>
      <c r="F798" s="376" t="s">
        <v>3222</v>
      </c>
      <c r="G798" s="376" t="s">
        <v>3223</v>
      </c>
      <c r="H798" s="373" t="s">
        <v>245</v>
      </c>
      <c r="I798" s="374" t="s">
        <v>3891</v>
      </c>
      <c r="J798" s="421" t="s">
        <v>3227</v>
      </c>
      <c r="K798" s="422" t="s">
        <v>3231</v>
      </c>
      <c r="L798" s="329">
        <f>CONTINUA!BV798</f>
        <v>0</v>
      </c>
      <c r="M798" s="329">
        <f>CONTINUA!BW798</f>
        <v>0</v>
      </c>
      <c r="N798" s="657"/>
      <c r="O798" s="658" t="s">
        <v>4232</v>
      </c>
      <c r="P798" s="659" t="s">
        <v>206</v>
      </c>
      <c r="Q798" s="400"/>
      <c r="R798" s="401"/>
      <c r="S798" s="400"/>
      <c r="T798" s="401"/>
      <c r="U798" s="400"/>
      <c r="V798" s="401"/>
      <c r="W798" s="400"/>
      <c r="X798" s="401"/>
      <c r="Y798" s="400"/>
      <c r="Z798" s="401"/>
      <c r="AA798" s="400"/>
      <c r="AB798" s="401"/>
      <c r="AC798" s="400"/>
      <c r="AD798" s="401"/>
      <c r="AE798" s="400"/>
      <c r="AF798" s="401"/>
      <c r="AG798" s="400"/>
      <c r="AH798" s="401"/>
      <c r="AI798" s="400"/>
      <c r="AJ798" s="401"/>
      <c r="AK798" s="400"/>
      <c r="AL798" s="401"/>
      <c r="AM798" s="400"/>
      <c r="AN798" s="401"/>
      <c r="AO798" s="400"/>
      <c r="AP798" s="401"/>
      <c r="AQ798" s="400"/>
      <c r="AR798" s="401"/>
      <c r="AS798" s="400"/>
      <c r="AT798" s="401"/>
      <c r="AU798" s="400"/>
      <c r="AV798" s="401"/>
      <c r="AW798" s="400"/>
      <c r="AX798" s="401"/>
      <c r="AY798" s="400"/>
      <c r="AZ798" s="401"/>
      <c r="BA798" s="400"/>
      <c r="BB798" s="401"/>
      <c r="BC798" s="400"/>
      <c r="BD798" s="401"/>
      <c r="BE798" s="400"/>
      <c r="BF798" s="401"/>
      <c r="BG798" s="400"/>
      <c r="BH798" s="401"/>
      <c r="BI798" s="400"/>
      <c r="BJ798" s="401"/>
      <c r="BK798" s="400"/>
      <c r="BL798" s="401"/>
      <c r="BM798" s="400"/>
      <c r="BN798" s="401"/>
      <c r="BO798" s="400"/>
      <c r="BP798" s="401"/>
      <c r="BQ798" s="400"/>
      <c r="BR798" s="401"/>
      <c r="BS798" s="400"/>
      <c r="BT798" s="401"/>
      <c r="BU798" s="400"/>
      <c r="BV798" s="401"/>
      <c r="BW798" s="400"/>
      <c r="BX798" s="401"/>
      <c r="BY798" s="400"/>
      <c r="BZ798" s="401"/>
      <c r="CA798" s="400"/>
      <c r="CB798" s="401"/>
      <c r="CC798" s="400"/>
      <c r="CD798" s="401"/>
      <c r="CE798" s="400"/>
      <c r="CF798" s="401"/>
      <c r="CG798" s="400"/>
      <c r="CH798" s="401"/>
      <c r="CI798" s="400"/>
      <c r="CJ798" s="401"/>
      <c r="CK798" s="400"/>
      <c r="CL798" s="401"/>
      <c r="CM798" s="400"/>
      <c r="CN798" s="401"/>
      <c r="CO798" s="400"/>
      <c r="CP798" s="401"/>
      <c r="CQ798" s="400"/>
      <c r="CR798" s="401"/>
      <c r="CS798" s="400"/>
      <c r="CT798" s="401"/>
      <c r="CU798" s="400"/>
      <c r="CV798" s="401"/>
      <c r="CW798" s="400"/>
      <c r="CX798" s="401"/>
      <c r="CY798" s="400"/>
      <c r="CZ798" s="401"/>
      <c r="DA798" s="400"/>
      <c r="DB798" s="401"/>
      <c r="DC798" s="400"/>
      <c r="DD798" s="401"/>
      <c r="DE798" s="400"/>
      <c r="DF798" s="401"/>
      <c r="DG798" s="400"/>
      <c r="DH798" s="401"/>
      <c r="DI798" s="400"/>
      <c r="DJ798" s="401"/>
      <c r="DK798" s="400"/>
      <c r="DL798" s="401"/>
      <c r="DM798" s="400"/>
      <c r="DN798" s="401"/>
      <c r="DO798" s="400"/>
      <c r="DP798" s="401"/>
      <c r="DQ798" s="400"/>
      <c r="DR798" s="401"/>
      <c r="DS798" s="400"/>
      <c r="DT798" s="401"/>
      <c r="DU798" s="400"/>
      <c r="DV798" s="401"/>
      <c r="DW798" s="400"/>
      <c r="DX798" s="401"/>
      <c r="DY798" s="400"/>
      <c r="DZ798" s="401"/>
      <c r="EA798" s="400"/>
      <c r="EB798" s="401"/>
      <c r="EC798" s="400"/>
      <c r="ED798" s="401"/>
      <c r="EE798" s="400"/>
      <c r="EF798" s="401"/>
      <c r="EG798" s="400"/>
      <c r="EH798" s="401"/>
      <c r="EI798" s="400"/>
      <c r="EJ798" s="447"/>
      <c r="EK798" s="511"/>
      <c r="EL798" s="514"/>
      <c r="EM798" s="448"/>
      <c r="EN798" s="344"/>
      <c r="EO798" s="345"/>
      <c r="EP798" s="171">
        <f t="shared" si="888"/>
        <v>0</v>
      </c>
      <c r="EQ798" s="171">
        <f t="shared" si="889"/>
        <v>0</v>
      </c>
      <c r="ER798" s="171">
        <f t="shared" si="890"/>
        <v>0</v>
      </c>
      <c r="ES798" s="171">
        <f t="shared" si="891"/>
        <v>0</v>
      </c>
      <c r="ET798" s="171">
        <f t="shared" si="892"/>
        <v>0</v>
      </c>
      <c r="EU798" s="171">
        <f t="shared" si="893"/>
        <v>0</v>
      </c>
      <c r="EV798" s="172">
        <f t="shared" si="894"/>
        <v>0</v>
      </c>
      <c r="EW798" s="125"/>
      <c r="EX798" s="248">
        <f t="shared" si="911"/>
        <v>0</v>
      </c>
      <c r="EY798" s="174">
        <f>(L798*regular)+(M798*Cadeirantee)</f>
        <v>0</v>
      </c>
      <c r="EZ798" s="249">
        <f>SUMIF(FG798:GJ798,"&gt;0")</f>
        <v>0</v>
      </c>
      <c r="FA798" s="249">
        <f>SUMIF(FG798:GJ798,"&lt;0")+SUMIF(GN798:HP798,"&lt;0")</f>
        <v>0</v>
      </c>
      <c r="FB798" s="174">
        <v>0</v>
      </c>
      <c r="FC798" s="126">
        <f>N798*km*'VALORES TABELA'!$B$13</f>
        <v>0</v>
      </c>
      <c r="FD798" s="250">
        <f t="shared" si="912"/>
        <v>0</v>
      </c>
      <c r="FE798" s="105"/>
      <c r="FF798" s="108"/>
      <c r="FG798" s="108"/>
      <c r="FH798" s="108"/>
      <c r="FI798" s="108"/>
      <c r="FJ798" s="108"/>
      <c r="FK798" s="108"/>
      <c r="FL798" s="108"/>
      <c r="FM798" s="108"/>
      <c r="FN798" s="108"/>
      <c r="FO798" s="108"/>
      <c r="FP798" s="108"/>
      <c r="FQ798" s="108"/>
      <c r="FR798" s="108"/>
      <c r="FS798" s="108"/>
      <c r="FT798" s="108"/>
      <c r="FU798" s="108"/>
      <c r="FV798" s="108"/>
      <c r="FW798" s="108"/>
      <c r="FX798" s="108"/>
      <c r="FY798" s="108"/>
      <c r="FZ798" s="108"/>
      <c r="GA798" s="108"/>
      <c r="GB798" s="108"/>
      <c r="GC798" s="108"/>
      <c r="GD798" s="108"/>
      <c r="GE798" s="108"/>
      <c r="GF798" s="108"/>
      <c r="GG798" s="108"/>
      <c r="GH798" s="108"/>
      <c r="GI798" s="108"/>
      <c r="GJ798" s="108"/>
      <c r="GK798" s="251"/>
      <c r="GL798" s="103">
        <f t="shared" si="895"/>
        <v>0</v>
      </c>
      <c r="GM798" s="124"/>
      <c r="GN798" s="104"/>
      <c r="GO798" s="104"/>
      <c r="GP798" s="104"/>
      <c r="GQ798" s="104"/>
      <c r="GR798" s="104"/>
      <c r="GS798" s="104"/>
      <c r="GT798" s="104"/>
      <c r="GU798" s="104"/>
      <c r="GV798" s="104"/>
      <c r="GW798" s="104"/>
      <c r="GX798" s="104"/>
      <c r="GY798" s="104"/>
      <c r="GZ798" s="104"/>
      <c r="HA798" s="104"/>
      <c r="HB798" s="104"/>
      <c r="HC798" s="104"/>
      <c r="HD798" s="104"/>
      <c r="HE798" s="104"/>
      <c r="HF798" s="104"/>
      <c r="HG798" s="104"/>
      <c r="HH798" s="104"/>
      <c r="HI798" s="104"/>
      <c r="HJ798" s="104"/>
      <c r="HK798" s="104"/>
      <c r="HL798" s="104"/>
      <c r="HM798" s="104"/>
      <c r="HN798" s="104"/>
      <c r="HO798" s="104"/>
      <c r="HP798" s="104"/>
      <c r="HQ798" s="64"/>
      <c r="HR798" s="64"/>
      <c r="HS798" s="64"/>
      <c r="HT798" s="64"/>
      <c r="HU798" s="64"/>
      <c r="HV798" s="64"/>
      <c r="HW798" s="105"/>
      <c r="HX798" s="64"/>
      <c r="HY798" s="280">
        <f t="shared" si="913"/>
        <v>0</v>
      </c>
      <c r="HZ798" s="280">
        <f t="shared" si="914"/>
        <v>0</v>
      </c>
      <c r="IA798" s="280">
        <f t="shared" si="915"/>
        <v>0</v>
      </c>
      <c r="IB798" s="64"/>
      <c r="IC798" s="64"/>
    </row>
    <row r="799" spans="1:237" s="106" customFormat="1" ht="22.5" customHeight="1" x14ac:dyDescent="0.25">
      <c r="A799" s="368" t="s">
        <v>3888</v>
      </c>
      <c r="B799" s="369" t="s">
        <v>3889</v>
      </c>
      <c r="C799" s="375" t="s">
        <v>3229</v>
      </c>
      <c r="D799" s="371" t="s">
        <v>3885</v>
      </c>
      <c r="E799" s="371" t="s">
        <v>3890</v>
      </c>
      <c r="F799" s="376" t="s">
        <v>3222</v>
      </c>
      <c r="G799" s="376" t="s">
        <v>3223</v>
      </c>
      <c r="H799" s="373" t="s">
        <v>245</v>
      </c>
      <c r="I799" s="374" t="s">
        <v>3891</v>
      </c>
      <c r="J799" s="421" t="s">
        <v>3227</v>
      </c>
      <c r="K799" s="423" t="s">
        <v>3232</v>
      </c>
      <c r="L799" s="329">
        <f>CONTINUA!BV799</f>
        <v>0</v>
      </c>
      <c r="M799" s="329">
        <f>CONTINUA!BW799</f>
        <v>0</v>
      </c>
      <c r="N799" s="657"/>
      <c r="O799" s="658" t="s">
        <v>4232</v>
      </c>
      <c r="P799" s="659" t="s">
        <v>206</v>
      </c>
      <c r="Q799" s="400"/>
      <c r="R799" s="401"/>
      <c r="S799" s="400"/>
      <c r="T799" s="401"/>
      <c r="U799" s="400"/>
      <c r="V799" s="401"/>
      <c r="W799" s="400"/>
      <c r="X799" s="401"/>
      <c r="Y799" s="400"/>
      <c r="Z799" s="401"/>
      <c r="AA799" s="400"/>
      <c r="AB799" s="401"/>
      <c r="AC799" s="400"/>
      <c r="AD799" s="401"/>
      <c r="AE799" s="400"/>
      <c r="AF799" s="401"/>
      <c r="AG799" s="400"/>
      <c r="AH799" s="401"/>
      <c r="AI799" s="400"/>
      <c r="AJ799" s="401"/>
      <c r="AK799" s="400"/>
      <c r="AL799" s="401"/>
      <c r="AM799" s="400"/>
      <c r="AN799" s="401"/>
      <c r="AO799" s="400"/>
      <c r="AP799" s="401"/>
      <c r="AQ799" s="400"/>
      <c r="AR799" s="401"/>
      <c r="AS799" s="400"/>
      <c r="AT799" s="401"/>
      <c r="AU799" s="400"/>
      <c r="AV799" s="401"/>
      <c r="AW799" s="400"/>
      <c r="AX799" s="401"/>
      <c r="AY799" s="400"/>
      <c r="AZ799" s="401"/>
      <c r="BA799" s="400"/>
      <c r="BB799" s="401"/>
      <c r="BC799" s="400"/>
      <c r="BD799" s="401"/>
      <c r="BE799" s="400"/>
      <c r="BF799" s="401"/>
      <c r="BG799" s="400"/>
      <c r="BH799" s="401"/>
      <c r="BI799" s="400"/>
      <c r="BJ799" s="401"/>
      <c r="BK799" s="400"/>
      <c r="BL799" s="401"/>
      <c r="BM799" s="400"/>
      <c r="BN799" s="401"/>
      <c r="BO799" s="400"/>
      <c r="BP799" s="401"/>
      <c r="BQ799" s="400"/>
      <c r="BR799" s="401"/>
      <c r="BS799" s="400"/>
      <c r="BT799" s="401"/>
      <c r="BU799" s="400"/>
      <c r="BV799" s="401"/>
      <c r="BW799" s="400"/>
      <c r="BX799" s="401"/>
      <c r="BY799" s="400"/>
      <c r="BZ799" s="401"/>
      <c r="CA799" s="400"/>
      <c r="CB799" s="401"/>
      <c r="CC799" s="400"/>
      <c r="CD799" s="401"/>
      <c r="CE799" s="400"/>
      <c r="CF799" s="401"/>
      <c r="CG799" s="400"/>
      <c r="CH799" s="401"/>
      <c r="CI799" s="400"/>
      <c r="CJ799" s="401"/>
      <c r="CK799" s="400"/>
      <c r="CL799" s="401"/>
      <c r="CM799" s="400"/>
      <c r="CN799" s="401"/>
      <c r="CO799" s="400"/>
      <c r="CP799" s="401"/>
      <c r="CQ799" s="400"/>
      <c r="CR799" s="401"/>
      <c r="CS799" s="400"/>
      <c r="CT799" s="401"/>
      <c r="CU799" s="400"/>
      <c r="CV799" s="401"/>
      <c r="CW799" s="400"/>
      <c r="CX799" s="401"/>
      <c r="CY799" s="400"/>
      <c r="CZ799" s="401"/>
      <c r="DA799" s="400"/>
      <c r="DB799" s="401"/>
      <c r="DC799" s="400"/>
      <c r="DD799" s="401"/>
      <c r="DE799" s="400"/>
      <c r="DF799" s="401"/>
      <c r="DG799" s="400"/>
      <c r="DH799" s="401"/>
      <c r="DI799" s="400"/>
      <c r="DJ799" s="401"/>
      <c r="DK799" s="400"/>
      <c r="DL799" s="401"/>
      <c r="DM799" s="400"/>
      <c r="DN799" s="401"/>
      <c r="DO799" s="400"/>
      <c r="DP799" s="401"/>
      <c r="DQ799" s="400"/>
      <c r="DR799" s="401"/>
      <c r="DS799" s="400"/>
      <c r="DT799" s="401"/>
      <c r="DU799" s="400"/>
      <c r="DV799" s="401"/>
      <c r="DW799" s="400"/>
      <c r="DX799" s="401"/>
      <c r="DY799" s="400"/>
      <c r="DZ799" s="401"/>
      <c r="EA799" s="400"/>
      <c r="EB799" s="401"/>
      <c r="EC799" s="400"/>
      <c r="ED799" s="401"/>
      <c r="EE799" s="400"/>
      <c r="EF799" s="401"/>
      <c r="EG799" s="400"/>
      <c r="EH799" s="401"/>
      <c r="EI799" s="400"/>
      <c r="EJ799" s="447"/>
      <c r="EK799" s="511"/>
      <c r="EL799" s="514"/>
      <c r="EM799" s="448"/>
      <c r="EN799" s="344"/>
      <c r="EO799" s="345"/>
      <c r="EP799" s="171">
        <f t="shared" si="888"/>
        <v>0</v>
      </c>
      <c r="EQ799" s="171">
        <f t="shared" si="889"/>
        <v>0</v>
      </c>
      <c r="ER799" s="171">
        <f t="shared" si="890"/>
        <v>0</v>
      </c>
      <c r="ES799" s="171">
        <f t="shared" si="891"/>
        <v>0</v>
      </c>
      <c r="ET799" s="171">
        <f t="shared" si="892"/>
        <v>0</v>
      </c>
      <c r="EU799" s="171">
        <f t="shared" si="893"/>
        <v>0</v>
      </c>
      <c r="EV799" s="172">
        <f t="shared" si="894"/>
        <v>0</v>
      </c>
      <c r="EW799" s="127"/>
      <c r="EX799" s="248">
        <f t="shared" si="911"/>
        <v>0</v>
      </c>
      <c r="EY799" s="174">
        <f>(L799*regular)+(M799*Cadeirantee)</f>
        <v>0</v>
      </c>
      <c r="EZ799" s="249">
        <f>SUMIF(FG799:GJ799,"&gt;0")</f>
        <v>0</v>
      </c>
      <c r="FA799" s="249">
        <f>SUMIF(FG799:GJ799,"&lt;0")+SUMIF(GN799:HP799,"&lt;0")</f>
        <v>0</v>
      </c>
      <c r="FB799" s="174">
        <v>0</v>
      </c>
      <c r="FC799" s="126">
        <f>N799*km*'VALORES TABELA'!$B$13</f>
        <v>0</v>
      </c>
      <c r="FD799" s="250">
        <f t="shared" si="912"/>
        <v>0</v>
      </c>
      <c r="FE799" s="105"/>
      <c r="FF799" s="118"/>
      <c r="FG799" s="118"/>
      <c r="FH799" s="118"/>
      <c r="FI799" s="118"/>
      <c r="FJ799" s="118"/>
      <c r="FK799" s="118"/>
      <c r="FL799" s="118"/>
      <c r="FM799" s="118"/>
      <c r="FN799" s="118"/>
      <c r="FO799" s="118"/>
      <c r="FP799" s="118"/>
      <c r="FQ799" s="118"/>
      <c r="FR799" s="118"/>
      <c r="FS799" s="118"/>
      <c r="FT799" s="118"/>
      <c r="FU799" s="118"/>
      <c r="FV799" s="118"/>
      <c r="FW799" s="118"/>
      <c r="FX799" s="118"/>
      <c r="FY799" s="118"/>
      <c r="FZ799" s="118"/>
      <c r="GA799" s="118"/>
      <c r="GB799" s="118"/>
      <c r="GC799" s="118"/>
      <c r="GD799" s="118"/>
      <c r="GE799" s="118"/>
      <c r="GF799" s="118"/>
      <c r="GG799" s="118"/>
      <c r="GH799" s="118"/>
      <c r="GI799" s="118"/>
      <c r="GJ799" s="118"/>
      <c r="GK799" s="252"/>
      <c r="GL799" s="103">
        <f t="shared" si="895"/>
        <v>0</v>
      </c>
      <c r="GM799" s="124"/>
      <c r="GN799" s="104"/>
      <c r="GO799" s="104"/>
      <c r="GP799" s="104"/>
      <c r="GQ799" s="104"/>
      <c r="GR799" s="104"/>
      <c r="GS799" s="104"/>
      <c r="GT799" s="104"/>
      <c r="GU799" s="104"/>
      <c r="GV799" s="104"/>
      <c r="GW799" s="104"/>
      <c r="GX799" s="104"/>
      <c r="GY799" s="104"/>
      <c r="GZ799" s="104"/>
      <c r="HA799" s="104"/>
      <c r="HB799" s="104"/>
      <c r="HC799" s="104"/>
      <c r="HD799" s="104"/>
      <c r="HE799" s="104"/>
      <c r="HF799" s="104"/>
      <c r="HG799" s="104"/>
      <c r="HH799" s="104"/>
      <c r="HI799" s="104"/>
      <c r="HJ799" s="104"/>
      <c r="HK799" s="104"/>
      <c r="HL799" s="104"/>
      <c r="HM799" s="104"/>
      <c r="HN799" s="104"/>
      <c r="HO799" s="104"/>
      <c r="HP799" s="104"/>
      <c r="HQ799" s="64"/>
      <c r="HR799" s="65"/>
      <c r="HS799" s="65"/>
      <c r="HT799" s="65"/>
      <c r="HU799" s="65"/>
      <c r="HV799" s="65"/>
      <c r="HW799" s="105"/>
      <c r="HX799" s="65"/>
      <c r="HY799" s="280">
        <f t="shared" si="913"/>
        <v>0</v>
      </c>
      <c r="HZ799" s="280">
        <f t="shared" si="914"/>
        <v>0</v>
      </c>
      <c r="IA799" s="280">
        <f t="shared" si="915"/>
        <v>0</v>
      </c>
      <c r="IB799" s="65"/>
      <c r="IC799" s="65"/>
    </row>
    <row r="800" spans="1:237" s="106" customFormat="1" ht="22.5" customHeight="1" thickBot="1" x14ac:dyDescent="0.3">
      <c r="A800" s="377" t="s">
        <v>3888</v>
      </c>
      <c r="B800" s="378" t="s">
        <v>3889</v>
      </c>
      <c r="C800" s="379" t="s">
        <v>3229</v>
      </c>
      <c r="D800" s="380" t="s">
        <v>3885</v>
      </c>
      <c r="E800" s="380" t="s">
        <v>3890</v>
      </c>
      <c r="F800" s="381" t="s">
        <v>3222</v>
      </c>
      <c r="G800" s="381" t="s">
        <v>3223</v>
      </c>
      <c r="H800" s="382" t="s">
        <v>245</v>
      </c>
      <c r="I800" s="383" t="s">
        <v>3891</v>
      </c>
      <c r="J800" s="421" t="s">
        <v>3227</v>
      </c>
      <c r="K800" s="424" t="s">
        <v>60</v>
      </c>
      <c r="L800" s="329">
        <f>CONTINUA!BV800</f>
        <v>0</v>
      </c>
      <c r="M800" s="329">
        <f>CONTINUA!BW800</f>
        <v>0</v>
      </c>
      <c r="N800" s="657"/>
      <c r="O800" s="658" t="s">
        <v>4232</v>
      </c>
      <c r="P800" s="659" t="s">
        <v>206</v>
      </c>
      <c r="Q800" s="400"/>
      <c r="R800" s="401"/>
      <c r="S800" s="400"/>
      <c r="T800" s="401"/>
      <c r="U800" s="400"/>
      <c r="V800" s="401"/>
      <c r="W800" s="400"/>
      <c r="X800" s="401"/>
      <c r="Y800" s="400"/>
      <c r="Z800" s="401"/>
      <c r="AA800" s="400"/>
      <c r="AB800" s="401"/>
      <c r="AC800" s="400"/>
      <c r="AD800" s="401"/>
      <c r="AE800" s="400"/>
      <c r="AF800" s="401"/>
      <c r="AG800" s="400"/>
      <c r="AH800" s="401"/>
      <c r="AI800" s="400"/>
      <c r="AJ800" s="401"/>
      <c r="AK800" s="400"/>
      <c r="AL800" s="401"/>
      <c r="AM800" s="400"/>
      <c r="AN800" s="401"/>
      <c r="AO800" s="400"/>
      <c r="AP800" s="401"/>
      <c r="AQ800" s="400"/>
      <c r="AR800" s="401"/>
      <c r="AS800" s="400"/>
      <c r="AT800" s="401"/>
      <c r="AU800" s="400"/>
      <c r="AV800" s="401"/>
      <c r="AW800" s="400"/>
      <c r="AX800" s="401"/>
      <c r="AY800" s="400"/>
      <c r="AZ800" s="401"/>
      <c r="BA800" s="400"/>
      <c r="BB800" s="401"/>
      <c r="BC800" s="400"/>
      <c r="BD800" s="401"/>
      <c r="BE800" s="400"/>
      <c r="BF800" s="401"/>
      <c r="BG800" s="400"/>
      <c r="BH800" s="401"/>
      <c r="BI800" s="400"/>
      <c r="BJ800" s="401"/>
      <c r="BK800" s="400"/>
      <c r="BL800" s="401"/>
      <c r="BM800" s="400"/>
      <c r="BN800" s="401"/>
      <c r="BO800" s="400"/>
      <c r="BP800" s="401"/>
      <c r="BQ800" s="400"/>
      <c r="BR800" s="401"/>
      <c r="BS800" s="400"/>
      <c r="BT800" s="401"/>
      <c r="BU800" s="400"/>
      <c r="BV800" s="401"/>
      <c r="BW800" s="400"/>
      <c r="BX800" s="401"/>
      <c r="BY800" s="400"/>
      <c r="BZ800" s="401"/>
      <c r="CA800" s="400"/>
      <c r="CB800" s="401"/>
      <c r="CC800" s="400"/>
      <c r="CD800" s="401"/>
      <c r="CE800" s="400"/>
      <c r="CF800" s="401"/>
      <c r="CG800" s="400"/>
      <c r="CH800" s="401"/>
      <c r="CI800" s="400"/>
      <c r="CJ800" s="401"/>
      <c r="CK800" s="400"/>
      <c r="CL800" s="401"/>
      <c r="CM800" s="400"/>
      <c r="CN800" s="401"/>
      <c r="CO800" s="400"/>
      <c r="CP800" s="401"/>
      <c r="CQ800" s="400"/>
      <c r="CR800" s="401"/>
      <c r="CS800" s="400"/>
      <c r="CT800" s="401"/>
      <c r="CU800" s="400"/>
      <c r="CV800" s="401"/>
      <c r="CW800" s="400"/>
      <c r="CX800" s="401"/>
      <c r="CY800" s="400"/>
      <c r="CZ800" s="401"/>
      <c r="DA800" s="400"/>
      <c r="DB800" s="401"/>
      <c r="DC800" s="400"/>
      <c r="DD800" s="401"/>
      <c r="DE800" s="400"/>
      <c r="DF800" s="401"/>
      <c r="DG800" s="400"/>
      <c r="DH800" s="401"/>
      <c r="DI800" s="400"/>
      <c r="DJ800" s="401"/>
      <c r="DK800" s="400"/>
      <c r="DL800" s="401"/>
      <c r="DM800" s="400"/>
      <c r="DN800" s="401"/>
      <c r="DO800" s="400"/>
      <c r="DP800" s="401"/>
      <c r="DQ800" s="400"/>
      <c r="DR800" s="401"/>
      <c r="DS800" s="400"/>
      <c r="DT800" s="401"/>
      <c r="DU800" s="400"/>
      <c r="DV800" s="401"/>
      <c r="DW800" s="400"/>
      <c r="DX800" s="401"/>
      <c r="DY800" s="400"/>
      <c r="DZ800" s="401"/>
      <c r="EA800" s="400"/>
      <c r="EB800" s="401"/>
      <c r="EC800" s="400"/>
      <c r="ED800" s="401"/>
      <c r="EE800" s="400"/>
      <c r="EF800" s="401"/>
      <c r="EG800" s="400"/>
      <c r="EH800" s="401"/>
      <c r="EI800" s="400"/>
      <c r="EJ800" s="447"/>
      <c r="EK800" s="512"/>
      <c r="EL800" s="515"/>
      <c r="EM800" s="450"/>
      <c r="EN800" s="348"/>
      <c r="EO800" s="348"/>
      <c r="EP800" s="179">
        <f t="shared" si="888"/>
        <v>0</v>
      </c>
      <c r="EQ800" s="179">
        <f t="shared" si="889"/>
        <v>0</v>
      </c>
      <c r="ER800" s="179">
        <f t="shared" si="890"/>
        <v>0</v>
      </c>
      <c r="ES800" s="179">
        <f t="shared" si="891"/>
        <v>0</v>
      </c>
      <c r="ET800" s="179">
        <f t="shared" si="892"/>
        <v>0</v>
      </c>
      <c r="EU800" s="179">
        <f t="shared" si="893"/>
        <v>0</v>
      </c>
      <c r="EV800" s="172">
        <f t="shared" si="894"/>
        <v>0</v>
      </c>
      <c r="EW800" s="253"/>
      <c r="EX800" s="254">
        <v>0</v>
      </c>
      <c r="EY800" s="180">
        <v>0</v>
      </c>
      <c r="EZ800" s="255">
        <v>0</v>
      </c>
      <c r="FA800" s="255">
        <v>0</v>
      </c>
      <c r="FB800" s="180">
        <f>SUM(FF800:GI800)/2</f>
        <v>0</v>
      </c>
      <c r="FC800" s="256">
        <f>N800*km*'VALORES TABELA'!$B$13</f>
        <v>0</v>
      </c>
      <c r="FD800" s="250">
        <f t="shared" si="912"/>
        <v>0</v>
      </c>
      <c r="FE800" s="257"/>
      <c r="FF800" s="181">
        <f>((Q800+S800)*Percapita)+((R800+T800)*Cadeirante)</f>
        <v>0</v>
      </c>
      <c r="FG800" s="181">
        <f>((U800+W800)*Percapita/30*FG$4)+((V800+X800)*Cadeirante/30*FG$4)</f>
        <v>0</v>
      </c>
      <c r="FH800" s="181">
        <f>((Y800+AA800)*Percapita/30*FH$4)+((Z800+AB800)*Cadeirante/30*FH$4)</f>
        <v>0</v>
      </c>
      <c r="FI800" s="181">
        <f>((AC800+AE800)*Percapita/30*FI$4)+((AD800+AF800)*Cadeirante/30*FI$4)</f>
        <v>0</v>
      </c>
      <c r="FJ800" s="181">
        <f>((AG800+AI800)*Percapita/30*FJ$4)+((AH800+AJ800)*Cadeirante/30*FJ$4)</f>
        <v>0</v>
      </c>
      <c r="FK800" s="181">
        <f>((AK800+AM800)*Percapita/30*FK$4)+((AL800+AN800)*Cadeirante/30*FK$4)</f>
        <v>0</v>
      </c>
      <c r="FL800" s="181">
        <f>((AO800+AQ800)*Percapita/30*FL$4)+((AP800+AR800)*Cadeirante/30*FL$4)</f>
        <v>0</v>
      </c>
      <c r="FM800" s="181">
        <f>((AS800+AU800)*Percapita/30*FM$4)+((AT800+AV800)*Cadeirante/30*FM$4)</f>
        <v>0</v>
      </c>
      <c r="FN800" s="181">
        <f>((AW800+AY800)*Percapita/30*FN$4)+((AX800+AZ800)*Cadeirante/30*FN$4)</f>
        <v>0</v>
      </c>
      <c r="FO800" s="181">
        <f>((BA800+BC800)*Percapita/30*FO$4)+((BB800+BD800)*Cadeirante/30*FO$4)</f>
        <v>0</v>
      </c>
      <c r="FP800" s="181">
        <f>((BE800+BG800)*Percapita/30*FP$4)+((BF800+BH800)*Cadeirante/30*FP$4)</f>
        <v>0</v>
      </c>
      <c r="FQ800" s="181">
        <f>((BI800+BK800)*Percapita/30*FQ$4)+((BJ800+BL800)*Cadeirante/30*FQ$4)</f>
        <v>0</v>
      </c>
      <c r="FR800" s="181">
        <f>((BM800+BO800)*Percapita/30*FR$4)+((BN800+BP800)*Cadeirante/30*FR$4)</f>
        <v>0</v>
      </c>
      <c r="FS800" s="181">
        <f>((BQ800+BS800)*Percapita/30*FS$4)+((BR800+BT800)*Cadeirante/30*FS$4)</f>
        <v>0</v>
      </c>
      <c r="FT800" s="181">
        <f>((BU800+BW800)*Percapita/30*FT$4)+((BV800+BX800)*Cadeirante/30*FT$4)</f>
        <v>0</v>
      </c>
      <c r="FU800" s="181">
        <f>((BY800+CA800)*Percapita/30*FU$4)+((BZ800+CB800)*Cadeirante/30*FU$4)</f>
        <v>0</v>
      </c>
      <c r="FV800" s="181">
        <f>((CC800+CE800)*Percapita/30*FV$4)+((CD800+CF800)*Cadeirante/30*FV$4)</f>
        <v>0</v>
      </c>
      <c r="FW800" s="181">
        <f>((CG800+CI800)*Percapita/30*FW$4)+((CI800+CK800)*Cadeirante/30*FW$4)</f>
        <v>0</v>
      </c>
      <c r="FX800" s="181">
        <f>((CK800+CM800)*Percapita/30*FX$4)+((CL800+CN800)*Cadeirante/30*FX$4)</f>
        <v>0</v>
      </c>
      <c r="FY800" s="181">
        <f>((CO800+CQ800)*Percapita/30*FY$4)+((CP800+CR800)*Cadeirante/30*FY$4)</f>
        <v>0</v>
      </c>
      <c r="FZ800" s="181">
        <f>((CS800+CU800)*Percapita/30*FZ$4)+((CT800+CV800)*Cadeirante/30*FZ$4)</f>
        <v>0</v>
      </c>
      <c r="GA800" s="181">
        <f>((CW800+CY800)*Percapita/30*GA$4)+((CX800+CZ800)*Cadeirante/30*GA$4)</f>
        <v>0</v>
      </c>
      <c r="GB800" s="181">
        <f>((DA800+DC800)*Percapita/30*GB$4)+((DB800+DD800)*Cadeirante/30*GB$4)</f>
        <v>0</v>
      </c>
      <c r="GC800" s="181">
        <f>((DE800+DG800)*Percapita/30*GC$4)+((DF800+DH800)*Cadeirante/30*GC$4)</f>
        <v>0</v>
      </c>
      <c r="GD800" s="181">
        <f>((DI800+DK800)*Percapita/30*GD$4)+((DJ800+DL800)*Cadeirante/30*GD$4)</f>
        <v>0</v>
      </c>
      <c r="GE800" s="181">
        <f>((DM800+DO800)*Percapita/30*GE$4)+((DN800+DP800)*Cadeirante/30*GE$4)</f>
        <v>0</v>
      </c>
      <c r="GF800" s="181">
        <f>((DQ800+DS800)*Percapita/30*GF$4)+((DR800+DT800)*Cadeirante/30*GF$4)</f>
        <v>0</v>
      </c>
      <c r="GG800" s="181">
        <f>((DU800+DW800)*Percapita/30*GG$4)+((DV800+DX800)*Cadeirante/30*GG$4)</f>
        <v>0</v>
      </c>
      <c r="GH800" s="181">
        <f>((DY800+EA800)*Percapita/30*GH$4)+((DZ800+EB800)*Cadeirante/30*GH$4)</f>
        <v>0</v>
      </c>
      <c r="GI800" s="181">
        <f>((EC800+EE800)*Percapita/30*GI$4)+((ED800+EF800)*Cadeirante/30*GI$4)</f>
        <v>0</v>
      </c>
      <c r="GJ800" s="181">
        <f>((EG800+EI800)*Percapita)+((EH800+EJ800)*Cadeirante)</f>
        <v>0</v>
      </c>
      <c r="GK800" s="258"/>
      <c r="GL800" s="103">
        <f t="shared" si="895"/>
        <v>0</v>
      </c>
      <c r="GM800" s="124"/>
      <c r="GN800" s="182"/>
      <c r="GO800" s="182"/>
      <c r="GP800" s="182"/>
      <c r="GQ800" s="182"/>
      <c r="GR800" s="182"/>
      <c r="GS800" s="182"/>
      <c r="GT800" s="182"/>
      <c r="GU800" s="182"/>
      <c r="GV800" s="182"/>
      <c r="GW800" s="182"/>
      <c r="GX800" s="182"/>
      <c r="GY800" s="182"/>
      <c r="GZ800" s="182"/>
      <c r="HA800" s="182"/>
      <c r="HB800" s="182"/>
      <c r="HC800" s="182"/>
      <c r="HD800" s="182"/>
      <c r="HE800" s="182"/>
      <c r="HF800" s="182"/>
      <c r="HG800" s="182"/>
      <c r="HH800" s="182"/>
      <c r="HI800" s="182"/>
      <c r="HJ800" s="182"/>
      <c r="HK800" s="182"/>
      <c r="HL800" s="182"/>
      <c r="HM800" s="182"/>
      <c r="HN800" s="182"/>
      <c r="HO800" s="182"/>
      <c r="HP800" s="259"/>
      <c r="HQ800" s="64"/>
      <c r="HW800" s="257"/>
      <c r="HY800" s="280">
        <f t="shared" si="913"/>
        <v>0</v>
      </c>
      <c r="HZ800" s="280">
        <f t="shared" si="914"/>
        <v>0</v>
      </c>
      <c r="IA800" s="280">
        <f t="shared" si="915"/>
        <v>0</v>
      </c>
    </row>
    <row r="801" spans="1:237" s="106" customFormat="1" ht="22.5" customHeight="1" x14ac:dyDescent="0.25">
      <c r="A801" t="s">
        <v>3892</v>
      </c>
      <c r="B801" s="522" t="s">
        <v>3893</v>
      </c>
      <c r="C801" s="523">
        <v>1</v>
      </c>
      <c r="D801" s="524" t="s">
        <v>3885</v>
      </c>
      <c r="E801" s="524" t="s">
        <v>3894</v>
      </c>
      <c r="F801" s="525" t="s">
        <v>3222</v>
      </c>
      <c r="G801" s="525" t="s">
        <v>3223</v>
      </c>
      <c r="H801" s="350" t="s">
        <v>245</v>
      </c>
      <c r="I801" s="351" t="s">
        <v>3895</v>
      </c>
      <c r="J801" s="409" t="s">
        <v>3227</v>
      </c>
      <c r="K801" s="410" t="s">
        <v>3228</v>
      </c>
      <c r="L801" s="329">
        <f>CONTINUA!BV801</f>
        <v>0</v>
      </c>
      <c r="M801" s="329">
        <f>CONTINUA!BW801</f>
        <v>0</v>
      </c>
      <c r="N801" s="657"/>
      <c r="O801" s="658" t="s">
        <v>4232</v>
      </c>
      <c r="P801" s="659" t="s">
        <v>206</v>
      </c>
      <c r="Q801" s="400">
        <v>10</v>
      </c>
      <c r="R801" s="401"/>
      <c r="S801" s="400"/>
      <c r="T801" s="401"/>
      <c r="U801" s="400"/>
      <c r="V801" s="401"/>
      <c r="W801" s="400"/>
      <c r="X801" s="401"/>
      <c r="Y801" s="400"/>
      <c r="Z801" s="401"/>
      <c r="AA801" s="400"/>
      <c r="AB801" s="401"/>
      <c r="AC801" s="400"/>
      <c r="AD801" s="401"/>
      <c r="AE801" s="400"/>
      <c r="AF801" s="401"/>
      <c r="AG801" s="400"/>
      <c r="AH801" s="401"/>
      <c r="AI801" s="400"/>
      <c r="AJ801" s="401"/>
      <c r="AK801" s="400"/>
      <c r="AL801" s="401"/>
      <c r="AM801" s="400"/>
      <c r="AN801" s="401"/>
      <c r="AO801" s="400"/>
      <c r="AP801" s="401"/>
      <c r="AQ801" s="400"/>
      <c r="AR801" s="401"/>
      <c r="AS801" s="400"/>
      <c r="AT801" s="401"/>
      <c r="AU801" s="400"/>
      <c r="AV801" s="401"/>
      <c r="AW801" s="400"/>
      <c r="AX801" s="401"/>
      <c r="AY801" s="400"/>
      <c r="AZ801" s="401"/>
      <c r="BA801" s="400"/>
      <c r="BB801" s="401"/>
      <c r="BC801" s="400"/>
      <c r="BD801" s="401"/>
      <c r="BE801" s="400"/>
      <c r="BF801" s="401"/>
      <c r="BG801" s="400"/>
      <c r="BH801" s="401"/>
      <c r="BI801" s="400"/>
      <c r="BJ801" s="401"/>
      <c r="BK801" s="400"/>
      <c r="BL801" s="401"/>
      <c r="BM801" s="400"/>
      <c r="BN801" s="401"/>
      <c r="BO801" s="400"/>
      <c r="BP801" s="401"/>
      <c r="BQ801" s="400"/>
      <c r="BR801" s="401"/>
      <c r="BS801" s="400"/>
      <c r="BT801" s="401"/>
      <c r="BU801" s="400"/>
      <c r="BV801" s="401"/>
      <c r="BW801" s="400"/>
      <c r="BX801" s="401"/>
      <c r="BY801" s="400"/>
      <c r="BZ801" s="401"/>
      <c r="CA801" s="400"/>
      <c r="CB801" s="401"/>
      <c r="CC801" s="400"/>
      <c r="CD801" s="401"/>
      <c r="CE801" s="400"/>
      <c r="CF801" s="401"/>
      <c r="CG801" s="400"/>
      <c r="CH801" s="401"/>
      <c r="CI801" s="400"/>
      <c r="CJ801" s="401"/>
      <c r="CK801" s="400"/>
      <c r="CL801" s="401"/>
      <c r="CM801" s="400"/>
      <c r="CN801" s="401"/>
      <c r="CO801" s="400"/>
      <c r="CP801" s="401"/>
      <c r="CQ801" s="400"/>
      <c r="CR801" s="401"/>
      <c r="CS801" s="400"/>
      <c r="CT801" s="401"/>
      <c r="CU801" s="400"/>
      <c r="CV801" s="401"/>
      <c r="CW801" s="400"/>
      <c r="CX801" s="401"/>
      <c r="CY801" s="400"/>
      <c r="CZ801" s="401"/>
      <c r="DA801" s="400"/>
      <c r="DB801" s="401"/>
      <c r="DC801" s="400"/>
      <c r="DD801" s="401"/>
      <c r="DE801" s="400"/>
      <c r="DF801" s="401"/>
      <c r="DG801" s="400"/>
      <c r="DH801" s="401"/>
      <c r="DI801" s="400"/>
      <c r="DJ801" s="401"/>
      <c r="DK801" s="400"/>
      <c r="DL801" s="401"/>
      <c r="DM801" s="400"/>
      <c r="DN801" s="401"/>
      <c r="DO801" s="400"/>
      <c r="DP801" s="401"/>
      <c r="DQ801" s="400"/>
      <c r="DR801" s="401"/>
      <c r="DS801" s="400"/>
      <c r="DT801" s="401"/>
      <c r="DU801" s="400"/>
      <c r="DV801" s="401"/>
      <c r="DW801" s="400"/>
      <c r="DX801" s="401"/>
      <c r="DY801" s="400"/>
      <c r="DZ801" s="401"/>
      <c r="EA801" s="400"/>
      <c r="EB801" s="401"/>
      <c r="EC801" s="400"/>
      <c r="ED801" s="401"/>
      <c r="EE801" s="400"/>
      <c r="EF801" s="401"/>
      <c r="EG801" s="400"/>
      <c r="EH801" s="401"/>
      <c r="EI801" s="400"/>
      <c r="EJ801" s="447"/>
      <c r="EK801" s="510"/>
      <c r="EL801" s="513"/>
      <c r="EM801" s="520"/>
      <c r="EN801" s="520"/>
      <c r="EO801" s="520"/>
      <c r="EP801" s="171">
        <f t="shared" si="888"/>
        <v>10</v>
      </c>
      <c r="EQ801" s="171">
        <f t="shared" si="889"/>
        <v>0</v>
      </c>
      <c r="ER801" s="171">
        <f t="shared" si="890"/>
        <v>0</v>
      </c>
      <c r="ES801" s="171">
        <f t="shared" si="891"/>
        <v>0</v>
      </c>
      <c r="ET801" s="171">
        <f t="shared" si="892"/>
        <v>0</v>
      </c>
      <c r="EU801" s="171">
        <f t="shared" si="893"/>
        <v>0</v>
      </c>
      <c r="EV801" s="172">
        <f t="shared" si="894"/>
        <v>10</v>
      </c>
      <c r="EW801" s="367">
        <f>IF(C801=4,IF(MAX(Q801:EJ803)&gt;0,(Especiall/30*(IF(($G801-$F801)=($G$5-$F$5),30,IF(DAY($G801)=31,($G801-$F801),($G801-$F801)+1)))),0),0)</f>
        <v>0</v>
      </c>
      <c r="EX801" s="248">
        <f t="shared" ref="EX801:EX804" si="916">FF801</f>
        <v>14811.890000000001</v>
      </c>
      <c r="EY801" s="174">
        <f>(L801*regular)+(M801*Cadeirantee)</f>
        <v>0</v>
      </c>
      <c r="EZ801" s="249">
        <f>SUMIF(FG801:GJ801,"&gt;0")</f>
        <v>0</v>
      </c>
      <c r="FA801" s="249">
        <f>SUMIF(FG801:GJ801,"&lt;0")+SUMIF(GN801:HP801,"&lt;0")</f>
        <v>0</v>
      </c>
      <c r="FB801" s="174">
        <v>0</v>
      </c>
      <c r="FC801" s="175">
        <f>N801*km*'VALORES TABELA'!$B$13</f>
        <v>0</v>
      </c>
      <c r="FD801" s="250">
        <f>GL801</f>
        <v>0</v>
      </c>
      <c r="FE801" s="176">
        <f>(EW801+EW802+EW803+EW804+EX801+EX802+EX803+EX804+EY801+EY802+EY803+EY804+EY805+EZ801+EZ802+EZ803+EZ804+FA801+FA802+FA803+FA804+FC801+FC802+FC803+FC804+HY801-HZ801-IA801+FD801+FD802+FD803+FD804+FB805)</f>
        <v>14811.890000000001</v>
      </c>
      <c r="FF801" s="177">
        <f>IF(C801=4,SUM(Q801+Q802+Q803+S801+S802+S803)*Percapita/30*FF$4+(R801+R802+R803+T801+T802+T803)*Cadeirante/30*FF$4,IF(C801=3,IF(Q804+S804=10,Fixo/30*FF$4+(Q801+Q802+Q803+S801+S802+S803)*Percapita/30*FF$4+(R804+T804)*Cadeirante/30*FF$4,IF(Q804+S804&lt;=9,(Q804+S804)*Crechee/30*FF$4)+(R804+T804)*Cadeirante/30*FF$4+(Q801+Q802+Q803+S801+S802+S803)*Percapita/30*FF$4)+IF(Q804+S804&gt;=11,Fixo/30*FF$4+(Q804+S804-10)*Crechee/30*FF$4,0),IF(C801=2,IF(R801+R802+R803+R804+T801+T802+T803+T804=1,Cadeirante/30*FF$4,IF(R801+R802+R803+R804+T801+T802+T803+T804=2,Fixo/30*FF$4,IF(R801+R802+R803+R804+T801+T802+T803+T804&gt;2,Fixo/30*FF$4+(R801+R802+R803+R804+T801+T802+T803+T804-2)*Cadeirante/30*FF$4)))+(Q801+Q802+Q803+S801+S802+S803)*Percapita/30*FF$4+(Q804+S804)*Crechee/30*FF$4,IF(C801=1,IF(Q801+Q802+Q803+R801+R802+R803+S801+S802+S803+T801+T802+T803&lt;=15,(Q801+Q802+Q803+S801+S802+S803)*Percapita/30*FF$4,IF(Q801+Q802+Q803+R801+R802+R803+S801+S802+S803+T801+T802+T803&gt;=16,Fixo/30*FF$4+(Q801+Q802+Q803+R801+R802+R803+S801+S802+S803+T801+T802-16)*Percapita/30*FF$4))))))</f>
        <v>14811.890000000001</v>
      </c>
      <c r="FG801" s="177">
        <f>IF(C801=4,SUM(U801+U802+U803+W801+W802+W803)*Percapita/30*FG$4+(V801+V802+V803+X801+X802+X803)*Cadeirante/30*FG$4,IF(C801=3,IF(U804+W804=10,Fixo/30*FG$4+(U801+U802+U803+W801+W802+W803)*Percapita/30*FG$4+(V804+X804)*Cadeirante/30*FG$4,IF(U804+W804&lt;=9,(U804+W804)*Crechee/30*FG$4)+(V804+X804)*Cadeirante/30*FG$4+(U801+U802+U803+W801+W802+W803)*Percapita/30*FG$4)+IF(U804+W804&gt;=11,Fixo/30*FG$4+(U804+W804-10)*Crechee/30*FG$4,0),IF(C801=2,IF(V801+V802+V803+V804+X801+X802+X803+X804=1,Cadeirante/30*FG$4,IF(V801+V802+V803+V804+X801+X802+X803+X804=2,Fixo/30*FG$4,IF(V801+V802+V803+V804+X801+X802+X803+X804&gt;2,Fixo/30*FG$4+(V801+V802+V803+V804+X801+X802+X803+X804-2)*Cadeirante/30*FG$4)))+(U801+U802+U803+W801+W802+W803)*Percapita/30*FG$4+(U804+W804)*Crechee/30*FG$4,IF(C801=1,IF(U801+U802+U803+V801+V802+V803+W801+W802+W803+X801+X802+X803&lt;=15,(U801+U802+U803+W801+W802+W803)*Percapita/30*FG$4,IF(U801+U802+U803+V801+V802+V803+W801+W802+W803+X801+X802+X803&gt;=16,Fixo/30*FG$4+(U801+U802+U803+V801+V802+V803+W801+W802+W803+X801+X802-16)*Percapita/30*FG$4))))))</f>
        <v>0</v>
      </c>
      <c r="FH801" s="177">
        <f>IF(C801=4,SUM(Y801+Y802+Y803+AA801+AA802+AA803)*Percapita/30*FH$4+(Z801+Z802+Z803+AB801+AB802+AB803)*Cadeirante/30*FH$4,IF(C801=3,IF(Y804+AA804=10,Fixo/30*FH$4+(Y801+Y802+Y803+AA801+AA802+AA803)*Percapita/30*FH$4+(Z804+AB804)*Cadeirante/30*FH$4,IF(Y804+AA804&lt;=9,(Y804+AA804)*Crechee/30*FH$4)+(Z804+AB804)*Cadeirante/30*FH$4+(Y801+Y802+Y803+AA801+AA802+AA803)*Percapita/30*FH$4)+IF(Y804+AA804&gt;=11,Fixo/30*FH$4+(Y804+AA804-10)*Crechee/30*FH$4,0),IF(C801=2,IF(Z801+Z802+Z803+Z804+AB801+AB802+AB803+AB804=1,Cadeirante/30*FH$4,IF(Z801+Z802+Z803+Z804+AB801+AB802+AB803+AB804=2,Fixo/30*FH$4,IF(Z801+Z802+Z803+Z804+AB801+AB802+AB803+AB804&gt;2,Fixo/30*FH$4+(Z801+Z802+Z803+Z804+AB801+AB802+AB803+AB804-2)*Cadeirante/30*FH$4)))+(Y801+Y802+Y803+AA801+AA802+AA803)*Percapita/30*FH$4+(Y804+AA804)*Crechee/30*FH$4,IF(C801=1,IF(Y801+Y802+Y803+Z801+Z802+Z803+AA801+AA802+AA803+AB801+AB802+AB803&lt;=15,(Y801+Y802+Y803+AA801+AA802+AA803)*Percapita/30*FH$4,IF(Y801+Y802+Y803+Z801+Z802+Z803+AA801+AA802+AA803+AB801+AB802+AB803&gt;=16,Fixo/30*FH$4+(Y801+Y802+Y803+Z801+Z802+Z803+AA801+AA802+AA803+AB801+AB802-16)*Percapita/30*FH$4))))))</f>
        <v>0</v>
      </c>
      <c r="FI801" s="177">
        <f>IF(C801=4,SUM(AC801+AC802+AC803+AE801+AE802+AE803)*Percapita/30*FI$4+(AD801+AD802+AD803+AF801+AF802+AF803)*Cadeirante/30*FI$4,IF(C801=3,IF(AC804+AE804=10,Fixo/30*FI$4+(AC801+AC802+AC803+AE801+AE802+AE803)*Percapita/30*FI$4+(AD804+AF804)*Cadeirante/30*FI$4,IF(AC804+AE804&lt;=9,(AC804+AE804)*Crechee/30*FI$4)+(AD804+AF804)*Cadeirante/30*FI$4+(AC801+AC802+AC803+AE801+AE802+AE803)*Percapita/30*FI$4)+IF(AC804+AE804&gt;=11,Fixo/30*FI$4+(AC804+AE804-10)*Crechee/30*FI$4,0),IF(C801=2,IF(AD801+AD802+AD803+AD804+AF801+AF802+AF803+AF804=1,Cadeirante/30*FI$4,IF(AD801+AD802+AD803+AD804+AF801+AF802+AF803+AF804=2,Fixo/30*FI$4,IF(AD801+AD802+AD803+AD804+AF801+AF802+AF803+AF804&gt;2,Fixo/30*FI$4+(AD801+AD802+AD803+AD804+AF801+AF802+AF803+AF804-2)*Cadeirante/30*FI$4)))+(AC801+AC802+AC803+AE801+AE802+AE803)*Percapita/30*FI$4+(AC804+AE804)*Crechee/30*FI$4,IF(C801=1,IF(AC801+AC802+AC803+AD801+AD802+AD803+AE801+AE802+AE803+AF801+AF802+AF803&lt;=15,(AC801+AC802+AC803+AE801+AE802+AE803)*Percapita/30*FI$4,IF(AC801+AC802+AC803+AD801+AD802+AD803+AE801+AE802+AE803+AF801+AF802+AF803&gt;=16,Fixo/30*FI$4+(AC801+AC802+AC803+AD801+AD802+AD803+AE801+AE802+AE803+AF801+AF802-16)*Percapita/30*FI$4))))))</f>
        <v>0</v>
      </c>
      <c r="FJ801" s="177">
        <f>IF(C801=4,SUM(AG801+AG802+AG803+AI801+AI802+AI803)*Percapita/30*FJ$4+(AH801+AH802+AH803+AJ801+AJ802+AJ803)*Cadeirante/30*FJ$4,IF(C801=3,IF(AG804+AI804=10,Fixo/30*FJ$4+(AG801+AG802+AG803+AI801+AI802+AI803)*Percapita/30*FJ$4+(AH804+AJ804)*Cadeirante/30*FJ$4,IF(AG804+AI804&lt;=9,(AG804+AI804)*Crechee/30*FJ$4)+(AH804+AJ804)*Cadeirante/30*FJ$4+(AG801+AG802+AG803+AI801+AI802+AI803)*Percapita/30*FJ$4)+IF(AG804+AI804&gt;=11,Fixo/30*FJ$4+(AG804+AI804-10)*Crechee/30*FJ$4,0),IF(C801=2,IF(AH801+AH802+AH803+AH804+AJ801+AJ802+AJ803+AJ804=1,Cadeirante/30*FJ$4,IF(AH801+AH802+AH803+AH804+AJ801+AJ802+AJ803+AJ804=2,Fixo/30*FJ$4,IF(AH801+AH802+AH803+AH804+AJ801+AJ802+AJ803+AJ804&gt;2,Fixo/30*FJ$4+(AH801+AH802+AH803+AH804+AJ801+AJ802+AJ803+AJ804-2)*Cadeirante/30*FJ$4)))+(AG801+AG802+AG803+AI801+AI802+AI803)*Percapita/30*FJ$4+(AG804+AI804)*Crechee/30*FJ$4,IF(C801=1,IF(AG801+AG802+AG803+AH801+AH802+AH803+AI801+AI802+AI803+AJ801+AJ802+AJ803&lt;=15,(AG801+AG802+AG803+AI801+AI802+AI803)*Percapita/30*FJ$4,IF(AG801+AG802+AG803+AH801+AH802+AH803+AI801+AI802+AI803+AJ801+AJ802+AJ803&gt;=16,Fixo/30*FJ$4+(AG801+AG802+AG803+AH801+AH802+AH803+AI801+AI802+AI803+AJ801+AJ802-16)*Percapita/30*FJ$4))))))</f>
        <v>0</v>
      </c>
      <c r="FK801" s="177">
        <f>IF(C801=4,SUM(AK801+AK802+AK803+AM801+AM802+AM803)*Percapita/30*FK$4+(AL801+AL802+AL803+AN801+AN802+AN803)*Cadeirante/30*FK$4,IF(C801=3,IF(AK804+AM804=10,Fixo/30*FK$4+(AK801+AK802+AK803+AM801+AM802+AM803)*Percapita/30*FK$4+(AL804+AN804)*Cadeirante/30*FK$4,IF(AK804+AM804&lt;=9,(AK804+AM804)*Crechee/30*FK$4)+(AL804+AN804)*Cadeirante/30*FK$4+(AK801+AK802+AK803+AM801+AM802+AM803)*Percapita/30*FK$4)+IF(AK804+AM804&gt;=11,Fixo/30*FK$4+(AK804+AM804-10)*Crechee/30*FK$4,0),IF(C801=2,IF(AL801+AL802+AL803+AL804+AN801+AN802+AN803+AN804=1,Cadeirante/30*FK$4,IF(AL801+AL802+AL803+AL804+AN801+AN802+AN803+AN804=2,Fixo/30*FK$4,IF(AL801+AL802+AL803+AL804+AN801+AN802+AN803+AN804&gt;2,Fixo/30*FK$4+(AL801+AL802+AL803+AL804+AN801+AN802+AN803+AN804-2)*Cadeirante/30*FK$4)))+(AK801+AK802+AK803+AM801+AM802+AM803)*Percapita/30*FK$4+(AK804+AM804)*Crechee/30*FK$4,IF(C801=1,IF(AK801+AK802+AK803+AL801+AL802+AL803+AM801+AM802+AM803+AN801+AN802+AN803&lt;=15,(AK801+AK802+AK803+AM801+AM802+AM803)*Percapita/30*FK$4,IF(AK801+AK802+AK803+AL801+AL802+AL803+AM801+AM802+AM803+AN801+AN802+AN803&gt;=16,Fixo/30*FK$4+(AK801+AK802+AK803+AL801+AL802+AL803+AM801+AM802+AM803+AN801+AN802-16)*Percapita/30*FK$4))))))</f>
        <v>0</v>
      </c>
      <c r="FL801" s="177">
        <f>IF(C801=4,SUM(AO801+AO802+AO803+AQ801+AQ802+AQ803)*Percapita/30*FL$4+(AP801+AP802+AP803+AR801+AR802+AR803)*Cadeirante/30*FL$4,IF(C801=3,IF(AO804+AQ804=10,Fixo/30*FL$4+(AO801+AO802+AO803+AQ801+AQ802+AQ803)*Percapita/30*FL$4+(AP804+AR804)*Cadeirante/30*FL$4,IF(AO804+AQ804&lt;=9,(AO804+AQ804)*Crechee/30*FL$4)+(AP804+AR804)*Cadeirante/30*FL$4+(AO801+AO802+AO803+AQ801+AQ802+AQ803)*Percapita/30*FL$4)+IF(AO804+AQ804&gt;=11,Fixo/30*FL$4+(AO804+AQ804-10)*Crechee/30*FL$4,0),IF(C801=2,IF(AP801+AP802+AP803+AP804+AR801+AR802+AR803+AR804=1,Cadeirante/30*FL$4,IF(AP801+AP802+AP803+AP804+AR801+AR802+AR803+AR804=2,Fixo/30*FL$4,IF(AP801+AP802+AP803+AP804+AR801+AR802+AR803+AR804&gt;2,Fixo/30*FL$4+(AP801+AP802+AP803+AP804+AR801+AR802+AR803+AR804-2)*Cadeirante/30*FL$4)))+(AO801+AO802+AO803+AQ801+AQ802+AQ803)*Percapita/30*FL$4+(AO804+AQ804)*Crechee/30*FL$4,IF(C801=1,IF(AO801+AO802+AO803+AP801+AP802+AP803+AQ801+AQ802+AQ803+AR801+AR802+AR803&lt;=15,(AO801+AO802+AO803+AQ801+AQ802+AQ803)*Percapita/30*FL$4,IF(AO801+AO802+AO803+AP801+AP802+AP803+AQ801+AQ802+AQ803+AR801+AR802+AR803&gt;=16,Fixo/30*FL$4+(AO801+AO802+AO803+AP801+AP802+AP803+AQ801+AQ802+AQ803+AR801+AR802-16)*Percapita/30*FL$4))))))</f>
        <v>0</v>
      </c>
      <c r="FM801" s="177">
        <f>IF(C801=4,SUM(AS801+AS802+AS803+AU801+AU802+AU803)*Percapita/30*FM$4+(AT801+AT802+AT803+AV801+AV802+AV803)*Cadeirante/30*FM$4,IF(C801=3,IF(AS804+AU804=10,Fixo/30*FM$4+(AS801+AS802+AS803+AU801+AU802+AU803)*Percapita/30*FM$4+(AT804+AV804)*Cadeirante/30*FM$4,IF(AS804+AU804&lt;=9,(AS804+AU804)*Crechee/30*FM$4)+(AT804+AV804)*Cadeirante/30*FM$4+(AS801+AS802+AS803+AU801+AU802+AU803)*Percapita/30*FM$4)+IF(AS804+AU804&gt;=11,Fixo/30*FM$4+(AS804+AU804-10)*Crechee/30*FM$4,0),IF(C801=2,IF(AT801+AT802+AT803+AT804+AV801+AV802+AV803+AV804=1,Cadeirante/30*FM$4,IF(AT801+AT802+AT803+AT804+AV801+AV802+AV803+AV804=2,Fixo/30*FM$4,IF(AT801+AT802+AT803+AT804+AV801+AV802+AV803+AV804&gt;2,Fixo/30*FM$4+(AT801+AT802+AT803+AT804+AV801+AV802+AV803+AV804-2)*Cadeirante/30*FM$4)))+(AS801+AS802+AS803+AU801+AU802+AU803)*Percapita/30*FM$4+(AS804+AU804)*Crechee/30*FM$4,IF(C801=1,IF(AS801+AS802+AS803+AT801+AT802+AT803+AU801+AU802+AU803+AV801+AV802+AV803&lt;=15,(AS801+AS802+AS803+AU801+AU802+AU803)*Percapita/30*FM$4,IF(AS801+AS802+AS803+AT801+AT802+AT803+AU801+AU802+AU803+AV801+AV802+AV803&gt;=16,Fixo/30*FM$4+(AS801+AS802+AS803+AT801+AT802+AT803+AU801+AU802+AU803+AV801+AV802-16)*Percapita/30*FM$4))))))</f>
        <v>0</v>
      </c>
      <c r="FN801" s="177">
        <f>IF(C801=4,SUM(AW801+AW802+AW803+AY801+AY802+AY803)*Percapita/30*FN$4+(AX801+AX802+AX803+AZ801+AZ802+AZ803)*Cadeirante/30*FN$4,IF(C801=3,IF(AW804+AY804=10,Fixo/30*FN$4+(AW801+AW802+AW803+AY801+AY802+AY803)*Percapita/30*FN$4+(AX804+AZ804)*Cadeirante/30*FN$4,IF(AW804+AY804&lt;=9,(AW804+AY804)*Crechee/30*FN$4)+(AX804+AZ804)*Cadeirante/30*FN$4+(AW801+AW802+AW803+AY801+AY802+AY803)*Percapita/30*FN$4)+IF(AW804+AY804&gt;=11,Fixo/30*FN$4+(AW804+AY804-10)*Crechee/30*FN$4,0),IF(C801=2,IF(AX801+AX802+AX803+AX804+AZ801+AZ802+AZ803+AZ804=1,Cadeirante/30*FN$4,IF(AX801+AX802+AX803+AX804+AZ801+AZ802+AZ803+AZ804=2,Fixo/30*FN$4,IF(AX801+AX802+AX803+AX804+AZ801+AZ802+AZ803+AZ804&gt;2,Fixo/30*FN$4+(AX801+AX802+AX803+AX804+AZ801+AZ802+AZ803+AZ804-2)*Cadeirante/30*FN$4)))+(AW801+AW802+AW803+AY801+AY802+AY803)*Percapita/30*FN$4+(AW804+AY804)*Crechee/30*FN$4,IF(C801=1,IF(AW801+AW802+AW803+AX801+AX802+AX803+AY801+AY802+AY803+AZ801+AZ802+AZ803&lt;=15,(AW801+AW802+AW803+AY801+AY802+AY803)*Percapita/30*FN$4,IF(AW801+AW802+AW803+AX801+AX802+AX803+AY801+AY802+AY803+AZ801+AZ802+AZ803&gt;=16,Fixo/30*FN$4+(AW801+AW802+AW803+AX801+AX802+AX803+AY801+AY802+AY803+AZ801+AZ802-16)*Percapita/30*FN$4))))))</f>
        <v>0</v>
      </c>
      <c r="FO801" s="177">
        <f>IF(C801=4,SUM(BA801+BA802+BA803+BC801+BC802+BC803)*Percapita/30*FO$4+(BB801+BB802+BB803+BD801+BD802+BD803)*Cadeirante/30*FO$4,IF(C801=3,IF(BA804+BC804=10,Fixo/30*FO$4+(BA801+BA802+BA803+BC801+BC802+BC803)*Percapita/30*FO$4+(BB804+BD804)*Cadeirante/30*FO$4,IF(BA804+BC804&lt;=9,(BA804+BC804)*Crechee/30*FO$4)+(BB804+BD804)*Cadeirante/30*FO$4+(BA801+BA802+BA803+BC801+BC802+BC803)*Percapita/30*FO$4)+IF(BA804+BC804&gt;=11,Fixo/30*FO$4+(BA804+BC804-10)*Crechee/30*FO$4,0),IF(C801=2,IF(BB801+BB802+BB803+BB804+BD801+BD802+BD803+BD804=1,Cadeirante/30*FO$4,IF(BB801+BB802+BB803+BB804+BD801+BD802+BD803+BD804=2,Fixo/30*FO$4,IF(BB801+BB802+BB803+BB804+BD801+BD802+BD803+BD804&gt;2,Fixo/30*FO$4+(BB801+BB802+BB803+BB804+BD801+BD802+BD803+BD804-2)*Cadeirante/30*FO$4)))+(BA801+BA802+BA803+BC801+BC802+BC803)*Percapita/30*FO$4+(BA804+BC804)*Crechee/30*FO$4,IF(C801=1,IF(BA801+BA802+BA803+BB801+BB802+BB803+BC801+BC802+BC803+BD801+BD802+BD803&lt;=15,(BA801+BA802+BA803+BC801+BC802+BC803)*Percapita/30*FO$4,IF(BA801+BA802+BA803+BB801+BB802+BB803+BC801+BC802+BC803+BD801+BD802+BD803&gt;=16,Fixo/30*FO$4+(BA801+BA802+BA803+BB801+BB802+BB803+BC801+BC802+BC803+BD801+BD802-16)*Percapita/30*FO$4))))))</f>
        <v>0</v>
      </c>
      <c r="FP801" s="177">
        <f>IF(C801=4,SUM(BE801+BE802+BE803+BG801+BG802+BG803)*Percapita/30*FP$4+(BF801+BF802+BF803+BH801+BH802+BH803)*Cadeirante/30*FP$4,IF(C801=3,IF(BE804+BG804=10,Fixo/30*FP$4+(BE801+BE802+BE803+BG801+BG802+BG803)*Percapita/30*FP$4+(BF804+BH804)*Cadeirante/30*FP$4,IF(BE804+BG804&lt;=9,(BE804+BG804)*Crechee/30*FP$4)+(BF804+BH804)*Cadeirante/30*FP$4+(BE801+BE802+BE803+BG801+BG802+BG803)*Percapita/30*FP$4)+IF(BE804+BG804&gt;=11,Fixo/30*FP$4+(BE804+BG804-10)*Crechee/30*FP$4,0),IF(C801=2,IF(BF801+BF802+BF803+BF804+BH801+BH802+BH803+BH804=1,Cadeirante/30*FP$4,IF(BF801+BF802+BF803+BF804+BH801+BH802+BH803+BH804=2,Fixo/30*FP$4,IF(BF801+BF802+BF803+BF804+BH801+BH802+BH803+BH804&gt;2,Fixo/30*FP$4+(BF801+BF802+BF803+BF804+BH801+BH802+BH803+BH804-2)*Cadeirante/30*FP$4)))+(BE801+BE802+BE803+BG801+BG802+BG803)*Percapita/30*FP$4+(BE804+BG804)*Crechee/30*FP$4,IF(C801=1,IF(BE801+BE802+BE803+BF801+BF802+BF803+BG801+BG802+BG803+BH801+BH802+BH803&lt;=15,(BE801+BE802+BE803+BG801+BG802+BG803)*Percapita/30*FP$4,IF(BE801+BE802+BE803+BF801+BF802+BF803+BG801+BG802+BG803+BH801+BH802+BH803&gt;=16,Fixo/30*FP$4+(BE801+BE802+BE803+BF801+BF802+BF803+BG801+BG802+BG803+BH801+BH802-16)*Percapita/30*FP$4))))))</f>
        <v>0</v>
      </c>
      <c r="FQ801" s="177">
        <f>IF(C801=4,SUM(BI801+BI802+BI803+BK801+BK802+BK803)*Percapita/30*FQ$4+(BJ801+BJ802+BJ803+BL801+BL802+BL803)*Cadeirante/30*FQ$4,IF(C801=3,IF(BI804+BK804=10,Fixo/30*FQ$4+(BI801+BI802+BI803+BK801+BK802+BK803)*Percapita/30*FQ$4+(BJ804+BL804)*Cadeirante/30*FQ$4,IF(BI804+BK804&lt;=9,(BI804+BK804)*Crechee/30*FQ$4)+(BJ804+BL804)*Cadeirante/30*FQ$4+(BI801+BI802+BI803+BK801+BK802+BK803)*Percapita/30*FQ$4)+IF(BI804+BK804&gt;=11,Fixo/30*FQ$4+(BI804+BK804-10)*Crechee/30*FQ$4,0),IF(C801=2,IF(BJ801+BJ802+BJ803+BJ804+BL801+BL802+BL803+BL804=1,Cadeirante/30*FQ$4,IF(BJ801+BJ802+BJ803+BJ804+BL801+BL802+BL803+BL804=2,Fixo/30*FQ$4,IF(BJ801+BJ802+BJ803+BJ804+BL801+BL802+BL803+BL804&gt;2,Fixo/30*FQ$4+(BJ801+BJ802+BJ803+BJ804+BL801+BL802+BL803+BL804-2)*Cadeirante/30*FQ$4)))+(BI801+BI802+BI803+BK801+BK802+BK803)*Percapita/30*FQ$4+(BI804+BK804)*Crechee/30*FQ$4,IF(C801=1,IF(BI801+BI802+BI803+BJ801+BJ802+BJ803+BK801+BK802+BK803+BL801+BL802+BL803&lt;=15,(BI801+BI802+BI803+BK801+BK802+BK803)*Percapita/30*FQ$4,IF(BI801+BI802+BI803+BJ801+BJ802+BJ803+BK801+BK802+BK803+BL801+BL802+BL803&gt;=16,Fixo/30*FQ$4+(BI801+BI802+BI803+BJ801+BJ802+BJ803+BK801+BK802+BK803+BL801+BL802-16)*Percapita/30*FQ$4))))))</f>
        <v>0</v>
      </c>
      <c r="FR801" s="177">
        <f>IF(C801=4,SUM(BM801+BM802+BM803+BO801+BO802+BO803)*Percapita/30*FR$4+(BN801+BN802+BN803+BP801+BP802+BP803)*Cadeirante/30*FR$4,IF(C801=3,IF(BM804+BO804=10,Fixo/30*FR$4+(BM801+BM802+BM803+BO801+BO802+BO803)*Percapita/30*FR$4+(BN804+BP804)*Cadeirante/30*FR$4,IF(BM804+BO804&lt;=9,(BM804+BO804)*Crechee/30*FR$4)+(BN804+BP804)*Cadeirante/30*FR$4+(BM801+BM802+BM803+BO801+BO802+BO803)*Percapita/30*FR$4)+IF(BM804+BO804&gt;=11,Fixo/30*FR$4+(BM804+BO804-10)*Crechee/30*FR$4,0),IF(C801=2,IF(BN801+BN802+BN803+BN804+BP801+BP802+BP803+BP804=1,Cadeirante/30*FR$4,IF(BN801+BN802+BN803+BN804+BP801+BP802+BP803+BP804=2,Fixo/30*FR$4,IF(BN801+BN802+BN803+BN804+BP801+BP802+BP803+BP804&gt;2,Fixo/30*FR$4+(BN801+BN802+BN803+BN804+BP801+BP802+BP803+BP804-2)*Cadeirante/30*FR$4)))+(BM801+BM802+BM803+BO801+BO802+BO803)*Percapita/30*FR$4+(BM804+BO804)*Crechee/30*FR$4,IF(C801=1,IF(BM801+BM802+BM803+BN801+BN802+BN803+BO801+BO802+BO803+BP801+BP802+BP803&lt;=15,(BM801+BM802+BM803+BO801+BO802+BO803)*Percapita/30*FR$4,IF(BM801+BM802+BM803+BN801+BN802+BN803+BO801+BO802+BO803+BP801+BP802+BP803&gt;=16,Fixo/30*FR$4+(BM801+BM802+BM803+BN801+BN802+BN803+BO801+BO802+BO803+BP801+BP802-16)*Percapita/30*FR$4))))))</f>
        <v>0</v>
      </c>
      <c r="FS801" s="177">
        <f>IF(C801=4,SUM(BQ801+BQ802+BQ803+BS801+BS802+BS803)*Percapita/30*FS$4+(BR801+BR802+BR803+BT801+BT802+BT803)*Cadeirante/30*FS$4,IF(C801=3,IF(BQ804+BS804=10,Fixo/30*FS$4+(BQ801+BQ802+BQ803+BS801+BS802+BS803)*Percapita/30*FS$4+(BR804+BT804)*Cadeirante/30*FS$4,IF(BQ804+BS804&lt;=9,(BQ804+BS804)*Crechee/30*FS$4)+(BR804+BT804)*Cadeirante/30*FS$4+(BQ801+BQ802+BQ803+BS801+BS802+BS803)*Percapita/30*FS$4)+IF(BQ804+BS804&gt;=11,Fixo/30*FS$4+(BQ804+BS804-10)*Crechee/30*FS$4,0),IF(C801=2,IF(BR801+BR802+BR803+BR804+BT801+BT802+BT803+BT804=1,Cadeirante/30*FS$4,IF(BR801+BR802+BR803+BR804+BT801+BT802+BT803+BT804=2,Fixo/30*FS$4,IF(BR801+BR802+BR803+BR804+BT801+BT802+BT803+BT804&gt;2,Fixo/30*FS$4+(BR801+BR802+BR803+BR804+BT801+BT802+BT803+BT804-2)*Cadeirante/30*FS$4)))+(BQ801+BQ802+BQ803+BS801+BS802+BS803)*Percapita/30*FS$4+(BQ804+BS804)*Crechee/30*FS$4,IF(C801=1,IF(BQ801+BQ802+BQ803+BR801+BR802+BR803+BS801+BS802+BS803+BT801+BT802+BT803&lt;=15,(BQ801+BQ802+BQ803+BS801+BS802+BS803)*Percapita/30*FS$4,IF(BQ801+BQ802+BQ803+BR801+BR802+BR803+BS801+BS802+BS803+BT801+BT802+BT803&gt;=16,Fixo/30*FS$4+(BQ801+BQ802+BQ803+BR801+BR802+BR803+BS801+BS802+BS803+BT801+BT802-16)*Percapita/30*FS$4))))))</f>
        <v>0</v>
      </c>
      <c r="FT801" s="177">
        <f>IF(C801=4,SUM(BU801+BU802+BU803+BW801+BW802+BW803)*Percapita/30*FT$4+(BV801+BV802+BV803+BX801+BX802+BX803)*Cadeirante/30*FT$4,IF(C801=3,IF(BU804+BW804=10,Fixo/30*FT$4+(BU801+BU802+BU803+BW801+BW802+BW803)*Percapita/30*FT$4+(BV804+BX804)*Cadeirante/30*FT$4,IF(BU804+BW804&lt;=9,(BU804+BW804)*Crechee/30*FT$4)+(BV804+BX804)*Cadeirante/30*FT$4+(BU801+BU802+BU803+BW801+BW802+BW803)*Percapita/30*FT$4)+IF(BU804+BW804&gt;=11,Fixo/30*FT$4+(BU804+BW804-10)*Crechee/30*FT$4,0),IF(C801=2,IF(BV801+BV802+BV803+BV804+BX801+BX802+BX803+BX804=1,Cadeirante/30*FT$4,IF(BV801+BV802+BV803+BV804+BX801+BX802+BX803+BX804=2,Fixo/30*FT$4,IF(BV801+BV802+BV803+BV804+BX801+BX802+BX803+BX804&gt;2,Fixo/30*FT$4+(BV801+BV802+BV803+BV804+BX801+BX802+BX803+BX804-2)*Cadeirante/30*FT$4)))+(BU801+BU802+BU803+BW801+BW802+BW803)*Percapita/30*FT$4+(BU804+BW804)*Crechee/30*FT$4,IF(C801=1,IF(BU801+BU802+BU803+BV801+BV802+BV803+BW801+BW802+BW803+BX801+BX802+BX803&lt;=15,(BU801+BU802+BU803+BW801+BW802+BW803)*Percapita/30*FT$4,IF(BU801+BU802+BU803+BV801+BV802+BV803+BW801+BW802+BW803+BX801+BX802+BX803&gt;=16,Fixo/30*FT$4+(BU801+BU802+BU803+BV801+BV802+BV803+BW801+BW802+BW803+BX801+BX802-16)*Percapita/30*FT$4))))))</f>
        <v>0</v>
      </c>
      <c r="FU801" s="177">
        <f>IF(C801=4,SUM(BY801+BY802+BY803+CA801+CA802+CA803)*Percapita/30*FU$4+(BZ801+BZ802+BZ803+CB801+CB802+CB803)*Cadeirante/30*FU$4,IF(C801=3,IF(BY804+CA804=10,Fixo/30*FU$4+(BY801+BY802+BY803+CA801+CA802+CA803)*Percapita/30*FU$4+(BZ804+CB804)*Cadeirante/30*FU$4,IF(BY804+CA804&lt;=9,(BY804+CA804)*Crechee/30*FU$4)+(BZ804+CB804)*Cadeirante/30*FU$4+(BY801+BY802+BY803+CA801+CA802+CA803)*Percapita/30*FU$4)+IF(BY804+CA804&gt;=11,Fixo/30*FU$4+(BY804+CA804-10)*Crechee/30*FU$4,0),IF(C801=2,IF(BZ801+BZ802+BZ803+BZ804+CB801+CB802+CB803+CB804=1,Cadeirante/30*FU$4,IF(BZ801+BZ802+BZ803+BZ804+CB801+CB802+CB803+CB804=2,Fixo/30*FU$4,IF(BZ801+BZ802+BZ803+BZ804+CB801+CB802+CB803+CB804&gt;2,Fixo/30*FU$4+(BZ801+BZ802+BZ803+BZ804+CB801+CB802+CB803+CB804-2)*Cadeirante/30*FU$4)))+(BY801+BY802+BY803+CA801+CA802+CA803)*Percapita/30*FU$4+(BY804+CA804)*Crechee/30*FU$4,IF(C801=1,IF(BY801+BY802+BY803+BZ801+BZ802+BZ803+CA801+CA802+CA803+CB801+CB802+CB803&lt;=15,(BY801+BY802+BY803+CA801+CA802+CA803)*Percapita/30*FU$4,IF(BY801+BY802+BY803+BZ801+BZ802+BZ803+CA801+CA802+CA803+CB801+CB802+CB803&gt;=16,Fixo/30*FU$4+(BY801+BY802+BY803+BZ801+BZ802+BZ803+CA801+CA802+CA803+CB801+CB802-16)*Percapita/30*FU$4))))))</f>
        <v>0</v>
      </c>
      <c r="FV801" s="177">
        <f>IF(C801=4,SUM(CC801+CC802+CC803+CE801+CE802+CE803)*Percapita/30*FV$4+(CD801+CD802+CD803+CF801+CF802+CF803)*Cadeirante/30*FV$4,IF(C801=3,IF(CC804+CE804=10,Fixo/30*FV$4+(CC801+CC802+CC803+CE801+CE802+CE803)*Percapita/30*FV$4+(CD804+CF804)*Cadeirante/30*FV$4,IF(CC804+CE804&lt;=9,(CC804+CE804)*Crechee/30*FV$4)+(CD804+CF804)*Cadeirante/30*FV$4+(CC801+CC802+CC803+CE801+CE802+CE803)*Percapita/30*FV$4)+IF(CC804+CE804&gt;=11,Fixo/30*FV$4+(CC804+CE804-10)*Crechee/30*FV$4,0),IF(C801=2,IF(CD801+CD802+CD803+CD804+CF801+CF802+CF803+CF804=1,Cadeirante/30*FV$4,IF(CD801+CD802+CD803+CD804+CF801+CF802+CF803+CF804=2,Fixo/30*FV$4,IF(CD801+CD802+CD803+CD804+CF801+CF802+CF803+CF804&gt;2,Fixo/30*FV$4+(CD801+CD802+CD803+CD804+CF801+CF802+CF803+CF804-2)*Cadeirante/30*FV$4)))+(CC801+CC802+CC803+CE801+CE802+CE803)*Percapita/30*FV$4+(CC804+CE804)*Crechee/30*FV$4,IF(C801=1,IF(CC801+CC802+CC803+CD801+CD802+CD803+CE801+CE802+CE803+CF801+CF802+CF803&lt;=15,(CC801+CC802+CC803+CE801+CE802+CE803)*Percapita/30*FV$4,IF(CC801+CC802+CC803+CD801+CD802+CD803+CE801+CE802+CE803+CF801+CF802+CF803&gt;=16,Fixo/30*FV$4+(CC801+CC802+CC803+CD801+CD802+CD803+CE801+CE802+CE803+CF801+CF802-16)*Percapita/30*FV$4))))))</f>
        <v>0</v>
      </c>
      <c r="FW801" s="177">
        <f>IF(C801=4,SUM(CG801+CG802+CG803+CI801+CI802+CI803)*Percapita/30*FW$4+(CH801+CH802+CH803+CJ801+CJ802+CJ803)*Cadeirante/30*FW$4,IF(C801=3,IF(CG804+CI804=10,Fixo/30*FW$4+(CG801+CG802+CG803+CI801+CI802+CI803)*Percapita/30*FW$4+(CH804+CJ804)*Cadeirante/30*FW$4,IF(CG804+CI804&lt;=9,(CG804+CI804)*Crechee/30*FW$4)+(CH804+CJ804)*Cadeirante/30*FW$4+(CG801+CG802+CG803+CI801+CI802+CI803)*Percapita/30*FW$4)+IF(CG804+CI804&gt;=11,Fixo/30*FW$4+(CG804+CI804-10)*Crechee/30*FW$4,0),IF(C801=2,IF(CH801+CH802+CH803+CH804+CJ801+CJ802+CJ803+CJ804=1,Cadeirante/30*FW$4,IF(CH801+CH802+CH803+CH804+CJ801+CJ802+CJ803+CJ804=2,Fixo/30*FW$4,IF(CH801+CH802+CH803+CH804+CJ801+CJ802+CJ803+CJ804&gt;2,Fixo/30*FW$4+(CH801+CH802+CH803+CH804+CJ801+CJ802+CJ803+CJ804-2)*Cadeirante/30*FW$4)))+(CG801+CG802+CG803+CI801+CI802+CI803)*Percapita/30*FW$4+(CG804+CI804)*Crechee/30*FW$4,IF(C801=1,IF(CG801+CG802+CG803+CH801+CH802+CH803+CI801+CI802+CI803+CJ801+CJ802+CJ803&lt;=15,(CG801+CG802+CG803+CI801+CI802+CI803)*Percapita/30*FW$4,IF(CG801+CG802+CG803+CH801+CH802+CH803+CI801+CI802+CI803+CJ801+CJ802+CJ803&gt;=16,Fixo/30*FW$4+(CG801+CG802+CG803+CH801+CH802+CH803+CI801+CI802+CI803+CJ801+CJ802-16)*Percapita/30*FW$4))))))</f>
        <v>0</v>
      </c>
      <c r="FX801" s="177">
        <f>IF(C801=4,SUM(CK801+CK802+CK803+CM801+CM802+CM803)*Percapita/30*FX$4+(CL801+CL802+CL803+CN801+CN802+CN803)*Cadeirante/30*FX$4,IF(C801=3,IF(CK804+CM804=10,Fixo/30*FX$4+(CK801+CK802+CK803+CM801+CM802+CM803)*Percapita/30*FX$4+(CL804+CN804)*Cadeirante/30*FX$4,IF(CK804+CM804&lt;=9,(CK804+CM804)*Crechee/30*FX$4)+(CL804+CN804)*Cadeirante/30*FX$4+(CK801+CK802+CK803+CM801+CM802+CM803)*Percapita/30*FX$4)+IF(CK804+CM804&gt;=11,Fixo/30*FX$4+(CK804+CM804-10)*Crechee/30*FX$4,0),IF(C801=2,IF(CL801+CL802+CL803+CL804+CN801+CN802+CN803+CN804=1,Cadeirante/30*FX$4,IF(CL801+CL802+CL803+CL804+CN801+CN802+CN803+CN804=2,Fixo/30*FX$4,IF(CL801+CL802+CL803+CL804+CN801+CN802+CN803+CN804&gt;2,Fixo/30*FX$4+(CL801+CL802+CL803+CL804+CN801+CN802+CN803+CN804-2)*Cadeirante/30*FX$4)))+(CK801+CK802+CK803+CM801+CM802+CM803)*Percapita/30*FX$4+(CK804+CM804)*Crechee/30*FX$4,IF(C801=1,IF(CK801+CK802+CK803+CL801+CL802+CL803+CM801+CM802+CM803+CN801+CN802+CN803&lt;=15,(CK801+CK802+CK803+CM801+CM802+CM803)*Percapita/30*FX$4,IF(CK801+CK802+CK803+CL801+CL802+CL803+CM801+CM802+CM803+CN801+CN802+CN803&gt;=16,Fixo/30*FX$4+(CK801+CK802+CK803+CL801+CL802+CL803+CM801+CM802+CM803+CN801+CN802-16)*Percapita/30*FX$4))))))</f>
        <v>0</v>
      </c>
      <c r="FY801" s="177">
        <f>IF(C801=4,SUM(CO801+CO802+CO803+CQ801+CQ802+CQ803)*Percapita/30*FY$4+(CP801+CP802+CP803+CR801+CR802+CR803)*Cadeirante/30*FY$4,IF(C801=3,IF(CO804+CQ804=10,Fixo/30*FY$4+(CO801+CO802+CO803+CQ801+CQ802+CQ803)*Percapita/30*FY$4+(CP804+CR804)*Cadeirante/30*FY$4,IF(CO804+CQ804&lt;=9,(CO804+CQ804)*Crechee/30*FY$4)+(CP804+CR804)*Cadeirante/30*FY$4+(CO801+CO802+CO803+CQ801+CQ802+CQ803)*Percapita/30*FY$4)+IF(CO804+CQ804&gt;=11,Fixo/30*FY$4+(CO804+CQ804-10)*Crechee/30*FY$4,0),IF(C801=2,IF(CP801+CP802+CP803+CP804+CR801+CR802+CR803+CR804=1,Cadeirante/30*FY$4,IF(CP801+CP802+CP803+CP804+CR801+CR802+CR803+CR804=2,Fixo/30*FY$4,IF(CP801+CP802+CP803+CP804+CR801+CR802+CR803+CR804&gt;2,Fixo/30*FY$4+(CP801+CP802+CP803+CP804+CR801+CR802+CR803+CR804-2)*Cadeirante/30*FY$4)))+(CO801+CO802+CO803+CQ801+CQ802+CQ803)*Percapita/30*FY$4+(CO804+CQ804)*Crechee/30*FY$4,IF(C801=1,IF(CO801+CO802+CO803+CP801+CP802+CP803+CQ801+CQ802+CQ803+CR801+CR802+CR803&lt;=15,(CO801+CO802+CO803+CQ801+CQ802+CQ803)*Percapita/30*FY$4,IF(CO801+CO802+CO803+CP801+CP802+CP803+CQ801+CQ802+CQ803+CR801+CR802+CR803&gt;=16,Fixo/30*FY$4+(CO801+CO802+CO803+CP801+CP802+CP803+CQ801+CQ802+CQ803+CR801+CR802-16)*Percapita/30*FY$4))))))</f>
        <v>0</v>
      </c>
      <c r="FZ801" s="177">
        <f>IF(C801=4,SUM(CS801+CS802+CS803+CU801+CU802+CU803)*Percapita/30*FZ$4+(CT801+CT802+CT803+CV801+CV802+CV803)*Cadeirante/30*FZ$4,IF(C801=3,IF(CS804+CU804=10,Fixo/30*FZ$4+(CS801+CS802+CS803+CU801+CU802+CU803)*Percapita/30*FZ$4+(CT804+CV804)*Cadeirante/30*FZ$4,IF(CS804+CU804&lt;=9,(CS804+CU804)*Crechee/30*FZ$4)+(CT804+CV804)*Cadeirante/30*FZ$4+(CS801+CS802+CS803+CU801+CU802+CU803)*Percapita/30*FZ$4)+IF(CS804+CU804&gt;=11,Fixo/30*FZ$4+(CS804+CU804-10)*Crechee/30*FZ$4,0),IF(C801=2,IF(CT801+CT802+CT803+CT804+CV801+CV802+CV803+CV804=1,Cadeirante/30*FZ$4,IF(CT801+CT802+CT803+CT804+CV801+CV802+CV803+CV804=2,Fixo/30*FZ$4,IF(CT801+CT802+CT803+CT804+CV801+CV802+CV803+CV804&gt;2,Fixo/30*FZ$4+(CT801+CT802+CT803+CT804+CV801+CV802+CV803+CV804-2)*Cadeirante/30*FZ$4)))+(CS801+CS802+CS803+CU801+CU802+CU803)*Percapita/30*FZ$4+(CS804+CU804)*Crechee/30*FZ$4,IF(C801=1,IF(CS801+CS802+CS803+CT801+CT802+CT803+CU801+CU802+CU803+CV801+CV802+CV803&lt;=15,(CS801+CS802+CS803+CU801+CU802+CU803)*Percapita/30*FZ$4,IF(CS801+CS802+CS803+CT801+CT802+CT803+CU801+CU802+CU803+CV801+CV802+CV803&gt;=16,Fixo/30*FZ$4+(CS801+CS802+CS803+CT801+CT802+CT803+CU801+CU802+CU803+CV801+CV802-16)*Percapita/30*FZ$4))))))</f>
        <v>0</v>
      </c>
      <c r="GA801" s="177">
        <f>IF(C801=4,SUM(CW801+CW802+CW803+CY801+CY802+CY803)*Percapita/30*GA$4+(CX801+CX802+CX803+CZ801+CZ802+CZ803)*Cadeirante/30*GA$4,IF(C801=3,IF(CW804+CY804=10,Fixo/30*GA$4+(CW801+CW802+CW803+CY801+CY802+CY803)*Percapita/30*GA$4+(CX804+CZ804)*Cadeirante/30*GA$4,IF(CW804+CY804&lt;=9,(CW804+CY804)*Crechee/30*GA$4)+(CX804+CZ804)*Cadeirante/30*GA$4+(CW801+CW802+CW803+CY801+CY802+CY803)*Percapita/30*GA$4)+IF(CW804+CY804&gt;=11,Fixo/30*GA$4+(CW804+CY804-10)*Crechee/30*GA$4,0),IF(C801=2,IF(CX801+CX802+CX803+CX804+CZ801+CZ802+CZ803+CZ804=1,Cadeirante/30*GA$4,IF(CX801+CX802+CX803+CX804+CZ801+CZ802+CZ803+CZ804=2,Fixo/30*GA$4,IF(CX801+CX802+CX803+CX804+CZ801+CZ802+CZ803+CZ804&gt;2,Fixo/30*GA$4+(CX801+CX802+CX803+CX804+CZ801+CZ802+CZ803+CZ804-2)*Cadeirante/30*GA$4)))+(CW801+CW802+CW803+CY801+CY802+CY803)*Percapita/30*GA$4+(CW804+CY804)*Crechee/30*GA$4,IF(C801=1,IF(CW801+CW802+CW803+CX801+CX802+CX803+CY801+CY802+CY803+CZ801+CZ802+CZ803&lt;=15,(CW801+CW802+CW803+CY801+CY802+CY803)*Percapita/30*GA$4,IF(CW801+CW802+CW803+CX801+CX802+CX803+CY801+CY802+CY803+CZ801+CZ802+CZ803&gt;=16,Fixo/30*GA$4+(CW801+CW802+CW803+CX801+CX802+CX803+CY801+CY802+CY803+CZ801+CZ802-16)*Percapita/30*GA$4))))))</f>
        <v>0</v>
      </c>
      <c r="GB801" s="177">
        <f>IF(C801=4,SUM(DA801+DA802+DA803+DC801+DC802+DC803)*Percapita/30*GB$4+(DB801+DB802+DB803+DD801+DD802+DD803)*Cadeirante/30*GB$4,IF(C801=3,IF(DA804+DC804=10,Fixo/30*GB$4+(DA801+DA802+DA803+DC801+DC802+DC803)*Percapita/30*GB$4+(DB804+DD804)*Cadeirante/30*GB$4,IF(DA804+DC804&lt;=9,(DA804+DC804)*Crechee/30*GB$4)+(DB804+DD804)*Cadeirante/30*GB$4+(DA801+DA802+DA803+DC801+DC802+DC803)*Percapita/30*GB$4)+IF(DA804+DC804&gt;=11,Fixo/30*GB$4+(DA804+DC804-10)*Crechee/30*GB$4,0),IF(C801=2,IF(DB801+DB802+DB803+DB804+DD801+DD802+DD803+DD804=1,Cadeirante/30*GB$4,IF(DB801+DB802+DB803+DB804+DD801+DD802+DD803+DD804=2,Fixo/30*GB$4,IF(DB801+DB802+DB803+DB804+DD801+DD802+DD803+DD804&gt;2,Fixo/30*GB$4+(DB801+DB802+DB803+DB804+DD801+DD802+DD803+DD804-2)*Cadeirante/30*GB$4)))+(DA801+DA802+DA803+DC801+DC802+DC803)*Percapita/30*GB$4+(DA804+DC804)*Crechee/30*GB$4,IF(C801=1,IF(DA801+DA802+DA803+DB801+DB802+DB803+DC801+DC802+DC803+DD801+DD802+DD803&lt;=15,(DA801+DA802+DA803+DC801+DC802+DC803)*Percapita/30*GB$4,IF(DA801+DA802+DA803+DB801+DB802+DB803+DC801+DC802+DC803+DD801+DD802+DD803&gt;=16,Fixo/30*GB$4+(DA801+DA802+DA803+DB801+DB802+DB803+DC801+DC802+DC803+DD801+DD802-16)*Percapita/30*GB$4))))))</f>
        <v>0</v>
      </c>
      <c r="GC801" s="177">
        <f>IF(C801=4,SUM(DE801+DE802+DE803+DG801+DG802+DG803)*Percapita/30*GC$4+(DF801+DF802+DF803+DH801+DH802+DH803)*Cadeirante/30*GC$4,IF(C801=3,IF(DE804+DG804=10,Fixo/30*GC$4+(DE801+DE802+DE803+DG801+DG802+DG803)*Percapita/30*GC$4+(DF804+DH804)*Cadeirante/30*GC$4,IF(DE804+DG804&lt;=9,(DE804+DG804)*Crechee/30*GC$4)+(DF804+DH804)*Cadeirante/30*GC$4+(DE801+DE802+DE803+DG801+DG802+DG803)*Percapita/30*GC$4)+IF(DE804+DG804&gt;=11,Fixo/30*GC$4+(DE804+DG804-10)*Crechee/30*GC$4,0),IF(C801=2,IF(DF801+DF802+DF803+DF804+DH801+DH802+DH803+DH804=1,Cadeirante/30*GC$4,IF(DF801+DF802+DF803+DF804+DH801+DH802+DH803+DH804=2,Fixo/30*GC$4,IF(DF801+DF802+DF803+DF804+DH801+DH802+DH803+DH804&gt;2,Fixo/30*GC$4+(DF801+DF802+DF803+DF804+DH801+DH802+DH803+DH804-2)*Cadeirante/30*GC$4)))+(DE801+DE802+DE803+DG801+DG802+DG803)*Percapita/30*GC$4+(DE804+DG804)*Crechee/30*GC$4,IF(C801=1,IF(DE801+DE802+DE803+DF801+DF802+DF803+DG801+DG802+DG803+DH801+DH802+DH803&lt;=15,(DE801+DE802+DE803+DG801+DG802+DG803)*Percapita/30*GC$4,IF(DE801+DE802+DE803+DF801+DF802+DF803+DG801+DG802+DG803+DH801+DH802+DH803&gt;=16,Fixo/30*GC$4+(DE801+DE802+DE803+DF801+DF802+DF803+DG801+DG802+DG803+DH801+DH802-16)*Percapita/30*GC$4))))))</f>
        <v>0</v>
      </c>
      <c r="GD801" s="177">
        <f>IF(C801=4,SUM(DI801+DI802+DI803+DK801+DK802+DK803)*Percapita/30*GD$4+(DJ801+DJ802+DJ803+DL801+DL802+DL803)*Cadeirante/30*GD$4,IF(C801=3,IF(DI804+DK804=10,Fixo/30*GD$4+(DI801+DI802+DI803+DK801+DK802+DK803)*Percapita/30*GD$4+(DJ804+DL804)*Cadeirante/30*GD$4,IF(DI804+DK804&lt;=9,(DI804+DK804)*Crechee/30*GD$4)+(DJ804+DL804)*Cadeirante/30*GD$4+(DI801+DI802+DI803+DK801+DK802+DK803)*Percapita/30*GD$4)+IF(DI804+DK804&gt;=11,Fixo/30*GD$4+(DI804+DK804-10)*Crechee/30*GD$4,0),IF(C801=2,IF(DJ801+DJ802+DJ803+DJ804+DL801+DL802+DL803+DL804=1,Cadeirante/30*GD$4,IF(DJ801+DJ802+DJ803+DJ804+DL801+DL802+DL803+DL804=2,Fixo/30*GD$4,IF(DJ801+DJ802+DJ803+DJ804+DL801+DL802+DL803+DL804&gt;2,Fixo/30*GD$4+(DJ801+DJ802+DJ803+DJ804+DL801+DL802+DL803+DL804-2)*Cadeirante/30*GD$4)))+(DI801+DI802+DI803+DK801+DK802+DK803)*Percapita/30*GD$4+(DI804+DK804)*Crechee/30*GD$4,IF(C801=1,IF(DI801+DI802+DI803+DJ801+DJ802+DJ803+DK801+DK802+DK803+DL801+DL802+DL803&lt;=15,(DI801+DI802+DI803+DK801+DK802+DK803)*Percapita/30*GD$4,IF(DI801+DI802+DI803+DJ801+DJ802+DJ803+DK801+DK802+DK803+DL801+DL802+DL803&gt;=16,Fixo/30*GD$4+(DI801+DI802+DI803+DJ801+DJ802+DJ803+DK801+DK802+DK803+DL801+DL802-16)*Percapita/30*GD$4))))))</f>
        <v>0</v>
      </c>
      <c r="GE801" s="177">
        <f>IF(C801=4,SUM(DM801+DM802+DM803+DO801+DO802+DO803)*Percapita/30*GE$4+(DN801+DN802+DN803+DP801+DP802+DP803)*Cadeirante/30*GE$4,IF(C801=3,IF(DM804+DO804=10,Fixo/30*GE$4+(DM801+DM802+DM803+DO801+DO802+DO803)*Percapita/30*GE$4+(DN804+DP804)*Cadeirante/30*GE$4,IF(DM804+DO804&lt;=9,(DM804+DO804)*Crechee/30*GE$4)+(DN804+DP804)*Cadeirante/30*GE$4+(DM801+DM802+DM803+DO801+DO802+DO803)*Percapita/30*GE$4)+IF(DM804+DO804&gt;=11,Fixo/30*GE$4+(DM804+DO804-10)*Crechee/30*GE$4,0),IF(C801=2,IF(DN801+DN802+DN803+DN804+DP801+DP802+DP803+DP804=1,Cadeirante/30*GE$4,IF(DN801+DN802+DN803+DN804+DP801+DP802+DP803+DP804=2,Fixo/30*GE$4,IF(DN801+DN802+DN803+DN804+DP801+DP802+DP803+DP804&gt;2,Fixo/30*GE$4+(DN801+DN802+DN803+DN804+DP801+DP802+DP803+DP804-2)*Cadeirante/30*GE$4)))+(DM801+DM802+DM803+DO801+DO802+DO803)*Percapita/30*GE$4+(DM804+DO804)*Crechee/30*GE$4,IF(C801=1,IF(DM801+DM802+DM803+DN801+DN802+DN803+DO801+DO802+DO803+DP801+DP802+DP803&lt;=15,(DM801+DM802+DM803+DO801+DO802+DO803)*Percapita/30*GE$4,IF(DM801+DM802+DM803+DN801+DN802+DN803+DO801+DO802+DO803+DP801+DP802+DP803&gt;=16,Fixo/30*GE$4+(DM801+DM802+DM803+DN801+DN802+DN803+DO801+DO802+DO803+DP801+DP802-16)*Percapita/30*GE$4))))))</f>
        <v>0</v>
      </c>
      <c r="GF801" s="177">
        <f>IF(C801=4,SUM(DQ801+DQ802+DQ803+DS801+DS802+DS803)*Percapita/30*GF$4+(DR801+DR802+DR803+DT801+DT802+DT803)*Cadeirante/30*GF$4,IF(C801=3,IF(DQ804+DS804=10,Fixo/30*GF$4+(DQ801+DQ802+DQ803+DS801+DS802+DS803)*Percapita/30*GF$4+(DR804+DT804)*Cadeirante/30*GF$4,IF(DQ804+DS804&lt;=9,(DQ804+DS804)*Crechee/30*GF$4)+(DR804+DT804)*Cadeirante/30*GF$4+(DQ801+DQ802+DQ803+DS801+DS802+DS803)*Percapita/30*GF$4)+IF(DQ804+DS804&gt;=11,Fixo/30*GF$4+(DQ804+DS804-10)*Crechee/30*GF$4,0),IF(C801=2,IF(DR801+DR802+DR803+DR804+DT801+DT802+DT803+DT804=1,Cadeirante/30*GF$4,IF(DR801+DR802+DR803+DR804+DT801+DT802+DT803+DT804=2,Fixo/30*GF$4,IF(DR801+DR802+DR803+DR804+DT801+DT802+DT803+DT804&gt;2,Fixo/30*GF$4+(DR801+DR802+DR803+DR804+DT801+DT802+DT803+DT804-2)*Cadeirante/30*GF$4)))+(DQ801+DQ802+DQ803+DS801+DS802+DS803)*Percapita/30*GF$4+(DQ804+DS804)*Crechee/30*GF$4,IF(C801=1,IF(DQ801+DQ802+DQ803+DR801+DR802+DR803+DS801+DS802+DS803+DT801+DT802+DT803&lt;=15,(DQ801+DQ802+DQ803+DS801+DS802+DS803)*Percapita/30*GF$4,IF(DQ801+DQ802+DQ803+DR801+DR802+DR803+DS801+DS802+DS803+DT801+DT802+DT803&gt;=16,Fixo/30*GF$4+(DQ801+DQ802+DQ803+DR801+DR802+DR803+DS801+DS802+DS803+DT801+DT802-16)*Percapita/30*GF$4))))))</f>
        <v>0</v>
      </c>
      <c r="GG801" s="177">
        <f>IF(C801=4,SUM(DU801+DU802+DU803+DW801+DW802+DW803)*Percapita/30*GG$4+(DV801+DV802+DV803+DX801+DX802+DX803)*Cadeirante/30*GG$4,IF(C801=3,IF(DU804+DW804=10,Fixo/30*GG$4+(DU801+DU802+DU803+DW801+DW802+DW803)*Percapita/30*GG$4+(DV804+DX804)*Cadeirante/30*GG$4,IF(DU804+DW804&lt;=9,(DU804+DW804)*Crechee/30*GG$4)+(DV804+DX804)*Cadeirante/30*GG$4+(DU801+DU802+DU803+DW801+DW802+DW803)*Percapita/30*GG$4)+IF(DU804+DW804&gt;=11,Fixo/30*GG$4+(DU804+DW804-10)*Crechee/30*GG$4,0),IF(C801=2,IF(DV801+DV802+DV803+DV804+DX801+DX802+DX803+DX804=1,Cadeirante/30*GG$4,IF(DV801+DV802+DV803+DV804+DX801+DX802+DX803+DX804=2,Fixo/30*GG$4,IF(DV801+DV802+DV803+DV804+DX801+DX802+DX803+DX804&gt;2,Fixo/30*GG$4+(DV801+DV802+DV803+DV804+DX801+DX802+DX803+DX804-2)*Cadeirante/30*GG$4)))+(DU801+DU802+DU803+DW801+DW802+DW803)*Percapita/30*GG$4+(DU804+DW804)*Crechee/30*GG$4,IF(C801=1,IF(DU801+DU802+DU803+DV801+DV802+DV803+DW801+DW802+DW803+DX801+DX802+DX803&lt;=15,(DU801+DU802+DU803+DW801+DW802+DW803)*Percapita/30*GG$4,IF(DU801+DU802+DU803+DV801+DV802+DV803+DW801+DW802+DW803+DX801+DX802+DX803&gt;=16,Fixo/30*GG$4+(DU801+DU802+DU803+DV801+DV802+DV803+DW801+DW802+DW803+DX801+DX802-16)*Percapita/30*GG$4))))))</f>
        <v>0</v>
      </c>
      <c r="GH801" s="177">
        <f>IF(C801=4,SUM(DY801+DY802+DY803+EA801+EA802+EA803)*Percapita/30*GH$4+(DZ801+DZ802+DZ803+EB801+EB802+EB803)*Cadeirante/30*GH$4,IF(C801=3,IF(DY804+EA804=10,Fixo/30*GH$4+(DY801+DY802+DY803+EA801+EA802+EA803)*Percapita/30*GH$4+(DZ804+EB804)*Cadeirante/30*GH$4,IF(DY804+EA804&lt;=9,(DY804+EA804)*Crechee/30*GH$4)+(DZ804+EB804)*Cadeirante/30*GH$4+(DY801+DY802+DY803+EA801+EA802+EA803)*Percapita/30*GH$4)+IF(DY804+EA804&gt;=11,Fixo/30*GH$4+(DY804+EA804-10)*Crechee/30*GH$4,0),IF(C801=2,IF(DZ801+DZ802+DZ803+DZ804+EB801+EB802+EB803+EB804=1,Cadeirante/30*GH$4,IF(DZ801+DZ802+DZ803+DZ804+EB801+EB802+EB803+EB804=2,Fixo/30*GH$4,IF(DZ801+DZ802+DZ803+DZ804+EB801+EB802+EB803+EB804&gt;2,Fixo/30*GH$4+(DZ801+DZ802+DZ803+DZ804+EB801+EB802+EB803+EB804-2)*Cadeirante/30*GH$4)))+(DY801+DY802+DY803+EA801+EA802+EA803)*Percapita/30*GH$4+(DY804+EA804)*Crechee/30*GH$4,IF(C801=1,IF(DY801+DY802+DY803+DZ801+DZ802+DZ803+EA801+EA802+EA803+EB801+EB802+EB803&lt;=15,(DY801+DY802+DY803+EA801+EA802+EA803)*Percapita/30*GH$4,IF(DY801+DY802+DY803+DZ801+DZ802+DZ803+EA801+EA802+EA803+EB801+EB802+EB803&gt;=16,Fixo/30*GH$4+(DY801+DY802+DY803+DZ801+DZ802+DZ803+EA801+EA802+EA803+EB801+EB802-16)*Percapita/30*GH$4))))))</f>
        <v>0</v>
      </c>
      <c r="GI801" s="177">
        <f>IF(C801=4,SUM(EC801+EC802+EC803+EE801+EE802+EE803)*Percapita/30*GI$4+(ED801+ED802+ED803+EF801+EF802+EF803)*Cadeirante/30*GI$4,IF(C801=3,IF(EC804+EE804=10,Fixo/30*GI$4+(EC801+EC802+EC803+EE801+EE802+EE803)*Percapita/30*GI$4+(ED804+EF804)*Cadeirante/30*GI$4,IF(EC804+EE804&lt;=9,(EC804+EE804)*Crechee/30*GI$4)+(ED804+EF804)*Cadeirante/30*GI$4+(EC801+EC802+EC803+EE801+EE802+EE803)*Percapita/30*GI$4)+IF(EC804+EE804&gt;=11,Fixo/30*GI$4+(EC804+EE804-10)*Crechee/30*GI$4,0),IF(C801=2,IF(ED801+ED802+ED803+ED804+EF801+EF802+EF803+EF804=1,Cadeirante/30*GI$4,IF(ED801+ED802+ED803+ED804+EF801+EF802+EF803+EF804=2,Fixo/30*GI$4,IF(ED801+ED802+ED803+ED804+EF801+EF802+EF803+EF804&gt;2,Fixo/30*GI$4+(ED801+ED802+ED803+ED804+EF801+EF802+EF803+EF804-2)*Cadeirante/30*GI$4)))+(EC801+EC802+EC803+EE801+EE802+EE803)*Percapita/30*GI$4+(EC804+EE804)*Crechee/30*GI$4,IF(C801=1,IF(EC801+EC802+EC803+ED801+ED802+ED803+EE801+EE802+EE803+EF801+EF802+EF803&lt;=15,(EC801+EC802+EC803+EE801+EE802+EE803)*Percapita/30*GI$4,IF(EC801+EC802+EC803+ED801+ED802+ED803+EE801+EE802+EE803+EF801+EF802+EF803&gt;=16,Fixo/30*GI$4+(EC801+EC802+EC803+ED801+ED802+ED803+EE801+EE802+EE803+EF801+EF802-16)*Percapita/30*GI$4))))))</f>
        <v>0</v>
      </c>
      <c r="GJ801" s="177">
        <f>IF(C801=4,SUM(EG801+EG802+EG803+EI801+EI802+EI803)*Percapita/30*GJ$4+(EH801+EH802+EH803+EJ801+EJ802+EJ803)*Cadeirante/30*GJ$4,IF(C801=3,IF(EG804+EI804=10,Fixo/30*GJ$4+(EG801+EG802+EG803+EI801+EI802+EI803)*Percapita/30*GJ$4+(EH804+EJ804)*Cadeirante/30*GJ$4,IF(EG804+EI804&lt;=9,(EG804+EI804)*Crechee/30*GJ$4)+(EH804+EJ804)*Cadeirante/30*GJ$4+(EG801+EG802+EG803+EI801+EI802+EI803)*Percapita/30*GJ$4)+IF(EG804+EI804&gt;=11,Fixo/30*GJ$4+(EG804+EI804-10)*Crechee/30*GJ$4,0),IF(C801=2,IF(EH801+EH802+EH803+EH804+EJ801+EJ802+EJ803+EJ804=1,Cadeirante/30*GJ$4,IF(EH801+EH802+EH803+EH804+EJ801+EJ802+EJ803+EJ804=2,Fixo/30*GJ$4,IF(EH801+EH802+EH803+EH804+EJ801+EJ802+EJ803+EJ804&gt;2,Fixo/30*GJ$4+(EH801+EH802+EH803+EH804+EJ801+EJ802+EJ803+EJ804-2)*Cadeirante/30*GJ$4)))+(EG801+EG802+EG803+EI801+EI802+EI803)*Percapita/30*GJ$4+(EG804+EI804)*Crechee/30*GJ$4,IF(C801=1,IF(EG801+EG802+EG803+EH801+EH802+EH803+EI801+EI802+EI803+EJ801+EJ802+EJ803&lt;=15,(EG801+EG802+EG803+EI801+EI802+EI803)*Percapita/30*GJ$4,IF(EG801+EG802+EG803+EH801+EH802+EH803+EI801+EI802+EI803+EJ801+EJ802+EJ803&gt;=16,Fixo/30*GJ$4+(EG801+EG802+EG803+EH801+EH802+EH803+EI801+EI802+EI803+EJ801+EJ802-16)*Percapita/30*GJ$4))))))</f>
        <v>0</v>
      </c>
      <c r="GK801" s="178"/>
      <c r="GL801" s="103">
        <f t="shared" si="895"/>
        <v>0</v>
      </c>
      <c r="GM801" s="124"/>
      <c r="GN801" s="104">
        <f>SUMIF(V801:V804,"&lt;0")*Cadeirante/30*GN$4+SUMIF(X801:X804,"&lt;0")*Cadeirante/30*GN$4</f>
        <v>0</v>
      </c>
      <c r="GO801" s="104">
        <f>SUMIF(Z801:Z804,"&lt;0")*Cadeirante/30*GO$4+SUMIF(AB801:AB804,"&lt;0")*Cadeirante/30*GO$4</f>
        <v>0</v>
      </c>
      <c r="GP801" s="104">
        <f>SUMIF(AD801:AD804,"&lt;0")*Cadeirante/30*GP$4+SUMIF(AF801:AF804,"&lt;0")*Cadeirante/30*GP$4</f>
        <v>0</v>
      </c>
      <c r="GQ801" s="104">
        <f>SUMIF(AH801:AH804,"&lt;0")*Cadeirante/30*GQ$4+SUMIF(AJ801:AJ804,"&lt;0")*Cadeirante/30*GQ$4</f>
        <v>0</v>
      </c>
      <c r="GR801" s="104">
        <f>SUMIF(AL801:AL804,"&lt;0")*Cadeirante/30*GR$4+SUMIF(AN801:AN804,"&lt;0")*Cadeirante/30*GR$4</f>
        <v>0</v>
      </c>
      <c r="GS801" s="104">
        <f>SUMIF(AP801:AP804,"&lt;0")*Cadeirante/30*GS$4+SUMIF(AR801:AR804,"&lt;0")*Cadeirante/30*GS$4</f>
        <v>0</v>
      </c>
      <c r="GT801" s="104">
        <f>SUMIF(AT801:AT804,"&lt;0")*Cadeirante/30*GT$4+SUMIF(AV801:AV804,"&lt;0")*Cadeirante/30*GT$4</f>
        <v>0</v>
      </c>
      <c r="GU801" s="104">
        <f>SUMIF(AX801:AX804,"&lt;0")*Cadeirante/30*GU$4+SUMIF(AZ801:AZ804,"&lt;0")*Cadeirante/30*GU$4</f>
        <v>0</v>
      </c>
      <c r="GV801" s="104">
        <f>SUMIF(BB801:BB804,"&lt;0")*Cadeirante/30*GV$4+SUMIF(BD801:BD804,"&lt;0")*Cadeirante/30*GV$4</f>
        <v>0</v>
      </c>
      <c r="GW801" s="104">
        <f>SUMIF(BF801:BF804,"&lt;0")*Cadeirante/30*GW$4+SUMIF(BH801:BH804,"&lt;0")*Cadeirante/30*GW$4</f>
        <v>0</v>
      </c>
      <c r="GX801" s="104">
        <f>SUMIF(BJ801:BJ804,"&lt;0")*Cadeirante/30*GX$4+SUMIF(BL801:BL804,"&lt;0")*Cadeirante/30*GX$4</f>
        <v>0</v>
      </c>
      <c r="GY801" s="104">
        <f>SUMIF(BN801:BN804,"&lt;0")*Cadeirante/30*GY$4+SUMIF(BP801:BP804,"&lt;0")*Cadeirante/30*GY$4</f>
        <v>0</v>
      </c>
      <c r="GZ801" s="104">
        <f>SUMIF(BR801:BR804,"&lt;0")*Cadeirante/30*GZ$4+SUMIF(BT801:BT804,"&lt;0")*Cadeirante/30*GZ$4</f>
        <v>0</v>
      </c>
      <c r="HA801" s="104">
        <f>SUMIF(BV801:BV804,"&lt;0")*Cadeirante/30*HA$4+SUMIF(BX801:BX804,"&lt;0")*Cadeirante/30*HA$4</f>
        <v>0</v>
      </c>
      <c r="HB801" s="104">
        <f>SUMIF(BZ801:BZ804,"&lt;0")*Cadeirante/30*HB$4+SUMIF(CB801:CB804,"&lt;0")*Cadeirante/30*HB$4</f>
        <v>0</v>
      </c>
      <c r="HC801" s="104">
        <f>SUMIF(CD801:CD804,"&lt;0")*Cadeirante/30*HC$4+SUMIF(CF801:CF804,"&lt;0")*Cadeirante/30*HC$4</f>
        <v>0</v>
      </c>
      <c r="HD801" s="104">
        <f>SUMIF(CH801:CH804,"&lt;0")*Cadeirante/30*HD$4+SUMIF(CJ801:CJ804,"&lt;0")*Cadeirante/30*HD$4</f>
        <v>0</v>
      </c>
      <c r="HE801" s="104">
        <f>SUMIF(CL801:CL804,"&lt;0")*Cadeirante/30*HE$4+SUMIF(CN801:CN804,"&lt;0")*Cadeirante/30*HE$4</f>
        <v>0</v>
      </c>
      <c r="HF801" s="104">
        <f>SUMIF(CP801:CP804,"&lt;0")*Cadeirante/30*HF$4+SUMIF(CR801:CR804,"&lt;0")*Cadeirante/30*HF$4</f>
        <v>0</v>
      </c>
      <c r="HG801" s="104">
        <f>SUMIF(CT801:CT804,"&lt;0")*Cadeirante/30*HG$4+SUMIF(CV801:CV804,"&lt;0")*Cadeirante/30*HG$4</f>
        <v>0</v>
      </c>
      <c r="HH801" s="104">
        <f>SUMIF(CX801:CX804,"&lt;0")*Cadeirante/30*HH$4+SUMIF(CZ801:CZ804,"&lt;0")*Cadeirante/30*HH$4</f>
        <v>0</v>
      </c>
      <c r="HI801" s="104">
        <f>SUMIF(DB801:DB804,"&lt;0")*Cadeirante/30*HI$4+SUMIF(DD801:DD804,"&lt;0")*Cadeirante/30*HI$4</f>
        <v>0</v>
      </c>
      <c r="HJ801" s="104">
        <f>SUMIF(DF801:DF804,"&lt;0")*Cadeirante/30*HJ$4+SUMIF(DH801:DH804,"&lt;0")*Cadeirante/30*HJ$4</f>
        <v>0</v>
      </c>
      <c r="HK801" s="104">
        <f>SUMIF(DJ801:DJ804,"&lt;0")*Cadeirante/30*HK$4+SUMIF(DL801:DL804,"&lt;0")*Cadeirante/30*HK$4</f>
        <v>0</v>
      </c>
      <c r="HL801" s="104">
        <f>SUMIF(DN801:DN804,"&lt;0")*Cadeirante/30*HL$4+SUMIF(DP801:DP804,"&lt;0")*Cadeirante/30*HL$4</f>
        <v>0</v>
      </c>
      <c r="HM801" s="104">
        <f>SUMIF(DR801:DR804,"&lt;0")*Cadeirante/30*HM$4+SUMIF(DT801:DT804,"&lt;0")*Cadeirante/30*HM$4</f>
        <v>0</v>
      </c>
      <c r="HN801" s="104">
        <f>SUMIF(DV801:DV804,"&lt;0")*Cadeirante/30*HN$4+SUMIF(DX801:DX804,"&lt;0")*Cadeirante/30*HN$4</f>
        <v>0</v>
      </c>
      <c r="HO801" s="104">
        <f>SUMIF(DZ801:DZ804,"&lt;0")*Cadeirante/30*HO$4+SUMIF(EB801:EB804,"&lt;0")*Cadeirante/30*HO$4</f>
        <v>0</v>
      </c>
      <c r="HP801" s="104">
        <f>SUMIF(ED801:ED804,"&lt;0")*Cadeirante/30*HP$4+SUMIF(EF801:EF804,"&lt;0")*Cadeirante/30*HP$4</f>
        <v>0</v>
      </c>
      <c r="HQ801" s="64"/>
      <c r="HR801" s="64"/>
      <c r="HS801" s="64"/>
      <c r="HT801" s="64"/>
      <c r="HU801" s="64"/>
      <c r="HV801" s="64"/>
      <c r="HW801" s="176">
        <v>17629.309999999998</v>
      </c>
      <c r="HX801" s="64"/>
      <c r="HY801" s="280">
        <f>IF(ISTEXT(EM801), VALUE(EM801), EM801)</f>
        <v>0</v>
      </c>
      <c r="HZ801" s="280">
        <f>IF(ISTEXT(EN801), VALUE(EN801), EN801)</f>
        <v>0</v>
      </c>
      <c r="IA801" s="280">
        <f>IF(ISTEXT(EO801), VALUE(EO801), EO801)</f>
        <v>0</v>
      </c>
      <c r="IB801" s="64" t="b">
        <f>HW801=FE801</f>
        <v>0</v>
      </c>
      <c r="IC801" s="64"/>
    </row>
    <row r="802" spans="1:237" s="106" customFormat="1" ht="22.5" customHeight="1" x14ac:dyDescent="0.25">
      <c r="A802" s="368" t="s">
        <v>3892</v>
      </c>
      <c r="B802" s="369" t="s">
        <v>3893</v>
      </c>
      <c r="C802" s="370" t="s">
        <v>3229</v>
      </c>
      <c r="D802" s="371" t="s">
        <v>3885</v>
      </c>
      <c r="E802" s="371" t="s">
        <v>3894</v>
      </c>
      <c r="F802" s="372" t="s">
        <v>3222</v>
      </c>
      <c r="G802" s="372" t="s">
        <v>3223</v>
      </c>
      <c r="H802" s="373" t="s">
        <v>245</v>
      </c>
      <c r="I802" s="374" t="s">
        <v>3895</v>
      </c>
      <c r="J802" s="421" t="s">
        <v>3227</v>
      </c>
      <c r="K802" s="421" t="s">
        <v>3230</v>
      </c>
      <c r="L802" s="329">
        <f>CONTINUA!BV802</f>
        <v>0</v>
      </c>
      <c r="M802" s="329">
        <f>CONTINUA!BW802</f>
        <v>0</v>
      </c>
      <c r="N802" s="657"/>
      <c r="O802" s="658" t="s">
        <v>4232</v>
      </c>
      <c r="P802" s="659" t="s">
        <v>206</v>
      </c>
      <c r="Q802" s="400">
        <v>23</v>
      </c>
      <c r="R802" s="401"/>
      <c r="S802" s="400">
        <v>2</v>
      </c>
      <c r="T802" s="401"/>
      <c r="U802" s="400"/>
      <c r="V802" s="401"/>
      <c r="W802" s="400"/>
      <c r="X802" s="401"/>
      <c r="Y802" s="400"/>
      <c r="Z802" s="401"/>
      <c r="AA802" s="400"/>
      <c r="AB802" s="401"/>
      <c r="AC802" s="400"/>
      <c r="AD802" s="401"/>
      <c r="AE802" s="400"/>
      <c r="AF802" s="401"/>
      <c r="AG802" s="400"/>
      <c r="AH802" s="401"/>
      <c r="AI802" s="400"/>
      <c r="AJ802" s="401"/>
      <c r="AK802" s="400"/>
      <c r="AL802" s="401"/>
      <c r="AM802" s="400"/>
      <c r="AN802" s="401"/>
      <c r="AO802" s="400"/>
      <c r="AP802" s="401"/>
      <c r="AQ802" s="400"/>
      <c r="AR802" s="401"/>
      <c r="AS802" s="400"/>
      <c r="AT802" s="401"/>
      <c r="AU802" s="400"/>
      <c r="AV802" s="401"/>
      <c r="AW802" s="400"/>
      <c r="AX802" s="401"/>
      <c r="AY802" s="400"/>
      <c r="AZ802" s="401"/>
      <c r="BA802" s="400"/>
      <c r="BB802" s="401"/>
      <c r="BC802" s="400"/>
      <c r="BD802" s="401"/>
      <c r="BE802" s="400"/>
      <c r="BF802" s="401"/>
      <c r="BG802" s="400"/>
      <c r="BH802" s="401"/>
      <c r="BI802" s="400"/>
      <c r="BJ802" s="401"/>
      <c r="BK802" s="400"/>
      <c r="BL802" s="401"/>
      <c r="BM802" s="400"/>
      <c r="BN802" s="401"/>
      <c r="BO802" s="400"/>
      <c r="BP802" s="401"/>
      <c r="BQ802" s="400"/>
      <c r="BR802" s="401"/>
      <c r="BS802" s="400"/>
      <c r="BT802" s="401"/>
      <c r="BU802" s="400"/>
      <c r="BV802" s="401"/>
      <c r="BW802" s="400"/>
      <c r="BX802" s="401"/>
      <c r="BY802" s="400"/>
      <c r="BZ802" s="401"/>
      <c r="CA802" s="400"/>
      <c r="CB802" s="401"/>
      <c r="CC802" s="400"/>
      <c r="CD802" s="401"/>
      <c r="CE802" s="400"/>
      <c r="CF802" s="401"/>
      <c r="CG802" s="400"/>
      <c r="CH802" s="401"/>
      <c r="CI802" s="400"/>
      <c r="CJ802" s="401"/>
      <c r="CK802" s="400"/>
      <c r="CL802" s="401"/>
      <c r="CM802" s="400"/>
      <c r="CN802" s="401"/>
      <c r="CO802" s="400"/>
      <c r="CP802" s="401"/>
      <c r="CQ802" s="400"/>
      <c r="CR802" s="401"/>
      <c r="CS802" s="400"/>
      <c r="CT802" s="401"/>
      <c r="CU802" s="400"/>
      <c r="CV802" s="401"/>
      <c r="CW802" s="400"/>
      <c r="CX802" s="401"/>
      <c r="CY802" s="400"/>
      <c r="CZ802" s="401"/>
      <c r="DA802" s="400"/>
      <c r="DB802" s="401"/>
      <c r="DC802" s="400"/>
      <c r="DD802" s="401"/>
      <c r="DE802" s="400"/>
      <c r="DF802" s="401"/>
      <c r="DG802" s="400"/>
      <c r="DH802" s="401"/>
      <c r="DI802" s="400"/>
      <c r="DJ802" s="401"/>
      <c r="DK802" s="400"/>
      <c r="DL802" s="401"/>
      <c r="DM802" s="400"/>
      <c r="DN802" s="401"/>
      <c r="DO802" s="400"/>
      <c r="DP802" s="401"/>
      <c r="DQ802" s="400"/>
      <c r="DR802" s="401"/>
      <c r="DS802" s="400"/>
      <c r="DT802" s="401"/>
      <c r="DU802" s="400"/>
      <c r="DV802" s="401"/>
      <c r="DW802" s="400"/>
      <c r="DX802" s="401"/>
      <c r="DY802" s="400"/>
      <c r="DZ802" s="401"/>
      <c r="EA802" s="400"/>
      <c r="EB802" s="401"/>
      <c r="EC802" s="400"/>
      <c r="ED802" s="401"/>
      <c r="EE802" s="400"/>
      <c r="EF802" s="401"/>
      <c r="EG802" s="400"/>
      <c r="EH802" s="401"/>
      <c r="EI802" s="400"/>
      <c r="EJ802" s="447"/>
      <c r="EK802" s="511"/>
      <c r="EL802" s="514"/>
      <c r="EM802" s="448"/>
      <c r="EN802" s="344"/>
      <c r="EO802" s="345"/>
      <c r="EP802" s="171">
        <f t="shared" si="888"/>
        <v>23</v>
      </c>
      <c r="EQ802" s="171">
        <f t="shared" si="889"/>
        <v>0</v>
      </c>
      <c r="ER802" s="171">
        <f t="shared" si="890"/>
        <v>2</v>
      </c>
      <c r="ES802" s="171">
        <f t="shared" si="891"/>
        <v>0</v>
      </c>
      <c r="ET802" s="171">
        <f t="shared" si="892"/>
        <v>0</v>
      </c>
      <c r="EU802" s="171">
        <f t="shared" si="893"/>
        <v>0</v>
      </c>
      <c r="EV802" s="172">
        <f t="shared" si="894"/>
        <v>25</v>
      </c>
      <c r="EW802" s="173"/>
      <c r="EX802" s="248">
        <f t="shared" si="916"/>
        <v>0</v>
      </c>
      <c r="EY802" s="174">
        <f>(L802*regular)+(M802*Cadeirantee)</f>
        <v>0</v>
      </c>
      <c r="EZ802" s="249">
        <f>SUMIF(FG802:GJ802,"&gt;0")</f>
        <v>0</v>
      </c>
      <c r="FA802" s="249">
        <f>SUMIF(FG802:GJ802,"&lt;0")+SUMIF(GN802:HP802,"&lt;0")</f>
        <v>0</v>
      </c>
      <c r="FB802" s="174">
        <v>0</v>
      </c>
      <c r="FC802" s="126">
        <f>N802*km*'VALORES TABELA'!$B$13</f>
        <v>0</v>
      </c>
      <c r="FD802" s="250">
        <f t="shared" ref="FD802:FD805" si="917">GL802</f>
        <v>0</v>
      </c>
      <c r="FE802" s="105"/>
      <c r="FF802" s="119"/>
      <c r="FG802" s="119"/>
      <c r="FH802" s="119"/>
      <c r="FI802" s="119"/>
      <c r="FJ802" s="119"/>
      <c r="FK802" s="119"/>
      <c r="FL802" s="119"/>
      <c r="FM802" s="119"/>
      <c r="FN802" s="119"/>
      <c r="FO802" s="119"/>
      <c r="FP802" s="119"/>
      <c r="FQ802" s="119"/>
      <c r="FR802" s="119"/>
      <c r="FS802" s="119"/>
      <c r="FT802" s="119"/>
      <c r="FU802" s="119"/>
      <c r="FV802" s="119"/>
      <c r="FW802" s="119"/>
      <c r="FX802" s="119"/>
      <c r="FY802" s="119"/>
      <c r="FZ802" s="119"/>
      <c r="GA802" s="119"/>
      <c r="GB802" s="119"/>
      <c r="GC802" s="119"/>
      <c r="GD802" s="119"/>
      <c r="GE802" s="119"/>
      <c r="GF802" s="119"/>
      <c r="GG802" s="119"/>
      <c r="GH802" s="119"/>
      <c r="GI802" s="119"/>
      <c r="GJ802" s="119"/>
      <c r="GK802" s="251"/>
      <c r="GL802" s="103">
        <f t="shared" si="895"/>
        <v>0</v>
      </c>
      <c r="GM802" s="124"/>
      <c r="GN802" s="104"/>
      <c r="GO802" s="104"/>
      <c r="GP802" s="104"/>
      <c r="GQ802" s="104"/>
      <c r="GR802" s="104"/>
      <c r="GS802" s="104"/>
      <c r="GT802" s="104"/>
      <c r="GU802" s="104"/>
      <c r="GV802" s="104"/>
      <c r="GW802" s="104"/>
      <c r="GX802" s="104"/>
      <c r="GY802" s="104"/>
      <c r="GZ802" s="104"/>
      <c r="HA802" s="104"/>
      <c r="HB802" s="104"/>
      <c r="HC802" s="104"/>
      <c r="HD802" s="104"/>
      <c r="HE802" s="104"/>
      <c r="HF802" s="104"/>
      <c r="HG802" s="104"/>
      <c r="HH802" s="104"/>
      <c r="HI802" s="104"/>
      <c r="HJ802" s="104"/>
      <c r="HK802" s="104"/>
      <c r="HL802" s="104"/>
      <c r="HM802" s="104"/>
      <c r="HN802" s="104"/>
      <c r="HO802" s="104"/>
      <c r="HP802" s="104"/>
      <c r="HQ802" s="64"/>
      <c r="HR802" s="64"/>
      <c r="HS802" s="64"/>
      <c r="HT802" s="64"/>
      <c r="HU802" s="64"/>
      <c r="HV802" s="64"/>
      <c r="HW802" s="105"/>
      <c r="HX802" s="64"/>
      <c r="HY802" s="280">
        <f t="shared" ref="HY802:HY805" si="918">IF(ISTEXT(EM802), VALUE(EM802), EM802)</f>
        <v>0</v>
      </c>
      <c r="HZ802" s="280">
        <f t="shared" ref="HZ802:HZ805" si="919">IF(ISTEXT(EN802), VALUE(EN802), EN802)</f>
        <v>0</v>
      </c>
      <c r="IA802" s="280">
        <f t="shared" ref="IA802:IA805" si="920">IF(ISTEXT(EO802), VALUE(EO802), EO802)</f>
        <v>0</v>
      </c>
      <c r="IB802" s="64"/>
      <c r="IC802" s="64"/>
    </row>
    <row r="803" spans="1:237" s="106" customFormat="1" ht="22.5" customHeight="1" x14ac:dyDescent="0.25">
      <c r="A803" s="368" t="s">
        <v>3892</v>
      </c>
      <c r="B803" s="369" t="s">
        <v>3893</v>
      </c>
      <c r="C803" s="375" t="s">
        <v>3229</v>
      </c>
      <c r="D803" s="371" t="s">
        <v>3885</v>
      </c>
      <c r="E803" s="371" t="s">
        <v>3894</v>
      </c>
      <c r="F803" s="376" t="s">
        <v>3222</v>
      </c>
      <c r="G803" s="376" t="s">
        <v>3223</v>
      </c>
      <c r="H803" s="373" t="s">
        <v>245</v>
      </c>
      <c r="I803" s="374" t="s">
        <v>3895</v>
      </c>
      <c r="J803" s="421" t="s">
        <v>3227</v>
      </c>
      <c r="K803" s="422" t="s">
        <v>3231</v>
      </c>
      <c r="L803" s="329">
        <f>CONTINUA!BV803</f>
        <v>0</v>
      </c>
      <c r="M803" s="329">
        <f>CONTINUA!BW803</f>
        <v>0</v>
      </c>
      <c r="N803" s="657"/>
      <c r="O803" s="658" t="s">
        <v>4232</v>
      </c>
      <c r="P803" s="659" t="s">
        <v>206</v>
      </c>
      <c r="Q803" s="400"/>
      <c r="R803" s="401"/>
      <c r="S803" s="400"/>
      <c r="T803" s="401"/>
      <c r="U803" s="400"/>
      <c r="V803" s="401"/>
      <c r="W803" s="400"/>
      <c r="X803" s="401"/>
      <c r="Y803" s="400"/>
      <c r="Z803" s="401"/>
      <c r="AA803" s="400"/>
      <c r="AB803" s="401"/>
      <c r="AC803" s="400"/>
      <c r="AD803" s="401"/>
      <c r="AE803" s="400"/>
      <c r="AF803" s="401"/>
      <c r="AG803" s="400"/>
      <c r="AH803" s="401"/>
      <c r="AI803" s="400"/>
      <c r="AJ803" s="401"/>
      <c r="AK803" s="400"/>
      <c r="AL803" s="401"/>
      <c r="AM803" s="400"/>
      <c r="AN803" s="401"/>
      <c r="AO803" s="400"/>
      <c r="AP803" s="401"/>
      <c r="AQ803" s="400"/>
      <c r="AR803" s="401"/>
      <c r="AS803" s="400"/>
      <c r="AT803" s="401"/>
      <c r="AU803" s="400"/>
      <c r="AV803" s="401"/>
      <c r="AW803" s="400"/>
      <c r="AX803" s="401"/>
      <c r="AY803" s="400"/>
      <c r="AZ803" s="401"/>
      <c r="BA803" s="400"/>
      <c r="BB803" s="401"/>
      <c r="BC803" s="400"/>
      <c r="BD803" s="401"/>
      <c r="BE803" s="400"/>
      <c r="BF803" s="401"/>
      <c r="BG803" s="400"/>
      <c r="BH803" s="401"/>
      <c r="BI803" s="400"/>
      <c r="BJ803" s="401"/>
      <c r="BK803" s="400"/>
      <c r="BL803" s="401"/>
      <c r="BM803" s="400"/>
      <c r="BN803" s="401"/>
      <c r="BO803" s="400"/>
      <c r="BP803" s="401"/>
      <c r="BQ803" s="400"/>
      <c r="BR803" s="401"/>
      <c r="BS803" s="400"/>
      <c r="BT803" s="401"/>
      <c r="BU803" s="400"/>
      <c r="BV803" s="401"/>
      <c r="BW803" s="400"/>
      <c r="BX803" s="401"/>
      <c r="BY803" s="400"/>
      <c r="BZ803" s="401"/>
      <c r="CA803" s="400"/>
      <c r="CB803" s="401"/>
      <c r="CC803" s="400"/>
      <c r="CD803" s="401"/>
      <c r="CE803" s="400"/>
      <c r="CF803" s="401"/>
      <c r="CG803" s="400"/>
      <c r="CH803" s="401"/>
      <c r="CI803" s="400"/>
      <c r="CJ803" s="401"/>
      <c r="CK803" s="400"/>
      <c r="CL803" s="401"/>
      <c r="CM803" s="400"/>
      <c r="CN803" s="401"/>
      <c r="CO803" s="400"/>
      <c r="CP803" s="401"/>
      <c r="CQ803" s="400"/>
      <c r="CR803" s="401"/>
      <c r="CS803" s="400"/>
      <c r="CT803" s="401"/>
      <c r="CU803" s="400"/>
      <c r="CV803" s="401"/>
      <c r="CW803" s="400"/>
      <c r="CX803" s="401"/>
      <c r="CY803" s="400"/>
      <c r="CZ803" s="401"/>
      <c r="DA803" s="400"/>
      <c r="DB803" s="401"/>
      <c r="DC803" s="400"/>
      <c r="DD803" s="401"/>
      <c r="DE803" s="400"/>
      <c r="DF803" s="401"/>
      <c r="DG803" s="400"/>
      <c r="DH803" s="401"/>
      <c r="DI803" s="400"/>
      <c r="DJ803" s="401"/>
      <c r="DK803" s="400"/>
      <c r="DL803" s="401"/>
      <c r="DM803" s="400"/>
      <c r="DN803" s="401"/>
      <c r="DO803" s="400"/>
      <c r="DP803" s="401"/>
      <c r="DQ803" s="400"/>
      <c r="DR803" s="401"/>
      <c r="DS803" s="400"/>
      <c r="DT803" s="401"/>
      <c r="DU803" s="400"/>
      <c r="DV803" s="401"/>
      <c r="DW803" s="400"/>
      <c r="DX803" s="401"/>
      <c r="DY803" s="400"/>
      <c r="DZ803" s="401"/>
      <c r="EA803" s="400"/>
      <c r="EB803" s="401"/>
      <c r="EC803" s="400"/>
      <c r="ED803" s="401"/>
      <c r="EE803" s="400"/>
      <c r="EF803" s="401"/>
      <c r="EG803" s="400"/>
      <c r="EH803" s="401"/>
      <c r="EI803" s="400"/>
      <c r="EJ803" s="447"/>
      <c r="EK803" s="511"/>
      <c r="EL803" s="514"/>
      <c r="EM803" s="448"/>
      <c r="EN803" s="344"/>
      <c r="EO803" s="345"/>
      <c r="EP803" s="171">
        <f t="shared" si="888"/>
        <v>0</v>
      </c>
      <c r="EQ803" s="171">
        <f t="shared" si="889"/>
        <v>0</v>
      </c>
      <c r="ER803" s="171">
        <f t="shared" si="890"/>
        <v>0</v>
      </c>
      <c r="ES803" s="171">
        <f t="shared" si="891"/>
        <v>0</v>
      </c>
      <c r="ET803" s="171">
        <f t="shared" si="892"/>
        <v>0</v>
      </c>
      <c r="EU803" s="171">
        <f t="shared" si="893"/>
        <v>0</v>
      </c>
      <c r="EV803" s="172">
        <f t="shared" si="894"/>
        <v>0</v>
      </c>
      <c r="EW803" s="125"/>
      <c r="EX803" s="248">
        <f t="shared" si="916"/>
        <v>0</v>
      </c>
      <c r="EY803" s="174">
        <f>(L803*regular)+(M803*Cadeirantee)</f>
        <v>0</v>
      </c>
      <c r="EZ803" s="249">
        <f>SUMIF(FG803:GJ803,"&gt;0")</f>
        <v>0</v>
      </c>
      <c r="FA803" s="249">
        <f>SUMIF(FG803:GJ803,"&lt;0")+SUMIF(GN803:HP803,"&lt;0")</f>
        <v>0</v>
      </c>
      <c r="FB803" s="174">
        <v>0</v>
      </c>
      <c r="FC803" s="126">
        <f>N803*km*'VALORES TABELA'!$B$13</f>
        <v>0</v>
      </c>
      <c r="FD803" s="250">
        <f t="shared" si="917"/>
        <v>0</v>
      </c>
      <c r="FE803" s="105"/>
      <c r="FF803" s="108"/>
      <c r="FG803" s="108"/>
      <c r="FH803" s="108"/>
      <c r="FI803" s="108"/>
      <c r="FJ803" s="108"/>
      <c r="FK803" s="108"/>
      <c r="FL803" s="108"/>
      <c r="FM803" s="108"/>
      <c r="FN803" s="108"/>
      <c r="FO803" s="108"/>
      <c r="FP803" s="108"/>
      <c r="FQ803" s="108"/>
      <c r="FR803" s="108"/>
      <c r="FS803" s="108"/>
      <c r="FT803" s="108"/>
      <c r="FU803" s="108"/>
      <c r="FV803" s="108"/>
      <c r="FW803" s="108"/>
      <c r="FX803" s="108"/>
      <c r="FY803" s="108"/>
      <c r="FZ803" s="108"/>
      <c r="GA803" s="108"/>
      <c r="GB803" s="108"/>
      <c r="GC803" s="108"/>
      <c r="GD803" s="108"/>
      <c r="GE803" s="108"/>
      <c r="GF803" s="108"/>
      <c r="GG803" s="108"/>
      <c r="GH803" s="108"/>
      <c r="GI803" s="108"/>
      <c r="GJ803" s="108"/>
      <c r="GK803" s="251"/>
      <c r="GL803" s="103">
        <f t="shared" si="895"/>
        <v>0</v>
      </c>
      <c r="GM803" s="124"/>
      <c r="GN803" s="104"/>
      <c r="GO803" s="104"/>
      <c r="GP803" s="104"/>
      <c r="GQ803" s="104"/>
      <c r="GR803" s="104"/>
      <c r="GS803" s="104"/>
      <c r="GT803" s="104"/>
      <c r="GU803" s="104"/>
      <c r="GV803" s="104"/>
      <c r="GW803" s="104"/>
      <c r="GX803" s="104"/>
      <c r="GY803" s="104"/>
      <c r="GZ803" s="104"/>
      <c r="HA803" s="104"/>
      <c r="HB803" s="104"/>
      <c r="HC803" s="104"/>
      <c r="HD803" s="104"/>
      <c r="HE803" s="104"/>
      <c r="HF803" s="104"/>
      <c r="HG803" s="104"/>
      <c r="HH803" s="104"/>
      <c r="HI803" s="104"/>
      <c r="HJ803" s="104"/>
      <c r="HK803" s="104"/>
      <c r="HL803" s="104"/>
      <c r="HM803" s="104"/>
      <c r="HN803" s="104"/>
      <c r="HO803" s="104"/>
      <c r="HP803" s="104"/>
      <c r="HQ803" s="64"/>
      <c r="HR803" s="64"/>
      <c r="HS803" s="64"/>
      <c r="HT803" s="64"/>
      <c r="HU803" s="64"/>
      <c r="HV803" s="64"/>
      <c r="HW803" s="105"/>
      <c r="HX803" s="64"/>
      <c r="HY803" s="280">
        <f t="shared" si="918"/>
        <v>0</v>
      </c>
      <c r="HZ803" s="280">
        <f t="shared" si="919"/>
        <v>0</v>
      </c>
      <c r="IA803" s="280">
        <f t="shared" si="920"/>
        <v>0</v>
      </c>
      <c r="IB803" s="64"/>
      <c r="IC803" s="64"/>
    </row>
    <row r="804" spans="1:237" s="106" customFormat="1" ht="22.5" customHeight="1" x14ac:dyDescent="0.25">
      <c r="A804" s="368" t="s">
        <v>3892</v>
      </c>
      <c r="B804" s="369" t="s">
        <v>3893</v>
      </c>
      <c r="C804" s="375" t="s">
        <v>3229</v>
      </c>
      <c r="D804" s="371" t="s">
        <v>3885</v>
      </c>
      <c r="E804" s="371" t="s">
        <v>3894</v>
      </c>
      <c r="F804" s="376" t="s">
        <v>3222</v>
      </c>
      <c r="G804" s="376" t="s">
        <v>3223</v>
      </c>
      <c r="H804" s="373" t="s">
        <v>245</v>
      </c>
      <c r="I804" s="374" t="s">
        <v>3895</v>
      </c>
      <c r="J804" s="421" t="s">
        <v>3227</v>
      </c>
      <c r="K804" s="423" t="s">
        <v>3232</v>
      </c>
      <c r="L804" s="329">
        <f>CONTINUA!BV804</f>
        <v>0</v>
      </c>
      <c r="M804" s="329">
        <f>CONTINUA!BW804</f>
        <v>0</v>
      </c>
      <c r="N804" s="657"/>
      <c r="O804" s="658" t="s">
        <v>4232</v>
      </c>
      <c r="P804" s="659" t="s">
        <v>206</v>
      </c>
      <c r="Q804" s="400"/>
      <c r="R804" s="401"/>
      <c r="S804" s="400"/>
      <c r="T804" s="401"/>
      <c r="U804" s="400"/>
      <c r="V804" s="401"/>
      <c r="W804" s="400"/>
      <c r="X804" s="401"/>
      <c r="Y804" s="400"/>
      <c r="Z804" s="401"/>
      <c r="AA804" s="400"/>
      <c r="AB804" s="401"/>
      <c r="AC804" s="400"/>
      <c r="AD804" s="401"/>
      <c r="AE804" s="400"/>
      <c r="AF804" s="401"/>
      <c r="AG804" s="400"/>
      <c r="AH804" s="401"/>
      <c r="AI804" s="400"/>
      <c r="AJ804" s="401"/>
      <c r="AK804" s="400"/>
      <c r="AL804" s="401"/>
      <c r="AM804" s="400"/>
      <c r="AN804" s="401"/>
      <c r="AO804" s="400"/>
      <c r="AP804" s="401"/>
      <c r="AQ804" s="400"/>
      <c r="AR804" s="401"/>
      <c r="AS804" s="400"/>
      <c r="AT804" s="401"/>
      <c r="AU804" s="400"/>
      <c r="AV804" s="401"/>
      <c r="AW804" s="400"/>
      <c r="AX804" s="401"/>
      <c r="AY804" s="400"/>
      <c r="AZ804" s="401"/>
      <c r="BA804" s="400"/>
      <c r="BB804" s="401"/>
      <c r="BC804" s="400"/>
      <c r="BD804" s="401"/>
      <c r="BE804" s="400"/>
      <c r="BF804" s="401"/>
      <c r="BG804" s="400"/>
      <c r="BH804" s="401"/>
      <c r="BI804" s="400"/>
      <c r="BJ804" s="401"/>
      <c r="BK804" s="400"/>
      <c r="BL804" s="401"/>
      <c r="BM804" s="400"/>
      <c r="BN804" s="401"/>
      <c r="BO804" s="400"/>
      <c r="BP804" s="401"/>
      <c r="BQ804" s="400"/>
      <c r="BR804" s="401"/>
      <c r="BS804" s="400"/>
      <c r="BT804" s="401"/>
      <c r="BU804" s="400"/>
      <c r="BV804" s="401"/>
      <c r="BW804" s="400"/>
      <c r="BX804" s="401"/>
      <c r="BY804" s="400"/>
      <c r="BZ804" s="401"/>
      <c r="CA804" s="400"/>
      <c r="CB804" s="401"/>
      <c r="CC804" s="400"/>
      <c r="CD804" s="401"/>
      <c r="CE804" s="400"/>
      <c r="CF804" s="401"/>
      <c r="CG804" s="400"/>
      <c r="CH804" s="401"/>
      <c r="CI804" s="400"/>
      <c r="CJ804" s="401"/>
      <c r="CK804" s="400"/>
      <c r="CL804" s="401"/>
      <c r="CM804" s="400"/>
      <c r="CN804" s="401"/>
      <c r="CO804" s="400"/>
      <c r="CP804" s="401"/>
      <c r="CQ804" s="400"/>
      <c r="CR804" s="401"/>
      <c r="CS804" s="400"/>
      <c r="CT804" s="401"/>
      <c r="CU804" s="400"/>
      <c r="CV804" s="401"/>
      <c r="CW804" s="400"/>
      <c r="CX804" s="401"/>
      <c r="CY804" s="400"/>
      <c r="CZ804" s="401"/>
      <c r="DA804" s="400"/>
      <c r="DB804" s="401"/>
      <c r="DC804" s="400"/>
      <c r="DD804" s="401"/>
      <c r="DE804" s="400"/>
      <c r="DF804" s="401"/>
      <c r="DG804" s="400"/>
      <c r="DH804" s="401"/>
      <c r="DI804" s="400"/>
      <c r="DJ804" s="401"/>
      <c r="DK804" s="400"/>
      <c r="DL804" s="401"/>
      <c r="DM804" s="400"/>
      <c r="DN804" s="401"/>
      <c r="DO804" s="400"/>
      <c r="DP804" s="401"/>
      <c r="DQ804" s="400"/>
      <c r="DR804" s="401"/>
      <c r="DS804" s="400"/>
      <c r="DT804" s="401"/>
      <c r="DU804" s="400"/>
      <c r="DV804" s="401"/>
      <c r="DW804" s="400"/>
      <c r="DX804" s="401"/>
      <c r="DY804" s="400"/>
      <c r="DZ804" s="401"/>
      <c r="EA804" s="400"/>
      <c r="EB804" s="401"/>
      <c r="EC804" s="400"/>
      <c r="ED804" s="401"/>
      <c r="EE804" s="400"/>
      <c r="EF804" s="401"/>
      <c r="EG804" s="400"/>
      <c r="EH804" s="401"/>
      <c r="EI804" s="400"/>
      <c r="EJ804" s="447"/>
      <c r="EK804" s="511"/>
      <c r="EL804" s="514"/>
      <c r="EM804" s="448"/>
      <c r="EN804" s="344"/>
      <c r="EO804" s="345"/>
      <c r="EP804" s="171">
        <f t="shared" si="888"/>
        <v>0</v>
      </c>
      <c r="EQ804" s="171">
        <f t="shared" si="889"/>
        <v>0</v>
      </c>
      <c r="ER804" s="171">
        <f t="shared" si="890"/>
        <v>0</v>
      </c>
      <c r="ES804" s="171">
        <f t="shared" si="891"/>
        <v>0</v>
      </c>
      <c r="ET804" s="171">
        <f t="shared" si="892"/>
        <v>0</v>
      </c>
      <c r="EU804" s="171">
        <f t="shared" si="893"/>
        <v>0</v>
      </c>
      <c r="EV804" s="172">
        <f t="shared" si="894"/>
        <v>0</v>
      </c>
      <c r="EW804" s="127"/>
      <c r="EX804" s="248">
        <f t="shared" si="916"/>
        <v>0</v>
      </c>
      <c r="EY804" s="174">
        <f>(L804*regular)+(M804*Cadeirantee)</f>
        <v>0</v>
      </c>
      <c r="EZ804" s="249">
        <f>SUMIF(FG804:GJ804,"&gt;0")</f>
        <v>0</v>
      </c>
      <c r="FA804" s="249">
        <f>SUMIF(FG804:GJ804,"&lt;0")+SUMIF(GN804:HP804,"&lt;0")</f>
        <v>0</v>
      </c>
      <c r="FB804" s="174">
        <v>0</v>
      </c>
      <c r="FC804" s="126">
        <f>N804*km*'VALORES TABELA'!$B$13</f>
        <v>0</v>
      </c>
      <c r="FD804" s="250">
        <f t="shared" si="917"/>
        <v>0</v>
      </c>
      <c r="FE804" s="105"/>
      <c r="FF804" s="118"/>
      <c r="FG804" s="118"/>
      <c r="FH804" s="118"/>
      <c r="FI804" s="118"/>
      <c r="FJ804" s="118"/>
      <c r="FK804" s="118"/>
      <c r="FL804" s="118"/>
      <c r="FM804" s="118"/>
      <c r="FN804" s="118"/>
      <c r="FO804" s="118"/>
      <c r="FP804" s="118"/>
      <c r="FQ804" s="118"/>
      <c r="FR804" s="118"/>
      <c r="FS804" s="118"/>
      <c r="FT804" s="118"/>
      <c r="FU804" s="118"/>
      <c r="FV804" s="118"/>
      <c r="FW804" s="118"/>
      <c r="FX804" s="118"/>
      <c r="FY804" s="118"/>
      <c r="FZ804" s="118"/>
      <c r="GA804" s="118"/>
      <c r="GB804" s="118"/>
      <c r="GC804" s="118"/>
      <c r="GD804" s="118"/>
      <c r="GE804" s="118"/>
      <c r="GF804" s="118"/>
      <c r="GG804" s="118"/>
      <c r="GH804" s="118"/>
      <c r="GI804" s="118"/>
      <c r="GJ804" s="118"/>
      <c r="GK804" s="252"/>
      <c r="GL804" s="103">
        <f t="shared" si="895"/>
        <v>0</v>
      </c>
      <c r="GM804" s="124"/>
      <c r="GN804" s="104"/>
      <c r="GO804" s="104"/>
      <c r="GP804" s="104"/>
      <c r="GQ804" s="104"/>
      <c r="GR804" s="104"/>
      <c r="GS804" s="104"/>
      <c r="GT804" s="104"/>
      <c r="GU804" s="104"/>
      <c r="GV804" s="104"/>
      <c r="GW804" s="104"/>
      <c r="GX804" s="104"/>
      <c r="GY804" s="104"/>
      <c r="GZ804" s="104"/>
      <c r="HA804" s="104"/>
      <c r="HB804" s="104"/>
      <c r="HC804" s="104"/>
      <c r="HD804" s="104"/>
      <c r="HE804" s="104"/>
      <c r="HF804" s="104"/>
      <c r="HG804" s="104"/>
      <c r="HH804" s="104"/>
      <c r="HI804" s="104"/>
      <c r="HJ804" s="104"/>
      <c r="HK804" s="104"/>
      <c r="HL804" s="104"/>
      <c r="HM804" s="104"/>
      <c r="HN804" s="104"/>
      <c r="HO804" s="104"/>
      <c r="HP804" s="104"/>
      <c r="HQ804" s="64"/>
      <c r="HR804" s="65"/>
      <c r="HS804" s="65"/>
      <c r="HT804" s="65"/>
      <c r="HU804" s="65"/>
      <c r="HV804" s="65"/>
      <c r="HW804" s="105"/>
      <c r="HX804" s="65"/>
      <c r="HY804" s="280">
        <f t="shared" si="918"/>
        <v>0</v>
      </c>
      <c r="HZ804" s="280">
        <f t="shared" si="919"/>
        <v>0</v>
      </c>
      <c r="IA804" s="280">
        <f t="shared" si="920"/>
        <v>0</v>
      </c>
      <c r="IB804" s="65"/>
      <c r="IC804" s="65"/>
    </row>
    <row r="805" spans="1:237" s="106" customFormat="1" ht="22.5" customHeight="1" thickBot="1" x14ac:dyDescent="0.3">
      <c r="A805" s="377" t="s">
        <v>3892</v>
      </c>
      <c r="B805" s="378" t="s">
        <v>3893</v>
      </c>
      <c r="C805" s="379" t="s">
        <v>3229</v>
      </c>
      <c r="D805" s="380" t="s">
        <v>3885</v>
      </c>
      <c r="E805" s="380" t="s">
        <v>3894</v>
      </c>
      <c r="F805" s="381" t="s">
        <v>3222</v>
      </c>
      <c r="G805" s="381" t="s">
        <v>3223</v>
      </c>
      <c r="H805" s="382" t="s">
        <v>245</v>
      </c>
      <c r="I805" s="383" t="s">
        <v>3895</v>
      </c>
      <c r="J805" s="421" t="s">
        <v>3227</v>
      </c>
      <c r="K805" s="424" t="s">
        <v>60</v>
      </c>
      <c r="L805" s="329">
        <f>CONTINUA!BV805</f>
        <v>0</v>
      </c>
      <c r="M805" s="329">
        <f>CONTINUA!BW805</f>
        <v>0</v>
      </c>
      <c r="N805" s="657"/>
      <c r="O805" s="658" t="s">
        <v>4232</v>
      </c>
      <c r="P805" s="659" t="s">
        <v>206</v>
      </c>
      <c r="Q805" s="400"/>
      <c r="R805" s="401"/>
      <c r="S805" s="400"/>
      <c r="T805" s="401"/>
      <c r="U805" s="400"/>
      <c r="V805" s="401"/>
      <c r="W805" s="400"/>
      <c r="X805" s="401"/>
      <c r="Y805" s="400"/>
      <c r="Z805" s="401"/>
      <c r="AA805" s="400"/>
      <c r="AB805" s="401"/>
      <c r="AC805" s="400"/>
      <c r="AD805" s="401"/>
      <c r="AE805" s="400"/>
      <c r="AF805" s="401"/>
      <c r="AG805" s="400"/>
      <c r="AH805" s="401"/>
      <c r="AI805" s="400"/>
      <c r="AJ805" s="401"/>
      <c r="AK805" s="400"/>
      <c r="AL805" s="401"/>
      <c r="AM805" s="400"/>
      <c r="AN805" s="401"/>
      <c r="AO805" s="400"/>
      <c r="AP805" s="401"/>
      <c r="AQ805" s="400"/>
      <c r="AR805" s="401"/>
      <c r="AS805" s="400"/>
      <c r="AT805" s="401"/>
      <c r="AU805" s="400"/>
      <c r="AV805" s="401"/>
      <c r="AW805" s="400"/>
      <c r="AX805" s="401"/>
      <c r="AY805" s="400"/>
      <c r="AZ805" s="401"/>
      <c r="BA805" s="400"/>
      <c r="BB805" s="401"/>
      <c r="BC805" s="400"/>
      <c r="BD805" s="401"/>
      <c r="BE805" s="400"/>
      <c r="BF805" s="401"/>
      <c r="BG805" s="400"/>
      <c r="BH805" s="401"/>
      <c r="BI805" s="400"/>
      <c r="BJ805" s="401"/>
      <c r="BK805" s="400"/>
      <c r="BL805" s="401"/>
      <c r="BM805" s="400"/>
      <c r="BN805" s="401"/>
      <c r="BO805" s="400"/>
      <c r="BP805" s="401"/>
      <c r="BQ805" s="400"/>
      <c r="BR805" s="401"/>
      <c r="BS805" s="400"/>
      <c r="BT805" s="401"/>
      <c r="BU805" s="400"/>
      <c r="BV805" s="401"/>
      <c r="BW805" s="400"/>
      <c r="BX805" s="401"/>
      <c r="BY805" s="400"/>
      <c r="BZ805" s="401"/>
      <c r="CA805" s="400"/>
      <c r="CB805" s="401"/>
      <c r="CC805" s="400"/>
      <c r="CD805" s="401"/>
      <c r="CE805" s="400"/>
      <c r="CF805" s="401"/>
      <c r="CG805" s="400"/>
      <c r="CH805" s="401"/>
      <c r="CI805" s="400"/>
      <c r="CJ805" s="401"/>
      <c r="CK805" s="400"/>
      <c r="CL805" s="401"/>
      <c r="CM805" s="400"/>
      <c r="CN805" s="401"/>
      <c r="CO805" s="400"/>
      <c r="CP805" s="401"/>
      <c r="CQ805" s="400"/>
      <c r="CR805" s="401"/>
      <c r="CS805" s="400"/>
      <c r="CT805" s="401"/>
      <c r="CU805" s="400"/>
      <c r="CV805" s="401"/>
      <c r="CW805" s="400"/>
      <c r="CX805" s="401"/>
      <c r="CY805" s="400"/>
      <c r="CZ805" s="401"/>
      <c r="DA805" s="400"/>
      <c r="DB805" s="401"/>
      <c r="DC805" s="400"/>
      <c r="DD805" s="401"/>
      <c r="DE805" s="400"/>
      <c r="DF805" s="401"/>
      <c r="DG805" s="400"/>
      <c r="DH805" s="401"/>
      <c r="DI805" s="400"/>
      <c r="DJ805" s="401"/>
      <c r="DK805" s="400"/>
      <c r="DL805" s="401"/>
      <c r="DM805" s="400"/>
      <c r="DN805" s="401"/>
      <c r="DO805" s="400"/>
      <c r="DP805" s="401"/>
      <c r="DQ805" s="400"/>
      <c r="DR805" s="401"/>
      <c r="DS805" s="400"/>
      <c r="DT805" s="401"/>
      <c r="DU805" s="400"/>
      <c r="DV805" s="401"/>
      <c r="DW805" s="400"/>
      <c r="DX805" s="401"/>
      <c r="DY805" s="400"/>
      <c r="DZ805" s="401"/>
      <c r="EA805" s="400"/>
      <c r="EB805" s="401"/>
      <c r="EC805" s="400"/>
      <c r="ED805" s="401"/>
      <c r="EE805" s="400"/>
      <c r="EF805" s="401"/>
      <c r="EG805" s="400"/>
      <c r="EH805" s="401"/>
      <c r="EI805" s="400"/>
      <c r="EJ805" s="447"/>
      <c r="EK805" s="512"/>
      <c r="EL805" s="515"/>
      <c r="EM805" s="450"/>
      <c r="EN805" s="348"/>
      <c r="EO805" s="348"/>
      <c r="EP805" s="179">
        <f t="shared" si="888"/>
        <v>0</v>
      </c>
      <c r="EQ805" s="179">
        <f t="shared" si="889"/>
        <v>0</v>
      </c>
      <c r="ER805" s="179">
        <f t="shared" si="890"/>
        <v>0</v>
      </c>
      <c r="ES805" s="179">
        <f t="shared" si="891"/>
        <v>0</v>
      </c>
      <c r="ET805" s="179">
        <f t="shared" si="892"/>
        <v>0</v>
      </c>
      <c r="EU805" s="179">
        <f t="shared" si="893"/>
        <v>0</v>
      </c>
      <c r="EV805" s="172">
        <f t="shared" si="894"/>
        <v>0</v>
      </c>
      <c r="EW805" s="253"/>
      <c r="EX805" s="254">
        <v>0</v>
      </c>
      <c r="EY805" s="180">
        <v>0</v>
      </c>
      <c r="EZ805" s="255">
        <v>0</v>
      </c>
      <c r="FA805" s="255">
        <v>0</v>
      </c>
      <c r="FB805" s="180">
        <f>SUM(FF805:GI805)/2</f>
        <v>0</v>
      </c>
      <c r="FC805" s="256">
        <f>N805*km*'VALORES TABELA'!$B$13</f>
        <v>0</v>
      </c>
      <c r="FD805" s="250">
        <f t="shared" si="917"/>
        <v>0</v>
      </c>
      <c r="FE805" s="257"/>
      <c r="FF805" s="181">
        <f>((Q805+S805)*Percapita)+((R805+T805)*Cadeirante)</f>
        <v>0</v>
      </c>
      <c r="FG805" s="181">
        <f>((U805+W805)*Percapita/30*FG$4)+((V805+X805)*Cadeirante/30*FG$4)</f>
        <v>0</v>
      </c>
      <c r="FH805" s="181">
        <f>((Y805+AA805)*Percapita/30*FH$4)+((Z805+AB805)*Cadeirante/30*FH$4)</f>
        <v>0</v>
      </c>
      <c r="FI805" s="181">
        <f>((AC805+AE805)*Percapita/30*FI$4)+((AD805+AF805)*Cadeirante/30*FI$4)</f>
        <v>0</v>
      </c>
      <c r="FJ805" s="181">
        <f>((AG805+AI805)*Percapita/30*FJ$4)+((AH805+AJ805)*Cadeirante/30*FJ$4)</f>
        <v>0</v>
      </c>
      <c r="FK805" s="181">
        <f>((AK805+AM805)*Percapita/30*FK$4)+((AL805+AN805)*Cadeirante/30*FK$4)</f>
        <v>0</v>
      </c>
      <c r="FL805" s="181">
        <f>((AO805+AQ805)*Percapita/30*FL$4)+((AP805+AR805)*Cadeirante/30*FL$4)</f>
        <v>0</v>
      </c>
      <c r="FM805" s="181">
        <f>((AS805+AU805)*Percapita/30*FM$4)+((AT805+AV805)*Cadeirante/30*FM$4)</f>
        <v>0</v>
      </c>
      <c r="FN805" s="181">
        <f>((AW805+AY805)*Percapita/30*FN$4)+((AX805+AZ805)*Cadeirante/30*FN$4)</f>
        <v>0</v>
      </c>
      <c r="FO805" s="181">
        <f>((BA805+BC805)*Percapita/30*FO$4)+((BB805+BD805)*Cadeirante/30*FO$4)</f>
        <v>0</v>
      </c>
      <c r="FP805" s="181">
        <f>((BE805+BG805)*Percapita/30*FP$4)+((BF805+BH805)*Cadeirante/30*FP$4)</f>
        <v>0</v>
      </c>
      <c r="FQ805" s="181">
        <f>((BI805+BK805)*Percapita/30*FQ$4)+((BJ805+BL805)*Cadeirante/30*FQ$4)</f>
        <v>0</v>
      </c>
      <c r="FR805" s="181">
        <f>((BM805+BO805)*Percapita/30*FR$4)+((BN805+BP805)*Cadeirante/30*FR$4)</f>
        <v>0</v>
      </c>
      <c r="FS805" s="181">
        <f>((BQ805+BS805)*Percapita/30*FS$4)+((BR805+BT805)*Cadeirante/30*FS$4)</f>
        <v>0</v>
      </c>
      <c r="FT805" s="181">
        <f>((BU805+BW805)*Percapita/30*FT$4)+((BV805+BX805)*Cadeirante/30*FT$4)</f>
        <v>0</v>
      </c>
      <c r="FU805" s="181">
        <f>((BY805+CA805)*Percapita/30*FU$4)+((BZ805+CB805)*Cadeirante/30*FU$4)</f>
        <v>0</v>
      </c>
      <c r="FV805" s="181">
        <f>((CC805+CE805)*Percapita/30*FV$4)+((CD805+CF805)*Cadeirante/30*FV$4)</f>
        <v>0</v>
      </c>
      <c r="FW805" s="181">
        <f>((CG805+CI805)*Percapita/30*FW$4)+((CI805+CK805)*Cadeirante/30*FW$4)</f>
        <v>0</v>
      </c>
      <c r="FX805" s="181">
        <f>((CK805+CM805)*Percapita/30*FX$4)+((CL805+CN805)*Cadeirante/30*FX$4)</f>
        <v>0</v>
      </c>
      <c r="FY805" s="181">
        <f>((CO805+CQ805)*Percapita/30*FY$4)+((CP805+CR805)*Cadeirante/30*FY$4)</f>
        <v>0</v>
      </c>
      <c r="FZ805" s="181">
        <f>((CS805+CU805)*Percapita/30*FZ$4)+((CT805+CV805)*Cadeirante/30*FZ$4)</f>
        <v>0</v>
      </c>
      <c r="GA805" s="181">
        <f>((CW805+CY805)*Percapita/30*GA$4)+((CX805+CZ805)*Cadeirante/30*GA$4)</f>
        <v>0</v>
      </c>
      <c r="GB805" s="181">
        <f>((DA805+DC805)*Percapita/30*GB$4)+((DB805+DD805)*Cadeirante/30*GB$4)</f>
        <v>0</v>
      </c>
      <c r="GC805" s="181">
        <f>((DE805+DG805)*Percapita/30*GC$4)+((DF805+DH805)*Cadeirante/30*GC$4)</f>
        <v>0</v>
      </c>
      <c r="GD805" s="181">
        <f>((DI805+DK805)*Percapita/30*GD$4)+((DJ805+DL805)*Cadeirante/30*GD$4)</f>
        <v>0</v>
      </c>
      <c r="GE805" s="181">
        <f>((DM805+DO805)*Percapita/30*GE$4)+((DN805+DP805)*Cadeirante/30*GE$4)</f>
        <v>0</v>
      </c>
      <c r="GF805" s="181">
        <f>((DQ805+DS805)*Percapita/30*GF$4)+((DR805+DT805)*Cadeirante/30*GF$4)</f>
        <v>0</v>
      </c>
      <c r="GG805" s="181">
        <f>((DU805+DW805)*Percapita/30*GG$4)+((DV805+DX805)*Cadeirante/30*GG$4)</f>
        <v>0</v>
      </c>
      <c r="GH805" s="181">
        <f>((DY805+EA805)*Percapita/30*GH$4)+((DZ805+EB805)*Cadeirante/30*GH$4)</f>
        <v>0</v>
      </c>
      <c r="GI805" s="181">
        <f>((EC805+EE805)*Percapita/30*GI$4)+((ED805+EF805)*Cadeirante/30*GI$4)</f>
        <v>0</v>
      </c>
      <c r="GJ805" s="181">
        <f>((EG805+EI805)*Percapita)+((EH805+EJ805)*Cadeirante)</f>
        <v>0</v>
      </c>
      <c r="GK805" s="258"/>
      <c r="GL805" s="103">
        <f t="shared" si="895"/>
        <v>0</v>
      </c>
      <c r="GM805" s="124"/>
      <c r="GN805" s="182"/>
      <c r="GO805" s="182"/>
      <c r="GP805" s="182"/>
      <c r="GQ805" s="182"/>
      <c r="GR805" s="182"/>
      <c r="GS805" s="182"/>
      <c r="GT805" s="182"/>
      <c r="GU805" s="182"/>
      <c r="GV805" s="182"/>
      <c r="GW805" s="182"/>
      <c r="GX805" s="182"/>
      <c r="GY805" s="182"/>
      <c r="GZ805" s="182"/>
      <c r="HA805" s="182"/>
      <c r="HB805" s="182"/>
      <c r="HC805" s="182"/>
      <c r="HD805" s="182"/>
      <c r="HE805" s="182"/>
      <c r="HF805" s="182"/>
      <c r="HG805" s="182"/>
      <c r="HH805" s="182"/>
      <c r="HI805" s="182"/>
      <c r="HJ805" s="182"/>
      <c r="HK805" s="182"/>
      <c r="HL805" s="182"/>
      <c r="HM805" s="182"/>
      <c r="HN805" s="182"/>
      <c r="HO805" s="182"/>
      <c r="HP805" s="259"/>
      <c r="HQ805" s="64"/>
      <c r="HW805" s="257"/>
      <c r="HY805" s="280">
        <f t="shared" si="918"/>
        <v>0</v>
      </c>
      <c r="HZ805" s="280">
        <f t="shared" si="919"/>
        <v>0</v>
      </c>
      <c r="IA805" s="280">
        <f t="shared" si="920"/>
        <v>0</v>
      </c>
    </row>
    <row r="806" spans="1:237" s="106" customFormat="1" ht="22.5" customHeight="1" x14ac:dyDescent="0.25">
      <c r="A806" t="s">
        <v>3896</v>
      </c>
      <c r="B806" s="522" t="s">
        <v>3897</v>
      </c>
      <c r="C806" s="523">
        <v>1</v>
      </c>
      <c r="D806" s="524" t="s">
        <v>3898</v>
      </c>
      <c r="E806" s="524" t="s">
        <v>3899</v>
      </c>
      <c r="F806" s="525" t="s">
        <v>3222</v>
      </c>
      <c r="G806" s="525" t="s">
        <v>3223</v>
      </c>
      <c r="H806" s="350" t="s">
        <v>246</v>
      </c>
      <c r="I806" s="351" t="s">
        <v>3900</v>
      </c>
      <c r="J806" s="409" t="s">
        <v>3227</v>
      </c>
      <c r="K806" s="410" t="s">
        <v>3228</v>
      </c>
      <c r="L806" s="329">
        <f>CONTINUA!BV806</f>
        <v>0</v>
      </c>
      <c r="M806" s="329">
        <f>CONTINUA!BW806</f>
        <v>0</v>
      </c>
      <c r="N806" s="657"/>
      <c r="O806" s="658" t="s">
        <v>4233</v>
      </c>
      <c r="P806" s="659" t="s">
        <v>206</v>
      </c>
      <c r="Q806" s="400"/>
      <c r="R806" s="401"/>
      <c r="S806" s="400"/>
      <c r="T806" s="401"/>
      <c r="U806" s="400"/>
      <c r="V806" s="401"/>
      <c r="W806" s="400"/>
      <c r="X806" s="401"/>
      <c r="Y806" s="400"/>
      <c r="Z806" s="401"/>
      <c r="AA806" s="400"/>
      <c r="AB806" s="401"/>
      <c r="AC806" s="400"/>
      <c r="AD806" s="401"/>
      <c r="AE806" s="400"/>
      <c r="AF806" s="401"/>
      <c r="AG806" s="400"/>
      <c r="AH806" s="401"/>
      <c r="AI806" s="400"/>
      <c r="AJ806" s="401"/>
      <c r="AK806" s="400"/>
      <c r="AL806" s="401"/>
      <c r="AM806" s="400"/>
      <c r="AN806" s="401"/>
      <c r="AO806" s="400"/>
      <c r="AP806" s="401"/>
      <c r="AQ806" s="400"/>
      <c r="AR806" s="401"/>
      <c r="AS806" s="400"/>
      <c r="AT806" s="401"/>
      <c r="AU806" s="400"/>
      <c r="AV806" s="401"/>
      <c r="AW806" s="400"/>
      <c r="AX806" s="401"/>
      <c r="AY806" s="400"/>
      <c r="AZ806" s="401"/>
      <c r="BA806" s="400"/>
      <c r="BB806" s="401"/>
      <c r="BC806" s="400"/>
      <c r="BD806" s="401"/>
      <c r="BE806" s="400"/>
      <c r="BF806" s="401"/>
      <c r="BG806" s="400"/>
      <c r="BH806" s="401"/>
      <c r="BI806" s="400"/>
      <c r="BJ806" s="401"/>
      <c r="BK806" s="400"/>
      <c r="BL806" s="401"/>
      <c r="BM806" s="400"/>
      <c r="BN806" s="401"/>
      <c r="BO806" s="400"/>
      <c r="BP806" s="401"/>
      <c r="BQ806" s="400"/>
      <c r="BR806" s="401"/>
      <c r="BS806" s="400"/>
      <c r="BT806" s="401"/>
      <c r="BU806" s="400"/>
      <c r="BV806" s="401"/>
      <c r="BW806" s="400"/>
      <c r="BX806" s="401"/>
      <c r="BY806" s="400"/>
      <c r="BZ806" s="401"/>
      <c r="CA806" s="400"/>
      <c r="CB806" s="401"/>
      <c r="CC806" s="400"/>
      <c r="CD806" s="401"/>
      <c r="CE806" s="400"/>
      <c r="CF806" s="401"/>
      <c r="CG806" s="400"/>
      <c r="CH806" s="401"/>
      <c r="CI806" s="400"/>
      <c r="CJ806" s="401"/>
      <c r="CK806" s="400"/>
      <c r="CL806" s="401"/>
      <c r="CM806" s="400"/>
      <c r="CN806" s="401"/>
      <c r="CO806" s="400"/>
      <c r="CP806" s="401"/>
      <c r="CQ806" s="400"/>
      <c r="CR806" s="401"/>
      <c r="CS806" s="400"/>
      <c r="CT806" s="401"/>
      <c r="CU806" s="400"/>
      <c r="CV806" s="401"/>
      <c r="CW806" s="400"/>
      <c r="CX806" s="401"/>
      <c r="CY806" s="400"/>
      <c r="CZ806" s="401"/>
      <c r="DA806" s="400"/>
      <c r="DB806" s="401"/>
      <c r="DC806" s="400"/>
      <c r="DD806" s="401"/>
      <c r="DE806" s="400"/>
      <c r="DF806" s="401"/>
      <c r="DG806" s="400"/>
      <c r="DH806" s="401"/>
      <c r="DI806" s="400"/>
      <c r="DJ806" s="401"/>
      <c r="DK806" s="400"/>
      <c r="DL806" s="401"/>
      <c r="DM806" s="400"/>
      <c r="DN806" s="401"/>
      <c r="DO806" s="400"/>
      <c r="DP806" s="401"/>
      <c r="DQ806" s="400"/>
      <c r="DR806" s="401"/>
      <c r="DS806" s="400"/>
      <c r="DT806" s="401"/>
      <c r="DU806" s="400"/>
      <c r="DV806" s="401"/>
      <c r="DW806" s="400"/>
      <c r="DX806" s="401"/>
      <c r="DY806" s="400"/>
      <c r="DZ806" s="401"/>
      <c r="EA806" s="400"/>
      <c r="EB806" s="401"/>
      <c r="EC806" s="400"/>
      <c r="ED806" s="401"/>
      <c r="EE806" s="400"/>
      <c r="EF806" s="401"/>
      <c r="EG806" s="400"/>
      <c r="EH806" s="401"/>
      <c r="EI806" s="400"/>
      <c r="EJ806" s="447"/>
      <c r="EK806" s="510"/>
      <c r="EL806" s="513"/>
      <c r="EM806" s="520"/>
      <c r="EN806" s="520"/>
      <c r="EO806" s="520"/>
      <c r="EP806" s="171">
        <f t="shared" si="888"/>
        <v>0</v>
      </c>
      <c r="EQ806" s="171">
        <f t="shared" si="889"/>
        <v>0</v>
      </c>
      <c r="ER806" s="171">
        <f t="shared" si="890"/>
        <v>0</v>
      </c>
      <c r="ES806" s="171">
        <f t="shared" si="891"/>
        <v>0</v>
      </c>
      <c r="ET806" s="171">
        <f t="shared" si="892"/>
        <v>0</v>
      </c>
      <c r="EU806" s="171">
        <f t="shared" si="893"/>
        <v>0</v>
      </c>
      <c r="EV806" s="172">
        <f t="shared" si="894"/>
        <v>0</v>
      </c>
      <c r="EW806" s="367">
        <f>IF(C806=4,IF(MAX(Q806:EJ808)&gt;0,(Especiall/30*(IF(($G806-$F806)=($G$5-$F$5),30,IF(DAY($G806)=31,($G806-$F806),($G806-$F806)+1)))),0),0)</f>
        <v>0</v>
      </c>
      <c r="EX806" s="248">
        <f t="shared" ref="EX806:EX809" si="921">FF806</f>
        <v>20205.11</v>
      </c>
      <c r="EY806" s="174">
        <f>(L806*regular)+(M806*Cadeirantee)</f>
        <v>0</v>
      </c>
      <c r="EZ806" s="249">
        <f>SUMIF(FG806:GJ806,"&gt;0")</f>
        <v>680.57300000000009</v>
      </c>
      <c r="FA806" s="249">
        <f>SUMIF(FG806:GJ806,"&lt;0")+SUMIF(GN806:HP806,"&lt;0")</f>
        <v>-616.36800000000005</v>
      </c>
      <c r="FB806" s="174">
        <v>0</v>
      </c>
      <c r="FC806" s="175">
        <f>N806*km*'VALORES TABELA'!$B$13</f>
        <v>0</v>
      </c>
      <c r="FD806" s="250">
        <f>GL806</f>
        <v>0</v>
      </c>
      <c r="FE806" s="176">
        <f>(EW806+EW807+EW808+EW809+EX806+EX807+EX808+EX809+EY806+EY807+EY808+EY809+EY810+EZ806+EZ807+EZ808+EZ809+FA806+FA807+FA808+FA809+FC806+FC807+FC808+FC809+HY806-HZ806-IA806+FD806+FD807+FD808+FD809+FB810)</f>
        <v>20452.475000000002</v>
      </c>
      <c r="FF806" s="177">
        <f>IF(C806=4,SUM(Q806+Q807+Q808+S806+S807+S808)*Percapita/30*FF$4+(R806+R807+R808+T806+T807+T808)*Cadeirante/30*FF$4,IF(C806=3,IF(Q809+S809=10,Fixo/30*FF$4+(Q806+Q807+Q808+S806+S807+S808)*Percapita/30*FF$4+(R809+T809)*Cadeirante/30*FF$4,IF(Q809+S809&lt;=9,(Q809+S809)*Crechee/30*FF$4)+(R809+T809)*Cadeirante/30*FF$4+(Q806+Q807+Q808+S806+S807+S808)*Percapita/30*FF$4)+IF(Q809+S809&gt;=11,Fixo/30*FF$4+(Q809+S809-10)*Crechee/30*FF$4,0),IF(C806=2,IF(R806+R807+R808+R809+T806+T807+T808+T809=1,Cadeirante/30*FF$4,IF(R806+R807+R808+R809+T806+T807+T808+T809=2,Fixo/30*FF$4,IF(R806+R807+R808+R809+T806+T807+T808+T809&gt;2,Fixo/30*FF$4+(R806+R807+R808+R809+T806+T807+T808+T809-2)*Cadeirante/30*FF$4)))+(Q806+Q807+Q808+S806+S807+S808)*Percapita/30*FF$4+(Q809+S809)*Crechee/30*FF$4,IF(C806=1,IF(Q806+Q807+Q808+R806+R807+R808+S806+S807+S808+T806+T807+T808&lt;=15,(Q806+Q807+Q808+S806+S807+S808)*Percapita/30*FF$4,IF(Q806+Q807+Q808+R806+R807+R808+S806+S807+S808+T806+T807+T808&gt;=16,Fixo/30*FF$4+(Q806+Q807+Q808+R806+R807+R808+S806+S807+S808+T806+T807-16)*Percapita/30*FF$4))))))</f>
        <v>20205.11</v>
      </c>
      <c r="FG806" s="177">
        <f>IF(C806=4,SUM(U806+U807+U808+W806+W807+W808)*Percapita/30*FG$4+(V806+V807+V808+X806+X807+X808)*Cadeirante/30*FG$4,IF(C806=3,IF(U809+W809=10,Fixo/30*FG$4+(U806+U807+U808+W806+W807+W808)*Percapita/30*FG$4+(V809+X809)*Cadeirante/30*FG$4,IF(U809+W809&lt;=9,(U809+W809)*Crechee/30*FG$4)+(V809+X809)*Cadeirante/30*FG$4+(U806+U807+U808+W806+W807+W808)*Percapita/30*FG$4)+IF(U809+W809&gt;=11,Fixo/30*FG$4+(U809+W809-10)*Crechee/30*FG$4,0),IF(C806=2,IF(V806+V807+V808+V809+X806+X807+X808+X809=1,Cadeirante/30*FG$4,IF(V806+V807+V808+V809+X806+X807+X808+X809=2,Fixo/30*FG$4,IF(V806+V807+V808+V809+X806+X807+X808+X809&gt;2,Fixo/30*FG$4+(V806+V807+V808+V809+X806+X807+X808+X809-2)*Cadeirante/30*FG$4)))+(U806+U807+U808+W806+W807+W808)*Percapita/30*FG$4+(U809+W809)*Crechee/30*FG$4,IF(C806=1,IF(U806+U807+U808+V806+V807+V808+W806+W807+W808+X806+X807+X808&lt;=15,(U806+U807+U808+W806+W807+W808)*Percapita/30*FG$4,IF(U806+U807+U808+V806+V807+V808+W806+W807+W808+X806+X807+X808&gt;=16,Fixo/30*FG$4+(U806+U807+U808+V806+V807+V808+W806+W807+W808+X806+X807-16)*Percapita/30*FG$4))))))</f>
        <v>0</v>
      </c>
      <c r="FH806" s="177">
        <f>IF(C806=4,SUM(Y806+Y807+Y808+AA806+AA807+AA808)*Percapita/30*FH$4+(Z806+Z807+Z808+AB806+AB807+AB808)*Cadeirante/30*FH$4,IF(C806=3,IF(Y809+AA809=10,Fixo/30*FH$4+(Y806+Y807+Y808+AA806+AA807+AA808)*Percapita/30*FH$4+(Z809+AB809)*Cadeirante/30*FH$4,IF(Y809+AA809&lt;=9,(Y809+AA809)*Crechee/30*FH$4)+(Z809+AB809)*Cadeirante/30*FH$4+(Y806+Y807+Y808+AA806+AA807+AA808)*Percapita/30*FH$4)+IF(Y809+AA809&gt;=11,Fixo/30*FH$4+(Y809+AA809-10)*Crechee/30*FH$4,0),IF(C806=2,IF(Z806+Z807+Z808+Z809+AB806+AB807+AB808+AB809=1,Cadeirante/30*FH$4,IF(Z806+Z807+Z808+Z809+AB806+AB807+AB808+AB809=2,Fixo/30*FH$4,IF(Z806+Z807+Z808+Z809+AB806+AB807+AB808+AB809&gt;2,Fixo/30*FH$4+(Z806+Z807+Z808+Z809+AB806+AB807+AB808+AB809-2)*Cadeirante/30*FH$4)))+(Y806+Y807+Y808+AA806+AA807+AA808)*Percapita/30*FH$4+(Y809+AA809)*Crechee/30*FH$4,IF(C806=1,IF(Y806+Y807+Y808+Z806+Z807+Z808+AA806+AA807+AA808+AB806+AB807+AB808&lt;=15,(Y806+Y807+Y808+AA806+AA807+AA808)*Percapita/30*FH$4,IF(Y806+Y807+Y808+Z806+Z807+Z808+AA806+AA807+AA808+AB806+AB807+AB808&gt;=16,Fixo/30*FH$4+(Y806+Y807+Y808+Z806+Z807+Z808+AA806+AA807+AA808+AB806+AB807-16)*Percapita/30*FH$4))))))</f>
        <v>0</v>
      </c>
      <c r="FI806" s="177">
        <f>IF(C806=4,SUM(AC806+AC807+AC808+AE806+AE807+AE808)*Percapita/30*FI$4+(AD806+AD807+AD808+AF806+AF807+AF808)*Cadeirante/30*FI$4,IF(C806=3,IF(AC809+AE809=10,Fixo/30*FI$4+(AC806+AC807+AC808+AE806+AE807+AE808)*Percapita/30*FI$4+(AD809+AF809)*Cadeirante/30*FI$4,IF(AC809+AE809&lt;=9,(AC809+AE809)*Crechee/30*FI$4)+(AD809+AF809)*Cadeirante/30*FI$4+(AC806+AC807+AC808+AE806+AE807+AE808)*Percapita/30*FI$4)+IF(AC809+AE809&gt;=11,Fixo/30*FI$4+(AC809+AE809-10)*Crechee/30*FI$4,0),IF(C806=2,IF(AD806+AD807+AD808+AD809+AF806+AF807+AF808+AF809=1,Cadeirante/30*FI$4,IF(AD806+AD807+AD808+AD809+AF806+AF807+AF808+AF809=2,Fixo/30*FI$4,IF(AD806+AD807+AD808+AD809+AF806+AF807+AF808+AF809&gt;2,Fixo/30*FI$4+(AD806+AD807+AD808+AD809+AF806+AF807+AF808+AF809-2)*Cadeirante/30*FI$4)))+(AC806+AC807+AC808+AE806+AE807+AE808)*Percapita/30*FI$4+(AC809+AE809)*Crechee/30*FI$4,IF(C806=1,IF(AC806+AC807+AC808+AD806+AD807+AD808+AE806+AE807+AE808+AF806+AF807+AF808&lt;=15,(AC806+AC807+AC808+AE806+AE807+AE808)*Percapita/30*FI$4,IF(AC806+AC807+AC808+AD806+AD807+AD808+AE806+AE807+AE808+AF806+AF807+AF808&gt;=16,Fixo/30*FI$4+(AC806+AC807+AC808+AD806+AD807+AD808+AE806+AE807+AE808+AF806+AF807-16)*Percapita/30*FI$4))))))</f>
        <v>0</v>
      </c>
      <c r="FJ806" s="177">
        <f>IF(C806=4,SUM(AG806+AG807+AG808+AI806+AI807+AI808)*Percapita/30*FJ$4+(AH806+AH807+AH808+AJ806+AJ807+AJ808)*Cadeirante/30*FJ$4,IF(C806=3,IF(AG809+AI809=10,Fixo/30*FJ$4+(AG806+AG807+AG808+AI806+AI807+AI808)*Percapita/30*FJ$4+(AH809+AJ809)*Cadeirante/30*FJ$4,IF(AG809+AI809&lt;=9,(AG809+AI809)*Crechee/30*FJ$4)+(AH809+AJ809)*Cadeirante/30*FJ$4+(AG806+AG807+AG808+AI806+AI807+AI808)*Percapita/30*FJ$4)+IF(AG809+AI809&gt;=11,Fixo/30*FJ$4+(AG809+AI809-10)*Crechee/30*FJ$4,0),IF(C806=2,IF(AH806+AH807+AH808+AH809+AJ806+AJ807+AJ808+AJ809=1,Cadeirante/30*FJ$4,IF(AH806+AH807+AH808+AH809+AJ806+AJ807+AJ808+AJ809=2,Fixo/30*FJ$4,IF(AH806+AH807+AH808+AH809+AJ806+AJ807+AJ808+AJ809&gt;2,Fixo/30*FJ$4+(AH806+AH807+AH808+AH809+AJ806+AJ807+AJ808+AJ809-2)*Cadeirante/30*FJ$4)))+(AG806+AG807+AG808+AI806+AI807+AI808)*Percapita/30*FJ$4+(AG809+AI809)*Crechee/30*FJ$4,IF(C806=1,IF(AG806+AG807+AG808+AH806+AH807+AH808+AI806+AI807+AI808+AJ806+AJ807+AJ808&lt;=15,(AG806+AG807+AG808+AI806+AI807+AI808)*Percapita/30*FJ$4,IF(AG806+AG807+AG808+AH806+AH807+AH808+AI806+AI807+AI808+AJ806+AJ807+AJ808&gt;=16,Fixo/30*FJ$4+(AG806+AG807+AG808+AH806+AH807+AH808+AI806+AI807+AI808+AJ806+AJ807-16)*Percapita/30*FJ$4))))))</f>
        <v>0</v>
      </c>
      <c r="FK806" s="177">
        <f>IF(C806=4,SUM(AK806+AK807+AK808+AM806+AM807+AM808)*Percapita/30*FK$4+(AL806+AL807+AL808+AN806+AN807+AN808)*Cadeirante/30*FK$4,IF(C806=3,IF(AK809+AM809=10,Fixo/30*FK$4+(AK806+AK807+AK808+AM806+AM807+AM808)*Percapita/30*FK$4+(AL809+AN809)*Cadeirante/30*FK$4,IF(AK809+AM809&lt;=9,(AK809+AM809)*Crechee/30*FK$4)+(AL809+AN809)*Cadeirante/30*FK$4+(AK806+AK807+AK808+AM806+AM807+AM808)*Percapita/30*FK$4)+IF(AK809+AM809&gt;=11,Fixo/30*FK$4+(AK809+AM809-10)*Crechee/30*FK$4,0),IF(C806=2,IF(AL806+AL807+AL808+AL809+AN806+AN807+AN808+AN809=1,Cadeirante/30*FK$4,IF(AL806+AL807+AL808+AL809+AN806+AN807+AN808+AN809=2,Fixo/30*FK$4,IF(AL806+AL807+AL808+AL809+AN806+AN807+AN808+AN809&gt;2,Fixo/30*FK$4+(AL806+AL807+AL808+AL809+AN806+AN807+AN808+AN809-2)*Cadeirante/30*FK$4)))+(AK806+AK807+AK808+AM806+AM807+AM808)*Percapita/30*FK$4+(AK809+AM809)*Crechee/30*FK$4,IF(C806=1,IF(AK806+AK807+AK808+AL806+AL807+AL808+AM806+AM807+AM808+AN806+AN807+AN808&lt;=15,(AK806+AK807+AK808+AM806+AM807+AM808)*Percapita/30*FK$4,IF(AK806+AK807+AK808+AL806+AL807+AL808+AM806+AM807+AM808+AN806+AN807+AN808&gt;=16,Fixo/30*FK$4+(AK806+AK807+AK808+AL806+AL807+AL808+AM806+AM807+AM808+AN806+AN807-16)*Percapita/30*FK$4))))))</f>
        <v>-321.02500000000003</v>
      </c>
      <c r="FL806" s="177">
        <f>IF(C806=4,SUM(AO806+AO807+AO808+AQ806+AQ807+AQ808)*Percapita/30*FL$4+(AP806+AP807+AP808+AR806+AR807+AR808)*Cadeirante/30*FL$4,IF(C806=3,IF(AO809+AQ809=10,Fixo/30*FL$4+(AO806+AO807+AO808+AQ806+AQ807+AQ808)*Percapita/30*FL$4+(AP809+AR809)*Cadeirante/30*FL$4,IF(AO809+AQ809&lt;=9,(AO809+AQ809)*Crechee/30*FL$4)+(AP809+AR809)*Cadeirante/30*FL$4+(AO806+AO807+AO808+AQ806+AQ807+AQ808)*Percapita/30*FL$4)+IF(AO809+AQ809&gt;=11,Fixo/30*FL$4+(AO809+AQ809-10)*Crechee/30*FL$4,0),IF(C806=2,IF(AP806+AP807+AP808+AP809+AR806+AR807+AR808+AR809=1,Cadeirante/30*FL$4,IF(AP806+AP807+AP808+AP809+AR806+AR807+AR808+AR809=2,Fixo/30*FL$4,IF(AP806+AP807+AP808+AP809+AR806+AR807+AR808+AR809&gt;2,Fixo/30*FL$4+(AP806+AP807+AP808+AP809+AR806+AR807+AR808+AR809-2)*Cadeirante/30*FL$4)))+(AO806+AO807+AO808+AQ806+AQ807+AQ808)*Percapita/30*FL$4+(AO809+AQ809)*Crechee/30*FL$4,IF(C806=1,IF(AO806+AO807+AO808+AP806+AP807+AP808+AQ806+AQ807+AQ808+AR806+AR807+AR808&lt;=15,(AO806+AO807+AO808+AQ806+AQ807+AQ808)*Percapita/30*FL$4,IF(AO806+AO807+AO808+AP806+AP807+AP808+AQ806+AQ807+AQ808+AR806+AR807+AR808&gt;=16,Fixo/30*FL$4+(AO806+AO807+AO808+AP806+AP807+AP808+AQ806+AQ807+AQ808+AR806+AR807-16)*Percapita/30*FL$4))))))</f>
        <v>0</v>
      </c>
      <c r="FM806" s="177">
        <f>IF(C806=4,SUM(AS806+AS807+AS808+AU806+AU807+AU808)*Percapita/30*FM$4+(AT806+AT807+AT808+AV806+AV807+AV808)*Cadeirante/30*FM$4,IF(C806=3,IF(AS809+AU809=10,Fixo/30*FM$4+(AS806+AS807+AS808+AU806+AU807+AU808)*Percapita/30*FM$4+(AT809+AV809)*Cadeirante/30*FM$4,IF(AS809+AU809&lt;=9,(AS809+AU809)*Crechee/30*FM$4)+(AT809+AV809)*Cadeirante/30*FM$4+(AS806+AS807+AS808+AU806+AU807+AU808)*Percapita/30*FM$4)+IF(AS809+AU809&gt;=11,Fixo/30*FM$4+(AS809+AU809-10)*Crechee/30*FM$4,0),IF(C806=2,IF(AT806+AT807+AT808+AT809+AV806+AV807+AV808+AV809=1,Cadeirante/30*FM$4,IF(AT806+AT807+AT808+AT809+AV806+AV807+AV808+AV809=2,Fixo/30*FM$4,IF(AT806+AT807+AT808+AT809+AV806+AV807+AV808+AV809&gt;2,Fixo/30*FM$4+(AT806+AT807+AT808+AT809+AV806+AV807+AV808+AV809-2)*Cadeirante/30*FM$4)))+(AS806+AS807+AS808+AU806+AU807+AU808)*Percapita/30*FM$4+(AS809+AU809)*Crechee/30*FM$4,IF(C806=1,IF(AS806+AS807+AS808+AT806+AT807+AT808+AU806+AU807+AU808+AV806+AV807+AV808&lt;=15,(AS806+AS807+AS808+AU806+AU807+AU808)*Percapita/30*FM$4,IF(AS806+AS807+AS808+AT806+AT807+AT808+AU806+AU807+AU808+AV806+AV807+AV808&gt;=16,Fixo/30*FM$4+(AS806+AS807+AS808+AT806+AT807+AT808+AU806+AU807+AU808+AV806+AV807-16)*Percapita/30*FM$4))))))</f>
        <v>0</v>
      </c>
      <c r="FN806" s="177">
        <f>IF(C806=4,SUM(AW806+AW807+AW808+AY806+AY807+AY808)*Percapita/30*FN$4+(AX806+AX807+AX808+AZ806+AZ807+AZ808)*Cadeirante/30*FN$4,IF(C806=3,IF(AW809+AY809=10,Fixo/30*FN$4+(AW806+AW807+AW808+AY806+AY807+AY808)*Percapita/30*FN$4+(AX809+AZ809)*Cadeirante/30*FN$4,IF(AW809+AY809&lt;=9,(AW809+AY809)*Crechee/30*FN$4)+(AX809+AZ809)*Cadeirante/30*FN$4+(AW806+AW807+AW808+AY806+AY807+AY808)*Percapita/30*FN$4)+IF(AW809+AY809&gt;=11,Fixo/30*FN$4+(AW809+AY809-10)*Crechee/30*FN$4,0),IF(C806=2,IF(AX806+AX807+AX808+AX809+AZ806+AZ807+AZ808+AZ809=1,Cadeirante/30*FN$4,IF(AX806+AX807+AX808+AX809+AZ806+AZ807+AZ808+AZ809=2,Fixo/30*FN$4,IF(AX806+AX807+AX808+AX809+AZ806+AZ807+AZ808+AZ809&gt;2,Fixo/30*FN$4+(AX806+AX807+AX808+AX809+AZ806+AZ807+AZ808+AZ809-2)*Cadeirante/30*FN$4)))+(AW806+AW807+AW808+AY806+AY807+AY808)*Percapita/30*FN$4+(AW809+AY809)*Crechee/30*FN$4,IF(C806=1,IF(AW806+AW807+AW808+AX806+AX807+AX808+AY806+AY807+AY808+AZ806+AZ807+AZ808&lt;=15,(AW806+AW807+AW808+AY806+AY807+AY808)*Percapita/30*FN$4,IF(AW806+AW807+AW808+AX806+AX807+AX808+AY806+AY807+AY808+AZ806+AZ807+AZ808&gt;=16,Fixo/30*FN$4+(AW806+AW807+AW808+AX806+AX807+AX808+AY806+AY807+AY808+AZ806+AZ807-16)*Percapita/30*FN$4))))))</f>
        <v>0</v>
      </c>
      <c r="FO806" s="177">
        <f>IF(C806=4,SUM(BA806+BA807+BA808+BC806+BC807+BC808)*Percapita/30*FO$4+(BB806+BB807+BB808+BD806+BD807+BD808)*Cadeirante/30*FO$4,IF(C806=3,IF(BA809+BC809=10,Fixo/30*FO$4+(BA806+BA807+BA808+BC806+BC807+BC808)*Percapita/30*FO$4+(BB809+BD809)*Cadeirante/30*FO$4,IF(BA809+BC809&lt;=9,(BA809+BC809)*Crechee/30*FO$4)+(BB809+BD809)*Cadeirante/30*FO$4+(BA806+BA807+BA808+BC806+BC807+BC808)*Percapita/30*FO$4)+IF(BA809+BC809&gt;=11,Fixo/30*FO$4+(BA809+BC809-10)*Crechee/30*FO$4,0),IF(C806=2,IF(BB806+BB807+BB808+BB809+BD806+BD807+BD808+BD809=1,Cadeirante/30*FO$4,IF(BB806+BB807+BB808+BB809+BD806+BD807+BD808+BD809=2,Fixo/30*FO$4,IF(BB806+BB807+BB808+BB809+BD806+BD807+BD808+BD809&gt;2,Fixo/30*FO$4+(BB806+BB807+BB808+BB809+BD806+BD807+BD808+BD809-2)*Cadeirante/30*FO$4)))+(BA806+BA807+BA808+BC806+BC807+BC808)*Percapita/30*FO$4+(BA809+BC809)*Crechee/30*FO$4,IF(C806=1,IF(BA806+BA807+BA808+BB806+BB807+BB808+BC806+BC807+BC808+BD806+BD807+BD808&lt;=15,(BA806+BA807+BA808+BC806+BC807+BC808)*Percapita/30*FO$4,IF(BA806+BA807+BA808+BB806+BB807+BB808+BC806+BC807+BC808+BD806+BD807+BD808&gt;=16,Fixo/30*FO$4+(BA806+BA807+BA808+BB806+BB807+BB808+BC806+BC807+BC808+BD806+BD807-16)*Percapita/30*FO$4))))))</f>
        <v>-269.661</v>
      </c>
      <c r="FP806" s="177">
        <f>IF(C806=4,SUM(BE806+BE807+BE808+BG806+BG807+BG808)*Percapita/30*FP$4+(BF806+BF807+BF808+BH806+BH807+BH808)*Cadeirante/30*FP$4,IF(C806=3,IF(BE809+BG809=10,Fixo/30*FP$4+(BE806+BE807+BE808+BG806+BG807+BG808)*Percapita/30*FP$4+(BF809+BH809)*Cadeirante/30*FP$4,IF(BE809+BG809&lt;=9,(BE809+BG809)*Crechee/30*FP$4)+(BF809+BH809)*Cadeirante/30*FP$4+(BE806+BE807+BE808+BG806+BG807+BG808)*Percapita/30*FP$4)+IF(BE809+BG809&gt;=11,Fixo/30*FP$4+(BE809+BG809-10)*Crechee/30*FP$4,0),IF(C806=2,IF(BF806+BF807+BF808+BF809+BH806+BH807+BH808+BH809=1,Cadeirante/30*FP$4,IF(BF806+BF807+BF808+BF809+BH806+BH807+BH808+BH809=2,Fixo/30*FP$4,IF(BF806+BF807+BF808+BF809+BH806+BH807+BH808+BH809&gt;2,Fixo/30*FP$4+(BF806+BF807+BF808+BF809+BH806+BH807+BH808+BH809-2)*Cadeirante/30*FP$4)))+(BE806+BE807+BE808+BG806+BG807+BG808)*Percapita/30*FP$4+(BE809+BG809)*Crechee/30*FP$4,IF(C806=1,IF(BE806+BE807+BE808+BF806+BF807+BF808+BG806+BG807+BG808+BH806+BH807+BH808&lt;=15,(BE806+BE807+BE808+BG806+BG807+BG808)*Percapita/30*FP$4,IF(BE806+BE807+BE808+BF806+BF807+BF808+BG806+BG807+BG808+BH806+BH807+BH808&gt;=16,Fixo/30*FP$4+(BE806+BE807+BE808+BF806+BF807+BF808+BG806+BG807+BG808+BH806+BH807-16)*Percapita/30*FP$4))))))</f>
        <v>0</v>
      </c>
      <c r="FQ806" s="177">
        <f>IF(C806=4,SUM(BI806+BI807+BI808+BK806+BK807+BK808)*Percapita/30*FQ$4+(BJ806+BJ807+BJ808+BL806+BL807+BL808)*Cadeirante/30*FQ$4,IF(C806=3,IF(BI809+BK809=10,Fixo/30*FQ$4+(BI806+BI807+BI808+BK806+BK807+BK808)*Percapita/30*FQ$4+(BJ809+BL809)*Cadeirante/30*FQ$4,IF(BI809+BK809&lt;=9,(BI809+BK809)*Crechee/30*FQ$4)+(BJ809+BL809)*Cadeirante/30*FQ$4+(BI806+BI807+BI808+BK806+BK807+BK808)*Percapita/30*FQ$4)+IF(BI809+BK809&gt;=11,Fixo/30*FQ$4+(BI809+BK809-10)*Crechee/30*FQ$4,0),IF(C806=2,IF(BJ806+BJ807+BJ808+BJ809+BL806+BL807+BL808+BL809=1,Cadeirante/30*FQ$4,IF(BJ806+BJ807+BJ808+BJ809+BL806+BL807+BL808+BL809=2,Fixo/30*FQ$4,IF(BJ806+BJ807+BJ808+BJ809+BL806+BL807+BL808+BL809&gt;2,Fixo/30*FQ$4+(BJ806+BJ807+BJ808+BJ809+BL806+BL807+BL808+BL809-2)*Cadeirante/30*FQ$4)))+(BI806+BI807+BI808+BK806+BK807+BK808)*Percapita/30*FQ$4+(BI809+BK809)*Crechee/30*FQ$4,IF(C806=1,IF(BI806+BI807+BI808+BJ806+BJ807+BJ808+BK806+BK807+BK808+BL806+BL807+BL808&lt;=15,(BI806+BI807+BI808+BK806+BK807+BK808)*Percapita/30*FQ$4,IF(BI806+BI807+BI808+BJ806+BJ807+BJ808+BK806+BK807+BK808+BL806+BL807+BL808&gt;=16,Fixo/30*FQ$4+(BI806+BI807+BI808+BJ806+BJ807+BJ808+BK806+BK807+BK808+BL806+BL807-16)*Percapita/30*FQ$4))))))</f>
        <v>0</v>
      </c>
      <c r="FR806" s="177">
        <f>IF(C806=4,SUM(BM806+BM807+BM808+BO806+BO807+BO808)*Percapita/30*FR$4+(BN806+BN807+BN808+BP806+BP807+BP808)*Cadeirante/30*FR$4,IF(C806=3,IF(BM809+BO809=10,Fixo/30*FR$4+(BM806+BM807+BM808+BO806+BO807+BO808)*Percapita/30*FR$4+(BN809+BP809)*Cadeirante/30*FR$4,IF(BM809+BO809&lt;=9,(BM809+BO809)*Crechee/30*FR$4)+(BN809+BP809)*Cadeirante/30*FR$4+(BM806+BM807+BM808+BO806+BO807+BO808)*Percapita/30*FR$4)+IF(BM809+BO809&gt;=11,Fixo/30*FR$4+(BM809+BO809-10)*Crechee/30*FR$4,0),IF(C806=2,IF(BN806+BN807+BN808+BN809+BP806+BP807+BP808+BP809=1,Cadeirante/30*FR$4,IF(BN806+BN807+BN808+BN809+BP806+BP807+BP808+BP809=2,Fixo/30*FR$4,IF(BN806+BN807+BN808+BN809+BP806+BP807+BP808+BP809&gt;2,Fixo/30*FR$4+(BN806+BN807+BN808+BN809+BP806+BP807+BP808+BP809-2)*Cadeirante/30*FR$4)))+(BM806+BM807+BM808+BO806+BO807+BO808)*Percapita/30*FR$4+(BM809+BO809)*Crechee/30*FR$4,IF(C806=1,IF(BM806+BM807+BM808+BN806+BN807+BN808+BO806+BO807+BO808+BP806+BP807+BP808&lt;=15,(BM806+BM807+BM808+BO806+BO807+BO808)*Percapita/30*FR$4,IF(BM806+BM807+BM808+BN806+BN807+BN808+BO806+BO807+BO808+BP806+BP807+BP808&gt;=16,Fixo/30*FR$4+(BM806+BM807+BM808+BN806+BN807+BN808+BO806+BO807+BO808+BP806+BP807-16)*Percapita/30*FR$4))))))</f>
        <v>0</v>
      </c>
      <c r="FS806" s="177">
        <f>IF(C806=4,SUM(BQ806+BQ807+BQ808+BS806+BS807+BS808)*Percapita/30*FS$4+(BR806+BR807+BR808+BT806+BT807+BT808)*Cadeirante/30*FS$4,IF(C806=3,IF(BQ809+BS809=10,Fixo/30*FS$4+(BQ806+BQ807+BQ808+BS806+BS807+BS808)*Percapita/30*FS$4+(BR809+BT809)*Cadeirante/30*FS$4,IF(BQ809+BS809&lt;=9,(BQ809+BS809)*Crechee/30*FS$4)+(BR809+BT809)*Cadeirante/30*FS$4+(BQ806+BQ807+BQ808+BS806+BS807+BS808)*Percapita/30*FS$4)+IF(BQ809+BS809&gt;=11,Fixo/30*FS$4+(BQ809+BS809-10)*Crechee/30*FS$4,0),IF(C806=2,IF(BR806+BR807+BR808+BR809+BT806+BT807+BT808+BT809=1,Cadeirante/30*FS$4,IF(BR806+BR807+BR808+BR809+BT806+BT807+BT808+BT809=2,Fixo/30*FS$4,IF(BR806+BR807+BR808+BR809+BT806+BT807+BT808+BT809&gt;2,Fixo/30*FS$4+(BR806+BR807+BR808+BR809+BT806+BT807+BT808+BT809-2)*Cadeirante/30*FS$4)))+(BQ806+BQ807+BQ808+BS806+BS807+BS808)*Percapita/30*FS$4+(BQ809+BS809)*Crechee/30*FS$4,IF(C806=1,IF(BQ806+BQ807+BQ808+BR806+BR807+BR808+BS806+BS807+BS808+BT806+BT807+BT808&lt;=15,(BQ806+BQ807+BQ808+BS806+BS807+BS808)*Percapita/30*FS$4,IF(BQ806+BQ807+BQ808+BR806+BR807+BR808+BS806+BS807+BS808+BT806+BT807+BT808&gt;=16,Fixo/30*FS$4+(BQ806+BQ807+BQ808+BR806+BR807+BR808+BS806+BS807+BS808+BT806+BT807-16)*Percapita/30*FS$4))))))</f>
        <v>0</v>
      </c>
      <c r="FT806" s="177">
        <f>IF(C806=4,SUM(BU806+BU807+BU808+BW806+BW807+BW808)*Percapita/30*FT$4+(BV806+BV807+BV808+BX806+BX807+BX808)*Cadeirante/30*FT$4,IF(C806=3,IF(BU809+BW809=10,Fixo/30*FT$4+(BU806+BU807+BU808+BW806+BW807+BW808)*Percapita/30*FT$4+(BV809+BX809)*Cadeirante/30*FT$4,IF(BU809+BW809&lt;=9,(BU809+BW809)*Crechee/30*FT$4)+(BV809+BX809)*Cadeirante/30*FT$4+(BU806+BU807+BU808+BW806+BW807+BW808)*Percapita/30*FT$4)+IF(BU809+BW809&gt;=11,Fixo/30*FT$4+(BU809+BW809-10)*Crechee/30*FT$4,0),IF(C806=2,IF(BV806+BV807+BV808+BV809+BX806+BX807+BX808+BX809=1,Cadeirante/30*FT$4,IF(BV806+BV807+BV808+BV809+BX806+BX807+BX808+BX809=2,Fixo/30*FT$4,IF(BV806+BV807+BV808+BV809+BX806+BX807+BX808+BX809&gt;2,Fixo/30*FT$4+(BV806+BV807+BV808+BV809+BX806+BX807+BX808+BX809-2)*Cadeirante/30*FT$4)))+(BU806+BU807+BU808+BW806+BW807+BW808)*Percapita/30*FT$4+(BU809+BW809)*Crechee/30*FT$4,IF(C806=1,IF(BU806+BU807+BU808+BV806+BV807+BV808+BW806+BW807+BW808+BX806+BX807+BX808&lt;=15,(BU806+BU807+BU808+BW806+BW807+BW808)*Percapita/30*FT$4,IF(BU806+BU807+BU808+BV806+BV807+BV808+BW806+BW807+BW808+BX806+BX807+BX808&gt;=16,Fixo/30*FT$4+(BU806+BU807+BU808+BV806+BV807+BV808+BW806+BW807+BW808+BX806+BX807-16)*Percapita/30*FT$4))))))</f>
        <v>0</v>
      </c>
      <c r="FU806" s="177">
        <f>IF(C806=4,SUM(BY806+BY807+BY808+CA806+CA807+CA808)*Percapita/30*FU$4+(BZ806+BZ807+BZ808+CB806+CB807+CB808)*Cadeirante/30*FU$4,IF(C806=3,IF(BY809+CA809=10,Fixo/30*FU$4+(BY806+BY807+BY808+CA806+CA807+CA808)*Percapita/30*FU$4+(BZ809+CB809)*Cadeirante/30*FU$4,IF(BY809+CA809&lt;=9,(BY809+CA809)*Crechee/30*FU$4)+(BZ809+CB809)*Cadeirante/30*FU$4+(BY806+BY807+BY808+CA806+CA807+CA808)*Percapita/30*FU$4)+IF(BY809+CA809&gt;=11,Fixo/30*FU$4+(BY809+CA809-10)*Crechee/30*FU$4,0),IF(C806=2,IF(BZ806+BZ807+BZ808+BZ809+CB806+CB807+CB808+CB809=1,Cadeirante/30*FU$4,IF(BZ806+BZ807+BZ808+BZ809+CB806+CB807+CB808+CB809=2,Fixo/30*FU$4,IF(BZ806+BZ807+BZ808+BZ809+CB806+CB807+CB808+CB809&gt;2,Fixo/30*FU$4+(BZ806+BZ807+BZ808+BZ809+CB806+CB807+CB808+CB809-2)*Cadeirante/30*FU$4)))+(BY806+BY807+BY808+CA806+CA807+CA808)*Percapita/30*FU$4+(BY809+CA809)*Crechee/30*FU$4,IF(C806=1,IF(BY806+BY807+BY808+BZ806+BZ807+BZ808+CA806+CA807+CA808+CB806+CB807+CB808&lt;=15,(BY806+BY807+BY808+CA806+CA807+CA808)*Percapita/30*FU$4,IF(BY806+BY807+BY808+BZ806+BZ807+BZ808+CA806+CA807+CA808+CB806+CB807+CB808&gt;=16,Fixo/30*FU$4+(BY806+BY807+BY808+BZ806+BZ807+BZ808+CA806+CA807+CA808+CB806+CB807-16)*Percapita/30*FU$4))))))</f>
        <v>577.84500000000003</v>
      </c>
      <c r="FV806" s="177">
        <f>IF(C806=4,SUM(CC806+CC807+CC808+CE806+CE807+CE808)*Percapita/30*FV$4+(CD806+CD807+CD808+CF806+CF807+CF808)*Cadeirante/30*FV$4,IF(C806=3,IF(CC809+CE809=10,Fixo/30*FV$4+(CC806+CC807+CC808+CE806+CE807+CE808)*Percapita/30*FV$4+(CD809+CF809)*Cadeirante/30*FV$4,IF(CC809+CE809&lt;=9,(CC809+CE809)*Crechee/30*FV$4)+(CD809+CF809)*Cadeirante/30*FV$4+(CC806+CC807+CC808+CE806+CE807+CE808)*Percapita/30*FV$4)+IF(CC809+CE809&gt;=11,Fixo/30*FV$4+(CC809+CE809-10)*Crechee/30*FV$4,0),IF(C806=2,IF(CD806+CD807+CD808+CD809+CF806+CF807+CF808+CF809=1,Cadeirante/30*FV$4,IF(CD806+CD807+CD808+CD809+CF806+CF807+CF808+CF809=2,Fixo/30*FV$4,IF(CD806+CD807+CD808+CD809+CF806+CF807+CF808+CF809&gt;2,Fixo/30*FV$4+(CD806+CD807+CD808+CD809+CF806+CF807+CF808+CF809-2)*Cadeirante/30*FV$4)))+(CC806+CC807+CC808+CE806+CE807+CE808)*Percapita/30*FV$4+(CC809+CE809)*Crechee/30*FV$4,IF(C806=1,IF(CC806+CC807+CC808+CD806+CD807+CD808+CE806+CE807+CE808+CF806+CF807+CF808&lt;=15,(CC806+CC807+CC808+CE806+CE807+CE808)*Percapita/30*FV$4,IF(CC806+CC807+CC808+CD806+CD807+CD808+CE806+CE807+CE808+CF806+CF807+CF808&gt;=16,Fixo/30*FV$4+(CC806+CC807+CC808+CD806+CD807+CD808+CE806+CE807+CE808+CF806+CF807-16)*Percapita/30*FV$4))))))</f>
        <v>0</v>
      </c>
      <c r="FW806" s="177">
        <f>IF(C806=4,SUM(CG806+CG807+CG808+CI806+CI807+CI808)*Percapita/30*FW$4+(CH806+CH807+CH808+CJ806+CJ807+CJ808)*Cadeirante/30*FW$4,IF(C806=3,IF(CG809+CI809=10,Fixo/30*FW$4+(CG806+CG807+CG808+CI806+CI807+CI808)*Percapita/30*FW$4+(CH809+CJ809)*Cadeirante/30*FW$4,IF(CG809+CI809&lt;=9,(CG809+CI809)*Crechee/30*FW$4)+(CH809+CJ809)*Cadeirante/30*FW$4+(CG806+CG807+CG808+CI806+CI807+CI808)*Percapita/30*FW$4)+IF(CG809+CI809&gt;=11,Fixo/30*FW$4+(CG809+CI809-10)*Crechee/30*FW$4,0),IF(C806=2,IF(CH806+CH807+CH808+CH809+CJ806+CJ807+CJ808+CJ809=1,Cadeirante/30*FW$4,IF(CH806+CH807+CH808+CH809+CJ806+CJ807+CJ808+CJ809=2,Fixo/30*FW$4,IF(CH806+CH807+CH808+CH809+CJ806+CJ807+CJ808+CJ809&gt;2,Fixo/30*FW$4+(CH806+CH807+CH808+CH809+CJ806+CJ807+CJ808+CJ809-2)*Cadeirante/30*FW$4)))+(CG806+CG807+CG808+CI806+CI807+CI808)*Percapita/30*FW$4+(CG809+CI809)*Crechee/30*FW$4,IF(C806=1,IF(CG806+CG807+CG808+CH806+CH807+CH808+CI806+CI807+CI808+CJ806+CJ807+CJ808&lt;=15,(CG806+CG807+CG808+CI806+CI807+CI808)*Percapita/30*FW$4,IF(CG806+CG807+CG808+CH806+CH807+CH808+CI806+CI807+CI808+CJ806+CJ807+CJ808&gt;=16,Fixo/30*FW$4+(CG806+CG807+CG808+CH806+CH807+CH808+CI806+CI807+CI808+CJ806+CJ807-16)*Percapita/30*FW$4))))))</f>
        <v>0</v>
      </c>
      <c r="FX806" s="177">
        <f>IF(C806=4,SUM(CK806+CK807+CK808+CM806+CM807+CM808)*Percapita/30*FX$4+(CL806+CL807+CL808+CN806+CN807+CN808)*Cadeirante/30*FX$4,IF(C806=3,IF(CK809+CM809=10,Fixo/30*FX$4+(CK806+CK807+CK808+CM806+CM807+CM808)*Percapita/30*FX$4+(CL809+CN809)*Cadeirante/30*FX$4,IF(CK809+CM809&lt;=9,(CK809+CM809)*Crechee/30*FX$4)+(CL809+CN809)*Cadeirante/30*FX$4+(CK806+CK807+CK808+CM806+CM807+CM808)*Percapita/30*FX$4)+IF(CK809+CM809&gt;=11,Fixo/30*FX$4+(CK809+CM809-10)*Crechee/30*FX$4,0),IF(C806=2,IF(CL806+CL807+CL808+CL809+CN806+CN807+CN808+CN809=1,Cadeirante/30*FX$4,IF(CL806+CL807+CL808+CL809+CN806+CN807+CN808+CN809=2,Fixo/30*FX$4,IF(CL806+CL807+CL808+CL809+CN806+CN807+CN808+CN809&gt;2,Fixo/30*FX$4+(CL806+CL807+CL808+CL809+CN806+CN807+CN808+CN809-2)*Cadeirante/30*FX$4)))+(CK806+CK807+CK808+CM806+CM807+CM808)*Percapita/30*FX$4+(CK809+CM809)*Crechee/30*FX$4,IF(C806=1,IF(CK806+CK807+CK808+CL806+CL807+CL808+CM806+CM807+CM808+CN806+CN807+CN808&lt;=15,(CK806+CK807+CK808+CM806+CM807+CM808)*Percapita/30*FX$4,IF(CK806+CK807+CK808+CL806+CL807+CL808+CM806+CM807+CM808+CN806+CN807+CN808&gt;=16,Fixo/30*FX$4+(CK806+CK807+CK808+CL806+CL807+CL808+CM806+CM807+CM808+CN806+CN807-16)*Percapita/30*FX$4))))))</f>
        <v>0</v>
      </c>
      <c r="FY806" s="177">
        <f>IF(C806=4,SUM(CO806+CO807+CO808+CQ806+CQ807+CQ808)*Percapita/30*FY$4+(CP806+CP807+CP808+CR806+CR807+CR808)*Cadeirante/30*FY$4,IF(C806=3,IF(CO809+CQ809=10,Fixo/30*FY$4+(CO806+CO807+CO808+CQ806+CQ807+CQ808)*Percapita/30*FY$4+(CP809+CR809)*Cadeirante/30*FY$4,IF(CO809+CQ809&lt;=9,(CO809+CQ809)*Crechee/30*FY$4)+(CP809+CR809)*Cadeirante/30*FY$4+(CO806+CO807+CO808+CQ806+CQ807+CQ808)*Percapita/30*FY$4)+IF(CO809+CQ809&gt;=11,Fixo/30*FY$4+(CO809+CQ809-10)*Crechee/30*FY$4,0),IF(C806=2,IF(CP806+CP807+CP808+CP809+CR806+CR807+CR808+CR809=1,Cadeirante/30*FY$4,IF(CP806+CP807+CP808+CP809+CR806+CR807+CR808+CR809=2,Fixo/30*FY$4,IF(CP806+CP807+CP808+CP809+CR806+CR807+CR808+CR809&gt;2,Fixo/30*FY$4+(CP806+CP807+CP808+CP809+CR806+CR807+CR808+CR809-2)*Cadeirante/30*FY$4)))+(CO806+CO807+CO808+CQ806+CQ807+CQ808)*Percapita/30*FY$4+(CO809+CQ809)*Crechee/30*FY$4,IF(C806=1,IF(CO806+CO807+CO808+CP806+CP807+CP808+CQ806+CQ807+CQ808+CR806+CR807+CR808&lt;=15,(CO806+CO807+CO808+CQ806+CQ807+CQ808)*Percapita/30*FY$4,IF(CO806+CO807+CO808+CP806+CP807+CP808+CQ806+CQ807+CQ808+CR806+CR807+CR808&gt;=16,Fixo/30*FY$4+(CO806+CO807+CO808+CP806+CP807+CP808+CQ806+CQ807+CQ808+CR806+CR807-16)*Percapita/30*FY$4))))))</f>
        <v>0</v>
      </c>
      <c r="FZ806" s="177">
        <f>IF(C806=4,SUM(CS806+CS807+CS808+CU806+CU807+CU808)*Percapita/30*FZ$4+(CT806+CT807+CT808+CV806+CV807+CV808)*Cadeirante/30*FZ$4,IF(C806=3,IF(CS809+CU809=10,Fixo/30*FZ$4+(CS806+CS807+CS808+CU806+CU807+CU808)*Percapita/30*FZ$4+(CT809+CV809)*Cadeirante/30*FZ$4,IF(CS809+CU809&lt;=9,(CS809+CU809)*Crechee/30*FZ$4)+(CT809+CV809)*Cadeirante/30*FZ$4+(CS806+CS807+CS808+CU806+CU807+CU808)*Percapita/30*FZ$4)+IF(CS809+CU809&gt;=11,Fixo/30*FZ$4+(CS809+CU809-10)*Crechee/30*FZ$4,0),IF(C806=2,IF(CT806+CT807+CT808+CT809+CV806+CV807+CV808+CV809=1,Cadeirante/30*FZ$4,IF(CT806+CT807+CT808+CT809+CV806+CV807+CV808+CV809=2,Fixo/30*FZ$4,IF(CT806+CT807+CT808+CT809+CV806+CV807+CV808+CV809&gt;2,Fixo/30*FZ$4+(CT806+CT807+CT808+CT809+CV806+CV807+CV808+CV809-2)*Cadeirante/30*FZ$4)))+(CS806+CS807+CS808+CU806+CU807+CU808)*Percapita/30*FZ$4+(CS809+CU809)*Crechee/30*FZ$4,IF(C806=1,IF(CS806+CS807+CS808+CT806+CT807+CT808+CU806+CU807+CU808+CV806+CV807+CV808&lt;=15,(CS806+CS807+CS808+CU806+CU807+CU808)*Percapita/30*FZ$4,IF(CS806+CS807+CS808+CT806+CT807+CT808+CU806+CU807+CU808+CV806+CV807+CV808&gt;=16,Fixo/30*FZ$4+(CS806+CS807+CS808+CT806+CT807+CT808+CU806+CU807+CU808+CV806+CV807-16)*Percapita/30*FZ$4))))))</f>
        <v>0</v>
      </c>
      <c r="GA806" s="177">
        <f>IF(C806=4,SUM(CW806+CW807+CW808+CY806+CY807+CY808)*Percapita/30*GA$4+(CX806+CX807+CX808+CZ806+CZ807+CZ808)*Cadeirante/30*GA$4,IF(C806=3,IF(CW809+CY809=10,Fixo/30*GA$4+(CW806+CW807+CW808+CY806+CY807+CY808)*Percapita/30*GA$4+(CX809+CZ809)*Cadeirante/30*GA$4,IF(CW809+CY809&lt;=9,(CW809+CY809)*Crechee/30*GA$4)+(CX809+CZ809)*Cadeirante/30*GA$4+(CW806+CW807+CW808+CY806+CY807+CY808)*Percapita/30*GA$4)+IF(CW809+CY809&gt;=11,Fixo/30*GA$4+(CW809+CY809-10)*Crechee/30*GA$4,0),IF(C806=2,IF(CX806+CX807+CX808+CX809+CZ806+CZ807+CZ808+CZ809=1,Cadeirante/30*GA$4,IF(CX806+CX807+CX808+CX809+CZ806+CZ807+CZ808+CZ809=2,Fixo/30*GA$4,IF(CX806+CX807+CX808+CX809+CZ806+CZ807+CZ808+CZ809&gt;2,Fixo/30*GA$4+(CX806+CX807+CX808+CX809+CZ806+CZ807+CZ808+CZ809-2)*Cadeirante/30*GA$4)))+(CW806+CW807+CW808+CY806+CY807+CY808)*Percapita/30*GA$4+(CW809+CY809)*Crechee/30*GA$4,IF(C806=1,IF(CW806+CW807+CW808+CX806+CX807+CX808+CY806+CY807+CY808+CZ806+CZ807+CZ808&lt;=15,(CW806+CW807+CW808+CY806+CY807+CY808)*Percapita/30*GA$4,IF(CW806+CW807+CW808+CX806+CX807+CX808+CY806+CY807+CY808+CZ806+CZ807+CZ808&gt;=16,Fixo/30*GA$4+(CW806+CW807+CW808+CX806+CX807+CX808+CY806+CY807+CY808+CZ806+CZ807-16)*Percapita/30*GA$4))))))</f>
        <v>0</v>
      </c>
      <c r="GB806" s="177">
        <f>IF(C806=4,SUM(DA806+DA807+DA808+DC806+DC807+DC808)*Percapita/30*GB$4+(DB806+DB807+DB808+DD806+DD807+DD808)*Cadeirante/30*GB$4,IF(C806=3,IF(DA809+DC809=10,Fixo/30*GB$4+(DA806+DA807+DA808+DC806+DC807+DC808)*Percapita/30*GB$4+(DB809+DD809)*Cadeirante/30*GB$4,IF(DA809+DC809&lt;=9,(DA809+DC809)*Crechee/30*GB$4)+(DB809+DD809)*Cadeirante/30*GB$4+(DA806+DA807+DA808+DC806+DC807+DC808)*Percapita/30*GB$4)+IF(DA809+DC809&gt;=11,Fixo/30*GB$4+(DA809+DC809-10)*Crechee/30*GB$4,0),IF(C806=2,IF(DB806+DB807+DB808+DB809+DD806+DD807+DD808+DD809=1,Cadeirante/30*GB$4,IF(DB806+DB807+DB808+DB809+DD806+DD807+DD808+DD809=2,Fixo/30*GB$4,IF(DB806+DB807+DB808+DB809+DD806+DD807+DD808+DD809&gt;2,Fixo/30*GB$4+(DB806+DB807+DB808+DB809+DD806+DD807+DD808+DD809-2)*Cadeirante/30*GB$4)))+(DA806+DA807+DA808+DC806+DC807+DC808)*Percapita/30*GB$4+(DA809+DC809)*Crechee/30*GB$4,IF(C806=1,IF(DA806+DA807+DA808+DB806+DB807+DB808+DC806+DC807+DC808+DD806+DD807+DD808&lt;=15,(DA806+DA807+DA808+DC806+DC807+DC808)*Percapita/30*GB$4,IF(DA806+DA807+DA808+DB806+DB807+DB808+DC806+DC807+DC808+DD806+DD807+DD808&gt;=16,Fixo/30*GB$4+(DA806+DA807+DA808+DB806+DB807+DB808+DC806+DC807+DC808+DD806+DD807-16)*Percapita/30*GB$4))))))</f>
        <v>102.72800000000001</v>
      </c>
      <c r="GC806" s="177">
        <f>IF(C806=4,SUM(DE806+DE807+DE808+DG806+DG807+DG808)*Percapita/30*GC$4+(DF806+DF807+DF808+DH806+DH807+DH808)*Cadeirante/30*GC$4,IF(C806=3,IF(DE809+DG809=10,Fixo/30*GC$4+(DE806+DE807+DE808+DG806+DG807+DG808)*Percapita/30*GC$4+(DF809+DH809)*Cadeirante/30*GC$4,IF(DE809+DG809&lt;=9,(DE809+DG809)*Crechee/30*GC$4)+(DF809+DH809)*Cadeirante/30*GC$4+(DE806+DE807+DE808+DG806+DG807+DG808)*Percapita/30*GC$4)+IF(DE809+DG809&gt;=11,Fixo/30*GC$4+(DE809+DG809-10)*Crechee/30*GC$4,0),IF(C806=2,IF(DF806+DF807+DF808+DF809+DH806+DH807+DH808+DH809=1,Cadeirante/30*GC$4,IF(DF806+DF807+DF808+DF809+DH806+DH807+DH808+DH809=2,Fixo/30*GC$4,IF(DF806+DF807+DF808+DF809+DH806+DH807+DH808+DH809&gt;2,Fixo/30*GC$4+(DF806+DF807+DF808+DF809+DH806+DH807+DH808+DH809-2)*Cadeirante/30*GC$4)))+(DE806+DE807+DE808+DG806+DG807+DG808)*Percapita/30*GC$4+(DE809+DG809)*Crechee/30*GC$4,IF(C806=1,IF(DE806+DE807+DE808+DF806+DF807+DF808+DG806+DG807+DG808+DH806+DH807+DH808&lt;=15,(DE806+DE807+DE808+DG806+DG807+DG808)*Percapita/30*GC$4,IF(DE806+DE807+DE808+DF806+DF807+DF808+DG806+DG807+DG808+DH806+DH807+DH808&gt;=16,Fixo/30*GC$4+(DE806+DE807+DE808+DF806+DF807+DF808+DG806+DG807+DG808+DH806+DH807-16)*Percapita/30*GC$4))))))</f>
        <v>0</v>
      </c>
      <c r="GD806" s="177">
        <f>IF(C806=4,SUM(DI806+DI807+DI808+DK806+DK807+DK808)*Percapita/30*GD$4+(DJ806+DJ807+DJ808+DL806+DL807+DL808)*Cadeirante/30*GD$4,IF(C806=3,IF(DI809+DK809=10,Fixo/30*GD$4+(DI806+DI807+DI808+DK806+DK807+DK808)*Percapita/30*GD$4+(DJ809+DL809)*Cadeirante/30*GD$4,IF(DI809+DK809&lt;=9,(DI809+DK809)*Crechee/30*GD$4)+(DJ809+DL809)*Cadeirante/30*GD$4+(DI806+DI807+DI808+DK806+DK807+DK808)*Percapita/30*GD$4)+IF(DI809+DK809&gt;=11,Fixo/30*GD$4+(DI809+DK809-10)*Crechee/30*GD$4,0),IF(C806=2,IF(DJ806+DJ807+DJ808+DJ809+DL806+DL807+DL808+DL809=1,Cadeirante/30*GD$4,IF(DJ806+DJ807+DJ808+DJ809+DL806+DL807+DL808+DL809=2,Fixo/30*GD$4,IF(DJ806+DJ807+DJ808+DJ809+DL806+DL807+DL808+DL809&gt;2,Fixo/30*GD$4+(DJ806+DJ807+DJ808+DJ809+DL806+DL807+DL808+DL809-2)*Cadeirante/30*GD$4)))+(DI806+DI807+DI808+DK806+DK807+DK808)*Percapita/30*GD$4+(DI809+DK809)*Crechee/30*GD$4,IF(C806=1,IF(DI806+DI807+DI808+DJ806+DJ807+DJ808+DK806+DK807+DK808+DL806+DL807+DL808&lt;=15,(DI806+DI807+DI808+DK806+DK807+DK808)*Percapita/30*GD$4,IF(DI806+DI807+DI808+DJ806+DJ807+DJ808+DK806+DK807+DK808+DL806+DL807+DL808&gt;=16,Fixo/30*GD$4+(DI806+DI807+DI808+DJ806+DJ807+DJ808+DK806+DK807+DK808+DL806+DL807-16)*Percapita/30*GD$4))))))</f>
        <v>0</v>
      </c>
      <c r="GE806" s="177">
        <f>IF(C806=4,SUM(DM806+DM807+DM808+DO806+DO807+DO808)*Percapita/30*GE$4+(DN806+DN807+DN808+DP806+DP807+DP808)*Cadeirante/30*GE$4,IF(C806=3,IF(DM809+DO809=10,Fixo/30*GE$4+(DM806+DM807+DM808+DO806+DO807+DO808)*Percapita/30*GE$4+(DN809+DP809)*Cadeirante/30*GE$4,IF(DM809+DO809&lt;=9,(DM809+DO809)*Crechee/30*GE$4)+(DN809+DP809)*Cadeirante/30*GE$4+(DM806+DM807+DM808+DO806+DO807+DO808)*Percapita/30*GE$4)+IF(DM809+DO809&gt;=11,Fixo/30*GE$4+(DM809+DO809-10)*Crechee/30*GE$4,0),IF(C806=2,IF(DN806+DN807+DN808+DN809+DP806+DP807+DP808+DP809=1,Cadeirante/30*GE$4,IF(DN806+DN807+DN808+DN809+DP806+DP807+DP808+DP809=2,Fixo/30*GE$4,IF(DN806+DN807+DN808+DN809+DP806+DP807+DP808+DP809&gt;2,Fixo/30*GE$4+(DN806+DN807+DN808+DN809+DP806+DP807+DP808+DP809-2)*Cadeirante/30*GE$4)))+(DM806+DM807+DM808+DO806+DO807+DO808)*Percapita/30*GE$4+(DM809+DO809)*Crechee/30*GE$4,IF(C806=1,IF(DM806+DM807+DM808+DN806+DN807+DN808+DO806+DO807+DO808+DP806+DP807+DP808&lt;=15,(DM806+DM807+DM808+DO806+DO807+DO808)*Percapita/30*GE$4,IF(DM806+DM807+DM808+DN806+DN807+DN808+DO806+DO807+DO808+DP806+DP807+DP808&gt;=16,Fixo/30*GE$4+(DM806+DM807+DM808+DN806+DN807+DN808+DO806+DO807+DO808+DP806+DP807-16)*Percapita/30*GE$4))))))</f>
        <v>0</v>
      </c>
      <c r="GF806" s="177">
        <f>IF(C806=4,SUM(DQ806+DQ807+DQ808+DS806+DS807+DS808)*Percapita/30*GF$4+(DR806+DR807+DR808+DT806+DT807+DT808)*Cadeirante/30*GF$4,IF(C806=3,IF(DQ809+DS809=10,Fixo/30*GF$4+(DQ806+DQ807+DQ808+DS806+DS807+DS808)*Percapita/30*GF$4+(DR809+DT809)*Cadeirante/30*GF$4,IF(DQ809+DS809&lt;=9,(DQ809+DS809)*Crechee/30*GF$4)+(DR809+DT809)*Cadeirante/30*GF$4+(DQ806+DQ807+DQ808+DS806+DS807+DS808)*Percapita/30*GF$4)+IF(DQ809+DS809&gt;=11,Fixo/30*GF$4+(DQ809+DS809-10)*Crechee/30*GF$4,0),IF(C806=2,IF(DR806+DR807+DR808+DR809+DT806+DT807+DT808+DT809=1,Cadeirante/30*GF$4,IF(DR806+DR807+DR808+DR809+DT806+DT807+DT808+DT809=2,Fixo/30*GF$4,IF(DR806+DR807+DR808+DR809+DT806+DT807+DT808+DT809&gt;2,Fixo/30*GF$4+(DR806+DR807+DR808+DR809+DT806+DT807+DT808+DT809-2)*Cadeirante/30*GF$4)))+(DQ806+DQ807+DQ808+DS806+DS807+DS808)*Percapita/30*GF$4+(DQ809+DS809)*Crechee/30*GF$4,IF(C806=1,IF(DQ806+DQ807+DQ808+DR806+DR807+DR808+DS806+DS807+DS808+DT806+DT807+DT808&lt;=15,(DQ806+DQ807+DQ808+DS806+DS807+DS808)*Percapita/30*GF$4,IF(DQ806+DQ807+DQ808+DR806+DR807+DR808+DS806+DS807+DS808+DT806+DT807+DT808&gt;=16,Fixo/30*GF$4+(DQ806+DQ807+DQ808+DR806+DR807+DR808+DS806+DS807+DS808+DT806+DT807-16)*Percapita/30*GF$4))))))</f>
        <v>0</v>
      </c>
      <c r="GG806" s="177">
        <f>IF(C806=4,SUM(DU806+DU807+DU808+DW806+DW807+DW808)*Percapita/30*GG$4+(DV806+DV807+DV808+DX806+DX807+DX808)*Cadeirante/30*GG$4,IF(C806=3,IF(DU809+DW809=10,Fixo/30*GG$4+(DU806+DU807+DU808+DW806+DW807+DW808)*Percapita/30*GG$4+(DV809+DX809)*Cadeirante/30*GG$4,IF(DU809+DW809&lt;=9,(DU809+DW809)*Crechee/30*GG$4)+(DV809+DX809)*Cadeirante/30*GG$4+(DU806+DU807+DU808+DW806+DW807+DW808)*Percapita/30*GG$4)+IF(DU809+DW809&gt;=11,Fixo/30*GG$4+(DU809+DW809-10)*Crechee/30*GG$4,0),IF(C806=2,IF(DV806+DV807+DV808+DV809+DX806+DX807+DX808+DX809=1,Cadeirante/30*GG$4,IF(DV806+DV807+DV808+DV809+DX806+DX807+DX808+DX809=2,Fixo/30*GG$4,IF(DV806+DV807+DV808+DV809+DX806+DX807+DX808+DX809&gt;2,Fixo/30*GG$4+(DV806+DV807+DV808+DV809+DX806+DX807+DX808+DX809-2)*Cadeirante/30*GG$4)))+(DU806+DU807+DU808+DW806+DW807+DW808)*Percapita/30*GG$4+(DU809+DW809)*Crechee/30*GG$4,IF(C806=1,IF(DU806+DU807+DU808+DV806+DV807+DV808+DW806+DW807+DW808+DX806+DX807+DX808&lt;=15,(DU806+DU807+DU808+DW806+DW807+DW808)*Percapita/30*GG$4,IF(DU806+DU807+DU808+DV806+DV807+DV808+DW806+DW807+DW808+DX806+DX807+DX808&gt;=16,Fixo/30*GG$4+(DU806+DU807+DU808+DV806+DV807+DV808+DW806+DW807+DW808+DX806+DX807-16)*Percapita/30*GG$4))))))</f>
        <v>0</v>
      </c>
      <c r="GH806" s="177">
        <f>IF(C806=4,SUM(DY806+DY807+DY808+EA806+EA807+EA808)*Percapita/30*GH$4+(DZ806+DZ807+DZ808+EB806+EB807+EB808)*Cadeirante/30*GH$4,IF(C806=3,IF(DY809+EA809=10,Fixo/30*GH$4+(DY806+DY807+DY808+EA806+EA807+EA808)*Percapita/30*GH$4+(DZ809+EB809)*Cadeirante/30*GH$4,IF(DY809+EA809&lt;=9,(DY809+EA809)*Crechee/30*GH$4)+(DZ809+EB809)*Cadeirante/30*GH$4+(DY806+DY807+DY808+EA806+EA807+EA808)*Percapita/30*GH$4)+IF(DY809+EA809&gt;=11,Fixo/30*GH$4+(DY809+EA809-10)*Crechee/30*GH$4,0),IF(C806=2,IF(DZ806+DZ807+DZ808+DZ809+EB806+EB807+EB808+EB809=1,Cadeirante/30*GH$4,IF(DZ806+DZ807+DZ808+DZ809+EB806+EB807+EB808+EB809=2,Fixo/30*GH$4,IF(DZ806+DZ807+DZ808+DZ809+EB806+EB807+EB808+EB809&gt;2,Fixo/30*GH$4+(DZ806+DZ807+DZ808+DZ809+EB806+EB807+EB808+EB809-2)*Cadeirante/30*GH$4)))+(DY806+DY807+DY808+EA806+EA807+EA808)*Percapita/30*GH$4+(DY809+EA809)*Crechee/30*GH$4,IF(C806=1,IF(DY806+DY807+DY808+DZ806+DZ807+DZ808+EA806+EA807+EA808+EB806+EB807+EB808&lt;=15,(DY806+DY807+DY808+EA806+EA807+EA808)*Percapita/30*GH$4,IF(DY806+DY807+DY808+DZ806+DZ807+DZ808+EA806+EA807+EA808+EB806+EB807+EB808&gt;=16,Fixo/30*GH$4+(DY806+DY807+DY808+DZ806+DZ807+DZ808+EA806+EA807+EA808+EB806+EB807-16)*Percapita/30*GH$4))))))</f>
        <v>-25.682000000000002</v>
      </c>
      <c r="GI806" s="177">
        <f>IF(C806=4,SUM(EC806+EC807+EC808+EE806+EE807+EE808)*Percapita/30*GI$4+(ED806+ED807+ED808+EF806+EF807+EF808)*Cadeirante/30*GI$4,IF(C806=3,IF(EC809+EE809=10,Fixo/30*GI$4+(EC806+EC807+EC808+EE806+EE807+EE808)*Percapita/30*GI$4+(ED809+EF809)*Cadeirante/30*GI$4,IF(EC809+EE809&lt;=9,(EC809+EE809)*Crechee/30*GI$4)+(ED809+EF809)*Cadeirante/30*GI$4+(EC806+EC807+EC808+EE806+EE807+EE808)*Percapita/30*GI$4)+IF(EC809+EE809&gt;=11,Fixo/30*GI$4+(EC809+EE809-10)*Crechee/30*GI$4,0),IF(C806=2,IF(ED806+ED807+ED808+ED809+EF806+EF807+EF808+EF809=1,Cadeirante/30*GI$4,IF(ED806+ED807+ED808+ED809+EF806+EF807+EF808+EF809=2,Fixo/30*GI$4,IF(ED806+ED807+ED808+ED809+EF806+EF807+EF808+EF809&gt;2,Fixo/30*GI$4+(ED806+ED807+ED808+ED809+EF806+EF807+EF808+EF809-2)*Cadeirante/30*GI$4)))+(EC806+EC807+EC808+EE806+EE807+EE808)*Percapita/30*GI$4+(EC809+EE809)*Crechee/30*GI$4,IF(C806=1,IF(EC806+EC807+EC808+ED806+ED807+ED808+EE806+EE807+EE808+EF806+EF807+EF808&lt;=15,(EC806+EC807+EC808+EE806+EE807+EE808)*Percapita/30*GI$4,IF(EC806+EC807+EC808+ED806+ED807+ED808+EE806+EE807+EE808+EF806+EF807+EF808&gt;=16,Fixo/30*GI$4+(EC806+EC807+EC808+ED806+ED807+ED808+EE806+EE807+EE808+EF806+EF807-16)*Percapita/30*GI$4))))))</f>
        <v>0</v>
      </c>
      <c r="GJ806" s="177">
        <f>IF(C806=4,SUM(EG806+EG807+EG808+EI806+EI807+EI808)*Percapita/30*GJ$4+(EH806+EH807+EH808+EJ806+EJ807+EJ808)*Cadeirante/30*GJ$4,IF(C806=3,IF(EG809+EI809=10,Fixo/30*GJ$4+(EG806+EG807+EG808+EI806+EI807+EI808)*Percapita/30*GJ$4+(EH809+EJ809)*Cadeirante/30*GJ$4,IF(EG809+EI809&lt;=9,(EG809+EI809)*Crechee/30*GJ$4)+(EH809+EJ809)*Cadeirante/30*GJ$4+(EG806+EG807+EG808+EI806+EI807+EI808)*Percapita/30*GJ$4)+IF(EG809+EI809&gt;=11,Fixo/30*GJ$4+(EG809+EI809-10)*Crechee/30*GJ$4,0),IF(C806=2,IF(EH806+EH807+EH808+EH809+EJ806+EJ807+EJ808+EJ809=1,Cadeirante/30*GJ$4,IF(EH806+EH807+EH808+EH809+EJ806+EJ807+EJ808+EJ809=2,Fixo/30*GJ$4,IF(EH806+EH807+EH808+EH809+EJ806+EJ807+EJ808+EJ809&gt;2,Fixo/30*GJ$4+(EH806+EH807+EH808+EH809+EJ806+EJ807+EJ808+EJ809-2)*Cadeirante/30*GJ$4)))+(EG806+EG807+EG808+EI806+EI807+EI808)*Percapita/30*GJ$4+(EG809+EI809)*Crechee/30*GJ$4,IF(C806=1,IF(EG806+EG807+EG808+EH806+EH807+EH808+EI806+EI807+EI808+EJ806+EJ807+EJ808&lt;=15,(EG806+EG807+EG808+EI806+EI807+EI808)*Percapita/30*GJ$4,IF(EG806+EG807+EG808+EH806+EH807+EH808+EI806+EI807+EI808+EJ806+EJ807+EJ808&gt;=16,Fixo/30*GJ$4+(EG806+EG807+EG808+EH806+EH807+EH808+EI806+EI807+EI808+EJ806+EJ807-16)*Percapita/30*GJ$4))))))</f>
        <v>0</v>
      </c>
      <c r="GK806" s="178"/>
      <c r="GL806" s="103">
        <f t="shared" si="895"/>
        <v>0</v>
      </c>
      <c r="GM806" s="124"/>
      <c r="GN806" s="104">
        <f>SUMIF(V806:V809,"&lt;0")*Cadeirante/30*GN$4+SUMIF(X806:X809,"&lt;0")*Cadeirante/30*GN$4</f>
        <v>0</v>
      </c>
      <c r="GO806" s="104">
        <f>SUMIF(Z806:Z809,"&lt;0")*Cadeirante/30*GO$4+SUMIF(AB806:AB809,"&lt;0")*Cadeirante/30*GO$4</f>
        <v>0</v>
      </c>
      <c r="GP806" s="104">
        <f>SUMIF(AD806:AD809,"&lt;0")*Cadeirante/30*GP$4+SUMIF(AF806:AF809,"&lt;0")*Cadeirante/30*GP$4</f>
        <v>0</v>
      </c>
      <c r="GQ806" s="104">
        <f>SUMIF(AH806:AH809,"&lt;0")*Cadeirante/30*GQ$4+SUMIF(AJ806:AJ809,"&lt;0")*Cadeirante/30*GQ$4</f>
        <v>0</v>
      </c>
      <c r="GR806" s="104">
        <f>SUMIF(AL806:AL809,"&lt;0")*Cadeirante/30*GR$4+SUMIF(AN806:AN809,"&lt;0")*Cadeirante/30*GR$4</f>
        <v>0</v>
      </c>
      <c r="GS806" s="104">
        <f>SUMIF(AP806:AP809,"&lt;0")*Cadeirante/30*GS$4+SUMIF(AR806:AR809,"&lt;0")*Cadeirante/30*GS$4</f>
        <v>0</v>
      </c>
      <c r="GT806" s="104">
        <f>SUMIF(AT806:AT809,"&lt;0")*Cadeirante/30*GT$4+SUMIF(AV806:AV809,"&lt;0")*Cadeirante/30*GT$4</f>
        <v>0</v>
      </c>
      <c r="GU806" s="104">
        <f>SUMIF(AX806:AX809,"&lt;0")*Cadeirante/30*GU$4+SUMIF(AZ806:AZ809,"&lt;0")*Cadeirante/30*GU$4</f>
        <v>0</v>
      </c>
      <c r="GV806" s="104">
        <f>SUMIF(BB806:BB809,"&lt;0")*Cadeirante/30*GV$4+SUMIF(BD806:BD809,"&lt;0")*Cadeirante/30*GV$4</f>
        <v>0</v>
      </c>
      <c r="GW806" s="104">
        <f>SUMIF(BF806:BF809,"&lt;0")*Cadeirante/30*GW$4+SUMIF(BH806:BH809,"&lt;0")*Cadeirante/30*GW$4</f>
        <v>0</v>
      </c>
      <c r="GX806" s="104">
        <f>SUMIF(BJ806:BJ809,"&lt;0")*Cadeirante/30*GX$4+SUMIF(BL806:BL809,"&lt;0")*Cadeirante/30*GX$4</f>
        <v>0</v>
      </c>
      <c r="GY806" s="104">
        <f>SUMIF(BN806:BN809,"&lt;0")*Cadeirante/30*GY$4+SUMIF(BP806:BP809,"&lt;0")*Cadeirante/30*GY$4</f>
        <v>0</v>
      </c>
      <c r="GZ806" s="104">
        <f>SUMIF(BR806:BR809,"&lt;0")*Cadeirante/30*GZ$4+SUMIF(BT806:BT809,"&lt;0")*Cadeirante/30*GZ$4</f>
        <v>0</v>
      </c>
      <c r="HA806" s="104">
        <f>SUMIF(BV806:BV809,"&lt;0")*Cadeirante/30*HA$4+SUMIF(BX806:BX809,"&lt;0")*Cadeirante/30*HA$4</f>
        <v>0</v>
      </c>
      <c r="HB806" s="104">
        <f>SUMIF(BZ806:BZ809,"&lt;0")*Cadeirante/30*HB$4+SUMIF(CB806:CB809,"&lt;0")*Cadeirante/30*HB$4</f>
        <v>0</v>
      </c>
      <c r="HC806" s="104">
        <f>SUMIF(CD806:CD809,"&lt;0")*Cadeirante/30*HC$4+SUMIF(CF806:CF809,"&lt;0")*Cadeirante/30*HC$4</f>
        <v>0</v>
      </c>
      <c r="HD806" s="104">
        <f>SUMIF(CH806:CH809,"&lt;0")*Cadeirante/30*HD$4+SUMIF(CJ806:CJ809,"&lt;0")*Cadeirante/30*HD$4</f>
        <v>0</v>
      </c>
      <c r="HE806" s="104">
        <f>SUMIF(CL806:CL809,"&lt;0")*Cadeirante/30*HE$4+SUMIF(CN806:CN809,"&lt;0")*Cadeirante/30*HE$4</f>
        <v>0</v>
      </c>
      <c r="HF806" s="104">
        <f>SUMIF(CP806:CP809,"&lt;0")*Cadeirante/30*HF$4+SUMIF(CR806:CR809,"&lt;0")*Cadeirante/30*HF$4</f>
        <v>0</v>
      </c>
      <c r="HG806" s="104">
        <f>SUMIF(CT806:CT809,"&lt;0")*Cadeirante/30*HG$4+SUMIF(CV806:CV809,"&lt;0")*Cadeirante/30*HG$4</f>
        <v>0</v>
      </c>
      <c r="HH806" s="104">
        <f>SUMIF(CX806:CX809,"&lt;0")*Cadeirante/30*HH$4+SUMIF(CZ806:CZ809,"&lt;0")*Cadeirante/30*HH$4</f>
        <v>0</v>
      </c>
      <c r="HI806" s="104">
        <f>SUMIF(DB806:DB809,"&lt;0")*Cadeirante/30*HI$4+SUMIF(DD806:DD809,"&lt;0")*Cadeirante/30*HI$4</f>
        <v>0</v>
      </c>
      <c r="HJ806" s="104">
        <f>SUMIF(DF806:DF809,"&lt;0")*Cadeirante/30*HJ$4+SUMIF(DH806:DH809,"&lt;0")*Cadeirante/30*HJ$4</f>
        <v>0</v>
      </c>
      <c r="HK806" s="104">
        <f>SUMIF(DJ806:DJ809,"&lt;0")*Cadeirante/30*HK$4+SUMIF(DL806:DL809,"&lt;0")*Cadeirante/30*HK$4</f>
        <v>0</v>
      </c>
      <c r="HL806" s="104">
        <f>SUMIF(DN806:DN809,"&lt;0")*Cadeirante/30*HL$4+SUMIF(DP806:DP809,"&lt;0")*Cadeirante/30*HL$4</f>
        <v>0</v>
      </c>
      <c r="HM806" s="104">
        <f>SUMIF(DR806:DR809,"&lt;0")*Cadeirante/30*HM$4+SUMIF(DT806:DT809,"&lt;0")*Cadeirante/30*HM$4</f>
        <v>0</v>
      </c>
      <c r="HN806" s="104">
        <f>SUMIF(DV806:DV809,"&lt;0")*Cadeirante/30*HN$4+SUMIF(DX806:DX809,"&lt;0")*Cadeirante/30*HN$4</f>
        <v>0</v>
      </c>
      <c r="HO806" s="104">
        <f>SUMIF(DZ806:DZ809,"&lt;0")*Cadeirante/30*HO$4+SUMIF(EB806:EB809,"&lt;0")*Cadeirante/30*HO$4</f>
        <v>0</v>
      </c>
      <c r="HP806" s="104">
        <f>SUMIF(ED806:ED809,"&lt;0")*Cadeirante/30*HP$4+SUMIF(EF806:EF809,"&lt;0")*Cadeirante/30*HP$4</f>
        <v>0</v>
      </c>
      <c r="HQ806" s="64"/>
      <c r="HR806" s="64"/>
      <c r="HS806" s="64"/>
      <c r="HT806" s="64"/>
      <c r="HU806" s="64"/>
      <c r="HV806" s="64"/>
      <c r="HW806" s="176">
        <v>17629.309999999998</v>
      </c>
      <c r="HX806" s="64"/>
      <c r="HY806" s="280">
        <f>IF(ISTEXT(EM806), VALUE(EM806), EM806)</f>
        <v>0</v>
      </c>
      <c r="HZ806" s="280">
        <f>IF(ISTEXT(EN806), VALUE(EN806), EN806)</f>
        <v>0</v>
      </c>
      <c r="IA806" s="280">
        <f>IF(ISTEXT(EO806), VALUE(EO806), EO806)</f>
        <v>0</v>
      </c>
      <c r="IB806" s="64" t="b">
        <f>HW806=FE806</f>
        <v>0</v>
      </c>
      <c r="IC806" s="64"/>
    </row>
    <row r="807" spans="1:237" s="106" customFormat="1" ht="22.5" customHeight="1" x14ac:dyDescent="0.25">
      <c r="A807" s="368" t="s">
        <v>3896</v>
      </c>
      <c r="B807" s="369" t="s">
        <v>3897</v>
      </c>
      <c r="C807" s="370" t="s">
        <v>3229</v>
      </c>
      <c r="D807" s="371" t="s">
        <v>3898</v>
      </c>
      <c r="E807" s="371" t="s">
        <v>3899</v>
      </c>
      <c r="F807" s="372" t="s">
        <v>3222</v>
      </c>
      <c r="G807" s="372" t="s">
        <v>3223</v>
      </c>
      <c r="H807" s="373" t="s">
        <v>246</v>
      </c>
      <c r="I807" s="374" t="s">
        <v>3900</v>
      </c>
      <c r="J807" s="421" t="s">
        <v>3227</v>
      </c>
      <c r="K807" s="421" t="s">
        <v>3230</v>
      </c>
      <c r="L807" s="329">
        <f>CONTINUA!BV807</f>
        <v>19</v>
      </c>
      <c r="M807" s="329">
        <f>CONTINUA!BW807</f>
        <v>0</v>
      </c>
      <c r="N807" s="657"/>
      <c r="O807" s="658" t="s">
        <v>4233</v>
      </c>
      <c r="P807" s="659" t="s">
        <v>206</v>
      </c>
      <c r="Q807" s="400">
        <v>45</v>
      </c>
      <c r="R807" s="401"/>
      <c r="S807" s="400">
        <v>4</v>
      </c>
      <c r="T807" s="401"/>
      <c r="U807" s="400"/>
      <c r="V807" s="401"/>
      <c r="W807" s="400"/>
      <c r="X807" s="401"/>
      <c r="Y807" s="400"/>
      <c r="Z807" s="401"/>
      <c r="AA807" s="400"/>
      <c r="AB807" s="401"/>
      <c r="AC807" s="400"/>
      <c r="AD807" s="401"/>
      <c r="AE807" s="400"/>
      <c r="AF807" s="401"/>
      <c r="AG807" s="400"/>
      <c r="AH807" s="401"/>
      <c r="AI807" s="400"/>
      <c r="AJ807" s="401"/>
      <c r="AK807" s="400">
        <v>-1</v>
      </c>
      <c r="AL807" s="401"/>
      <c r="AM807" s="400"/>
      <c r="AN807" s="401"/>
      <c r="AO807" s="400"/>
      <c r="AP807" s="401"/>
      <c r="AQ807" s="400"/>
      <c r="AR807" s="401"/>
      <c r="AS807" s="400"/>
      <c r="AT807" s="401"/>
      <c r="AU807" s="400"/>
      <c r="AV807" s="401"/>
      <c r="AW807" s="400"/>
      <c r="AX807" s="401"/>
      <c r="AY807" s="400"/>
      <c r="AZ807" s="401"/>
      <c r="BA807" s="400">
        <v>-1</v>
      </c>
      <c r="BB807" s="401"/>
      <c r="BC807" s="400"/>
      <c r="BD807" s="401"/>
      <c r="BE807" s="400"/>
      <c r="BF807" s="401"/>
      <c r="BG807" s="400"/>
      <c r="BH807" s="401"/>
      <c r="BI807" s="400"/>
      <c r="BJ807" s="401"/>
      <c r="BK807" s="400"/>
      <c r="BL807" s="401"/>
      <c r="BM807" s="400"/>
      <c r="BN807" s="401"/>
      <c r="BO807" s="400"/>
      <c r="BP807" s="401"/>
      <c r="BQ807" s="400"/>
      <c r="BR807" s="401"/>
      <c r="BS807" s="400"/>
      <c r="BT807" s="401"/>
      <c r="BU807" s="400"/>
      <c r="BV807" s="401"/>
      <c r="BW807" s="400"/>
      <c r="BX807" s="401"/>
      <c r="BY807" s="400">
        <v>1</v>
      </c>
      <c r="BZ807" s="401"/>
      <c r="CA807" s="400">
        <v>2</v>
      </c>
      <c r="CB807" s="401"/>
      <c r="CC807" s="400"/>
      <c r="CD807" s="401"/>
      <c r="CE807" s="400"/>
      <c r="CF807" s="401"/>
      <c r="CG807" s="400"/>
      <c r="CH807" s="401"/>
      <c r="CI807" s="400"/>
      <c r="CJ807" s="401"/>
      <c r="CK807" s="400"/>
      <c r="CL807" s="401"/>
      <c r="CM807" s="400"/>
      <c r="CN807" s="401"/>
      <c r="CO807" s="400"/>
      <c r="CP807" s="401"/>
      <c r="CQ807" s="400"/>
      <c r="CR807" s="401"/>
      <c r="CS807" s="400"/>
      <c r="CT807" s="401"/>
      <c r="CU807" s="400"/>
      <c r="CV807" s="401"/>
      <c r="CW807" s="400"/>
      <c r="CX807" s="401"/>
      <c r="CY807" s="400"/>
      <c r="CZ807" s="401"/>
      <c r="DA807" s="400"/>
      <c r="DB807" s="401"/>
      <c r="DC807" s="400">
        <v>1</v>
      </c>
      <c r="DD807" s="401"/>
      <c r="DE807" s="400"/>
      <c r="DF807" s="401"/>
      <c r="DG807" s="400"/>
      <c r="DH807" s="401"/>
      <c r="DI807" s="400"/>
      <c r="DJ807" s="401"/>
      <c r="DK807" s="400"/>
      <c r="DL807" s="401"/>
      <c r="DM807" s="400"/>
      <c r="DN807" s="401"/>
      <c r="DO807" s="400"/>
      <c r="DP807" s="401"/>
      <c r="DQ807" s="400"/>
      <c r="DR807" s="401"/>
      <c r="DS807" s="400"/>
      <c r="DT807" s="401"/>
      <c r="DU807" s="400"/>
      <c r="DV807" s="401"/>
      <c r="DW807" s="400"/>
      <c r="DX807" s="401"/>
      <c r="DY807" s="400">
        <v>-1</v>
      </c>
      <c r="DZ807" s="401"/>
      <c r="EA807" s="400"/>
      <c r="EB807" s="401"/>
      <c r="EC807" s="400"/>
      <c r="ED807" s="401"/>
      <c r="EE807" s="400"/>
      <c r="EF807" s="401"/>
      <c r="EG807" s="400"/>
      <c r="EH807" s="401"/>
      <c r="EI807" s="400"/>
      <c r="EJ807" s="447"/>
      <c r="EK807" s="511"/>
      <c r="EL807" s="514"/>
      <c r="EM807" s="448"/>
      <c r="EN807" s="344"/>
      <c r="EO807" s="345"/>
      <c r="EP807" s="171">
        <f t="shared" si="888"/>
        <v>45</v>
      </c>
      <c r="EQ807" s="171">
        <f t="shared" si="889"/>
        <v>-2</v>
      </c>
      <c r="ER807" s="171">
        <f t="shared" si="890"/>
        <v>7</v>
      </c>
      <c r="ES807" s="171">
        <f t="shared" si="891"/>
        <v>0</v>
      </c>
      <c r="ET807" s="171">
        <f t="shared" si="892"/>
        <v>0</v>
      </c>
      <c r="EU807" s="171">
        <f t="shared" si="893"/>
        <v>0</v>
      </c>
      <c r="EV807" s="172">
        <f t="shared" si="894"/>
        <v>50</v>
      </c>
      <c r="EW807" s="173"/>
      <c r="EX807" s="248">
        <f t="shared" si="921"/>
        <v>0</v>
      </c>
      <c r="EY807" s="174">
        <f>(L807*regular)+(M807*Cadeirantee)</f>
        <v>183.16000000000003</v>
      </c>
      <c r="EZ807" s="249">
        <f>SUMIF(FG807:GJ807,"&gt;0")</f>
        <v>0</v>
      </c>
      <c r="FA807" s="249">
        <f>SUMIF(FG807:GJ807,"&lt;0")+SUMIF(GN807:HP807,"&lt;0")</f>
        <v>0</v>
      </c>
      <c r="FB807" s="174">
        <v>0</v>
      </c>
      <c r="FC807" s="126">
        <f>N807*km*'VALORES TABELA'!$B$13</f>
        <v>0</v>
      </c>
      <c r="FD807" s="250">
        <f t="shared" ref="FD807:FD810" si="922">GL807</f>
        <v>0</v>
      </c>
      <c r="FE807" s="105"/>
      <c r="FF807" s="119"/>
      <c r="FG807" s="119"/>
      <c r="FH807" s="119"/>
      <c r="FI807" s="119"/>
      <c r="FJ807" s="119"/>
      <c r="FK807" s="119"/>
      <c r="FL807" s="119"/>
      <c r="FM807" s="119"/>
      <c r="FN807" s="119"/>
      <c r="FO807" s="119"/>
      <c r="FP807" s="119"/>
      <c r="FQ807" s="119"/>
      <c r="FR807" s="119"/>
      <c r="FS807" s="119"/>
      <c r="FT807" s="119"/>
      <c r="FU807" s="119"/>
      <c r="FV807" s="119"/>
      <c r="FW807" s="119"/>
      <c r="FX807" s="119"/>
      <c r="FY807" s="119"/>
      <c r="FZ807" s="119"/>
      <c r="GA807" s="119"/>
      <c r="GB807" s="119"/>
      <c r="GC807" s="119"/>
      <c r="GD807" s="119"/>
      <c r="GE807" s="119"/>
      <c r="GF807" s="119"/>
      <c r="GG807" s="119"/>
      <c r="GH807" s="119"/>
      <c r="GI807" s="119"/>
      <c r="GJ807" s="119"/>
      <c r="GK807" s="251"/>
      <c r="GL807" s="103">
        <f t="shared" si="895"/>
        <v>0</v>
      </c>
      <c r="GM807" s="124"/>
      <c r="GN807" s="104"/>
      <c r="GO807" s="104"/>
      <c r="GP807" s="104"/>
      <c r="GQ807" s="104"/>
      <c r="GR807" s="104"/>
      <c r="GS807" s="104"/>
      <c r="GT807" s="104"/>
      <c r="GU807" s="104"/>
      <c r="GV807" s="104"/>
      <c r="GW807" s="104"/>
      <c r="GX807" s="104"/>
      <c r="GY807" s="104"/>
      <c r="GZ807" s="104"/>
      <c r="HA807" s="104"/>
      <c r="HB807" s="104"/>
      <c r="HC807" s="104"/>
      <c r="HD807" s="104"/>
      <c r="HE807" s="104"/>
      <c r="HF807" s="104"/>
      <c r="HG807" s="104"/>
      <c r="HH807" s="104"/>
      <c r="HI807" s="104"/>
      <c r="HJ807" s="104"/>
      <c r="HK807" s="104"/>
      <c r="HL807" s="104"/>
      <c r="HM807" s="104"/>
      <c r="HN807" s="104"/>
      <c r="HO807" s="104"/>
      <c r="HP807" s="104"/>
      <c r="HQ807" s="64"/>
      <c r="HR807" s="64"/>
      <c r="HS807" s="64"/>
      <c r="HT807" s="64"/>
      <c r="HU807" s="64"/>
      <c r="HV807" s="64"/>
      <c r="HW807" s="105"/>
      <c r="HX807" s="64"/>
      <c r="HY807" s="280">
        <f t="shared" ref="HY807:HY810" si="923">IF(ISTEXT(EM807), VALUE(EM807), EM807)</f>
        <v>0</v>
      </c>
      <c r="HZ807" s="280">
        <f t="shared" ref="HZ807:HZ810" si="924">IF(ISTEXT(EN807), VALUE(EN807), EN807)</f>
        <v>0</v>
      </c>
      <c r="IA807" s="280">
        <f t="shared" ref="IA807:IA810" si="925">IF(ISTEXT(EO807), VALUE(EO807), EO807)</f>
        <v>0</v>
      </c>
      <c r="IB807" s="64"/>
      <c r="IC807" s="64"/>
    </row>
    <row r="808" spans="1:237" s="106" customFormat="1" ht="22.5" customHeight="1" x14ac:dyDescent="0.25">
      <c r="A808" s="368" t="s">
        <v>3896</v>
      </c>
      <c r="B808" s="369" t="s">
        <v>3897</v>
      </c>
      <c r="C808" s="375" t="s">
        <v>3229</v>
      </c>
      <c r="D808" s="371" t="s">
        <v>3898</v>
      </c>
      <c r="E808" s="371" t="s">
        <v>3899</v>
      </c>
      <c r="F808" s="376" t="s">
        <v>3222</v>
      </c>
      <c r="G808" s="376" t="s">
        <v>3223</v>
      </c>
      <c r="H808" s="373" t="s">
        <v>246</v>
      </c>
      <c r="I808" s="374" t="s">
        <v>3900</v>
      </c>
      <c r="J808" s="421" t="s">
        <v>3227</v>
      </c>
      <c r="K808" s="422" t="s">
        <v>3231</v>
      </c>
      <c r="L808" s="329">
        <f>CONTINUA!BV808</f>
        <v>0</v>
      </c>
      <c r="M808" s="329">
        <f>CONTINUA!BW808</f>
        <v>0</v>
      </c>
      <c r="N808" s="657"/>
      <c r="O808" s="658" t="s">
        <v>4233</v>
      </c>
      <c r="P808" s="659" t="s">
        <v>206</v>
      </c>
      <c r="Q808" s="400"/>
      <c r="R808" s="401"/>
      <c r="S808" s="400"/>
      <c r="T808" s="401"/>
      <c r="U808" s="400"/>
      <c r="V808" s="401"/>
      <c r="W808" s="400"/>
      <c r="X808" s="401"/>
      <c r="Y808" s="400"/>
      <c r="Z808" s="401"/>
      <c r="AA808" s="400"/>
      <c r="AB808" s="401"/>
      <c r="AC808" s="400"/>
      <c r="AD808" s="401"/>
      <c r="AE808" s="400"/>
      <c r="AF808" s="401"/>
      <c r="AG808" s="400"/>
      <c r="AH808" s="401"/>
      <c r="AI808" s="400"/>
      <c r="AJ808" s="401"/>
      <c r="AK808" s="400"/>
      <c r="AL808" s="401"/>
      <c r="AM808" s="400"/>
      <c r="AN808" s="401"/>
      <c r="AO808" s="400"/>
      <c r="AP808" s="401"/>
      <c r="AQ808" s="400"/>
      <c r="AR808" s="401"/>
      <c r="AS808" s="400"/>
      <c r="AT808" s="401"/>
      <c r="AU808" s="400"/>
      <c r="AV808" s="401"/>
      <c r="AW808" s="400"/>
      <c r="AX808" s="401"/>
      <c r="AY808" s="400"/>
      <c r="AZ808" s="401"/>
      <c r="BA808" s="400"/>
      <c r="BB808" s="401"/>
      <c r="BC808" s="400"/>
      <c r="BD808" s="401"/>
      <c r="BE808" s="400"/>
      <c r="BF808" s="401"/>
      <c r="BG808" s="400"/>
      <c r="BH808" s="401"/>
      <c r="BI808" s="400"/>
      <c r="BJ808" s="401"/>
      <c r="BK808" s="400"/>
      <c r="BL808" s="401"/>
      <c r="BM808" s="400"/>
      <c r="BN808" s="401"/>
      <c r="BO808" s="400"/>
      <c r="BP808" s="401"/>
      <c r="BQ808" s="400"/>
      <c r="BR808" s="401"/>
      <c r="BS808" s="400"/>
      <c r="BT808" s="401"/>
      <c r="BU808" s="400"/>
      <c r="BV808" s="401"/>
      <c r="BW808" s="400"/>
      <c r="BX808" s="401"/>
      <c r="BY808" s="400"/>
      <c r="BZ808" s="401"/>
      <c r="CA808" s="400"/>
      <c r="CB808" s="401"/>
      <c r="CC808" s="400"/>
      <c r="CD808" s="401"/>
      <c r="CE808" s="400"/>
      <c r="CF808" s="401"/>
      <c r="CG808" s="400"/>
      <c r="CH808" s="401"/>
      <c r="CI808" s="400"/>
      <c r="CJ808" s="401"/>
      <c r="CK808" s="400"/>
      <c r="CL808" s="401"/>
      <c r="CM808" s="400"/>
      <c r="CN808" s="401"/>
      <c r="CO808" s="400"/>
      <c r="CP808" s="401"/>
      <c r="CQ808" s="400"/>
      <c r="CR808" s="401"/>
      <c r="CS808" s="400"/>
      <c r="CT808" s="401"/>
      <c r="CU808" s="400"/>
      <c r="CV808" s="401"/>
      <c r="CW808" s="400"/>
      <c r="CX808" s="401"/>
      <c r="CY808" s="400"/>
      <c r="CZ808" s="401"/>
      <c r="DA808" s="400"/>
      <c r="DB808" s="401"/>
      <c r="DC808" s="400"/>
      <c r="DD808" s="401"/>
      <c r="DE808" s="400"/>
      <c r="DF808" s="401"/>
      <c r="DG808" s="400"/>
      <c r="DH808" s="401"/>
      <c r="DI808" s="400"/>
      <c r="DJ808" s="401"/>
      <c r="DK808" s="400"/>
      <c r="DL808" s="401"/>
      <c r="DM808" s="400"/>
      <c r="DN808" s="401"/>
      <c r="DO808" s="400"/>
      <c r="DP808" s="401"/>
      <c r="DQ808" s="400"/>
      <c r="DR808" s="401"/>
      <c r="DS808" s="400"/>
      <c r="DT808" s="401"/>
      <c r="DU808" s="400"/>
      <c r="DV808" s="401"/>
      <c r="DW808" s="400"/>
      <c r="DX808" s="401"/>
      <c r="DY808" s="400"/>
      <c r="DZ808" s="401"/>
      <c r="EA808" s="400"/>
      <c r="EB808" s="401"/>
      <c r="EC808" s="400"/>
      <c r="ED808" s="401"/>
      <c r="EE808" s="400"/>
      <c r="EF808" s="401"/>
      <c r="EG808" s="400"/>
      <c r="EH808" s="401"/>
      <c r="EI808" s="400"/>
      <c r="EJ808" s="447"/>
      <c r="EK808" s="511"/>
      <c r="EL808" s="514"/>
      <c r="EM808" s="448"/>
      <c r="EN808" s="344"/>
      <c r="EO808" s="345"/>
      <c r="EP808" s="171">
        <f t="shared" si="888"/>
        <v>0</v>
      </c>
      <c r="EQ808" s="171">
        <f t="shared" si="889"/>
        <v>0</v>
      </c>
      <c r="ER808" s="171">
        <f t="shared" si="890"/>
        <v>0</v>
      </c>
      <c r="ES808" s="171">
        <f t="shared" si="891"/>
        <v>0</v>
      </c>
      <c r="ET808" s="171">
        <f t="shared" si="892"/>
        <v>0</v>
      </c>
      <c r="EU808" s="171">
        <f t="shared" si="893"/>
        <v>0</v>
      </c>
      <c r="EV808" s="172">
        <f t="shared" si="894"/>
        <v>0</v>
      </c>
      <c r="EW808" s="125"/>
      <c r="EX808" s="248">
        <f t="shared" si="921"/>
        <v>0</v>
      </c>
      <c r="EY808" s="174">
        <f>(L808*regular)+(M808*Cadeirantee)</f>
        <v>0</v>
      </c>
      <c r="EZ808" s="249">
        <f>SUMIF(FG808:GJ808,"&gt;0")</f>
        <v>0</v>
      </c>
      <c r="FA808" s="249">
        <f>SUMIF(FG808:GJ808,"&lt;0")+SUMIF(GN808:HP808,"&lt;0")</f>
        <v>0</v>
      </c>
      <c r="FB808" s="174">
        <v>0</v>
      </c>
      <c r="FC808" s="126">
        <f>N808*km*'VALORES TABELA'!$B$13</f>
        <v>0</v>
      </c>
      <c r="FD808" s="250">
        <f t="shared" si="922"/>
        <v>0</v>
      </c>
      <c r="FE808" s="105"/>
      <c r="FF808" s="108"/>
      <c r="FG808" s="108"/>
      <c r="FH808" s="108"/>
      <c r="FI808" s="108"/>
      <c r="FJ808" s="108"/>
      <c r="FK808" s="108"/>
      <c r="FL808" s="108"/>
      <c r="FM808" s="108"/>
      <c r="FN808" s="108"/>
      <c r="FO808" s="108"/>
      <c r="FP808" s="108"/>
      <c r="FQ808" s="108"/>
      <c r="FR808" s="108"/>
      <c r="FS808" s="108"/>
      <c r="FT808" s="108"/>
      <c r="FU808" s="108"/>
      <c r="FV808" s="108"/>
      <c r="FW808" s="108"/>
      <c r="FX808" s="108"/>
      <c r="FY808" s="108"/>
      <c r="FZ808" s="108"/>
      <c r="GA808" s="108"/>
      <c r="GB808" s="108"/>
      <c r="GC808" s="108"/>
      <c r="GD808" s="108"/>
      <c r="GE808" s="108"/>
      <c r="GF808" s="108"/>
      <c r="GG808" s="108"/>
      <c r="GH808" s="108"/>
      <c r="GI808" s="108"/>
      <c r="GJ808" s="108"/>
      <c r="GK808" s="251"/>
      <c r="GL808" s="103">
        <f t="shared" si="895"/>
        <v>0</v>
      </c>
      <c r="GM808" s="124"/>
      <c r="GN808" s="104"/>
      <c r="GO808" s="104"/>
      <c r="GP808" s="104"/>
      <c r="GQ808" s="104"/>
      <c r="GR808" s="104"/>
      <c r="GS808" s="104"/>
      <c r="GT808" s="104"/>
      <c r="GU808" s="104"/>
      <c r="GV808" s="104"/>
      <c r="GW808" s="104"/>
      <c r="GX808" s="104"/>
      <c r="GY808" s="104"/>
      <c r="GZ808" s="104"/>
      <c r="HA808" s="104"/>
      <c r="HB808" s="104"/>
      <c r="HC808" s="104"/>
      <c r="HD808" s="104"/>
      <c r="HE808" s="104"/>
      <c r="HF808" s="104"/>
      <c r="HG808" s="104"/>
      <c r="HH808" s="104"/>
      <c r="HI808" s="104"/>
      <c r="HJ808" s="104"/>
      <c r="HK808" s="104"/>
      <c r="HL808" s="104"/>
      <c r="HM808" s="104"/>
      <c r="HN808" s="104"/>
      <c r="HO808" s="104"/>
      <c r="HP808" s="104"/>
      <c r="HQ808" s="64"/>
      <c r="HR808" s="64"/>
      <c r="HS808" s="64"/>
      <c r="HT808" s="64"/>
      <c r="HU808" s="64"/>
      <c r="HV808" s="64"/>
      <c r="HW808" s="105"/>
      <c r="HX808" s="64"/>
      <c r="HY808" s="280">
        <f t="shared" si="923"/>
        <v>0</v>
      </c>
      <c r="HZ808" s="280">
        <f t="shared" si="924"/>
        <v>0</v>
      </c>
      <c r="IA808" s="280">
        <f t="shared" si="925"/>
        <v>0</v>
      </c>
      <c r="IB808" s="64"/>
      <c r="IC808" s="64"/>
    </row>
    <row r="809" spans="1:237" s="106" customFormat="1" ht="22.5" customHeight="1" x14ac:dyDescent="0.25">
      <c r="A809" s="368" t="s">
        <v>3896</v>
      </c>
      <c r="B809" s="369" t="s">
        <v>3897</v>
      </c>
      <c r="C809" s="375" t="s">
        <v>3229</v>
      </c>
      <c r="D809" s="371" t="s">
        <v>3898</v>
      </c>
      <c r="E809" s="371" t="s">
        <v>3899</v>
      </c>
      <c r="F809" s="376" t="s">
        <v>3222</v>
      </c>
      <c r="G809" s="376" t="s">
        <v>3223</v>
      </c>
      <c r="H809" s="373" t="s">
        <v>246</v>
      </c>
      <c r="I809" s="374" t="s">
        <v>3900</v>
      </c>
      <c r="J809" s="421" t="s">
        <v>3227</v>
      </c>
      <c r="K809" s="423" t="s">
        <v>3232</v>
      </c>
      <c r="L809" s="329">
        <f>CONTINUA!BV809</f>
        <v>0</v>
      </c>
      <c r="M809" s="329">
        <f>CONTINUA!BW809</f>
        <v>0</v>
      </c>
      <c r="N809" s="657"/>
      <c r="O809" s="658" t="s">
        <v>4233</v>
      </c>
      <c r="P809" s="659" t="s">
        <v>206</v>
      </c>
      <c r="Q809" s="400"/>
      <c r="R809" s="401"/>
      <c r="S809" s="400"/>
      <c r="T809" s="401"/>
      <c r="U809" s="400"/>
      <c r="V809" s="401"/>
      <c r="W809" s="400"/>
      <c r="X809" s="401"/>
      <c r="Y809" s="400"/>
      <c r="Z809" s="401"/>
      <c r="AA809" s="400"/>
      <c r="AB809" s="401"/>
      <c r="AC809" s="400"/>
      <c r="AD809" s="401"/>
      <c r="AE809" s="400"/>
      <c r="AF809" s="401"/>
      <c r="AG809" s="400"/>
      <c r="AH809" s="401"/>
      <c r="AI809" s="400"/>
      <c r="AJ809" s="401"/>
      <c r="AK809" s="400"/>
      <c r="AL809" s="401"/>
      <c r="AM809" s="400"/>
      <c r="AN809" s="401"/>
      <c r="AO809" s="400"/>
      <c r="AP809" s="401"/>
      <c r="AQ809" s="400"/>
      <c r="AR809" s="401"/>
      <c r="AS809" s="400"/>
      <c r="AT809" s="401"/>
      <c r="AU809" s="400"/>
      <c r="AV809" s="401"/>
      <c r="AW809" s="400"/>
      <c r="AX809" s="401"/>
      <c r="AY809" s="400"/>
      <c r="AZ809" s="401"/>
      <c r="BA809" s="400"/>
      <c r="BB809" s="401"/>
      <c r="BC809" s="400"/>
      <c r="BD809" s="401"/>
      <c r="BE809" s="400"/>
      <c r="BF809" s="401"/>
      <c r="BG809" s="400"/>
      <c r="BH809" s="401"/>
      <c r="BI809" s="400"/>
      <c r="BJ809" s="401"/>
      <c r="BK809" s="400"/>
      <c r="BL809" s="401"/>
      <c r="BM809" s="400"/>
      <c r="BN809" s="401"/>
      <c r="BO809" s="400"/>
      <c r="BP809" s="401"/>
      <c r="BQ809" s="400"/>
      <c r="BR809" s="401"/>
      <c r="BS809" s="400"/>
      <c r="BT809" s="401"/>
      <c r="BU809" s="400"/>
      <c r="BV809" s="401"/>
      <c r="BW809" s="400"/>
      <c r="BX809" s="401"/>
      <c r="BY809" s="400"/>
      <c r="BZ809" s="401"/>
      <c r="CA809" s="400"/>
      <c r="CB809" s="401"/>
      <c r="CC809" s="400"/>
      <c r="CD809" s="401"/>
      <c r="CE809" s="400"/>
      <c r="CF809" s="401"/>
      <c r="CG809" s="400"/>
      <c r="CH809" s="401"/>
      <c r="CI809" s="400"/>
      <c r="CJ809" s="401"/>
      <c r="CK809" s="400"/>
      <c r="CL809" s="401"/>
      <c r="CM809" s="400"/>
      <c r="CN809" s="401"/>
      <c r="CO809" s="400"/>
      <c r="CP809" s="401"/>
      <c r="CQ809" s="400"/>
      <c r="CR809" s="401"/>
      <c r="CS809" s="400"/>
      <c r="CT809" s="401"/>
      <c r="CU809" s="400"/>
      <c r="CV809" s="401"/>
      <c r="CW809" s="400"/>
      <c r="CX809" s="401"/>
      <c r="CY809" s="400"/>
      <c r="CZ809" s="401"/>
      <c r="DA809" s="400"/>
      <c r="DB809" s="401"/>
      <c r="DC809" s="400"/>
      <c r="DD809" s="401"/>
      <c r="DE809" s="400"/>
      <c r="DF809" s="401"/>
      <c r="DG809" s="400"/>
      <c r="DH809" s="401"/>
      <c r="DI809" s="400"/>
      <c r="DJ809" s="401"/>
      <c r="DK809" s="400"/>
      <c r="DL809" s="401"/>
      <c r="DM809" s="400"/>
      <c r="DN809" s="401"/>
      <c r="DO809" s="400"/>
      <c r="DP809" s="401"/>
      <c r="DQ809" s="400"/>
      <c r="DR809" s="401"/>
      <c r="DS809" s="400"/>
      <c r="DT809" s="401"/>
      <c r="DU809" s="400"/>
      <c r="DV809" s="401"/>
      <c r="DW809" s="400"/>
      <c r="DX809" s="401"/>
      <c r="DY809" s="400"/>
      <c r="DZ809" s="401"/>
      <c r="EA809" s="400"/>
      <c r="EB809" s="401"/>
      <c r="EC809" s="400"/>
      <c r="ED809" s="401"/>
      <c r="EE809" s="400"/>
      <c r="EF809" s="401"/>
      <c r="EG809" s="400"/>
      <c r="EH809" s="401"/>
      <c r="EI809" s="400"/>
      <c r="EJ809" s="447"/>
      <c r="EK809" s="511"/>
      <c r="EL809" s="514"/>
      <c r="EM809" s="448"/>
      <c r="EN809" s="344"/>
      <c r="EO809" s="345"/>
      <c r="EP809" s="171">
        <f t="shared" si="888"/>
        <v>0</v>
      </c>
      <c r="EQ809" s="171">
        <f t="shared" si="889"/>
        <v>0</v>
      </c>
      <c r="ER809" s="171">
        <f t="shared" si="890"/>
        <v>0</v>
      </c>
      <c r="ES809" s="171">
        <f t="shared" si="891"/>
        <v>0</v>
      </c>
      <c r="ET809" s="171">
        <f t="shared" si="892"/>
        <v>0</v>
      </c>
      <c r="EU809" s="171">
        <f t="shared" si="893"/>
        <v>0</v>
      </c>
      <c r="EV809" s="172">
        <f t="shared" si="894"/>
        <v>0</v>
      </c>
      <c r="EW809" s="127"/>
      <c r="EX809" s="248">
        <f t="shared" si="921"/>
        <v>0</v>
      </c>
      <c r="EY809" s="174">
        <f>(L809*regular)+(M809*Cadeirantee)</f>
        <v>0</v>
      </c>
      <c r="EZ809" s="249">
        <f>SUMIF(FG809:GJ809,"&gt;0")</f>
        <v>0</v>
      </c>
      <c r="FA809" s="249">
        <f>SUMIF(FG809:GJ809,"&lt;0")+SUMIF(GN809:HP809,"&lt;0")</f>
        <v>0</v>
      </c>
      <c r="FB809" s="174">
        <v>0</v>
      </c>
      <c r="FC809" s="126">
        <f>N809*km*'VALORES TABELA'!$B$13</f>
        <v>0</v>
      </c>
      <c r="FD809" s="250">
        <f t="shared" si="922"/>
        <v>0</v>
      </c>
      <c r="FE809" s="105"/>
      <c r="FF809" s="118"/>
      <c r="FG809" s="118"/>
      <c r="FH809" s="118"/>
      <c r="FI809" s="118"/>
      <c r="FJ809" s="118"/>
      <c r="FK809" s="118"/>
      <c r="FL809" s="118"/>
      <c r="FM809" s="118"/>
      <c r="FN809" s="118"/>
      <c r="FO809" s="118"/>
      <c r="FP809" s="118"/>
      <c r="FQ809" s="118"/>
      <c r="FR809" s="118"/>
      <c r="FS809" s="118"/>
      <c r="FT809" s="118"/>
      <c r="FU809" s="118"/>
      <c r="FV809" s="118"/>
      <c r="FW809" s="118"/>
      <c r="FX809" s="118"/>
      <c r="FY809" s="118"/>
      <c r="FZ809" s="118"/>
      <c r="GA809" s="118"/>
      <c r="GB809" s="118"/>
      <c r="GC809" s="118"/>
      <c r="GD809" s="118"/>
      <c r="GE809" s="118"/>
      <c r="GF809" s="118"/>
      <c r="GG809" s="118"/>
      <c r="GH809" s="118"/>
      <c r="GI809" s="118"/>
      <c r="GJ809" s="118"/>
      <c r="GK809" s="252"/>
      <c r="GL809" s="103">
        <f t="shared" si="895"/>
        <v>0</v>
      </c>
      <c r="GM809" s="124"/>
      <c r="GN809" s="104"/>
      <c r="GO809" s="104"/>
      <c r="GP809" s="104"/>
      <c r="GQ809" s="104"/>
      <c r="GR809" s="104"/>
      <c r="GS809" s="104"/>
      <c r="GT809" s="104"/>
      <c r="GU809" s="104"/>
      <c r="GV809" s="104"/>
      <c r="GW809" s="104"/>
      <c r="GX809" s="104"/>
      <c r="GY809" s="104"/>
      <c r="GZ809" s="104"/>
      <c r="HA809" s="104"/>
      <c r="HB809" s="104"/>
      <c r="HC809" s="104"/>
      <c r="HD809" s="104"/>
      <c r="HE809" s="104"/>
      <c r="HF809" s="104"/>
      <c r="HG809" s="104"/>
      <c r="HH809" s="104"/>
      <c r="HI809" s="104"/>
      <c r="HJ809" s="104"/>
      <c r="HK809" s="104"/>
      <c r="HL809" s="104"/>
      <c r="HM809" s="104"/>
      <c r="HN809" s="104"/>
      <c r="HO809" s="104"/>
      <c r="HP809" s="104"/>
      <c r="HQ809" s="64"/>
      <c r="HR809" s="65"/>
      <c r="HS809" s="65"/>
      <c r="HT809" s="65"/>
      <c r="HU809" s="65"/>
      <c r="HV809" s="65"/>
      <c r="HW809" s="105"/>
      <c r="HX809" s="65"/>
      <c r="HY809" s="280">
        <f t="shared" si="923"/>
        <v>0</v>
      </c>
      <c r="HZ809" s="280">
        <f t="shared" si="924"/>
        <v>0</v>
      </c>
      <c r="IA809" s="280">
        <f t="shared" si="925"/>
        <v>0</v>
      </c>
      <c r="IB809" s="65"/>
      <c r="IC809" s="65"/>
    </row>
    <row r="810" spans="1:237" s="106" customFormat="1" ht="22.5" customHeight="1" thickBot="1" x14ac:dyDescent="0.3">
      <c r="A810" s="377" t="s">
        <v>3896</v>
      </c>
      <c r="B810" s="378" t="s">
        <v>3897</v>
      </c>
      <c r="C810" s="379" t="s">
        <v>3229</v>
      </c>
      <c r="D810" s="380" t="s">
        <v>3898</v>
      </c>
      <c r="E810" s="380" t="s">
        <v>3899</v>
      </c>
      <c r="F810" s="381" t="s">
        <v>3222</v>
      </c>
      <c r="G810" s="381" t="s">
        <v>3223</v>
      </c>
      <c r="H810" s="382" t="s">
        <v>246</v>
      </c>
      <c r="I810" s="383" t="s">
        <v>3900</v>
      </c>
      <c r="J810" s="421" t="s">
        <v>3227</v>
      </c>
      <c r="K810" s="424" t="s">
        <v>60</v>
      </c>
      <c r="L810" s="329">
        <f>CONTINUA!BV810</f>
        <v>0</v>
      </c>
      <c r="M810" s="329">
        <f>CONTINUA!BW810</f>
        <v>0</v>
      </c>
      <c r="N810" s="657"/>
      <c r="O810" s="658" t="s">
        <v>4233</v>
      </c>
      <c r="P810" s="659" t="s">
        <v>206</v>
      </c>
      <c r="Q810" s="400"/>
      <c r="R810" s="401"/>
      <c r="S810" s="400"/>
      <c r="T810" s="401"/>
      <c r="U810" s="400"/>
      <c r="V810" s="401"/>
      <c r="W810" s="400"/>
      <c r="X810" s="401"/>
      <c r="Y810" s="400"/>
      <c r="Z810" s="401"/>
      <c r="AA810" s="400"/>
      <c r="AB810" s="401"/>
      <c r="AC810" s="400"/>
      <c r="AD810" s="401"/>
      <c r="AE810" s="400"/>
      <c r="AF810" s="401"/>
      <c r="AG810" s="400"/>
      <c r="AH810" s="401"/>
      <c r="AI810" s="400"/>
      <c r="AJ810" s="401"/>
      <c r="AK810" s="400"/>
      <c r="AL810" s="401"/>
      <c r="AM810" s="400"/>
      <c r="AN810" s="401"/>
      <c r="AO810" s="400"/>
      <c r="AP810" s="401"/>
      <c r="AQ810" s="400"/>
      <c r="AR810" s="401"/>
      <c r="AS810" s="400"/>
      <c r="AT810" s="401"/>
      <c r="AU810" s="400"/>
      <c r="AV810" s="401"/>
      <c r="AW810" s="400"/>
      <c r="AX810" s="401"/>
      <c r="AY810" s="400"/>
      <c r="AZ810" s="401"/>
      <c r="BA810" s="400"/>
      <c r="BB810" s="401"/>
      <c r="BC810" s="400"/>
      <c r="BD810" s="401"/>
      <c r="BE810" s="400"/>
      <c r="BF810" s="401"/>
      <c r="BG810" s="400"/>
      <c r="BH810" s="401"/>
      <c r="BI810" s="400"/>
      <c r="BJ810" s="401"/>
      <c r="BK810" s="400"/>
      <c r="BL810" s="401"/>
      <c r="BM810" s="400"/>
      <c r="BN810" s="401"/>
      <c r="BO810" s="400"/>
      <c r="BP810" s="401"/>
      <c r="BQ810" s="400"/>
      <c r="BR810" s="401"/>
      <c r="BS810" s="400"/>
      <c r="BT810" s="401"/>
      <c r="BU810" s="400"/>
      <c r="BV810" s="401"/>
      <c r="BW810" s="400"/>
      <c r="BX810" s="401"/>
      <c r="BY810" s="400"/>
      <c r="BZ810" s="401"/>
      <c r="CA810" s="400"/>
      <c r="CB810" s="401"/>
      <c r="CC810" s="400"/>
      <c r="CD810" s="401"/>
      <c r="CE810" s="400"/>
      <c r="CF810" s="401"/>
      <c r="CG810" s="400"/>
      <c r="CH810" s="401"/>
      <c r="CI810" s="400"/>
      <c r="CJ810" s="401"/>
      <c r="CK810" s="400"/>
      <c r="CL810" s="401"/>
      <c r="CM810" s="400"/>
      <c r="CN810" s="401"/>
      <c r="CO810" s="400"/>
      <c r="CP810" s="401"/>
      <c r="CQ810" s="400"/>
      <c r="CR810" s="401"/>
      <c r="CS810" s="400"/>
      <c r="CT810" s="401"/>
      <c r="CU810" s="400"/>
      <c r="CV810" s="401"/>
      <c r="CW810" s="400"/>
      <c r="CX810" s="401"/>
      <c r="CY810" s="400"/>
      <c r="CZ810" s="401"/>
      <c r="DA810" s="400"/>
      <c r="DB810" s="401"/>
      <c r="DC810" s="400"/>
      <c r="DD810" s="401"/>
      <c r="DE810" s="400"/>
      <c r="DF810" s="401"/>
      <c r="DG810" s="400"/>
      <c r="DH810" s="401"/>
      <c r="DI810" s="400"/>
      <c r="DJ810" s="401"/>
      <c r="DK810" s="400"/>
      <c r="DL810" s="401"/>
      <c r="DM810" s="400"/>
      <c r="DN810" s="401"/>
      <c r="DO810" s="400"/>
      <c r="DP810" s="401"/>
      <c r="DQ810" s="400"/>
      <c r="DR810" s="401"/>
      <c r="DS810" s="400"/>
      <c r="DT810" s="401"/>
      <c r="DU810" s="400"/>
      <c r="DV810" s="401"/>
      <c r="DW810" s="400"/>
      <c r="DX810" s="401"/>
      <c r="DY810" s="400"/>
      <c r="DZ810" s="401"/>
      <c r="EA810" s="400"/>
      <c r="EB810" s="401"/>
      <c r="EC810" s="400"/>
      <c r="ED810" s="401"/>
      <c r="EE810" s="400"/>
      <c r="EF810" s="401"/>
      <c r="EG810" s="400"/>
      <c r="EH810" s="401"/>
      <c r="EI810" s="400"/>
      <c r="EJ810" s="447"/>
      <c r="EK810" s="512"/>
      <c r="EL810" s="515"/>
      <c r="EM810" s="450"/>
      <c r="EN810" s="348"/>
      <c r="EO810" s="348"/>
      <c r="EP810" s="179">
        <f t="shared" si="888"/>
        <v>0</v>
      </c>
      <c r="EQ810" s="179">
        <f t="shared" si="889"/>
        <v>0</v>
      </c>
      <c r="ER810" s="179">
        <f t="shared" si="890"/>
        <v>0</v>
      </c>
      <c r="ES810" s="179">
        <f t="shared" si="891"/>
        <v>0</v>
      </c>
      <c r="ET810" s="179">
        <f t="shared" si="892"/>
        <v>0</v>
      </c>
      <c r="EU810" s="179">
        <f t="shared" si="893"/>
        <v>0</v>
      </c>
      <c r="EV810" s="172">
        <f t="shared" si="894"/>
        <v>0</v>
      </c>
      <c r="EW810" s="253"/>
      <c r="EX810" s="254">
        <v>0</v>
      </c>
      <c r="EY810" s="180">
        <v>0</v>
      </c>
      <c r="EZ810" s="255">
        <v>0</v>
      </c>
      <c r="FA810" s="255">
        <v>0</v>
      </c>
      <c r="FB810" s="180">
        <f>SUM(FF810:GI810)/2</f>
        <v>0</v>
      </c>
      <c r="FC810" s="256">
        <f>N810*km*'VALORES TABELA'!$B$13</f>
        <v>0</v>
      </c>
      <c r="FD810" s="250">
        <f t="shared" si="922"/>
        <v>0</v>
      </c>
      <c r="FE810" s="257"/>
      <c r="FF810" s="181">
        <f>((Q810+S810)*Percapita)+((R810+T810)*Cadeirante)</f>
        <v>0</v>
      </c>
      <c r="FG810" s="181">
        <f>((U810+W810)*Percapita/30*FG$4)+((V810+X810)*Cadeirante/30*FG$4)</f>
        <v>0</v>
      </c>
      <c r="FH810" s="181">
        <f>((Y810+AA810)*Percapita/30*FH$4)+((Z810+AB810)*Cadeirante/30*FH$4)</f>
        <v>0</v>
      </c>
      <c r="FI810" s="181">
        <f>((AC810+AE810)*Percapita/30*FI$4)+((AD810+AF810)*Cadeirante/30*FI$4)</f>
        <v>0</v>
      </c>
      <c r="FJ810" s="181">
        <f>((AG810+AI810)*Percapita/30*FJ$4)+((AH810+AJ810)*Cadeirante/30*FJ$4)</f>
        <v>0</v>
      </c>
      <c r="FK810" s="181">
        <f>((AK810+AM810)*Percapita/30*FK$4)+((AL810+AN810)*Cadeirante/30*FK$4)</f>
        <v>0</v>
      </c>
      <c r="FL810" s="181">
        <f>((AO810+AQ810)*Percapita/30*FL$4)+((AP810+AR810)*Cadeirante/30*FL$4)</f>
        <v>0</v>
      </c>
      <c r="FM810" s="181">
        <f>((AS810+AU810)*Percapita/30*FM$4)+((AT810+AV810)*Cadeirante/30*FM$4)</f>
        <v>0</v>
      </c>
      <c r="FN810" s="181">
        <f>((AW810+AY810)*Percapita/30*FN$4)+((AX810+AZ810)*Cadeirante/30*FN$4)</f>
        <v>0</v>
      </c>
      <c r="FO810" s="181">
        <f>((BA810+BC810)*Percapita/30*FO$4)+((BB810+BD810)*Cadeirante/30*FO$4)</f>
        <v>0</v>
      </c>
      <c r="FP810" s="181">
        <f>((BE810+BG810)*Percapita/30*FP$4)+((BF810+BH810)*Cadeirante/30*FP$4)</f>
        <v>0</v>
      </c>
      <c r="FQ810" s="181">
        <f>((BI810+BK810)*Percapita/30*FQ$4)+((BJ810+BL810)*Cadeirante/30*FQ$4)</f>
        <v>0</v>
      </c>
      <c r="FR810" s="181">
        <f>((BM810+BO810)*Percapita/30*FR$4)+((BN810+BP810)*Cadeirante/30*FR$4)</f>
        <v>0</v>
      </c>
      <c r="FS810" s="181">
        <f>((BQ810+BS810)*Percapita/30*FS$4)+((BR810+BT810)*Cadeirante/30*FS$4)</f>
        <v>0</v>
      </c>
      <c r="FT810" s="181">
        <f>((BU810+BW810)*Percapita/30*FT$4)+((BV810+BX810)*Cadeirante/30*FT$4)</f>
        <v>0</v>
      </c>
      <c r="FU810" s="181">
        <f>((BY810+CA810)*Percapita/30*FU$4)+((BZ810+CB810)*Cadeirante/30*FU$4)</f>
        <v>0</v>
      </c>
      <c r="FV810" s="181">
        <f>((CC810+CE810)*Percapita/30*FV$4)+((CD810+CF810)*Cadeirante/30*FV$4)</f>
        <v>0</v>
      </c>
      <c r="FW810" s="181">
        <f>((CG810+CI810)*Percapita/30*FW$4)+((CI810+CK810)*Cadeirante/30*FW$4)</f>
        <v>0</v>
      </c>
      <c r="FX810" s="181">
        <f>((CK810+CM810)*Percapita/30*FX$4)+((CL810+CN810)*Cadeirante/30*FX$4)</f>
        <v>0</v>
      </c>
      <c r="FY810" s="181">
        <f>((CO810+CQ810)*Percapita/30*FY$4)+((CP810+CR810)*Cadeirante/30*FY$4)</f>
        <v>0</v>
      </c>
      <c r="FZ810" s="181">
        <f>((CS810+CU810)*Percapita/30*FZ$4)+((CT810+CV810)*Cadeirante/30*FZ$4)</f>
        <v>0</v>
      </c>
      <c r="GA810" s="181">
        <f>((CW810+CY810)*Percapita/30*GA$4)+((CX810+CZ810)*Cadeirante/30*GA$4)</f>
        <v>0</v>
      </c>
      <c r="GB810" s="181">
        <f>((DA810+DC810)*Percapita/30*GB$4)+((DB810+DD810)*Cadeirante/30*GB$4)</f>
        <v>0</v>
      </c>
      <c r="GC810" s="181">
        <f>((DE810+DG810)*Percapita/30*GC$4)+((DF810+DH810)*Cadeirante/30*GC$4)</f>
        <v>0</v>
      </c>
      <c r="GD810" s="181">
        <f>((DI810+DK810)*Percapita/30*GD$4)+((DJ810+DL810)*Cadeirante/30*GD$4)</f>
        <v>0</v>
      </c>
      <c r="GE810" s="181">
        <f>((DM810+DO810)*Percapita/30*GE$4)+((DN810+DP810)*Cadeirante/30*GE$4)</f>
        <v>0</v>
      </c>
      <c r="GF810" s="181">
        <f>((DQ810+DS810)*Percapita/30*GF$4)+((DR810+DT810)*Cadeirante/30*GF$4)</f>
        <v>0</v>
      </c>
      <c r="GG810" s="181">
        <f>((DU810+DW810)*Percapita/30*GG$4)+((DV810+DX810)*Cadeirante/30*GG$4)</f>
        <v>0</v>
      </c>
      <c r="GH810" s="181">
        <f>((DY810+EA810)*Percapita/30*GH$4)+((DZ810+EB810)*Cadeirante/30*GH$4)</f>
        <v>0</v>
      </c>
      <c r="GI810" s="181">
        <f>((EC810+EE810)*Percapita/30*GI$4)+((ED810+EF810)*Cadeirante/30*GI$4)</f>
        <v>0</v>
      </c>
      <c r="GJ810" s="181">
        <f>((EG810+EI810)*Percapita)+((EH810+EJ810)*Cadeirante)</f>
        <v>0</v>
      </c>
      <c r="GK810" s="258"/>
      <c r="GL810" s="103">
        <f t="shared" si="895"/>
        <v>0</v>
      </c>
      <c r="GM810" s="124"/>
      <c r="GN810" s="182"/>
      <c r="GO810" s="182"/>
      <c r="GP810" s="182"/>
      <c r="GQ810" s="182"/>
      <c r="GR810" s="182"/>
      <c r="GS810" s="182"/>
      <c r="GT810" s="182"/>
      <c r="GU810" s="182"/>
      <c r="GV810" s="182"/>
      <c r="GW810" s="182"/>
      <c r="GX810" s="182"/>
      <c r="GY810" s="182"/>
      <c r="GZ810" s="182"/>
      <c r="HA810" s="182"/>
      <c r="HB810" s="182"/>
      <c r="HC810" s="182"/>
      <c r="HD810" s="182"/>
      <c r="HE810" s="182"/>
      <c r="HF810" s="182"/>
      <c r="HG810" s="182"/>
      <c r="HH810" s="182"/>
      <c r="HI810" s="182"/>
      <c r="HJ810" s="182"/>
      <c r="HK810" s="182"/>
      <c r="HL810" s="182"/>
      <c r="HM810" s="182"/>
      <c r="HN810" s="182"/>
      <c r="HO810" s="182"/>
      <c r="HP810" s="259"/>
      <c r="HQ810" s="64"/>
      <c r="HW810" s="257"/>
      <c r="HY810" s="280">
        <f t="shared" si="923"/>
        <v>0</v>
      </c>
      <c r="HZ810" s="280">
        <f t="shared" si="924"/>
        <v>0</v>
      </c>
      <c r="IA810" s="280">
        <f t="shared" si="925"/>
        <v>0</v>
      </c>
    </row>
    <row r="811" spans="1:237" s="106" customFormat="1" ht="22.5" customHeight="1" x14ac:dyDescent="0.25">
      <c r="A811" t="s">
        <v>3901</v>
      </c>
      <c r="B811" s="522" t="s">
        <v>3902</v>
      </c>
      <c r="C811" s="523">
        <v>2</v>
      </c>
      <c r="D811" s="524" t="s">
        <v>3903</v>
      </c>
      <c r="E811" s="524" t="s">
        <v>3904</v>
      </c>
      <c r="F811" s="525" t="s">
        <v>3222</v>
      </c>
      <c r="G811" s="525" t="s">
        <v>3223</v>
      </c>
      <c r="H811" s="350" t="s">
        <v>247</v>
      </c>
      <c r="I811" s="351" t="s">
        <v>3905</v>
      </c>
      <c r="J811" s="409" t="s">
        <v>3337</v>
      </c>
      <c r="K811" s="410" t="s">
        <v>3228</v>
      </c>
      <c r="L811" s="329">
        <f>CONTINUA!BV811</f>
        <v>0</v>
      </c>
      <c r="M811" s="329">
        <f>CONTINUA!BW811</f>
        <v>0</v>
      </c>
      <c r="N811" s="657"/>
      <c r="O811" s="658" t="s">
        <v>4234</v>
      </c>
      <c r="P811" s="659" t="s">
        <v>206</v>
      </c>
      <c r="Q811" s="400"/>
      <c r="R811" s="401">
        <v>2</v>
      </c>
      <c r="S811" s="400"/>
      <c r="T811" s="401"/>
      <c r="U811" s="400"/>
      <c r="V811" s="401"/>
      <c r="W811" s="400"/>
      <c r="X811" s="401"/>
      <c r="Y811" s="400"/>
      <c r="Z811" s="401"/>
      <c r="AA811" s="400"/>
      <c r="AB811" s="401"/>
      <c r="AC811" s="400"/>
      <c r="AD811" s="401"/>
      <c r="AE811" s="400"/>
      <c r="AF811" s="401"/>
      <c r="AG811" s="400"/>
      <c r="AH811" s="401"/>
      <c r="AI811" s="400"/>
      <c r="AJ811" s="401"/>
      <c r="AK811" s="400"/>
      <c r="AL811" s="401"/>
      <c r="AM811" s="400"/>
      <c r="AN811" s="401"/>
      <c r="AO811" s="400"/>
      <c r="AP811" s="401"/>
      <c r="AQ811" s="400"/>
      <c r="AR811" s="401"/>
      <c r="AS811" s="400"/>
      <c r="AT811" s="401"/>
      <c r="AU811" s="400"/>
      <c r="AV811" s="401"/>
      <c r="AW811" s="400"/>
      <c r="AX811" s="401"/>
      <c r="AY811" s="400"/>
      <c r="AZ811" s="401"/>
      <c r="BA811" s="400"/>
      <c r="BB811" s="401"/>
      <c r="BC811" s="400"/>
      <c r="BD811" s="401"/>
      <c r="BE811" s="400"/>
      <c r="BF811" s="401"/>
      <c r="BG811" s="400"/>
      <c r="BH811" s="401"/>
      <c r="BI811" s="400"/>
      <c r="BJ811" s="401"/>
      <c r="BK811" s="400"/>
      <c r="BL811" s="401"/>
      <c r="BM811" s="400"/>
      <c r="BN811" s="401"/>
      <c r="BO811" s="400"/>
      <c r="BP811" s="401"/>
      <c r="BQ811" s="400"/>
      <c r="BR811" s="401"/>
      <c r="BS811" s="400"/>
      <c r="BT811" s="401"/>
      <c r="BU811" s="400"/>
      <c r="BV811" s="401"/>
      <c r="BW811" s="400"/>
      <c r="BX811" s="401"/>
      <c r="BY811" s="400"/>
      <c r="BZ811" s="401"/>
      <c r="CA811" s="400"/>
      <c r="CB811" s="401"/>
      <c r="CC811" s="400"/>
      <c r="CD811" s="401"/>
      <c r="CE811" s="400"/>
      <c r="CF811" s="401"/>
      <c r="CG811" s="400"/>
      <c r="CH811" s="401"/>
      <c r="CI811" s="400"/>
      <c r="CJ811" s="401"/>
      <c r="CK811" s="400"/>
      <c r="CL811" s="401"/>
      <c r="CM811" s="400"/>
      <c r="CN811" s="401"/>
      <c r="CO811" s="400"/>
      <c r="CP811" s="401"/>
      <c r="CQ811" s="400"/>
      <c r="CR811" s="401"/>
      <c r="CS811" s="400"/>
      <c r="CT811" s="401"/>
      <c r="CU811" s="400"/>
      <c r="CV811" s="401"/>
      <c r="CW811" s="400"/>
      <c r="CX811" s="401"/>
      <c r="CY811" s="400"/>
      <c r="CZ811" s="401"/>
      <c r="DA811" s="400"/>
      <c r="DB811" s="401"/>
      <c r="DC811" s="400"/>
      <c r="DD811" s="401"/>
      <c r="DE811" s="400"/>
      <c r="DF811" s="401"/>
      <c r="DG811" s="400"/>
      <c r="DH811" s="401"/>
      <c r="DI811" s="400"/>
      <c r="DJ811" s="401"/>
      <c r="DK811" s="400"/>
      <c r="DL811" s="401"/>
      <c r="DM811" s="400"/>
      <c r="DN811" s="401"/>
      <c r="DO811" s="400"/>
      <c r="DP811" s="401"/>
      <c r="DQ811" s="400"/>
      <c r="DR811" s="401"/>
      <c r="DS811" s="400"/>
      <c r="DT811" s="401"/>
      <c r="DU811" s="400"/>
      <c r="DV811" s="401"/>
      <c r="DW811" s="400"/>
      <c r="DX811" s="401"/>
      <c r="DY811" s="400"/>
      <c r="DZ811" s="401"/>
      <c r="EA811" s="400"/>
      <c r="EB811" s="401"/>
      <c r="EC811" s="400"/>
      <c r="ED811" s="401"/>
      <c r="EE811" s="400"/>
      <c r="EF811" s="401"/>
      <c r="EG811" s="400"/>
      <c r="EH811" s="401"/>
      <c r="EI811" s="400"/>
      <c r="EJ811" s="447"/>
      <c r="EK811" s="510"/>
      <c r="EL811" s="513" t="s">
        <v>4199</v>
      </c>
      <c r="EM811" s="520" t="s">
        <v>4200</v>
      </c>
      <c r="EN811" s="520"/>
      <c r="EO811" s="520"/>
      <c r="EP811" s="171">
        <f t="shared" si="888"/>
        <v>0</v>
      </c>
      <c r="EQ811" s="171">
        <f t="shared" si="889"/>
        <v>0</v>
      </c>
      <c r="ER811" s="171">
        <f t="shared" si="890"/>
        <v>0</v>
      </c>
      <c r="ES811" s="171">
        <f t="shared" si="891"/>
        <v>2</v>
      </c>
      <c r="ET811" s="171">
        <f t="shared" si="892"/>
        <v>0</v>
      </c>
      <c r="EU811" s="171">
        <f t="shared" si="893"/>
        <v>0</v>
      </c>
      <c r="EV811" s="172">
        <f t="shared" si="894"/>
        <v>2</v>
      </c>
      <c r="EW811" s="367">
        <f>IF(C811=4,IF(MAX(Q811:EJ813)&gt;0,(Especiall/30*(IF(($G811-$F811)=($G$5-$F$5),30,IF(DAY($G811)=31,($G811-$F811),($G811-$F811)+1)))),0),0)</f>
        <v>0</v>
      </c>
      <c r="EX811" s="248">
        <f t="shared" ref="EX811:EX814" si="926">FF811</f>
        <v>18513.96</v>
      </c>
      <c r="EY811" s="174">
        <f>(L811*regular)+(M811*Cadeirantee)</f>
        <v>0</v>
      </c>
      <c r="EZ811" s="249">
        <f>SUMIF(FG811:GJ811,"&gt;0")</f>
        <v>0</v>
      </c>
      <c r="FA811" s="249">
        <f>SUMIF(FG811:GJ811,"&lt;0")+SUMIF(GN811:HP811,"&lt;0")</f>
        <v>-744.77800000000002</v>
      </c>
      <c r="FB811" s="174">
        <v>0</v>
      </c>
      <c r="FC811" s="175">
        <f>N811*km*'VALORES TABELA'!$B$13</f>
        <v>0</v>
      </c>
      <c r="FD811" s="250">
        <f>GL811</f>
        <v>0</v>
      </c>
      <c r="FE811" s="176">
        <f>(EW811+EW812+EW813+EW814+EX811+EX812+EX813+EX814+EY811+EY812+EY813+EY814+EY815+EZ811+EZ812+EZ813+EZ814+FA811+FA812+FA813+FA814+FC811+FC812+FC813+FC814+HY811-HZ811-IA811+FD811+FD812+FD813+FD814+FB815)</f>
        <v>18928.656500000001</v>
      </c>
      <c r="FF811" s="177">
        <f>IF(C811=4,SUM(Q811+Q812+Q813+S811+S812+S813)*Percapita/30*FF$4+(R811+R812+R813+T811+T812+T813)*Cadeirante/30*FF$4,IF(C811=3,IF(Q814+S814=10,Fixo/30*FF$4+(Q811+Q812+Q813+S811+S812+S813)*Percapita/30*FF$4+(R814+T814)*Cadeirante/30*FF$4,IF(Q814+S814&lt;=9,(Q814+S814)*Crechee/30*FF$4)+(R814+T814)*Cadeirante/30*FF$4+(Q811+Q812+Q813+S811+S812+S813)*Percapita/30*FF$4)+IF(Q814+S814&gt;=11,Fixo/30*FF$4+(Q814+S814-10)*Crechee/30*FF$4,0),IF(C811=2,IF(R811+R812+R813+R814+T811+T812+T813+T814=1,Cadeirante/30*FF$4,IF(R811+R812+R813+R814+T811+T812+T813+T814=2,Fixo/30*FF$4,IF(R811+R812+R813+R814+T811+T812+T813+T814&gt;2,Fixo/30*FF$4+(R811+R812+R813+R814+T811+T812+T813+T814-2)*Cadeirante/30*FF$4)))+(Q811+Q812+Q813+S811+S812+S813)*Percapita/30*FF$4+(Q814+S814)*Crechee/30*FF$4,IF(C811=1,IF(Q811+Q812+Q813+R811+R812+R813+S811+S812+S813+T811+T812+T813&lt;=15,(Q811+Q812+Q813+S811+S812+S813)*Percapita/30*FF$4,IF(Q811+Q812+Q813+R811+R812+R813+S811+S812+S813+T811+T812+T813&gt;=16,Fixo/30*FF$4+(Q811+Q812+Q813+R811+R812+R813+S811+S812+S813+T811+T812-16)*Percapita/30*FF$4))))))</f>
        <v>18513.96</v>
      </c>
      <c r="FG811" s="177">
        <f>IF(C811=4,SUM(U811+U812+U813+W811+W812+W813)*Percapita/30*FG$4+(V811+V812+V813+X811+X812+X813)*Cadeirante/30*FG$4,IF(C811=3,IF(U814+W814=10,Fixo/30*FG$4+(U811+U812+U813+W811+W812+W813)*Percapita/30*FG$4+(V814+X814)*Cadeirante/30*FG$4,IF(U814+W814&lt;=9,(U814+W814)*Crechee/30*FG$4)+(V814+X814)*Cadeirante/30*FG$4+(U811+U812+U813+W811+W812+W813)*Percapita/30*FG$4)+IF(U814+W814&gt;=11,Fixo/30*FG$4+(U814+W814-10)*Crechee/30*FG$4,0),IF(C811=2,IF(V811+V812+V813+V814+X811+X812+X813+X814=1,Cadeirante/30*FG$4,IF(V811+V812+V813+V814+X811+X812+X813+X814=2,Fixo/30*FG$4,IF(V811+V812+V813+V814+X811+X812+X813+X814&gt;2,Fixo/30*FG$4+(V811+V812+V813+V814+X811+X812+X813+X814-2)*Cadeirante/30*FG$4)))+(U811+U812+U813+W811+W812+W813)*Percapita/30*FG$4+(U814+W814)*Crechee/30*FG$4,IF(C811=1,IF(U811+U812+U813+V811+V812+V813+W811+W812+W813+X811+X812+X813&lt;=15,(U811+U812+U813+W811+W812+W813)*Percapita/30*FG$4,IF(U811+U812+U813+V811+V812+V813+W811+W812+W813+X811+X812+X813&gt;=16,Fixo/30*FG$4+(U811+U812+U813+V811+V812+V813+W811+W812+W813+X811+X812-16)*Percapita/30*FG$4))))))</f>
        <v>-744.77800000000002</v>
      </c>
      <c r="FH811" s="177">
        <f>IF(C811=4,SUM(Y811+Y812+Y813+AA811+AA812+AA813)*Percapita/30*FH$4+(Z811+Z812+Z813+AB811+AB812+AB813)*Cadeirante/30*FH$4,IF(C811=3,IF(Y814+AA814=10,Fixo/30*FH$4+(Y811+Y812+Y813+AA811+AA812+AA813)*Percapita/30*FH$4+(Z814+AB814)*Cadeirante/30*FH$4,IF(Y814+AA814&lt;=9,(Y814+AA814)*Crechee/30*FH$4)+(Z814+AB814)*Cadeirante/30*FH$4+(Y811+Y812+Y813+AA811+AA812+AA813)*Percapita/30*FH$4)+IF(Y814+AA814&gt;=11,Fixo/30*FH$4+(Y814+AA814-10)*Crechee/30*FH$4,0),IF(C811=2,IF(Z811+Z812+Z813+Z814+AB811+AB812+AB813+AB814=1,Cadeirante/30*FH$4,IF(Z811+Z812+Z813+Z814+AB811+AB812+AB813+AB814=2,Fixo/30*FH$4,IF(Z811+Z812+Z813+Z814+AB811+AB812+AB813+AB814&gt;2,Fixo/30*FH$4+(Z811+Z812+Z813+Z814+AB811+AB812+AB813+AB814-2)*Cadeirante/30*FH$4)))+(Y811+Y812+Y813+AA811+AA812+AA813)*Percapita/30*FH$4+(Y814+AA814)*Crechee/30*FH$4,IF(C811=1,IF(Y811+Y812+Y813+Z811+Z812+Z813+AA811+AA812+AA813+AB811+AB812+AB813&lt;=15,(Y811+Y812+Y813+AA811+AA812+AA813)*Percapita/30*FH$4,IF(Y811+Y812+Y813+Z811+Z812+Z813+AA811+AA812+AA813+AB811+AB812+AB813&gt;=16,Fixo/30*FH$4+(Y811+Y812+Y813+Z811+Z812+Z813+AA811+AA812+AA813+AB811+AB812-16)*Percapita/30*FH$4))))))</f>
        <v>0</v>
      </c>
      <c r="FI811" s="177">
        <f>IF(C811=4,SUM(AC811+AC812+AC813+AE811+AE812+AE813)*Percapita/30*FI$4+(AD811+AD812+AD813+AF811+AF812+AF813)*Cadeirante/30*FI$4,IF(C811=3,IF(AC814+AE814=10,Fixo/30*FI$4+(AC811+AC812+AC813+AE811+AE812+AE813)*Percapita/30*FI$4+(AD814+AF814)*Cadeirante/30*FI$4,IF(AC814+AE814&lt;=9,(AC814+AE814)*Crechee/30*FI$4)+(AD814+AF814)*Cadeirante/30*FI$4+(AC811+AC812+AC813+AE811+AE812+AE813)*Percapita/30*FI$4)+IF(AC814+AE814&gt;=11,Fixo/30*FI$4+(AC814+AE814-10)*Crechee/30*FI$4,0),IF(C811=2,IF(AD811+AD812+AD813+AD814+AF811+AF812+AF813+AF814=1,Cadeirante/30*FI$4,IF(AD811+AD812+AD813+AD814+AF811+AF812+AF813+AF814=2,Fixo/30*FI$4,IF(AD811+AD812+AD813+AD814+AF811+AF812+AF813+AF814&gt;2,Fixo/30*FI$4+(AD811+AD812+AD813+AD814+AF811+AF812+AF813+AF814-2)*Cadeirante/30*FI$4)))+(AC811+AC812+AC813+AE811+AE812+AE813)*Percapita/30*FI$4+(AC814+AE814)*Crechee/30*FI$4,IF(C811=1,IF(AC811+AC812+AC813+AD811+AD812+AD813+AE811+AE812+AE813+AF811+AF812+AF813&lt;=15,(AC811+AC812+AC813+AE811+AE812+AE813)*Percapita/30*FI$4,IF(AC811+AC812+AC813+AD811+AD812+AD813+AE811+AE812+AE813+AF811+AF812+AF813&gt;=16,Fixo/30*FI$4+(AC811+AC812+AC813+AD811+AD812+AD813+AE811+AE812+AE813+AF811+AF812-16)*Percapita/30*FI$4))))))</f>
        <v>0</v>
      </c>
      <c r="FJ811" s="177">
        <f>IF(C811=4,SUM(AG811+AG812+AG813+AI811+AI812+AI813)*Percapita/30*FJ$4+(AH811+AH812+AH813+AJ811+AJ812+AJ813)*Cadeirante/30*FJ$4,IF(C811=3,IF(AG814+AI814=10,Fixo/30*FJ$4+(AG811+AG812+AG813+AI811+AI812+AI813)*Percapita/30*FJ$4+(AH814+AJ814)*Cadeirante/30*FJ$4,IF(AG814+AI814&lt;=9,(AG814+AI814)*Crechee/30*FJ$4)+(AH814+AJ814)*Cadeirante/30*FJ$4+(AG811+AG812+AG813+AI811+AI812+AI813)*Percapita/30*FJ$4)+IF(AG814+AI814&gt;=11,Fixo/30*FJ$4+(AG814+AI814-10)*Crechee/30*FJ$4,0),IF(C811=2,IF(AH811+AH812+AH813+AH814+AJ811+AJ812+AJ813+AJ814=1,Cadeirante/30*FJ$4,IF(AH811+AH812+AH813+AH814+AJ811+AJ812+AJ813+AJ814=2,Fixo/30*FJ$4,IF(AH811+AH812+AH813+AH814+AJ811+AJ812+AJ813+AJ814&gt;2,Fixo/30*FJ$4+(AH811+AH812+AH813+AH814+AJ811+AJ812+AJ813+AJ814-2)*Cadeirante/30*FJ$4)))+(AG811+AG812+AG813+AI811+AI812+AI813)*Percapita/30*FJ$4+(AG814+AI814)*Crechee/30*FJ$4,IF(C811=1,IF(AG811+AG812+AG813+AH811+AH812+AH813+AI811+AI812+AI813+AJ811+AJ812+AJ813&lt;=15,(AG811+AG812+AG813+AI811+AI812+AI813)*Percapita/30*FJ$4,IF(AG811+AG812+AG813+AH811+AH812+AH813+AI811+AI812+AI813+AJ811+AJ812+AJ813&gt;=16,Fixo/30*FJ$4+(AG811+AG812+AG813+AH811+AH812+AH813+AI811+AI812+AI813+AJ811+AJ812-16)*Percapita/30*FJ$4))))))</f>
        <v>0</v>
      </c>
      <c r="FK811" s="177">
        <f>IF(C811=4,SUM(AK811+AK812+AK813+AM811+AM812+AM813)*Percapita/30*FK$4+(AL811+AL812+AL813+AN811+AN812+AN813)*Cadeirante/30*FK$4,IF(C811=3,IF(AK814+AM814=10,Fixo/30*FK$4+(AK811+AK812+AK813+AM811+AM812+AM813)*Percapita/30*FK$4+(AL814+AN814)*Cadeirante/30*FK$4,IF(AK814+AM814&lt;=9,(AK814+AM814)*Crechee/30*FK$4)+(AL814+AN814)*Cadeirante/30*FK$4+(AK811+AK812+AK813+AM811+AM812+AM813)*Percapita/30*FK$4)+IF(AK814+AM814&gt;=11,Fixo/30*FK$4+(AK814+AM814-10)*Crechee/30*FK$4,0),IF(C811=2,IF(AL811+AL812+AL813+AL814+AN811+AN812+AN813+AN814=1,Cadeirante/30*FK$4,IF(AL811+AL812+AL813+AL814+AN811+AN812+AN813+AN814=2,Fixo/30*FK$4,IF(AL811+AL812+AL813+AL814+AN811+AN812+AN813+AN814&gt;2,Fixo/30*FK$4+(AL811+AL812+AL813+AL814+AN811+AN812+AN813+AN814-2)*Cadeirante/30*FK$4)))+(AK811+AK812+AK813+AM811+AM812+AM813)*Percapita/30*FK$4+(AK814+AM814)*Crechee/30*FK$4,IF(C811=1,IF(AK811+AK812+AK813+AL811+AL812+AL813+AM811+AM812+AM813+AN811+AN812+AN813&lt;=15,(AK811+AK812+AK813+AM811+AM812+AM813)*Percapita/30*FK$4,IF(AK811+AK812+AK813+AL811+AL812+AL813+AM811+AM812+AM813+AN811+AN812+AN813&gt;=16,Fixo/30*FK$4+(AK811+AK812+AK813+AL811+AL812+AL813+AM811+AM812+AM813+AN811+AN812-16)*Percapita/30*FK$4))))))</f>
        <v>0</v>
      </c>
      <c r="FL811" s="177">
        <f>IF(C811=4,SUM(AO811+AO812+AO813+AQ811+AQ812+AQ813)*Percapita/30*FL$4+(AP811+AP812+AP813+AR811+AR812+AR813)*Cadeirante/30*FL$4,IF(C811=3,IF(AO814+AQ814=10,Fixo/30*FL$4+(AO811+AO812+AO813+AQ811+AQ812+AQ813)*Percapita/30*FL$4+(AP814+AR814)*Cadeirante/30*FL$4,IF(AO814+AQ814&lt;=9,(AO814+AQ814)*Crechee/30*FL$4)+(AP814+AR814)*Cadeirante/30*FL$4+(AO811+AO812+AO813+AQ811+AQ812+AQ813)*Percapita/30*FL$4)+IF(AO814+AQ814&gt;=11,Fixo/30*FL$4+(AO814+AQ814-10)*Crechee/30*FL$4,0),IF(C811=2,IF(AP811+AP812+AP813+AP814+AR811+AR812+AR813+AR814=1,Cadeirante/30*FL$4,IF(AP811+AP812+AP813+AP814+AR811+AR812+AR813+AR814=2,Fixo/30*FL$4,IF(AP811+AP812+AP813+AP814+AR811+AR812+AR813+AR814&gt;2,Fixo/30*FL$4+(AP811+AP812+AP813+AP814+AR811+AR812+AR813+AR814-2)*Cadeirante/30*FL$4)))+(AO811+AO812+AO813+AQ811+AQ812+AQ813)*Percapita/30*FL$4+(AO814+AQ814)*Crechee/30*FL$4,IF(C811=1,IF(AO811+AO812+AO813+AP811+AP812+AP813+AQ811+AQ812+AQ813+AR811+AR812+AR813&lt;=15,(AO811+AO812+AO813+AQ811+AQ812+AQ813)*Percapita/30*FL$4,IF(AO811+AO812+AO813+AP811+AP812+AP813+AQ811+AQ812+AQ813+AR811+AR812+AR813&gt;=16,Fixo/30*FL$4+(AO811+AO812+AO813+AP811+AP812+AP813+AQ811+AQ812+AQ813+AR811+AR812-16)*Percapita/30*FL$4))))))</f>
        <v>0</v>
      </c>
      <c r="FM811" s="177">
        <f>IF(C811=4,SUM(AS811+AS812+AS813+AU811+AU812+AU813)*Percapita/30*FM$4+(AT811+AT812+AT813+AV811+AV812+AV813)*Cadeirante/30*FM$4,IF(C811=3,IF(AS814+AU814=10,Fixo/30*FM$4+(AS811+AS812+AS813+AU811+AU812+AU813)*Percapita/30*FM$4+(AT814+AV814)*Cadeirante/30*FM$4,IF(AS814+AU814&lt;=9,(AS814+AU814)*Crechee/30*FM$4)+(AT814+AV814)*Cadeirante/30*FM$4+(AS811+AS812+AS813+AU811+AU812+AU813)*Percapita/30*FM$4)+IF(AS814+AU814&gt;=11,Fixo/30*FM$4+(AS814+AU814-10)*Crechee/30*FM$4,0),IF(C811=2,IF(AT811+AT812+AT813+AT814+AV811+AV812+AV813+AV814=1,Cadeirante/30*FM$4,IF(AT811+AT812+AT813+AT814+AV811+AV812+AV813+AV814=2,Fixo/30*FM$4,IF(AT811+AT812+AT813+AT814+AV811+AV812+AV813+AV814&gt;2,Fixo/30*FM$4+(AT811+AT812+AT813+AT814+AV811+AV812+AV813+AV814-2)*Cadeirante/30*FM$4)))+(AS811+AS812+AS813+AU811+AU812+AU813)*Percapita/30*FM$4+(AS814+AU814)*Crechee/30*FM$4,IF(C811=1,IF(AS811+AS812+AS813+AT811+AT812+AT813+AU811+AU812+AU813+AV811+AV812+AV813&lt;=15,(AS811+AS812+AS813+AU811+AU812+AU813)*Percapita/30*FM$4,IF(AS811+AS812+AS813+AT811+AT812+AT813+AU811+AU812+AU813+AV811+AV812+AV813&gt;=16,Fixo/30*FM$4+(AS811+AS812+AS813+AT811+AT812+AT813+AU811+AU812+AU813+AV811+AV812-16)*Percapita/30*FM$4))))))</f>
        <v>0</v>
      </c>
      <c r="FN811" s="177">
        <f>IF(C811=4,SUM(AW811+AW812+AW813+AY811+AY812+AY813)*Percapita/30*FN$4+(AX811+AX812+AX813+AZ811+AZ812+AZ813)*Cadeirante/30*FN$4,IF(C811=3,IF(AW814+AY814=10,Fixo/30*FN$4+(AW811+AW812+AW813+AY811+AY812+AY813)*Percapita/30*FN$4+(AX814+AZ814)*Cadeirante/30*FN$4,IF(AW814+AY814&lt;=9,(AW814+AY814)*Crechee/30*FN$4)+(AX814+AZ814)*Cadeirante/30*FN$4+(AW811+AW812+AW813+AY811+AY812+AY813)*Percapita/30*FN$4)+IF(AW814+AY814&gt;=11,Fixo/30*FN$4+(AW814+AY814-10)*Crechee/30*FN$4,0),IF(C811=2,IF(AX811+AX812+AX813+AX814+AZ811+AZ812+AZ813+AZ814=1,Cadeirante/30*FN$4,IF(AX811+AX812+AX813+AX814+AZ811+AZ812+AZ813+AZ814=2,Fixo/30*FN$4,IF(AX811+AX812+AX813+AX814+AZ811+AZ812+AZ813+AZ814&gt;2,Fixo/30*FN$4+(AX811+AX812+AX813+AX814+AZ811+AZ812+AZ813+AZ814-2)*Cadeirante/30*FN$4)))+(AW811+AW812+AW813+AY811+AY812+AY813)*Percapita/30*FN$4+(AW814+AY814)*Crechee/30*FN$4,IF(C811=1,IF(AW811+AW812+AW813+AX811+AX812+AX813+AY811+AY812+AY813+AZ811+AZ812+AZ813&lt;=15,(AW811+AW812+AW813+AY811+AY812+AY813)*Percapita/30*FN$4,IF(AW811+AW812+AW813+AX811+AX812+AX813+AY811+AY812+AY813+AZ811+AZ812+AZ813&gt;=16,Fixo/30*FN$4+(AW811+AW812+AW813+AX811+AX812+AX813+AY811+AY812+AY813+AZ811+AZ812-16)*Percapita/30*FN$4))))))</f>
        <v>0</v>
      </c>
      <c r="FO811" s="177">
        <f>IF(C811=4,SUM(BA811+BA812+BA813+BC811+BC812+BC813)*Percapita/30*FO$4+(BB811+BB812+BB813+BD811+BD812+BD813)*Cadeirante/30*FO$4,IF(C811=3,IF(BA814+BC814=10,Fixo/30*FO$4+(BA811+BA812+BA813+BC811+BC812+BC813)*Percapita/30*FO$4+(BB814+BD814)*Cadeirante/30*FO$4,IF(BA814+BC814&lt;=9,(BA814+BC814)*Crechee/30*FO$4)+(BB814+BD814)*Cadeirante/30*FO$4+(BA811+BA812+BA813+BC811+BC812+BC813)*Percapita/30*FO$4)+IF(BA814+BC814&gt;=11,Fixo/30*FO$4+(BA814+BC814-10)*Crechee/30*FO$4,0),IF(C811=2,IF(BB811+BB812+BB813+BB814+BD811+BD812+BD813+BD814=1,Cadeirante/30*FO$4,IF(BB811+BB812+BB813+BB814+BD811+BD812+BD813+BD814=2,Fixo/30*FO$4,IF(BB811+BB812+BB813+BB814+BD811+BD812+BD813+BD814&gt;2,Fixo/30*FO$4+(BB811+BB812+BB813+BB814+BD811+BD812+BD813+BD814-2)*Cadeirante/30*FO$4)))+(BA811+BA812+BA813+BC811+BC812+BC813)*Percapita/30*FO$4+(BA814+BC814)*Crechee/30*FO$4,IF(C811=1,IF(BA811+BA812+BA813+BB811+BB812+BB813+BC811+BC812+BC813+BD811+BD812+BD813&lt;=15,(BA811+BA812+BA813+BC811+BC812+BC813)*Percapita/30*FO$4,IF(BA811+BA812+BA813+BB811+BB812+BB813+BC811+BC812+BC813+BD811+BD812+BD813&gt;=16,Fixo/30*FO$4+(BA811+BA812+BA813+BB811+BB812+BB813+BC811+BC812+BC813+BD811+BD812-16)*Percapita/30*FO$4))))))</f>
        <v>0</v>
      </c>
      <c r="FP811" s="177">
        <f>IF(C811=4,SUM(BE811+BE812+BE813+BG811+BG812+BG813)*Percapita/30*FP$4+(BF811+BF812+BF813+BH811+BH812+BH813)*Cadeirante/30*FP$4,IF(C811=3,IF(BE814+BG814=10,Fixo/30*FP$4+(BE811+BE812+BE813+BG811+BG812+BG813)*Percapita/30*FP$4+(BF814+BH814)*Cadeirante/30*FP$4,IF(BE814+BG814&lt;=9,(BE814+BG814)*Crechee/30*FP$4)+(BF814+BH814)*Cadeirante/30*FP$4+(BE811+BE812+BE813+BG811+BG812+BG813)*Percapita/30*FP$4)+IF(BE814+BG814&gt;=11,Fixo/30*FP$4+(BE814+BG814-10)*Crechee/30*FP$4,0),IF(C811=2,IF(BF811+BF812+BF813+BF814+BH811+BH812+BH813+BH814=1,Cadeirante/30*FP$4,IF(BF811+BF812+BF813+BF814+BH811+BH812+BH813+BH814=2,Fixo/30*FP$4,IF(BF811+BF812+BF813+BF814+BH811+BH812+BH813+BH814&gt;2,Fixo/30*FP$4+(BF811+BF812+BF813+BF814+BH811+BH812+BH813+BH814-2)*Cadeirante/30*FP$4)))+(BE811+BE812+BE813+BG811+BG812+BG813)*Percapita/30*FP$4+(BE814+BG814)*Crechee/30*FP$4,IF(C811=1,IF(BE811+BE812+BE813+BF811+BF812+BF813+BG811+BG812+BG813+BH811+BH812+BH813&lt;=15,(BE811+BE812+BE813+BG811+BG812+BG813)*Percapita/30*FP$4,IF(BE811+BE812+BE813+BF811+BF812+BF813+BG811+BG812+BG813+BH811+BH812+BH813&gt;=16,Fixo/30*FP$4+(BE811+BE812+BE813+BF811+BF812+BF813+BG811+BG812+BG813+BH811+BH812-16)*Percapita/30*FP$4))))))</f>
        <v>0</v>
      </c>
      <c r="FQ811" s="177">
        <f>IF(C811=4,SUM(BI811+BI812+BI813+BK811+BK812+BK813)*Percapita/30*FQ$4+(BJ811+BJ812+BJ813+BL811+BL812+BL813)*Cadeirante/30*FQ$4,IF(C811=3,IF(BI814+BK814=10,Fixo/30*FQ$4+(BI811+BI812+BI813+BK811+BK812+BK813)*Percapita/30*FQ$4+(BJ814+BL814)*Cadeirante/30*FQ$4,IF(BI814+BK814&lt;=9,(BI814+BK814)*Crechee/30*FQ$4)+(BJ814+BL814)*Cadeirante/30*FQ$4+(BI811+BI812+BI813+BK811+BK812+BK813)*Percapita/30*FQ$4)+IF(BI814+BK814&gt;=11,Fixo/30*FQ$4+(BI814+BK814-10)*Crechee/30*FQ$4,0),IF(C811=2,IF(BJ811+BJ812+BJ813+BJ814+BL811+BL812+BL813+BL814=1,Cadeirante/30*FQ$4,IF(BJ811+BJ812+BJ813+BJ814+BL811+BL812+BL813+BL814=2,Fixo/30*FQ$4,IF(BJ811+BJ812+BJ813+BJ814+BL811+BL812+BL813+BL814&gt;2,Fixo/30*FQ$4+(BJ811+BJ812+BJ813+BJ814+BL811+BL812+BL813+BL814-2)*Cadeirante/30*FQ$4)))+(BI811+BI812+BI813+BK811+BK812+BK813)*Percapita/30*FQ$4+(BI814+BK814)*Crechee/30*FQ$4,IF(C811=1,IF(BI811+BI812+BI813+BJ811+BJ812+BJ813+BK811+BK812+BK813+BL811+BL812+BL813&lt;=15,(BI811+BI812+BI813+BK811+BK812+BK813)*Percapita/30*FQ$4,IF(BI811+BI812+BI813+BJ811+BJ812+BJ813+BK811+BK812+BK813+BL811+BL812+BL813&gt;=16,Fixo/30*FQ$4+(BI811+BI812+BI813+BJ811+BJ812+BJ813+BK811+BK812+BK813+BL811+BL812-16)*Percapita/30*FQ$4))))))</f>
        <v>0</v>
      </c>
      <c r="FR811" s="177">
        <f>IF(C811=4,SUM(BM811+BM812+BM813+BO811+BO812+BO813)*Percapita/30*FR$4+(BN811+BN812+BN813+BP811+BP812+BP813)*Cadeirante/30*FR$4,IF(C811=3,IF(BM814+BO814=10,Fixo/30*FR$4+(BM811+BM812+BM813+BO811+BO812+BO813)*Percapita/30*FR$4+(BN814+BP814)*Cadeirante/30*FR$4,IF(BM814+BO814&lt;=9,(BM814+BO814)*Crechee/30*FR$4)+(BN814+BP814)*Cadeirante/30*FR$4+(BM811+BM812+BM813+BO811+BO812+BO813)*Percapita/30*FR$4)+IF(BM814+BO814&gt;=11,Fixo/30*FR$4+(BM814+BO814-10)*Crechee/30*FR$4,0),IF(C811=2,IF(BN811+BN812+BN813+BN814+BP811+BP812+BP813+BP814=1,Cadeirante/30*FR$4,IF(BN811+BN812+BN813+BN814+BP811+BP812+BP813+BP814=2,Fixo/30*FR$4,IF(BN811+BN812+BN813+BN814+BP811+BP812+BP813+BP814&gt;2,Fixo/30*FR$4+(BN811+BN812+BN813+BN814+BP811+BP812+BP813+BP814-2)*Cadeirante/30*FR$4)))+(BM811+BM812+BM813+BO811+BO812+BO813)*Percapita/30*FR$4+(BM814+BO814)*Crechee/30*FR$4,IF(C811=1,IF(BM811+BM812+BM813+BN811+BN812+BN813+BO811+BO812+BO813+BP811+BP812+BP813&lt;=15,(BM811+BM812+BM813+BO811+BO812+BO813)*Percapita/30*FR$4,IF(BM811+BM812+BM813+BN811+BN812+BN813+BO811+BO812+BO813+BP811+BP812+BP813&gt;=16,Fixo/30*FR$4+(BM811+BM812+BM813+BN811+BN812+BN813+BO811+BO812+BO813+BP811+BP812-16)*Percapita/30*FR$4))))))</f>
        <v>0</v>
      </c>
      <c r="FS811" s="177">
        <f>IF(C811=4,SUM(BQ811+BQ812+BQ813+BS811+BS812+BS813)*Percapita/30*FS$4+(BR811+BR812+BR813+BT811+BT812+BT813)*Cadeirante/30*FS$4,IF(C811=3,IF(BQ814+BS814=10,Fixo/30*FS$4+(BQ811+BQ812+BQ813+BS811+BS812+BS813)*Percapita/30*FS$4+(BR814+BT814)*Cadeirante/30*FS$4,IF(BQ814+BS814&lt;=9,(BQ814+BS814)*Crechee/30*FS$4)+(BR814+BT814)*Cadeirante/30*FS$4+(BQ811+BQ812+BQ813+BS811+BS812+BS813)*Percapita/30*FS$4)+IF(BQ814+BS814&gt;=11,Fixo/30*FS$4+(BQ814+BS814-10)*Crechee/30*FS$4,0),IF(C811=2,IF(BR811+BR812+BR813+BR814+BT811+BT812+BT813+BT814=1,Cadeirante/30*FS$4,IF(BR811+BR812+BR813+BR814+BT811+BT812+BT813+BT814=2,Fixo/30*FS$4,IF(BR811+BR812+BR813+BR814+BT811+BT812+BT813+BT814&gt;2,Fixo/30*FS$4+(BR811+BR812+BR813+BR814+BT811+BT812+BT813+BT814-2)*Cadeirante/30*FS$4)))+(BQ811+BQ812+BQ813+BS811+BS812+BS813)*Percapita/30*FS$4+(BQ814+BS814)*Crechee/30*FS$4,IF(C811=1,IF(BQ811+BQ812+BQ813+BR811+BR812+BR813+BS811+BS812+BS813+BT811+BT812+BT813&lt;=15,(BQ811+BQ812+BQ813+BS811+BS812+BS813)*Percapita/30*FS$4,IF(BQ811+BQ812+BQ813+BR811+BR812+BR813+BS811+BS812+BS813+BT811+BT812+BT813&gt;=16,Fixo/30*FS$4+(BQ811+BQ812+BQ813+BR811+BR812+BR813+BS811+BS812+BS813+BT811+BT812-16)*Percapita/30*FS$4))))))</f>
        <v>0</v>
      </c>
      <c r="FT811" s="177">
        <f>IF(C811=4,SUM(BU811+BU812+BU813+BW811+BW812+BW813)*Percapita/30*FT$4+(BV811+BV812+BV813+BX811+BX812+BX813)*Cadeirante/30*FT$4,IF(C811=3,IF(BU814+BW814=10,Fixo/30*FT$4+(BU811+BU812+BU813+BW811+BW812+BW813)*Percapita/30*FT$4+(BV814+BX814)*Cadeirante/30*FT$4,IF(BU814+BW814&lt;=9,(BU814+BW814)*Crechee/30*FT$4)+(BV814+BX814)*Cadeirante/30*FT$4+(BU811+BU812+BU813+BW811+BW812+BW813)*Percapita/30*FT$4)+IF(BU814+BW814&gt;=11,Fixo/30*FT$4+(BU814+BW814-10)*Crechee/30*FT$4,0),IF(C811=2,IF(BV811+BV812+BV813+BV814+BX811+BX812+BX813+BX814=1,Cadeirante/30*FT$4,IF(BV811+BV812+BV813+BV814+BX811+BX812+BX813+BX814=2,Fixo/30*FT$4,IF(BV811+BV812+BV813+BV814+BX811+BX812+BX813+BX814&gt;2,Fixo/30*FT$4+(BV811+BV812+BV813+BV814+BX811+BX812+BX813+BX814-2)*Cadeirante/30*FT$4)))+(BU811+BU812+BU813+BW811+BW812+BW813)*Percapita/30*FT$4+(BU814+BW814)*Crechee/30*FT$4,IF(C811=1,IF(BU811+BU812+BU813+BV811+BV812+BV813+BW811+BW812+BW813+BX811+BX812+BX813&lt;=15,(BU811+BU812+BU813+BW811+BW812+BW813)*Percapita/30*FT$4,IF(BU811+BU812+BU813+BV811+BV812+BV813+BW811+BW812+BW813+BX811+BX812+BX813&gt;=16,Fixo/30*FT$4+(BU811+BU812+BU813+BV811+BV812+BV813+BW811+BW812+BW813+BX811+BX812-16)*Percapita/30*FT$4))))))</f>
        <v>0</v>
      </c>
      <c r="FU811" s="177">
        <f>IF(C811=4,SUM(BY811+BY812+BY813+CA811+CA812+CA813)*Percapita/30*FU$4+(BZ811+BZ812+BZ813+CB811+CB812+CB813)*Cadeirante/30*FU$4,IF(C811=3,IF(BY814+CA814=10,Fixo/30*FU$4+(BY811+BY812+BY813+CA811+CA812+CA813)*Percapita/30*FU$4+(BZ814+CB814)*Cadeirante/30*FU$4,IF(BY814+CA814&lt;=9,(BY814+CA814)*Crechee/30*FU$4)+(BZ814+CB814)*Cadeirante/30*FU$4+(BY811+BY812+BY813+CA811+CA812+CA813)*Percapita/30*FU$4)+IF(BY814+CA814&gt;=11,Fixo/30*FU$4+(BY814+CA814-10)*Crechee/30*FU$4,0),IF(C811=2,IF(BZ811+BZ812+BZ813+BZ814+CB811+CB812+CB813+CB814=1,Cadeirante/30*FU$4,IF(BZ811+BZ812+BZ813+BZ814+CB811+CB812+CB813+CB814=2,Fixo/30*FU$4,IF(BZ811+BZ812+BZ813+BZ814+CB811+CB812+CB813+CB814&gt;2,Fixo/30*FU$4+(BZ811+BZ812+BZ813+BZ814+CB811+CB812+CB813+CB814-2)*Cadeirante/30*FU$4)))+(BY811+BY812+BY813+CA811+CA812+CA813)*Percapita/30*FU$4+(BY814+CA814)*Crechee/30*FU$4,IF(C811=1,IF(BY811+BY812+BY813+BZ811+BZ812+BZ813+CA811+CA812+CA813+CB811+CB812+CB813&lt;=15,(BY811+BY812+BY813+CA811+CA812+CA813)*Percapita/30*FU$4,IF(BY811+BY812+BY813+BZ811+BZ812+BZ813+CA811+CA812+CA813+CB811+CB812+CB813&gt;=16,Fixo/30*FU$4+(BY811+BY812+BY813+BZ811+BZ812+BZ813+CA811+CA812+CA813+CB811+CB812-16)*Percapita/30*FU$4))))))</f>
        <v>0</v>
      </c>
      <c r="FV811" s="177">
        <f>IF(C811=4,SUM(CC811+CC812+CC813+CE811+CE812+CE813)*Percapita/30*FV$4+(CD811+CD812+CD813+CF811+CF812+CF813)*Cadeirante/30*FV$4,IF(C811=3,IF(CC814+CE814=10,Fixo/30*FV$4+(CC811+CC812+CC813+CE811+CE812+CE813)*Percapita/30*FV$4+(CD814+CF814)*Cadeirante/30*FV$4,IF(CC814+CE814&lt;=9,(CC814+CE814)*Crechee/30*FV$4)+(CD814+CF814)*Cadeirante/30*FV$4+(CC811+CC812+CC813+CE811+CE812+CE813)*Percapita/30*FV$4)+IF(CC814+CE814&gt;=11,Fixo/30*FV$4+(CC814+CE814-10)*Crechee/30*FV$4,0),IF(C811=2,IF(CD811+CD812+CD813+CD814+CF811+CF812+CF813+CF814=1,Cadeirante/30*FV$4,IF(CD811+CD812+CD813+CD814+CF811+CF812+CF813+CF814=2,Fixo/30*FV$4,IF(CD811+CD812+CD813+CD814+CF811+CF812+CF813+CF814&gt;2,Fixo/30*FV$4+(CD811+CD812+CD813+CD814+CF811+CF812+CF813+CF814-2)*Cadeirante/30*FV$4)))+(CC811+CC812+CC813+CE811+CE812+CE813)*Percapita/30*FV$4+(CC814+CE814)*Crechee/30*FV$4,IF(C811=1,IF(CC811+CC812+CC813+CD811+CD812+CD813+CE811+CE812+CE813+CF811+CF812+CF813&lt;=15,(CC811+CC812+CC813+CE811+CE812+CE813)*Percapita/30*FV$4,IF(CC811+CC812+CC813+CD811+CD812+CD813+CE811+CE812+CE813+CF811+CF812+CF813&gt;=16,Fixo/30*FV$4+(CC811+CC812+CC813+CD811+CD812+CD813+CE811+CE812+CE813+CF811+CF812-16)*Percapita/30*FV$4))))))</f>
        <v>0</v>
      </c>
      <c r="FW811" s="177">
        <f>IF(C811=4,SUM(CG811+CG812+CG813+CI811+CI812+CI813)*Percapita/30*FW$4+(CH811+CH812+CH813+CJ811+CJ812+CJ813)*Cadeirante/30*FW$4,IF(C811=3,IF(CG814+CI814=10,Fixo/30*FW$4+(CG811+CG812+CG813+CI811+CI812+CI813)*Percapita/30*FW$4+(CH814+CJ814)*Cadeirante/30*FW$4,IF(CG814+CI814&lt;=9,(CG814+CI814)*Crechee/30*FW$4)+(CH814+CJ814)*Cadeirante/30*FW$4+(CG811+CG812+CG813+CI811+CI812+CI813)*Percapita/30*FW$4)+IF(CG814+CI814&gt;=11,Fixo/30*FW$4+(CG814+CI814-10)*Crechee/30*FW$4,0),IF(C811=2,IF(CH811+CH812+CH813+CH814+CJ811+CJ812+CJ813+CJ814=1,Cadeirante/30*FW$4,IF(CH811+CH812+CH813+CH814+CJ811+CJ812+CJ813+CJ814=2,Fixo/30*FW$4,IF(CH811+CH812+CH813+CH814+CJ811+CJ812+CJ813+CJ814&gt;2,Fixo/30*FW$4+(CH811+CH812+CH813+CH814+CJ811+CJ812+CJ813+CJ814-2)*Cadeirante/30*FW$4)))+(CG811+CG812+CG813+CI811+CI812+CI813)*Percapita/30*FW$4+(CG814+CI814)*Crechee/30*FW$4,IF(C811=1,IF(CG811+CG812+CG813+CH811+CH812+CH813+CI811+CI812+CI813+CJ811+CJ812+CJ813&lt;=15,(CG811+CG812+CG813+CI811+CI812+CI813)*Percapita/30*FW$4,IF(CG811+CG812+CG813+CH811+CH812+CH813+CI811+CI812+CI813+CJ811+CJ812+CJ813&gt;=16,Fixo/30*FW$4+(CG811+CG812+CG813+CH811+CH812+CH813+CI811+CI812+CI813+CJ811+CJ812-16)*Percapita/30*FW$4))))))</f>
        <v>0</v>
      </c>
      <c r="FX811" s="177">
        <f>IF(C811=4,SUM(CK811+CK812+CK813+CM811+CM812+CM813)*Percapita/30*FX$4+(CL811+CL812+CL813+CN811+CN812+CN813)*Cadeirante/30*FX$4,IF(C811=3,IF(CK814+CM814=10,Fixo/30*FX$4+(CK811+CK812+CK813+CM811+CM812+CM813)*Percapita/30*FX$4+(CL814+CN814)*Cadeirante/30*FX$4,IF(CK814+CM814&lt;=9,(CK814+CM814)*Crechee/30*FX$4)+(CL814+CN814)*Cadeirante/30*FX$4+(CK811+CK812+CK813+CM811+CM812+CM813)*Percapita/30*FX$4)+IF(CK814+CM814&gt;=11,Fixo/30*FX$4+(CK814+CM814-10)*Crechee/30*FX$4,0),IF(C811=2,IF(CL811+CL812+CL813+CL814+CN811+CN812+CN813+CN814=1,Cadeirante/30*FX$4,IF(CL811+CL812+CL813+CL814+CN811+CN812+CN813+CN814=2,Fixo/30*FX$4,IF(CL811+CL812+CL813+CL814+CN811+CN812+CN813+CN814&gt;2,Fixo/30*FX$4+(CL811+CL812+CL813+CL814+CN811+CN812+CN813+CN814-2)*Cadeirante/30*FX$4)))+(CK811+CK812+CK813+CM811+CM812+CM813)*Percapita/30*FX$4+(CK814+CM814)*Crechee/30*FX$4,IF(C811=1,IF(CK811+CK812+CK813+CL811+CL812+CL813+CM811+CM812+CM813+CN811+CN812+CN813&lt;=15,(CK811+CK812+CK813+CM811+CM812+CM813)*Percapita/30*FX$4,IF(CK811+CK812+CK813+CL811+CL812+CL813+CM811+CM812+CM813+CN811+CN812+CN813&gt;=16,Fixo/30*FX$4+(CK811+CK812+CK813+CL811+CL812+CL813+CM811+CM812+CM813+CN811+CN812-16)*Percapita/30*FX$4))))))</f>
        <v>0</v>
      </c>
      <c r="FY811" s="177">
        <f>IF(C811=4,SUM(CO811+CO812+CO813+CQ811+CQ812+CQ813)*Percapita/30*FY$4+(CP811+CP812+CP813+CR811+CR812+CR813)*Cadeirante/30*FY$4,IF(C811=3,IF(CO814+CQ814=10,Fixo/30*FY$4+(CO811+CO812+CO813+CQ811+CQ812+CQ813)*Percapita/30*FY$4+(CP814+CR814)*Cadeirante/30*FY$4,IF(CO814+CQ814&lt;=9,(CO814+CQ814)*Crechee/30*FY$4)+(CP814+CR814)*Cadeirante/30*FY$4+(CO811+CO812+CO813+CQ811+CQ812+CQ813)*Percapita/30*FY$4)+IF(CO814+CQ814&gt;=11,Fixo/30*FY$4+(CO814+CQ814-10)*Crechee/30*FY$4,0),IF(C811=2,IF(CP811+CP812+CP813+CP814+CR811+CR812+CR813+CR814=1,Cadeirante/30*FY$4,IF(CP811+CP812+CP813+CP814+CR811+CR812+CR813+CR814=2,Fixo/30*FY$4,IF(CP811+CP812+CP813+CP814+CR811+CR812+CR813+CR814&gt;2,Fixo/30*FY$4+(CP811+CP812+CP813+CP814+CR811+CR812+CR813+CR814-2)*Cadeirante/30*FY$4)))+(CO811+CO812+CO813+CQ811+CQ812+CQ813)*Percapita/30*FY$4+(CO814+CQ814)*Crechee/30*FY$4,IF(C811=1,IF(CO811+CO812+CO813+CP811+CP812+CP813+CQ811+CQ812+CQ813+CR811+CR812+CR813&lt;=15,(CO811+CO812+CO813+CQ811+CQ812+CQ813)*Percapita/30*FY$4,IF(CO811+CO812+CO813+CP811+CP812+CP813+CQ811+CQ812+CQ813+CR811+CR812+CR813&gt;=16,Fixo/30*FY$4+(CO811+CO812+CO813+CP811+CP812+CP813+CQ811+CQ812+CQ813+CR811+CR812-16)*Percapita/30*FY$4))))))</f>
        <v>0</v>
      </c>
      <c r="FZ811" s="177">
        <f>IF(C811=4,SUM(CS811+CS812+CS813+CU811+CU812+CU813)*Percapita/30*FZ$4+(CT811+CT812+CT813+CV811+CV812+CV813)*Cadeirante/30*FZ$4,IF(C811=3,IF(CS814+CU814=10,Fixo/30*FZ$4+(CS811+CS812+CS813+CU811+CU812+CU813)*Percapita/30*FZ$4+(CT814+CV814)*Cadeirante/30*FZ$4,IF(CS814+CU814&lt;=9,(CS814+CU814)*Crechee/30*FZ$4)+(CT814+CV814)*Cadeirante/30*FZ$4+(CS811+CS812+CS813+CU811+CU812+CU813)*Percapita/30*FZ$4)+IF(CS814+CU814&gt;=11,Fixo/30*FZ$4+(CS814+CU814-10)*Crechee/30*FZ$4,0),IF(C811=2,IF(CT811+CT812+CT813+CT814+CV811+CV812+CV813+CV814=1,Cadeirante/30*FZ$4,IF(CT811+CT812+CT813+CT814+CV811+CV812+CV813+CV814=2,Fixo/30*FZ$4,IF(CT811+CT812+CT813+CT814+CV811+CV812+CV813+CV814&gt;2,Fixo/30*FZ$4+(CT811+CT812+CT813+CT814+CV811+CV812+CV813+CV814-2)*Cadeirante/30*FZ$4)))+(CS811+CS812+CS813+CU811+CU812+CU813)*Percapita/30*FZ$4+(CS814+CU814)*Crechee/30*FZ$4,IF(C811=1,IF(CS811+CS812+CS813+CT811+CT812+CT813+CU811+CU812+CU813+CV811+CV812+CV813&lt;=15,(CS811+CS812+CS813+CU811+CU812+CU813)*Percapita/30*FZ$4,IF(CS811+CS812+CS813+CT811+CT812+CT813+CU811+CU812+CU813+CV811+CV812+CV813&gt;=16,Fixo/30*FZ$4+(CS811+CS812+CS813+CT811+CT812+CT813+CU811+CU812+CU813+CV811+CV812-16)*Percapita/30*FZ$4))))))</f>
        <v>0</v>
      </c>
      <c r="GA811" s="177">
        <f>IF(C811=4,SUM(CW811+CW812+CW813+CY811+CY812+CY813)*Percapita/30*GA$4+(CX811+CX812+CX813+CZ811+CZ812+CZ813)*Cadeirante/30*GA$4,IF(C811=3,IF(CW814+CY814=10,Fixo/30*GA$4+(CW811+CW812+CW813+CY811+CY812+CY813)*Percapita/30*GA$4+(CX814+CZ814)*Cadeirante/30*GA$4,IF(CW814+CY814&lt;=9,(CW814+CY814)*Crechee/30*GA$4)+(CX814+CZ814)*Cadeirante/30*GA$4+(CW811+CW812+CW813+CY811+CY812+CY813)*Percapita/30*GA$4)+IF(CW814+CY814&gt;=11,Fixo/30*GA$4+(CW814+CY814-10)*Crechee/30*GA$4,0),IF(C811=2,IF(CX811+CX812+CX813+CX814+CZ811+CZ812+CZ813+CZ814=1,Cadeirante/30*GA$4,IF(CX811+CX812+CX813+CX814+CZ811+CZ812+CZ813+CZ814=2,Fixo/30*GA$4,IF(CX811+CX812+CX813+CX814+CZ811+CZ812+CZ813+CZ814&gt;2,Fixo/30*GA$4+(CX811+CX812+CX813+CX814+CZ811+CZ812+CZ813+CZ814-2)*Cadeirante/30*GA$4)))+(CW811+CW812+CW813+CY811+CY812+CY813)*Percapita/30*GA$4+(CW814+CY814)*Crechee/30*GA$4,IF(C811=1,IF(CW811+CW812+CW813+CX811+CX812+CX813+CY811+CY812+CY813+CZ811+CZ812+CZ813&lt;=15,(CW811+CW812+CW813+CY811+CY812+CY813)*Percapita/30*GA$4,IF(CW811+CW812+CW813+CX811+CX812+CX813+CY811+CY812+CY813+CZ811+CZ812+CZ813&gt;=16,Fixo/30*GA$4+(CW811+CW812+CW813+CX811+CX812+CX813+CY811+CY812+CY813+CZ811+CZ812-16)*Percapita/30*GA$4))))))</f>
        <v>0</v>
      </c>
      <c r="GB811" s="177">
        <f>IF(C811=4,SUM(DA811+DA812+DA813+DC811+DC812+DC813)*Percapita/30*GB$4+(DB811+DB812+DB813+DD811+DD812+DD813)*Cadeirante/30*GB$4,IF(C811=3,IF(DA814+DC814=10,Fixo/30*GB$4+(DA811+DA812+DA813+DC811+DC812+DC813)*Percapita/30*GB$4+(DB814+DD814)*Cadeirante/30*GB$4,IF(DA814+DC814&lt;=9,(DA814+DC814)*Crechee/30*GB$4)+(DB814+DD814)*Cadeirante/30*GB$4+(DA811+DA812+DA813+DC811+DC812+DC813)*Percapita/30*GB$4)+IF(DA814+DC814&gt;=11,Fixo/30*GB$4+(DA814+DC814-10)*Crechee/30*GB$4,0),IF(C811=2,IF(DB811+DB812+DB813+DB814+DD811+DD812+DD813+DD814=1,Cadeirante/30*GB$4,IF(DB811+DB812+DB813+DB814+DD811+DD812+DD813+DD814=2,Fixo/30*GB$4,IF(DB811+DB812+DB813+DB814+DD811+DD812+DD813+DD814&gt;2,Fixo/30*GB$4+(DB811+DB812+DB813+DB814+DD811+DD812+DD813+DD814-2)*Cadeirante/30*GB$4)))+(DA811+DA812+DA813+DC811+DC812+DC813)*Percapita/30*GB$4+(DA814+DC814)*Crechee/30*GB$4,IF(C811=1,IF(DA811+DA812+DA813+DB811+DB812+DB813+DC811+DC812+DC813+DD811+DD812+DD813&lt;=15,(DA811+DA812+DA813+DC811+DC812+DC813)*Percapita/30*GB$4,IF(DA811+DA812+DA813+DB811+DB812+DB813+DC811+DC812+DC813+DD811+DD812+DD813&gt;=16,Fixo/30*GB$4+(DA811+DA812+DA813+DB811+DB812+DB813+DC811+DC812+DC813+DD811+DD812-16)*Percapita/30*GB$4))))))</f>
        <v>0</v>
      </c>
      <c r="GC811" s="177">
        <f>IF(C811=4,SUM(DE811+DE812+DE813+DG811+DG812+DG813)*Percapita/30*GC$4+(DF811+DF812+DF813+DH811+DH812+DH813)*Cadeirante/30*GC$4,IF(C811=3,IF(DE814+DG814=10,Fixo/30*GC$4+(DE811+DE812+DE813+DG811+DG812+DG813)*Percapita/30*GC$4+(DF814+DH814)*Cadeirante/30*GC$4,IF(DE814+DG814&lt;=9,(DE814+DG814)*Crechee/30*GC$4)+(DF814+DH814)*Cadeirante/30*GC$4+(DE811+DE812+DE813+DG811+DG812+DG813)*Percapita/30*GC$4)+IF(DE814+DG814&gt;=11,Fixo/30*GC$4+(DE814+DG814-10)*Crechee/30*GC$4,0),IF(C811=2,IF(DF811+DF812+DF813+DF814+DH811+DH812+DH813+DH814=1,Cadeirante/30*GC$4,IF(DF811+DF812+DF813+DF814+DH811+DH812+DH813+DH814=2,Fixo/30*GC$4,IF(DF811+DF812+DF813+DF814+DH811+DH812+DH813+DH814&gt;2,Fixo/30*GC$4+(DF811+DF812+DF813+DF814+DH811+DH812+DH813+DH814-2)*Cadeirante/30*GC$4)))+(DE811+DE812+DE813+DG811+DG812+DG813)*Percapita/30*GC$4+(DE814+DG814)*Crechee/30*GC$4,IF(C811=1,IF(DE811+DE812+DE813+DF811+DF812+DF813+DG811+DG812+DG813+DH811+DH812+DH813&lt;=15,(DE811+DE812+DE813+DG811+DG812+DG813)*Percapita/30*GC$4,IF(DE811+DE812+DE813+DF811+DF812+DF813+DG811+DG812+DG813+DH811+DH812+DH813&gt;=16,Fixo/30*GC$4+(DE811+DE812+DE813+DF811+DF812+DF813+DG811+DG812+DG813+DH811+DH812-16)*Percapita/30*GC$4))))))</f>
        <v>0</v>
      </c>
      <c r="GD811" s="177">
        <f>IF(C811=4,SUM(DI811+DI812+DI813+DK811+DK812+DK813)*Percapita/30*GD$4+(DJ811+DJ812+DJ813+DL811+DL812+DL813)*Cadeirante/30*GD$4,IF(C811=3,IF(DI814+DK814=10,Fixo/30*GD$4+(DI811+DI812+DI813+DK811+DK812+DK813)*Percapita/30*GD$4+(DJ814+DL814)*Cadeirante/30*GD$4,IF(DI814+DK814&lt;=9,(DI814+DK814)*Crechee/30*GD$4)+(DJ814+DL814)*Cadeirante/30*GD$4+(DI811+DI812+DI813+DK811+DK812+DK813)*Percapita/30*GD$4)+IF(DI814+DK814&gt;=11,Fixo/30*GD$4+(DI814+DK814-10)*Crechee/30*GD$4,0),IF(C811=2,IF(DJ811+DJ812+DJ813+DJ814+DL811+DL812+DL813+DL814=1,Cadeirante/30*GD$4,IF(DJ811+DJ812+DJ813+DJ814+DL811+DL812+DL813+DL814=2,Fixo/30*GD$4,IF(DJ811+DJ812+DJ813+DJ814+DL811+DL812+DL813+DL814&gt;2,Fixo/30*GD$4+(DJ811+DJ812+DJ813+DJ814+DL811+DL812+DL813+DL814-2)*Cadeirante/30*GD$4)))+(DI811+DI812+DI813+DK811+DK812+DK813)*Percapita/30*GD$4+(DI814+DK814)*Crechee/30*GD$4,IF(C811=1,IF(DI811+DI812+DI813+DJ811+DJ812+DJ813+DK811+DK812+DK813+DL811+DL812+DL813&lt;=15,(DI811+DI812+DI813+DK811+DK812+DK813)*Percapita/30*GD$4,IF(DI811+DI812+DI813+DJ811+DJ812+DJ813+DK811+DK812+DK813+DL811+DL812+DL813&gt;=16,Fixo/30*GD$4+(DI811+DI812+DI813+DJ811+DJ812+DJ813+DK811+DK812+DK813+DL811+DL812-16)*Percapita/30*GD$4))))))</f>
        <v>0</v>
      </c>
      <c r="GE811" s="177">
        <f>IF(C811=4,SUM(DM811+DM812+DM813+DO811+DO812+DO813)*Percapita/30*GE$4+(DN811+DN812+DN813+DP811+DP812+DP813)*Cadeirante/30*GE$4,IF(C811=3,IF(DM814+DO814=10,Fixo/30*GE$4+(DM811+DM812+DM813+DO811+DO812+DO813)*Percapita/30*GE$4+(DN814+DP814)*Cadeirante/30*GE$4,IF(DM814+DO814&lt;=9,(DM814+DO814)*Crechee/30*GE$4)+(DN814+DP814)*Cadeirante/30*GE$4+(DM811+DM812+DM813+DO811+DO812+DO813)*Percapita/30*GE$4)+IF(DM814+DO814&gt;=11,Fixo/30*GE$4+(DM814+DO814-10)*Crechee/30*GE$4,0),IF(C811=2,IF(DN811+DN812+DN813+DN814+DP811+DP812+DP813+DP814=1,Cadeirante/30*GE$4,IF(DN811+DN812+DN813+DN814+DP811+DP812+DP813+DP814=2,Fixo/30*GE$4,IF(DN811+DN812+DN813+DN814+DP811+DP812+DP813+DP814&gt;2,Fixo/30*GE$4+(DN811+DN812+DN813+DN814+DP811+DP812+DP813+DP814-2)*Cadeirante/30*GE$4)))+(DM811+DM812+DM813+DO811+DO812+DO813)*Percapita/30*GE$4+(DM814+DO814)*Crechee/30*GE$4,IF(C811=1,IF(DM811+DM812+DM813+DN811+DN812+DN813+DO811+DO812+DO813+DP811+DP812+DP813&lt;=15,(DM811+DM812+DM813+DO811+DO812+DO813)*Percapita/30*GE$4,IF(DM811+DM812+DM813+DN811+DN812+DN813+DO811+DO812+DO813+DP811+DP812+DP813&gt;=16,Fixo/30*GE$4+(DM811+DM812+DM813+DN811+DN812+DN813+DO811+DO812+DO813+DP811+DP812-16)*Percapita/30*GE$4))))))</f>
        <v>0</v>
      </c>
      <c r="GF811" s="177">
        <f>IF(C811=4,SUM(DQ811+DQ812+DQ813+DS811+DS812+DS813)*Percapita/30*GF$4+(DR811+DR812+DR813+DT811+DT812+DT813)*Cadeirante/30*GF$4,IF(C811=3,IF(DQ814+DS814=10,Fixo/30*GF$4+(DQ811+DQ812+DQ813+DS811+DS812+DS813)*Percapita/30*GF$4+(DR814+DT814)*Cadeirante/30*GF$4,IF(DQ814+DS814&lt;=9,(DQ814+DS814)*Crechee/30*GF$4)+(DR814+DT814)*Cadeirante/30*GF$4+(DQ811+DQ812+DQ813+DS811+DS812+DS813)*Percapita/30*GF$4)+IF(DQ814+DS814&gt;=11,Fixo/30*GF$4+(DQ814+DS814-10)*Crechee/30*GF$4,0),IF(C811=2,IF(DR811+DR812+DR813+DR814+DT811+DT812+DT813+DT814=1,Cadeirante/30*GF$4,IF(DR811+DR812+DR813+DR814+DT811+DT812+DT813+DT814=2,Fixo/30*GF$4,IF(DR811+DR812+DR813+DR814+DT811+DT812+DT813+DT814&gt;2,Fixo/30*GF$4+(DR811+DR812+DR813+DR814+DT811+DT812+DT813+DT814-2)*Cadeirante/30*GF$4)))+(DQ811+DQ812+DQ813+DS811+DS812+DS813)*Percapita/30*GF$4+(DQ814+DS814)*Crechee/30*GF$4,IF(C811=1,IF(DQ811+DQ812+DQ813+DR811+DR812+DR813+DS811+DS812+DS813+DT811+DT812+DT813&lt;=15,(DQ811+DQ812+DQ813+DS811+DS812+DS813)*Percapita/30*GF$4,IF(DQ811+DQ812+DQ813+DR811+DR812+DR813+DS811+DS812+DS813+DT811+DT812+DT813&gt;=16,Fixo/30*GF$4+(DQ811+DQ812+DQ813+DR811+DR812+DR813+DS811+DS812+DS813+DT811+DT812-16)*Percapita/30*GF$4))))))</f>
        <v>0</v>
      </c>
      <c r="GG811" s="177">
        <f>IF(C811=4,SUM(DU811+DU812+DU813+DW811+DW812+DW813)*Percapita/30*GG$4+(DV811+DV812+DV813+DX811+DX812+DX813)*Cadeirante/30*GG$4,IF(C811=3,IF(DU814+DW814=10,Fixo/30*GG$4+(DU811+DU812+DU813+DW811+DW812+DW813)*Percapita/30*GG$4+(DV814+DX814)*Cadeirante/30*GG$4,IF(DU814+DW814&lt;=9,(DU814+DW814)*Crechee/30*GG$4)+(DV814+DX814)*Cadeirante/30*GG$4+(DU811+DU812+DU813+DW811+DW812+DW813)*Percapita/30*GG$4)+IF(DU814+DW814&gt;=11,Fixo/30*GG$4+(DU814+DW814-10)*Crechee/30*GG$4,0),IF(C811=2,IF(DV811+DV812+DV813+DV814+DX811+DX812+DX813+DX814=1,Cadeirante/30*GG$4,IF(DV811+DV812+DV813+DV814+DX811+DX812+DX813+DX814=2,Fixo/30*GG$4,IF(DV811+DV812+DV813+DV814+DX811+DX812+DX813+DX814&gt;2,Fixo/30*GG$4+(DV811+DV812+DV813+DV814+DX811+DX812+DX813+DX814-2)*Cadeirante/30*GG$4)))+(DU811+DU812+DU813+DW811+DW812+DW813)*Percapita/30*GG$4+(DU814+DW814)*Crechee/30*GG$4,IF(C811=1,IF(DU811+DU812+DU813+DV811+DV812+DV813+DW811+DW812+DW813+DX811+DX812+DX813&lt;=15,(DU811+DU812+DU813+DW811+DW812+DW813)*Percapita/30*GG$4,IF(DU811+DU812+DU813+DV811+DV812+DV813+DW811+DW812+DW813+DX811+DX812+DX813&gt;=16,Fixo/30*GG$4+(DU811+DU812+DU813+DV811+DV812+DV813+DW811+DW812+DW813+DX811+DX812-16)*Percapita/30*GG$4))))))</f>
        <v>0</v>
      </c>
      <c r="GH811" s="177">
        <f>IF(C811=4,SUM(DY811+DY812+DY813+EA811+EA812+EA813)*Percapita/30*GH$4+(DZ811+DZ812+DZ813+EB811+EB812+EB813)*Cadeirante/30*GH$4,IF(C811=3,IF(DY814+EA814=10,Fixo/30*GH$4+(DY811+DY812+DY813+EA811+EA812+EA813)*Percapita/30*GH$4+(DZ814+EB814)*Cadeirante/30*GH$4,IF(DY814+EA814&lt;=9,(DY814+EA814)*Crechee/30*GH$4)+(DZ814+EB814)*Cadeirante/30*GH$4+(DY811+DY812+DY813+EA811+EA812+EA813)*Percapita/30*GH$4)+IF(DY814+EA814&gt;=11,Fixo/30*GH$4+(DY814+EA814-10)*Crechee/30*GH$4,0),IF(C811=2,IF(DZ811+DZ812+DZ813+DZ814+EB811+EB812+EB813+EB814=1,Cadeirante/30*GH$4,IF(DZ811+DZ812+DZ813+DZ814+EB811+EB812+EB813+EB814=2,Fixo/30*GH$4,IF(DZ811+DZ812+DZ813+DZ814+EB811+EB812+EB813+EB814&gt;2,Fixo/30*GH$4+(DZ811+DZ812+DZ813+DZ814+EB811+EB812+EB813+EB814-2)*Cadeirante/30*GH$4)))+(DY811+DY812+DY813+EA811+EA812+EA813)*Percapita/30*GH$4+(DY814+EA814)*Crechee/30*GH$4,IF(C811=1,IF(DY811+DY812+DY813+DZ811+DZ812+DZ813+EA811+EA812+EA813+EB811+EB812+EB813&lt;=15,(DY811+DY812+DY813+EA811+EA812+EA813)*Percapita/30*GH$4,IF(DY811+DY812+DY813+DZ811+DZ812+DZ813+EA811+EA812+EA813+EB811+EB812+EB813&gt;=16,Fixo/30*GH$4+(DY811+DY812+DY813+DZ811+DZ812+DZ813+EA811+EA812+EA813+EB811+EB812-16)*Percapita/30*GH$4))))))</f>
        <v>0</v>
      </c>
      <c r="GI811" s="177">
        <f>IF(C811=4,SUM(EC811+EC812+EC813+EE811+EE812+EE813)*Percapita/30*GI$4+(ED811+ED812+ED813+EF811+EF812+EF813)*Cadeirante/30*GI$4,IF(C811=3,IF(EC814+EE814=10,Fixo/30*GI$4+(EC811+EC812+EC813+EE811+EE812+EE813)*Percapita/30*GI$4+(ED814+EF814)*Cadeirante/30*GI$4,IF(EC814+EE814&lt;=9,(EC814+EE814)*Crechee/30*GI$4)+(ED814+EF814)*Cadeirante/30*GI$4+(EC811+EC812+EC813+EE811+EE812+EE813)*Percapita/30*GI$4)+IF(EC814+EE814&gt;=11,Fixo/30*GI$4+(EC814+EE814-10)*Crechee/30*GI$4,0),IF(C811=2,IF(ED811+ED812+ED813+ED814+EF811+EF812+EF813+EF814=1,Cadeirante/30*GI$4,IF(ED811+ED812+ED813+ED814+EF811+EF812+EF813+EF814=2,Fixo/30*GI$4,IF(ED811+ED812+ED813+ED814+EF811+EF812+EF813+EF814&gt;2,Fixo/30*GI$4+(ED811+ED812+ED813+ED814+EF811+EF812+EF813+EF814-2)*Cadeirante/30*GI$4)))+(EC811+EC812+EC813+EE811+EE812+EE813)*Percapita/30*GI$4+(EC814+EE814)*Crechee/30*GI$4,IF(C811=1,IF(EC811+EC812+EC813+ED811+ED812+ED813+EE811+EE812+EE813+EF811+EF812+EF813&lt;=15,(EC811+EC812+EC813+EE811+EE812+EE813)*Percapita/30*GI$4,IF(EC811+EC812+EC813+ED811+ED812+ED813+EE811+EE812+EE813+EF811+EF812+EF813&gt;=16,Fixo/30*GI$4+(EC811+EC812+EC813+ED811+ED812+ED813+EE811+EE812+EE813+EF811+EF812-16)*Percapita/30*GI$4))))))</f>
        <v>0</v>
      </c>
      <c r="GJ811" s="177">
        <f>IF(C811=4,SUM(EG811+EG812+EG813+EI811+EI812+EI813)*Percapita/30*GJ$4+(EH811+EH812+EH813+EJ811+EJ812+EJ813)*Cadeirante/30*GJ$4,IF(C811=3,IF(EG814+EI814=10,Fixo/30*GJ$4+(EG811+EG812+EG813+EI811+EI812+EI813)*Percapita/30*GJ$4+(EH814+EJ814)*Cadeirante/30*GJ$4,IF(EG814+EI814&lt;=9,(EG814+EI814)*Crechee/30*GJ$4)+(EH814+EJ814)*Cadeirante/30*GJ$4+(EG811+EG812+EG813+EI811+EI812+EI813)*Percapita/30*GJ$4)+IF(EG814+EI814&gt;=11,Fixo/30*GJ$4+(EG814+EI814-10)*Crechee/30*GJ$4,0),IF(C811=2,IF(EH811+EH812+EH813+EH814+EJ811+EJ812+EJ813+EJ814=1,Cadeirante/30*GJ$4,IF(EH811+EH812+EH813+EH814+EJ811+EJ812+EJ813+EJ814=2,Fixo/30*GJ$4,IF(EH811+EH812+EH813+EH814+EJ811+EJ812+EJ813+EJ814&gt;2,Fixo/30*GJ$4+(EH811+EH812+EH813+EH814+EJ811+EJ812+EJ813+EJ814-2)*Cadeirante/30*GJ$4)))+(EG811+EG812+EG813+EI811+EI812+EI813)*Percapita/30*GJ$4+(EG814+EI814)*Crechee/30*GJ$4,IF(C811=1,IF(EG811+EG812+EG813+EH811+EH812+EH813+EI811+EI812+EI813+EJ811+EJ812+EJ813&lt;=15,(EG811+EG812+EG813+EI811+EI812+EI813)*Percapita/30*GJ$4,IF(EG811+EG812+EG813+EH811+EH812+EH813+EI811+EI812+EI813+EJ811+EJ812+EJ813&gt;=16,Fixo/30*GJ$4+(EG811+EG812+EG813+EH811+EH812+EH813+EI811+EI812+EI813+EJ811+EJ812-16)*Percapita/30*GJ$4))))))</f>
        <v>0</v>
      </c>
      <c r="GK811" s="178"/>
      <c r="GL811" s="103">
        <f t="shared" si="895"/>
        <v>0</v>
      </c>
      <c r="GM811" s="124"/>
      <c r="GN811" s="104">
        <f>SUMIF(V811:V814,"&lt;0")*Cadeirante/30*GN$4+SUMIF(X811:X814,"&lt;0")*Cadeirante/30*GN$4</f>
        <v>0</v>
      </c>
      <c r="GO811" s="104">
        <f>SUMIF(Z811:Z814,"&lt;0")*Cadeirante/30*GO$4+SUMIF(AB811:AB814,"&lt;0")*Cadeirante/30*GO$4</f>
        <v>0</v>
      </c>
      <c r="GP811" s="104">
        <f>SUMIF(AD811:AD814,"&lt;0")*Cadeirante/30*GP$4+SUMIF(AF811:AF814,"&lt;0")*Cadeirante/30*GP$4</f>
        <v>0</v>
      </c>
      <c r="GQ811" s="104">
        <f>SUMIF(AH811:AH814,"&lt;0")*Cadeirante/30*GQ$4+SUMIF(AJ811:AJ814,"&lt;0")*Cadeirante/30*GQ$4</f>
        <v>0</v>
      </c>
      <c r="GR811" s="104">
        <f>SUMIF(AL811:AL814,"&lt;0")*Cadeirante/30*GR$4+SUMIF(AN811:AN814,"&lt;0")*Cadeirante/30*GR$4</f>
        <v>0</v>
      </c>
      <c r="GS811" s="104">
        <f>SUMIF(AP811:AP814,"&lt;0")*Cadeirante/30*GS$4+SUMIF(AR811:AR814,"&lt;0")*Cadeirante/30*GS$4</f>
        <v>0</v>
      </c>
      <c r="GT811" s="104">
        <f>SUMIF(AT811:AT814,"&lt;0")*Cadeirante/30*GT$4+SUMIF(AV811:AV814,"&lt;0")*Cadeirante/30*GT$4</f>
        <v>0</v>
      </c>
      <c r="GU811" s="104">
        <f>SUMIF(AX811:AX814,"&lt;0")*Cadeirante/30*GU$4+SUMIF(AZ811:AZ814,"&lt;0")*Cadeirante/30*GU$4</f>
        <v>0</v>
      </c>
      <c r="GV811" s="104">
        <f>SUMIF(BB811:BB814,"&lt;0")*Cadeirante/30*GV$4+SUMIF(BD811:BD814,"&lt;0")*Cadeirante/30*GV$4</f>
        <v>0</v>
      </c>
      <c r="GW811" s="104">
        <f>SUMIF(BF811:BF814,"&lt;0")*Cadeirante/30*GW$4+SUMIF(BH811:BH814,"&lt;0")*Cadeirante/30*GW$4</f>
        <v>0</v>
      </c>
      <c r="GX811" s="104">
        <f>SUMIF(BJ811:BJ814,"&lt;0")*Cadeirante/30*GX$4+SUMIF(BL811:BL814,"&lt;0")*Cadeirante/30*GX$4</f>
        <v>0</v>
      </c>
      <c r="GY811" s="104">
        <f>SUMIF(BN811:BN814,"&lt;0")*Cadeirante/30*GY$4+SUMIF(BP811:BP814,"&lt;0")*Cadeirante/30*GY$4</f>
        <v>0</v>
      </c>
      <c r="GZ811" s="104">
        <f>SUMIF(BR811:BR814,"&lt;0")*Cadeirante/30*GZ$4+SUMIF(BT811:BT814,"&lt;0")*Cadeirante/30*GZ$4</f>
        <v>0</v>
      </c>
      <c r="HA811" s="104">
        <f>SUMIF(BV811:BV814,"&lt;0")*Cadeirante/30*HA$4+SUMIF(BX811:BX814,"&lt;0")*Cadeirante/30*HA$4</f>
        <v>0</v>
      </c>
      <c r="HB811" s="104">
        <f>SUMIF(BZ811:BZ814,"&lt;0")*Cadeirante/30*HB$4+SUMIF(CB811:CB814,"&lt;0")*Cadeirante/30*HB$4</f>
        <v>0</v>
      </c>
      <c r="HC811" s="104">
        <f>SUMIF(CD811:CD814,"&lt;0")*Cadeirante/30*HC$4+SUMIF(CF811:CF814,"&lt;0")*Cadeirante/30*HC$4</f>
        <v>0</v>
      </c>
      <c r="HD811" s="104">
        <f>SUMIF(CH811:CH814,"&lt;0")*Cadeirante/30*HD$4+SUMIF(CJ811:CJ814,"&lt;0")*Cadeirante/30*HD$4</f>
        <v>0</v>
      </c>
      <c r="HE811" s="104">
        <f>SUMIF(CL811:CL814,"&lt;0")*Cadeirante/30*HE$4+SUMIF(CN811:CN814,"&lt;0")*Cadeirante/30*HE$4</f>
        <v>0</v>
      </c>
      <c r="HF811" s="104">
        <f>SUMIF(CP811:CP814,"&lt;0")*Cadeirante/30*HF$4+SUMIF(CR811:CR814,"&lt;0")*Cadeirante/30*HF$4</f>
        <v>0</v>
      </c>
      <c r="HG811" s="104">
        <f>SUMIF(CT811:CT814,"&lt;0")*Cadeirante/30*HG$4+SUMIF(CV811:CV814,"&lt;0")*Cadeirante/30*HG$4</f>
        <v>0</v>
      </c>
      <c r="HH811" s="104">
        <f>SUMIF(CX811:CX814,"&lt;0")*Cadeirante/30*HH$4+SUMIF(CZ811:CZ814,"&lt;0")*Cadeirante/30*HH$4</f>
        <v>0</v>
      </c>
      <c r="HI811" s="104">
        <f>SUMIF(DB811:DB814,"&lt;0")*Cadeirante/30*HI$4+SUMIF(DD811:DD814,"&lt;0")*Cadeirante/30*HI$4</f>
        <v>0</v>
      </c>
      <c r="HJ811" s="104">
        <f>SUMIF(DF811:DF814,"&lt;0")*Cadeirante/30*HJ$4+SUMIF(DH811:DH814,"&lt;0")*Cadeirante/30*HJ$4</f>
        <v>0</v>
      </c>
      <c r="HK811" s="104">
        <f>SUMIF(DJ811:DJ814,"&lt;0")*Cadeirante/30*HK$4+SUMIF(DL811:DL814,"&lt;0")*Cadeirante/30*HK$4</f>
        <v>0</v>
      </c>
      <c r="HL811" s="104">
        <f>SUMIF(DN811:DN814,"&lt;0")*Cadeirante/30*HL$4+SUMIF(DP811:DP814,"&lt;0")*Cadeirante/30*HL$4</f>
        <v>0</v>
      </c>
      <c r="HM811" s="104">
        <f>SUMIF(DR811:DR814,"&lt;0")*Cadeirante/30*HM$4+SUMIF(DT811:DT814,"&lt;0")*Cadeirante/30*HM$4</f>
        <v>0</v>
      </c>
      <c r="HN811" s="104">
        <f>SUMIF(DV811:DV814,"&lt;0")*Cadeirante/30*HN$4+SUMIF(DX811:DX814,"&lt;0")*Cadeirante/30*HN$4</f>
        <v>0</v>
      </c>
      <c r="HO811" s="104">
        <f>SUMIF(DZ811:DZ814,"&lt;0")*Cadeirante/30*HO$4+SUMIF(EB811:EB814,"&lt;0")*Cadeirante/30*HO$4</f>
        <v>0</v>
      </c>
      <c r="HP811" s="104">
        <f>SUMIF(ED811:ED814,"&lt;0")*Cadeirante/30*HP$4+SUMIF(EF811:EF814,"&lt;0")*Cadeirante/30*HP$4</f>
        <v>0</v>
      </c>
      <c r="HQ811" s="64"/>
      <c r="HR811" s="64"/>
      <c r="HS811" s="64"/>
      <c r="HT811" s="64"/>
      <c r="HU811" s="64"/>
      <c r="HV811" s="64"/>
      <c r="HW811" s="176">
        <v>17629.309999999998</v>
      </c>
      <c r="HX811" s="64"/>
      <c r="HY811" s="280">
        <f>IF(ISTEXT(EM811), VALUE(EM811), EM811)</f>
        <v>423.75299999999999</v>
      </c>
      <c r="HZ811" s="280">
        <f>IF(ISTEXT(EN811), VALUE(EN811), EN811)</f>
        <v>0</v>
      </c>
      <c r="IA811" s="280">
        <f>IF(ISTEXT(EO811), VALUE(EO811), EO811)</f>
        <v>0</v>
      </c>
      <c r="IB811" s="64" t="b">
        <f>HW811=FE811</f>
        <v>0</v>
      </c>
      <c r="IC811" s="64"/>
    </row>
    <row r="812" spans="1:237" s="106" customFormat="1" ht="22.5" customHeight="1" x14ac:dyDescent="0.25">
      <c r="A812" s="368" t="s">
        <v>3901</v>
      </c>
      <c r="B812" s="369" t="s">
        <v>3902</v>
      </c>
      <c r="C812" s="370" t="s">
        <v>3229</v>
      </c>
      <c r="D812" s="371" t="s">
        <v>3903</v>
      </c>
      <c r="E812" s="371" t="s">
        <v>3904</v>
      </c>
      <c r="F812" s="372" t="s">
        <v>3222</v>
      </c>
      <c r="G812" s="372" t="s">
        <v>3223</v>
      </c>
      <c r="H812" s="373" t="s">
        <v>247</v>
      </c>
      <c r="I812" s="374" t="s">
        <v>3905</v>
      </c>
      <c r="J812" s="421" t="s">
        <v>3337</v>
      </c>
      <c r="K812" s="421" t="s">
        <v>3230</v>
      </c>
      <c r="L812" s="329">
        <f>CONTINUA!BV812</f>
        <v>53</v>
      </c>
      <c r="M812" s="329">
        <f>CONTINUA!BW812</f>
        <v>4</v>
      </c>
      <c r="N812" s="657"/>
      <c r="O812" s="658" t="s">
        <v>4234</v>
      </c>
      <c r="P812" s="659" t="s">
        <v>206</v>
      </c>
      <c r="Q812" s="400">
        <v>14</v>
      </c>
      <c r="R812" s="401">
        <v>1</v>
      </c>
      <c r="S812" s="400">
        <v>4</v>
      </c>
      <c r="T812" s="401"/>
      <c r="U812" s="400">
        <v>-1</v>
      </c>
      <c r="V812" s="401"/>
      <c r="W812" s="400">
        <v>-1</v>
      </c>
      <c r="X812" s="401"/>
      <c r="Y812" s="400"/>
      <c r="Z812" s="401"/>
      <c r="AA812" s="400"/>
      <c r="AB812" s="401"/>
      <c r="AC812" s="400"/>
      <c r="AD812" s="401"/>
      <c r="AE812" s="400"/>
      <c r="AF812" s="401"/>
      <c r="AG812" s="400"/>
      <c r="AH812" s="401"/>
      <c r="AI812" s="400"/>
      <c r="AJ812" s="401"/>
      <c r="AK812" s="400"/>
      <c r="AL812" s="401"/>
      <c r="AM812" s="400"/>
      <c r="AN812" s="401"/>
      <c r="AO812" s="400"/>
      <c r="AP812" s="401"/>
      <c r="AQ812" s="400"/>
      <c r="AR812" s="401"/>
      <c r="AS812" s="400"/>
      <c r="AT812" s="401"/>
      <c r="AU812" s="400"/>
      <c r="AV812" s="401"/>
      <c r="AW812" s="400"/>
      <c r="AX812" s="401"/>
      <c r="AY812" s="400"/>
      <c r="AZ812" s="401"/>
      <c r="BA812" s="400"/>
      <c r="BB812" s="401"/>
      <c r="BC812" s="400"/>
      <c r="BD812" s="401"/>
      <c r="BE812" s="400"/>
      <c r="BF812" s="401"/>
      <c r="BG812" s="400"/>
      <c r="BH812" s="401"/>
      <c r="BI812" s="400"/>
      <c r="BJ812" s="401"/>
      <c r="BK812" s="400"/>
      <c r="BL812" s="401"/>
      <c r="BM812" s="400"/>
      <c r="BN812" s="401"/>
      <c r="BO812" s="400"/>
      <c r="BP812" s="401"/>
      <c r="BQ812" s="400"/>
      <c r="BR812" s="401"/>
      <c r="BS812" s="400"/>
      <c r="BT812" s="401"/>
      <c r="BU812" s="400"/>
      <c r="BV812" s="401"/>
      <c r="BW812" s="400"/>
      <c r="BX812" s="401"/>
      <c r="BY812" s="400"/>
      <c r="BZ812" s="401"/>
      <c r="CA812" s="400"/>
      <c r="CB812" s="401"/>
      <c r="CC812" s="400"/>
      <c r="CD812" s="401"/>
      <c r="CE812" s="400"/>
      <c r="CF812" s="401"/>
      <c r="CG812" s="400"/>
      <c r="CH812" s="401"/>
      <c r="CI812" s="400"/>
      <c r="CJ812" s="401"/>
      <c r="CK812" s="400"/>
      <c r="CL812" s="401"/>
      <c r="CM812" s="400"/>
      <c r="CN812" s="401"/>
      <c r="CO812" s="400"/>
      <c r="CP812" s="401"/>
      <c r="CQ812" s="400"/>
      <c r="CR812" s="401"/>
      <c r="CS812" s="400"/>
      <c r="CT812" s="401"/>
      <c r="CU812" s="400"/>
      <c r="CV812" s="401"/>
      <c r="CW812" s="400"/>
      <c r="CX812" s="401"/>
      <c r="CY812" s="400"/>
      <c r="CZ812" s="401"/>
      <c r="DA812" s="400"/>
      <c r="DB812" s="401"/>
      <c r="DC812" s="400"/>
      <c r="DD812" s="401"/>
      <c r="DE812" s="400"/>
      <c r="DF812" s="401"/>
      <c r="DG812" s="400"/>
      <c r="DH812" s="401"/>
      <c r="DI812" s="400"/>
      <c r="DJ812" s="401"/>
      <c r="DK812" s="400"/>
      <c r="DL812" s="401"/>
      <c r="DM812" s="400"/>
      <c r="DN812" s="401"/>
      <c r="DO812" s="400"/>
      <c r="DP812" s="401"/>
      <c r="DQ812" s="400"/>
      <c r="DR812" s="401"/>
      <c r="DS812" s="400"/>
      <c r="DT812" s="401"/>
      <c r="DU812" s="400"/>
      <c r="DV812" s="401"/>
      <c r="DW812" s="400"/>
      <c r="DX812" s="401"/>
      <c r="DY812" s="400"/>
      <c r="DZ812" s="401"/>
      <c r="EA812" s="400"/>
      <c r="EB812" s="401"/>
      <c r="EC812" s="400"/>
      <c r="ED812" s="401"/>
      <c r="EE812" s="400"/>
      <c r="EF812" s="401"/>
      <c r="EG812" s="400"/>
      <c r="EH812" s="401"/>
      <c r="EI812" s="400"/>
      <c r="EJ812" s="447"/>
      <c r="EK812" s="511"/>
      <c r="EL812" s="514"/>
      <c r="EM812" s="448"/>
      <c r="EN812" s="344"/>
      <c r="EO812" s="345"/>
      <c r="EP812" s="171">
        <f t="shared" si="888"/>
        <v>14</v>
      </c>
      <c r="EQ812" s="171">
        <f t="shared" si="889"/>
        <v>-1</v>
      </c>
      <c r="ER812" s="171">
        <f t="shared" si="890"/>
        <v>3</v>
      </c>
      <c r="ES812" s="171">
        <f t="shared" si="891"/>
        <v>1</v>
      </c>
      <c r="ET812" s="171">
        <f t="shared" si="892"/>
        <v>0</v>
      </c>
      <c r="EU812" s="171">
        <f t="shared" si="893"/>
        <v>0</v>
      </c>
      <c r="EV812" s="172">
        <f t="shared" si="894"/>
        <v>17</v>
      </c>
      <c r="EW812" s="173"/>
      <c r="EX812" s="248">
        <f t="shared" si="926"/>
        <v>0</v>
      </c>
      <c r="EY812" s="174">
        <f>(L812*regular)+(M812*Cadeirantee)</f>
        <v>735.72149999999999</v>
      </c>
      <c r="EZ812" s="249">
        <f>SUMIF(FG812:GJ812,"&gt;0")</f>
        <v>0</v>
      </c>
      <c r="FA812" s="249">
        <f>SUMIF(FG812:GJ812,"&lt;0")+SUMIF(GN812:HP812,"&lt;0")</f>
        <v>0</v>
      </c>
      <c r="FB812" s="174">
        <v>0</v>
      </c>
      <c r="FC812" s="126">
        <f>N812*km*'VALORES TABELA'!$B$13</f>
        <v>0</v>
      </c>
      <c r="FD812" s="250">
        <f t="shared" ref="FD812:FD815" si="927">GL812</f>
        <v>0</v>
      </c>
      <c r="FE812" s="105"/>
      <c r="FF812" s="119"/>
      <c r="FG812" s="119"/>
      <c r="FH812" s="119"/>
      <c r="FI812" s="119"/>
      <c r="FJ812" s="119"/>
      <c r="FK812" s="119"/>
      <c r="FL812" s="119"/>
      <c r="FM812" s="119"/>
      <c r="FN812" s="119"/>
      <c r="FO812" s="119"/>
      <c r="FP812" s="119"/>
      <c r="FQ812" s="119"/>
      <c r="FR812" s="119"/>
      <c r="FS812" s="119"/>
      <c r="FT812" s="119"/>
      <c r="FU812" s="119"/>
      <c r="FV812" s="119"/>
      <c r="FW812" s="119"/>
      <c r="FX812" s="119"/>
      <c r="FY812" s="119"/>
      <c r="FZ812" s="119"/>
      <c r="GA812" s="119"/>
      <c r="GB812" s="119"/>
      <c r="GC812" s="119"/>
      <c r="GD812" s="119"/>
      <c r="GE812" s="119"/>
      <c r="GF812" s="119"/>
      <c r="GG812" s="119"/>
      <c r="GH812" s="119"/>
      <c r="GI812" s="119"/>
      <c r="GJ812" s="119"/>
      <c r="GK812" s="251"/>
      <c r="GL812" s="103">
        <f t="shared" si="895"/>
        <v>0</v>
      </c>
      <c r="GM812" s="124"/>
      <c r="GN812" s="104"/>
      <c r="GO812" s="104"/>
      <c r="GP812" s="104"/>
      <c r="GQ812" s="104"/>
      <c r="GR812" s="104"/>
      <c r="GS812" s="104"/>
      <c r="GT812" s="104"/>
      <c r="GU812" s="104"/>
      <c r="GV812" s="104"/>
      <c r="GW812" s="104"/>
      <c r="GX812" s="104"/>
      <c r="GY812" s="104"/>
      <c r="GZ812" s="104"/>
      <c r="HA812" s="104"/>
      <c r="HB812" s="104"/>
      <c r="HC812" s="104"/>
      <c r="HD812" s="104"/>
      <c r="HE812" s="104"/>
      <c r="HF812" s="104"/>
      <c r="HG812" s="104"/>
      <c r="HH812" s="104"/>
      <c r="HI812" s="104"/>
      <c r="HJ812" s="104"/>
      <c r="HK812" s="104"/>
      <c r="HL812" s="104"/>
      <c r="HM812" s="104"/>
      <c r="HN812" s="104"/>
      <c r="HO812" s="104"/>
      <c r="HP812" s="104"/>
      <c r="HQ812" s="64"/>
      <c r="HR812" s="64"/>
      <c r="HS812" s="64"/>
      <c r="HT812" s="64"/>
      <c r="HU812" s="64"/>
      <c r="HV812" s="64"/>
      <c r="HW812" s="105"/>
      <c r="HX812" s="64"/>
      <c r="HY812" s="280">
        <f t="shared" ref="HY812:HY815" si="928">IF(ISTEXT(EM812), VALUE(EM812), EM812)</f>
        <v>0</v>
      </c>
      <c r="HZ812" s="280">
        <f t="shared" ref="HZ812:HZ815" si="929">IF(ISTEXT(EN812), VALUE(EN812), EN812)</f>
        <v>0</v>
      </c>
      <c r="IA812" s="280">
        <f t="shared" ref="IA812:IA815" si="930">IF(ISTEXT(EO812), VALUE(EO812), EO812)</f>
        <v>0</v>
      </c>
      <c r="IB812" s="64"/>
      <c r="IC812" s="64"/>
    </row>
    <row r="813" spans="1:237" s="106" customFormat="1" ht="22.5" customHeight="1" x14ac:dyDescent="0.25">
      <c r="A813" s="368" t="s">
        <v>3901</v>
      </c>
      <c r="B813" s="369" t="s">
        <v>3902</v>
      </c>
      <c r="C813" s="375" t="s">
        <v>3229</v>
      </c>
      <c r="D813" s="371" t="s">
        <v>3903</v>
      </c>
      <c r="E813" s="371" t="s">
        <v>3904</v>
      </c>
      <c r="F813" s="376" t="s">
        <v>3222</v>
      </c>
      <c r="G813" s="376" t="s">
        <v>3223</v>
      </c>
      <c r="H813" s="373" t="s">
        <v>247</v>
      </c>
      <c r="I813" s="374" t="s">
        <v>3905</v>
      </c>
      <c r="J813" s="421" t="s">
        <v>3337</v>
      </c>
      <c r="K813" s="422" t="s">
        <v>3231</v>
      </c>
      <c r="L813" s="329">
        <f>CONTINUA!BV813</f>
        <v>0</v>
      </c>
      <c r="M813" s="329">
        <f>CONTINUA!BW813</f>
        <v>0</v>
      </c>
      <c r="N813" s="657"/>
      <c r="O813" s="658" t="s">
        <v>4234</v>
      </c>
      <c r="P813" s="659" t="s">
        <v>206</v>
      </c>
      <c r="Q813" s="400"/>
      <c r="R813" s="401"/>
      <c r="S813" s="400"/>
      <c r="T813" s="401"/>
      <c r="U813" s="400"/>
      <c r="V813" s="401"/>
      <c r="W813" s="400"/>
      <c r="X813" s="401"/>
      <c r="Y813" s="400"/>
      <c r="Z813" s="401"/>
      <c r="AA813" s="400"/>
      <c r="AB813" s="401"/>
      <c r="AC813" s="400"/>
      <c r="AD813" s="401"/>
      <c r="AE813" s="400"/>
      <c r="AF813" s="401"/>
      <c r="AG813" s="400"/>
      <c r="AH813" s="401"/>
      <c r="AI813" s="400"/>
      <c r="AJ813" s="401"/>
      <c r="AK813" s="400"/>
      <c r="AL813" s="401"/>
      <c r="AM813" s="400"/>
      <c r="AN813" s="401"/>
      <c r="AO813" s="400"/>
      <c r="AP813" s="401"/>
      <c r="AQ813" s="400"/>
      <c r="AR813" s="401"/>
      <c r="AS813" s="400"/>
      <c r="AT813" s="401"/>
      <c r="AU813" s="400"/>
      <c r="AV813" s="401"/>
      <c r="AW813" s="400"/>
      <c r="AX813" s="401"/>
      <c r="AY813" s="400"/>
      <c r="AZ813" s="401"/>
      <c r="BA813" s="400"/>
      <c r="BB813" s="401"/>
      <c r="BC813" s="400"/>
      <c r="BD813" s="401"/>
      <c r="BE813" s="400"/>
      <c r="BF813" s="401"/>
      <c r="BG813" s="400"/>
      <c r="BH813" s="401"/>
      <c r="BI813" s="400"/>
      <c r="BJ813" s="401"/>
      <c r="BK813" s="400"/>
      <c r="BL813" s="401"/>
      <c r="BM813" s="400"/>
      <c r="BN813" s="401"/>
      <c r="BO813" s="400"/>
      <c r="BP813" s="401"/>
      <c r="BQ813" s="400"/>
      <c r="BR813" s="401"/>
      <c r="BS813" s="400"/>
      <c r="BT813" s="401"/>
      <c r="BU813" s="400"/>
      <c r="BV813" s="401"/>
      <c r="BW813" s="400"/>
      <c r="BX813" s="401"/>
      <c r="BY813" s="400"/>
      <c r="BZ813" s="401"/>
      <c r="CA813" s="400"/>
      <c r="CB813" s="401"/>
      <c r="CC813" s="400"/>
      <c r="CD813" s="401"/>
      <c r="CE813" s="400"/>
      <c r="CF813" s="401"/>
      <c r="CG813" s="400"/>
      <c r="CH813" s="401"/>
      <c r="CI813" s="400"/>
      <c r="CJ813" s="401"/>
      <c r="CK813" s="400"/>
      <c r="CL813" s="401"/>
      <c r="CM813" s="400"/>
      <c r="CN813" s="401"/>
      <c r="CO813" s="400"/>
      <c r="CP813" s="401"/>
      <c r="CQ813" s="400"/>
      <c r="CR813" s="401"/>
      <c r="CS813" s="400"/>
      <c r="CT813" s="401"/>
      <c r="CU813" s="400"/>
      <c r="CV813" s="401"/>
      <c r="CW813" s="400"/>
      <c r="CX813" s="401"/>
      <c r="CY813" s="400"/>
      <c r="CZ813" s="401"/>
      <c r="DA813" s="400"/>
      <c r="DB813" s="401"/>
      <c r="DC813" s="400"/>
      <c r="DD813" s="401"/>
      <c r="DE813" s="400"/>
      <c r="DF813" s="401"/>
      <c r="DG813" s="400"/>
      <c r="DH813" s="401"/>
      <c r="DI813" s="400"/>
      <c r="DJ813" s="401"/>
      <c r="DK813" s="400"/>
      <c r="DL813" s="401"/>
      <c r="DM813" s="400"/>
      <c r="DN813" s="401"/>
      <c r="DO813" s="400"/>
      <c r="DP813" s="401"/>
      <c r="DQ813" s="400"/>
      <c r="DR813" s="401"/>
      <c r="DS813" s="400"/>
      <c r="DT813" s="401"/>
      <c r="DU813" s="400"/>
      <c r="DV813" s="401"/>
      <c r="DW813" s="400"/>
      <c r="DX813" s="401"/>
      <c r="DY813" s="400"/>
      <c r="DZ813" s="401"/>
      <c r="EA813" s="400"/>
      <c r="EB813" s="401"/>
      <c r="EC813" s="400"/>
      <c r="ED813" s="401"/>
      <c r="EE813" s="400"/>
      <c r="EF813" s="401"/>
      <c r="EG813" s="400"/>
      <c r="EH813" s="401"/>
      <c r="EI813" s="400"/>
      <c r="EJ813" s="447"/>
      <c r="EK813" s="511"/>
      <c r="EL813" s="514"/>
      <c r="EM813" s="448"/>
      <c r="EN813" s="344"/>
      <c r="EO813" s="345"/>
      <c r="EP813" s="171">
        <f t="shared" si="888"/>
        <v>0</v>
      </c>
      <c r="EQ813" s="171">
        <f t="shared" si="889"/>
        <v>0</v>
      </c>
      <c r="ER813" s="171">
        <f t="shared" si="890"/>
        <v>0</v>
      </c>
      <c r="ES813" s="171">
        <f t="shared" si="891"/>
        <v>0</v>
      </c>
      <c r="ET813" s="171">
        <f t="shared" si="892"/>
        <v>0</v>
      </c>
      <c r="EU813" s="171">
        <f t="shared" si="893"/>
        <v>0</v>
      </c>
      <c r="EV813" s="172">
        <f t="shared" si="894"/>
        <v>0</v>
      </c>
      <c r="EW813" s="125"/>
      <c r="EX813" s="248">
        <f t="shared" si="926"/>
        <v>0</v>
      </c>
      <c r="EY813" s="174">
        <f>(L813*regular)+(M813*Cadeirantee)</f>
        <v>0</v>
      </c>
      <c r="EZ813" s="249">
        <f>SUMIF(FG813:GJ813,"&gt;0")</f>
        <v>0</v>
      </c>
      <c r="FA813" s="249">
        <f>SUMIF(FG813:GJ813,"&lt;0")+SUMIF(GN813:HP813,"&lt;0")</f>
        <v>0</v>
      </c>
      <c r="FB813" s="174">
        <v>0</v>
      </c>
      <c r="FC813" s="126">
        <f>N813*km*'VALORES TABELA'!$B$13</f>
        <v>0</v>
      </c>
      <c r="FD813" s="250">
        <f t="shared" si="927"/>
        <v>0</v>
      </c>
      <c r="FE813" s="105"/>
      <c r="FF813" s="108"/>
      <c r="FG813" s="108"/>
      <c r="FH813" s="108"/>
      <c r="FI813" s="108"/>
      <c r="FJ813" s="108"/>
      <c r="FK813" s="108"/>
      <c r="FL813" s="108"/>
      <c r="FM813" s="108"/>
      <c r="FN813" s="108"/>
      <c r="FO813" s="108"/>
      <c r="FP813" s="108"/>
      <c r="FQ813" s="108"/>
      <c r="FR813" s="108"/>
      <c r="FS813" s="108"/>
      <c r="FT813" s="108"/>
      <c r="FU813" s="108"/>
      <c r="FV813" s="108"/>
      <c r="FW813" s="108"/>
      <c r="FX813" s="108"/>
      <c r="FY813" s="108"/>
      <c r="FZ813" s="108"/>
      <c r="GA813" s="108"/>
      <c r="GB813" s="108"/>
      <c r="GC813" s="108"/>
      <c r="GD813" s="108"/>
      <c r="GE813" s="108"/>
      <c r="GF813" s="108"/>
      <c r="GG813" s="108"/>
      <c r="GH813" s="108"/>
      <c r="GI813" s="108"/>
      <c r="GJ813" s="108"/>
      <c r="GK813" s="251"/>
      <c r="GL813" s="103">
        <f t="shared" si="895"/>
        <v>0</v>
      </c>
      <c r="GM813" s="124"/>
      <c r="GN813" s="104"/>
      <c r="GO813" s="104"/>
      <c r="GP813" s="104"/>
      <c r="GQ813" s="104"/>
      <c r="GR813" s="104"/>
      <c r="GS813" s="104"/>
      <c r="GT813" s="104"/>
      <c r="GU813" s="104"/>
      <c r="GV813" s="104"/>
      <c r="GW813" s="104"/>
      <c r="GX813" s="104"/>
      <c r="GY813" s="104"/>
      <c r="GZ813" s="104"/>
      <c r="HA813" s="104"/>
      <c r="HB813" s="104"/>
      <c r="HC813" s="104"/>
      <c r="HD813" s="104"/>
      <c r="HE813" s="104"/>
      <c r="HF813" s="104"/>
      <c r="HG813" s="104"/>
      <c r="HH813" s="104"/>
      <c r="HI813" s="104"/>
      <c r="HJ813" s="104"/>
      <c r="HK813" s="104"/>
      <c r="HL813" s="104"/>
      <c r="HM813" s="104"/>
      <c r="HN813" s="104"/>
      <c r="HO813" s="104"/>
      <c r="HP813" s="104"/>
      <c r="HQ813" s="64"/>
      <c r="HR813" s="64"/>
      <c r="HS813" s="64"/>
      <c r="HT813" s="64"/>
      <c r="HU813" s="64"/>
      <c r="HV813" s="64"/>
      <c r="HW813" s="105"/>
      <c r="HX813" s="64"/>
      <c r="HY813" s="280">
        <f t="shared" si="928"/>
        <v>0</v>
      </c>
      <c r="HZ813" s="280">
        <f t="shared" si="929"/>
        <v>0</v>
      </c>
      <c r="IA813" s="280">
        <f t="shared" si="930"/>
        <v>0</v>
      </c>
      <c r="IB813" s="64"/>
      <c r="IC813" s="64"/>
    </row>
    <row r="814" spans="1:237" s="106" customFormat="1" ht="22.5" customHeight="1" x14ac:dyDescent="0.25">
      <c r="A814" s="368" t="s">
        <v>3901</v>
      </c>
      <c r="B814" s="369" t="s">
        <v>3902</v>
      </c>
      <c r="C814" s="375" t="s">
        <v>3229</v>
      </c>
      <c r="D814" s="371" t="s">
        <v>3903</v>
      </c>
      <c r="E814" s="371" t="s">
        <v>3904</v>
      </c>
      <c r="F814" s="376" t="s">
        <v>3222</v>
      </c>
      <c r="G814" s="376" t="s">
        <v>3223</v>
      </c>
      <c r="H814" s="373" t="s">
        <v>247</v>
      </c>
      <c r="I814" s="374" t="s">
        <v>3905</v>
      </c>
      <c r="J814" s="421" t="s">
        <v>3337</v>
      </c>
      <c r="K814" s="423" t="s">
        <v>3232</v>
      </c>
      <c r="L814" s="329">
        <f>CONTINUA!BV814</f>
        <v>0</v>
      </c>
      <c r="M814" s="329">
        <f>CONTINUA!BW814</f>
        <v>0</v>
      </c>
      <c r="N814" s="657"/>
      <c r="O814" s="658" t="s">
        <v>4234</v>
      </c>
      <c r="P814" s="659" t="s">
        <v>206</v>
      </c>
      <c r="Q814" s="400"/>
      <c r="R814" s="401">
        <v>1</v>
      </c>
      <c r="S814" s="400"/>
      <c r="T814" s="401"/>
      <c r="U814" s="400"/>
      <c r="V814" s="401"/>
      <c r="W814" s="400"/>
      <c r="X814" s="401"/>
      <c r="Y814" s="400"/>
      <c r="Z814" s="401"/>
      <c r="AA814" s="400"/>
      <c r="AB814" s="401"/>
      <c r="AC814" s="400"/>
      <c r="AD814" s="401"/>
      <c r="AE814" s="400"/>
      <c r="AF814" s="401"/>
      <c r="AG814" s="400"/>
      <c r="AH814" s="401"/>
      <c r="AI814" s="400"/>
      <c r="AJ814" s="401"/>
      <c r="AK814" s="400"/>
      <c r="AL814" s="401"/>
      <c r="AM814" s="400"/>
      <c r="AN814" s="401"/>
      <c r="AO814" s="400"/>
      <c r="AP814" s="401"/>
      <c r="AQ814" s="400"/>
      <c r="AR814" s="401"/>
      <c r="AS814" s="400"/>
      <c r="AT814" s="401"/>
      <c r="AU814" s="400"/>
      <c r="AV814" s="401"/>
      <c r="AW814" s="400"/>
      <c r="AX814" s="401"/>
      <c r="AY814" s="400"/>
      <c r="AZ814" s="401"/>
      <c r="BA814" s="400"/>
      <c r="BB814" s="401"/>
      <c r="BC814" s="400"/>
      <c r="BD814" s="401"/>
      <c r="BE814" s="400"/>
      <c r="BF814" s="401"/>
      <c r="BG814" s="400"/>
      <c r="BH814" s="401"/>
      <c r="BI814" s="400"/>
      <c r="BJ814" s="401"/>
      <c r="BK814" s="400"/>
      <c r="BL814" s="401"/>
      <c r="BM814" s="400"/>
      <c r="BN814" s="401"/>
      <c r="BO814" s="400"/>
      <c r="BP814" s="401"/>
      <c r="BQ814" s="400"/>
      <c r="BR814" s="401"/>
      <c r="BS814" s="400"/>
      <c r="BT814" s="401"/>
      <c r="BU814" s="400"/>
      <c r="BV814" s="401"/>
      <c r="BW814" s="400"/>
      <c r="BX814" s="401"/>
      <c r="BY814" s="400"/>
      <c r="BZ814" s="401"/>
      <c r="CA814" s="400"/>
      <c r="CB814" s="401"/>
      <c r="CC814" s="400"/>
      <c r="CD814" s="401"/>
      <c r="CE814" s="400"/>
      <c r="CF814" s="401"/>
      <c r="CG814" s="400"/>
      <c r="CH814" s="401"/>
      <c r="CI814" s="400"/>
      <c r="CJ814" s="401"/>
      <c r="CK814" s="400"/>
      <c r="CL814" s="401"/>
      <c r="CM814" s="400"/>
      <c r="CN814" s="401"/>
      <c r="CO814" s="400"/>
      <c r="CP814" s="401"/>
      <c r="CQ814" s="400"/>
      <c r="CR814" s="401"/>
      <c r="CS814" s="400"/>
      <c r="CT814" s="401"/>
      <c r="CU814" s="400"/>
      <c r="CV814" s="401"/>
      <c r="CW814" s="400"/>
      <c r="CX814" s="401"/>
      <c r="CY814" s="400"/>
      <c r="CZ814" s="401"/>
      <c r="DA814" s="400"/>
      <c r="DB814" s="401"/>
      <c r="DC814" s="400"/>
      <c r="DD814" s="401"/>
      <c r="DE814" s="400"/>
      <c r="DF814" s="401"/>
      <c r="DG814" s="400"/>
      <c r="DH814" s="401"/>
      <c r="DI814" s="400"/>
      <c r="DJ814" s="401"/>
      <c r="DK814" s="400"/>
      <c r="DL814" s="401"/>
      <c r="DM814" s="400"/>
      <c r="DN814" s="401"/>
      <c r="DO814" s="400"/>
      <c r="DP814" s="401"/>
      <c r="DQ814" s="400"/>
      <c r="DR814" s="401"/>
      <c r="DS814" s="400"/>
      <c r="DT814" s="401"/>
      <c r="DU814" s="400"/>
      <c r="DV814" s="401"/>
      <c r="DW814" s="400"/>
      <c r="DX814" s="401"/>
      <c r="DY814" s="400"/>
      <c r="DZ814" s="401"/>
      <c r="EA814" s="400"/>
      <c r="EB814" s="401"/>
      <c r="EC814" s="400"/>
      <c r="ED814" s="401"/>
      <c r="EE814" s="400"/>
      <c r="EF814" s="401"/>
      <c r="EG814" s="400"/>
      <c r="EH814" s="401"/>
      <c r="EI814" s="400"/>
      <c r="EJ814" s="447"/>
      <c r="EK814" s="511"/>
      <c r="EL814" s="514"/>
      <c r="EM814" s="448"/>
      <c r="EN814" s="344"/>
      <c r="EO814" s="345"/>
      <c r="EP814" s="171">
        <f t="shared" si="888"/>
        <v>0</v>
      </c>
      <c r="EQ814" s="171">
        <f t="shared" si="889"/>
        <v>0</v>
      </c>
      <c r="ER814" s="171">
        <f t="shared" si="890"/>
        <v>0</v>
      </c>
      <c r="ES814" s="171">
        <f t="shared" si="891"/>
        <v>1</v>
      </c>
      <c r="ET814" s="171">
        <f t="shared" si="892"/>
        <v>0</v>
      </c>
      <c r="EU814" s="171">
        <f t="shared" si="893"/>
        <v>0</v>
      </c>
      <c r="EV814" s="172">
        <f t="shared" si="894"/>
        <v>1</v>
      </c>
      <c r="EW814" s="127"/>
      <c r="EX814" s="248">
        <f t="shared" si="926"/>
        <v>0</v>
      </c>
      <c r="EY814" s="174">
        <f>(L814*regular)+(M814*Cadeirantee)</f>
        <v>0</v>
      </c>
      <c r="EZ814" s="249">
        <f>SUMIF(FG814:GJ814,"&gt;0")</f>
        <v>0</v>
      </c>
      <c r="FA814" s="249">
        <f>SUMIF(FG814:GJ814,"&lt;0")+SUMIF(GN814:HP814,"&lt;0")</f>
        <v>0</v>
      </c>
      <c r="FB814" s="174">
        <v>0</v>
      </c>
      <c r="FC814" s="126">
        <f>N814*km*'VALORES TABELA'!$B$13</f>
        <v>0</v>
      </c>
      <c r="FD814" s="250">
        <f t="shared" si="927"/>
        <v>0</v>
      </c>
      <c r="FE814" s="105"/>
      <c r="FF814" s="118"/>
      <c r="FG814" s="118"/>
      <c r="FH814" s="118"/>
      <c r="FI814" s="118"/>
      <c r="FJ814" s="118"/>
      <c r="FK814" s="118"/>
      <c r="FL814" s="118"/>
      <c r="FM814" s="118"/>
      <c r="FN814" s="118"/>
      <c r="FO814" s="118"/>
      <c r="FP814" s="118"/>
      <c r="FQ814" s="118"/>
      <c r="FR814" s="118"/>
      <c r="FS814" s="118"/>
      <c r="FT814" s="118"/>
      <c r="FU814" s="118"/>
      <c r="FV814" s="118"/>
      <c r="FW814" s="118"/>
      <c r="FX814" s="118"/>
      <c r="FY814" s="118"/>
      <c r="FZ814" s="118"/>
      <c r="GA814" s="118"/>
      <c r="GB814" s="118"/>
      <c r="GC814" s="118"/>
      <c r="GD814" s="118"/>
      <c r="GE814" s="118"/>
      <c r="GF814" s="118"/>
      <c r="GG814" s="118"/>
      <c r="GH814" s="118"/>
      <c r="GI814" s="118"/>
      <c r="GJ814" s="118"/>
      <c r="GK814" s="252"/>
      <c r="GL814" s="103">
        <f t="shared" si="895"/>
        <v>0</v>
      </c>
      <c r="GM814" s="124"/>
      <c r="GN814" s="104"/>
      <c r="GO814" s="104"/>
      <c r="GP814" s="104"/>
      <c r="GQ814" s="104"/>
      <c r="GR814" s="104"/>
      <c r="GS814" s="104"/>
      <c r="GT814" s="104"/>
      <c r="GU814" s="104"/>
      <c r="GV814" s="104"/>
      <c r="GW814" s="104"/>
      <c r="GX814" s="104"/>
      <c r="GY814" s="104"/>
      <c r="GZ814" s="104"/>
      <c r="HA814" s="104"/>
      <c r="HB814" s="104"/>
      <c r="HC814" s="104"/>
      <c r="HD814" s="104"/>
      <c r="HE814" s="104"/>
      <c r="HF814" s="104"/>
      <c r="HG814" s="104"/>
      <c r="HH814" s="104"/>
      <c r="HI814" s="104"/>
      <c r="HJ814" s="104"/>
      <c r="HK814" s="104"/>
      <c r="HL814" s="104"/>
      <c r="HM814" s="104"/>
      <c r="HN814" s="104"/>
      <c r="HO814" s="104"/>
      <c r="HP814" s="104"/>
      <c r="HQ814" s="64"/>
      <c r="HR814" s="65"/>
      <c r="HS814" s="65"/>
      <c r="HT814" s="65"/>
      <c r="HU814" s="65"/>
      <c r="HV814" s="65"/>
      <c r="HW814" s="105"/>
      <c r="HX814" s="65"/>
      <c r="HY814" s="280">
        <f t="shared" si="928"/>
        <v>0</v>
      </c>
      <c r="HZ814" s="280">
        <f t="shared" si="929"/>
        <v>0</v>
      </c>
      <c r="IA814" s="280">
        <f t="shared" si="930"/>
        <v>0</v>
      </c>
      <c r="IB814" s="65"/>
      <c r="IC814" s="65"/>
    </row>
    <row r="815" spans="1:237" s="106" customFormat="1" ht="22.5" customHeight="1" thickBot="1" x14ac:dyDescent="0.3">
      <c r="A815" s="377" t="s">
        <v>3901</v>
      </c>
      <c r="B815" s="378" t="s">
        <v>3902</v>
      </c>
      <c r="C815" s="379" t="s">
        <v>3229</v>
      </c>
      <c r="D815" s="380" t="s">
        <v>3903</v>
      </c>
      <c r="E815" s="380" t="s">
        <v>3904</v>
      </c>
      <c r="F815" s="381" t="s">
        <v>3222</v>
      </c>
      <c r="G815" s="381" t="s">
        <v>3223</v>
      </c>
      <c r="H815" s="382" t="s">
        <v>247</v>
      </c>
      <c r="I815" s="383" t="s">
        <v>3905</v>
      </c>
      <c r="J815" s="421" t="s">
        <v>3337</v>
      </c>
      <c r="K815" s="424" t="s">
        <v>60</v>
      </c>
      <c r="L815" s="329">
        <f>CONTINUA!BV815</f>
        <v>0</v>
      </c>
      <c r="M815" s="329">
        <f>CONTINUA!BW815</f>
        <v>0</v>
      </c>
      <c r="N815" s="657"/>
      <c r="O815" s="658" t="s">
        <v>4234</v>
      </c>
      <c r="P815" s="659" t="s">
        <v>206</v>
      </c>
      <c r="Q815" s="400"/>
      <c r="R815" s="401"/>
      <c r="S815" s="400"/>
      <c r="T815" s="401"/>
      <c r="U815" s="400"/>
      <c r="V815" s="401"/>
      <c r="W815" s="400"/>
      <c r="X815" s="401"/>
      <c r="Y815" s="400"/>
      <c r="Z815" s="401"/>
      <c r="AA815" s="400"/>
      <c r="AB815" s="401"/>
      <c r="AC815" s="400"/>
      <c r="AD815" s="401"/>
      <c r="AE815" s="400"/>
      <c r="AF815" s="401"/>
      <c r="AG815" s="400"/>
      <c r="AH815" s="401"/>
      <c r="AI815" s="400"/>
      <c r="AJ815" s="401"/>
      <c r="AK815" s="400"/>
      <c r="AL815" s="401"/>
      <c r="AM815" s="400"/>
      <c r="AN815" s="401"/>
      <c r="AO815" s="400"/>
      <c r="AP815" s="401"/>
      <c r="AQ815" s="400"/>
      <c r="AR815" s="401"/>
      <c r="AS815" s="400"/>
      <c r="AT815" s="401"/>
      <c r="AU815" s="400"/>
      <c r="AV815" s="401"/>
      <c r="AW815" s="400"/>
      <c r="AX815" s="401"/>
      <c r="AY815" s="400"/>
      <c r="AZ815" s="401"/>
      <c r="BA815" s="400"/>
      <c r="BB815" s="401"/>
      <c r="BC815" s="400"/>
      <c r="BD815" s="401"/>
      <c r="BE815" s="400"/>
      <c r="BF815" s="401"/>
      <c r="BG815" s="400"/>
      <c r="BH815" s="401"/>
      <c r="BI815" s="400"/>
      <c r="BJ815" s="401"/>
      <c r="BK815" s="400"/>
      <c r="BL815" s="401"/>
      <c r="BM815" s="400"/>
      <c r="BN815" s="401"/>
      <c r="BO815" s="400"/>
      <c r="BP815" s="401"/>
      <c r="BQ815" s="400"/>
      <c r="BR815" s="401"/>
      <c r="BS815" s="400"/>
      <c r="BT815" s="401"/>
      <c r="BU815" s="400"/>
      <c r="BV815" s="401"/>
      <c r="BW815" s="400"/>
      <c r="BX815" s="401"/>
      <c r="BY815" s="400"/>
      <c r="BZ815" s="401"/>
      <c r="CA815" s="400"/>
      <c r="CB815" s="401"/>
      <c r="CC815" s="400"/>
      <c r="CD815" s="401"/>
      <c r="CE815" s="400"/>
      <c r="CF815" s="401"/>
      <c r="CG815" s="400"/>
      <c r="CH815" s="401"/>
      <c r="CI815" s="400"/>
      <c r="CJ815" s="401"/>
      <c r="CK815" s="400"/>
      <c r="CL815" s="401"/>
      <c r="CM815" s="400"/>
      <c r="CN815" s="401"/>
      <c r="CO815" s="400"/>
      <c r="CP815" s="401"/>
      <c r="CQ815" s="400"/>
      <c r="CR815" s="401"/>
      <c r="CS815" s="400"/>
      <c r="CT815" s="401"/>
      <c r="CU815" s="400"/>
      <c r="CV815" s="401"/>
      <c r="CW815" s="400"/>
      <c r="CX815" s="401"/>
      <c r="CY815" s="400"/>
      <c r="CZ815" s="401"/>
      <c r="DA815" s="400"/>
      <c r="DB815" s="401"/>
      <c r="DC815" s="400"/>
      <c r="DD815" s="401"/>
      <c r="DE815" s="400"/>
      <c r="DF815" s="401"/>
      <c r="DG815" s="400"/>
      <c r="DH815" s="401"/>
      <c r="DI815" s="400"/>
      <c r="DJ815" s="401"/>
      <c r="DK815" s="400"/>
      <c r="DL815" s="401"/>
      <c r="DM815" s="400"/>
      <c r="DN815" s="401"/>
      <c r="DO815" s="400"/>
      <c r="DP815" s="401"/>
      <c r="DQ815" s="400"/>
      <c r="DR815" s="401"/>
      <c r="DS815" s="400"/>
      <c r="DT815" s="401"/>
      <c r="DU815" s="400"/>
      <c r="DV815" s="401"/>
      <c r="DW815" s="400"/>
      <c r="DX815" s="401"/>
      <c r="DY815" s="400"/>
      <c r="DZ815" s="401"/>
      <c r="EA815" s="400"/>
      <c r="EB815" s="401"/>
      <c r="EC815" s="400"/>
      <c r="ED815" s="401"/>
      <c r="EE815" s="400"/>
      <c r="EF815" s="401"/>
      <c r="EG815" s="400"/>
      <c r="EH815" s="401"/>
      <c r="EI815" s="400"/>
      <c r="EJ815" s="447"/>
      <c r="EK815" s="512"/>
      <c r="EL815" s="515"/>
      <c r="EM815" s="450"/>
      <c r="EN815" s="348"/>
      <c r="EO815" s="348"/>
      <c r="EP815" s="179">
        <f t="shared" si="888"/>
        <v>0</v>
      </c>
      <c r="EQ815" s="179">
        <f t="shared" si="889"/>
        <v>0</v>
      </c>
      <c r="ER815" s="179">
        <f t="shared" si="890"/>
        <v>0</v>
      </c>
      <c r="ES815" s="179">
        <f t="shared" si="891"/>
        <v>0</v>
      </c>
      <c r="ET815" s="179">
        <f t="shared" si="892"/>
        <v>0</v>
      </c>
      <c r="EU815" s="179">
        <f t="shared" si="893"/>
        <v>0</v>
      </c>
      <c r="EV815" s="172">
        <f t="shared" si="894"/>
        <v>0</v>
      </c>
      <c r="EW815" s="253"/>
      <c r="EX815" s="254">
        <v>0</v>
      </c>
      <c r="EY815" s="180">
        <v>0</v>
      </c>
      <c r="EZ815" s="255">
        <v>0</v>
      </c>
      <c r="FA815" s="255">
        <v>0</v>
      </c>
      <c r="FB815" s="180">
        <f>SUM(FF815:GI815)/2</f>
        <v>0</v>
      </c>
      <c r="FC815" s="256">
        <f>N815*km*'VALORES TABELA'!$B$13</f>
        <v>0</v>
      </c>
      <c r="FD815" s="250">
        <f t="shared" si="927"/>
        <v>0</v>
      </c>
      <c r="FE815" s="257"/>
      <c r="FF815" s="181">
        <f>((Q815+S815)*Percapita)+((R815+T815)*Cadeirante)</f>
        <v>0</v>
      </c>
      <c r="FG815" s="181">
        <f>((U815+W815)*Percapita/30*FG$4)+((V815+X815)*Cadeirante/30*FG$4)</f>
        <v>0</v>
      </c>
      <c r="FH815" s="181">
        <f>((Y815+AA815)*Percapita/30*FH$4)+((Z815+AB815)*Cadeirante/30*FH$4)</f>
        <v>0</v>
      </c>
      <c r="FI815" s="181">
        <f>((AC815+AE815)*Percapita/30*FI$4)+((AD815+AF815)*Cadeirante/30*FI$4)</f>
        <v>0</v>
      </c>
      <c r="FJ815" s="181">
        <f>((AG815+AI815)*Percapita/30*FJ$4)+((AH815+AJ815)*Cadeirante/30*FJ$4)</f>
        <v>0</v>
      </c>
      <c r="FK815" s="181">
        <f>((AK815+AM815)*Percapita/30*FK$4)+((AL815+AN815)*Cadeirante/30*FK$4)</f>
        <v>0</v>
      </c>
      <c r="FL815" s="181">
        <f>((AO815+AQ815)*Percapita/30*FL$4)+((AP815+AR815)*Cadeirante/30*FL$4)</f>
        <v>0</v>
      </c>
      <c r="FM815" s="181">
        <f>((AS815+AU815)*Percapita/30*FM$4)+((AT815+AV815)*Cadeirante/30*FM$4)</f>
        <v>0</v>
      </c>
      <c r="FN815" s="181">
        <f>((AW815+AY815)*Percapita/30*FN$4)+((AX815+AZ815)*Cadeirante/30*FN$4)</f>
        <v>0</v>
      </c>
      <c r="FO815" s="181">
        <f>((BA815+BC815)*Percapita/30*FO$4)+((BB815+BD815)*Cadeirante/30*FO$4)</f>
        <v>0</v>
      </c>
      <c r="FP815" s="181">
        <f>((BE815+BG815)*Percapita/30*FP$4)+((BF815+BH815)*Cadeirante/30*FP$4)</f>
        <v>0</v>
      </c>
      <c r="FQ815" s="181">
        <f>((BI815+BK815)*Percapita/30*FQ$4)+((BJ815+BL815)*Cadeirante/30*FQ$4)</f>
        <v>0</v>
      </c>
      <c r="FR815" s="181">
        <f>((BM815+BO815)*Percapita/30*FR$4)+((BN815+BP815)*Cadeirante/30*FR$4)</f>
        <v>0</v>
      </c>
      <c r="FS815" s="181">
        <f>((BQ815+BS815)*Percapita/30*FS$4)+((BR815+BT815)*Cadeirante/30*FS$4)</f>
        <v>0</v>
      </c>
      <c r="FT815" s="181">
        <f>((BU815+BW815)*Percapita/30*FT$4)+((BV815+BX815)*Cadeirante/30*FT$4)</f>
        <v>0</v>
      </c>
      <c r="FU815" s="181">
        <f>((BY815+CA815)*Percapita/30*FU$4)+((BZ815+CB815)*Cadeirante/30*FU$4)</f>
        <v>0</v>
      </c>
      <c r="FV815" s="181">
        <f>((CC815+CE815)*Percapita/30*FV$4)+((CD815+CF815)*Cadeirante/30*FV$4)</f>
        <v>0</v>
      </c>
      <c r="FW815" s="181">
        <f>((CG815+CI815)*Percapita/30*FW$4)+((CI815+CK815)*Cadeirante/30*FW$4)</f>
        <v>0</v>
      </c>
      <c r="FX815" s="181">
        <f>((CK815+CM815)*Percapita/30*FX$4)+((CL815+CN815)*Cadeirante/30*FX$4)</f>
        <v>0</v>
      </c>
      <c r="FY815" s="181">
        <f>((CO815+CQ815)*Percapita/30*FY$4)+((CP815+CR815)*Cadeirante/30*FY$4)</f>
        <v>0</v>
      </c>
      <c r="FZ815" s="181">
        <f>((CS815+CU815)*Percapita/30*FZ$4)+((CT815+CV815)*Cadeirante/30*FZ$4)</f>
        <v>0</v>
      </c>
      <c r="GA815" s="181">
        <f>((CW815+CY815)*Percapita/30*GA$4)+((CX815+CZ815)*Cadeirante/30*GA$4)</f>
        <v>0</v>
      </c>
      <c r="GB815" s="181">
        <f>((DA815+DC815)*Percapita/30*GB$4)+((DB815+DD815)*Cadeirante/30*GB$4)</f>
        <v>0</v>
      </c>
      <c r="GC815" s="181">
        <f>((DE815+DG815)*Percapita/30*GC$4)+((DF815+DH815)*Cadeirante/30*GC$4)</f>
        <v>0</v>
      </c>
      <c r="GD815" s="181">
        <f>((DI815+DK815)*Percapita/30*GD$4)+((DJ815+DL815)*Cadeirante/30*GD$4)</f>
        <v>0</v>
      </c>
      <c r="GE815" s="181">
        <f>((DM815+DO815)*Percapita/30*GE$4)+((DN815+DP815)*Cadeirante/30*GE$4)</f>
        <v>0</v>
      </c>
      <c r="GF815" s="181">
        <f>((DQ815+DS815)*Percapita/30*GF$4)+((DR815+DT815)*Cadeirante/30*GF$4)</f>
        <v>0</v>
      </c>
      <c r="GG815" s="181">
        <f>((DU815+DW815)*Percapita/30*GG$4)+((DV815+DX815)*Cadeirante/30*GG$4)</f>
        <v>0</v>
      </c>
      <c r="GH815" s="181">
        <f>((DY815+EA815)*Percapita/30*GH$4)+((DZ815+EB815)*Cadeirante/30*GH$4)</f>
        <v>0</v>
      </c>
      <c r="GI815" s="181">
        <f>((EC815+EE815)*Percapita/30*GI$4)+((ED815+EF815)*Cadeirante/30*GI$4)</f>
        <v>0</v>
      </c>
      <c r="GJ815" s="181">
        <f>((EG815+EI815)*Percapita)+((EH815+EJ815)*Cadeirante)</f>
        <v>0</v>
      </c>
      <c r="GK815" s="258"/>
      <c r="GL815" s="103">
        <f t="shared" si="895"/>
        <v>0</v>
      </c>
      <c r="GM815" s="124"/>
      <c r="GN815" s="182"/>
      <c r="GO815" s="182"/>
      <c r="GP815" s="182"/>
      <c r="GQ815" s="182"/>
      <c r="GR815" s="182"/>
      <c r="GS815" s="182"/>
      <c r="GT815" s="182"/>
      <c r="GU815" s="182"/>
      <c r="GV815" s="182"/>
      <c r="GW815" s="182"/>
      <c r="GX815" s="182"/>
      <c r="GY815" s="182"/>
      <c r="GZ815" s="182"/>
      <c r="HA815" s="182"/>
      <c r="HB815" s="182"/>
      <c r="HC815" s="182"/>
      <c r="HD815" s="182"/>
      <c r="HE815" s="182"/>
      <c r="HF815" s="182"/>
      <c r="HG815" s="182"/>
      <c r="HH815" s="182"/>
      <c r="HI815" s="182"/>
      <c r="HJ815" s="182"/>
      <c r="HK815" s="182"/>
      <c r="HL815" s="182"/>
      <c r="HM815" s="182"/>
      <c r="HN815" s="182"/>
      <c r="HO815" s="182"/>
      <c r="HP815" s="259"/>
      <c r="HQ815" s="64"/>
      <c r="HW815" s="257"/>
      <c r="HY815" s="280">
        <f t="shared" si="928"/>
        <v>0</v>
      </c>
      <c r="HZ815" s="280">
        <f t="shared" si="929"/>
        <v>0</v>
      </c>
      <c r="IA815" s="280">
        <f t="shared" si="930"/>
        <v>0</v>
      </c>
    </row>
    <row r="816" spans="1:237" s="106" customFormat="1" ht="22.5" customHeight="1" x14ac:dyDescent="0.25">
      <c r="A816" t="s">
        <v>3906</v>
      </c>
      <c r="B816" s="522" t="s">
        <v>3907</v>
      </c>
      <c r="C816" s="523">
        <v>2</v>
      </c>
      <c r="D816" s="524" t="s">
        <v>3903</v>
      </c>
      <c r="E816" s="524" t="s">
        <v>3908</v>
      </c>
      <c r="F816" s="525" t="s">
        <v>3222</v>
      </c>
      <c r="G816" s="525" t="s">
        <v>3223</v>
      </c>
      <c r="H816" s="350" t="s">
        <v>247</v>
      </c>
      <c r="I816" s="351" t="s">
        <v>3909</v>
      </c>
      <c r="J816" s="409" t="s">
        <v>3337</v>
      </c>
      <c r="K816" s="410" t="s">
        <v>3228</v>
      </c>
      <c r="L816" s="329">
        <f>CONTINUA!BV816</f>
        <v>0</v>
      </c>
      <c r="M816" s="329">
        <f>CONTINUA!BW816</f>
        <v>0</v>
      </c>
      <c r="N816" s="657"/>
      <c r="O816" s="658" t="s">
        <v>4234</v>
      </c>
      <c r="P816" s="659" t="s">
        <v>206</v>
      </c>
      <c r="Q816" s="400">
        <v>6</v>
      </c>
      <c r="R816" s="401">
        <v>1</v>
      </c>
      <c r="S816" s="400"/>
      <c r="T816" s="401"/>
      <c r="U816" s="400"/>
      <c r="V816" s="401"/>
      <c r="W816" s="400"/>
      <c r="X816" s="401"/>
      <c r="Y816" s="400"/>
      <c r="Z816" s="401"/>
      <c r="AA816" s="400"/>
      <c r="AB816" s="401"/>
      <c r="AC816" s="400"/>
      <c r="AD816" s="401"/>
      <c r="AE816" s="400"/>
      <c r="AF816" s="401"/>
      <c r="AG816" s="400"/>
      <c r="AH816" s="401"/>
      <c r="AI816" s="400"/>
      <c r="AJ816" s="401"/>
      <c r="AK816" s="400"/>
      <c r="AL816" s="401"/>
      <c r="AM816" s="400"/>
      <c r="AN816" s="401"/>
      <c r="AO816" s="400"/>
      <c r="AP816" s="401"/>
      <c r="AQ816" s="400"/>
      <c r="AR816" s="401"/>
      <c r="AS816" s="400"/>
      <c r="AT816" s="401"/>
      <c r="AU816" s="400"/>
      <c r="AV816" s="401"/>
      <c r="AW816" s="400"/>
      <c r="AX816" s="401"/>
      <c r="AY816" s="400"/>
      <c r="AZ816" s="401"/>
      <c r="BA816" s="400"/>
      <c r="BB816" s="401"/>
      <c r="BC816" s="400"/>
      <c r="BD816" s="401"/>
      <c r="BE816" s="400"/>
      <c r="BF816" s="401"/>
      <c r="BG816" s="400"/>
      <c r="BH816" s="401"/>
      <c r="BI816" s="400"/>
      <c r="BJ816" s="401"/>
      <c r="BK816" s="400"/>
      <c r="BL816" s="401"/>
      <c r="BM816" s="400"/>
      <c r="BN816" s="401"/>
      <c r="BO816" s="400"/>
      <c r="BP816" s="401"/>
      <c r="BQ816" s="400"/>
      <c r="BR816" s="401"/>
      <c r="BS816" s="400"/>
      <c r="BT816" s="401"/>
      <c r="BU816" s="400"/>
      <c r="BV816" s="401"/>
      <c r="BW816" s="400"/>
      <c r="BX816" s="401"/>
      <c r="BY816" s="400"/>
      <c r="BZ816" s="401"/>
      <c r="CA816" s="400"/>
      <c r="CB816" s="401"/>
      <c r="CC816" s="400"/>
      <c r="CD816" s="401"/>
      <c r="CE816" s="400"/>
      <c r="CF816" s="401"/>
      <c r="CG816" s="400"/>
      <c r="CH816" s="401"/>
      <c r="CI816" s="400"/>
      <c r="CJ816" s="401"/>
      <c r="CK816" s="400"/>
      <c r="CL816" s="401"/>
      <c r="CM816" s="400"/>
      <c r="CN816" s="401"/>
      <c r="CO816" s="400"/>
      <c r="CP816" s="401"/>
      <c r="CQ816" s="400"/>
      <c r="CR816" s="401"/>
      <c r="CS816" s="400"/>
      <c r="CT816" s="401"/>
      <c r="CU816" s="400"/>
      <c r="CV816" s="401"/>
      <c r="CW816" s="400"/>
      <c r="CX816" s="401"/>
      <c r="CY816" s="400"/>
      <c r="CZ816" s="401"/>
      <c r="DA816" s="400"/>
      <c r="DB816" s="401"/>
      <c r="DC816" s="400"/>
      <c r="DD816" s="401"/>
      <c r="DE816" s="400"/>
      <c r="DF816" s="401"/>
      <c r="DG816" s="400"/>
      <c r="DH816" s="401"/>
      <c r="DI816" s="400"/>
      <c r="DJ816" s="401"/>
      <c r="DK816" s="400"/>
      <c r="DL816" s="401"/>
      <c r="DM816" s="400"/>
      <c r="DN816" s="401"/>
      <c r="DO816" s="400"/>
      <c r="DP816" s="401"/>
      <c r="DQ816" s="400"/>
      <c r="DR816" s="401"/>
      <c r="DS816" s="400"/>
      <c r="DT816" s="401"/>
      <c r="DU816" s="400"/>
      <c r="DV816" s="401"/>
      <c r="DW816" s="400"/>
      <c r="DX816" s="401"/>
      <c r="DY816" s="400"/>
      <c r="DZ816" s="401"/>
      <c r="EA816" s="400"/>
      <c r="EB816" s="401"/>
      <c r="EC816" s="400"/>
      <c r="ED816" s="401"/>
      <c r="EE816" s="400"/>
      <c r="EF816" s="401"/>
      <c r="EG816" s="400"/>
      <c r="EH816" s="401"/>
      <c r="EI816" s="400"/>
      <c r="EJ816" s="447"/>
      <c r="EK816" s="510"/>
      <c r="EL816" s="513"/>
      <c r="EM816" s="520"/>
      <c r="EN816" s="520"/>
      <c r="EO816" s="520"/>
      <c r="EP816" s="171">
        <f t="shared" si="888"/>
        <v>6</v>
      </c>
      <c r="EQ816" s="171">
        <f t="shared" si="889"/>
        <v>0</v>
      </c>
      <c r="ER816" s="171">
        <f t="shared" si="890"/>
        <v>0</v>
      </c>
      <c r="ES816" s="171">
        <f t="shared" si="891"/>
        <v>1</v>
      </c>
      <c r="ET816" s="171">
        <f t="shared" si="892"/>
        <v>0</v>
      </c>
      <c r="EU816" s="171">
        <f t="shared" si="893"/>
        <v>0</v>
      </c>
      <c r="EV816" s="172">
        <f t="shared" si="894"/>
        <v>7</v>
      </c>
      <c r="EW816" s="367">
        <f>IF(C816=4,IF(MAX(Q816:EJ818)&gt;0,(Especiall/30*(IF(($G816-$F816)=($G$5-$F$5),30,IF(DAY($G816)=31,($G816-$F816),($G816-$F816)+1)))),0),0)</f>
        <v>0</v>
      </c>
      <c r="EX816" s="248">
        <f t="shared" ref="EX816:EX819" si="931">FF816</f>
        <v>24912.639999999999</v>
      </c>
      <c r="EY816" s="174">
        <f>(L816*regular)+(M816*Cadeirantee)</f>
        <v>0</v>
      </c>
      <c r="EZ816" s="249">
        <f>SUMIF(FG816:GJ816,"&gt;0")</f>
        <v>0</v>
      </c>
      <c r="FA816" s="249">
        <f>SUMIF(FG816:GJ816,"&lt;0")+SUMIF(GN816:HP816,"&lt;0")</f>
        <v>0</v>
      </c>
      <c r="FB816" s="174">
        <v>0</v>
      </c>
      <c r="FC816" s="175">
        <f>N816*km*'VALORES TABELA'!$B$13</f>
        <v>0</v>
      </c>
      <c r="FD816" s="250">
        <f>GL816</f>
        <v>0</v>
      </c>
      <c r="FE816" s="176">
        <f>(EW816+EW817+EW818+EW819+EX816+EX817+EX818+EX819+EY816+EY817+EY818+EY819+EY820+EZ816+EZ817+EZ818+EZ819+FA816+FA817+FA818+FA819+FC816+FC817+FC818+FC819+HY816-HZ816-IA816+FD816+FD817+FD818+FD819+FB820)</f>
        <v>25744.576499999999</v>
      </c>
      <c r="FF816" s="177">
        <f>IF(C816=4,SUM(Q816+Q817+Q818+S816+S817+S818)*Percapita/30*FF$4+(R816+R817+R818+T816+T817+T818)*Cadeirante/30*FF$4,IF(C816=3,IF(Q819+S819=10,Fixo/30*FF$4+(Q816+Q817+Q818+S816+S817+S818)*Percapita/30*FF$4+(R819+T819)*Cadeirante/30*FF$4,IF(Q819+S819&lt;=9,(Q819+S819)*Crechee/30*FF$4)+(R819+T819)*Cadeirante/30*FF$4+(Q816+Q817+Q818+S816+S817+S818)*Percapita/30*FF$4)+IF(Q819+S819&gt;=11,Fixo/30*FF$4+(Q819+S819-10)*Crechee/30*FF$4,0),IF(C816=2,IF(R816+R817+R818+R819+T816+T817+T818+T819=1,Cadeirante/30*FF$4,IF(R816+R817+R818+R819+T816+T817+T818+T819=2,Fixo/30*FF$4,IF(R816+R817+R818+R819+T816+T817+T818+T819&gt;2,Fixo/30*FF$4+(R816+R817+R818+R819+T816+T817+T818+T819-2)*Cadeirante/30*FF$4)))+(Q816+Q817+Q818+S816+S817+S818)*Percapita/30*FF$4+(Q819+S819)*Crechee/30*FF$4,IF(C816=1,IF(Q816+Q817+Q818+R816+R817+R818+S816+S817+S818+T816+T817+T818&lt;=15,(Q816+Q817+Q818+S816+S817+S818)*Percapita/30*FF$4,IF(Q816+Q817+Q818+R816+R817+R818+S816+S817+S818+T816+T817+T818&gt;=16,Fixo/30*FF$4+(Q816+Q817+Q818+R816+R817+R818+S816+S817+S818+T816+T817-16)*Percapita/30*FF$4))))))</f>
        <v>24912.639999999999</v>
      </c>
      <c r="FG816" s="177">
        <f>IF(C816=4,SUM(U816+U817+U818+W816+W817+W818)*Percapita/30*FG$4+(V816+V817+V818+X816+X817+X818)*Cadeirante/30*FG$4,IF(C816=3,IF(U819+W819=10,Fixo/30*FG$4+(U816+U817+U818+W816+W817+W818)*Percapita/30*FG$4+(V819+X819)*Cadeirante/30*FG$4,IF(U819+W819&lt;=9,(U819+W819)*Crechee/30*FG$4)+(V819+X819)*Cadeirante/30*FG$4+(U816+U817+U818+W816+W817+W818)*Percapita/30*FG$4)+IF(U819+W819&gt;=11,Fixo/30*FG$4+(U819+W819-10)*Crechee/30*FG$4,0),IF(C816=2,IF(V816+V817+V818+V819+X816+X817+X818+X819=1,Cadeirante/30*FG$4,IF(V816+V817+V818+V819+X816+X817+X818+X819=2,Fixo/30*FG$4,IF(V816+V817+V818+V819+X816+X817+X818+X819&gt;2,Fixo/30*FG$4+(V816+V817+V818+V819+X816+X817+X818+X819-2)*Cadeirante/30*FG$4)))+(U816+U817+U818+W816+W817+W818)*Percapita/30*FG$4+(U819+W819)*Crechee/30*FG$4,IF(C816=1,IF(U816+U817+U818+V816+V817+V818+W816+W817+W818+X816+X817+X818&lt;=15,(U816+U817+U818+W816+W817+W818)*Percapita/30*FG$4,IF(U816+U817+U818+V816+V817+V818+W816+W817+W818+X816+X817+X818&gt;=16,Fixo/30*FG$4+(U816+U817+U818+V816+V817+V818+W816+W817+W818+X816+X817-16)*Percapita/30*FG$4))))))</f>
        <v>0</v>
      </c>
      <c r="FH816" s="177">
        <f>IF(C816=4,SUM(Y816+Y817+Y818+AA816+AA817+AA818)*Percapita/30*FH$4+(Z816+Z817+Z818+AB816+AB817+AB818)*Cadeirante/30*FH$4,IF(C816=3,IF(Y819+AA819=10,Fixo/30*FH$4+(Y816+Y817+Y818+AA816+AA817+AA818)*Percapita/30*FH$4+(Z819+AB819)*Cadeirante/30*FH$4,IF(Y819+AA819&lt;=9,(Y819+AA819)*Crechee/30*FH$4)+(Z819+AB819)*Cadeirante/30*FH$4+(Y816+Y817+Y818+AA816+AA817+AA818)*Percapita/30*FH$4)+IF(Y819+AA819&gt;=11,Fixo/30*FH$4+(Y819+AA819-10)*Crechee/30*FH$4,0),IF(C816=2,IF(Z816+Z817+Z818+Z819+AB816+AB817+AB818+AB819=1,Cadeirante/30*FH$4,IF(Z816+Z817+Z818+Z819+AB816+AB817+AB818+AB819=2,Fixo/30*FH$4,IF(Z816+Z817+Z818+Z819+AB816+AB817+AB818+AB819&gt;2,Fixo/30*FH$4+(Z816+Z817+Z818+Z819+AB816+AB817+AB818+AB819-2)*Cadeirante/30*FH$4)))+(Y816+Y817+Y818+AA816+AA817+AA818)*Percapita/30*FH$4+(Y819+AA819)*Crechee/30*FH$4,IF(C816=1,IF(Y816+Y817+Y818+Z816+Z817+Z818+AA816+AA817+AA818+AB816+AB817+AB818&lt;=15,(Y816+Y817+Y818+AA816+AA817+AA818)*Percapita/30*FH$4,IF(Y816+Y817+Y818+Z816+Z817+Z818+AA816+AA817+AA818+AB816+AB817+AB818&gt;=16,Fixo/30*FH$4+(Y816+Y817+Y818+Z816+Z817+Z818+AA816+AA817+AA818+AB816+AB817-16)*Percapita/30*FH$4))))))</f>
        <v>0</v>
      </c>
      <c r="FI816" s="177">
        <f>IF(C816=4,SUM(AC816+AC817+AC818+AE816+AE817+AE818)*Percapita/30*FI$4+(AD816+AD817+AD818+AF816+AF817+AF818)*Cadeirante/30*FI$4,IF(C816=3,IF(AC819+AE819=10,Fixo/30*FI$4+(AC816+AC817+AC818+AE816+AE817+AE818)*Percapita/30*FI$4+(AD819+AF819)*Cadeirante/30*FI$4,IF(AC819+AE819&lt;=9,(AC819+AE819)*Crechee/30*FI$4)+(AD819+AF819)*Cadeirante/30*FI$4+(AC816+AC817+AC818+AE816+AE817+AE818)*Percapita/30*FI$4)+IF(AC819+AE819&gt;=11,Fixo/30*FI$4+(AC819+AE819-10)*Crechee/30*FI$4,0),IF(C816=2,IF(AD816+AD817+AD818+AD819+AF816+AF817+AF818+AF819=1,Cadeirante/30*FI$4,IF(AD816+AD817+AD818+AD819+AF816+AF817+AF818+AF819=2,Fixo/30*FI$4,IF(AD816+AD817+AD818+AD819+AF816+AF817+AF818+AF819&gt;2,Fixo/30*FI$4+(AD816+AD817+AD818+AD819+AF816+AF817+AF818+AF819-2)*Cadeirante/30*FI$4)))+(AC816+AC817+AC818+AE816+AE817+AE818)*Percapita/30*FI$4+(AC819+AE819)*Crechee/30*FI$4,IF(C816=1,IF(AC816+AC817+AC818+AD816+AD817+AD818+AE816+AE817+AE818+AF816+AF817+AF818&lt;=15,(AC816+AC817+AC818+AE816+AE817+AE818)*Percapita/30*FI$4,IF(AC816+AC817+AC818+AD816+AD817+AD818+AE816+AE817+AE818+AF816+AF817+AF818&gt;=16,Fixo/30*FI$4+(AC816+AC817+AC818+AD816+AD817+AD818+AE816+AE817+AE818+AF816+AF817-16)*Percapita/30*FI$4))))))</f>
        <v>0</v>
      </c>
      <c r="FJ816" s="177">
        <f>IF(C816=4,SUM(AG816+AG817+AG818+AI816+AI817+AI818)*Percapita/30*FJ$4+(AH816+AH817+AH818+AJ816+AJ817+AJ818)*Cadeirante/30*FJ$4,IF(C816=3,IF(AG819+AI819=10,Fixo/30*FJ$4+(AG816+AG817+AG818+AI816+AI817+AI818)*Percapita/30*FJ$4+(AH819+AJ819)*Cadeirante/30*FJ$4,IF(AG819+AI819&lt;=9,(AG819+AI819)*Crechee/30*FJ$4)+(AH819+AJ819)*Cadeirante/30*FJ$4+(AG816+AG817+AG818+AI816+AI817+AI818)*Percapita/30*FJ$4)+IF(AG819+AI819&gt;=11,Fixo/30*FJ$4+(AG819+AI819-10)*Crechee/30*FJ$4,0),IF(C816=2,IF(AH816+AH817+AH818+AH819+AJ816+AJ817+AJ818+AJ819=1,Cadeirante/30*FJ$4,IF(AH816+AH817+AH818+AH819+AJ816+AJ817+AJ818+AJ819=2,Fixo/30*FJ$4,IF(AH816+AH817+AH818+AH819+AJ816+AJ817+AJ818+AJ819&gt;2,Fixo/30*FJ$4+(AH816+AH817+AH818+AH819+AJ816+AJ817+AJ818+AJ819-2)*Cadeirante/30*FJ$4)))+(AG816+AG817+AG818+AI816+AI817+AI818)*Percapita/30*FJ$4+(AG819+AI819)*Crechee/30*FJ$4,IF(C816=1,IF(AG816+AG817+AG818+AH816+AH817+AH818+AI816+AI817+AI818+AJ816+AJ817+AJ818&lt;=15,(AG816+AG817+AG818+AI816+AI817+AI818)*Percapita/30*FJ$4,IF(AG816+AG817+AG818+AH816+AH817+AH818+AI816+AI817+AI818+AJ816+AJ817+AJ818&gt;=16,Fixo/30*FJ$4+(AG816+AG817+AG818+AH816+AH817+AH818+AI816+AI817+AI818+AJ816+AJ817-16)*Percapita/30*FJ$4))))))</f>
        <v>0</v>
      </c>
      <c r="FK816" s="177">
        <f>IF(C816=4,SUM(AK816+AK817+AK818+AM816+AM817+AM818)*Percapita/30*FK$4+(AL816+AL817+AL818+AN816+AN817+AN818)*Cadeirante/30*FK$4,IF(C816=3,IF(AK819+AM819=10,Fixo/30*FK$4+(AK816+AK817+AK818+AM816+AM817+AM818)*Percapita/30*FK$4+(AL819+AN819)*Cadeirante/30*FK$4,IF(AK819+AM819&lt;=9,(AK819+AM819)*Crechee/30*FK$4)+(AL819+AN819)*Cadeirante/30*FK$4+(AK816+AK817+AK818+AM816+AM817+AM818)*Percapita/30*FK$4)+IF(AK819+AM819&gt;=11,Fixo/30*FK$4+(AK819+AM819-10)*Crechee/30*FK$4,0),IF(C816=2,IF(AL816+AL817+AL818+AL819+AN816+AN817+AN818+AN819=1,Cadeirante/30*FK$4,IF(AL816+AL817+AL818+AL819+AN816+AN817+AN818+AN819=2,Fixo/30*FK$4,IF(AL816+AL817+AL818+AL819+AN816+AN817+AN818+AN819&gt;2,Fixo/30*FK$4+(AL816+AL817+AL818+AL819+AN816+AN817+AN818+AN819-2)*Cadeirante/30*FK$4)))+(AK816+AK817+AK818+AM816+AM817+AM818)*Percapita/30*FK$4+(AK819+AM819)*Crechee/30*FK$4,IF(C816=1,IF(AK816+AK817+AK818+AL816+AL817+AL818+AM816+AM817+AM818+AN816+AN817+AN818&lt;=15,(AK816+AK817+AK818+AM816+AM817+AM818)*Percapita/30*FK$4,IF(AK816+AK817+AK818+AL816+AL817+AL818+AM816+AM817+AM818+AN816+AN817+AN818&gt;=16,Fixo/30*FK$4+(AK816+AK817+AK818+AL816+AL817+AL818+AM816+AM817+AM818+AN816+AN817-16)*Percapita/30*FK$4))))))</f>
        <v>0</v>
      </c>
      <c r="FL816" s="177">
        <f>IF(C816=4,SUM(AO816+AO817+AO818+AQ816+AQ817+AQ818)*Percapita/30*FL$4+(AP816+AP817+AP818+AR816+AR817+AR818)*Cadeirante/30*FL$4,IF(C816=3,IF(AO819+AQ819=10,Fixo/30*FL$4+(AO816+AO817+AO818+AQ816+AQ817+AQ818)*Percapita/30*FL$4+(AP819+AR819)*Cadeirante/30*FL$4,IF(AO819+AQ819&lt;=9,(AO819+AQ819)*Crechee/30*FL$4)+(AP819+AR819)*Cadeirante/30*FL$4+(AO816+AO817+AO818+AQ816+AQ817+AQ818)*Percapita/30*FL$4)+IF(AO819+AQ819&gt;=11,Fixo/30*FL$4+(AO819+AQ819-10)*Crechee/30*FL$4,0),IF(C816=2,IF(AP816+AP817+AP818+AP819+AR816+AR817+AR818+AR819=1,Cadeirante/30*FL$4,IF(AP816+AP817+AP818+AP819+AR816+AR817+AR818+AR819=2,Fixo/30*FL$4,IF(AP816+AP817+AP818+AP819+AR816+AR817+AR818+AR819&gt;2,Fixo/30*FL$4+(AP816+AP817+AP818+AP819+AR816+AR817+AR818+AR819-2)*Cadeirante/30*FL$4)))+(AO816+AO817+AO818+AQ816+AQ817+AQ818)*Percapita/30*FL$4+(AO819+AQ819)*Crechee/30*FL$4,IF(C816=1,IF(AO816+AO817+AO818+AP816+AP817+AP818+AQ816+AQ817+AQ818+AR816+AR817+AR818&lt;=15,(AO816+AO817+AO818+AQ816+AQ817+AQ818)*Percapita/30*FL$4,IF(AO816+AO817+AO818+AP816+AP817+AP818+AQ816+AQ817+AQ818+AR816+AR817+AR818&gt;=16,Fixo/30*FL$4+(AO816+AO817+AO818+AP816+AP817+AP818+AQ816+AQ817+AQ818+AR816+AR817-16)*Percapita/30*FL$4))))))</f>
        <v>0</v>
      </c>
      <c r="FM816" s="177">
        <f>IF(C816=4,SUM(AS816+AS817+AS818+AU816+AU817+AU818)*Percapita/30*FM$4+(AT816+AT817+AT818+AV816+AV817+AV818)*Cadeirante/30*FM$4,IF(C816=3,IF(AS819+AU819=10,Fixo/30*FM$4+(AS816+AS817+AS818+AU816+AU817+AU818)*Percapita/30*FM$4+(AT819+AV819)*Cadeirante/30*FM$4,IF(AS819+AU819&lt;=9,(AS819+AU819)*Crechee/30*FM$4)+(AT819+AV819)*Cadeirante/30*FM$4+(AS816+AS817+AS818+AU816+AU817+AU818)*Percapita/30*FM$4)+IF(AS819+AU819&gt;=11,Fixo/30*FM$4+(AS819+AU819-10)*Crechee/30*FM$4,0),IF(C816=2,IF(AT816+AT817+AT818+AT819+AV816+AV817+AV818+AV819=1,Cadeirante/30*FM$4,IF(AT816+AT817+AT818+AT819+AV816+AV817+AV818+AV819=2,Fixo/30*FM$4,IF(AT816+AT817+AT818+AT819+AV816+AV817+AV818+AV819&gt;2,Fixo/30*FM$4+(AT816+AT817+AT818+AT819+AV816+AV817+AV818+AV819-2)*Cadeirante/30*FM$4)))+(AS816+AS817+AS818+AU816+AU817+AU818)*Percapita/30*FM$4+(AS819+AU819)*Crechee/30*FM$4,IF(C816=1,IF(AS816+AS817+AS818+AT816+AT817+AT818+AU816+AU817+AU818+AV816+AV817+AV818&lt;=15,(AS816+AS817+AS818+AU816+AU817+AU818)*Percapita/30*FM$4,IF(AS816+AS817+AS818+AT816+AT817+AT818+AU816+AU817+AU818+AV816+AV817+AV818&gt;=16,Fixo/30*FM$4+(AS816+AS817+AS818+AT816+AT817+AT818+AU816+AU817+AU818+AV816+AV817-16)*Percapita/30*FM$4))))))</f>
        <v>0</v>
      </c>
      <c r="FN816" s="177">
        <f>IF(C816=4,SUM(AW816+AW817+AW818+AY816+AY817+AY818)*Percapita/30*FN$4+(AX816+AX817+AX818+AZ816+AZ817+AZ818)*Cadeirante/30*FN$4,IF(C816=3,IF(AW819+AY819=10,Fixo/30*FN$4+(AW816+AW817+AW818+AY816+AY817+AY818)*Percapita/30*FN$4+(AX819+AZ819)*Cadeirante/30*FN$4,IF(AW819+AY819&lt;=9,(AW819+AY819)*Crechee/30*FN$4)+(AX819+AZ819)*Cadeirante/30*FN$4+(AW816+AW817+AW818+AY816+AY817+AY818)*Percapita/30*FN$4)+IF(AW819+AY819&gt;=11,Fixo/30*FN$4+(AW819+AY819-10)*Crechee/30*FN$4,0),IF(C816=2,IF(AX816+AX817+AX818+AX819+AZ816+AZ817+AZ818+AZ819=1,Cadeirante/30*FN$4,IF(AX816+AX817+AX818+AX819+AZ816+AZ817+AZ818+AZ819=2,Fixo/30*FN$4,IF(AX816+AX817+AX818+AX819+AZ816+AZ817+AZ818+AZ819&gt;2,Fixo/30*FN$4+(AX816+AX817+AX818+AX819+AZ816+AZ817+AZ818+AZ819-2)*Cadeirante/30*FN$4)))+(AW816+AW817+AW818+AY816+AY817+AY818)*Percapita/30*FN$4+(AW819+AY819)*Crechee/30*FN$4,IF(C816=1,IF(AW816+AW817+AW818+AX816+AX817+AX818+AY816+AY817+AY818+AZ816+AZ817+AZ818&lt;=15,(AW816+AW817+AW818+AY816+AY817+AY818)*Percapita/30*FN$4,IF(AW816+AW817+AW818+AX816+AX817+AX818+AY816+AY817+AY818+AZ816+AZ817+AZ818&gt;=16,Fixo/30*FN$4+(AW816+AW817+AW818+AX816+AX817+AX818+AY816+AY817+AY818+AZ816+AZ817-16)*Percapita/30*FN$4))))))</f>
        <v>0</v>
      </c>
      <c r="FO816" s="177">
        <f>IF(C816=4,SUM(BA816+BA817+BA818+BC816+BC817+BC818)*Percapita/30*FO$4+(BB816+BB817+BB818+BD816+BD817+BD818)*Cadeirante/30*FO$4,IF(C816=3,IF(BA819+BC819=10,Fixo/30*FO$4+(BA816+BA817+BA818+BC816+BC817+BC818)*Percapita/30*FO$4+(BB819+BD819)*Cadeirante/30*FO$4,IF(BA819+BC819&lt;=9,(BA819+BC819)*Crechee/30*FO$4)+(BB819+BD819)*Cadeirante/30*FO$4+(BA816+BA817+BA818+BC816+BC817+BC818)*Percapita/30*FO$4)+IF(BA819+BC819&gt;=11,Fixo/30*FO$4+(BA819+BC819-10)*Crechee/30*FO$4,0),IF(C816=2,IF(BB816+BB817+BB818+BB819+BD816+BD817+BD818+BD819=1,Cadeirante/30*FO$4,IF(BB816+BB817+BB818+BB819+BD816+BD817+BD818+BD819=2,Fixo/30*FO$4,IF(BB816+BB817+BB818+BB819+BD816+BD817+BD818+BD819&gt;2,Fixo/30*FO$4+(BB816+BB817+BB818+BB819+BD816+BD817+BD818+BD819-2)*Cadeirante/30*FO$4)))+(BA816+BA817+BA818+BC816+BC817+BC818)*Percapita/30*FO$4+(BA819+BC819)*Crechee/30*FO$4,IF(C816=1,IF(BA816+BA817+BA818+BB816+BB817+BB818+BC816+BC817+BC818+BD816+BD817+BD818&lt;=15,(BA816+BA817+BA818+BC816+BC817+BC818)*Percapita/30*FO$4,IF(BA816+BA817+BA818+BB816+BB817+BB818+BC816+BC817+BC818+BD816+BD817+BD818&gt;=16,Fixo/30*FO$4+(BA816+BA817+BA818+BB816+BB817+BB818+BC816+BC817+BC818+BD816+BD817-16)*Percapita/30*FO$4))))))</f>
        <v>0</v>
      </c>
      <c r="FP816" s="177">
        <f>IF(C816=4,SUM(BE816+BE817+BE818+BG816+BG817+BG818)*Percapita/30*FP$4+(BF816+BF817+BF818+BH816+BH817+BH818)*Cadeirante/30*FP$4,IF(C816=3,IF(BE819+BG819=10,Fixo/30*FP$4+(BE816+BE817+BE818+BG816+BG817+BG818)*Percapita/30*FP$4+(BF819+BH819)*Cadeirante/30*FP$4,IF(BE819+BG819&lt;=9,(BE819+BG819)*Crechee/30*FP$4)+(BF819+BH819)*Cadeirante/30*FP$4+(BE816+BE817+BE818+BG816+BG817+BG818)*Percapita/30*FP$4)+IF(BE819+BG819&gt;=11,Fixo/30*FP$4+(BE819+BG819-10)*Crechee/30*FP$4,0),IF(C816=2,IF(BF816+BF817+BF818+BF819+BH816+BH817+BH818+BH819=1,Cadeirante/30*FP$4,IF(BF816+BF817+BF818+BF819+BH816+BH817+BH818+BH819=2,Fixo/30*FP$4,IF(BF816+BF817+BF818+BF819+BH816+BH817+BH818+BH819&gt;2,Fixo/30*FP$4+(BF816+BF817+BF818+BF819+BH816+BH817+BH818+BH819-2)*Cadeirante/30*FP$4)))+(BE816+BE817+BE818+BG816+BG817+BG818)*Percapita/30*FP$4+(BE819+BG819)*Crechee/30*FP$4,IF(C816=1,IF(BE816+BE817+BE818+BF816+BF817+BF818+BG816+BG817+BG818+BH816+BH817+BH818&lt;=15,(BE816+BE817+BE818+BG816+BG817+BG818)*Percapita/30*FP$4,IF(BE816+BE817+BE818+BF816+BF817+BF818+BG816+BG817+BG818+BH816+BH817+BH818&gt;=16,Fixo/30*FP$4+(BE816+BE817+BE818+BF816+BF817+BF818+BG816+BG817+BG818+BH816+BH817-16)*Percapita/30*FP$4))))))</f>
        <v>0</v>
      </c>
      <c r="FQ816" s="177">
        <f>IF(C816=4,SUM(BI816+BI817+BI818+BK816+BK817+BK818)*Percapita/30*FQ$4+(BJ816+BJ817+BJ818+BL816+BL817+BL818)*Cadeirante/30*FQ$4,IF(C816=3,IF(BI819+BK819=10,Fixo/30*FQ$4+(BI816+BI817+BI818+BK816+BK817+BK818)*Percapita/30*FQ$4+(BJ819+BL819)*Cadeirante/30*FQ$4,IF(BI819+BK819&lt;=9,(BI819+BK819)*Crechee/30*FQ$4)+(BJ819+BL819)*Cadeirante/30*FQ$4+(BI816+BI817+BI818+BK816+BK817+BK818)*Percapita/30*FQ$4)+IF(BI819+BK819&gt;=11,Fixo/30*FQ$4+(BI819+BK819-10)*Crechee/30*FQ$4,0),IF(C816=2,IF(BJ816+BJ817+BJ818+BJ819+BL816+BL817+BL818+BL819=1,Cadeirante/30*FQ$4,IF(BJ816+BJ817+BJ818+BJ819+BL816+BL817+BL818+BL819=2,Fixo/30*FQ$4,IF(BJ816+BJ817+BJ818+BJ819+BL816+BL817+BL818+BL819&gt;2,Fixo/30*FQ$4+(BJ816+BJ817+BJ818+BJ819+BL816+BL817+BL818+BL819-2)*Cadeirante/30*FQ$4)))+(BI816+BI817+BI818+BK816+BK817+BK818)*Percapita/30*FQ$4+(BI819+BK819)*Crechee/30*FQ$4,IF(C816=1,IF(BI816+BI817+BI818+BJ816+BJ817+BJ818+BK816+BK817+BK818+BL816+BL817+BL818&lt;=15,(BI816+BI817+BI818+BK816+BK817+BK818)*Percapita/30*FQ$4,IF(BI816+BI817+BI818+BJ816+BJ817+BJ818+BK816+BK817+BK818+BL816+BL817+BL818&gt;=16,Fixo/30*FQ$4+(BI816+BI817+BI818+BJ816+BJ817+BJ818+BK816+BK817+BK818+BL816+BL817-16)*Percapita/30*FQ$4))))))</f>
        <v>0</v>
      </c>
      <c r="FR816" s="177">
        <f>IF(C816=4,SUM(BM816+BM817+BM818+BO816+BO817+BO818)*Percapita/30*FR$4+(BN816+BN817+BN818+BP816+BP817+BP818)*Cadeirante/30*FR$4,IF(C816=3,IF(BM819+BO819=10,Fixo/30*FR$4+(BM816+BM817+BM818+BO816+BO817+BO818)*Percapita/30*FR$4+(BN819+BP819)*Cadeirante/30*FR$4,IF(BM819+BO819&lt;=9,(BM819+BO819)*Crechee/30*FR$4)+(BN819+BP819)*Cadeirante/30*FR$4+(BM816+BM817+BM818+BO816+BO817+BO818)*Percapita/30*FR$4)+IF(BM819+BO819&gt;=11,Fixo/30*FR$4+(BM819+BO819-10)*Crechee/30*FR$4,0),IF(C816=2,IF(BN816+BN817+BN818+BN819+BP816+BP817+BP818+BP819=1,Cadeirante/30*FR$4,IF(BN816+BN817+BN818+BN819+BP816+BP817+BP818+BP819=2,Fixo/30*FR$4,IF(BN816+BN817+BN818+BN819+BP816+BP817+BP818+BP819&gt;2,Fixo/30*FR$4+(BN816+BN817+BN818+BN819+BP816+BP817+BP818+BP819-2)*Cadeirante/30*FR$4)))+(BM816+BM817+BM818+BO816+BO817+BO818)*Percapita/30*FR$4+(BM819+BO819)*Crechee/30*FR$4,IF(C816=1,IF(BM816+BM817+BM818+BN816+BN817+BN818+BO816+BO817+BO818+BP816+BP817+BP818&lt;=15,(BM816+BM817+BM818+BO816+BO817+BO818)*Percapita/30*FR$4,IF(BM816+BM817+BM818+BN816+BN817+BN818+BO816+BO817+BO818+BP816+BP817+BP818&gt;=16,Fixo/30*FR$4+(BM816+BM817+BM818+BN816+BN817+BN818+BO816+BO817+BO818+BP816+BP817-16)*Percapita/30*FR$4))))))</f>
        <v>0</v>
      </c>
      <c r="FS816" s="177">
        <f>IF(C816=4,SUM(BQ816+BQ817+BQ818+BS816+BS817+BS818)*Percapita/30*FS$4+(BR816+BR817+BR818+BT816+BT817+BT818)*Cadeirante/30*FS$4,IF(C816=3,IF(BQ819+BS819=10,Fixo/30*FS$4+(BQ816+BQ817+BQ818+BS816+BS817+BS818)*Percapita/30*FS$4+(BR819+BT819)*Cadeirante/30*FS$4,IF(BQ819+BS819&lt;=9,(BQ819+BS819)*Crechee/30*FS$4)+(BR819+BT819)*Cadeirante/30*FS$4+(BQ816+BQ817+BQ818+BS816+BS817+BS818)*Percapita/30*FS$4)+IF(BQ819+BS819&gt;=11,Fixo/30*FS$4+(BQ819+BS819-10)*Crechee/30*FS$4,0),IF(C816=2,IF(BR816+BR817+BR818+BR819+BT816+BT817+BT818+BT819=1,Cadeirante/30*FS$4,IF(BR816+BR817+BR818+BR819+BT816+BT817+BT818+BT819=2,Fixo/30*FS$4,IF(BR816+BR817+BR818+BR819+BT816+BT817+BT818+BT819&gt;2,Fixo/30*FS$4+(BR816+BR817+BR818+BR819+BT816+BT817+BT818+BT819-2)*Cadeirante/30*FS$4)))+(BQ816+BQ817+BQ818+BS816+BS817+BS818)*Percapita/30*FS$4+(BQ819+BS819)*Crechee/30*FS$4,IF(C816=1,IF(BQ816+BQ817+BQ818+BR816+BR817+BR818+BS816+BS817+BS818+BT816+BT817+BT818&lt;=15,(BQ816+BQ817+BQ818+BS816+BS817+BS818)*Percapita/30*FS$4,IF(BQ816+BQ817+BQ818+BR816+BR817+BR818+BS816+BS817+BS818+BT816+BT817+BT818&gt;=16,Fixo/30*FS$4+(BQ816+BQ817+BQ818+BR816+BR817+BR818+BS816+BS817+BS818+BT816+BT817-16)*Percapita/30*FS$4))))))</f>
        <v>0</v>
      </c>
      <c r="FT816" s="177">
        <f>IF(C816=4,SUM(BU816+BU817+BU818+BW816+BW817+BW818)*Percapita/30*FT$4+(BV816+BV817+BV818+BX816+BX817+BX818)*Cadeirante/30*FT$4,IF(C816=3,IF(BU819+BW819=10,Fixo/30*FT$4+(BU816+BU817+BU818+BW816+BW817+BW818)*Percapita/30*FT$4+(BV819+BX819)*Cadeirante/30*FT$4,IF(BU819+BW819&lt;=9,(BU819+BW819)*Crechee/30*FT$4)+(BV819+BX819)*Cadeirante/30*FT$4+(BU816+BU817+BU818+BW816+BW817+BW818)*Percapita/30*FT$4)+IF(BU819+BW819&gt;=11,Fixo/30*FT$4+(BU819+BW819-10)*Crechee/30*FT$4,0),IF(C816=2,IF(BV816+BV817+BV818+BV819+BX816+BX817+BX818+BX819=1,Cadeirante/30*FT$4,IF(BV816+BV817+BV818+BV819+BX816+BX817+BX818+BX819=2,Fixo/30*FT$4,IF(BV816+BV817+BV818+BV819+BX816+BX817+BX818+BX819&gt;2,Fixo/30*FT$4+(BV816+BV817+BV818+BV819+BX816+BX817+BX818+BX819-2)*Cadeirante/30*FT$4)))+(BU816+BU817+BU818+BW816+BW817+BW818)*Percapita/30*FT$4+(BU819+BW819)*Crechee/30*FT$4,IF(C816=1,IF(BU816+BU817+BU818+BV816+BV817+BV818+BW816+BW817+BW818+BX816+BX817+BX818&lt;=15,(BU816+BU817+BU818+BW816+BW817+BW818)*Percapita/30*FT$4,IF(BU816+BU817+BU818+BV816+BV817+BV818+BW816+BW817+BW818+BX816+BX817+BX818&gt;=16,Fixo/30*FT$4+(BU816+BU817+BU818+BV816+BV817+BV818+BW816+BW817+BW818+BX816+BX817-16)*Percapita/30*FT$4))))))</f>
        <v>0</v>
      </c>
      <c r="FU816" s="177">
        <f>IF(C816=4,SUM(BY816+BY817+BY818+CA816+CA817+CA818)*Percapita/30*FU$4+(BZ816+BZ817+BZ818+CB816+CB817+CB818)*Cadeirante/30*FU$4,IF(C816=3,IF(BY819+CA819=10,Fixo/30*FU$4+(BY816+BY817+BY818+CA816+CA817+CA818)*Percapita/30*FU$4+(BZ819+CB819)*Cadeirante/30*FU$4,IF(BY819+CA819&lt;=9,(BY819+CA819)*Crechee/30*FU$4)+(BZ819+CB819)*Cadeirante/30*FU$4+(BY816+BY817+BY818+CA816+CA817+CA818)*Percapita/30*FU$4)+IF(BY819+CA819&gt;=11,Fixo/30*FU$4+(BY819+CA819-10)*Crechee/30*FU$4,0),IF(C816=2,IF(BZ816+BZ817+BZ818+BZ819+CB816+CB817+CB818+CB819=1,Cadeirante/30*FU$4,IF(BZ816+BZ817+BZ818+BZ819+CB816+CB817+CB818+CB819=2,Fixo/30*FU$4,IF(BZ816+BZ817+BZ818+BZ819+CB816+CB817+CB818+CB819&gt;2,Fixo/30*FU$4+(BZ816+BZ817+BZ818+BZ819+CB816+CB817+CB818+CB819-2)*Cadeirante/30*FU$4)))+(BY816+BY817+BY818+CA816+CA817+CA818)*Percapita/30*FU$4+(BY819+CA819)*Crechee/30*FU$4,IF(C816=1,IF(BY816+BY817+BY818+BZ816+BZ817+BZ818+CA816+CA817+CA818+CB816+CB817+CB818&lt;=15,(BY816+BY817+BY818+CA816+CA817+CA818)*Percapita/30*FU$4,IF(BY816+BY817+BY818+BZ816+BZ817+BZ818+CA816+CA817+CA818+CB816+CB817+CB818&gt;=16,Fixo/30*FU$4+(BY816+BY817+BY818+BZ816+BZ817+BZ818+CA816+CA817+CA818+CB816+CB817-16)*Percapita/30*FU$4))))))</f>
        <v>0</v>
      </c>
      <c r="FV816" s="177">
        <f>IF(C816=4,SUM(CC816+CC817+CC818+CE816+CE817+CE818)*Percapita/30*FV$4+(CD816+CD817+CD818+CF816+CF817+CF818)*Cadeirante/30*FV$4,IF(C816=3,IF(CC819+CE819=10,Fixo/30*FV$4+(CC816+CC817+CC818+CE816+CE817+CE818)*Percapita/30*FV$4+(CD819+CF819)*Cadeirante/30*FV$4,IF(CC819+CE819&lt;=9,(CC819+CE819)*Crechee/30*FV$4)+(CD819+CF819)*Cadeirante/30*FV$4+(CC816+CC817+CC818+CE816+CE817+CE818)*Percapita/30*FV$4)+IF(CC819+CE819&gt;=11,Fixo/30*FV$4+(CC819+CE819-10)*Crechee/30*FV$4,0),IF(C816=2,IF(CD816+CD817+CD818+CD819+CF816+CF817+CF818+CF819=1,Cadeirante/30*FV$4,IF(CD816+CD817+CD818+CD819+CF816+CF817+CF818+CF819=2,Fixo/30*FV$4,IF(CD816+CD817+CD818+CD819+CF816+CF817+CF818+CF819&gt;2,Fixo/30*FV$4+(CD816+CD817+CD818+CD819+CF816+CF817+CF818+CF819-2)*Cadeirante/30*FV$4)))+(CC816+CC817+CC818+CE816+CE817+CE818)*Percapita/30*FV$4+(CC819+CE819)*Crechee/30*FV$4,IF(C816=1,IF(CC816+CC817+CC818+CD816+CD817+CD818+CE816+CE817+CE818+CF816+CF817+CF818&lt;=15,(CC816+CC817+CC818+CE816+CE817+CE818)*Percapita/30*FV$4,IF(CC816+CC817+CC818+CD816+CD817+CD818+CE816+CE817+CE818+CF816+CF817+CF818&gt;=16,Fixo/30*FV$4+(CC816+CC817+CC818+CD816+CD817+CD818+CE816+CE817+CE818+CF816+CF817-16)*Percapita/30*FV$4))))))</f>
        <v>0</v>
      </c>
      <c r="FW816" s="177">
        <f>IF(C816=4,SUM(CG816+CG817+CG818+CI816+CI817+CI818)*Percapita/30*FW$4+(CH816+CH817+CH818+CJ816+CJ817+CJ818)*Cadeirante/30*FW$4,IF(C816=3,IF(CG819+CI819=10,Fixo/30*FW$4+(CG816+CG817+CG818+CI816+CI817+CI818)*Percapita/30*FW$4+(CH819+CJ819)*Cadeirante/30*FW$4,IF(CG819+CI819&lt;=9,(CG819+CI819)*Crechee/30*FW$4)+(CH819+CJ819)*Cadeirante/30*FW$4+(CG816+CG817+CG818+CI816+CI817+CI818)*Percapita/30*FW$4)+IF(CG819+CI819&gt;=11,Fixo/30*FW$4+(CG819+CI819-10)*Crechee/30*FW$4,0),IF(C816=2,IF(CH816+CH817+CH818+CH819+CJ816+CJ817+CJ818+CJ819=1,Cadeirante/30*FW$4,IF(CH816+CH817+CH818+CH819+CJ816+CJ817+CJ818+CJ819=2,Fixo/30*FW$4,IF(CH816+CH817+CH818+CH819+CJ816+CJ817+CJ818+CJ819&gt;2,Fixo/30*FW$4+(CH816+CH817+CH818+CH819+CJ816+CJ817+CJ818+CJ819-2)*Cadeirante/30*FW$4)))+(CG816+CG817+CG818+CI816+CI817+CI818)*Percapita/30*FW$4+(CG819+CI819)*Crechee/30*FW$4,IF(C816=1,IF(CG816+CG817+CG818+CH816+CH817+CH818+CI816+CI817+CI818+CJ816+CJ817+CJ818&lt;=15,(CG816+CG817+CG818+CI816+CI817+CI818)*Percapita/30*FW$4,IF(CG816+CG817+CG818+CH816+CH817+CH818+CI816+CI817+CI818+CJ816+CJ817+CJ818&gt;=16,Fixo/30*FW$4+(CG816+CG817+CG818+CH816+CH817+CH818+CI816+CI817+CI818+CJ816+CJ817-16)*Percapita/30*FW$4))))))</f>
        <v>0</v>
      </c>
      <c r="FX816" s="177">
        <f>IF(C816=4,SUM(CK816+CK817+CK818+CM816+CM817+CM818)*Percapita/30*FX$4+(CL816+CL817+CL818+CN816+CN817+CN818)*Cadeirante/30*FX$4,IF(C816=3,IF(CK819+CM819=10,Fixo/30*FX$4+(CK816+CK817+CK818+CM816+CM817+CM818)*Percapita/30*FX$4+(CL819+CN819)*Cadeirante/30*FX$4,IF(CK819+CM819&lt;=9,(CK819+CM819)*Crechee/30*FX$4)+(CL819+CN819)*Cadeirante/30*FX$4+(CK816+CK817+CK818+CM816+CM817+CM818)*Percapita/30*FX$4)+IF(CK819+CM819&gt;=11,Fixo/30*FX$4+(CK819+CM819-10)*Crechee/30*FX$4,0),IF(C816=2,IF(CL816+CL817+CL818+CL819+CN816+CN817+CN818+CN819=1,Cadeirante/30*FX$4,IF(CL816+CL817+CL818+CL819+CN816+CN817+CN818+CN819=2,Fixo/30*FX$4,IF(CL816+CL817+CL818+CL819+CN816+CN817+CN818+CN819&gt;2,Fixo/30*FX$4+(CL816+CL817+CL818+CL819+CN816+CN817+CN818+CN819-2)*Cadeirante/30*FX$4)))+(CK816+CK817+CK818+CM816+CM817+CM818)*Percapita/30*FX$4+(CK819+CM819)*Crechee/30*FX$4,IF(C816=1,IF(CK816+CK817+CK818+CL816+CL817+CL818+CM816+CM817+CM818+CN816+CN817+CN818&lt;=15,(CK816+CK817+CK818+CM816+CM817+CM818)*Percapita/30*FX$4,IF(CK816+CK817+CK818+CL816+CL817+CL818+CM816+CM817+CM818+CN816+CN817+CN818&gt;=16,Fixo/30*FX$4+(CK816+CK817+CK818+CL816+CL817+CL818+CM816+CM817+CM818+CN816+CN817-16)*Percapita/30*FX$4))))))</f>
        <v>0</v>
      </c>
      <c r="FY816" s="177">
        <f>IF(C816=4,SUM(CO816+CO817+CO818+CQ816+CQ817+CQ818)*Percapita/30*FY$4+(CP816+CP817+CP818+CR816+CR817+CR818)*Cadeirante/30*FY$4,IF(C816=3,IF(CO819+CQ819=10,Fixo/30*FY$4+(CO816+CO817+CO818+CQ816+CQ817+CQ818)*Percapita/30*FY$4+(CP819+CR819)*Cadeirante/30*FY$4,IF(CO819+CQ819&lt;=9,(CO819+CQ819)*Crechee/30*FY$4)+(CP819+CR819)*Cadeirante/30*FY$4+(CO816+CO817+CO818+CQ816+CQ817+CQ818)*Percapita/30*FY$4)+IF(CO819+CQ819&gt;=11,Fixo/30*FY$4+(CO819+CQ819-10)*Crechee/30*FY$4,0),IF(C816=2,IF(CP816+CP817+CP818+CP819+CR816+CR817+CR818+CR819=1,Cadeirante/30*FY$4,IF(CP816+CP817+CP818+CP819+CR816+CR817+CR818+CR819=2,Fixo/30*FY$4,IF(CP816+CP817+CP818+CP819+CR816+CR817+CR818+CR819&gt;2,Fixo/30*FY$4+(CP816+CP817+CP818+CP819+CR816+CR817+CR818+CR819-2)*Cadeirante/30*FY$4)))+(CO816+CO817+CO818+CQ816+CQ817+CQ818)*Percapita/30*FY$4+(CO819+CQ819)*Crechee/30*FY$4,IF(C816=1,IF(CO816+CO817+CO818+CP816+CP817+CP818+CQ816+CQ817+CQ818+CR816+CR817+CR818&lt;=15,(CO816+CO817+CO818+CQ816+CQ817+CQ818)*Percapita/30*FY$4,IF(CO816+CO817+CO818+CP816+CP817+CP818+CQ816+CQ817+CQ818+CR816+CR817+CR818&gt;=16,Fixo/30*FY$4+(CO816+CO817+CO818+CP816+CP817+CP818+CQ816+CQ817+CQ818+CR816+CR817-16)*Percapita/30*FY$4))))))</f>
        <v>0</v>
      </c>
      <c r="FZ816" s="177">
        <f>IF(C816=4,SUM(CS816+CS817+CS818+CU816+CU817+CU818)*Percapita/30*FZ$4+(CT816+CT817+CT818+CV816+CV817+CV818)*Cadeirante/30*FZ$4,IF(C816=3,IF(CS819+CU819=10,Fixo/30*FZ$4+(CS816+CS817+CS818+CU816+CU817+CU818)*Percapita/30*FZ$4+(CT819+CV819)*Cadeirante/30*FZ$4,IF(CS819+CU819&lt;=9,(CS819+CU819)*Crechee/30*FZ$4)+(CT819+CV819)*Cadeirante/30*FZ$4+(CS816+CS817+CS818+CU816+CU817+CU818)*Percapita/30*FZ$4)+IF(CS819+CU819&gt;=11,Fixo/30*FZ$4+(CS819+CU819-10)*Crechee/30*FZ$4,0),IF(C816=2,IF(CT816+CT817+CT818+CT819+CV816+CV817+CV818+CV819=1,Cadeirante/30*FZ$4,IF(CT816+CT817+CT818+CT819+CV816+CV817+CV818+CV819=2,Fixo/30*FZ$4,IF(CT816+CT817+CT818+CT819+CV816+CV817+CV818+CV819&gt;2,Fixo/30*FZ$4+(CT816+CT817+CT818+CT819+CV816+CV817+CV818+CV819-2)*Cadeirante/30*FZ$4)))+(CS816+CS817+CS818+CU816+CU817+CU818)*Percapita/30*FZ$4+(CS819+CU819)*Crechee/30*FZ$4,IF(C816=1,IF(CS816+CS817+CS818+CT816+CT817+CT818+CU816+CU817+CU818+CV816+CV817+CV818&lt;=15,(CS816+CS817+CS818+CU816+CU817+CU818)*Percapita/30*FZ$4,IF(CS816+CS817+CS818+CT816+CT817+CT818+CU816+CU817+CU818+CV816+CV817+CV818&gt;=16,Fixo/30*FZ$4+(CS816+CS817+CS818+CT816+CT817+CT818+CU816+CU817+CU818+CV816+CV817-16)*Percapita/30*FZ$4))))))</f>
        <v>0</v>
      </c>
      <c r="GA816" s="177">
        <f>IF(C816=4,SUM(CW816+CW817+CW818+CY816+CY817+CY818)*Percapita/30*GA$4+(CX816+CX817+CX818+CZ816+CZ817+CZ818)*Cadeirante/30*GA$4,IF(C816=3,IF(CW819+CY819=10,Fixo/30*GA$4+(CW816+CW817+CW818+CY816+CY817+CY818)*Percapita/30*GA$4+(CX819+CZ819)*Cadeirante/30*GA$4,IF(CW819+CY819&lt;=9,(CW819+CY819)*Crechee/30*GA$4)+(CX819+CZ819)*Cadeirante/30*GA$4+(CW816+CW817+CW818+CY816+CY817+CY818)*Percapita/30*GA$4)+IF(CW819+CY819&gt;=11,Fixo/30*GA$4+(CW819+CY819-10)*Crechee/30*GA$4,0),IF(C816=2,IF(CX816+CX817+CX818+CX819+CZ816+CZ817+CZ818+CZ819=1,Cadeirante/30*GA$4,IF(CX816+CX817+CX818+CX819+CZ816+CZ817+CZ818+CZ819=2,Fixo/30*GA$4,IF(CX816+CX817+CX818+CX819+CZ816+CZ817+CZ818+CZ819&gt;2,Fixo/30*GA$4+(CX816+CX817+CX818+CX819+CZ816+CZ817+CZ818+CZ819-2)*Cadeirante/30*GA$4)))+(CW816+CW817+CW818+CY816+CY817+CY818)*Percapita/30*GA$4+(CW819+CY819)*Crechee/30*GA$4,IF(C816=1,IF(CW816+CW817+CW818+CX816+CX817+CX818+CY816+CY817+CY818+CZ816+CZ817+CZ818&lt;=15,(CW816+CW817+CW818+CY816+CY817+CY818)*Percapita/30*GA$4,IF(CW816+CW817+CW818+CX816+CX817+CX818+CY816+CY817+CY818+CZ816+CZ817+CZ818&gt;=16,Fixo/30*GA$4+(CW816+CW817+CW818+CX816+CX817+CX818+CY816+CY817+CY818+CZ816+CZ817-16)*Percapita/30*GA$4))))))</f>
        <v>0</v>
      </c>
      <c r="GB816" s="177">
        <f>IF(C816=4,SUM(DA816+DA817+DA818+DC816+DC817+DC818)*Percapita/30*GB$4+(DB816+DB817+DB818+DD816+DD817+DD818)*Cadeirante/30*GB$4,IF(C816=3,IF(DA819+DC819=10,Fixo/30*GB$4+(DA816+DA817+DA818+DC816+DC817+DC818)*Percapita/30*GB$4+(DB819+DD819)*Cadeirante/30*GB$4,IF(DA819+DC819&lt;=9,(DA819+DC819)*Crechee/30*GB$4)+(DB819+DD819)*Cadeirante/30*GB$4+(DA816+DA817+DA818+DC816+DC817+DC818)*Percapita/30*GB$4)+IF(DA819+DC819&gt;=11,Fixo/30*GB$4+(DA819+DC819-10)*Crechee/30*GB$4,0),IF(C816=2,IF(DB816+DB817+DB818+DB819+DD816+DD817+DD818+DD819=1,Cadeirante/30*GB$4,IF(DB816+DB817+DB818+DB819+DD816+DD817+DD818+DD819=2,Fixo/30*GB$4,IF(DB816+DB817+DB818+DB819+DD816+DD817+DD818+DD819&gt;2,Fixo/30*GB$4+(DB816+DB817+DB818+DB819+DD816+DD817+DD818+DD819-2)*Cadeirante/30*GB$4)))+(DA816+DA817+DA818+DC816+DC817+DC818)*Percapita/30*GB$4+(DA819+DC819)*Crechee/30*GB$4,IF(C816=1,IF(DA816+DA817+DA818+DB816+DB817+DB818+DC816+DC817+DC818+DD816+DD817+DD818&lt;=15,(DA816+DA817+DA818+DC816+DC817+DC818)*Percapita/30*GB$4,IF(DA816+DA817+DA818+DB816+DB817+DB818+DC816+DC817+DC818+DD816+DD817+DD818&gt;=16,Fixo/30*GB$4+(DA816+DA817+DA818+DB816+DB817+DB818+DC816+DC817+DC818+DD816+DD817-16)*Percapita/30*GB$4))))))</f>
        <v>0</v>
      </c>
      <c r="GC816" s="177">
        <f>IF(C816=4,SUM(DE816+DE817+DE818+DG816+DG817+DG818)*Percapita/30*GC$4+(DF816+DF817+DF818+DH816+DH817+DH818)*Cadeirante/30*GC$4,IF(C816=3,IF(DE819+DG819=10,Fixo/30*GC$4+(DE816+DE817+DE818+DG816+DG817+DG818)*Percapita/30*GC$4+(DF819+DH819)*Cadeirante/30*GC$4,IF(DE819+DG819&lt;=9,(DE819+DG819)*Crechee/30*GC$4)+(DF819+DH819)*Cadeirante/30*GC$4+(DE816+DE817+DE818+DG816+DG817+DG818)*Percapita/30*GC$4)+IF(DE819+DG819&gt;=11,Fixo/30*GC$4+(DE819+DG819-10)*Crechee/30*GC$4,0),IF(C816=2,IF(DF816+DF817+DF818+DF819+DH816+DH817+DH818+DH819=1,Cadeirante/30*GC$4,IF(DF816+DF817+DF818+DF819+DH816+DH817+DH818+DH819=2,Fixo/30*GC$4,IF(DF816+DF817+DF818+DF819+DH816+DH817+DH818+DH819&gt;2,Fixo/30*GC$4+(DF816+DF817+DF818+DF819+DH816+DH817+DH818+DH819-2)*Cadeirante/30*GC$4)))+(DE816+DE817+DE818+DG816+DG817+DG818)*Percapita/30*GC$4+(DE819+DG819)*Crechee/30*GC$4,IF(C816=1,IF(DE816+DE817+DE818+DF816+DF817+DF818+DG816+DG817+DG818+DH816+DH817+DH818&lt;=15,(DE816+DE817+DE818+DG816+DG817+DG818)*Percapita/30*GC$4,IF(DE816+DE817+DE818+DF816+DF817+DF818+DG816+DG817+DG818+DH816+DH817+DH818&gt;=16,Fixo/30*GC$4+(DE816+DE817+DE818+DF816+DF817+DF818+DG816+DG817+DG818+DH816+DH817-16)*Percapita/30*GC$4))))))</f>
        <v>0</v>
      </c>
      <c r="GD816" s="177">
        <f>IF(C816=4,SUM(DI816+DI817+DI818+DK816+DK817+DK818)*Percapita/30*GD$4+(DJ816+DJ817+DJ818+DL816+DL817+DL818)*Cadeirante/30*GD$4,IF(C816=3,IF(DI819+DK819=10,Fixo/30*GD$4+(DI816+DI817+DI818+DK816+DK817+DK818)*Percapita/30*GD$4+(DJ819+DL819)*Cadeirante/30*GD$4,IF(DI819+DK819&lt;=9,(DI819+DK819)*Crechee/30*GD$4)+(DJ819+DL819)*Cadeirante/30*GD$4+(DI816+DI817+DI818+DK816+DK817+DK818)*Percapita/30*GD$4)+IF(DI819+DK819&gt;=11,Fixo/30*GD$4+(DI819+DK819-10)*Crechee/30*GD$4,0),IF(C816=2,IF(DJ816+DJ817+DJ818+DJ819+DL816+DL817+DL818+DL819=1,Cadeirante/30*GD$4,IF(DJ816+DJ817+DJ818+DJ819+DL816+DL817+DL818+DL819=2,Fixo/30*GD$4,IF(DJ816+DJ817+DJ818+DJ819+DL816+DL817+DL818+DL819&gt;2,Fixo/30*GD$4+(DJ816+DJ817+DJ818+DJ819+DL816+DL817+DL818+DL819-2)*Cadeirante/30*GD$4)))+(DI816+DI817+DI818+DK816+DK817+DK818)*Percapita/30*GD$4+(DI819+DK819)*Crechee/30*GD$4,IF(C816=1,IF(DI816+DI817+DI818+DJ816+DJ817+DJ818+DK816+DK817+DK818+DL816+DL817+DL818&lt;=15,(DI816+DI817+DI818+DK816+DK817+DK818)*Percapita/30*GD$4,IF(DI816+DI817+DI818+DJ816+DJ817+DJ818+DK816+DK817+DK818+DL816+DL817+DL818&gt;=16,Fixo/30*GD$4+(DI816+DI817+DI818+DJ816+DJ817+DJ818+DK816+DK817+DK818+DL816+DL817-16)*Percapita/30*GD$4))))))</f>
        <v>0</v>
      </c>
      <c r="GE816" s="177">
        <f>IF(C816=4,SUM(DM816+DM817+DM818+DO816+DO817+DO818)*Percapita/30*GE$4+(DN816+DN817+DN818+DP816+DP817+DP818)*Cadeirante/30*GE$4,IF(C816=3,IF(DM819+DO819=10,Fixo/30*GE$4+(DM816+DM817+DM818+DO816+DO817+DO818)*Percapita/30*GE$4+(DN819+DP819)*Cadeirante/30*GE$4,IF(DM819+DO819&lt;=9,(DM819+DO819)*Crechee/30*GE$4)+(DN819+DP819)*Cadeirante/30*GE$4+(DM816+DM817+DM818+DO816+DO817+DO818)*Percapita/30*GE$4)+IF(DM819+DO819&gt;=11,Fixo/30*GE$4+(DM819+DO819-10)*Crechee/30*GE$4,0),IF(C816=2,IF(DN816+DN817+DN818+DN819+DP816+DP817+DP818+DP819=1,Cadeirante/30*GE$4,IF(DN816+DN817+DN818+DN819+DP816+DP817+DP818+DP819=2,Fixo/30*GE$4,IF(DN816+DN817+DN818+DN819+DP816+DP817+DP818+DP819&gt;2,Fixo/30*GE$4+(DN816+DN817+DN818+DN819+DP816+DP817+DP818+DP819-2)*Cadeirante/30*GE$4)))+(DM816+DM817+DM818+DO816+DO817+DO818)*Percapita/30*GE$4+(DM819+DO819)*Crechee/30*GE$4,IF(C816=1,IF(DM816+DM817+DM818+DN816+DN817+DN818+DO816+DO817+DO818+DP816+DP817+DP818&lt;=15,(DM816+DM817+DM818+DO816+DO817+DO818)*Percapita/30*GE$4,IF(DM816+DM817+DM818+DN816+DN817+DN818+DO816+DO817+DO818+DP816+DP817+DP818&gt;=16,Fixo/30*GE$4+(DM816+DM817+DM818+DN816+DN817+DN818+DO816+DO817+DO818+DP816+DP817-16)*Percapita/30*GE$4))))))</f>
        <v>0</v>
      </c>
      <c r="GF816" s="177">
        <f>IF(C816=4,SUM(DQ816+DQ817+DQ818+DS816+DS817+DS818)*Percapita/30*GF$4+(DR816+DR817+DR818+DT816+DT817+DT818)*Cadeirante/30*GF$4,IF(C816=3,IF(DQ819+DS819=10,Fixo/30*GF$4+(DQ816+DQ817+DQ818+DS816+DS817+DS818)*Percapita/30*GF$4+(DR819+DT819)*Cadeirante/30*GF$4,IF(DQ819+DS819&lt;=9,(DQ819+DS819)*Crechee/30*GF$4)+(DR819+DT819)*Cadeirante/30*GF$4+(DQ816+DQ817+DQ818+DS816+DS817+DS818)*Percapita/30*GF$4)+IF(DQ819+DS819&gt;=11,Fixo/30*GF$4+(DQ819+DS819-10)*Crechee/30*GF$4,0),IF(C816=2,IF(DR816+DR817+DR818+DR819+DT816+DT817+DT818+DT819=1,Cadeirante/30*GF$4,IF(DR816+DR817+DR818+DR819+DT816+DT817+DT818+DT819=2,Fixo/30*GF$4,IF(DR816+DR817+DR818+DR819+DT816+DT817+DT818+DT819&gt;2,Fixo/30*GF$4+(DR816+DR817+DR818+DR819+DT816+DT817+DT818+DT819-2)*Cadeirante/30*GF$4)))+(DQ816+DQ817+DQ818+DS816+DS817+DS818)*Percapita/30*GF$4+(DQ819+DS819)*Crechee/30*GF$4,IF(C816=1,IF(DQ816+DQ817+DQ818+DR816+DR817+DR818+DS816+DS817+DS818+DT816+DT817+DT818&lt;=15,(DQ816+DQ817+DQ818+DS816+DS817+DS818)*Percapita/30*GF$4,IF(DQ816+DQ817+DQ818+DR816+DR817+DR818+DS816+DS817+DS818+DT816+DT817+DT818&gt;=16,Fixo/30*GF$4+(DQ816+DQ817+DQ818+DR816+DR817+DR818+DS816+DS817+DS818+DT816+DT817-16)*Percapita/30*GF$4))))))</f>
        <v>0</v>
      </c>
      <c r="GG816" s="177">
        <f>IF(C816=4,SUM(DU816+DU817+DU818+DW816+DW817+DW818)*Percapita/30*GG$4+(DV816+DV817+DV818+DX816+DX817+DX818)*Cadeirante/30*GG$4,IF(C816=3,IF(DU819+DW819=10,Fixo/30*GG$4+(DU816+DU817+DU818+DW816+DW817+DW818)*Percapita/30*GG$4+(DV819+DX819)*Cadeirante/30*GG$4,IF(DU819+DW819&lt;=9,(DU819+DW819)*Crechee/30*GG$4)+(DV819+DX819)*Cadeirante/30*GG$4+(DU816+DU817+DU818+DW816+DW817+DW818)*Percapita/30*GG$4)+IF(DU819+DW819&gt;=11,Fixo/30*GG$4+(DU819+DW819-10)*Crechee/30*GG$4,0),IF(C816=2,IF(DV816+DV817+DV818+DV819+DX816+DX817+DX818+DX819=1,Cadeirante/30*GG$4,IF(DV816+DV817+DV818+DV819+DX816+DX817+DX818+DX819=2,Fixo/30*GG$4,IF(DV816+DV817+DV818+DV819+DX816+DX817+DX818+DX819&gt;2,Fixo/30*GG$4+(DV816+DV817+DV818+DV819+DX816+DX817+DX818+DX819-2)*Cadeirante/30*GG$4)))+(DU816+DU817+DU818+DW816+DW817+DW818)*Percapita/30*GG$4+(DU819+DW819)*Crechee/30*GG$4,IF(C816=1,IF(DU816+DU817+DU818+DV816+DV817+DV818+DW816+DW817+DW818+DX816+DX817+DX818&lt;=15,(DU816+DU817+DU818+DW816+DW817+DW818)*Percapita/30*GG$4,IF(DU816+DU817+DU818+DV816+DV817+DV818+DW816+DW817+DW818+DX816+DX817+DX818&gt;=16,Fixo/30*GG$4+(DU816+DU817+DU818+DV816+DV817+DV818+DW816+DW817+DW818+DX816+DX817-16)*Percapita/30*GG$4))))))</f>
        <v>0</v>
      </c>
      <c r="GH816" s="177">
        <f>IF(C816=4,SUM(DY816+DY817+DY818+EA816+EA817+EA818)*Percapita/30*GH$4+(DZ816+DZ817+DZ818+EB816+EB817+EB818)*Cadeirante/30*GH$4,IF(C816=3,IF(DY819+EA819=10,Fixo/30*GH$4+(DY816+DY817+DY818+EA816+EA817+EA818)*Percapita/30*GH$4+(DZ819+EB819)*Cadeirante/30*GH$4,IF(DY819+EA819&lt;=9,(DY819+EA819)*Crechee/30*GH$4)+(DZ819+EB819)*Cadeirante/30*GH$4+(DY816+DY817+DY818+EA816+EA817+EA818)*Percapita/30*GH$4)+IF(DY819+EA819&gt;=11,Fixo/30*GH$4+(DY819+EA819-10)*Crechee/30*GH$4,0),IF(C816=2,IF(DZ816+DZ817+DZ818+DZ819+EB816+EB817+EB818+EB819=1,Cadeirante/30*GH$4,IF(DZ816+DZ817+DZ818+DZ819+EB816+EB817+EB818+EB819=2,Fixo/30*GH$4,IF(DZ816+DZ817+DZ818+DZ819+EB816+EB817+EB818+EB819&gt;2,Fixo/30*GH$4+(DZ816+DZ817+DZ818+DZ819+EB816+EB817+EB818+EB819-2)*Cadeirante/30*GH$4)))+(DY816+DY817+DY818+EA816+EA817+EA818)*Percapita/30*GH$4+(DY819+EA819)*Crechee/30*GH$4,IF(C816=1,IF(DY816+DY817+DY818+DZ816+DZ817+DZ818+EA816+EA817+EA818+EB816+EB817+EB818&lt;=15,(DY816+DY817+DY818+EA816+EA817+EA818)*Percapita/30*GH$4,IF(DY816+DY817+DY818+DZ816+DZ817+DZ818+EA816+EA817+EA818+EB816+EB817+EB818&gt;=16,Fixo/30*GH$4+(DY816+DY817+DY818+DZ816+DZ817+DZ818+EA816+EA817+EA818+EB816+EB817-16)*Percapita/30*GH$4))))))</f>
        <v>0</v>
      </c>
      <c r="GI816" s="177">
        <f>IF(C816=4,SUM(EC816+EC817+EC818+EE816+EE817+EE818)*Percapita/30*GI$4+(ED816+ED817+ED818+EF816+EF817+EF818)*Cadeirante/30*GI$4,IF(C816=3,IF(EC819+EE819=10,Fixo/30*GI$4+(EC816+EC817+EC818+EE816+EE817+EE818)*Percapita/30*GI$4+(ED819+EF819)*Cadeirante/30*GI$4,IF(EC819+EE819&lt;=9,(EC819+EE819)*Crechee/30*GI$4)+(ED819+EF819)*Cadeirante/30*GI$4+(EC816+EC817+EC818+EE816+EE817+EE818)*Percapita/30*GI$4)+IF(EC819+EE819&gt;=11,Fixo/30*GI$4+(EC819+EE819-10)*Crechee/30*GI$4,0),IF(C816=2,IF(ED816+ED817+ED818+ED819+EF816+EF817+EF818+EF819=1,Cadeirante/30*GI$4,IF(ED816+ED817+ED818+ED819+EF816+EF817+EF818+EF819=2,Fixo/30*GI$4,IF(ED816+ED817+ED818+ED819+EF816+EF817+EF818+EF819&gt;2,Fixo/30*GI$4+(ED816+ED817+ED818+ED819+EF816+EF817+EF818+EF819-2)*Cadeirante/30*GI$4)))+(EC816+EC817+EC818+EE816+EE817+EE818)*Percapita/30*GI$4+(EC819+EE819)*Crechee/30*GI$4,IF(C816=1,IF(EC816+EC817+EC818+ED816+ED817+ED818+EE816+EE817+EE818+EF816+EF817+EF818&lt;=15,(EC816+EC817+EC818+EE816+EE817+EE818)*Percapita/30*GI$4,IF(EC816+EC817+EC818+ED816+ED817+ED818+EE816+EE817+EE818+EF816+EF817+EF818&gt;=16,Fixo/30*GI$4+(EC816+EC817+EC818+ED816+ED817+ED818+EE816+EE817+EE818+EF816+EF817-16)*Percapita/30*GI$4))))))</f>
        <v>0</v>
      </c>
      <c r="GJ816" s="177">
        <f>IF(C816=4,SUM(EG816+EG817+EG818+EI816+EI817+EI818)*Percapita/30*GJ$4+(EH816+EH817+EH818+EJ816+EJ817+EJ818)*Cadeirante/30*GJ$4,IF(C816=3,IF(EG819+EI819=10,Fixo/30*GJ$4+(EG816+EG817+EG818+EI816+EI817+EI818)*Percapita/30*GJ$4+(EH819+EJ819)*Cadeirante/30*GJ$4,IF(EG819+EI819&lt;=9,(EG819+EI819)*Crechee/30*GJ$4)+(EH819+EJ819)*Cadeirante/30*GJ$4+(EG816+EG817+EG818+EI816+EI817+EI818)*Percapita/30*GJ$4)+IF(EG819+EI819&gt;=11,Fixo/30*GJ$4+(EG819+EI819-10)*Crechee/30*GJ$4,0),IF(C816=2,IF(EH816+EH817+EH818+EH819+EJ816+EJ817+EJ818+EJ819=1,Cadeirante/30*GJ$4,IF(EH816+EH817+EH818+EH819+EJ816+EJ817+EJ818+EJ819=2,Fixo/30*GJ$4,IF(EH816+EH817+EH818+EH819+EJ816+EJ817+EJ818+EJ819&gt;2,Fixo/30*GJ$4+(EH816+EH817+EH818+EH819+EJ816+EJ817+EJ818+EJ819-2)*Cadeirante/30*GJ$4)))+(EG816+EG817+EG818+EI816+EI817+EI818)*Percapita/30*GJ$4+(EG819+EI819)*Crechee/30*GJ$4,IF(C816=1,IF(EG816+EG817+EG818+EH816+EH817+EH818+EI816+EI817+EI818+EJ816+EJ817+EJ818&lt;=15,(EG816+EG817+EG818+EI816+EI817+EI818)*Percapita/30*GJ$4,IF(EG816+EG817+EG818+EH816+EH817+EH818+EI816+EI817+EI818+EJ816+EJ817+EJ818&gt;=16,Fixo/30*GJ$4+(EG816+EG817+EG818+EH816+EH817+EH818+EI816+EI817+EI818+EJ816+EJ817-16)*Percapita/30*GJ$4))))))</f>
        <v>0</v>
      </c>
      <c r="GK816" s="178"/>
      <c r="GL816" s="103">
        <f t="shared" si="895"/>
        <v>0</v>
      </c>
      <c r="GM816" s="124"/>
      <c r="GN816" s="104">
        <f>SUMIF(V816:V819,"&lt;0")*Cadeirante/30*GN$4+SUMIF(X816:X819,"&lt;0")*Cadeirante/30*GN$4</f>
        <v>0</v>
      </c>
      <c r="GO816" s="104">
        <f>SUMIF(Z816:Z819,"&lt;0")*Cadeirante/30*GO$4+SUMIF(AB816:AB819,"&lt;0")*Cadeirante/30*GO$4</f>
        <v>0</v>
      </c>
      <c r="GP816" s="104">
        <f>SUMIF(AD816:AD819,"&lt;0")*Cadeirante/30*GP$4+SUMIF(AF816:AF819,"&lt;0")*Cadeirante/30*GP$4</f>
        <v>0</v>
      </c>
      <c r="GQ816" s="104">
        <f>SUMIF(AH816:AH819,"&lt;0")*Cadeirante/30*GQ$4+SUMIF(AJ816:AJ819,"&lt;0")*Cadeirante/30*GQ$4</f>
        <v>0</v>
      </c>
      <c r="GR816" s="104">
        <f>SUMIF(AL816:AL819,"&lt;0")*Cadeirante/30*GR$4+SUMIF(AN816:AN819,"&lt;0")*Cadeirante/30*GR$4</f>
        <v>0</v>
      </c>
      <c r="GS816" s="104">
        <f>SUMIF(AP816:AP819,"&lt;0")*Cadeirante/30*GS$4+SUMIF(AR816:AR819,"&lt;0")*Cadeirante/30*GS$4</f>
        <v>0</v>
      </c>
      <c r="GT816" s="104">
        <f>SUMIF(AT816:AT819,"&lt;0")*Cadeirante/30*GT$4+SUMIF(AV816:AV819,"&lt;0")*Cadeirante/30*GT$4</f>
        <v>0</v>
      </c>
      <c r="GU816" s="104">
        <f>SUMIF(AX816:AX819,"&lt;0")*Cadeirante/30*GU$4+SUMIF(AZ816:AZ819,"&lt;0")*Cadeirante/30*GU$4</f>
        <v>0</v>
      </c>
      <c r="GV816" s="104">
        <f>SUMIF(BB816:BB819,"&lt;0")*Cadeirante/30*GV$4+SUMIF(BD816:BD819,"&lt;0")*Cadeirante/30*GV$4</f>
        <v>0</v>
      </c>
      <c r="GW816" s="104">
        <f>SUMIF(BF816:BF819,"&lt;0")*Cadeirante/30*GW$4+SUMIF(BH816:BH819,"&lt;0")*Cadeirante/30*GW$4</f>
        <v>0</v>
      </c>
      <c r="GX816" s="104">
        <f>SUMIF(BJ816:BJ819,"&lt;0")*Cadeirante/30*GX$4+SUMIF(BL816:BL819,"&lt;0")*Cadeirante/30*GX$4</f>
        <v>0</v>
      </c>
      <c r="GY816" s="104">
        <f>SUMIF(BN816:BN819,"&lt;0")*Cadeirante/30*GY$4+SUMIF(BP816:BP819,"&lt;0")*Cadeirante/30*GY$4</f>
        <v>0</v>
      </c>
      <c r="GZ816" s="104">
        <f>SUMIF(BR816:BR819,"&lt;0")*Cadeirante/30*GZ$4+SUMIF(BT816:BT819,"&lt;0")*Cadeirante/30*GZ$4</f>
        <v>0</v>
      </c>
      <c r="HA816" s="104">
        <f>SUMIF(BV816:BV819,"&lt;0")*Cadeirante/30*HA$4+SUMIF(BX816:BX819,"&lt;0")*Cadeirante/30*HA$4</f>
        <v>0</v>
      </c>
      <c r="HB816" s="104">
        <f>SUMIF(BZ816:BZ819,"&lt;0")*Cadeirante/30*HB$4+SUMIF(CB816:CB819,"&lt;0")*Cadeirante/30*HB$4</f>
        <v>0</v>
      </c>
      <c r="HC816" s="104">
        <f>SUMIF(CD816:CD819,"&lt;0")*Cadeirante/30*HC$4+SUMIF(CF816:CF819,"&lt;0")*Cadeirante/30*HC$4</f>
        <v>0</v>
      </c>
      <c r="HD816" s="104">
        <f>SUMIF(CH816:CH819,"&lt;0")*Cadeirante/30*HD$4+SUMIF(CJ816:CJ819,"&lt;0")*Cadeirante/30*HD$4</f>
        <v>0</v>
      </c>
      <c r="HE816" s="104">
        <f>SUMIF(CL816:CL819,"&lt;0")*Cadeirante/30*HE$4+SUMIF(CN816:CN819,"&lt;0")*Cadeirante/30*HE$4</f>
        <v>0</v>
      </c>
      <c r="HF816" s="104">
        <f>SUMIF(CP816:CP819,"&lt;0")*Cadeirante/30*HF$4+SUMIF(CR816:CR819,"&lt;0")*Cadeirante/30*HF$4</f>
        <v>0</v>
      </c>
      <c r="HG816" s="104">
        <f>SUMIF(CT816:CT819,"&lt;0")*Cadeirante/30*HG$4+SUMIF(CV816:CV819,"&lt;0")*Cadeirante/30*HG$4</f>
        <v>0</v>
      </c>
      <c r="HH816" s="104">
        <f>SUMIF(CX816:CX819,"&lt;0")*Cadeirante/30*HH$4+SUMIF(CZ816:CZ819,"&lt;0")*Cadeirante/30*HH$4</f>
        <v>0</v>
      </c>
      <c r="HI816" s="104">
        <f>SUMIF(DB816:DB819,"&lt;0")*Cadeirante/30*HI$4+SUMIF(DD816:DD819,"&lt;0")*Cadeirante/30*HI$4</f>
        <v>0</v>
      </c>
      <c r="HJ816" s="104">
        <f>SUMIF(DF816:DF819,"&lt;0")*Cadeirante/30*HJ$4+SUMIF(DH816:DH819,"&lt;0")*Cadeirante/30*HJ$4</f>
        <v>0</v>
      </c>
      <c r="HK816" s="104">
        <f>SUMIF(DJ816:DJ819,"&lt;0")*Cadeirante/30*HK$4+SUMIF(DL816:DL819,"&lt;0")*Cadeirante/30*HK$4</f>
        <v>0</v>
      </c>
      <c r="HL816" s="104">
        <f>SUMIF(DN816:DN819,"&lt;0")*Cadeirante/30*HL$4+SUMIF(DP816:DP819,"&lt;0")*Cadeirante/30*HL$4</f>
        <v>0</v>
      </c>
      <c r="HM816" s="104">
        <f>SUMIF(DR816:DR819,"&lt;0")*Cadeirante/30*HM$4+SUMIF(DT816:DT819,"&lt;0")*Cadeirante/30*HM$4</f>
        <v>0</v>
      </c>
      <c r="HN816" s="104">
        <f>SUMIF(DV816:DV819,"&lt;0")*Cadeirante/30*HN$4+SUMIF(DX816:DX819,"&lt;0")*Cadeirante/30*HN$4</f>
        <v>0</v>
      </c>
      <c r="HO816" s="104">
        <f>SUMIF(DZ816:DZ819,"&lt;0")*Cadeirante/30*HO$4+SUMIF(EB816:EB819,"&lt;0")*Cadeirante/30*HO$4</f>
        <v>0</v>
      </c>
      <c r="HP816" s="104">
        <f>SUMIF(ED816:ED819,"&lt;0")*Cadeirante/30*HP$4+SUMIF(EF816:EF819,"&lt;0")*Cadeirante/30*HP$4</f>
        <v>0</v>
      </c>
      <c r="HQ816" s="64"/>
      <c r="HR816" s="64"/>
      <c r="HS816" s="64"/>
      <c r="HT816" s="64"/>
      <c r="HU816" s="64"/>
      <c r="HV816" s="64"/>
      <c r="HW816" s="176">
        <v>17629.309999999998</v>
      </c>
      <c r="HX816" s="64"/>
      <c r="HY816" s="280">
        <f>IF(ISTEXT(EM816), VALUE(EM816), EM816)</f>
        <v>0</v>
      </c>
      <c r="HZ816" s="280">
        <f>IF(ISTEXT(EN816), VALUE(EN816), EN816)</f>
        <v>0</v>
      </c>
      <c r="IA816" s="280">
        <f>IF(ISTEXT(EO816), VALUE(EO816), EO816)</f>
        <v>0</v>
      </c>
      <c r="IB816" s="64" t="b">
        <f>HW816=FE816</f>
        <v>0</v>
      </c>
      <c r="IC816" s="64"/>
    </row>
    <row r="817" spans="1:237" s="106" customFormat="1" ht="22.5" customHeight="1" x14ac:dyDescent="0.25">
      <c r="A817" s="368" t="s">
        <v>3906</v>
      </c>
      <c r="B817" s="369" t="s">
        <v>3907</v>
      </c>
      <c r="C817" s="370" t="s">
        <v>3229</v>
      </c>
      <c r="D817" s="371" t="s">
        <v>3903</v>
      </c>
      <c r="E817" s="371" t="s">
        <v>3908</v>
      </c>
      <c r="F817" s="372" t="s">
        <v>3222</v>
      </c>
      <c r="G817" s="372" t="s">
        <v>3223</v>
      </c>
      <c r="H817" s="373" t="s">
        <v>247</v>
      </c>
      <c r="I817" s="374" t="s">
        <v>3909</v>
      </c>
      <c r="J817" s="421" t="s">
        <v>3337</v>
      </c>
      <c r="K817" s="421" t="s">
        <v>3230</v>
      </c>
      <c r="L817" s="329">
        <f>CONTINUA!BV817</f>
        <v>43</v>
      </c>
      <c r="M817" s="329">
        <f>CONTINUA!BW817</f>
        <v>4</v>
      </c>
      <c r="N817" s="657"/>
      <c r="O817" s="658" t="s">
        <v>4234</v>
      </c>
      <c r="P817" s="659" t="s">
        <v>206</v>
      </c>
      <c r="Q817" s="400">
        <v>14</v>
      </c>
      <c r="R817" s="401">
        <v>4</v>
      </c>
      <c r="S817" s="400">
        <v>4</v>
      </c>
      <c r="T817" s="401">
        <v>1</v>
      </c>
      <c r="U817" s="400"/>
      <c r="V817" s="401"/>
      <c r="W817" s="400"/>
      <c r="X817" s="401"/>
      <c r="Y817" s="400"/>
      <c r="Z817" s="401"/>
      <c r="AA817" s="400"/>
      <c r="AB817" s="401"/>
      <c r="AC817" s="400"/>
      <c r="AD817" s="401"/>
      <c r="AE817" s="400"/>
      <c r="AF817" s="401"/>
      <c r="AG817" s="400"/>
      <c r="AH817" s="401"/>
      <c r="AI817" s="400"/>
      <c r="AJ817" s="401"/>
      <c r="AK817" s="400"/>
      <c r="AL817" s="401"/>
      <c r="AM817" s="400"/>
      <c r="AN817" s="401"/>
      <c r="AO817" s="400"/>
      <c r="AP817" s="401"/>
      <c r="AQ817" s="400"/>
      <c r="AR817" s="401"/>
      <c r="AS817" s="400"/>
      <c r="AT817" s="401"/>
      <c r="AU817" s="400"/>
      <c r="AV817" s="401"/>
      <c r="AW817" s="400"/>
      <c r="AX817" s="401"/>
      <c r="AY817" s="400"/>
      <c r="AZ817" s="401"/>
      <c r="BA817" s="400"/>
      <c r="BB817" s="401"/>
      <c r="BC817" s="400"/>
      <c r="BD817" s="401"/>
      <c r="BE817" s="400"/>
      <c r="BF817" s="401"/>
      <c r="BG817" s="400"/>
      <c r="BH817" s="401"/>
      <c r="BI817" s="400"/>
      <c r="BJ817" s="401"/>
      <c r="BK817" s="400"/>
      <c r="BL817" s="401"/>
      <c r="BM817" s="400"/>
      <c r="BN817" s="401"/>
      <c r="BO817" s="400"/>
      <c r="BP817" s="401"/>
      <c r="BQ817" s="400"/>
      <c r="BR817" s="401"/>
      <c r="BS817" s="400"/>
      <c r="BT817" s="401"/>
      <c r="BU817" s="400"/>
      <c r="BV817" s="401"/>
      <c r="BW817" s="400"/>
      <c r="BX817" s="401"/>
      <c r="BY817" s="400"/>
      <c r="BZ817" s="401"/>
      <c r="CA817" s="400"/>
      <c r="CB817" s="401"/>
      <c r="CC817" s="400"/>
      <c r="CD817" s="401"/>
      <c r="CE817" s="400"/>
      <c r="CF817" s="401"/>
      <c r="CG817" s="400"/>
      <c r="CH817" s="401"/>
      <c r="CI817" s="400"/>
      <c r="CJ817" s="401"/>
      <c r="CK817" s="400"/>
      <c r="CL817" s="401"/>
      <c r="CM817" s="400"/>
      <c r="CN817" s="401"/>
      <c r="CO817" s="400"/>
      <c r="CP817" s="401"/>
      <c r="CQ817" s="400"/>
      <c r="CR817" s="401"/>
      <c r="CS817" s="400"/>
      <c r="CT817" s="401"/>
      <c r="CU817" s="400"/>
      <c r="CV817" s="401"/>
      <c r="CW817" s="400"/>
      <c r="CX817" s="401"/>
      <c r="CY817" s="400"/>
      <c r="CZ817" s="401"/>
      <c r="DA817" s="400"/>
      <c r="DB817" s="401"/>
      <c r="DC817" s="400"/>
      <c r="DD817" s="401"/>
      <c r="DE817" s="400"/>
      <c r="DF817" s="401"/>
      <c r="DG817" s="400"/>
      <c r="DH817" s="401"/>
      <c r="DI817" s="400"/>
      <c r="DJ817" s="401"/>
      <c r="DK817" s="400"/>
      <c r="DL817" s="401"/>
      <c r="DM817" s="400"/>
      <c r="DN817" s="401"/>
      <c r="DO817" s="400"/>
      <c r="DP817" s="401"/>
      <c r="DQ817" s="400"/>
      <c r="DR817" s="401"/>
      <c r="DS817" s="400"/>
      <c r="DT817" s="401"/>
      <c r="DU817" s="400"/>
      <c r="DV817" s="401"/>
      <c r="DW817" s="400"/>
      <c r="DX817" s="401"/>
      <c r="DY817" s="400"/>
      <c r="DZ817" s="401"/>
      <c r="EA817" s="400"/>
      <c r="EB817" s="401"/>
      <c r="EC817" s="400"/>
      <c r="ED817" s="401"/>
      <c r="EE817" s="400"/>
      <c r="EF817" s="401"/>
      <c r="EG817" s="400"/>
      <c r="EH817" s="401"/>
      <c r="EI817" s="400"/>
      <c r="EJ817" s="447"/>
      <c r="EK817" s="511"/>
      <c r="EL817" s="514"/>
      <c r="EM817" s="448"/>
      <c r="EN817" s="344"/>
      <c r="EO817" s="345"/>
      <c r="EP817" s="171">
        <f t="shared" si="888"/>
        <v>14</v>
      </c>
      <c r="EQ817" s="171">
        <f t="shared" si="889"/>
        <v>0</v>
      </c>
      <c r="ER817" s="171">
        <f t="shared" si="890"/>
        <v>4</v>
      </c>
      <c r="ES817" s="171">
        <f t="shared" si="891"/>
        <v>4</v>
      </c>
      <c r="ET817" s="171">
        <f t="shared" si="892"/>
        <v>0</v>
      </c>
      <c r="EU817" s="171">
        <f t="shared" si="893"/>
        <v>1</v>
      </c>
      <c r="EV817" s="172">
        <f t="shared" si="894"/>
        <v>23</v>
      </c>
      <c r="EW817" s="173"/>
      <c r="EX817" s="248">
        <f t="shared" si="931"/>
        <v>0</v>
      </c>
      <c r="EY817" s="174">
        <f>(L817*regular)+(M817*Cadeirantee)</f>
        <v>639.32150000000001</v>
      </c>
      <c r="EZ817" s="249">
        <f>SUMIF(FG817:GJ817,"&gt;0")</f>
        <v>0</v>
      </c>
      <c r="FA817" s="249">
        <f>SUMIF(FG817:GJ817,"&lt;0")+SUMIF(GN817:HP817,"&lt;0")</f>
        <v>0</v>
      </c>
      <c r="FB817" s="174">
        <v>0</v>
      </c>
      <c r="FC817" s="126">
        <f>N817*km*'VALORES TABELA'!$B$13</f>
        <v>0</v>
      </c>
      <c r="FD817" s="250">
        <f t="shared" ref="FD817:FD820" si="932">GL817</f>
        <v>0</v>
      </c>
      <c r="FE817" s="105"/>
      <c r="FF817" s="119"/>
      <c r="FG817" s="119"/>
      <c r="FH817" s="119"/>
      <c r="FI817" s="119"/>
      <c r="FJ817" s="119"/>
      <c r="FK817" s="119"/>
      <c r="FL817" s="119"/>
      <c r="FM817" s="119"/>
      <c r="FN817" s="119"/>
      <c r="FO817" s="119"/>
      <c r="FP817" s="119"/>
      <c r="FQ817" s="119"/>
      <c r="FR817" s="119"/>
      <c r="FS817" s="119"/>
      <c r="FT817" s="119"/>
      <c r="FU817" s="119"/>
      <c r="FV817" s="119"/>
      <c r="FW817" s="119"/>
      <c r="FX817" s="119"/>
      <c r="FY817" s="119"/>
      <c r="FZ817" s="119"/>
      <c r="GA817" s="119"/>
      <c r="GB817" s="119"/>
      <c r="GC817" s="119"/>
      <c r="GD817" s="119"/>
      <c r="GE817" s="119"/>
      <c r="GF817" s="119"/>
      <c r="GG817" s="119"/>
      <c r="GH817" s="119"/>
      <c r="GI817" s="119"/>
      <c r="GJ817" s="119"/>
      <c r="GK817" s="251"/>
      <c r="GL817" s="103">
        <f t="shared" si="895"/>
        <v>0</v>
      </c>
      <c r="GM817" s="124"/>
      <c r="GN817" s="104"/>
      <c r="GO817" s="104"/>
      <c r="GP817" s="104"/>
      <c r="GQ817" s="104"/>
      <c r="GR817" s="104"/>
      <c r="GS817" s="104"/>
      <c r="GT817" s="104"/>
      <c r="GU817" s="104"/>
      <c r="GV817" s="104"/>
      <c r="GW817" s="104"/>
      <c r="GX817" s="104"/>
      <c r="GY817" s="104"/>
      <c r="GZ817" s="104"/>
      <c r="HA817" s="104"/>
      <c r="HB817" s="104"/>
      <c r="HC817" s="104"/>
      <c r="HD817" s="104"/>
      <c r="HE817" s="104"/>
      <c r="HF817" s="104"/>
      <c r="HG817" s="104"/>
      <c r="HH817" s="104"/>
      <c r="HI817" s="104"/>
      <c r="HJ817" s="104"/>
      <c r="HK817" s="104"/>
      <c r="HL817" s="104"/>
      <c r="HM817" s="104"/>
      <c r="HN817" s="104"/>
      <c r="HO817" s="104"/>
      <c r="HP817" s="104"/>
      <c r="HQ817" s="64"/>
      <c r="HR817" s="64"/>
      <c r="HS817" s="64"/>
      <c r="HT817" s="64"/>
      <c r="HU817" s="64"/>
      <c r="HV817" s="64"/>
      <c r="HW817" s="105"/>
      <c r="HX817" s="64"/>
      <c r="HY817" s="280">
        <f t="shared" ref="HY817:HY820" si="933">IF(ISTEXT(EM817), VALUE(EM817), EM817)</f>
        <v>0</v>
      </c>
      <c r="HZ817" s="280">
        <f t="shared" ref="HZ817:HZ820" si="934">IF(ISTEXT(EN817), VALUE(EN817), EN817)</f>
        <v>0</v>
      </c>
      <c r="IA817" s="280">
        <f t="shared" ref="IA817:IA820" si="935">IF(ISTEXT(EO817), VALUE(EO817), EO817)</f>
        <v>0</v>
      </c>
      <c r="IB817" s="64"/>
      <c r="IC817" s="64"/>
    </row>
    <row r="818" spans="1:237" s="106" customFormat="1" ht="22.5" customHeight="1" x14ac:dyDescent="0.25">
      <c r="A818" s="368" t="s">
        <v>3906</v>
      </c>
      <c r="B818" s="369" t="s">
        <v>3907</v>
      </c>
      <c r="C818" s="375" t="s">
        <v>3229</v>
      </c>
      <c r="D818" s="371" t="s">
        <v>3903</v>
      </c>
      <c r="E818" s="371" t="s">
        <v>3908</v>
      </c>
      <c r="F818" s="376" t="s">
        <v>3222</v>
      </c>
      <c r="G818" s="376" t="s">
        <v>3223</v>
      </c>
      <c r="H818" s="373" t="s">
        <v>247</v>
      </c>
      <c r="I818" s="374" t="s">
        <v>3909</v>
      </c>
      <c r="J818" s="421" t="s">
        <v>3337</v>
      </c>
      <c r="K818" s="422" t="s">
        <v>3231</v>
      </c>
      <c r="L818" s="329">
        <f>CONTINUA!BV818</f>
        <v>0</v>
      </c>
      <c r="M818" s="329">
        <f>CONTINUA!BW818</f>
        <v>0</v>
      </c>
      <c r="N818" s="657"/>
      <c r="O818" s="658" t="s">
        <v>4234</v>
      </c>
      <c r="P818" s="659" t="s">
        <v>206</v>
      </c>
      <c r="Q818" s="400"/>
      <c r="R818" s="401"/>
      <c r="S818" s="400"/>
      <c r="T818" s="401"/>
      <c r="U818" s="400"/>
      <c r="V818" s="401"/>
      <c r="W818" s="400"/>
      <c r="X818" s="401"/>
      <c r="Y818" s="400"/>
      <c r="Z818" s="401"/>
      <c r="AA818" s="400"/>
      <c r="AB818" s="401"/>
      <c r="AC818" s="400"/>
      <c r="AD818" s="401"/>
      <c r="AE818" s="400"/>
      <c r="AF818" s="401"/>
      <c r="AG818" s="400"/>
      <c r="AH818" s="401"/>
      <c r="AI818" s="400"/>
      <c r="AJ818" s="401"/>
      <c r="AK818" s="400"/>
      <c r="AL818" s="401"/>
      <c r="AM818" s="400"/>
      <c r="AN818" s="401"/>
      <c r="AO818" s="400"/>
      <c r="AP818" s="401"/>
      <c r="AQ818" s="400"/>
      <c r="AR818" s="401"/>
      <c r="AS818" s="400"/>
      <c r="AT818" s="401"/>
      <c r="AU818" s="400"/>
      <c r="AV818" s="401"/>
      <c r="AW818" s="400"/>
      <c r="AX818" s="401"/>
      <c r="AY818" s="400"/>
      <c r="AZ818" s="401"/>
      <c r="BA818" s="400"/>
      <c r="BB818" s="401"/>
      <c r="BC818" s="400"/>
      <c r="BD818" s="401"/>
      <c r="BE818" s="400"/>
      <c r="BF818" s="401"/>
      <c r="BG818" s="400"/>
      <c r="BH818" s="401"/>
      <c r="BI818" s="400"/>
      <c r="BJ818" s="401"/>
      <c r="BK818" s="400"/>
      <c r="BL818" s="401"/>
      <c r="BM818" s="400"/>
      <c r="BN818" s="401"/>
      <c r="BO818" s="400"/>
      <c r="BP818" s="401"/>
      <c r="BQ818" s="400"/>
      <c r="BR818" s="401"/>
      <c r="BS818" s="400"/>
      <c r="BT818" s="401"/>
      <c r="BU818" s="400"/>
      <c r="BV818" s="401"/>
      <c r="BW818" s="400"/>
      <c r="BX818" s="401"/>
      <c r="BY818" s="400"/>
      <c r="BZ818" s="401"/>
      <c r="CA818" s="400"/>
      <c r="CB818" s="401"/>
      <c r="CC818" s="400"/>
      <c r="CD818" s="401"/>
      <c r="CE818" s="400"/>
      <c r="CF818" s="401"/>
      <c r="CG818" s="400"/>
      <c r="CH818" s="401"/>
      <c r="CI818" s="400"/>
      <c r="CJ818" s="401"/>
      <c r="CK818" s="400"/>
      <c r="CL818" s="401"/>
      <c r="CM818" s="400"/>
      <c r="CN818" s="401"/>
      <c r="CO818" s="400"/>
      <c r="CP818" s="401"/>
      <c r="CQ818" s="400"/>
      <c r="CR818" s="401"/>
      <c r="CS818" s="400"/>
      <c r="CT818" s="401"/>
      <c r="CU818" s="400"/>
      <c r="CV818" s="401"/>
      <c r="CW818" s="400"/>
      <c r="CX818" s="401"/>
      <c r="CY818" s="400"/>
      <c r="CZ818" s="401"/>
      <c r="DA818" s="400"/>
      <c r="DB818" s="401"/>
      <c r="DC818" s="400"/>
      <c r="DD818" s="401"/>
      <c r="DE818" s="400"/>
      <c r="DF818" s="401"/>
      <c r="DG818" s="400"/>
      <c r="DH818" s="401"/>
      <c r="DI818" s="400"/>
      <c r="DJ818" s="401"/>
      <c r="DK818" s="400"/>
      <c r="DL818" s="401"/>
      <c r="DM818" s="400"/>
      <c r="DN818" s="401"/>
      <c r="DO818" s="400"/>
      <c r="DP818" s="401"/>
      <c r="DQ818" s="400"/>
      <c r="DR818" s="401"/>
      <c r="DS818" s="400"/>
      <c r="DT818" s="401"/>
      <c r="DU818" s="400"/>
      <c r="DV818" s="401"/>
      <c r="DW818" s="400"/>
      <c r="DX818" s="401"/>
      <c r="DY818" s="400"/>
      <c r="DZ818" s="401"/>
      <c r="EA818" s="400"/>
      <c r="EB818" s="401"/>
      <c r="EC818" s="400"/>
      <c r="ED818" s="401"/>
      <c r="EE818" s="400"/>
      <c r="EF818" s="401"/>
      <c r="EG818" s="400"/>
      <c r="EH818" s="401"/>
      <c r="EI818" s="400"/>
      <c r="EJ818" s="447"/>
      <c r="EK818" s="511"/>
      <c r="EL818" s="514"/>
      <c r="EM818" s="448"/>
      <c r="EN818" s="344"/>
      <c r="EO818" s="345"/>
      <c r="EP818" s="171">
        <f t="shared" si="888"/>
        <v>0</v>
      </c>
      <c r="EQ818" s="171">
        <f t="shared" si="889"/>
        <v>0</v>
      </c>
      <c r="ER818" s="171">
        <f t="shared" si="890"/>
        <v>0</v>
      </c>
      <c r="ES818" s="171">
        <f t="shared" si="891"/>
        <v>0</v>
      </c>
      <c r="ET818" s="171">
        <f t="shared" si="892"/>
        <v>0</v>
      </c>
      <c r="EU818" s="171">
        <f t="shared" si="893"/>
        <v>0</v>
      </c>
      <c r="EV818" s="172">
        <f t="shared" si="894"/>
        <v>0</v>
      </c>
      <c r="EW818" s="125"/>
      <c r="EX818" s="248">
        <f t="shared" si="931"/>
        <v>0</v>
      </c>
      <c r="EY818" s="174">
        <f>(L818*regular)+(M818*Cadeirantee)</f>
        <v>0</v>
      </c>
      <c r="EZ818" s="249">
        <f>SUMIF(FG818:GJ818,"&gt;0")</f>
        <v>0</v>
      </c>
      <c r="FA818" s="249">
        <f>SUMIF(FG818:GJ818,"&lt;0")+SUMIF(GN818:HP818,"&lt;0")</f>
        <v>0</v>
      </c>
      <c r="FB818" s="174">
        <v>0</v>
      </c>
      <c r="FC818" s="126">
        <f>N818*km*'VALORES TABELA'!$B$13</f>
        <v>0</v>
      </c>
      <c r="FD818" s="250">
        <f t="shared" si="932"/>
        <v>0</v>
      </c>
      <c r="FE818" s="105"/>
      <c r="FF818" s="108"/>
      <c r="FG818" s="108"/>
      <c r="FH818" s="108"/>
      <c r="FI818" s="108"/>
      <c r="FJ818" s="108"/>
      <c r="FK818" s="108"/>
      <c r="FL818" s="108"/>
      <c r="FM818" s="108"/>
      <c r="FN818" s="108"/>
      <c r="FO818" s="108"/>
      <c r="FP818" s="108"/>
      <c r="FQ818" s="108"/>
      <c r="FR818" s="108"/>
      <c r="FS818" s="108"/>
      <c r="FT818" s="108"/>
      <c r="FU818" s="108"/>
      <c r="FV818" s="108"/>
      <c r="FW818" s="108"/>
      <c r="FX818" s="108"/>
      <c r="FY818" s="108"/>
      <c r="FZ818" s="108"/>
      <c r="GA818" s="108"/>
      <c r="GB818" s="108"/>
      <c r="GC818" s="108"/>
      <c r="GD818" s="108"/>
      <c r="GE818" s="108"/>
      <c r="GF818" s="108"/>
      <c r="GG818" s="108"/>
      <c r="GH818" s="108"/>
      <c r="GI818" s="108"/>
      <c r="GJ818" s="108"/>
      <c r="GK818" s="251"/>
      <c r="GL818" s="103">
        <f t="shared" si="895"/>
        <v>0</v>
      </c>
      <c r="GM818" s="124"/>
      <c r="GN818" s="104"/>
      <c r="GO818" s="104"/>
      <c r="GP818" s="104"/>
      <c r="GQ818" s="104"/>
      <c r="GR818" s="104"/>
      <c r="GS818" s="104"/>
      <c r="GT818" s="104"/>
      <c r="GU818" s="104"/>
      <c r="GV818" s="104"/>
      <c r="GW818" s="104"/>
      <c r="GX818" s="104"/>
      <c r="GY818" s="104"/>
      <c r="GZ818" s="104"/>
      <c r="HA818" s="104"/>
      <c r="HB818" s="104"/>
      <c r="HC818" s="104"/>
      <c r="HD818" s="104"/>
      <c r="HE818" s="104"/>
      <c r="HF818" s="104"/>
      <c r="HG818" s="104"/>
      <c r="HH818" s="104"/>
      <c r="HI818" s="104"/>
      <c r="HJ818" s="104"/>
      <c r="HK818" s="104"/>
      <c r="HL818" s="104"/>
      <c r="HM818" s="104"/>
      <c r="HN818" s="104"/>
      <c r="HO818" s="104"/>
      <c r="HP818" s="104"/>
      <c r="HQ818" s="64"/>
      <c r="HR818" s="64"/>
      <c r="HS818" s="64"/>
      <c r="HT818" s="64"/>
      <c r="HU818" s="64"/>
      <c r="HV818" s="64"/>
      <c r="HW818" s="105"/>
      <c r="HX818" s="64"/>
      <c r="HY818" s="280">
        <f t="shared" si="933"/>
        <v>0</v>
      </c>
      <c r="HZ818" s="280">
        <f t="shared" si="934"/>
        <v>0</v>
      </c>
      <c r="IA818" s="280">
        <f t="shared" si="935"/>
        <v>0</v>
      </c>
      <c r="IB818" s="64"/>
      <c r="IC818" s="64"/>
    </row>
    <row r="819" spans="1:237" s="106" customFormat="1" ht="22.5" customHeight="1" x14ac:dyDescent="0.25">
      <c r="A819" s="368" t="s">
        <v>3906</v>
      </c>
      <c r="B819" s="369" t="s">
        <v>3907</v>
      </c>
      <c r="C819" s="375" t="s">
        <v>3229</v>
      </c>
      <c r="D819" s="371" t="s">
        <v>3903</v>
      </c>
      <c r="E819" s="371" t="s">
        <v>3908</v>
      </c>
      <c r="F819" s="376" t="s">
        <v>3222</v>
      </c>
      <c r="G819" s="376" t="s">
        <v>3223</v>
      </c>
      <c r="H819" s="373" t="s">
        <v>247</v>
      </c>
      <c r="I819" s="374" t="s">
        <v>3909</v>
      </c>
      <c r="J819" s="421" t="s">
        <v>3337</v>
      </c>
      <c r="K819" s="423" t="s">
        <v>3232</v>
      </c>
      <c r="L819" s="329">
        <f>CONTINUA!BV819</f>
        <v>0</v>
      </c>
      <c r="M819" s="329">
        <f>CONTINUA!BW819</f>
        <v>0</v>
      </c>
      <c r="N819" s="657"/>
      <c r="O819" s="658" t="s">
        <v>4234</v>
      </c>
      <c r="P819" s="659" t="s">
        <v>206</v>
      </c>
      <c r="Q819" s="400"/>
      <c r="R819" s="401"/>
      <c r="S819" s="400"/>
      <c r="T819" s="401"/>
      <c r="U819" s="400"/>
      <c r="V819" s="401"/>
      <c r="W819" s="400"/>
      <c r="X819" s="401"/>
      <c r="Y819" s="400"/>
      <c r="Z819" s="401"/>
      <c r="AA819" s="400"/>
      <c r="AB819" s="401"/>
      <c r="AC819" s="400"/>
      <c r="AD819" s="401"/>
      <c r="AE819" s="400"/>
      <c r="AF819" s="401"/>
      <c r="AG819" s="400"/>
      <c r="AH819" s="401"/>
      <c r="AI819" s="400"/>
      <c r="AJ819" s="401"/>
      <c r="AK819" s="400"/>
      <c r="AL819" s="401"/>
      <c r="AM819" s="400"/>
      <c r="AN819" s="401"/>
      <c r="AO819" s="400"/>
      <c r="AP819" s="401"/>
      <c r="AQ819" s="400"/>
      <c r="AR819" s="401"/>
      <c r="AS819" s="400"/>
      <c r="AT819" s="401"/>
      <c r="AU819" s="400"/>
      <c r="AV819" s="401"/>
      <c r="AW819" s="400"/>
      <c r="AX819" s="401"/>
      <c r="AY819" s="400"/>
      <c r="AZ819" s="401"/>
      <c r="BA819" s="400"/>
      <c r="BB819" s="401"/>
      <c r="BC819" s="400"/>
      <c r="BD819" s="401"/>
      <c r="BE819" s="400"/>
      <c r="BF819" s="401"/>
      <c r="BG819" s="400"/>
      <c r="BH819" s="401"/>
      <c r="BI819" s="400"/>
      <c r="BJ819" s="401"/>
      <c r="BK819" s="400"/>
      <c r="BL819" s="401"/>
      <c r="BM819" s="400"/>
      <c r="BN819" s="401"/>
      <c r="BO819" s="400"/>
      <c r="BP819" s="401"/>
      <c r="BQ819" s="400"/>
      <c r="BR819" s="401"/>
      <c r="BS819" s="400"/>
      <c r="BT819" s="401"/>
      <c r="BU819" s="400"/>
      <c r="BV819" s="401"/>
      <c r="BW819" s="400"/>
      <c r="BX819" s="401"/>
      <c r="BY819" s="400"/>
      <c r="BZ819" s="401"/>
      <c r="CA819" s="400"/>
      <c r="CB819" s="401"/>
      <c r="CC819" s="400"/>
      <c r="CD819" s="401"/>
      <c r="CE819" s="400"/>
      <c r="CF819" s="401"/>
      <c r="CG819" s="400"/>
      <c r="CH819" s="401"/>
      <c r="CI819" s="400"/>
      <c r="CJ819" s="401"/>
      <c r="CK819" s="400"/>
      <c r="CL819" s="401"/>
      <c r="CM819" s="400"/>
      <c r="CN819" s="401"/>
      <c r="CO819" s="400"/>
      <c r="CP819" s="401"/>
      <c r="CQ819" s="400"/>
      <c r="CR819" s="401"/>
      <c r="CS819" s="400"/>
      <c r="CT819" s="401"/>
      <c r="CU819" s="400"/>
      <c r="CV819" s="401"/>
      <c r="CW819" s="400"/>
      <c r="CX819" s="401"/>
      <c r="CY819" s="400"/>
      <c r="CZ819" s="401"/>
      <c r="DA819" s="400"/>
      <c r="DB819" s="401"/>
      <c r="DC819" s="400"/>
      <c r="DD819" s="401"/>
      <c r="DE819" s="400"/>
      <c r="DF819" s="401"/>
      <c r="DG819" s="400"/>
      <c r="DH819" s="401"/>
      <c r="DI819" s="400"/>
      <c r="DJ819" s="401"/>
      <c r="DK819" s="400"/>
      <c r="DL819" s="401"/>
      <c r="DM819" s="400"/>
      <c r="DN819" s="401"/>
      <c r="DO819" s="400"/>
      <c r="DP819" s="401"/>
      <c r="DQ819" s="400"/>
      <c r="DR819" s="401"/>
      <c r="DS819" s="400"/>
      <c r="DT819" s="401"/>
      <c r="DU819" s="400"/>
      <c r="DV819" s="401"/>
      <c r="DW819" s="400"/>
      <c r="DX819" s="401"/>
      <c r="DY819" s="400"/>
      <c r="DZ819" s="401"/>
      <c r="EA819" s="400"/>
      <c r="EB819" s="401"/>
      <c r="EC819" s="400"/>
      <c r="ED819" s="401"/>
      <c r="EE819" s="400"/>
      <c r="EF819" s="401"/>
      <c r="EG819" s="400"/>
      <c r="EH819" s="401"/>
      <c r="EI819" s="400"/>
      <c r="EJ819" s="447"/>
      <c r="EK819" s="511"/>
      <c r="EL819" s="514"/>
      <c r="EM819" s="448"/>
      <c r="EN819" s="344"/>
      <c r="EO819" s="345"/>
      <c r="EP819" s="171">
        <f t="shared" si="888"/>
        <v>0</v>
      </c>
      <c r="EQ819" s="171">
        <f t="shared" si="889"/>
        <v>0</v>
      </c>
      <c r="ER819" s="171">
        <f t="shared" si="890"/>
        <v>0</v>
      </c>
      <c r="ES819" s="171">
        <f t="shared" si="891"/>
        <v>0</v>
      </c>
      <c r="ET819" s="171">
        <f t="shared" si="892"/>
        <v>0</v>
      </c>
      <c r="EU819" s="171">
        <f t="shared" si="893"/>
        <v>0</v>
      </c>
      <c r="EV819" s="172">
        <f t="shared" si="894"/>
        <v>0</v>
      </c>
      <c r="EW819" s="127"/>
      <c r="EX819" s="248">
        <f t="shared" si="931"/>
        <v>0</v>
      </c>
      <c r="EY819" s="174">
        <f>(L819*regular)+(M819*Cadeirantee)</f>
        <v>0</v>
      </c>
      <c r="EZ819" s="249">
        <f>SUMIF(FG819:GJ819,"&gt;0")</f>
        <v>0</v>
      </c>
      <c r="FA819" s="249">
        <f>SUMIF(FG819:GJ819,"&lt;0")+SUMIF(GN819:HP819,"&lt;0")</f>
        <v>0</v>
      </c>
      <c r="FB819" s="174">
        <v>0</v>
      </c>
      <c r="FC819" s="126">
        <f>N819*km*'VALORES TABELA'!$B$13</f>
        <v>0</v>
      </c>
      <c r="FD819" s="250">
        <f t="shared" si="932"/>
        <v>0</v>
      </c>
      <c r="FE819" s="105"/>
      <c r="FF819" s="118"/>
      <c r="FG819" s="118"/>
      <c r="FH819" s="118"/>
      <c r="FI819" s="118"/>
      <c r="FJ819" s="118"/>
      <c r="FK819" s="118"/>
      <c r="FL819" s="118"/>
      <c r="FM819" s="118"/>
      <c r="FN819" s="118"/>
      <c r="FO819" s="118"/>
      <c r="FP819" s="118"/>
      <c r="FQ819" s="118"/>
      <c r="FR819" s="118"/>
      <c r="FS819" s="118"/>
      <c r="FT819" s="118"/>
      <c r="FU819" s="118"/>
      <c r="FV819" s="118"/>
      <c r="FW819" s="118"/>
      <c r="FX819" s="118"/>
      <c r="FY819" s="118"/>
      <c r="FZ819" s="118"/>
      <c r="GA819" s="118"/>
      <c r="GB819" s="118"/>
      <c r="GC819" s="118"/>
      <c r="GD819" s="118"/>
      <c r="GE819" s="118"/>
      <c r="GF819" s="118"/>
      <c r="GG819" s="118"/>
      <c r="GH819" s="118"/>
      <c r="GI819" s="118"/>
      <c r="GJ819" s="118"/>
      <c r="GK819" s="252"/>
      <c r="GL819" s="103">
        <f t="shared" si="895"/>
        <v>0</v>
      </c>
      <c r="GM819" s="124"/>
      <c r="GN819" s="104"/>
      <c r="GO819" s="104"/>
      <c r="GP819" s="104"/>
      <c r="GQ819" s="104"/>
      <c r="GR819" s="104"/>
      <c r="GS819" s="104"/>
      <c r="GT819" s="104"/>
      <c r="GU819" s="104"/>
      <c r="GV819" s="104"/>
      <c r="GW819" s="104"/>
      <c r="GX819" s="104"/>
      <c r="GY819" s="104"/>
      <c r="GZ819" s="104"/>
      <c r="HA819" s="104"/>
      <c r="HB819" s="104"/>
      <c r="HC819" s="104"/>
      <c r="HD819" s="104"/>
      <c r="HE819" s="104"/>
      <c r="HF819" s="104"/>
      <c r="HG819" s="104"/>
      <c r="HH819" s="104"/>
      <c r="HI819" s="104"/>
      <c r="HJ819" s="104"/>
      <c r="HK819" s="104"/>
      <c r="HL819" s="104"/>
      <c r="HM819" s="104"/>
      <c r="HN819" s="104"/>
      <c r="HO819" s="104"/>
      <c r="HP819" s="104"/>
      <c r="HQ819" s="64"/>
      <c r="HR819" s="65"/>
      <c r="HS819" s="65"/>
      <c r="HT819" s="65"/>
      <c r="HU819" s="65"/>
      <c r="HV819" s="65"/>
      <c r="HW819" s="105"/>
      <c r="HX819" s="65"/>
      <c r="HY819" s="280">
        <f t="shared" si="933"/>
        <v>0</v>
      </c>
      <c r="HZ819" s="280">
        <f t="shared" si="934"/>
        <v>0</v>
      </c>
      <c r="IA819" s="280">
        <f t="shared" si="935"/>
        <v>0</v>
      </c>
      <c r="IB819" s="65"/>
      <c r="IC819" s="65"/>
    </row>
    <row r="820" spans="1:237" s="106" customFormat="1" ht="22.5" customHeight="1" thickBot="1" x14ac:dyDescent="0.3">
      <c r="A820" s="377" t="s">
        <v>3906</v>
      </c>
      <c r="B820" s="378" t="s">
        <v>3907</v>
      </c>
      <c r="C820" s="379" t="s">
        <v>3229</v>
      </c>
      <c r="D820" s="380" t="s">
        <v>3903</v>
      </c>
      <c r="E820" s="380" t="s">
        <v>3908</v>
      </c>
      <c r="F820" s="381" t="s">
        <v>3222</v>
      </c>
      <c r="G820" s="381" t="s">
        <v>3223</v>
      </c>
      <c r="H820" s="382" t="s">
        <v>247</v>
      </c>
      <c r="I820" s="383" t="s">
        <v>3909</v>
      </c>
      <c r="J820" s="421" t="s">
        <v>3337</v>
      </c>
      <c r="K820" s="424" t="s">
        <v>60</v>
      </c>
      <c r="L820" s="329">
        <f>CONTINUA!BV820</f>
        <v>0</v>
      </c>
      <c r="M820" s="329">
        <f>CONTINUA!BW820</f>
        <v>0</v>
      </c>
      <c r="N820" s="657"/>
      <c r="O820" s="658" t="s">
        <v>4234</v>
      </c>
      <c r="P820" s="659" t="s">
        <v>206</v>
      </c>
      <c r="Q820" s="400">
        <v>1</v>
      </c>
      <c r="R820" s="401"/>
      <c r="S820" s="400"/>
      <c r="T820" s="401"/>
      <c r="U820" s="400"/>
      <c r="V820" s="401"/>
      <c r="W820" s="400"/>
      <c r="X820" s="401"/>
      <c r="Y820" s="400"/>
      <c r="Z820" s="401"/>
      <c r="AA820" s="400"/>
      <c r="AB820" s="401"/>
      <c r="AC820" s="400"/>
      <c r="AD820" s="401"/>
      <c r="AE820" s="400"/>
      <c r="AF820" s="401"/>
      <c r="AG820" s="400"/>
      <c r="AH820" s="401"/>
      <c r="AI820" s="400"/>
      <c r="AJ820" s="401"/>
      <c r="AK820" s="400"/>
      <c r="AL820" s="401"/>
      <c r="AM820" s="400"/>
      <c r="AN820" s="401"/>
      <c r="AO820" s="400"/>
      <c r="AP820" s="401"/>
      <c r="AQ820" s="400"/>
      <c r="AR820" s="401"/>
      <c r="AS820" s="400"/>
      <c r="AT820" s="401"/>
      <c r="AU820" s="400"/>
      <c r="AV820" s="401"/>
      <c r="AW820" s="400"/>
      <c r="AX820" s="401"/>
      <c r="AY820" s="400"/>
      <c r="AZ820" s="401"/>
      <c r="BA820" s="400"/>
      <c r="BB820" s="401"/>
      <c r="BC820" s="400"/>
      <c r="BD820" s="401"/>
      <c r="BE820" s="400"/>
      <c r="BF820" s="401"/>
      <c r="BG820" s="400"/>
      <c r="BH820" s="401"/>
      <c r="BI820" s="400"/>
      <c r="BJ820" s="401"/>
      <c r="BK820" s="400"/>
      <c r="BL820" s="401"/>
      <c r="BM820" s="400"/>
      <c r="BN820" s="401"/>
      <c r="BO820" s="400"/>
      <c r="BP820" s="401"/>
      <c r="BQ820" s="400"/>
      <c r="BR820" s="401"/>
      <c r="BS820" s="400"/>
      <c r="BT820" s="401"/>
      <c r="BU820" s="400"/>
      <c r="BV820" s="401"/>
      <c r="BW820" s="400"/>
      <c r="BX820" s="401"/>
      <c r="BY820" s="400"/>
      <c r="BZ820" s="401"/>
      <c r="CA820" s="400"/>
      <c r="CB820" s="401"/>
      <c r="CC820" s="400"/>
      <c r="CD820" s="401"/>
      <c r="CE820" s="400"/>
      <c r="CF820" s="401"/>
      <c r="CG820" s="400"/>
      <c r="CH820" s="401"/>
      <c r="CI820" s="400"/>
      <c r="CJ820" s="401"/>
      <c r="CK820" s="400"/>
      <c r="CL820" s="401"/>
      <c r="CM820" s="400"/>
      <c r="CN820" s="401"/>
      <c r="CO820" s="400"/>
      <c r="CP820" s="401"/>
      <c r="CQ820" s="400"/>
      <c r="CR820" s="401"/>
      <c r="CS820" s="400"/>
      <c r="CT820" s="401"/>
      <c r="CU820" s="400"/>
      <c r="CV820" s="401"/>
      <c r="CW820" s="400"/>
      <c r="CX820" s="401"/>
      <c r="CY820" s="400"/>
      <c r="CZ820" s="401"/>
      <c r="DA820" s="400"/>
      <c r="DB820" s="401"/>
      <c r="DC820" s="400"/>
      <c r="DD820" s="401"/>
      <c r="DE820" s="400"/>
      <c r="DF820" s="401"/>
      <c r="DG820" s="400"/>
      <c r="DH820" s="401"/>
      <c r="DI820" s="400"/>
      <c r="DJ820" s="401"/>
      <c r="DK820" s="400"/>
      <c r="DL820" s="401"/>
      <c r="DM820" s="400"/>
      <c r="DN820" s="401"/>
      <c r="DO820" s="400"/>
      <c r="DP820" s="401"/>
      <c r="DQ820" s="400"/>
      <c r="DR820" s="401"/>
      <c r="DS820" s="400"/>
      <c r="DT820" s="401"/>
      <c r="DU820" s="400"/>
      <c r="DV820" s="401"/>
      <c r="DW820" s="400"/>
      <c r="DX820" s="401"/>
      <c r="DY820" s="400"/>
      <c r="DZ820" s="401"/>
      <c r="EA820" s="400"/>
      <c r="EB820" s="401"/>
      <c r="EC820" s="400"/>
      <c r="ED820" s="401"/>
      <c r="EE820" s="400"/>
      <c r="EF820" s="401"/>
      <c r="EG820" s="400"/>
      <c r="EH820" s="401"/>
      <c r="EI820" s="400"/>
      <c r="EJ820" s="447"/>
      <c r="EK820" s="512"/>
      <c r="EL820" s="515"/>
      <c r="EM820" s="450"/>
      <c r="EN820" s="348"/>
      <c r="EO820" s="348"/>
      <c r="EP820" s="179">
        <f t="shared" si="888"/>
        <v>1</v>
      </c>
      <c r="EQ820" s="179">
        <f t="shared" si="889"/>
        <v>0</v>
      </c>
      <c r="ER820" s="179">
        <f t="shared" si="890"/>
        <v>0</v>
      </c>
      <c r="ES820" s="179">
        <f t="shared" si="891"/>
        <v>0</v>
      </c>
      <c r="ET820" s="179">
        <f t="shared" si="892"/>
        <v>0</v>
      </c>
      <c r="EU820" s="179">
        <f t="shared" si="893"/>
        <v>0</v>
      </c>
      <c r="EV820" s="172">
        <f t="shared" si="894"/>
        <v>1</v>
      </c>
      <c r="EW820" s="253"/>
      <c r="EX820" s="254">
        <v>0</v>
      </c>
      <c r="EY820" s="180">
        <v>0</v>
      </c>
      <c r="EZ820" s="255">
        <v>0</v>
      </c>
      <c r="FA820" s="255">
        <v>0</v>
      </c>
      <c r="FB820" s="180">
        <f>SUM(FF820:GI820)/2</f>
        <v>192.61500000000001</v>
      </c>
      <c r="FC820" s="256">
        <f>N820*km*'VALORES TABELA'!$B$13</f>
        <v>0</v>
      </c>
      <c r="FD820" s="250">
        <f t="shared" si="932"/>
        <v>0</v>
      </c>
      <c r="FE820" s="257"/>
      <c r="FF820" s="181">
        <f>((Q820+S820)*Percapita)+((R820+T820)*Cadeirante)</f>
        <v>385.23</v>
      </c>
      <c r="FG820" s="181">
        <f>((U820+W820)*Percapita/30*FG$4)+((V820+X820)*Cadeirante/30*FG$4)</f>
        <v>0</v>
      </c>
      <c r="FH820" s="181">
        <f>((Y820+AA820)*Percapita/30*FH$4)+((Z820+AB820)*Cadeirante/30*FH$4)</f>
        <v>0</v>
      </c>
      <c r="FI820" s="181">
        <f>((AC820+AE820)*Percapita/30*FI$4)+((AD820+AF820)*Cadeirante/30*FI$4)</f>
        <v>0</v>
      </c>
      <c r="FJ820" s="181">
        <f>((AG820+AI820)*Percapita/30*FJ$4)+((AH820+AJ820)*Cadeirante/30*FJ$4)</f>
        <v>0</v>
      </c>
      <c r="FK820" s="181">
        <f>((AK820+AM820)*Percapita/30*FK$4)+((AL820+AN820)*Cadeirante/30*FK$4)</f>
        <v>0</v>
      </c>
      <c r="FL820" s="181">
        <f>((AO820+AQ820)*Percapita/30*FL$4)+((AP820+AR820)*Cadeirante/30*FL$4)</f>
        <v>0</v>
      </c>
      <c r="FM820" s="181">
        <f>((AS820+AU820)*Percapita/30*FM$4)+((AT820+AV820)*Cadeirante/30*FM$4)</f>
        <v>0</v>
      </c>
      <c r="FN820" s="181">
        <f>((AW820+AY820)*Percapita/30*FN$4)+((AX820+AZ820)*Cadeirante/30*FN$4)</f>
        <v>0</v>
      </c>
      <c r="FO820" s="181">
        <f>((BA820+BC820)*Percapita/30*FO$4)+((BB820+BD820)*Cadeirante/30*FO$4)</f>
        <v>0</v>
      </c>
      <c r="FP820" s="181">
        <f>((BE820+BG820)*Percapita/30*FP$4)+((BF820+BH820)*Cadeirante/30*FP$4)</f>
        <v>0</v>
      </c>
      <c r="FQ820" s="181">
        <f>((BI820+BK820)*Percapita/30*FQ$4)+((BJ820+BL820)*Cadeirante/30*FQ$4)</f>
        <v>0</v>
      </c>
      <c r="FR820" s="181">
        <f>((BM820+BO820)*Percapita/30*FR$4)+((BN820+BP820)*Cadeirante/30*FR$4)</f>
        <v>0</v>
      </c>
      <c r="FS820" s="181">
        <f>((BQ820+BS820)*Percapita/30*FS$4)+((BR820+BT820)*Cadeirante/30*FS$4)</f>
        <v>0</v>
      </c>
      <c r="FT820" s="181">
        <f>((BU820+BW820)*Percapita/30*FT$4)+((BV820+BX820)*Cadeirante/30*FT$4)</f>
        <v>0</v>
      </c>
      <c r="FU820" s="181">
        <f>((BY820+CA820)*Percapita/30*FU$4)+((BZ820+CB820)*Cadeirante/30*FU$4)</f>
        <v>0</v>
      </c>
      <c r="FV820" s="181">
        <f>((CC820+CE820)*Percapita/30*FV$4)+((CD820+CF820)*Cadeirante/30*FV$4)</f>
        <v>0</v>
      </c>
      <c r="FW820" s="181">
        <f>((CG820+CI820)*Percapita/30*FW$4)+((CI820+CK820)*Cadeirante/30*FW$4)</f>
        <v>0</v>
      </c>
      <c r="FX820" s="181">
        <f>((CK820+CM820)*Percapita/30*FX$4)+((CL820+CN820)*Cadeirante/30*FX$4)</f>
        <v>0</v>
      </c>
      <c r="FY820" s="181">
        <f>((CO820+CQ820)*Percapita/30*FY$4)+((CP820+CR820)*Cadeirante/30*FY$4)</f>
        <v>0</v>
      </c>
      <c r="FZ820" s="181">
        <f>((CS820+CU820)*Percapita/30*FZ$4)+((CT820+CV820)*Cadeirante/30*FZ$4)</f>
        <v>0</v>
      </c>
      <c r="GA820" s="181">
        <f>((CW820+CY820)*Percapita/30*GA$4)+((CX820+CZ820)*Cadeirante/30*GA$4)</f>
        <v>0</v>
      </c>
      <c r="GB820" s="181">
        <f>((DA820+DC820)*Percapita/30*GB$4)+((DB820+DD820)*Cadeirante/30*GB$4)</f>
        <v>0</v>
      </c>
      <c r="GC820" s="181">
        <f>((DE820+DG820)*Percapita/30*GC$4)+((DF820+DH820)*Cadeirante/30*GC$4)</f>
        <v>0</v>
      </c>
      <c r="GD820" s="181">
        <f>((DI820+DK820)*Percapita/30*GD$4)+((DJ820+DL820)*Cadeirante/30*GD$4)</f>
        <v>0</v>
      </c>
      <c r="GE820" s="181">
        <f>((DM820+DO820)*Percapita/30*GE$4)+((DN820+DP820)*Cadeirante/30*GE$4)</f>
        <v>0</v>
      </c>
      <c r="GF820" s="181">
        <f>((DQ820+DS820)*Percapita/30*GF$4)+((DR820+DT820)*Cadeirante/30*GF$4)</f>
        <v>0</v>
      </c>
      <c r="GG820" s="181">
        <f>((DU820+DW820)*Percapita/30*GG$4)+((DV820+DX820)*Cadeirante/30*GG$4)</f>
        <v>0</v>
      </c>
      <c r="GH820" s="181">
        <f>((DY820+EA820)*Percapita/30*GH$4)+((DZ820+EB820)*Cadeirante/30*GH$4)</f>
        <v>0</v>
      </c>
      <c r="GI820" s="181">
        <f>((EC820+EE820)*Percapita/30*GI$4)+((ED820+EF820)*Cadeirante/30*GI$4)</f>
        <v>0</v>
      </c>
      <c r="GJ820" s="181">
        <f>((EG820+EI820)*Percapita)+((EH820+EJ820)*Cadeirante)</f>
        <v>0</v>
      </c>
      <c r="GK820" s="258"/>
      <c r="GL820" s="103">
        <f t="shared" si="895"/>
        <v>0</v>
      </c>
      <c r="GM820" s="124"/>
      <c r="GN820" s="182"/>
      <c r="GO820" s="182"/>
      <c r="GP820" s="182"/>
      <c r="GQ820" s="182"/>
      <c r="GR820" s="182"/>
      <c r="GS820" s="182"/>
      <c r="GT820" s="182"/>
      <c r="GU820" s="182"/>
      <c r="GV820" s="182"/>
      <c r="GW820" s="182"/>
      <c r="GX820" s="182"/>
      <c r="GY820" s="182"/>
      <c r="GZ820" s="182"/>
      <c r="HA820" s="182"/>
      <c r="HB820" s="182"/>
      <c r="HC820" s="182"/>
      <c r="HD820" s="182"/>
      <c r="HE820" s="182"/>
      <c r="HF820" s="182"/>
      <c r="HG820" s="182"/>
      <c r="HH820" s="182"/>
      <c r="HI820" s="182"/>
      <c r="HJ820" s="182"/>
      <c r="HK820" s="182"/>
      <c r="HL820" s="182"/>
      <c r="HM820" s="182"/>
      <c r="HN820" s="182"/>
      <c r="HO820" s="182"/>
      <c r="HP820" s="259"/>
      <c r="HQ820" s="64"/>
      <c r="HW820" s="257"/>
      <c r="HY820" s="280">
        <f t="shared" si="933"/>
        <v>0</v>
      </c>
      <c r="HZ820" s="280">
        <f t="shared" si="934"/>
        <v>0</v>
      </c>
      <c r="IA820" s="280">
        <f t="shared" si="935"/>
        <v>0</v>
      </c>
    </row>
    <row r="821" spans="1:237" s="106" customFormat="1" ht="22.5" customHeight="1" x14ac:dyDescent="0.25">
      <c r="A821" t="s">
        <v>3910</v>
      </c>
      <c r="B821" s="522" t="s">
        <v>3911</v>
      </c>
      <c r="C821" s="523">
        <v>1</v>
      </c>
      <c r="D821" s="524" t="s">
        <v>3912</v>
      </c>
      <c r="E821" s="524" t="s">
        <v>3913</v>
      </c>
      <c r="F821" s="525" t="s">
        <v>3222</v>
      </c>
      <c r="G821" s="525" t="s">
        <v>3223</v>
      </c>
      <c r="H821" s="350" t="s">
        <v>202</v>
      </c>
      <c r="I821" s="351" t="s">
        <v>3914</v>
      </c>
      <c r="J821" s="409" t="s">
        <v>3227</v>
      </c>
      <c r="K821" s="410" t="s">
        <v>3228</v>
      </c>
      <c r="L821" s="329">
        <f>CONTINUA!BV821</f>
        <v>0</v>
      </c>
      <c r="M821" s="329">
        <f>CONTINUA!BW821</f>
        <v>0</v>
      </c>
      <c r="N821" s="657"/>
      <c r="O821" s="658" t="s">
        <v>4235</v>
      </c>
      <c r="P821" s="659" t="s">
        <v>206</v>
      </c>
      <c r="Q821" s="400"/>
      <c r="R821" s="401"/>
      <c r="S821" s="400"/>
      <c r="T821" s="401"/>
      <c r="U821" s="400"/>
      <c r="V821" s="401"/>
      <c r="W821" s="400"/>
      <c r="X821" s="401"/>
      <c r="Y821" s="400"/>
      <c r="Z821" s="401"/>
      <c r="AA821" s="400"/>
      <c r="AB821" s="401"/>
      <c r="AC821" s="400"/>
      <c r="AD821" s="401"/>
      <c r="AE821" s="400"/>
      <c r="AF821" s="401"/>
      <c r="AG821" s="400"/>
      <c r="AH821" s="401"/>
      <c r="AI821" s="400"/>
      <c r="AJ821" s="401"/>
      <c r="AK821" s="400"/>
      <c r="AL821" s="401"/>
      <c r="AM821" s="400"/>
      <c r="AN821" s="401"/>
      <c r="AO821" s="400"/>
      <c r="AP821" s="401"/>
      <c r="AQ821" s="400"/>
      <c r="AR821" s="401"/>
      <c r="AS821" s="400"/>
      <c r="AT821" s="401"/>
      <c r="AU821" s="400"/>
      <c r="AV821" s="401"/>
      <c r="AW821" s="400"/>
      <c r="AX821" s="401"/>
      <c r="AY821" s="400"/>
      <c r="AZ821" s="401"/>
      <c r="BA821" s="400"/>
      <c r="BB821" s="401"/>
      <c r="BC821" s="400"/>
      <c r="BD821" s="401"/>
      <c r="BE821" s="400"/>
      <c r="BF821" s="401"/>
      <c r="BG821" s="400"/>
      <c r="BH821" s="401"/>
      <c r="BI821" s="400"/>
      <c r="BJ821" s="401"/>
      <c r="BK821" s="400"/>
      <c r="BL821" s="401"/>
      <c r="BM821" s="400"/>
      <c r="BN821" s="401"/>
      <c r="BO821" s="400"/>
      <c r="BP821" s="401"/>
      <c r="BQ821" s="400"/>
      <c r="BR821" s="401"/>
      <c r="BS821" s="400"/>
      <c r="BT821" s="401"/>
      <c r="BU821" s="400"/>
      <c r="BV821" s="401"/>
      <c r="BW821" s="400"/>
      <c r="BX821" s="401"/>
      <c r="BY821" s="400"/>
      <c r="BZ821" s="401"/>
      <c r="CA821" s="400"/>
      <c r="CB821" s="401"/>
      <c r="CC821" s="400"/>
      <c r="CD821" s="401"/>
      <c r="CE821" s="400"/>
      <c r="CF821" s="401"/>
      <c r="CG821" s="400"/>
      <c r="CH821" s="401"/>
      <c r="CI821" s="400"/>
      <c r="CJ821" s="401"/>
      <c r="CK821" s="400"/>
      <c r="CL821" s="401"/>
      <c r="CM821" s="400"/>
      <c r="CN821" s="401"/>
      <c r="CO821" s="400"/>
      <c r="CP821" s="401"/>
      <c r="CQ821" s="400"/>
      <c r="CR821" s="401"/>
      <c r="CS821" s="400"/>
      <c r="CT821" s="401"/>
      <c r="CU821" s="400"/>
      <c r="CV821" s="401"/>
      <c r="CW821" s="400"/>
      <c r="CX821" s="401"/>
      <c r="CY821" s="400"/>
      <c r="CZ821" s="401"/>
      <c r="DA821" s="400"/>
      <c r="DB821" s="401"/>
      <c r="DC821" s="400"/>
      <c r="DD821" s="401"/>
      <c r="DE821" s="400"/>
      <c r="DF821" s="401"/>
      <c r="DG821" s="400"/>
      <c r="DH821" s="401"/>
      <c r="DI821" s="400"/>
      <c r="DJ821" s="401"/>
      <c r="DK821" s="400"/>
      <c r="DL821" s="401"/>
      <c r="DM821" s="400"/>
      <c r="DN821" s="401"/>
      <c r="DO821" s="400"/>
      <c r="DP821" s="401"/>
      <c r="DQ821" s="400"/>
      <c r="DR821" s="401"/>
      <c r="DS821" s="400"/>
      <c r="DT821" s="401"/>
      <c r="DU821" s="400"/>
      <c r="DV821" s="401"/>
      <c r="DW821" s="400"/>
      <c r="DX821" s="401"/>
      <c r="DY821" s="400"/>
      <c r="DZ821" s="401"/>
      <c r="EA821" s="400"/>
      <c r="EB821" s="401"/>
      <c r="EC821" s="400"/>
      <c r="ED821" s="401"/>
      <c r="EE821" s="400"/>
      <c r="EF821" s="401"/>
      <c r="EG821" s="400"/>
      <c r="EH821" s="401"/>
      <c r="EI821" s="400"/>
      <c r="EJ821" s="447"/>
      <c r="EK821" s="510"/>
      <c r="EL821" s="513"/>
      <c r="EM821" s="520"/>
      <c r="EN821" s="520"/>
      <c r="EO821" s="520"/>
      <c r="EP821" s="171">
        <f t="shared" si="888"/>
        <v>0</v>
      </c>
      <c r="EQ821" s="171">
        <f t="shared" si="889"/>
        <v>0</v>
      </c>
      <c r="ER821" s="171">
        <f t="shared" si="890"/>
        <v>0</v>
      </c>
      <c r="ES821" s="171">
        <f t="shared" si="891"/>
        <v>0</v>
      </c>
      <c r="ET821" s="171">
        <f t="shared" si="892"/>
        <v>0</v>
      </c>
      <c r="EU821" s="171">
        <f t="shared" si="893"/>
        <v>0</v>
      </c>
      <c r="EV821" s="172">
        <f t="shared" si="894"/>
        <v>0</v>
      </c>
      <c r="EW821" s="367">
        <f>IF(C821=4,IF(MAX(Q821:EJ823)&gt;0,(Especiall/30*(IF(($G821-$F821)=($G$5-$F$5),30,IF(DAY($G821)=31,($G821-$F821),($G821-$F821)+1)))),0),0)</f>
        <v>0</v>
      </c>
      <c r="EX821" s="248">
        <f t="shared" ref="EX821:EX824" si="936">FF821</f>
        <v>11344.82</v>
      </c>
      <c r="EY821" s="174">
        <f>(L821*regular)+(M821*Cadeirantee)</f>
        <v>0</v>
      </c>
      <c r="EZ821" s="249">
        <f>SUMIF(FG821:GJ821,"&gt;0")</f>
        <v>0</v>
      </c>
      <c r="FA821" s="249">
        <f>SUMIF(FG821:GJ821,"&lt;0")+SUMIF(GN821:HP821,"&lt;0")</f>
        <v>-462.27600000000001</v>
      </c>
      <c r="FB821" s="174">
        <v>0</v>
      </c>
      <c r="FC821" s="175">
        <f>N821*km*'VALORES TABELA'!$B$13</f>
        <v>0</v>
      </c>
      <c r="FD821" s="250">
        <f>GL821</f>
        <v>0</v>
      </c>
      <c r="FE821" s="176">
        <f>(EW821+EW822+EW823+EW824+EX821+EX822+EX823+EX824+EY821+EY822+EY823+EY824+EY825+EZ821+EZ822+EZ823+EZ824+FA821+FA822+FA823+FA824+FC821+FC822+FC823+FC824+HY821-HZ821-IA821+FD821+FD822+FD823+FD824+FB825)</f>
        <v>10911.464</v>
      </c>
      <c r="FF821" s="177">
        <f>IF(C821=4,SUM(Q821+Q822+Q823+S821+S822+S823)*Percapita/30*FF$4+(R821+R822+R823+T821+T822+T823)*Cadeirante/30*FF$4,IF(C821=3,IF(Q824+S824=10,Fixo/30*FF$4+(Q821+Q822+Q823+S821+S822+S823)*Percapita/30*FF$4+(R824+T824)*Cadeirante/30*FF$4,IF(Q824+S824&lt;=9,(Q824+S824)*Crechee/30*FF$4)+(R824+T824)*Cadeirante/30*FF$4+(Q821+Q822+Q823+S821+S822+S823)*Percapita/30*FF$4)+IF(Q824+S824&gt;=11,Fixo/30*FF$4+(Q824+S824-10)*Crechee/30*FF$4,0),IF(C821=2,IF(R821+R822+R823+R824+T821+T822+T823+T824=1,Cadeirante/30*FF$4,IF(R821+R822+R823+R824+T821+T822+T823+T824=2,Fixo/30*FF$4,IF(R821+R822+R823+R824+T821+T822+T823+T824&gt;2,Fixo/30*FF$4+(R821+R822+R823+R824+T821+T822+T823+T824-2)*Cadeirante/30*FF$4)))+(Q821+Q822+Q823+S821+S822+S823)*Percapita/30*FF$4+(Q824+S824)*Crechee/30*FF$4,IF(C821=1,IF(Q821+Q822+Q823+R821+R822+R823+S821+S822+S823+T821+T822+T823&lt;=15,(Q821+Q822+Q823+S821+S822+S823)*Percapita/30*FF$4,IF(Q821+Q822+Q823+R821+R822+R823+S821+S822+S823+T821+T822+T823&gt;=16,Fixo/30*FF$4+(Q821+Q822+Q823+R821+R822+R823+S821+S822+S823+T821+T822-16)*Percapita/30*FF$4))))))</f>
        <v>11344.82</v>
      </c>
      <c r="FG821" s="177">
        <f>IF(C821=4,SUM(U821+U822+U823+W821+W822+W823)*Percapita/30*FG$4+(V821+V822+V823+X821+X822+X823)*Cadeirante/30*FG$4,IF(C821=3,IF(U824+W824=10,Fixo/30*FG$4+(U821+U822+U823+W821+W822+W823)*Percapita/30*FG$4+(V824+X824)*Cadeirante/30*FG$4,IF(U824+W824&lt;=9,(U824+W824)*Crechee/30*FG$4)+(V824+X824)*Cadeirante/30*FG$4+(U821+U822+U823+W821+W822+W823)*Percapita/30*FG$4)+IF(U824+W824&gt;=11,Fixo/30*FG$4+(U824+W824-10)*Crechee/30*FG$4,0),IF(C821=2,IF(V821+V822+V823+V824+X821+X822+X823+X824=1,Cadeirante/30*FG$4,IF(V821+V822+V823+V824+X821+X822+X823+X824=2,Fixo/30*FG$4,IF(V821+V822+V823+V824+X821+X822+X823+X824&gt;2,Fixo/30*FG$4+(V821+V822+V823+V824+X821+X822+X823+X824-2)*Cadeirante/30*FG$4)))+(U821+U822+U823+W821+W822+W823)*Percapita/30*FG$4+(U824+W824)*Crechee/30*FG$4,IF(C821=1,IF(U821+U822+U823+V821+V822+V823+W821+W822+W823+X821+X822+X823&lt;=15,(U821+U822+U823+W821+W822+W823)*Percapita/30*FG$4,IF(U821+U822+U823+V821+V822+V823+W821+W822+W823+X821+X822+X823&gt;=16,Fixo/30*FG$4+(U821+U822+U823+V821+V822+V823+W821+W822+W823+X821+X822-16)*Percapita/30*FG$4))))))</f>
        <v>-372.38900000000001</v>
      </c>
      <c r="FH821" s="177">
        <f>IF(C821=4,SUM(Y821+Y822+Y823+AA821+AA822+AA823)*Percapita/30*FH$4+(Z821+Z822+Z823+AB821+AB822+AB823)*Cadeirante/30*FH$4,IF(C821=3,IF(Y824+AA824=10,Fixo/30*FH$4+(Y821+Y822+Y823+AA821+AA822+AA823)*Percapita/30*FH$4+(Z824+AB824)*Cadeirante/30*FH$4,IF(Y824+AA824&lt;=9,(Y824+AA824)*Crechee/30*FH$4)+(Z824+AB824)*Cadeirante/30*FH$4+(Y821+Y822+Y823+AA821+AA822+AA823)*Percapita/30*FH$4)+IF(Y824+AA824&gt;=11,Fixo/30*FH$4+(Y824+AA824-10)*Crechee/30*FH$4,0),IF(C821=2,IF(Z821+Z822+Z823+Z824+AB821+AB822+AB823+AB824=1,Cadeirante/30*FH$4,IF(Z821+Z822+Z823+Z824+AB821+AB822+AB823+AB824=2,Fixo/30*FH$4,IF(Z821+Z822+Z823+Z824+AB821+AB822+AB823+AB824&gt;2,Fixo/30*FH$4+(Z821+Z822+Z823+Z824+AB821+AB822+AB823+AB824-2)*Cadeirante/30*FH$4)))+(Y821+Y822+Y823+AA821+AA822+AA823)*Percapita/30*FH$4+(Y824+AA824)*Crechee/30*FH$4,IF(C821=1,IF(Y821+Y822+Y823+Z821+Z822+Z823+AA821+AA822+AA823+AB821+AB822+AB823&lt;=15,(Y821+Y822+Y823+AA821+AA822+AA823)*Percapita/30*FH$4,IF(Y821+Y822+Y823+Z821+Z822+Z823+AA821+AA822+AA823+AB821+AB822+AB823&gt;=16,Fixo/30*FH$4+(Y821+Y822+Y823+Z821+Z822+Z823+AA821+AA822+AA823+AB821+AB822-16)*Percapita/30*FH$4))))))</f>
        <v>0</v>
      </c>
      <c r="FI821" s="177">
        <f>IF(C821=4,SUM(AC821+AC822+AC823+AE821+AE822+AE823)*Percapita/30*FI$4+(AD821+AD822+AD823+AF821+AF822+AF823)*Cadeirante/30*FI$4,IF(C821=3,IF(AC824+AE824=10,Fixo/30*FI$4+(AC821+AC822+AC823+AE821+AE822+AE823)*Percapita/30*FI$4+(AD824+AF824)*Cadeirante/30*FI$4,IF(AC824+AE824&lt;=9,(AC824+AE824)*Crechee/30*FI$4)+(AD824+AF824)*Cadeirante/30*FI$4+(AC821+AC822+AC823+AE821+AE822+AE823)*Percapita/30*FI$4)+IF(AC824+AE824&gt;=11,Fixo/30*FI$4+(AC824+AE824-10)*Crechee/30*FI$4,0),IF(C821=2,IF(AD821+AD822+AD823+AD824+AF821+AF822+AF823+AF824=1,Cadeirante/30*FI$4,IF(AD821+AD822+AD823+AD824+AF821+AF822+AF823+AF824=2,Fixo/30*FI$4,IF(AD821+AD822+AD823+AD824+AF821+AF822+AF823+AF824&gt;2,Fixo/30*FI$4+(AD821+AD822+AD823+AD824+AF821+AF822+AF823+AF824-2)*Cadeirante/30*FI$4)))+(AC821+AC822+AC823+AE821+AE822+AE823)*Percapita/30*FI$4+(AC824+AE824)*Crechee/30*FI$4,IF(C821=1,IF(AC821+AC822+AC823+AD821+AD822+AD823+AE821+AE822+AE823+AF821+AF822+AF823&lt;=15,(AC821+AC822+AC823+AE821+AE822+AE823)*Percapita/30*FI$4,IF(AC821+AC822+AC823+AD821+AD822+AD823+AE821+AE822+AE823+AF821+AF822+AF823&gt;=16,Fixo/30*FI$4+(AC821+AC822+AC823+AD821+AD822+AD823+AE821+AE822+AE823+AF821+AF822-16)*Percapita/30*FI$4))))))</f>
        <v>0</v>
      </c>
      <c r="FJ821" s="177">
        <f>IF(C821=4,SUM(AG821+AG822+AG823+AI821+AI822+AI823)*Percapita/30*FJ$4+(AH821+AH822+AH823+AJ821+AJ822+AJ823)*Cadeirante/30*FJ$4,IF(C821=3,IF(AG824+AI824=10,Fixo/30*FJ$4+(AG821+AG822+AG823+AI821+AI822+AI823)*Percapita/30*FJ$4+(AH824+AJ824)*Cadeirante/30*FJ$4,IF(AG824+AI824&lt;=9,(AG824+AI824)*Crechee/30*FJ$4)+(AH824+AJ824)*Cadeirante/30*FJ$4+(AG821+AG822+AG823+AI821+AI822+AI823)*Percapita/30*FJ$4)+IF(AG824+AI824&gt;=11,Fixo/30*FJ$4+(AG824+AI824-10)*Crechee/30*FJ$4,0),IF(C821=2,IF(AH821+AH822+AH823+AH824+AJ821+AJ822+AJ823+AJ824=1,Cadeirante/30*FJ$4,IF(AH821+AH822+AH823+AH824+AJ821+AJ822+AJ823+AJ824=2,Fixo/30*FJ$4,IF(AH821+AH822+AH823+AH824+AJ821+AJ822+AJ823+AJ824&gt;2,Fixo/30*FJ$4+(AH821+AH822+AH823+AH824+AJ821+AJ822+AJ823+AJ824-2)*Cadeirante/30*FJ$4)))+(AG821+AG822+AG823+AI821+AI822+AI823)*Percapita/30*FJ$4+(AG824+AI824)*Crechee/30*FJ$4,IF(C821=1,IF(AG821+AG822+AG823+AH821+AH822+AH823+AI821+AI822+AI823+AJ821+AJ822+AJ823&lt;=15,(AG821+AG822+AG823+AI821+AI822+AI823)*Percapita/30*FJ$4,IF(AG821+AG822+AG823+AH821+AH822+AH823+AI821+AI822+AI823+AJ821+AJ822+AJ823&gt;=16,Fixo/30*FJ$4+(AG821+AG822+AG823+AH821+AH822+AH823+AI821+AI822+AI823+AJ821+AJ822-16)*Percapita/30*FJ$4))))))</f>
        <v>0</v>
      </c>
      <c r="FK821" s="177">
        <f>IF(C821=4,SUM(AK821+AK822+AK823+AM821+AM822+AM823)*Percapita/30*FK$4+(AL821+AL822+AL823+AN821+AN822+AN823)*Cadeirante/30*FK$4,IF(C821=3,IF(AK824+AM824=10,Fixo/30*FK$4+(AK821+AK822+AK823+AM821+AM822+AM823)*Percapita/30*FK$4+(AL824+AN824)*Cadeirante/30*FK$4,IF(AK824+AM824&lt;=9,(AK824+AM824)*Crechee/30*FK$4)+(AL824+AN824)*Cadeirante/30*FK$4+(AK821+AK822+AK823+AM821+AM822+AM823)*Percapita/30*FK$4)+IF(AK824+AM824&gt;=11,Fixo/30*FK$4+(AK824+AM824-10)*Crechee/30*FK$4,0),IF(C821=2,IF(AL821+AL822+AL823+AL824+AN821+AN822+AN823+AN824=1,Cadeirante/30*FK$4,IF(AL821+AL822+AL823+AL824+AN821+AN822+AN823+AN824=2,Fixo/30*FK$4,IF(AL821+AL822+AL823+AL824+AN821+AN822+AN823+AN824&gt;2,Fixo/30*FK$4+(AL821+AL822+AL823+AL824+AN821+AN822+AN823+AN824-2)*Cadeirante/30*FK$4)))+(AK821+AK822+AK823+AM821+AM822+AM823)*Percapita/30*FK$4+(AK824+AM824)*Crechee/30*FK$4,IF(C821=1,IF(AK821+AK822+AK823+AL821+AL822+AL823+AM821+AM822+AM823+AN821+AN822+AN823&lt;=15,(AK821+AK822+AK823+AM821+AM822+AM823)*Percapita/30*FK$4,IF(AK821+AK822+AK823+AL821+AL822+AL823+AM821+AM822+AM823+AN821+AN822+AN823&gt;=16,Fixo/30*FK$4+(AK821+AK822+AK823+AL821+AL822+AL823+AM821+AM822+AM823+AN821+AN822-16)*Percapita/30*FK$4))))))</f>
        <v>0</v>
      </c>
      <c r="FL821" s="177">
        <f>IF(C821=4,SUM(AO821+AO822+AO823+AQ821+AQ822+AQ823)*Percapita/30*FL$4+(AP821+AP822+AP823+AR821+AR822+AR823)*Cadeirante/30*FL$4,IF(C821=3,IF(AO824+AQ824=10,Fixo/30*FL$4+(AO821+AO822+AO823+AQ821+AQ822+AQ823)*Percapita/30*FL$4+(AP824+AR824)*Cadeirante/30*FL$4,IF(AO824+AQ824&lt;=9,(AO824+AQ824)*Crechee/30*FL$4)+(AP824+AR824)*Cadeirante/30*FL$4+(AO821+AO822+AO823+AQ821+AQ822+AQ823)*Percapita/30*FL$4)+IF(AO824+AQ824&gt;=11,Fixo/30*FL$4+(AO824+AQ824-10)*Crechee/30*FL$4,0),IF(C821=2,IF(AP821+AP822+AP823+AP824+AR821+AR822+AR823+AR824=1,Cadeirante/30*FL$4,IF(AP821+AP822+AP823+AP824+AR821+AR822+AR823+AR824=2,Fixo/30*FL$4,IF(AP821+AP822+AP823+AP824+AR821+AR822+AR823+AR824&gt;2,Fixo/30*FL$4+(AP821+AP822+AP823+AP824+AR821+AR822+AR823+AR824-2)*Cadeirante/30*FL$4)))+(AO821+AO822+AO823+AQ821+AQ822+AQ823)*Percapita/30*FL$4+(AO824+AQ824)*Crechee/30*FL$4,IF(C821=1,IF(AO821+AO822+AO823+AP821+AP822+AP823+AQ821+AQ822+AQ823+AR821+AR822+AR823&lt;=15,(AO821+AO822+AO823+AQ821+AQ822+AQ823)*Percapita/30*FL$4,IF(AO821+AO822+AO823+AP821+AP822+AP823+AQ821+AQ822+AQ823+AR821+AR822+AR823&gt;=16,Fixo/30*FL$4+(AO821+AO822+AO823+AP821+AP822+AP823+AQ821+AQ822+AQ823+AR821+AR822-16)*Percapita/30*FL$4))))))</f>
        <v>0</v>
      </c>
      <c r="FM821" s="177">
        <f>IF(C821=4,SUM(AS821+AS822+AS823+AU821+AU822+AU823)*Percapita/30*FM$4+(AT821+AT822+AT823+AV821+AV822+AV823)*Cadeirante/30*FM$4,IF(C821=3,IF(AS824+AU824=10,Fixo/30*FM$4+(AS821+AS822+AS823+AU821+AU822+AU823)*Percapita/30*FM$4+(AT824+AV824)*Cadeirante/30*FM$4,IF(AS824+AU824&lt;=9,(AS824+AU824)*Crechee/30*FM$4)+(AT824+AV824)*Cadeirante/30*FM$4+(AS821+AS822+AS823+AU821+AU822+AU823)*Percapita/30*FM$4)+IF(AS824+AU824&gt;=11,Fixo/30*FM$4+(AS824+AU824-10)*Crechee/30*FM$4,0),IF(C821=2,IF(AT821+AT822+AT823+AT824+AV821+AV822+AV823+AV824=1,Cadeirante/30*FM$4,IF(AT821+AT822+AT823+AT824+AV821+AV822+AV823+AV824=2,Fixo/30*FM$4,IF(AT821+AT822+AT823+AT824+AV821+AV822+AV823+AV824&gt;2,Fixo/30*FM$4+(AT821+AT822+AT823+AT824+AV821+AV822+AV823+AV824-2)*Cadeirante/30*FM$4)))+(AS821+AS822+AS823+AU821+AU822+AU823)*Percapita/30*FM$4+(AS824+AU824)*Crechee/30*FM$4,IF(C821=1,IF(AS821+AS822+AS823+AT821+AT822+AT823+AU821+AU822+AU823+AV821+AV822+AV823&lt;=15,(AS821+AS822+AS823+AU821+AU822+AU823)*Percapita/30*FM$4,IF(AS821+AS822+AS823+AT821+AT822+AT823+AU821+AU822+AU823+AV821+AV822+AV823&gt;=16,Fixo/30*FM$4+(AS821+AS822+AS823+AT821+AT822+AT823+AU821+AU822+AU823+AV821+AV822-16)*Percapita/30*FM$4))))))</f>
        <v>0</v>
      </c>
      <c r="FN821" s="177">
        <f>IF(C821=4,SUM(AW821+AW822+AW823+AY821+AY822+AY823)*Percapita/30*FN$4+(AX821+AX822+AX823+AZ821+AZ822+AZ823)*Cadeirante/30*FN$4,IF(C821=3,IF(AW824+AY824=10,Fixo/30*FN$4+(AW821+AW822+AW823+AY821+AY822+AY823)*Percapita/30*FN$4+(AX824+AZ824)*Cadeirante/30*FN$4,IF(AW824+AY824&lt;=9,(AW824+AY824)*Crechee/30*FN$4)+(AX824+AZ824)*Cadeirante/30*FN$4+(AW821+AW822+AW823+AY821+AY822+AY823)*Percapita/30*FN$4)+IF(AW824+AY824&gt;=11,Fixo/30*FN$4+(AW824+AY824-10)*Crechee/30*FN$4,0),IF(C821=2,IF(AX821+AX822+AX823+AX824+AZ821+AZ822+AZ823+AZ824=1,Cadeirante/30*FN$4,IF(AX821+AX822+AX823+AX824+AZ821+AZ822+AZ823+AZ824=2,Fixo/30*FN$4,IF(AX821+AX822+AX823+AX824+AZ821+AZ822+AZ823+AZ824&gt;2,Fixo/30*FN$4+(AX821+AX822+AX823+AX824+AZ821+AZ822+AZ823+AZ824-2)*Cadeirante/30*FN$4)))+(AW821+AW822+AW823+AY821+AY822+AY823)*Percapita/30*FN$4+(AW824+AY824)*Crechee/30*FN$4,IF(C821=1,IF(AW821+AW822+AW823+AX821+AX822+AX823+AY821+AY822+AY823+AZ821+AZ822+AZ823&lt;=15,(AW821+AW822+AW823+AY821+AY822+AY823)*Percapita/30*FN$4,IF(AW821+AW822+AW823+AX821+AX822+AX823+AY821+AY822+AY823+AZ821+AZ822+AZ823&gt;=16,Fixo/30*FN$4+(AW821+AW822+AW823+AX821+AX822+AX823+AY821+AY822+AY823+AZ821+AZ822-16)*Percapita/30*FN$4))))))</f>
        <v>0</v>
      </c>
      <c r="FO821" s="177">
        <f>IF(C821=4,SUM(BA821+BA822+BA823+BC821+BC822+BC823)*Percapita/30*FO$4+(BB821+BB822+BB823+BD821+BD822+BD823)*Cadeirante/30*FO$4,IF(C821=3,IF(BA824+BC824=10,Fixo/30*FO$4+(BA821+BA822+BA823+BC821+BC822+BC823)*Percapita/30*FO$4+(BB824+BD824)*Cadeirante/30*FO$4,IF(BA824+BC824&lt;=9,(BA824+BC824)*Crechee/30*FO$4)+(BB824+BD824)*Cadeirante/30*FO$4+(BA821+BA822+BA823+BC821+BC822+BC823)*Percapita/30*FO$4)+IF(BA824+BC824&gt;=11,Fixo/30*FO$4+(BA824+BC824-10)*Crechee/30*FO$4,0),IF(C821=2,IF(BB821+BB822+BB823+BB824+BD821+BD822+BD823+BD824=1,Cadeirante/30*FO$4,IF(BB821+BB822+BB823+BB824+BD821+BD822+BD823+BD824=2,Fixo/30*FO$4,IF(BB821+BB822+BB823+BB824+BD821+BD822+BD823+BD824&gt;2,Fixo/30*FO$4+(BB821+BB822+BB823+BB824+BD821+BD822+BD823+BD824-2)*Cadeirante/30*FO$4)))+(BA821+BA822+BA823+BC821+BC822+BC823)*Percapita/30*FO$4+(BA824+BC824)*Crechee/30*FO$4,IF(C821=1,IF(BA821+BA822+BA823+BB821+BB822+BB823+BC821+BC822+BC823+BD821+BD822+BD823&lt;=15,(BA821+BA822+BA823+BC821+BC822+BC823)*Percapita/30*FO$4,IF(BA821+BA822+BA823+BB821+BB822+BB823+BC821+BC822+BC823+BD821+BD822+BD823&gt;=16,Fixo/30*FO$4+(BA821+BA822+BA823+BB821+BB822+BB823+BC821+BC822+BC823+BD821+BD822-16)*Percapita/30*FO$4))))))</f>
        <v>0</v>
      </c>
      <c r="FP821" s="177">
        <f>IF(C821=4,SUM(BE821+BE822+BE823+BG821+BG822+BG823)*Percapita/30*FP$4+(BF821+BF822+BF823+BH821+BH822+BH823)*Cadeirante/30*FP$4,IF(C821=3,IF(BE824+BG824=10,Fixo/30*FP$4+(BE821+BE822+BE823+BG821+BG822+BG823)*Percapita/30*FP$4+(BF824+BH824)*Cadeirante/30*FP$4,IF(BE824+BG824&lt;=9,(BE824+BG824)*Crechee/30*FP$4)+(BF824+BH824)*Cadeirante/30*FP$4+(BE821+BE822+BE823+BG821+BG822+BG823)*Percapita/30*FP$4)+IF(BE824+BG824&gt;=11,Fixo/30*FP$4+(BE824+BG824-10)*Crechee/30*FP$4,0),IF(C821=2,IF(BF821+BF822+BF823+BF824+BH821+BH822+BH823+BH824=1,Cadeirante/30*FP$4,IF(BF821+BF822+BF823+BF824+BH821+BH822+BH823+BH824=2,Fixo/30*FP$4,IF(BF821+BF822+BF823+BF824+BH821+BH822+BH823+BH824&gt;2,Fixo/30*FP$4+(BF821+BF822+BF823+BF824+BH821+BH822+BH823+BH824-2)*Cadeirante/30*FP$4)))+(BE821+BE822+BE823+BG821+BG822+BG823)*Percapita/30*FP$4+(BE824+BG824)*Crechee/30*FP$4,IF(C821=1,IF(BE821+BE822+BE823+BF821+BF822+BF823+BG821+BG822+BG823+BH821+BH822+BH823&lt;=15,(BE821+BE822+BE823+BG821+BG822+BG823)*Percapita/30*FP$4,IF(BE821+BE822+BE823+BF821+BF822+BF823+BG821+BG822+BG823+BH821+BH822+BH823&gt;=16,Fixo/30*FP$4+(BE821+BE822+BE823+BF821+BF822+BF823+BG821+BG822+BG823+BH821+BH822-16)*Percapita/30*FP$4))))))</f>
        <v>0</v>
      </c>
      <c r="FQ821" s="177">
        <f>IF(C821=4,SUM(BI821+BI822+BI823+BK821+BK822+BK823)*Percapita/30*FQ$4+(BJ821+BJ822+BJ823+BL821+BL822+BL823)*Cadeirante/30*FQ$4,IF(C821=3,IF(BI824+BK824=10,Fixo/30*FQ$4+(BI821+BI822+BI823+BK821+BK822+BK823)*Percapita/30*FQ$4+(BJ824+BL824)*Cadeirante/30*FQ$4,IF(BI824+BK824&lt;=9,(BI824+BK824)*Crechee/30*FQ$4)+(BJ824+BL824)*Cadeirante/30*FQ$4+(BI821+BI822+BI823+BK821+BK822+BK823)*Percapita/30*FQ$4)+IF(BI824+BK824&gt;=11,Fixo/30*FQ$4+(BI824+BK824-10)*Crechee/30*FQ$4,0),IF(C821=2,IF(BJ821+BJ822+BJ823+BJ824+BL821+BL822+BL823+BL824=1,Cadeirante/30*FQ$4,IF(BJ821+BJ822+BJ823+BJ824+BL821+BL822+BL823+BL824=2,Fixo/30*FQ$4,IF(BJ821+BJ822+BJ823+BJ824+BL821+BL822+BL823+BL824&gt;2,Fixo/30*FQ$4+(BJ821+BJ822+BJ823+BJ824+BL821+BL822+BL823+BL824-2)*Cadeirante/30*FQ$4)))+(BI821+BI822+BI823+BK821+BK822+BK823)*Percapita/30*FQ$4+(BI824+BK824)*Crechee/30*FQ$4,IF(C821=1,IF(BI821+BI822+BI823+BJ821+BJ822+BJ823+BK821+BK822+BK823+BL821+BL822+BL823&lt;=15,(BI821+BI822+BI823+BK821+BK822+BK823)*Percapita/30*FQ$4,IF(BI821+BI822+BI823+BJ821+BJ822+BJ823+BK821+BK822+BK823+BL821+BL822+BL823&gt;=16,Fixo/30*FQ$4+(BI821+BI822+BI823+BJ821+BJ822+BJ823+BK821+BK822+BK823+BL821+BL822-16)*Percapita/30*FQ$4))))))</f>
        <v>0</v>
      </c>
      <c r="FR821" s="177">
        <f>IF(C821=4,SUM(BM821+BM822+BM823+BO821+BO822+BO823)*Percapita/30*FR$4+(BN821+BN822+BN823+BP821+BP822+BP823)*Cadeirante/30*FR$4,IF(C821=3,IF(BM824+BO824=10,Fixo/30*FR$4+(BM821+BM822+BM823+BO821+BO822+BO823)*Percapita/30*FR$4+(BN824+BP824)*Cadeirante/30*FR$4,IF(BM824+BO824&lt;=9,(BM824+BO824)*Crechee/30*FR$4)+(BN824+BP824)*Cadeirante/30*FR$4+(BM821+BM822+BM823+BO821+BO822+BO823)*Percapita/30*FR$4)+IF(BM824+BO824&gt;=11,Fixo/30*FR$4+(BM824+BO824-10)*Crechee/30*FR$4,0),IF(C821=2,IF(BN821+BN822+BN823+BN824+BP821+BP822+BP823+BP824=1,Cadeirante/30*FR$4,IF(BN821+BN822+BN823+BN824+BP821+BP822+BP823+BP824=2,Fixo/30*FR$4,IF(BN821+BN822+BN823+BN824+BP821+BP822+BP823+BP824&gt;2,Fixo/30*FR$4+(BN821+BN822+BN823+BN824+BP821+BP822+BP823+BP824-2)*Cadeirante/30*FR$4)))+(BM821+BM822+BM823+BO821+BO822+BO823)*Percapita/30*FR$4+(BM824+BO824)*Crechee/30*FR$4,IF(C821=1,IF(BM821+BM822+BM823+BN821+BN822+BN823+BO821+BO822+BO823+BP821+BP822+BP823&lt;=15,(BM821+BM822+BM823+BO821+BO822+BO823)*Percapita/30*FR$4,IF(BM821+BM822+BM823+BN821+BN822+BN823+BO821+BO822+BO823+BP821+BP822+BP823&gt;=16,Fixo/30*FR$4+(BM821+BM822+BM823+BN821+BN822+BN823+BO821+BO822+BO823+BP821+BP822-16)*Percapita/30*FR$4))))))</f>
        <v>0</v>
      </c>
      <c r="FS821" s="177">
        <f>IF(C821=4,SUM(BQ821+BQ822+BQ823+BS821+BS822+BS823)*Percapita/30*FS$4+(BR821+BR822+BR823+BT821+BT822+BT823)*Cadeirante/30*FS$4,IF(C821=3,IF(BQ824+BS824=10,Fixo/30*FS$4+(BQ821+BQ822+BQ823+BS821+BS822+BS823)*Percapita/30*FS$4+(BR824+BT824)*Cadeirante/30*FS$4,IF(BQ824+BS824&lt;=9,(BQ824+BS824)*Crechee/30*FS$4)+(BR824+BT824)*Cadeirante/30*FS$4+(BQ821+BQ822+BQ823+BS821+BS822+BS823)*Percapita/30*FS$4)+IF(BQ824+BS824&gt;=11,Fixo/30*FS$4+(BQ824+BS824-10)*Crechee/30*FS$4,0),IF(C821=2,IF(BR821+BR822+BR823+BR824+BT821+BT822+BT823+BT824=1,Cadeirante/30*FS$4,IF(BR821+BR822+BR823+BR824+BT821+BT822+BT823+BT824=2,Fixo/30*FS$4,IF(BR821+BR822+BR823+BR824+BT821+BT822+BT823+BT824&gt;2,Fixo/30*FS$4+(BR821+BR822+BR823+BR824+BT821+BT822+BT823+BT824-2)*Cadeirante/30*FS$4)))+(BQ821+BQ822+BQ823+BS821+BS822+BS823)*Percapita/30*FS$4+(BQ824+BS824)*Crechee/30*FS$4,IF(C821=1,IF(BQ821+BQ822+BQ823+BR821+BR822+BR823+BS821+BS822+BS823+BT821+BT822+BT823&lt;=15,(BQ821+BQ822+BQ823+BS821+BS822+BS823)*Percapita/30*FS$4,IF(BQ821+BQ822+BQ823+BR821+BR822+BR823+BS821+BS822+BS823+BT821+BT822+BT823&gt;=16,Fixo/30*FS$4+(BQ821+BQ822+BQ823+BR821+BR822+BR823+BS821+BS822+BS823+BT821+BT822-16)*Percapita/30*FS$4))))))</f>
        <v>0</v>
      </c>
      <c r="FT821" s="177">
        <f>IF(C821=4,SUM(BU821+BU822+BU823+BW821+BW822+BW823)*Percapita/30*FT$4+(BV821+BV822+BV823+BX821+BX822+BX823)*Cadeirante/30*FT$4,IF(C821=3,IF(BU824+BW824=10,Fixo/30*FT$4+(BU821+BU822+BU823+BW821+BW822+BW823)*Percapita/30*FT$4+(BV824+BX824)*Cadeirante/30*FT$4,IF(BU824+BW824&lt;=9,(BU824+BW824)*Crechee/30*FT$4)+(BV824+BX824)*Cadeirante/30*FT$4+(BU821+BU822+BU823+BW821+BW822+BW823)*Percapita/30*FT$4)+IF(BU824+BW824&gt;=11,Fixo/30*FT$4+(BU824+BW824-10)*Crechee/30*FT$4,0),IF(C821=2,IF(BV821+BV822+BV823+BV824+BX821+BX822+BX823+BX824=1,Cadeirante/30*FT$4,IF(BV821+BV822+BV823+BV824+BX821+BX822+BX823+BX824=2,Fixo/30*FT$4,IF(BV821+BV822+BV823+BV824+BX821+BX822+BX823+BX824&gt;2,Fixo/30*FT$4+(BV821+BV822+BV823+BV824+BX821+BX822+BX823+BX824-2)*Cadeirante/30*FT$4)))+(BU821+BU822+BU823+BW821+BW822+BW823)*Percapita/30*FT$4+(BU824+BW824)*Crechee/30*FT$4,IF(C821=1,IF(BU821+BU822+BU823+BV821+BV822+BV823+BW821+BW822+BW823+BX821+BX822+BX823&lt;=15,(BU821+BU822+BU823+BW821+BW822+BW823)*Percapita/30*FT$4,IF(BU821+BU822+BU823+BV821+BV822+BV823+BW821+BW822+BW823+BX821+BX822+BX823&gt;=16,Fixo/30*FT$4+(BU821+BU822+BU823+BV821+BV822+BV823+BW821+BW822+BW823+BX821+BX822-16)*Percapita/30*FT$4))))))</f>
        <v>0</v>
      </c>
      <c r="FU821" s="177">
        <f>IF(C821=4,SUM(BY821+BY822+BY823+CA821+CA822+CA823)*Percapita/30*FU$4+(BZ821+BZ822+BZ823+CB821+CB822+CB823)*Cadeirante/30*FU$4,IF(C821=3,IF(BY824+CA824=10,Fixo/30*FU$4+(BY821+BY822+BY823+CA821+CA822+CA823)*Percapita/30*FU$4+(BZ824+CB824)*Cadeirante/30*FU$4,IF(BY824+CA824&lt;=9,(BY824+CA824)*Crechee/30*FU$4)+(BZ824+CB824)*Cadeirante/30*FU$4+(BY821+BY822+BY823+CA821+CA822+CA823)*Percapita/30*FU$4)+IF(BY824+CA824&gt;=11,Fixo/30*FU$4+(BY824+CA824-10)*Crechee/30*FU$4,0),IF(C821=2,IF(BZ821+BZ822+BZ823+BZ824+CB821+CB822+CB823+CB824=1,Cadeirante/30*FU$4,IF(BZ821+BZ822+BZ823+BZ824+CB821+CB822+CB823+CB824=2,Fixo/30*FU$4,IF(BZ821+BZ822+BZ823+BZ824+CB821+CB822+CB823+CB824&gt;2,Fixo/30*FU$4+(BZ821+BZ822+BZ823+BZ824+CB821+CB822+CB823+CB824-2)*Cadeirante/30*FU$4)))+(BY821+BY822+BY823+CA821+CA822+CA823)*Percapita/30*FU$4+(BY824+CA824)*Crechee/30*FU$4,IF(C821=1,IF(BY821+BY822+BY823+BZ821+BZ822+BZ823+CA821+CA822+CA823+CB821+CB822+CB823&lt;=15,(BY821+BY822+BY823+CA821+CA822+CA823)*Percapita/30*FU$4,IF(BY821+BY822+BY823+BZ821+BZ822+BZ823+CA821+CA822+CA823+CB821+CB822+CB823&gt;=16,Fixo/30*FU$4+(BY821+BY822+BY823+BZ821+BZ822+BZ823+CA821+CA822+CA823+CB821+CB822-16)*Percapita/30*FU$4))))))</f>
        <v>0</v>
      </c>
      <c r="FV821" s="177">
        <f>IF(C821=4,SUM(CC821+CC822+CC823+CE821+CE822+CE823)*Percapita/30*FV$4+(CD821+CD822+CD823+CF821+CF822+CF823)*Cadeirante/30*FV$4,IF(C821=3,IF(CC824+CE824=10,Fixo/30*FV$4+(CC821+CC822+CC823+CE821+CE822+CE823)*Percapita/30*FV$4+(CD824+CF824)*Cadeirante/30*FV$4,IF(CC824+CE824&lt;=9,(CC824+CE824)*Crechee/30*FV$4)+(CD824+CF824)*Cadeirante/30*FV$4+(CC821+CC822+CC823+CE821+CE822+CE823)*Percapita/30*FV$4)+IF(CC824+CE824&gt;=11,Fixo/30*FV$4+(CC824+CE824-10)*Crechee/30*FV$4,0),IF(C821=2,IF(CD821+CD822+CD823+CD824+CF821+CF822+CF823+CF824=1,Cadeirante/30*FV$4,IF(CD821+CD822+CD823+CD824+CF821+CF822+CF823+CF824=2,Fixo/30*FV$4,IF(CD821+CD822+CD823+CD824+CF821+CF822+CF823+CF824&gt;2,Fixo/30*FV$4+(CD821+CD822+CD823+CD824+CF821+CF822+CF823+CF824-2)*Cadeirante/30*FV$4)))+(CC821+CC822+CC823+CE821+CE822+CE823)*Percapita/30*FV$4+(CC824+CE824)*Crechee/30*FV$4,IF(C821=1,IF(CC821+CC822+CC823+CD821+CD822+CD823+CE821+CE822+CE823+CF821+CF822+CF823&lt;=15,(CC821+CC822+CC823+CE821+CE822+CE823)*Percapita/30*FV$4,IF(CC821+CC822+CC823+CD821+CD822+CD823+CE821+CE822+CE823+CF821+CF822+CF823&gt;=16,Fixo/30*FV$4+(CC821+CC822+CC823+CD821+CD822+CD823+CE821+CE822+CE823+CF821+CF822-16)*Percapita/30*FV$4))))))</f>
        <v>0</v>
      </c>
      <c r="FW821" s="177">
        <f>IF(C821=4,SUM(CG821+CG822+CG823+CI821+CI822+CI823)*Percapita/30*FW$4+(CH821+CH822+CH823+CJ821+CJ822+CJ823)*Cadeirante/30*FW$4,IF(C821=3,IF(CG824+CI824=10,Fixo/30*FW$4+(CG821+CG822+CG823+CI821+CI822+CI823)*Percapita/30*FW$4+(CH824+CJ824)*Cadeirante/30*FW$4,IF(CG824+CI824&lt;=9,(CG824+CI824)*Crechee/30*FW$4)+(CH824+CJ824)*Cadeirante/30*FW$4+(CG821+CG822+CG823+CI821+CI822+CI823)*Percapita/30*FW$4)+IF(CG824+CI824&gt;=11,Fixo/30*FW$4+(CG824+CI824-10)*Crechee/30*FW$4,0),IF(C821=2,IF(CH821+CH822+CH823+CH824+CJ821+CJ822+CJ823+CJ824=1,Cadeirante/30*FW$4,IF(CH821+CH822+CH823+CH824+CJ821+CJ822+CJ823+CJ824=2,Fixo/30*FW$4,IF(CH821+CH822+CH823+CH824+CJ821+CJ822+CJ823+CJ824&gt;2,Fixo/30*FW$4+(CH821+CH822+CH823+CH824+CJ821+CJ822+CJ823+CJ824-2)*Cadeirante/30*FW$4)))+(CG821+CG822+CG823+CI821+CI822+CI823)*Percapita/30*FW$4+(CG824+CI824)*Crechee/30*FW$4,IF(C821=1,IF(CG821+CG822+CG823+CH821+CH822+CH823+CI821+CI822+CI823+CJ821+CJ822+CJ823&lt;=15,(CG821+CG822+CG823+CI821+CI822+CI823)*Percapita/30*FW$4,IF(CG821+CG822+CG823+CH821+CH822+CH823+CI821+CI822+CI823+CJ821+CJ822+CJ823&gt;=16,Fixo/30*FW$4+(CG821+CG822+CG823+CH821+CH822+CH823+CI821+CI822+CI823+CJ821+CJ822-16)*Percapita/30*FW$4))))))</f>
        <v>0</v>
      </c>
      <c r="FX821" s="177">
        <f>IF(C821=4,SUM(CK821+CK822+CK823+CM821+CM822+CM823)*Percapita/30*FX$4+(CL821+CL822+CL823+CN821+CN822+CN823)*Cadeirante/30*FX$4,IF(C821=3,IF(CK824+CM824=10,Fixo/30*FX$4+(CK821+CK822+CK823+CM821+CM822+CM823)*Percapita/30*FX$4+(CL824+CN824)*Cadeirante/30*FX$4,IF(CK824+CM824&lt;=9,(CK824+CM824)*Crechee/30*FX$4)+(CL824+CN824)*Cadeirante/30*FX$4+(CK821+CK822+CK823+CM821+CM822+CM823)*Percapita/30*FX$4)+IF(CK824+CM824&gt;=11,Fixo/30*FX$4+(CK824+CM824-10)*Crechee/30*FX$4,0),IF(C821=2,IF(CL821+CL822+CL823+CL824+CN821+CN822+CN823+CN824=1,Cadeirante/30*FX$4,IF(CL821+CL822+CL823+CL824+CN821+CN822+CN823+CN824=2,Fixo/30*FX$4,IF(CL821+CL822+CL823+CL824+CN821+CN822+CN823+CN824&gt;2,Fixo/30*FX$4+(CL821+CL822+CL823+CL824+CN821+CN822+CN823+CN824-2)*Cadeirante/30*FX$4)))+(CK821+CK822+CK823+CM821+CM822+CM823)*Percapita/30*FX$4+(CK824+CM824)*Crechee/30*FX$4,IF(C821=1,IF(CK821+CK822+CK823+CL821+CL822+CL823+CM821+CM822+CM823+CN821+CN822+CN823&lt;=15,(CK821+CK822+CK823+CM821+CM822+CM823)*Percapita/30*FX$4,IF(CK821+CK822+CK823+CL821+CL822+CL823+CM821+CM822+CM823+CN821+CN822+CN823&gt;=16,Fixo/30*FX$4+(CK821+CK822+CK823+CL821+CL822+CL823+CM821+CM822+CM823+CN821+CN822-16)*Percapita/30*FX$4))))))</f>
        <v>0</v>
      </c>
      <c r="FY821" s="177">
        <f>IF(C821=4,SUM(CO821+CO822+CO823+CQ821+CQ822+CQ823)*Percapita/30*FY$4+(CP821+CP822+CP823+CR821+CR822+CR823)*Cadeirante/30*FY$4,IF(C821=3,IF(CO824+CQ824=10,Fixo/30*FY$4+(CO821+CO822+CO823+CQ821+CQ822+CQ823)*Percapita/30*FY$4+(CP824+CR824)*Cadeirante/30*FY$4,IF(CO824+CQ824&lt;=9,(CO824+CQ824)*Crechee/30*FY$4)+(CP824+CR824)*Cadeirante/30*FY$4+(CO821+CO822+CO823+CQ821+CQ822+CQ823)*Percapita/30*FY$4)+IF(CO824+CQ824&gt;=11,Fixo/30*FY$4+(CO824+CQ824-10)*Crechee/30*FY$4,0),IF(C821=2,IF(CP821+CP822+CP823+CP824+CR821+CR822+CR823+CR824=1,Cadeirante/30*FY$4,IF(CP821+CP822+CP823+CP824+CR821+CR822+CR823+CR824=2,Fixo/30*FY$4,IF(CP821+CP822+CP823+CP824+CR821+CR822+CR823+CR824&gt;2,Fixo/30*FY$4+(CP821+CP822+CP823+CP824+CR821+CR822+CR823+CR824-2)*Cadeirante/30*FY$4)))+(CO821+CO822+CO823+CQ821+CQ822+CQ823)*Percapita/30*FY$4+(CO824+CQ824)*Crechee/30*FY$4,IF(C821=1,IF(CO821+CO822+CO823+CP821+CP822+CP823+CQ821+CQ822+CQ823+CR821+CR822+CR823&lt;=15,(CO821+CO822+CO823+CQ821+CQ822+CQ823)*Percapita/30*FY$4,IF(CO821+CO822+CO823+CP821+CP822+CP823+CQ821+CQ822+CQ823+CR821+CR822+CR823&gt;=16,Fixo/30*FY$4+(CO821+CO822+CO823+CP821+CP822+CP823+CQ821+CQ822+CQ823+CR821+CR822-16)*Percapita/30*FY$4))))))</f>
        <v>0</v>
      </c>
      <c r="FZ821" s="177">
        <f>IF(C821=4,SUM(CS821+CS822+CS823+CU821+CU822+CU823)*Percapita/30*FZ$4+(CT821+CT822+CT823+CV821+CV822+CV823)*Cadeirante/30*FZ$4,IF(C821=3,IF(CS824+CU824=10,Fixo/30*FZ$4+(CS821+CS822+CS823+CU821+CU822+CU823)*Percapita/30*FZ$4+(CT824+CV824)*Cadeirante/30*FZ$4,IF(CS824+CU824&lt;=9,(CS824+CU824)*Crechee/30*FZ$4)+(CT824+CV824)*Cadeirante/30*FZ$4+(CS821+CS822+CS823+CU821+CU822+CU823)*Percapita/30*FZ$4)+IF(CS824+CU824&gt;=11,Fixo/30*FZ$4+(CS824+CU824-10)*Crechee/30*FZ$4,0),IF(C821=2,IF(CT821+CT822+CT823+CT824+CV821+CV822+CV823+CV824=1,Cadeirante/30*FZ$4,IF(CT821+CT822+CT823+CT824+CV821+CV822+CV823+CV824=2,Fixo/30*FZ$4,IF(CT821+CT822+CT823+CT824+CV821+CV822+CV823+CV824&gt;2,Fixo/30*FZ$4+(CT821+CT822+CT823+CT824+CV821+CV822+CV823+CV824-2)*Cadeirante/30*FZ$4)))+(CS821+CS822+CS823+CU821+CU822+CU823)*Percapita/30*FZ$4+(CS824+CU824)*Crechee/30*FZ$4,IF(C821=1,IF(CS821+CS822+CS823+CT821+CT822+CT823+CU821+CU822+CU823+CV821+CV822+CV823&lt;=15,(CS821+CS822+CS823+CU821+CU822+CU823)*Percapita/30*FZ$4,IF(CS821+CS822+CS823+CT821+CT822+CT823+CU821+CU822+CU823+CV821+CV822+CV823&gt;=16,Fixo/30*FZ$4+(CS821+CS822+CS823+CT821+CT822+CT823+CU821+CU822+CU823+CV821+CV822-16)*Percapita/30*FZ$4))))))</f>
        <v>0</v>
      </c>
      <c r="GA821" s="177">
        <f>IF(C821=4,SUM(CW821+CW822+CW823+CY821+CY822+CY823)*Percapita/30*GA$4+(CX821+CX822+CX823+CZ821+CZ822+CZ823)*Cadeirante/30*GA$4,IF(C821=3,IF(CW824+CY824=10,Fixo/30*GA$4+(CW821+CW822+CW823+CY821+CY822+CY823)*Percapita/30*GA$4+(CX824+CZ824)*Cadeirante/30*GA$4,IF(CW824+CY824&lt;=9,(CW824+CY824)*Crechee/30*GA$4)+(CX824+CZ824)*Cadeirante/30*GA$4+(CW821+CW822+CW823+CY821+CY822+CY823)*Percapita/30*GA$4)+IF(CW824+CY824&gt;=11,Fixo/30*GA$4+(CW824+CY824-10)*Crechee/30*GA$4,0),IF(C821=2,IF(CX821+CX822+CX823+CX824+CZ821+CZ822+CZ823+CZ824=1,Cadeirante/30*GA$4,IF(CX821+CX822+CX823+CX824+CZ821+CZ822+CZ823+CZ824=2,Fixo/30*GA$4,IF(CX821+CX822+CX823+CX824+CZ821+CZ822+CZ823+CZ824&gt;2,Fixo/30*GA$4+(CX821+CX822+CX823+CX824+CZ821+CZ822+CZ823+CZ824-2)*Cadeirante/30*GA$4)))+(CW821+CW822+CW823+CY821+CY822+CY823)*Percapita/30*GA$4+(CW824+CY824)*Crechee/30*GA$4,IF(C821=1,IF(CW821+CW822+CW823+CX821+CX822+CX823+CY821+CY822+CY823+CZ821+CZ822+CZ823&lt;=15,(CW821+CW822+CW823+CY821+CY822+CY823)*Percapita/30*GA$4,IF(CW821+CW822+CW823+CX821+CX822+CX823+CY821+CY822+CY823+CZ821+CZ822+CZ823&gt;=16,Fixo/30*GA$4+(CW821+CW822+CW823+CX821+CX822+CX823+CY821+CY822+CY823+CZ821+CZ822-16)*Percapita/30*GA$4))))))</f>
        <v>0</v>
      </c>
      <c r="GB821" s="177">
        <f>IF(C821=4,SUM(DA821+DA822+DA823+DC821+DC822+DC823)*Percapita/30*GB$4+(DB821+DB822+DB823+DD821+DD822+DD823)*Cadeirante/30*GB$4,IF(C821=3,IF(DA824+DC824=10,Fixo/30*GB$4+(DA821+DA822+DA823+DC821+DC822+DC823)*Percapita/30*GB$4+(DB824+DD824)*Cadeirante/30*GB$4,IF(DA824+DC824&lt;=9,(DA824+DC824)*Crechee/30*GB$4)+(DB824+DD824)*Cadeirante/30*GB$4+(DA821+DA822+DA823+DC821+DC822+DC823)*Percapita/30*GB$4)+IF(DA824+DC824&gt;=11,Fixo/30*GB$4+(DA824+DC824-10)*Crechee/30*GB$4,0),IF(C821=2,IF(DB821+DB822+DB823+DB824+DD821+DD822+DD823+DD824=1,Cadeirante/30*GB$4,IF(DB821+DB822+DB823+DB824+DD821+DD822+DD823+DD824=2,Fixo/30*GB$4,IF(DB821+DB822+DB823+DB824+DD821+DD822+DD823+DD824&gt;2,Fixo/30*GB$4+(DB821+DB822+DB823+DB824+DD821+DD822+DD823+DD824-2)*Cadeirante/30*GB$4)))+(DA821+DA822+DA823+DC821+DC822+DC823)*Percapita/30*GB$4+(DA824+DC824)*Crechee/30*GB$4,IF(C821=1,IF(DA821+DA822+DA823+DB821+DB822+DB823+DC821+DC822+DC823+DD821+DD822+DD823&lt;=15,(DA821+DA822+DA823+DC821+DC822+DC823)*Percapita/30*GB$4,IF(DA821+DA822+DA823+DB821+DB822+DB823+DC821+DC822+DC823+DD821+DD822+DD823&gt;=16,Fixo/30*GB$4+(DA821+DA822+DA823+DB821+DB822+DB823+DC821+DC822+DC823+DD821+DD822-16)*Percapita/30*GB$4))))))</f>
        <v>0</v>
      </c>
      <c r="GC821" s="177">
        <f>IF(C821=4,SUM(DE821+DE822+DE823+DG821+DG822+DG823)*Percapita/30*GC$4+(DF821+DF822+DF823+DH821+DH822+DH823)*Cadeirante/30*GC$4,IF(C821=3,IF(DE824+DG824=10,Fixo/30*GC$4+(DE821+DE822+DE823+DG821+DG822+DG823)*Percapita/30*GC$4+(DF824+DH824)*Cadeirante/30*GC$4,IF(DE824+DG824&lt;=9,(DE824+DG824)*Crechee/30*GC$4)+(DF824+DH824)*Cadeirante/30*GC$4+(DE821+DE822+DE823+DG821+DG822+DG823)*Percapita/30*GC$4)+IF(DE824+DG824&gt;=11,Fixo/30*GC$4+(DE824+DG824-10)*Crechee/30*GC$4,0),IF(C821=2,IF(DF821+DF822+DF823+DF824+DH821+DH822+DH823+DH824=1,Cadeirante/30*GC$4,IF(DF821+DF822+DF823+DF824+DH821+DH822+DH823+DH824=2,Fixo/30*GC$4,IF(DF821+DF822+DF823+DF824+DH821+DH822+DH823+DH824&gt;2,Fixo/30*GC$4+(DF821+DF822+DF823+DF824+DH821+DH822+DH823+DH824-2)*Cadeirante/30*GC$4)))+(DE821+DE822+DE823+DG821+DG822+DG823)*Percapita/30*GC$4+(DE824+DG824)*Crechee/30*GC$4,IF(C821=1,IF(DE821+DE822+DE823+DF821+DF822+DF823+DG821+DG822+DG823+DH821+DH822+DH823&lt;=15,(DE821+DE822+DE823+DG821+DG822+DG823)*Percapita/30*GC$4,IF(DE821+DE822+DE823+DF821+DF822+DF823+DG821+DG822+DG823+DH821+DH822+DH823&gt;=16,Fixo/30*GC$4+(DE821+DE822+DE823+DF821+DF822+DF823+DG821+DG822+DG823+DH821+DH822-16)*Percapita/30*GC$4))))))</f>
        <v>-89.887</v>
      </c>
      <c r="GD821" s="177">
        <f>IF(C821=4,SUM(DI821+DI822+DI823+DK821+DK822+DK823)*Percapita/30*GD$4+(DJ821+DJ822+DJ823+DL821+DL822+DL823)*Cadeirante/30*GD$4,IF(C821=3,IF(DI824+DK824=10,Fixo/30*GD$4+(DI821+DI822+DI823+DK821+DK822+DK823)*Percapita/30*GD$4+(DJ824+DL824)*Cadeirante/30*GD$4,IF(DI824+DK824&lt;=9,(DI824+DK824)*Crechee/30*GD$4)+(DJ824+DL824)*Cadeirante/30*GD$4+(DI821+DI822+DI823+DK821+DK822+DK823)*Percapita/30*GD$4)+IF(DI824+DK824&gt;=11,Fixo/30*GD$4+(DI824+DK824-10)*Crechee/30*GD$4,0),IF(C821=2,IF(DJ821+DJ822+DJ823+DJ824+DL821+DL822+DL823+DL824=1,Cadeirante/30*GD$4,IF(DJ821+DJ822+DJ823+DJ824+DL821+DL822+DL823+DL824=2,Fixo/30*GD$4,IF(DJ821+DJ822+DJ823+DJ824+DL821+DL822+DL823+DL824&gt;2,Fixo/30*GD$4+(DJ821+DJ822+DJ823+DJ824+DL821+DL822+DL823+DL824-2)*Cadeirante/30*GD$4)))+(DI821+DI822+DI823+DK821+DK822+DK823)*Percapita/30*GD$4+(DI824+DK824)*Crechee/30*GD$4,IF(C821=1,IF(DI821+DI822+DI823+DJ821+DJ822+DJ823+DK821+DK822+DK823+DL821+DL822+DL823&lt;=15,(DI821+DI822+DI823+DK821+DK822+DK823)*Percapita/30*GD$4,IF(DI821+DI822+DI823+DJ821+DJ822+DJ823+DK821+DK822+DK823+DL821+DL822+DL823&gt;=16,Fixo/30*GD$4+(DI821+DI822+DI823+DJ821+DJ822+DJ823+DK821+DK822+DK823+DL821+DL822-16)*Percapita/30*GD$4))))))</f>
        <v>0</v>
      </c>
      <c r="GE821" s="177">
        <f>IF(C821=4,SUM(DM821+DM822+DM823+DO821+DO822+DO823)*Percapita/30*GE$4+(DN821+DN822+DN823+DP821+DP822+DP823)*Cadeirante/30*GE$4,IF(C821=3,IF(DM824+DO824=10,Fixo/30*GE$4+(DM821+DM822+DM823+DO821+DO822+DO823)*Percapita/30*GE$4+(DN824+DP824)*Cadeirante/30*GE$4,IF(DM824+DO824&lt;=9,(DM824+DO824)*Crechee/30*GE$4)+(DN824+DP824)*Cadeirante/30*GE$4+(DM821+DM822+DM823+DO821+DO822+DO823)*Percapita/30*GE$4)+IF(DM824+DO824&gt;=11,Fixo/30*GE$4+(DM824+DO824-10)*Crechee/30*GE$4,0),IF(C821=2,IF(DN821+DN822+DN823+DN824+DP821+DP822+DP823+DP824=1,Cadeirante/30*GE$4,IF(DN821+DN822+DN823+DN824+DP821+DP822+DP823+DP824=2,Fixo/30*GE$4,IF(DN821+DN822+DN823+DN824+DP821+DP822+DP823+DP824&gt;2,Fixo/30*GE$4+(DN821+DN822+DN823+DN824+DP821+DP822+DP823+DP824-2)*Cadeirante/30*GE$4)))+(DM821+DM822+DM823+DO821+DO822+DO823)*Percapita/30*GE$4+(DM824+DO824)*Crechee/30*GE$4,IF(C821=1,IF(DM821+DM822+DM823+DN821+DN822+DN823+DO821+DO822+DO823+DP821+DP822+DP823&lt;=15,(DM821+DM822+DM823+DO821+DO822+DO823)*Percapita/30*GE$4,IF(DM821+DM822+DM823+DN821+DN822+DN823+DO821+DO822+DO823+DP821+DP822+DP823&gt;=16,Fixo/30*GE$4+(DM821+DM822+DM823+DN821+DN822+DN823+DO821+DO822+DO823+DP821+DP822-16)*Percapita/30*GE$4))))))</f>
        <v>0</v>
      </c>
      <c r="GF821" s="177">
        <f>IF(C821=4,SUM(DQ821+DQ822+DQ823+DS821+DS822+DS823)*Percapita/30*GF$4+(DR821+DR822+DR823+DT821+DT822+DT823)*Cadeirante/30*GF$4,IF(C821=3,IF(DQ824+DS824=10,Fixo/30*GF$4+(DQ821+DQ822+DQ823+DS821+DS822+DS823)*Percapita/30*GF$4+(DR824+DT824)*Cadeirante/30*GF$4,IF(DQ824+DS824&lt;=9,(DQ824+DS824)*Crechee/30*GF$4)+(DR824+DT824)*Cadeirante/30*GF$4+(DQ821+DQ822+DQ823+DS821+DS822+DS823)*Percapita/30*GF$4)+IF(DQ824+DS824&gt;=11,Fixo/30*GF$4+(DQ824+DS824-10)*Crechee/30*GF$4,0),IF(C821=2,IF(DR821+DR822+DR823+DR824+DT821+DT822+DT823+DT824=1,Cadeirante/30*GF$4,IF(DR821+DR822+DR823+DR824+DT821+DT822+DT823+DT824=2,Fixo/30*GF$4,IF(DR821+DR822+DR823+DR824+DT821+DT822+DT823+DT824&gt;2,Fixo/30*GF$4+(DR821+DR822+DR823+DR824+DT821+DT822+DT823+DT824-2)*Cadeirante/30*GF$4)))+(DQ821+DQ822+DQ823+DS821+DS822+DS823)*Percapita/30*GF$4+(DQ824+DS824)*Crechee/30*GF$4,IF(C821=1,IF(DQ821+DQ822+DQ823+DR821+DR822+DR823+DS821+DS822+DS823+DT821+DT822+DT823&lt;=15,(DQ821+DQ822+DQ823+DS821+DS822+DS823)*Percapita/30*GF$4,IF(DQ821+DQ822+DQ823+DR821+DR822+DR823+DS821+DS822+DS823+DT821+DT822+DT823&gt;=16,Fixo/30*GF$4+(DQ821+DQ822+DQ823+DR821+DR822+DR823+DS821+DS822+DS823+DT821+DT822-16)*Percapita/30*GF$4))))))</f>
        <v>0</v>
      </c>
      <c r="GG821" s="177">
        <f>IF(C821=4,SUM(DU821+DU822+DU823+DW821+DW822+DW823)*Percapita/30*GG$4+(DV821+DV822+DV823+DX821+DX822+DX823)*Cadeirante/30*GG$4,IF(C821=3,IF(DU824+DW824=10,Fixo/30*GG$4+(DU821+DU822+DU823+DW821+DW822+DW823)*Percapita/30*GG$4+(DV824+DX824)*Cadeirante/30*GG$4,IF(DU824+DW824&lt;=9,(DU824+DW824)*Crechee/30*GG$4)+(DV824+DX824)*Cadeirante/30*GG$4+(DU821+DU822+DU823+DW821+DW822+DW823)*Percapita/30*GG$4)+IF(DU824+DW824&gt;=11,Fixo/30*GG$4+(DU824+DW824-10)*Crechee/30*GG$4,0),IF(C821=2,IF(DV821+DV822+DV823+DV824+DX821+DX822+DX823+DX824=1,Cadeirante/30*GG$4,IF(DV821+DV822+DV823+DV824+DX821+DX822+DX823+DX824=2,Fixo/30*GG$4,IF(DV821+DV822+DV823+DV824+DX821+DX822+DX823+DX824&gt;2,Fixo/30*GG$4+(DV821+DV822+DV823+DV824+DX821+DX822+DX823+DX824-2)*Cadeirante/30*GG$4)))+(DU821+DU822+DU823+DW821+DW822+DW823)*Percapita/30*GG$4+(DU824+DW824)*Crechee/30*GG$4,IF(C821=1,IF(DU821+DU822+DU823+DV821+DV822+DV823+DW821+DW822+DW823+DX821+DX822+DX823&lt;=15,(DU821+DU822+DU823+DW821+DW822+DW823)*Percapita/30*GG$4,IF(DU821+DU822+DU823+DV821+DV822+DV823+DW821+DW822+DW823+DX821+DX822+DX823&gt;=16,Fixo/30*GG$4+(DU821+DU822+DU823+DV821+DV822+DV823+DW821+DW822+DW823+DX821+DX822-16)*Percapita/30*GG$4))))))</f>
        <v>0</v>
      </c>
      <c r="GH821" s="177">
        <f>IF(C821=4,SUM(DY821+DY822+DY823+EA821+EA822+EA823)*Percapita/30*GH$4+(DZ821+DZ822+DZ823+EB821+EB822+EB823)*Cadeirante/30*GH$4,IF(C821=3,IF(DY824+EA824=10,Fixo/30*GH$4+(DY821+DY822+DY823+EA821+EA822+EA823)*Percapita/30*GH$4+(DZ824+EB824)*Cadeirante/30*GH$4,IF(DY824+EA824&lt;=9,(DY824+EA824)*Crechee/30*GH$4)+(DZ824+EB824)*Cadeirante/30*GH$4+(DY821+DY822+DY823+EA821+EA822+EA823)*Percapita/30*GH$4)+IF(DY824+EA824&gt;=11,Fixo/30*GH$4+(DY824+EA824-10)*Crechee/30*GH$4,0),IF(C821=2,IF(DZ821+DZ822+DZ823+DZ824+EB821+EB822+EB823+EB824=1,Cadeirante/30*GH$4,IF(DZ821+DZ822+DZ823+DZ824+EB821+EB822+EB823+EB824=2,Fixo/30*GH$4,IF(DZ821+DZ822+DZ823+DZ824+EB821+EB822+EB823+EB824&gt;2,Fixo/30*GH$4+(DZ821+DZ822+DZ823+DZ824+EB821+EB822+EB823+EB824-2)*Cadeirante/30*GH$4)))+(DY821+DY822+DY823+EA821+EA822+EA823)*Percapita/30*GH$4+(DY824+EA824)*Crechee/30*GH$4,IF(C821=1,IF(DY821+DY822+DY823+DZ821+DZ822+DZ823+EA821+EA822+EA823+EB821+EB822+EB823&lt;=15,(DY821+DY822+DY823+EA821+EA822+EA823)*Percapita/30*GH$4,IF(DY821+DY822+DY823+DZ821+DZ822+DZ823+EA821+EA822+EA823+EB821+EB822+EB823&gt;=16,Fixo/30*GH$4+(DY821+DY822+DY823+DZ821+DZ822+DZ823+EA821+EA822+EA823+EB821+EB822-16)*Percapita/30*GH$4))))))</f>
        <v>0</v>
      </c>
      <c r="GI821" s="177">
        <f>IF(C821=4,SUM(EC821+EC822+EC823+EE821+EE822+EE823)*Percapita/30*GI$4+(ED821+ED822+ED823+EF821+EF822+EF823)*Cadeirante/30*GI$4,IF(C821=3,IF(EC824+EE824=10,Fixo/30*GI$4+(EC821+EC822+EC823+EE821+EE822+EE823)*Percapita/30*GI$4+(ED824+EF824)*Cadeirante/30*GI$4,IF(EC824+EE824&lt;=9,(EC824+EE824)*Crechee/30*GI$4)+(ED824+EF824)*Cadeirante/30*GI$4+(EC821+EC822+EC823+EE821+EE822+EE823)*Percapita/30*GI$4)+IF(EC824+EE824&gt;=11,Fixo/30*GI$4+(EC824+EE824-10)*Crechee/30*GI$4,0),IF(C821=2,IF(ED821+ED822+ED823+ED824+EF821+EF822+EF823+EF824=1,Cadeirante/30*GI$4,IF(ED821+ED822+ED823+ED824+EF821+EF822+EF823+EF824=2,Fixo/30*GI$4,IF(ED821+ED822+ED823+ED824+EF821+EF822+EF823+EF824&gt;2,Fixo/30*GI$4+(ED821+ED822+ED823+ED824+EF821+EF822+EF823+EF824-2)*Cadeirante/30*GI$4)))+(EC821+EC822+EC823+EE821+EE822+EE823)*Percapita/30*GI$4+(EC824+EE824)*Crechee/30*GI$4,IF(C821=1,IF(EC821+EC822+EC823+ED821+ED822+ED823+EE821+EE822+EE823+EF821+EF822+EF823&lt;=15,(EC821+EC822+EC823+EE821+EE822+EE823)*Percapita/30*GI$4,IF(EC821+EC822+EC823+ED821+ED822+ED823+EE821+EE822+EE823+EF821+EF822+EF823&gt;=16,Fixo/30*GI$4+(EC821+EC822+EC823+ED821+ED822+ED823+EE821+EE822+EE823+EF821+EF822-16)*Percapita/30*GI$4))))))</f>
        <v>0</v>
      </c>
      <c r="GJ821" s="177">
        <f>IF(C821=4,SUM(EG821+EG822+EG823+EI821+EI822+EI823)*Percapita/30*GJ$4+(EH821+EH822+EH823+EJ821+EJ822+EJ823)*Cadeirante/30*GJ$4,IF(C821=3,IF(EG824+EI824=10,Fixo/30*GJ$4+(EG821+EG822+EG823+EI821+EI822+EI823)*Percapita/30*GJ$4+(EH824+EJ824)*Cadeirante/30*GJ$4,IF(EG824+EI824&lt;=9,(EG824+EI824)*Crechee/30*GJ$4)+(EH824+EJ824)*Cadeirante/30*GJ$4+(EG821+EG822+EG823+EI821+EI822+EI823)*Percapita/30*GJ$4)+IF(EG824+EI824&gt;=11,Fixo/30*GJ$4+(EG824+EI824-10)*Crechee/30*GJ$4,0),IF(C821=2,IF(EH821+EH822+EH823+EH824+EJ821+EJ822+EJ823+EJ824=1,Cadeirante/30*GJ$4,IF(EH821+EH822+EH823+EH824+EJ821+EJ822+EJ823+EJ824=2,Fixo/30*GJ$4,IF(EH821+EH822+EH823+EH824+EJ821+EJ822+EJ823+EJ824&gt;2,Fixo/30*GJ$4+(EH821+EH822+EH823+EH824+EJ821+EJ822+EJ823+EJ824-2)*Cadeirante/30*GJ$4)))+(EG821+EG822+EG823+EI821+EI822+EI823)*Percapita/30*GJ$4+(EG824+EI824)*Crechee/30*GJ$4,IF(C821=1,IF(EG821+EG822+EG823+EH821+EH822+EH823+EI821+EI822+EI823+EJ821+EJ822+EJ823&lt;=15,(EG821+EG822+EG823+EI821+EI822+EI823)*Percapita/30*GJ$4,IF(EG821+EG822+EG823+EH821+EH822+EH823+EI821+EI822+EI823+EJ821+EJ822+EJ823&gt;=16,Fixo/30*GJ$4+(EG821+EG822+EG823+EH821+EH822+EH823+EI821+EI822+EI823+EJ821+EJ822-16)*Percapita/30*GJ$4))))))</f>
        <v>0</v>
      </c>
      <c r="GK821" s="178"/>
      <c r="GL821" s="103">
        <f t="shared" si="895"/>
        <v>0</v>
      </c>
      <c r="GM821" s="124"/>
      <c r="GN821" s="104">
        <f>SUMIF(V821:V824,"&lt;0")*Cadeirante/30*GN$4+SUMIF(X821:X824,"&lt;0")*Cadeirante/30*GN$4</f>
        <v>0</v>
      </c>
      <c r="GO821" s="104">
        <f>SUMIF(Z821:Z824,"&lt;0")*Cadeirante/30*GO$4+SUMIF(AB821:AB824,"&lt;0")*Cadeirante/30*GO$4</f>
        <v>0</v>
      </c>
      <c r="GP821" s="104">
        <f>SUMIF(AD821:AD824,"&lt;0")*Cadeirante/30*GP$4+SUMIF(AF821:AF824,"&lt;0")*Cadeirante/30*GP$4</f>
        <v>0</v>
      </c>
      <c r="GQ821" s="104">
        <f>SUMIF(AH821:AH824,"&lt;0")*Cadeirante/30*GQ$4+SUMIF(AJ821:AJ824,"&lt;0")*Cadeirante/30*GQ$4</f>
        <v>0</v>
      </c>
      <c r="GR821" s="104">
        <f>SUMIF(AL821:AL824,"&lt;0")*Cadeirante/30*GR$4+SUMIF(AN821:AN824,"&lt;0")*Cadeirante/30*GR$4</f>
        <v>0</v>
      </c>
      <c r="GS821" s="104">
        <f>SUMIF(AP821:AP824,"&lt;0")*Cadeirante/30*GS$4+SUMIF(AR821:AR824,"&lt;0")*Cadeirante/30*GS$4</f>
        <v>0</v>
      </c>
      <c r="GT821" s="104">
        <f>SUMIF(AT821:AT824,"&lt;0")*Cadeirante/30*GT$4+SUMIF(AV821:AV824,"&lt;0")*Cadeirante/30*GT$4</f>
        <v>0</v>
      </c>
      <c r="GU821" s="104">
        <f>SUMIF(AX821:AX824,"&lt;0")*Cadeirante/30*GU$4+SUMIF(AZ821:AZ824,"&lt;0")*Cadeirante/30*GU$4</f>
        <v>0</v>
      </c>
      <c r="GV821" s="104">
        <f>SUMIF(BB821:BB824,"&lt;0")*Cadeirante/30*GV$4+SUMIF(BD821:BD824,"&lt;0")*Cadeirante/30*GV$4</f>
        <v>0</v>
      </c>
      <c r="GW821" s="104">
        <f>SUMIF(BF821:BF824,"&lt;0")*Cadeirante/30*GW$4+SUMIF(BH821:BH824,"&lt;0")*Cadeirante/30*GW$4</f>
        <v>0</v>
      </c>
      <c r="GX821" s="104">
        <f>SUMIF(BJ821:BJ824,"&lt;0")*Cadeirante/30*GX$4+SUMIF(BL821:BL824,"&lt;0")*Cadeirante/30*GX$4</f>
        <v>0</v>
      </c>
      <c r="GY821" s="104">
        <f>SUMIF(BN821:BN824,"&lt;0")*Cadeirante/30*GY$4+SUMIF(BP821:BP824,"&lt;0")*Cadeirante/30*GY$4</f>
        <v>0</v>
      </c>
      <c r="GZ821" s="104">
        <f>SUMIF(BR821:BR824,"&lt;0")*Cadeirante/30*GZ$4+SUMIF(BT821:BT824,"&lt;0")*Cadeirante/30*GZ$4</f>
        <v>0</v>
      </c>
      <c r="HA821" s="104">
        <f>SUMIF(BV821:BV824,"&lt;0")*Cadeirante/30*HA$4+SUMIF(BX821:BX824,"&lt;0")*Cadeirante/30*HA$4</f>
        <v>0</v>
      </c>
      <c r="HB821" s="104">
        <f>SUMIF(BZ821:BZ824,"&lt;0")*Cadeirante/30*HB$4+SUMIF(CB821:CB824,"&lt;0")*Cadeirante/30*HB$4</f>
        <v>0</v>
      </c>
      <c r="HC821" s="104">
        <f>SUMIF(CD821:CD824,"&lt;0")*Cadeirante/30*HC$4+SUMIF(CF821:CF824,"&lt;0")*Cadeirante/30*HC$4</f>
        <v>0</v>
      </c>
      <c r="HD821" s="104">
        <f>SUMIF(CH821:CH824,"&lt;0")*Cadeirante/30*HD$4+SUMIF(CJ821:CJ824,"&lt;0")*Cadeirante/30*HD$4</f>
        <v>0</v>
      </c>
      <c r="HE821" s="104">
        <f>SUMIF(CL821:CL824,"&lt;0")*Cadeirante/30*HE$4+SUMIF(CN821:CN824,"&lt;0")*Cadeirante/30*HE$4</f>
        <v>0</v>
      </c>
      <c r="HF821" s="104">
        <f>SUMIF(CP821:CP824,"&lt;0")*Cadeirante/30*HF$4+SUMIF(CR821:CR824,"&lt;0")*Cadeirante/30*HF$4</f>
        <v>0</v>
      </c>
      <c r="HG821" s="104">
        <f>SUMIF(CT821:CT824,"&lt;0")*Cadeirante/30*HG$4+SUMIF(CV821:CV824,"&lt;0")*Cadeirante/30*HG$4</f>
        <v>0</v>
      </c>
      <c r="HH821" s="104">
        <f>SUMIF(CX821:CX824,"&lt;0")*Cadeirante/30*HH$4+SUMIF(CZ821:CZ824,"&lt;0")*Cadeirante/30*HH$4</f>
        <v>0</v>
      </c>
      <c r="HI821" s="104">
        <f>SUMIF(DB821:DB824,"&lt;0")*Cadeirante/30*HI$4+SUMIF(DD821:DD824,"&lt;0")*Cadeirante/30*HI$4</f>
        <v>0</v>
      </c>
      <c r="HJ821" s="104">
        <f>SUMIF(DF821:DF824,"&lt;0")*Cadeirante/30*HJ$4+SUMIF(DH821:DH824,"&lt;0")*Cadeirante/30*HJ$4</f>
        <v>0</v>
      </c>
      <c r="HK821" s="104">
        <f>SUMIF(DJ821:DJ824,"&lt;0")*Cadeirante/30*HK$4+SUMIF(DL821:DL824,"&lt;0")*Cadeirante/30*HK$4</f>
        <v>0</v>
      </c>
      <c r="HL821" s="104">
        <f>SUMIF(DN821:DN824,"&lt;0")*Cadeirante/30*HL$4+SUMIF(DP821:DP824,"&lt;0")*Cadeirante/30*HL$4</f>
        <v>0</v>
      </c>
      <c r="HM821" s="104">
        <f>SUMIF(DR821:DR824,"&lt;0")*Cadeirante/30*HM$4+SUMIF(DT821:DT824,"&lt;0")*Cadeirante/30*HM$4</f>
        <v>0</v>
      </c>
      <c r="HN821" s="104">
        <f>SUMIF(DV821:DV824,"&lt;0")*Cadeirante/30*HN$4+SUMIF(DX821:DX824,"&lt;0")*Cadeirante/30*HN$4</f>
        <v>0</v>
      </c>
      <c r="HO821" s="104">
        <f>SUMIF(DZ821:DZ824,"&lt;0")*Cadeirante/30*HO$4+SUMIF(EB821:EB824,"&lt;0")*Cadeirante/30*HO$4</f>
        <v>0</v>
      </c>
      <c r="HP821" s="104">
        <f>SUMIF(ED821:ED824,"&lt;0")*Cadeirante/30*HP$4+SUMIF(EF821:EF824,"&lt;0")*Cadeirante/30*HP$4</f>
        <v>0</v>
      </c>
      <c r="HQ821" s="64"/>
      <c r="HR821" s="64"/>
      <c r="HS821" s="64"/>
      <c r="HT821" s="64"/>
      <c r="HU821" s="64"/>
      <c r="HV821" s="64"/>
      <c r="HW821" s="176">
        <v>17629.309999999998</v>
      </c>
      <c r="HX821" s="64"/>
      <c r="HY821" s="280">
        <f>IF(ISTEXT(EM821), VALUE(EM821), EM821)</f>
        <v>0</v>
      </c>
      <c r="HZ821" s="280">
        <f>IF(ISTEXT(EN821), VALUE(EN821), EN821)</f>
        <v>0</v>
      </c>
      <c r="IA821" s="280">
        <f>IF(ISTEXT(EO821), VALUE(EO821), EO821)</f>
        <v>0</v>
      </c>
      <c r="IB821" s="64" t="b">
        <f>HW821=FE821</f>
        <v>0</v>
      </c>
      <c r="IC821" s="64"/>
    </row>
    <row r="822" spans="1:237" s="106" customFormat="1" ht="22.5" customHeight="1" x14ac:dyDescent="0.25">
      <c r="A822" s="368" t="s">
        <v>3910</v>
      </c>
      <c r="B822" s="369" t="s">
        <v>3911</v>
      </c>
      <c r="C822" s="370" t="s">
        <v>3229</v>
      </c>
      <c r="D822" s="371" t="s">
        <v>3912</v>
      </c>
      <c r="E822" s="371" t="s">
        <v>3913</v>
      </c>
      <c r="F822" s="372" t="s">
        <v>3222</v>
      </c>
      <c r="G822" s="372" t="s">
        <v>3223</v>
      </c>
      <c r="H822" s="373" t="s">
        <v>202</v>
      </c>
      <c r="I822" s="374" t="s">
        <v>3914</v>
      </c>
      <c r="J822" s="421" t="s">
        <v>3227</v>
      </c>
      <c r="K822" s="421" t="s">
        <v>3230</v>
      </c>
      <c r="L822" s="329">
        <f>CONTINUA!BV822</f>
        <v>3</v>
      </c>
      <c r="M822" s="329">
        <f>CONTINUA!BW822</f>
        <v>0</v>
      </c>
      <c r="N822" s="657"/>
      <c r="O822" s="658" t="s">
        <v>4235</v>
      </c>
      <c r="P822" s="659" t="s">
        <v>206</v>
      </c>
      <c r="Q822" s="400">
        <v>26</v>
      </c>
      <c r="R822" s="401"/>
      <c r="S822" s="400"/>
      <c r="T822" s="401"/>
      <c r="U822" s="400">
        <v>-1</v>
      </c>
      <c r="V822" s="401"/>
      <c r="W822" s="400"/>
      <c r="X822" s="401"/>
      <c r="Y822" s="400"/>
      <c r="Z822" s="401"/>
      <c r="AA822" s="400"/>
      <c r="AB822" s="401"/>
      <c r="AC822" s="400"/>
      <c r="AD822" s="401"/>
      <c r="AE822" s="400"/>
      <c r="AF822" s="401"/>
      <c r="AG822" s="400"/>
      <c r="AH822" s="401"/>
      <c r="AI822" s="400"/>
      <c r="AJ822" s="401"/>
      <c r="AK822" s="400"/>
      <c r="AL822" s="401"/>
      <c r="AM822" s="400"/>
      <c r="AN822" s="401"/>
      <c r="AO822" s="400"/>
      <c r="AP822" s="401"/>
      <c r="AQ822" s="400"/>
      <c r="AR822" s="401"/>
      <c r="AS822" s="400"/>
      <c r="AT822" s="401"/>
      <c r="AU822" s="400"/>
      <c r="AV822" s="401"/>
      <c r="AW822" s="400"/>
      <c r="AX822" s="401"/>
      <c r="AY822" s="400"/>
      <c r="AZ822" s="401"/>
      <c r="BA822" s="400"/>
      <c r="BB822" s="401"/>
      <c r="BC822" s="400"/>
      <c r="BD822" s="401"/>
      <c r="BE822" s="400"/>
      <c r="BF822" s="401"/>
      <c r="BG822" s="400"/>
      <c r="BH822" s="401"/>
      <c r="BI822" s="400"/>
      <c r="BJ822" s="401"/>
      <c r="BK822" s="400"/>
      <c r="BL822" s="401"/>
      <c r="BM822" s="400"/>
      <c r="BN822" s="401"/>
      <c r="BO822" s="400"/>
      <c r="BP822" s="401"/>
      <c r="BQ822" s="400"/>
      <c r="BR822" s="401"/>
      <c r="BS822" s="400"/>
      <c r="BT822" s="401"/>
      <c r="BU822" s="400"/>
      <c r="BV822" s="401"/>
      <c r="BW822" s="400"/>
      <c r="BX822" s="401"/>
      <c r="BY822" s="400"/>
      <c r="BZ822" s="401"/>
      <c r="CA822" s="400"/>
      <c r="CB822" s="401"/>
      <c r="CC822" s="400"/>
      <c r="CD822" s="401"/>
      <c r="CE822" s="400"/>
      <c r="CF822" s="401"/>
      <c r="CG822" s="400"/>
      <c r="CH822" s="401"/>
      <c r="CI822" s="400"/>
      <c r="CJ822" s="401"/>
      <c r="CK822" s="400"/>
      <c r="CL822" s="401"/>
      <c r="CM822" s="400"/>
      <c r="CN822" s="401"/>
      <c r="CO822" s="400"/>
      <c r="CP822" s="401"/>
      <c r="CQ822" s="400"/>
      <c r="CR822" s="401"/>
      <c r="CS822" s="400"/>
      <c r="CT822" s="401"/>
      <c r="CU822" s="400"/>
      <c r="CV822" s="401"/>
      <c r="CW822" s="400"/>
      <c r="CX822" s="401"/>
      <c r="CY822" s="400"/>
      <c r="CZ822" s="401"/>
      <c r="DA822" s="400"/>
      <c r="DB822" s="401"/>
      <c r="DC822" s="400"/>
      <c r="DD822" s="401"/>
      <c r="DE822" s="400">
        <v>-1</v>
      </c>
      <c r="DF822" s="401"/>
      <c r="DG822" s="400"/>
      <c r="DH822" s="401"/>
      <c r="DI822" s="400"/>
      <c r="DJ822" s="401"/>
      <c r="DK822" s="400"/>
      <c r="DL822" s="401"/>
      <c r="DM822" s="400"/>
      <c r="DN822" s="401"/>
      <c r="DO822" s="400"/>
      <c r="DP822" s="401"/>
      <c r="DQ822" s="400"/>
      <c r="DR822" s="401"/>
      <c r="DS822" s="400"/>
      <c r="DT822" s="401"/>
      <c r="DU822" s="400"/>
      <c r="DV822" s="401"/>
      <c r="DW822" s="400"/>
      <c r="DX822" s="401"/>
      <c r="DY822" s="400"/>
      <c r="DZ822" s="401"/>
      <c r="EA822" s="400"/>
      <c r="EB822" s="401"/>
      <c r="EC822" s="400"/>
      <c r="ED822" s="401"/>
      <c r="EE822" s="400"/>
      <c r="EF822" s="401"/>
      <c r="EG822" s="400"/>
      <c r="EH822" s="401"/>
      <c r="EI822" s="400"/>
      <c r="EJ822" s="447"/>
      <c r="EK822" s="511"/>
      <c r="EL822" s="514"/>
      <c r="EM822" s="448"/>
      <c r="EN822" s="344"/>
      <c r="EO822" s="345"/>
      <c r="EP822" s="171">
        <f t="shared" si="888"/>
        <v>26</v>
      </c>
      <c r="EQ822" s="171">
        <f t="shared" si="889"/>
        <v>-2</v>
      </c>
      <c r="ER822" s="171">
        <f t="shared" si="890"/>
        <v>0</v>
      </c>
      <c r="ES822" s="171">
        <f t="shared" si="891"/>
        <v>0</v>
      </c>
      <c r="ET822" s="171">
        <f t="shared" si="892"/>
        <v>0</v>
      </c>
      <c r="EU822" s="171">
        <f t="shared" si="893"/>
        <v>0</v>
      </c>
      <c r="EV822" s="172">
        <f t="shared" si="894"/>
        <v>24</v>
      </c>
      <c r="EW822" s="173"/>
      <c r="EX822" s="248">
        <f t="shared" si="936"/>
        <v>0</v>
      </c>
      <c r="EY822" s="174">
        <f>(L822*regular)+(M822*Cadeirantee)</f>
        <v>28.92</v>
      </c>
      <c r="EZ822" s="249">
        <f>SUMIF(FG822:GJ822,"&gt;0")</f>
        <v>0</v>
      </c>
      <c r="FA822" s="249">
        <f>SUMIF(FG822:GJ822,"&lt;0")+SUMIF(GN822:HP822,"&lt;0")</f>
        <v>0</v>
      </c>
      <c r="FB822" s="174">
        <v>0</v>
      </c>
      <c r="FC822" s="126">
        <f>N822*km*'VALORES TABELA'!$B$13</f>
        <v>0</v>
      </c>
      <c r="FD822" s="250">
        <f t="shared" ref="FD822:FD825" si="937">GL822</f>
        <v>0</v>
      </c>
      <c r="FE822" s="105"/>
      <c r="FF822" s="119"/>
      <c r="FG822" s="119"/>
      <c r="FH822" s="119"/>
      <c r="FI822" s="119"/>
      <c r="FJ822" s="119"/>
      <c r="FK822" s="119"/>
      <c r="FL822" s="119"/>
      <c r="FM822" s="119"/>
      <c r="FN822" s="119"/>
      <c r="FO822" s="119"/>
      <c r="FP822" s="119"/>
      <c r="FQ822" s="119"/>
      <c r="FR822" s="119"/>
      <c r="FS822" s="119"/>
      <c r="FT822" s="119"/>
      <c r="FU822" s="119"/>
      <c r="FV822" s="119"/>
      <c r="FW822" s="119"/>
      <c r="FX822" s="119"/>
      <c r="FY822" s="119"/>
      <c r="FZ822" s="119"/>
      <c r="GA822" s="119"/>
      <c r="GB822" s="119"/>
      <c r="GC822" s="119"/>
      <c r="GD822" s="119"/>
      <c r="GE822" s="119"/>
      <c r="GF822" s="119"/>
      <c r="GG822" s="119"/>
      <c r="GH822" s="119"/>
      <c r="GI822" s="119"/>
      <c r="GJ822" s="119"/>
      <c r="GK822" s="251"/>
      <c r="GL822" s="103">
        <f t="shared" si="895"/>
        <v>0</v>
      </c>
      <c r="GM822" s="124"/>
      <c r="GN822" s="104"/>
      <c r="GO822" s="104"/>
      <c r="GP822" s="104"/>
      <c r="GQ822" s="104"/>
      <c r="GR822" s="104"/>
      <c r="GS822" s="104"/>
      <c r="GT822" s="104"/>
      <c r="GU822" s="104"/>
      <c r="GV822" s="104"/>
      <c r="GW822" s="104"/>
      <c r="GX822" s="104"/>
      <c r="GY822" s="104"/>
      <c r="GZ822" s="104"/>
      <c r="HA822" s="104"/>
      <c r="HB822" s="104"/>
      <c r="HC822" s="104"/>
      <c r="HD822" s="104"/>
      <c r="HE822" s="104"/>
      <c r="HF822" s="104"/>
      <c r="HG822" s="104"/>
      <c r="HH822" s="104"/>
      <c r="HI822" s="104"/>
      <c r="HJ822" s="104"/>
      <c r="HK822" s="104"/>
      <c r="HL822" s="104"/>
      <c r="HM822" s="104"/>
      <c r="HN822" s="104"/>
      <c r="HO822" s="104"/>
      <c r="HP822" s="104"/>
      <c r="HQ822" s="64"/>
      <c r="HR822" s="64"/>
      <c r="HS822" s="64"/>
      <c r="HT822" s="64"/>
      <c r="HU822" s="64"/>
      <c r="HV822" s="64"/>
      <c r="HW822" s="105"/>
      <c r="HX822" s="64"/>
      <c r="HY822" s="280">
        <f t="shared" ref="HY822:HY825" si="938">IF(ISTEXT(EM822), VALUE(EM822), EM822)</f>
        <v>0</v>
      </c>
      <c r="HZ822" s="280">
        <f t="shared" ref="HZ822:HZ825" si="939">IF(ISTEXT(EN822), VALUE(EN822), EN822)</f>
        <v>0</v>
      </c>
      <c r="IA822" s="280">
        <f t="shared" ref="IA822:IA825" si="940">IF(ISTEXT(EO822), VALUE(EO822), EO822)</f>
        <v>0</v>
      </c>
      <c r="IB822" s="64"/>
      <c r="IC822" s="64"/>
    </row>
    <row r="823" spans="1:237" s="106" customFormat="1" ht="22.5" customHeight="1" x14ac:dyDescent="0.25">
      <c r="A823" s="368" t="s">
        <v>3910</v>
      </c>
      <c r="B823" s="369" t="s">
        <v>3911</v>
      </c>
      <c r="C823" s="375" t="s">
        <v>3229</v>
      </c>
      <c r="D823" s="371" t="s">
        <v>3912</v>
      </c>
      <c r="E823" s="371" t="s">
        <v>3913</v>
      </c>
      <c r="F823" s="376" t="s">
        <v>3222</v>
      </c>
      <c r="G823" s="376" t="s">
        <v>3223</v>
      </c>
      <c r="H823" s="373" t="s">
        <v>202</v>
      </c>
      <c r="I823" s="374" t="s">
        <v>3914</v>
      </c>
      <c r="J823" s="421" t="s">
        <v>3227</v>
      </c>
      <c r="K823" s="422" t="s">
        <v>3231</v>
      </c>
      <c r="L823" s="329">
        <f>CONTINUA!BV823</f>
        <v>0</v>
      </c>
      <c r="M823" s="329">
        <f>CONTINUA!BW823</f>
        <v>0</v>
      </c>
      <c r="N823" s="657"/>
      <c r="O823" s="658" t="s">
        <v>4235</v>
      </c>
      <c r="P823" s="659" t="s">
        <v>206</v>
      </c>
      <c r="Q823" s="400"/>
      <c r="R823" s="401"/>
      <c r="S823" s="400"/>
      <c r="T823" s="401"/>
      <c r="U823" s="400"/>
      <c r="V823" s="401"/>
      <c r="W823" s="400"/>
      <c r="X823" s="401"/>
      <c r="Y823" s="400"/>
      <c r="Z823" s="401"/>
      <c r="AA823" s="400"/>
      <c r="AB823" s="401"/>
      <c r="AC823" s="400"/>
      <c r="AD823" s="401"/>
      <c r="AE823" s="400"/>
      <c r="AF823" s="401"/>
      <c r="AG823" s="400"/>
      <c r="AH823" s="401"/>
      <c r="AI823" s="400"/>
      <c r="AJ823" s="401"/>
      <c r="AK823" s="400"/>
      <c r="AL823" s="401"/>
      <c r="AM823" s="400"/>
      <c r="AN823" s="401"/>
      <c r="AO823" s="400"/>
      <c r="AP823" s="401"/>
      <c r="AQ823" s="400"/>
      <c r="AR823" s="401"/>
      <c r="AS823" s="400"/>
      <c r="AT823" s="401"/>
      <c r="AU823" s="400"/>
      <c r="AV823" s="401"/>
      <c r="AW823" s="400"/>
      <c r="AX823" s="401"/>
      <c r="AY823" s="400"/>
      <c r="AZ823" s="401"/>
      <c r="BA823" s="400"/>
      <c r="BB823" s="401"/>
      <c r="BC823" s="400"/>
      <c r="BD823" s="401"/>
      <c r="BE823" s="400"/>
      <c r="BF823" s="401"/>
      <c r="BG823" s="400"/>
      <c r="BH823" s="401"/>
      <c r="BI823" s="400"/>
      <c r="BJ823" s="401"/>
      <c r="BK823" s="400"/>
      <c r="BL823" s="401"/>
      <c r="BM823" s="400"/>
      <c r="BN823" s="401"/>
      <c r="BO823" s="400"/>
      <c r="BP823" s="401"/>
      <c r="BQ823" s="400"/>
      <c r="BR823" s="401"/>
      <c r="BS823" s="400"/>
      <c r="BT823" s="401"/>
      <c r="BU823" s="400"/>
      <c r="BV823" s="401"/>
      <c r="BW823" s="400"/>
      <c r="BX823" s="401"/>
      <c r="BY823" s="400"/>
      <c r="BZ823" s="401"/>
      <c r="CA823" s="400"/>
      <c r="CB823" s="401"/>
      <c r="CC823" s="400"/>
      <c r="CD823" s="401"/>
      <c r="CE823" s="400"/>
      <c r="CF823" s="401"/>
      <c r="CG823" s="400"/>
      <c r="CH823" s="401"/>
      <c r="CI823" s="400"/>
      <c r="CJ823" s="401"/>
      <c r="CK823" s="400"/>
      <c r="CL823" s="401"/>
      <c r="CM823" s="400"/>
      <c r="CN823" s="401"/>
      <c r="CO823" s="400"/>
      <c r="CP823" s="401"/>
      <c r="CQ823" s="400"/>
      <c r="CR823" s="401"/>
      <c r="CS823" s="400"/>
      <c r="CT823" s="401"/>
      <c r="CU823" s="400"/>
      <c r="CV823" s="401"/>
      <c r="CW823" s="400"/>
      <c r="CX823" s="401"/>
      <c r="CY823" s="400"/>
      <c r="CZ823" s="401"/>
      <c r="DA823" s="400"/>
      <c r="DB823" s="401"/>
      <c r="DC823" s="400"/>
      <c r="DD823" s="401"/>
      <c r="DE823" s="400"/>
      <c r="DF823" s="401"/>
      <c r="DG823" s="400"/>
      <c r="DH823" s="401"/>
      <c r="DI823" s="400"/>
      <c r="DJ823" s="401"/>
      <c r="DK823" s="400"/>
      <c r="DL823" s="401"/>
      <c r="DM823" s="400"/>
      <c r="DN823" s="401"/>
      <c r="DO823" s="400"/>
      <c r="DP823" s="401"/>
      <c r="DQ823" s="400"/>
      <c r="DR823" s="401"/>
      <c r="DS823" s="400"/>
      <c r="DT823" s="401"/>
      <c r="DU823" s="400"/>
      <c r="DV823" s="401"/>
      <c r="DW823" s="400"/>
      <c r="DX823" s="401"/>
      <c r="DY823" s="400"/>
      <c r="DZ823" s="401"/>
      <c r="EA823" s="400"/>
      <c r="EB823" s="401"/>
      <c r="EC823" s="400"/>
      <c r="ED823" s="401"/>
      <c r="EE823" s="400"/>
      <c r="EF823" s="401"/>
      <c r="EG823" s="400"/>
      <c r="EH823" s="401"/>
      <c r="EI823" s="400"/>
      <c r="EJ823" s="447"/>
      <c r="EK823" s="511"/>
      <c r="EL823" s="514"/>
      <c r="EM823" s="448"/>
      <c r="EN823" s="344"/>
      <c r="EO823" s="345"/>
      <c r="EP823" s="171">
        <f t="shared" si="888"/>
        <v>0</v>
      </c>
      <c r="EQ823" s="171">
        <f t="shared" si="889"/>
        <v>0</v>
      </c>
      <c r="ER823" s="171">
        <f t="shared" si="890"/>
        <v>0</v>
      </c>
      <c r="ES823" s="171">
        <f t="shared" si="891"/>
        <v>0</v>
      </c>
      <c r="ET823" s="171">
        <f t="shared" si="892"/>
        <v>0</v>
      </c>
      <c r="EU823" s="171">
        <f t="shared" si="893"/>
        <v>0</v>
      </c>
      <c r="EV823" s="172">
        <f t="shared" si="894"/>
        <v>0</v>
      </c>
      <c r="EW823" s="125"/>
      <c r="EX823" s="248">
        <f t="shared" si="936"/>
        <v>0</v>
      </c>
      <c r="EY823" s="174">
        <f>(L823*regular)+(M823*Cadeirantee)</f>
        <v>0</v>
      </c>
      <c r="EZ823" s="249">
        <f>SUMIF(FG823:GJ823,"&gt;0")</f>
        <v>0</v>
      </c>
      <c r="FA823" s="249">
        <f>SUMIF(FG823:GJ823,"&lt;0")+SUMIF(GN823:HP823,"&lt;0")</f>
        <v>0</v>
      </c>
      <c r="FB823" s="174">
        <v>0</v>
      </c>
      <c r="FC823" s="126">
        <f>N823*km*'VALORES TABELA'!$B$13</f>
        <v>0</v>
      </c>
      <c r="FD823" s="250">
        <f t="shared" si="937"/>
        <v>0</v>
      </c>
      <c r="FE823" s="105"/>
      <c r="FF823" s="108"/>
      <c r="FG823" s="108"/>
      <c r="FH823" s="108"/>
      <c r="FI823" s="108"/>
      <c r="FJ823" s="108"/>
      <c r="FK823" s="108"/>
      <c r="FL823" s="108"/>
      <c r="FM823" s="108"/>
      <c r="FN823" s="108"/>
      <c r="FO823" s="108"/>
      <c r="FP823" s="108"/>
      <c r="FQ823" s="108"/>
      <c r="FR823" s="108"/>
      <c r="FS823" s="108"/>
      <c r="FT823" s="108"/>
      <c r="FU823" s="108"/>
      <c r="FV823" s="108"/>
      <c r="FW823" s="108"/>
      <c r="FX823" s="108"/>
      <c r="FY823" s="108"/>
      <c r="FZ823" s="108"/>
      <c r="GA823" s="108"/>
      <c r="GB823" s="108"/>
      <c r="GC823" s="108"/>
      <c r="GD823" s="108"/>
      <c r="GE823" s="108"/>
      <c r="GF823" s="108"/>
      <c r="GG823" s="108"/>
      <c r="GH823" s="108"/>
      <c r="GI823" s="108"/>
      <c r="GJ823" s="108"/>
      <c r="GK823" s="251"/>
      <c r="GL823" s="103">
        <f t="shared" si="895"/>
        <v>0</v>
      </c>
      <c r="GM823" s="124"/>
      <c r="GN823" s="104"/>
      <c r="GO823" s="104"/>
      <c r="GP823" s="104"/>
      <c r="GQ823" s="104"/>
      <c r="GR823" s="104"/>
      <c r="GS823" s="104"/>
      <c r="GT823" s="104"/>
      <c r="GU823" s="104"/>
      <c r="GV823" s="104"/>
      <c r="GW823" s="104"/>
      <c r="GX823" s="104"/>
      <c r="GY823" s="104"/>
      <c r="GZ823" s="104"/>
      <c r="HA823" s="104"/>
      <c r="HB823" s="104"/>
      <c r="HC823" s="104"/>
      <c r="HD823" s="104"/>
      <c r="HE823" s="104"/>
      <c r="HF823" s="104"/>
      <c r="HG823" s="104"/>
      <c r="HH823" s="104"/>
      <c r="HI823" s="104"/>
      <c r="HJ823" s="104"/>
      <c r="HK823" s="104"/>
      <c r="HL823" s="104"/>
      <c r="HM823" s="104"/>
      <c r="HN823" s="104"/>
      <c r="HO823" s="104"/>
      <c r="HP823" s="104"/>
      <c r="HQ823" s="64"/>
      <c r="HR823" s="64"/>
      <c r="HS823" s="64"/>
      <c r="HT823" s="64"/>
      <c r="HU823" s="64"/>
      <c r="HV823" s="64"/>
      <c r="HW823" s="105"/>
      <c r="HX823" s="64"/>
      <c r="HY823" s="280">
        <f t="shared" si="938"/>
        <v>0</v>
      </c>
      <c r="HZ823" s="280">
        <f t="shared" si="939"/>
        <v>0</v>
      </c>
      <c r="IA823" s="280">
        <f t="shared" si="940"/>
        <v>0</v>
      </c>
      <c r="IB823" s="64"/>
      <c r="IC823" s="64"/>
    </row>
    <row r="824" spans="1:237" s="106" customFormat="1" ht="22.5" customHeight="1" x14ac:dyDescent="0.25">
      <c r="A824" s="368" t="s">
        <v>3910</v>
      </c>
      <c r="B824" s="369" t="s">
        <v>3911</v>
      </c>
      <c r="C824" s="375" t="s">
        <v>3229</v>
      </c>
      <c r="D824" s="371" t="s">
        <v>3912</v>
      </c>
      <c r="E824" s="371" t="s">
        <v>3913</v>
      </c>
      <c r="F824" s="376" t="s">
        <v>3222</v>
      </c>
      <c r="G824" s="376" t="s">
        <v>3223</v>
      </c>
      <c r="H824" s="373" t="s">
        <v>202</v>
      </c>
      <c r="I824" s="374" t="s">
        <v>3914</v>
      </c>
      <c r="J824" s="421" t="s">
        <v>3227</v>
      </c>
      <c r="K824" s="423" t="s">
        <v>3232</v>
      </c>
      <c r="L824" s="329">
        <f>CONTINUA!BV824</f>
        <v>0</v>
      </c>
      <c r="M824" s="329">
        <f>CONTINUA!BW824</f>
        <v>0</v>
      </c>
      <c r="N824" s="657"/>
      <c r="O824" s="658" t="s">
        <v>4235</v>
      </c>
      <c r="P824" s="659" t="s">
        <v>206</v>
      </c>
      <c r="Q824" s="400"/>
      <c r="R824" s="401"/>
      <c r="S824" s="400"/>
      <c r="T824" s="401"/>
      <c r="U824" s="400"/>
      <c r="V824" s="401"/>
      <c r="W824" s="400"/>
      <c r="X824" s="401"/>
      <c r="Y824" s="400"/>
      <c r="Z824" s="401"/>
      <c r="AA824" s="400"/>
      <c r="AB824" s="401"/>
      <c r="AC824" s="400"/>
      <c r="AD824" s="401"/>
      <c r="AE824" s="400"/>
      <c r="AF824" s="401"/>
      <c r="AG824" s="400"/>
      <c r="AH824" s="401"/>
      <c r="AI824" s="400"/>
      <c r="AJ824" s="401"/>
      <c r="AK824" s="400"/>
      <c r="AL824" s="401"/>
      <c r="AM824" s="400"/>
      <c r="AN824" s="401"/>
      <c r="AO824" s="400"/>
      <c r="AP824" s="401"/>
      <c r="AQ824" s="400"/>
      <c r="AR824" s="401"/>
      <c r="AS824" s="400"/>
      <c r="AT824" s="401"/>
      <c r="AU824" s="400"/>
      <c r="AV824" s="401"/>
      <c r="AW824" s="400"/>
      <c r="AX824" s="401"/>
      <c r="AY824" s="400"/>
      <c r="AZ824" s="401"/>
      <c r="BA824" s="400"/>
      <c r="BB824" s="401"/>
      <c r="BC824" s="400"/>
      <c r="BD824" s="401"/>
      <c r="BE824" s="400"/>
      <c r="BF824" s="401"/>
      <c r="BG824" s="400"/>
      <c r="BH824" s="401"/>
      <c r="BI824" s="400"/>
      <c r="BJ824" s="401"/>
      <c r="BK824" s="400"/>
      <c r="BL824" s="401"/>
      <c r="BM824" s="400"/>
      <c r="BN824" s="401"/>
      <c r="BO824" s="400"/>
      <c r="BP824" s="401"/>
      <c r="BQ824" s="400"/>
      <c r="BR824" s="401"/>
      <c r="BS824" s="400"/>
      <c r="BT824" s="401"/>
      <c r="BU824" s="400"/>
      <c r="BV824" s="401"/>
      <c r="BW824" s="400"/>
      <c r="BX824" s="401"/>
      <c r="BY824" s="400"/>
      <c r="BZ824" s="401"/>
      <c r="CA824" s="400"/>
      <c r="CB824" s="401"/>
      <c r="CC824" s="400"/>
      <c r="CD824" s="401"/>
      <c r="CE824" s="400"/>
      <c r="CF824" s="401"/>
      <c r="CG824" s="400"/>
      <c r="CH824" s="401"/>
      <c r="CI824" s="400"/>
      <c r="CJ824" s="401"/>
      <c r="CK824" s="400"/>
      <c r="CL824" s="401"/>
      <c r="CM824" s="400"/>
      <c r="CN824" s="401"/>
      <c r="CO824" s="400"/>
      <c r="CP824" s="401"/>
      <c r="CQ824" s="400"/>
      <c r="CR824" s="401"/>
      <c r="CS824" s="400"/>
      <c r="CT824" s="401"/>
      <c r="CU824" s="400"/>
      <c r="CV824" s="401"/>
      <c r="CW824" s="400"/>
      <c r="CX824" s="401"/>
      <c r="CY824" s="400"/>
      <c r="CZ824" s="401"/>
      <c r="DA824" s="400"/>
      <c r="DB824" s="401"/>
      <c r="DC824" s="400"/>
      <c r="DD824" s="401"/>
      <c r="DE824" s="400"/>
      <c r="DF824" s="401"/>
      <c r="DG824" s="400"/>
      <c r="DH824" s="401"/>
      <c r="DI824" s="400"/>
      <c r="DJ824" s="401"/>
      <c r="DK824" s="400"/>
      <c r="DL824" s="401"/>
      <c r="DM824" s="400"/>
      <c r="DN824" s="401"/>
      <c r="DO824" s="400"/>
      <c r="DP824" s="401"/>
      <c r="DQ824" s="400"/>
      <c r="DR824" s="401"/>
      <c r="DS824" s="400"/>
      <c r="DT824" s="401"/>
      <c r="DU824" s="400"/>
      <c r="DV824" s="401"/>
      <c r="DW824" s="400"/>
      <c r="DX824" s="401"/>
      <c r="DY824" s="400"/>
      <c r="DZ824" s="401"/>
      <c r="EA824" s="400"/>
      <c r="EB824" s="401"/>
      <c r="EC824" s="400"/>
      <c r="ED824" s="401"/>
      <c r="EE824" s="400"/>
      <c r="EF824" s="401"/>
      <c r="EG824" s="400"/>
      <c r="EH824" s="401"/>
      <c r="EI824" s="400"/>
      <c r="EJ824" s="447"/>
      <c r="EK824" s="511"/>
      <c r="EL824" s="514"/>
      <c r="EM824" s="448"/>
      <c r="EN824" s="344"/>
      <c r="EO824" s="345"/>
      <c r="EP824" s="171">
        <f t="shared" si="888"/>
        <v>0</v>
      </c>
      <c r="EQ824" s="171">
        <f t="shared" si="889"/>
        <v>0</v>
      </c>
      <c r="ER824" s="171">
        <f t="shared" si="890"/>
        <v>0</v>
      </c>
      <c r="ES824" s="171">
        <f t="shared" si="891"/>
        <v>0</v>
      </c>
      <c r="ET824" s="171">
        <f t="shared" si="892"/>
        <v>0</v>
      </c>
      <c r="EU824" s="171">
        <f t="shared" si="893"/>
        <v>0</v>
      </c>
      <c r="EV824" s="172">
        <f t="shared" si="894"/>
        <v>0</v>
      </c>
      <c r="EW824" s="127"/>
      <c r="EX824" s="248">
        <f t="shared" si="936"/>
        <v>0</v>
      </c>
      <c r="EY824" s="174">
        <f>(L824*regular)+(M824*Cadeirantee)</f>
        <v>0</v>
      </c>
      <c r="EZ824" s="249">
        <f>SUMIF(FG824:GJ824,"&gt;0")</f>
        <v>0</v>
      </c>
      <c r="FA824" s="249">
        <f>SUMIF(FG824:GJ824,"&lt;0")+SUMIF(GN824:HP824,"&lt;0")</f>
        <v>0</v>
      </c>
      <c r="FB824" s="174">
        <v>0</v>
      </c>
      <c r="FC824" s="126">
        <f>N824*km*'VALORES TABELA'!$B$13</f>
        <v>0</v>
      </c>
      <c r="FD824" s="250">
        <f t="shared" si="937"/>
        <v>0</v>
      </c>
      <c r="FE824" s="105"/>
      <c r="FF824" s="118"/>
      <c r="FG824" s="118"/>
      <c r="FH824" s="118"/>
      <c r="FI824" s="118"/>
      <c r="FJ824" s="118"/>
      <c r="FK824" s="118"/>
      <c r="FL824" s="118"/>
      <c r="FM824" s="118"/>
      <c r="FN824" s="118"/>
      <c r="FO824" s="118"/>
      <c r="FP824" s="118"/>
      <c r="FQ824" s="118"/>
      <c r="FR824" s="118"/>
      <c r="FS824" s="118"/>
      <c r="FT824" s="118"/>
      <c r="FU824" s="118"/>
      <c r="FV824" s="118"/>
      <c r="FW824" s="118"/>
      <c r="FX824" s="118"/>
      <c r="FY824" s="118"/>
      <c r="FZ824" s="118"/>
      <c r="GA824" s="118"/>
      <c r="GB824" s="118"/>
      <c r="GC824" s="118"/>
      <c r="GD824" s="118"/>
      <c r="GE824" s="118"/>
      <c r="GF824" s="118"/>
      <c r="GG824" s="118"/>
      <c r="GH824" s="118"/>
      <c r="GI824" s="118"/>
      <c r="GJ824" s="118"/>
      <c r="GK824" s="252"/>
      <c r="GL824" s="103">
        <f t="shared" si="895"/>
        <v>0</v>
      </c>
      <c r="GM824" s="124"/>
      <c r="GN824" s="104"/>
      <c r="GO824" s="104"/>
      <c r="GP824" s="104"/>
      <c r="GQ824" s="104"/>
      <c r="GR824" s="104"/>
      <c r="GS824" s="104"/>
      <c r="GT824" s="104"/>
      <c r="GU824" s="104"/>
      <c r="GV824" s="104"/>
      <c r="GW824" s="104"/>
      <c r="GX824" s="104"/>
      <c r="GY824" s="104"/>
      <c r="GZ824" s="104"/>
      <c r="HA824" s="104"/>
      <c r="HB824" s="104"/>
      <c r="HC824" s="104"/>
      <c r="HD824" s="104"/>
      <c r="HE824" s="104"/>
      <c r="HF824" s="104"/>
      <c r="HG824" s="104"/>
      <c r="HH824" s="104"/>
      <c r="HI824" s="104"/>
      <c r="HJ824" s="104"/>
      <c r="HK824" s="104"/>
      <c r="HL824" s="104"/>
      <c r="HM824" s="104"/>
      <c r="HN824" s="104"/>
      <c r="HO824" s="104"/>
      <c r="HP824" s="104"/>
      <c r="HQ824" s="64"/>
      <c r="HR824" s="65"/>
      <c r="HS824" s="65"/>
      <c r="HT824" s="65"/>
      <c r="HU824" s="65"/>
      <c r="HV824" s="65"/>
      <c r="HW824" s="105"/>
      <c r="HX824" s="65"/>
      <c r="HY824" s="280">
        <f t="shared" si="938"/>
        <v>0</v>
      </c>
      <c r="HZ824" s="280">
        <f t="shared" si="939"/>
        <v>0</v>
      </c>
      <c r="IA824" s="280">
        <f t="shared" si="940"/>
        <v>0</v>
      </c>
      <c r="IB824" s="65"/>
      <c r="IC824" s="65"/>
    </row>
    <row r="825" spans="1:237" s="106" customFormat="1" ht="22.5" customHeight="1" thickBot="1" x14ac:dyDescent="0.3">
      <c r="A825" s="377" t="s">
        <v>3910</v>
      </c>
      <c r="B825" s="378" t="s">
        <v>3911</v>
      </c>
      <c r="C825" s="379" t="s">
        <v>3229</v>
      </c>
      <c r="D825" s="380" t="s">
        <v>3912</v>
      </c>
      <c r="E825" s="380" t="s">
        <v>3913</v>
      </c>
      <c r="F825" s="381" t="s">
        <v>3222</v>
      </c>
      <c r="G825" s="381" t="s">
        <v>3223</v>
      </c>
      <c r="H825" s="382" t="s">
        <v>202</v>
      </c>
      <c r="I825" s="383" t="s">
        <v>3914</v>
      </c>
      <c r="J825" s="421" t="s">
        <v>3227</v>
      </c>
      <c r="K825" s="424" t="s">
        <v>60</v>
      </c>
      <c r="L825" s="329">
        <f>CONTINUA!BV825</f>
        <v>0</v>
      </c>
      <c r="M825" s="329">
        <f>CONTINUA!BW825</f>
        <v>0</v>
      </c>
      <c r="N825" s="657"/>
      <c r="O825" s="658" t="s">
        <v>4235</v>
      </c>
      <c r="P825" s="659" t="s">
        <v>206</v>
      </c>
      <c r="Q825" s="400"/>
      <c r="R825" s="401"/>
      <c r="S825" s="400"/>
      <c r="T825" s="401"/>
      <c r="U825" s="400"/>
      <c r="V825" s="401"/>
      <c r="W825" s="400"/>
      <c r="X825" s="401"/>
      <c r="Y825" s="400"/>
      <c r="Z825" s="401"/>
      <c r="AA825" s="400"/>
      <c r="AB825" s="401"/>
      <c r="AC825" s="400"/>
      <c r="AD825" s="401"/>
      <c r="AE825" s="400"/>
      <c r="AF825" s="401"/>
      <c r="AG825" s="400"/>
      <c r="AH825" s="401"/>
      <c r="AI825" s="400"/>
      <c r="AJ825" s="401"/>
      <c r="AK825" s="400"/>
      <c r="AL825" s="401"/>
      <c r="AM825" s="400"/>
      <c r="AN825" s="401"/>
      <c r="AO825" s="400"/>
      <c r="AP825" s="401"/>
      <c r="AQ825" s="400"/>
      <c r="AR825" s="401"/>
      <c r="AS825" s="400"/>
      <c r="AT825" s="401"/>
      <c r="AU825" s="400"/>
      <c r="AV825" s="401"/>
      <c r="AW825" s="400"/>
      <c r="AX825" s="401"/>
      <c r="AY825" s="400"/>
      <c r="AZ825" s="401"/>
      <c r="BA825" s="400"/>
      <c r="BB825" s="401"/>
      <c r="BC825" s="400"/>
      <c r="BD825" s="401"/>
      <c r="BE825" s="400"/>
      <c r="BF825" s="401"/>
      <c r="BG825" s="400"/>
      <c r="BH825" s="401"/>
      <c r="BI825" s="400"/>
      <c r="BJ825" s="401"/>
      <c r="BK825" s="400"/>
      <c r="BL825" s="401"/>
      <c r="BM825" s="400"/>
      <c r="BN825" s="401"/>
      <c r="BO825" s="400"/>
      <c r="BP825" s="401"/>
      <c r="BQ825" s="400"/>
      <c r="BR825" s="401"/>
      <c r="BS825" s="400"/>
      <c r="BT825" s="401"/>
      <c r="BU825" s="400"/>
      <c r="BV825" s="401"/>
      <c r="BW825" s="400"/>
      <c r="BX825" s="401"/>
      <c r="BY825" s="400"/>
      <c r="BZ825" s="401"/>
      <c r="CA825" s="400"/>
      <c r="CB825" s="401"/>
      <c r="CC825" s="400"/>
      <c r="CD825" s="401"/>
      <c r="CE825" s="400"/>
      <c r="CF825" s="401"/>
      <c r="CG825" s="400"/>
      <c r="CH825" s="401"/>
      <c r="CI825" s="400"/>
      <c r="CJ825" s="401"/>
      <c r="CK825" s="400"/>
      <c r="CL825" s="401"/>
      <c r="CM825" s="400"/>
      <c r="CN825" s="401"/>
      <c r="CO825" s="400"/>
      <c r="CP825" s="401"/>
      <c r="CQ825" s="400"/>
      <c r="CR825" s="401"/>
      <c r="CS825" s="400"/>
      <c r="CT825" s="401"/>
      <c r="CU825" s="400"/>
      <c r="CV825" s="401"/>
      <c r="CW825" s="400"/>
      <c r="CX825" s="401"/>
      <c r="CY825" s="400"/>
      <c r="CZ825" s="401"/>
      <c r="DA825" s="400"/>
      <c r="DB825" s="401"/>
      <c r="DC825" s="400"/>
      <c r="DD825" s="401"/>
      <c r="DE825" s="400"/>
      <c r="DF825" s="401"/>
      <c r="DG825" s="400"/>
      <c r="DH825" s="401"/>
      <c r="DI825" s="400"/>
      <c r="DJ825" s="401"/>
      <c r="DK825" s="400"/>
      <c r="DL825" s="401"/>
      <c r="DM825" s="400"/>
      <c r="DN825" s="401"/>
      <c r="DO825" s="400"/>
      <c r="DP825" s="401"/>
      <c r="DQ825" s="400"/>
      <c r="DR825" s="401"/>
      <c r="DS825" s="400"/>
      <c r="DT825" s="401"/>
      <c r="DU825" s="400"/>
      <c r="DV825" s="401"/>
      <c r="DW825" s="400"/>
      <c r="DX825" s="401"/>
      <c r="DY825" s="400"/>
      <c r="DZ825" s="401"/>
      <c r="EA825" s="400"/>
      <c r="EB825" s="401"/>
      <c r="EC825" s="400"/>
      <c r="ED825" s="401"/>
      <c r="EE825" s="400"/>
      <c r="EF825" s="401"/>
      <c r="EG825" s="400"/>
      <c r="EH825" s="401"/>
      <c r="EI825" s="400"/>
      <c r="EJ825" s="447"/>
      <c r="EK825" s="512"/>
      <c r="EL825" s="515"/>
      <c r="EM825" s="450"/>
      <c r="EN825" s="348"/>
      <c r="EO825" s="348"/>
      <c r="EP825" s="179">
        <f t="shared" si="888"/>
        <v>0</v>
      </c>
      <c r="EQ825" s="179">
        <f t="shared" si="889"/>
        <v>0</v>
      </c>
      <c r="ER825" s="179">
        <f t="shared" si="890"/>
        <v>0</v>
      </c>
      <c r="ES825" s="179">
        <f t="shared" si="891"/>
        <v>0</v>
      </c>
      <c r="ET825" s="179">
        <f t="shared" si="892"/>
        <v>0</v>
      </c>
      <c r="EU825" s="179">
        <f t="shared" si="893"/>
        <v>0</v>
      </c>
      <c r="EV825" s="172">
        <f t="shared" si="894"/>
        <v>0</v>
      </c>
      <c r="EW825" s="253"/>
      <c r="EX825" s="254">
        <v>0</v>
      </c>
      <c r="EY825" s="180">
        <v>0</v>
      </c>
      <c r="EZ825" s="255">
        <v>0</v>
      </c>
      <c r="FA825" s="255">
        <v>0</v>
      </c>
      <c r="FB825" s="180">
        <f>SUM(FF825:GI825)/2</f>
        <v>0</v>
      </c>
      <c r="FC825" s="256">
        <f>N825*km*'VALORES TABELA'!$B$13</f>
        <v>0</v>
      </c>
      <c r="FD825" s="250">
        <f t="shared" si="937"/>
        <v>0</v>
      </c>
      <c r="FE825" s="257"/>
      <c r="FF825" s="181">
        <f>((Q825+S825)*Percapita)+((R825+T825)*Cadeirante)</f>
        <v>0</v>
      </c>
      <c r="FG825" s="181">
        <f>((U825+W825)*Percapita/30*FG$4)+((V825+X825)*Cadeirante/30*FG$4)</f>
        <v>0</v>
      </c>
      <c r="FH825" s="181">
        <f>((Y825+AA825)*Percapita/30*FH$4)+((Z825+AB825)*Cadeirante/30*FH$4)</f>
        <v>0</v>
      </c>
      <c r="FI825" s="181">
        <f>((AC825+AE825)*Percapita/30*FI$4)+((AD825+AF825)*Cadeirante/30*FI$4)</f>
        <v>0</v>
      </c>
      <c r="FJ825" s="181">
        <f>((AG825+AI825)*Percapita/30*FJ$4)+((AH825+AJ825)*Cadeirante/30*FJ$4)</f>
        <v>0</v>
      </c>
      <c r="FK825" s="181">
        <f>((AK825+AM825)*Percapita/30*FK$4)+((AL825+AN825)*Cadeirante/30*FK$4)</f>
        <v>0</v>
      </c>
      <c r="FL825" s="181">
        <f>((AO825+AQ825)*Percapita/30*FL$4)+((AP825+AR825)*Cadeirante/30*FL$4)</f>
        <v>0</v>
      </c>
      <c r="FM825" s="181">
        <f>((AS825+AU825)*Percapita/30*FM$4)+((AT825+AV825)*Cadeirante/30*FM$4)</f>
        <v>0</v>
      </c>
      <c r="FN825" s="181">
        <f>((AW825+AY825)*Percapita/30*FN$4)+((AX825+AZ825)*Cadeirante/30*FN$4)</f>
        <v>0</v>
      </c>
      <c r="FO825" s="181">
        <f>((BA825+BC825)*Percapita/30*FO$4)+((BB825+BD825)*Cadeirante/30*FO$4)</f>
        <v>0</v>
      </c>
      <c r="FP825" s="181">
        <f>((BE825+BG825)*Percapita/30*FP$4)+((BF825+BH825)*Cadeirante/30*FP$4)</f>
        <v>0</v>
      </c>
      <c r="FQ825" s="181">
        <f>((BI825+BK825)*Percapita/30*FQ$4)+((BJ825+BL825)*Cadeirante/30*FQ$4)</f>
        <v>0</v>
      </c>
      <c r="FR825" s="181">
        <f>((BM825+BO825)*Percapita/30*FR$4)+((BN825+BP825)*Cadeirante/30*FR$4)</f>
        <v>0</v>
      </c>
      <c r="FS825" s="181">
        <f>((BQ825+BS825)*Percapita/30*FS$4)+((BR825+BT825)*Cadeirante/30*FS$4)</f>
        <v>0</v>
      </c>
      <c r="FT825" s="181">
        <f>((BU825+BW825)*Percapita/30*FT$4)+((BV825+BX825)*Cadeirante/30*FT$4)</f>
        <v>0</v>
      </c>
      <c r="FU825" s="181">
        <f>((BY825+CA825)*Percapita/30*FU$4)+((BZ825+CB825)*Cadeirante/30*FU$4)</f>
        <v>0</v>
      </c>
      <c r="FV825" s="181">
        <f>((CC825+CE825)*Percapita/30*FV$4)+((CD825+CF825)*Cadeirante/30*FV$4)</f>
        <v>0</v>
      </c>
      <c r="FW825" s="181">
        <f>((CG825+CI825)*Percapita/30*FW$4)+((CI825+CK825)*Cadeirante/30*FW$4)</f>
        <v>0</v>
      </c>
      <c r="FX825" s="181">
        <f>((CK825+CM825)*Percapita/30*FX$4)+((CL825+CN825)*Cadeirante/30*FX$4)</f>
        <v>0</v>
      </c>
      <c r="FY825" s="181">
        <f>((CO825+CQ825)*Percapita/30*FY$4)+((CP825+CR825)*Cadeirante/30*FY$4)</f>
        <v>0</v>
      </c>
      <c r="FZ825" s="181">
        <f>((CS825+CU825)*Percapita/30*FZ$4)+((CT825+CV825)*Cadeirante/30*FZ$4)</f>
        <v>0</v>
      </c>
      <c r="GA825" s="181">
        <f>((CW825+CY825)*Percapita/30*GA$4)+((CX825+CZ825)*Cadeirante/30*GA$4)</f>
        <v>0</v>
      </c>
      <c r="GB825" s="181">
        <f>((DA825+DC825)*Percapita/30*GB$4)+((DB825+DD825)*Cadeirante/30*GB$4)</f>
        <v>0</v>
      </c>
      <c r="GC825" s="181">
        <f>((DE825+DG825)*Percapita/30*GC$4)+((DF825+DH825)*Cadeirante/30*GC$4)</f>
        <v>0</v>
      </c>
      <c r="GD825" s="181">
        <f>((DI825+DK825)*Percapita/30*GD$4)+((DJ825+DL825)*Cadeirante/30*GD$4)</f>
        <v>0</v>
      </c>
      <c r="GE825" s="181">
        <f>((DM825+DO825)*Percapita/30*GE$4)+((DN825+DP825)*Cadeirante/30*GE$4)</f>
        <v>0</v>
      </c>
      <c r="GF825" s="181">
        <f>((DQ825+DS825)*Percapita/30*GF$4)+((DR825+DT825)*Cadeirante/30*GF$4)</f>
        <v>0</v>
      </c>
      <c r="GG825" s="181">
        <f>((DU825+DW825)*Percapita/30*GG$4)+((DV825+DX825)*Cadeirante/30*GG$4)</f>
        <v>0</v>
      </c>
      <c r="GH825" s="181">
        <f>((DY825+EA825)*Percapita/30*GH$4)+((DZ825+EB825)*Cadeirante/30*GH$4)</f>
        <v>0</v>
      </c>
      <c r="GI825" s="181">
        <f>((EC825+EE825)*Percapita/30*GI$4)+((ED825+EF825)*Cadeirante/30*GI$4)</f>
        <v>0</v>
      </c>
      <c r="GJ825" s="181">
        <f>((EG825+EI825)*Percapita)+((EH825+EJ825)*Cadeirante)</f>
        <v>0</v>
      </c>
      <c r="GK825" s="258"/>
      <c r="GL825" s="103">
        <f t="shared" si="895"/>
        <v>0</v>
      </c>
      <c r="GM825" s="124"/>
      <c r="GN825" s="182"/>
      <c r="GO825" s="182"/>
      <c r="GP825" s="182"/>
      <c r="GQ825" s="182"/>
      <c r="GR825" s="182"/>
      <c r="GS825" s="182"/>
      <c r="GT825" s="182"/>
      <c r="GU825" s="182"/>
      <c r="GV825" s="182"/>
      <c r="GW825" s="182"/>
      <c r="GX825" s="182"/>
      <c r="GY825" s="182"/>
      <c r="GZ825" s="182"/>
      <c r="HA825" s="182"/>
      <c r="HB825" s="182"/>
      <c r="HC825" s="182"/>
      <c r="HD825" s="182"/>
      <c r="HE825" s="182"/>
      <c r="HF825" s="182"/>
      <c r="HG825" s="182"/>
      <c r="HH825" s="182"/>
      <c r="HI825" s="182"/>
      <c r="HJ825" s="182"/>
      <c r="HK825" s="182"/>
      <c r="HL825" s="182"/>
      <c r="HM825" s="182"/>
      <c r="HN825" s="182"/>
      <c r="HO825" s="182"/>
      <c r="HP825" s="259"/>
      <c r="HQ825" s="64"/>
      <c r="HW825" s="257"/>
      <c r="HY825" s="280">
        <f t="shared" si="938"/>
        <v>0</v>
      </c>
      <c r="HZ825" s="280">
        <f t="shared" si="939"/>
        <v>0</v>
      </c>
      <c r="IA825" s="280">
        <f t="shared" si="940"/>
        <v>0</v>
      </c>
    </row>
    <row r="826" spans="1:237" s="106" customFormat="1" ht="22.5" customHeight="1" x14ac:dyDescent="0.25">
      <c r="A826" t="s">
        <v>3915</v>
      </c>
      <c r="B826" s="522" t="s">
        <v>3916</v>
      </c>
      <c r="C826" s="523">
        <v>1</v>
      </c>
      <c r="D826" s="524" t="s">
        <v>3917</v>
      </c>
      <c r="E826" s="524" t="s">
        <v>3918</v>
      </c>
      <c r="F826" s="525" t="s">
        <v>3222</v>
      </c>
      <c r="G826" s="525" t="s">
        <v>3223</v>
      </c>
      <c r="H826" s="350" t="s">
        <v>248</v>
      </c>
      <c r="I826" s="351" t="s">
        <v>3919</v>
      </c>
      <c r="J826" s="409" t="s">
        <v>3227</v>
      </c>
      <c r="K826" s="410" t="s">
        <v>3228</v>
      </c>
      <c r="L826" s="329">
        <f>CONTINUA!BV826</f>
        <v>0</v>
      </c>
      <c r="M826" s="329">
        <f>CONTINUA!BW826</f>
        <v>0</v>
      </c>
      <c r="N826" s="657"/>
      <c r="O826" s="658" t="s">
        <v>4236</v>
      </c>
      <c r="P826" s="659" t="s">
        <v>206</v>
      </c>
      <c r="Q826" s="400"/>
      <c r="R826" s="401"/>
      <c r="S826" s="400"/>
      <c r="T826" s="401"/>
      <c r="U826" s="400"/>
      <c r="V826" s="401"/>
      <c r="W826" s="400"/>
      <c r="X826" s="401"/>
      <c r="Y826" s="400"/>
      <c r="Z826" s="401"/>
      <c r="AA826" s="400"/>
      <c r="AB826" s="401"/>
      <c r="AC826" s="400"/>
      <c r="AD826" s="401"/>
      <c r="AE826" s="400"/>
      <c r="AF826" s="401"/>
      <c r="AG826" s="400"/>
      <c r="AH826" s="401"/>
      <c r="AI826" s="400"/>
      <c r="AJ826" s="401"/>
      <c r="AK826" s="400"/>
      <c r="AL826" s="401"/>
      <c r="AM826" s="400"/>
      <c r="AN826" s="401"/>
      <c r="AO826" s="400"/>
      <c r="AP826" s="401"/>
      <c r="AQ826" s="400"/>
      <c r="AR826" s="401"/>
      <c r="AS826" s="400"/>
      <c r="AT826" s="401"/>
      <c r="AU826" s="400"/>
      <c r="AV826" s="401"/>
      <c r="AW826" s="400"/>
      <c r="AX826" s="401"/>
      <c r="AY826" s="400"/>
      <c r="AZ826" s="401"/>
      <c r="BA826" s="400"/>
      <c r="BB826" s="401"/>
      <c r="BC826" s="400"/>
      <c r="BD826" s="401"/>
      <c r="BE826" s="400"/>
      <c r="BF826" s="401"/>
      <c r="BG826" s="400"/>
      <c r="BH826" s="401"/>
      <c r="BI826" s="400"/>
      <c r="BJ826" s="401"/>
      <c r="BK826" s="400"/>
      <c r="BL826" s="401"/>
      <c r="BM826" s="400"/>
      <c r="BN826" s="401"/>
      <c r="BO826" s="400"/>
      <c r="BP826" s="401"/>
      <c r="BQ826" s="400"/>
      <c r="BR826" s="401"/>
      <c r="BS826" s="400"/>
      <c r="BT826" s="401"/>
      <c r="BU826" s="400"/>
      <c r="BV826" s="401"/>
      <c r="BW826" s="400"/>
      <c r="BX826" s="401"/>
      <c r="BY826" s="400"/>
      <c r="BZ826" s="401"/>
      <c r="CA826" s="400"/>
      <c r="CB826" s="401"/>
      <c r="CC826" s="400"/>
      <c r="CD826" s="401"/>
      <c r="CE826" s="400"/>
      <c r="CF826" s="401"/>
      <c r="CG826" s="400"/>
      <c r="CH826" s="401"/>
      <c r="CI826" s="400"/>
      <c r="CJ826" s="401"/>
      <c r="CK826" s="400"/>
      <c r="CL826" s="401"/>
      <c r="CM826" s="400"/>
      <c r="CN826" s="401"/>
      <c r="CO826" s="400"/>
      <c r="CP826" s="401"/>
      <c r="CQ826" s="400"/>
      <c r="CR826" s="401"/>
      <c r="CS826" s="400"/>
      <c r="CT826" s="401"/>
      <c r="CU826" s="400"/>
      <c r="CV826" s="401"/>
      <c r="CW826" s="400"/>
      <c r="CX826" s="401"/>
      <c r="CY826" s="400"/>
      <c r="CZ826" s="401"/>
      <c r="DA826" s="400"/>
      <c r="DB826" s="401"/>
      <c r="DC826" s="400"/>
      <c r="DD826" s="401"/>
      <c r="DE826" s="400"/>
      <c r="DF826" s="401"/>
      <c r="DG826" s="400"/>
      <c r="DH826" s="401"/>
      <c r="DI826" s="400"/>
      <c r="DJ826" s="401"/>
      <c r="DK826" s="400"/>
      <c r="DL826" s="401"/>
      <c r="DM826" s="400"/>
      <c r="DN826" s="401"/>
      <c r="DO826" s="400"/>
      <c r="DP826" s="401"/>
      <c r="DQ826" s="400"/>
      <c r="DR826" s="401"/>
      <c r="DS826" s="400"/>
      <c r="DT826" s="401"/>
      <c r="DU826" s="400"/>
      <c r="DV826" s="401"/>
      <c r="DW826" s="400"/>
      <c r="DX826" s="401"/>
      <c r="DY826" s="400"/>
      <c r="DZ826" s="401"/>
      <c r="EA826" s="400"/>
      <c r="EB826" s="401"/>
      <c r="EC826" s="400"/>
      <c r="ED826" s="401"/>
      <c r="EE826" s="400"/>
      <c r="EF826" s="401"/>
      <c r="EG826" s="400"/>
      <c r="EH826" s="401"/>
      <c r="EI826" s="400"/>
      <c r="EJ826" s="447"/>
      <c r="EK826" s="510"/>
      <c r="EL826" s="513"/>
      <c r="EM826" s="520"/>
      <c r="EN826" s="520"/>
      <c r="EO826" s="520"/>
      <c r="EP826" s="171">
        <f t="shared" si="888"/>
        <v>0</v>
      </c>
      <c r="EQ826" s="171">
        <f t="shared" si="889"/>
        <v>0</v>
      </c>
      <c r="ER826" s="171">
        <f t="shared" si="890"/>
        <v>0</v>
      </c>
      <c r="ES826" s="171">
        <f t="shared" si="891"/>
        <v>0</v>
      </c>
      <c r="ET826" s="171">
        <f t="shared" si="892"/>
        <v>0</v>
      </c>
      <c r="EU826" s="171">
        <f t="shared" si="893"/>
        <v>0</v>
      </c>
      <c r="EV826" s="172">
        <f t="shared" si="894"/>
        <v>0</v>
      </c>
      <c r="EW826" s="367">
        <f>IF(C826=4,IF(MAX(Q826:EJ828)&gt;0,(Especiall/30*(IF(($G826-$F826)=($G$5-$F$5),30,IF(DAY($G826)=31,($G826-$F826),($G826-$F826)+1)))),0),0)</f>
        <v>0</v>
      </c>
      <c r="EX826" s="248">
        <f t="shared" ref="EX826:EX829" si="941">FF826</f>
        <v>20590.34</v>
      </c>
      <c r="EY826" s="174">
        <f>(L826*regular)+(M826*Cadeirantee)</f>
        <v>0</v>
      </c>
      <c r="EZ826" s="249">
        <f>SUMIF(FG826:GJ826,"&gt;0")</f>
        <v>0</v>
      </c>
      <c r="FA826" s="249">
        <f>SUMIF(FG826:GJ826,"&lt;0")+SUMIF(GN826:HP826,"&lt;0")</f>
        <v>-269.661</v>
      </c>
      <c r="FB826" s="174">
        <v>0</v>
      </c>
      <c r="FC826" s="175">
        <f>N826*km*'VALORES TABELA'!$B$13</f>
        <v>0</v>
      </c>
      <c r="FD826" s="250">
        <f>GL826</f>
        <v>0</v>
      </c>
      <c r="FE826" s="176">
        <f>(EW826+EW827+EW828+EW829+EX826+EX827+EX828+EX829+EY826+EY827+EY828+EY829+EY830+EZ826+EZ827+EZ828+EZ829+FA826+FA827+FA828+FA829+FC826+FC827+FC828+FC829+HY826-HZ826-IA826+FD826+FD827+FD828+FD829+FB830)</f>
        <v>20988.003479999999</v>
      </c>
      <c r="FF826" s="177">
        <f>IF(C826=4,SUM(Q826+Q827+Q828+S826+S827+S828)*Percapita/30*FF$4+(R826+R827+R828+T826+T827+T828)*Cadeirante/30*FF$4,IF(C826=3,IF(Q829+S829=10,Fixo/30*FF$4+(Q826+Q827+Q828+S826+S827+S828)*Percapita/30*FF$4+(R829+T829)*Cadeirante/30*FF$4,IF(Q829+S829&lt;=9,(Q829+S829)*Crechee/30*FF$4)+(R829+T829)*Cadeirante/30*FF$4+(Q826+Q827+Q828+S826+S827+S828)*Percapita/30*FF$4)+IF(Q829+S829&gt;=11,Fixo/30*FF$4+(Q829+S829-10)*Crechee/30*FF$4,0),IF(C826=2,IF(R826+R827+R828+R829+T826+T827+T828+T829=1,Cadeirante/30*FF$4,IF(R826+R827+R828+R829+T826+T827+T828+T829=2,Fixo/30*FF$4,IF(R826+R827+R828+R829+T826+T827+T828+T829&gt;2,Fixo/30*FF$4+(R826+R827+R828+R829+T826+T827+T828+T829-2)*Cadeirante/30*FF$4)))+(Q826+Q827+Q828+S826+S827+S828)*Percapita/30*FF$4+(Q829+S829)*Crechee/30*FF$4,IF(C826=1,IF(Q826+Q827+Q828+R826+R827+R828+S826+S827+S828+T826+T827+T828&lt;=15,(Q826+Q827+Q828+S826+S827+S828)*Percapita/30*FF$4,IF(Q826+Q827+Q828+R826+R827+R828+S826+S827+S828+T826+T827+T828&gt;=16,Fixo/30*FF$4+(Q826+Q827+Q828+R826+R827+R828+S826+S827+S828+T826+T827-16)*Percapita/30*FF$4))))))</f>
        <v>20590.34</v>
      </c>
      <c r="FG826" s="177">
        <f>IF(C826=4,SUM(U826+U827+U828+W826+W827+W828)*Percapita/30*FG$4+(V826+V827+V828+X826+X827+X828)*Cadeirante/30*FG$4,IF(C826=3,IF(U829+W829=10,Fixo/30*FG$4+(U826+U827+U828+W826+W827+W828)*Percapita/30*FG$4+(V829+X829)*Cadeirante/30*FG$4,IF(U829+W829&lt;=9,(U829+W829)*Crechee/30*FG$4)+(V829+X829)*Cadeirante/30*FG$4+(U826+U827+U828+W826+W827+W828)*Percapita/30*FG$4)+IF(U829+W829&gt;=11,Fixo/30*FG$4+(U829+W829-10)*Crechee/30*FG$4,0),IF(C826=2,IF(V826+V827+V828+V829+X826+X827+X828+X829=1,Cadeirante/30*FG$4,IF(V826+V827+V828+V829+X826+X827+X828+X829=2,Fixo/30*FG$4,IF(V826+V827+V828+V829+X826+X827+X828+X829&gt;2,Fixo/30*FG$4+(V826+V827+V828+V829+X826+X827+X828+X829-2)*Cadeirante/30*FG$4)))+(U826+U827+U828+W826+W827+W828)*Percapita/30*FG$4+(U829+W829)*Crechee/30*FG$4,IF(C826=1,IF(U826+U827+U828+V826+V827+V828+W826+W827+W828+X826+X827+X828&lt;=15,(U826+U827+U828+W826+W827+W828)*Percapita/30*FG$4,IF(U826+U827+U828+V826+V827+V828+W826+W827+W828+X826+X827+X828&gt;=16,Fixo/30*FG$4+(U826+U827+U828+V826+V827+V828+W826+W827+W828+X826+X827-16)*Percapita/30*FG$4))))))</f>
        <v>0</v>
      </c>
      <c r="FH826" s="177">
        <f>IF(C826=4,SUM(Y826+Y827+Y828+AA826+AA827+AA828)*Percapita/30*FH$4+(Z826+Z827+Z828+AB826+AB827+AB828)*Cadeirante/30*FH$4,IF(C826=3,IF(Y829+AA829=10,Fixo/30*FH$4+(Y826+Y827+Y828+AA826+AA827+AA828)*Percapita/30*FH$4+(Z829+AB829)*Cadeirante/30*FH$4,IF(Y829+AA829&lt;=9,(Y829+AA829)*Crechee/30*FH$4)+(Z829+AB829)*Cadeirante/30*FH$4+(Y826+Y827+Y828+AA826+AA827+AA828)*Percapita/30*FH$4)+IF(Y829+AA829&gt;=11,Fixo/30*FH$4+(Y829+AA829-10)*Crechee/30*FH$4,0),IF(C826=2,IF(Z826+Z827+Z828+Z829+AB826+AB827+AB828+AB829=1,Cadeirante/30*FH$4,IF(Z826+Z827+Z828+Z829+AB826+AB827+AB828+AB829=2,Fixo/30*FH$4,IF(Z826+Z827+Z828+Z829+AB826+AB827+AB828+AB829&gt;2,Fixo/30*FH$4+(Z826+Z827+Z828+Z829+AB826+AB827+AB828+AB829-2)*Cadeirante/30*FH$4)))+(Y826+Y827+Y828+AA826+AA827+AA828)*Percapita/30*FH$4+(Y829+AA829)*Crechee/30*FH$4,IF(C826=1,IF(Y826+Y827+Y828+Z826+Z827+Z828+AA826+AA827+AA828+AB826+AB827+AB828&lt;=15,(Y826+Y827+Y828+AA826+AA827+AA828)*Percapita/30*FH$4,IF(Y826+Y827+Y828+Z826+Z827+Z828+AA826+AA827+AA828+AB826+AB827+AB828&gt;=16,Fixo/30*FH$4+(Y826+Y827+Y828+Z826+Z827+Z828+AA826+AA827+AA828+AB826+AB827-16)*Percapita/30*FH$4))))))</f>
        <v>0</v>
      </c>
      <c r="FI826" s="177">
        <f>IF(C826=4,SUM(AC826+AC827+AC828+AE826+AE827+AE828)*Percapita/30*FI$4+(AD826+AD827+AD828+AF826+AF827+AF828)*Cadeirante/30*FI$4,IF(C826=3,IF(AC829+AE829=10,Fixo/30*FI$4+(AC826+AC827+AC828+AE826+AE827+AE828)*Percapita/30*FI$4+(AD829+AF829)*Cadeirante/30*FI$4,IF(AC829+AE829&lt;=9,(AC829+AE829)*Crechee/30*FI$4)+(AD829+AF829)*Cadeirante/30*FI$4+(AC826+AC827+AC828+AE826+AE827+AE828)*Percapita/30*FI$4)+IF(AC829+AE829&gt;=11,Fixo/30*FI$4+(AC829+AE829-10)*Crechee/30*FI$4,0),IF(C826=2,IF(AD826+AD827+AD828+AD829+AF826+AF827+AF828+AF829=1,Cadeirante/30*FI$4,IF(AD826+AD827+AD828+AD829+AF826+AF827+AF828+AF829=2,Fixo/30*FI$4,IF(AD826+AD827+AD828+AD829+AF826+AF827+AF828+AF829&gt;2,Fixo/30*FI$4+(AD826+AD827+AD828+AD829+AF826+AF827+AF828+AF829-2)*Cadeirante/30*FI$4)))+(AC826+AC827+AC828+AE826+AE827+AE828)*Percapita/30*FI$4+(AC829+AE829)*Crechee/30*FI$4,IF(C826=1,IF(AC826+AC827+AC828+AD826+AD827+AD828+AE826+AE827+AE828+AF826+AF827+AF828&lt;=15,(AC826+AC827+AC828+AE826+AE827+AE828)*Percapita/30*FI$4,IF(AC826+AC827+AC828+AD826+AD827+AD828+AE826+AE827+AE828+AF826+AF827+AF828&gt;=16,Fixo/30*FI$4+(AC826+AC827+AC828+AD826+AD827+AD828+AE826+AE827+AE828+AF826+AF827-16)*Percapita/30*FI$4))))))</f>
        <v>0</v>
      </c>
      <c r="FJ826" s="177">
        <f>IF(C826=4,SUM(AG826+AG827+AG828+AI826+AI827+AI828)*Percapita/30*FJ$4+(AH826+AH827+AH828+AJ826+AJ827+AJ828)*Cadeirante/30*FJ$4,IF(C826=3,IF(AG829+AI829=10,Fixo/30*FJ$4+(AG826+AG827+AG828+AI826+AI827+AI828)*Percapita/30*FJ$4+(AH829+AJ829)*Cadeirante/30*FJ$4,IF(AG829+AI829&lt;=9,(AG829+AI829)*Crechee/30*FJ$4)+(AH829+AJ829)*Cadeirante/30*FJ$4+(AG826+AG827+AG828+AI826+AI827+AI828)*Percapita/30*FJ$4)+IF(AG829+AI829&gt;=11,Fixo/30*FJ$4+(AG829+AI829-10)*Crechee/30*FJ$4,0),IF(C826=2,IF(AH826+AH827+AH828+AH829+AJ826+AJ827+AJ828+AJ829=1,Cadeirante/30*FJ$4,IF(AH826+AH827+AH828+AH829+AJ826+AJ827+AJ828+AJ829=2,Fixo/30*FJ$4,IF(AH826+AH827+AH828+AH829+AJ826+AJ827+AJ828+AJ829&gt;2,Fixo/30*FJ$4+(AH826+AH827+AH828+AH829+AJ826+AJ827+AJ828+AJ829-2)*Cadeirante/30*FJ$4)))+(AG826+AG827+AG828+AI826+AI827+AI828)*Percapita/30*FJ$4+(AG829+AI829)*Crechee/30*FJ$4,IF(C826=1,IF(AG826+AG827+AG828+AH826+AH827+AH828+AI826+AI827+AI828+AJ826+AJ827+AJ828&lt;=15,(AG826+AG827+AG828+AI826+AI827+AI828)*Percapita/30*FJ$4,IF(AG826+AG827+AG828+AH826+AH827+AH828+AI826+AI827+AI828+AJ826+AJ827+AJ828&gt;=16,Fixo/30*FJ$4+(AG826+AG827+AG828+AH826+AH827+AH828+AI826+AI827+AI828+AJ826+AJ827-16)*Percapita/30*FJ$4))))))</f>
        <v>0</v>
      </c>
      <c r="FK826" s="177">
        <f>IF(C826=4,SUM(AK826+AK827+AK828+AM826+AM827+AM828)*Percapita/30*FK$4+(AL826+AL827+AL828+AN826+AN827+AN828)*Cadeirante/30*FK$4,IF(C826=3,IF(AK829+AM829=10,Fixo/30*FK$4+(AK826+AK827+AK828+AM826+AM827+AM828)*Percapita/30*FK$4+(AL829+AN829)*Cadeirante/30*FK$4,IF(AK829+AM829&lt;=9,(AK829+AM829)*Crechee/30*FK$4)+(AL829+AN829)*Cadeirante/30*FK$4+(AK826+AK827+AK828+AM826+AM827+AM828)*Percapita/30*FK$4)+IF(AK829+AM829&gt;=11,Fixo/30*FK$4+(AK829+AM829-10)*Crechee/30*FK$4,0),IF(C826=2,IF(AL826+AL827+AL828+AL829+AN826+AN827+AN828+AN829=1,Cadeirante/30*FK$4,IF(AL826+AL827+AL828+AL829+AN826+AN827+AN828+AN829=2,Fixo/30*FK$4,IF(AL826+AL827+AL828+AL829+AN826+AN827+AN828+AN829&gt;2,Fixo/30*FK$4+(AL826+AL827+AL828+AL829+AN826+AN827+AN828+AN829-2)*Cadeirante/30*FK$4)))+(AK826+AK827+AK828+AM826+AM827+AM828)*Percapita/30*FK$4+(AK829+AM829)*Crechee/30*FK$4,IF(C826=1,IF(AK826+AK827+AK828+AL826+AL827+AL828+AM826+AM827+AM828+AN826+AN827+AN828&lt;=15,(AK826+AK827+AK828+AM826+AM827+AM828)*Percapita/30*FK$4,IF(AK826+AK827+AK828+AL826+AL827+AL828+AM826+AM827+AM828+AN826+AN827+AN828&gt;=16,Fixo/30*FK$4+(AK826+AK827+AK828+AL826+AL827+AL828+AM826+AM827+AM828+AN826+AN827-16)*Percapita/30*FK$4))))))</f>
        <v>0</v>
      </c>
      <c r="FL826" s="177">
        <f>IF(C826=4,SUM(AO826+AO827+AO828+AQ826+AQ827+AQ828)*Percapita/30*FL$4+(AP826+AP827+AP828+AR826+AR827+AR828)*Cadeirante/30*FL$4,IF(C826=3,IF(AO829+AQ829=10,Fixo/30*FL$4+(AO826+AO827+AO828+AQ826+AQ827+AQ828)*Percapita/30*FL$4+(AP829+AR829)*Cadeirante/30*FL$4,IF(AO829+AQ829&lt;=9,(AO829+AQ829)*Crechee/30*FL$4)+(AP829+AR829)*Cadeirante/30*FL$4+(AO826+AO827+AO828+AQ826+AQ827+AQ828)*Percapita/30*FL$4)+IF(AO829+AQ829&gt;=11,Fixo/30*FL$4+(AO829+AQ829-10)*Crechee/30*FL$4,0),IF(C826=2,IF(AP826+AP827+AP828+AP829+AR826+AR827+AR828+AR829=1,Cadeirante/30*FL$4,IF(AP826+AP827+AP828+AP829+AR826+AR827+AR828+AR829=2,Fixo/30*FL$4,IF(AP826+AP827+AP828+AP829+AR826+AR827+AR828+AR829&gt;2,Fixo/30*FL$4+(AP826+AP827+AP828+AP829+AR826+AR827+AR828+AR829-2)*Cadeirante/30*FL$4)))+(AO826+AO827+AO828+AQ826+AQ827+AQ828)*Percapita/30*FL$4+(AO829+AQ829)*Crechee/30*FL$4,IF(C826=1,IF(AO826+AO827+AO828+AP826+AP827+AP828+AQ826+AQ827+AQ828+AR826+AR827+AR828&lt;=15,(AO826+AO827+AO828+AQ826+AQ827+AQ828)*Percapita/30*FL$4,IF(AO826+AO827+AO828+AP826+AP827+AP828+AQ826+AQ827+AQ828+AR826+AR827+AR828&gt;=16,Fixo/30*FL$4+(AO826+AO827+AO828+AP826+AP827+AP828+AQ826+AQ827+AQ828+AR826+AR827-16)*Percapita/30*FL$4))))))</f>
        <v>0</v>
      </c>
      <c r="FM826" s="177">
        <f>IF(C826=4,SUM(AS826+AS827+AS828+AU826+AU827+AU828)*Percapita/30*FM$4+(AT826+AT827+AT828+AV826+AV827+AV828)*Cadeirante/30*FM$4,IF(C826=3,IF(AS829+AU829=10,Fixo/30*FM$4+(AS826+AS827+AS828+AU826+AU827+AU828)*Percapita/30*FM$4+(AT829+AV829)*Cadeirante/30*FM$4,IF(AS829+AU829&lt;=9,(AS829+AU829)*Crechee/30*FM$4)+(AT829+AV829)*Cadeirante/30*FM$4+(AS826+AS827+AS828+AU826+AU827+AU828)*Percapita/30*FM$4)+IF(AS829+AU829&gt;=11,Fixo/30*FM$4+(AS829+AU829-10)*Crechee/30*FM$4,0),IF(C826=2,IF(AT826+AT827+AT828+AT829+AV826+AV827+AV828+AV829=1,Cadeirante/30*FM$4,IF(AT826+AT827+AT828+AT829+AV826+AV827+AV828+AV829=2,Fixo/30*FM$4,IF(AT826+AT827+AT828+AT829+AV826+AV827+AV828+AV829&gt;2,Fixo/30*FM$4+(AT826+AT827+AT828+AT829+AV826+AV827+AV828+AV829-2)*Cadeirante/30*FM$4)))+(AS826+AS827+AS828+AU826+AU827+AU828)*Percapita/30*FM$4+(AS829+AU829)*Crechee/30*FM$4,IF(C826=1,IF(AS826+AS827+AS828+AT826+AT827+AT828+AU826+AU827+AU828+AV826+AV827+AV828&lt;=15,(AS826+AS827+AS828+AU826+AU827+AU828)*Percapita/30*FM$4,IF(AS826+AS827+AS828+AT826+AT827+AT828+AU826+AU827+AU828+AV826+AV827+AV828&gt;=16,Fixo/30*FM$4+(AS826+AS827+AS828+AT826+AT827+AT828+AU826+AU827+AU828+AV826+AV827-16)*Percapita/30*FM$4))))))</f>
        <v>0</v>
      </c>
      <c r="FN826" s="177">
        <f>IF(C826=4,SUM(AW826+AW827+AW828+AY826+AY827+AY828)*Percapita/30*FN$4+(AX826+AX827+AX828+AZ826+AZ827+AZ828)*Cadeirante/30*FN$4,IF(C826=3,IF(AW829+AY829=10,Fixo/30*FN$4+(AW826+AW827+AW828+AY826+AY827+AY828)*Percapita/30*FN$4+(AX829+AZ829)*Cadeirante/30*FN$4,IF(AW829+AY829&lt;=9,(AW829+AY829)*Crechee/30*FN$4)+(AX829+AZ829)*Cadeirante/30*FN$4+(AW826+AW827+AW828+AY826+AY827+AY828)*Percapita/30*FN$4)+IF(AW829+AY829&gt;=11,Fixo/30*FN$4+(AW829+AY829-10)*Crechee/30*FN$4,0),IF(C826=2,IF(AX826+AX827+AX828+AX829+AZ826+AZ827+AZ828+AZ829=1,Cadeirante/30*FN$4,IF(AX826+AX827+AX828+AX829+AZ826+AZ827+AZ828+AZ829=2,Fixo/30*FN$4,IF(AX826+AX827+AX828+AX829+AZ826+AZ827+AZ828+AZ829&gt;2,Fixo/30*FN$4+(AX826+AX827+AX828+AX829+AZ826+AZ827+AZ828+AZ829-2)*Cadeirante/30*FN$4)))+(AW826+AW827+AW828+AY826+AY827+AY828)*Percapita/30*FN$4+(AW829+AY829)*Crechee/30*FN$4,IF(C826=1,IF(AW826+AW827+AW828+AX826+AX827+AX828+AY826+AY827+AY828+AZ826+AZ827+AZ828&lt;=15,(AW826+AW827+AW828+AY826+AY827+AY828)*Percapita/30*FN$4,IF(AW826+AW827+AW828+AX826+AX827+AX828+AY826+AY827+AY828+AZ826+AZ827+AZ828&gt;=16,Fixo/30*FN$4+(AW826+AW827+AW828+AX826+AX827+AX828+AY826+AY827+AY828+AZ826+AZ827-16)*Percapita/30*FN$4))))))</f>
        <v>0</v>
      </c>
      <c r="FO826" s="177">
        <f>IF(C826=4,SUM(BA826+BA827+BA828+BC826+BC827+BC828)*Percapita/30*FO$4+(BB826+BB827+BB828+BD826+BD827+BD828)*Cadeirante/30*FO$4,IF(C826=3,IF(BA829+BC829=10,Fixo/30*FO$4+(BA826+BA827+BA828+BC826+BC827+BC828)*Percapita/30*FO$4+(BB829+BD829)*Cadeirante/30*FO$4,IF(BA829+BC829&lt;=9,(BA829+BC829)*Crechee/30*FO$4)+(BB829+BD829)*Cadeirante/30*FO$4+(BA826+BA827+BA828+BC826+BC827+BC828)*Percapita/30*FO$4)+IF(BA829+BC829&gt;=11,Fixo/30*FO$4+(BA829+BC829-10)*Crechee/30*FO$4,0),IF(C826=2,IF(BB826+BB827+BB828+BB829+BD826+BD827+BD828+BD829=1,Cadeirante/30*FO$4,IF(BB826+BB827+BB828+BB829+BD826+BD827+BD828+BD829=2,Fixo/30*FO$4,IF(BB826+BB827+BB828+BB829+BD826+BD827+BD828+BD829&gt;2,Fixo/30*FO$4+(BB826+BB827+BB828+BB829+BD826+BD827+BD828+BD829-2)*Cadeirante/30*FO$4)))+(BA826+BA827+BA828+BC826+BC827+BC828)*Percapita/30*FO$4+(BA829+BC829)*Crechee/30*FO$4,IF(C826=1,IF(BA826+BA827+BA828+BB826+BB827+BB828+BC826+BC827+BC828+BD826+BD827+BD828&lt;=15,(BA826+BA827+BA828+BC826+BC827+BC828)*Percapita/30*FO$4,IF(BA826+BA827+BA828+BB826+BB827+BB828+BC826+BC827+BC828+BD826+BD827+BD828&gt;=16,Fixo/30*FO$4+(BA826+BA827+BA828+BB826+BB827+BB828+BC826+BC827+BC828+BD826+BD827-16)*Percapita/30*FO$4))))))</f>
        <v>-269.661</v>
      </c>
      <c r="FP826" s="177">
        <f>IF(C826=4,SUM(BE826+BE827+BE828+BG826+BG827+BG828)*Percapita/30*FP$4+(BF826+BF827+BF828+BH826+BH827+BH828)*Cadeirante/30*FP$4,IF(C826=3,IF(BE829+BG829=10,Fixo/30*FP$4+(BE826+BE827+BE828+BG826+BG827+BG828)*Percapita/30*FP$4+(BF829+BH829)*Cadeirante/30*FP$4,IF(BE829+BG829&lt;=9,(BE829+BG829)*Crechee/30*FP$4)+(BF829+BH829)*Cadeirante/30*FP$4+(BE826+BE827+BE828+BG826+BG827+BG828)*Percapita/30*FP$4)+IF(BE829+BG829&gt;=11,Fixo/30*FP$4+(BE829+BG829-10)*Crechee/30*FP$4,0),IF(C826=2,IF(BF826+BF827+BF828+BF829+BH826+BH827+BH828+BH829=1,Cadeirante/30*FP$4,IF(BF826+BF827+BF828+BF829+BH826+BH827+BH828+BH829=2,Fixo/30*FP$4,IF(BF826+BF827+BF828+BF829+BH826+BH827+BH828+BH829&gt;2,Fixo/30*FP$4+(BF826+BF827+BF828+BF829+BH826+BH827+BH828+BH829-2)*Cadeirante/30*FP$4)))+(BE826+BE827+BE828+BG826+BG827+BG828)*Percapita/30*FP$4+(BE829+BG829)*Crechee/30*FP$4,IF(C826=1,IF(BE826+BE827+BE828+BF826+BF827+BF828+BG826+BG827+BG828+BH826+BH827+BH828&lt;=15,(BE826+BE827+BE828+BG826+BG827+BG828)*Percapita/30*FP$4,IF(BE826+BE827+BE828+BF826+BF827+BF828+BG826+BG827+BG828+BH826+BH827+BH828&gt;=16,Fixo/30*FP$4+(BE826+BE827+BE828+BF826+BF827+BF828+BG826+BG827+BG828+BH826+BH827-16)*Percapita/30*FP$4))))))</f>
        <v>0</v>
      </c>
      <c r="FQ826" s="177">
        <f>IF(C826=4,SUM(BI826+BI827+BI828+BK826+BK827+BK828)*Percapita/30*FQ$4+(BJ826+BJ827+BJ828+BL826+BL827+BL828)*Cadeirante/30*FQ$4,IF(C826=3,IF(BI829+BK829=10,Fixo/30*FQ$4+(BI826+BI827+BI828+BK826+BK827+BK828)*Percapita/30*FQ$4+(BJ829+BL829)*Cadeirante/30*FQ$4,IF(BI829+BK829&lt;=9,(BI829+BK829)*Crechee/30*FQ$4)+(BJ829+BL829)*Cadeirante/30*FQ$4+(BI826+BI827+BI828+BK826+BK827+BK828)*Percapita/30*FQ$4)+IF(BI829+BK829&gt;=11,Fixo/30*FQ$4+(BI829+BK829-10)*Crechee/30*FQ$4,0),IF(C826=2,IF(BJ826+BJ827+BJ828+BJ829+BL826+BL827+BL828+BL829=1,Cadeirante/30*FQ$4,IF(BJ826+BJ827+BJ828+BJ829+BL826+BL827+BL828+BL829=2,Fixo/30*FQ$4,IF(BJ826+BJ827+BJ828+BJ829+BL826+BL827+BL828+BL829&gt;2,Fixo/30*FQ$4+(BJ826+BJ827+BJ828+BJ829+BL826+BL827+BL828+BL829-2)*Cadeirante/30*FQ$4)))+(BI826+BI827+BI828+BK826+BK827+BK828)*Percapita/30*FQ$4+(BI829+BK829)*Crechee/30*FQ$4,IF(C826=1,IF(BI826+BI827+BI828+BJ826+BJ827+BJ828+BK826+BK827+BK828+BL826+BL827+BL828&lt;=15,(BI826+BI827+BI828+BK826+BK827+BK828)*Percapita/30*FQ$4,IF(BI826+BI827+BI828+BJ826+BJ827+BJ828+BK826+BK827+BK828+BL826+BL827+BL828&gt;=16,Fixo/30*FQ$4+(BI826+BI827+BI828+BJ826+BJ827+BJ828+BK826+BK827+BK828+BL826+BL827-16)*Percapita/30*FQ$4))))))</f>
        <v>0</v>
      </c>
      <c r="FR826" s="177">
        <f>IF(C826=4,SUM(BM826+BM827+BM828+BO826+BO827+BO828)*Percapita/30*FR$4+(BN826+BN827+BN828+BP826+BP827+BP828)*Cadeirante/30*FR$4,IF(C826=3,IF(BM829+BO829=10,Fixo/30*FR$4+(BM826+BM827+BM828+BO826+BO827+BO828)*Percapita/30*FR$4+(BN829+BP829)*Cadeirante/30*FR$4,IF(BM829+BO829&lt;=9,(BM829+BO829)*Crechee/30*FR$4)+(BN829+BP829)*Cadeirante/30*FR$4+(BM826+BM827+BM828+BO826+BO827+BO828)*Percapita/30*FR$4)+IF(BM829+BO829&gt;=11,Fixo/30*FR$4+(BM829+BO829-10)*Crechee/30*FR$4,0),IF(C826=2,IF(BN826+BN827+BN828+BN829+BP826+BP827+BP828+BP829=1,Cadeirante/30*FR$4,IF(BN826+BN827+BN828+BN829+BP826+BP827+BP828+BP829=2,Fixo/30*FR$4,IF(BN826+BN827+BN828+BN829+BP826+BP827+BP828+BP829&gt;2,Fixo/30*FR$4+(BN826+BN827+BN828+BN829+BP826+BP827+BP828+BP829-2)*Cadeirante/30*FR$4)))+(BM826+BM827+BM828+BO826+BO827+BO828)*Percapita/30*FR$4+(BM829+BO829)*Crechee/30*FR$4,IF(C826=1,IF(BM826+BM827+BM828+BN826+BN827+BN828+BO826+BO827+BO828+BP826+BP827+BP828&lt;=15,(BM826+BM827+BM828+BO826+BO827+BO828)*Percapita/30*FR$4,IF(BM826+BM827+BM828+BN826+BN827+BN828+BO826+BO827+BO828+BP826+BP827+BP828&gt;=16,Fixo/30*FR$4+(BM826+BM827+BM828+BN826+BN827+BN828+BO826+BO827+BO828+BP826+BP827-16)*Percapita/30*FR$4))))))</f>
        <v>0</v>
      </c>
      <c r="FS826" s="177">
        <f>IF(C826=4,SUM(BQ826+BQ827+BQ828+BS826+BS827+BS828)*Percapita/30*FS$4+(BR826+BR827+BR828+BT826+BT827+BT828)*Cadeirante/30*FS$4,IF(C826=3,IF(BQ829+BS829=10,Fixo/30*FS$4+(BQ826+BQ827+BQ828+BS826+BS827+BS828)*Percapita/30*FS$4+(BR829+BT829)*Cadeirante/30*FS$4,IF(BQ829+BS829&lt;=9,(BQ829+BS829)*Crechee/30*FS$4)+(BR829+BT829)*Cadeirante/30*FS$4+(BQ826+BQ827+BQ828+BS826+BS827+BS828)*Percapita/30*FS$4)+IF(BQ829+BS829&gt;=11,Fixo/30*FS$4+(BQ829+BS829-10)*Crechee/30*FS$4,0),IF(C826=2,IF(BR826+BR827+BR828+BR829+BT826+BT827+BT828+BT829=1,Cadeirante/30*FS$4,IF(BR826+BR827+BR828+BR829+BT826+BT827+BT828+BT829=2,Fixo/30*FS$4,IF(BR826+BR827+BR828+BR829+BT826+BT827+BT828+BT829&gt;2,Fixo/30*FS$4+(BR826+BR827+BR828+BR829+BT826+BT827+BT828+BT829-2)*Cadeirante/30*FS$4)))+(BQ826+BQ827+BQ828+BS826+BS827+BS828)*Percapita/30*FS$4+(BQ829+BS829)*Crechee/30*FS$4,IF(C826=1,IF(BQ826+BQ827+BQ828+BR826+BR827+BR828+BS826+BS827+BS828+BT826+BT827+BT828&lt;=15,(BQ826+BQ827+BQ828+BS826+BS827+BS828)*Percapita/30*FS$4,IF(BQ826+BQ827+BQ828+BR826+BR827+BR828+BS826+BS827+BS828+BT826+BT827+BT828&gt;=16,Fixo/30*FS$4+(BQ826+BQ827+BQ828+BR826+BR827+BR828+BS826+BS827+BS828+BT826+BT827-16)*Percapita/30*FS$4))))))</f>
        <v>0</v>
      </c>
      <c r="FT826" s="177">
        <f>IF(C826=4,SUM(BU826+BU827+BU828+BW826+BW827+BW828)*Percapita/30*FT$4+(BV826+BV827+BV828+BX826+BX827+BX828)*Cadeirante/30*FT$4,IF(C826=3,IF(BU829+BW829=10,Fixo/30*FT$4+(BU826+BU827+BU828+BW826+BW827+BW828)*Percapita/30*FT$4+(BV829+BX829)*Cadeirante/30*FT$4,IF(BU829+BW829&lt;=9,(BU829+BW829)*Crechee/30*FT$4)+(BV829+BX829)*Cadeirante/30*FT$4+(BU826+BU827+BU828+BW826+BW827+BW828)*Percapita/30*FT$4)+IF(BU829+BW829&gt;=11,Fixo/30*FT$4+(BU829+BW829-10)*Crechee/30*FT$4,0),IF(C826=2,IF(BV826+BV827+BV828+BV829+BX826+BX827+BX828+BX829=1,Cadeirante/30*FT$4,IF(BV826+BV827+BV828+BV829+BX826+BX827+BX828+BX829=2,Fixo/30*FT$4,IF(BV826+BV827+BV828+BV829+BX826+BX827+BX828+BX829&gt;2,Fixo/30*FT$4+(BV826+BV827+BV828+BV829+BX826+BX827+BX828+BX829-2)*Cadeirante/30*FT$4)))+(BU826+BU827+BU828+BW826+BW827+BW828)*Percapita/30*FT$4+(BU829+BW829)*Crechee/30*FT$4,IF(C826=1,IF(BU826+BU827+BU828+BV826+BV827+BV828+BW826+BW827+BW828+BX826+BX827+BX828&lt;=15,(BU826+BU827+BU828+BW826+BW827+BW828)*Percapita/30*FT$4,IF(BU826+BU827+BU828+BV826+BV827+BV828+BW826+BW827+BW828+BX826+BX827+BX828&gt;=16,Fixo/30*FT$4+(BU826+BU827+BU828+BV826+BV827+BV828+BW826+BW827+BW828+BX826+BX827-16)*Percapita/30*FT$4))))))</f>
        <v>0</v>
      </c>
      <c r="FU826" s="177">
        <f>IF(C826=4,SUM(BY826+BY827+BY828+CA826+CA827+CA828)*Percapita/30*FU$4+(BZ826+BZ827+BZ828+CB826+CB827+CB828)*Cadeirante/30*FU$4,IF(C826=3,IF(BY829+CA829=10,Fixo/30*FU$4+(BY826+BY827+BY828+CA826+CA827+CA828)*Percapita/30*FU$4+(BZ829+CB829)*Cadeirante/30*FU$4,IF(BY829+CA829&lt;=9,(BY829+CA829)*Crechee/30*FU$4)+(BZ829+CB829)*Cadeirante/30*FU$4+(BY826+BY827+BY828+CA826+CA827+CA828)*Percapita/30*FU$4)+IF(BY829+CA829&gt;=11,Fixo/30*FU$4+(BY829+CA829-10)*Crechee/30*FU$4,0),IF(C826=2,IF(BZ826+BZ827+BZ828+BZ829+CB826+CB827+CB828+CB829=1,Cadeirante/30*FU$4,IF(BZ826+BZ827+BZ828+BZ829+CB826+CB827+CB828+CB829=2,Fixo/30*FU$4,IF(BZ826+BZ827+BZ828+BZ829+CB826+CB827+CB828+CB829&gt;2,Fixo/30*FU$4+(BZ826+BZ827+BZ828+BZ829+CB826+CB827+CB828+CB829-2)*Cadeirante/30*FU$4)))+(BY826+BY827+BY828+CA826+CA827+CA828)*Percapita/30*FU$4+(BY829+CA829)*Crechee/30*FU$4,IF(C826=1,IF(BY826+BY827+BY828+BZ826+BZ827+BZ828+CA826+CA827+CA828+CB826+CB827+CB828&lt;=15,(BY826+BY827+BY828+CA826+CA827+CA828)*Percapita/30*FU$4,IF(BY826+BY827+BY828+BZ826+BZ827+BZ828+CA826+CA827+CA828+CB826+CB827+CB828&gt;=16,Fixo/30*FU$4+(BY826+BY827+BY828+BZ826+BZ827+BZ828+CA826+CA827+CA828+CB826+CB827-16)*Percapita/30*FU$4))))))</f>
        <v>0</v>
      </c>
      <c r="FV826" s="177">
        <f>IF(C826=4,SUM(CC826+CC827+CC828+CE826+CE827+CE828)*Percapita/30*FV$4+(CD826+CD827+CD828+CF826+CF827+CF828)*Cadeirante/30*FV$4,IF(C826=3,IF(CC829+CE829=10,Fixo/30*FV$4+(CC826+CC827+CC828+CE826+CE827+CE828)*Percapita/30*FV$4+(CD829+CF829)*Cadeirante/30*FV$4,IF(CC829+CE829&lt;=9,(CC829+CE829)*Crechee/30*FV$4)+(CD829+CF829)*Cadeirante/30*FV$4+(CC826+CC827+CC828+CE826+CE827+CE828)*Percapita/30*FV$4)+IF(CC829+CE829&gt;=11,Fixo/30*FV$4+(CC829+CE829-10)*Crechee/30*FV$4,0),IF(C826=2,IF(CD826+CD827+CD828+CD829+CF826+CF827+CF828+CF829=1,Cadeirante/30*FV$4,IF(CD826+CD827+CD828+CD829+CF826+CF827+CF828+CF829=2,Fixo/30*FV$4,IF(CD826+CD827+CD828+CD829+CF826+CF827+CF828+CF829&gt;2,Fixo/30*FV$4+(CD826+CD827+CD828+CD829+CF826+CF827+CF828+CF829-2)*Cadeirante/30*FV$4)))+(CC826+CC827+CC828+CE826+CE827+CE828)*Percapita/30*FV$4+(CC829+CE829)*Crechee/30*FV$4,IF(C826=1,IF(CC826+CC827+CC828+CD826+CD827+CD828+CE826+CE827+CE828+CF826+CF827+CF828&lt;=15,(CC826+CC827+CC828+CE826+CE827+CE828)*Percapita/30*FV$4,IF(CC826+CC827+CC828+CD826+CD827+CD828+CE826+CE827+CE828+CF826+CF827+CF828&gt;=16,Fixo/30*FV$4+(CC826+CC827+CC828+CD826+CD827+CD828+CE826+CE827+CE828+CF826+CF827-16)*Percapita/30*FV$4))))))</f>
        <v>0</v>
      </c>
      <c r="FW826" s="177">
        <f>IF(C826=4,SUM(CG826+CG827+CG828+CI826+CI827+CI828)*Percapita/30*FW$4+(CH826+CH827+CH828+CJ826+CJ827+CJ828)*Cadeirante/30*FW$4,IF(C826=3,IF(CG829+CI829=10,Fixo/30*FW$4+(CG826+CG827+CG828+CI826+CI827+CI828)*Percapita/30*FW$4+(CH829+CJ829)*Cadeirante/30*FW$4,IF(CG829+CI829&lt;=9,(CG829+CI829)*Crechee/30*FW$4)+(CH829+CJ829)*Cadeirante/30*FW$4+(CG826+CG827+CG828+CI826+CI827+CI828)*Percapita/30*FW$4)+IF(CG829+CI829&gt;=11,Fixo/30*FW$4+(CG829+CI829-10)*Crechee/30*FW$4,0),IF(C826=2,IF(CH826+CH827+CH828+CH829+CJ826+CJ827+CJ828+CJ829=1,Cadeirante/30*FW$4,IF(CH826+CH827+CH828+CH829+CJ826+CJ827+CJ828+CJ829=2,Fixo/30*FW$4,IF(CH826+CH827+CH828+CH829+CJ826+CJ827+CJ828+CJ829&gt;2,Fixo/30*FW$4+(CH826+CH827+CH828+CH829+CJ826+CJ827+CJ828+CJ829-2)*Cadeirante/30*FW$4)))+(CG826+CG827+CG828+CI826+CI827+CI828)*Percapita/30*FW$4+(CG829+CI829)*Crechee/30*FW$4,IF(C826=1,IF(CG826+CG827+CG828+CH826+CH827+CH828+CI826+CI827+CI828+CJ826+CJ827+CJ828&lt;=15,(CG826+CG827+CG828+CI826+CI827+CI828)*Percapita/30*FW$4,IF(CG826+CG827+CG828+CH826+CH827+CH828+CI826+CI827+CI828+CJ826+CJ827+CJ828&gt;=16,Fixo/30*FW$4+(CG826+CG827+CG828+CH826+CH827+CH828+CI826+CI827+CI828+CJ826+CJ827-16)*Percapita/30*FW$4))))))</f>
        <v>0</v>
      </c>
      <c r="FX826" s="177">
        <f>IF(C826=4,SUM(CK826+CK827+CK828+CM826+CM827+CM828)*Percapita/30*FX$4+(CL826+CL827+CL828+CN826+CN827+CN828)*Cadeirante/30*FX$4,IF(C826=3,IF(CK829+CM829=10,Fixo/30*FX$4+(CK826+CK827+CK828+CM826+CM827+CM828)*Percapita/30*FX$4+(CL829+CN829)*Cadeirante/30*FX$4,IF(CK829+CM829&lt;=9,(CK829+CM829)*Crechee/30*FX$4)+(CL829+CN829)*Cadeirante/30*FX$4+(CK826+CK827+CK828+CM826+CM827+CM828)*Percapita/30*FX$4)+IF(CK829+CM829&gt;=11,Fixo/30*FX$4+(CK829+CM829-10)*Crechee/30*FX$4,0),IF(C826=2,IF(CL826+CL827+CL828+CL829+CN826+CN827+CN828+CN829=1,Cadeirante/30*FX$4,IF(CL826+CL827+CL828+CL829+CN826+CN827+CN828+CN829=2,Fixo/30*FX$4,IF(CL826+CL827+CL828+CL829+CN826+CN827+CN828+CN829&gt;2,Fixo/30*FX$4+(CL826+CL827+CL828+CL829+CN826+CN827+CN828+CN829-2)*Cadeirante/30*FX$4)))+(CK826+CK827+CK828+CM826+CM827+CM828)*Percapita/30*FX$4+(CK829+CM829)*Crechee/30*FX$4,IF(C826=1,IF(CK826+CK827+CK828+CL826+CL827+CL828+CM826+CM827+CM828+CN826+CN827+CN828&lt;=15,(CK826+CK827+CK828+CM826+CM827+CM828)*Percapita/30*FX$4,IF(CK826+CK827+CK828+CL826+CL827+CL828+CM826+CM827+CM828+CN826+CN827+CN828&gt;=16,Fixo/30*FX$4+(CK826+CK827+CK828+CL826+CL827+CL828+CM826+CM827+CM828+CN826+CN827-16)*Percapita/30*FX$4))))))</f>
        <v>0</v>
      </c>
      <c r="FY826" s="177">
        <f>IF(C826=4,SUM(CO826+CO827+CO828+CQ826+CQ827+CQ828)*Percapita/30*FY$4+(CP826+CP827+CP828+CR826+CR827+CR828)*Cadeirante/30*FY$4,IF(C826=3,IF(CO829+CQ829=10,Fixo/30*FY$4+(CO826+CO827+CO828+CQ826+CQ827+CQ828)*Percapita/30*FY$4+(CP829+CR829)*Cadeirante/30*FY$4,IF(CO829+CQ829&lt;=9,(CO829+CQ829)*Crechee/30*FY$4)+(CP829+CR829)*Cadeirante/30*FY$4+(CO826+CO827+CO828+CQ826+CQ827+CQ828)*Percapita/30*FY$4)+IF(CO829+CQ829&gt;=11,Fixo/30*FY$4+(CO829+CQ829-10)*Crechee/30*FY$4,0),IF(C826=2,IF(CP826+CP827+CP828+CP829+CR826+CR827+CR828+CR829=1,Cadeirante/30*FY$4,IF(CP826+CP827+CP828+CP829+CR826+CR827+CR828+CR829=2,Fixo/30*FY$4,IF(CP826+CP827+CP828+CP829+CR826+CR827+CR828+CR829&gt;2,Fixo/30*FY$4+(CP826+CP827+CP828+CP829+CR826+CR827+CR828+CR829-2)*Cadeirante/30*FY$4)))+(CO826+CO827+CO828+CQ826+CQ827+CQ828)*Percapita/30*FY$4+(CO829+CQ829)*Crechee/30*FY$4,IF(C826=1,IF(CO826+CO827+CO828+CP826+CP827+CP828+CQ826+CQ827+CQ828+CR826+CR827+CR828&lt;=15,(CO826+CO827+CO828+CQ826+CQ827+CQ828)*Percapita/30*FY$4,IF(CO826+CO827+CO828+CP826+CP827+CP828+CQ826+CQ827+CQ828+CR826+CR827+CR828&gt;=16,Fixo/30*FY$4+(CO826+CO827+CO828+CP826+CP827+CP828+CQ826+CQ827+CQ828+CR826+CR827-16)*Percapita/30*FY$4))))))</f>
        <v>0</v>
      </c>
      <c r="FZ826" s="177">
        <f>IF(C826=4,SUM(CS826+CS827+CS828+CU826+CU827+CU828)*Percapita/30*FZ$4+(CT826+CT827+CT828+CV826+CV827+CV828)*Cadeirante/30*FZ$4,IF(C826=3,IF(CS829+CU829=10,Fixo/30*FZ$4+(CS826+CS827+CS828+CU826+CU827+CU828)*Percapita/30*FZ$4+(CT829+CV829)*Cadeirante/30*FZ$4,IF(CS829+CU829&lt;=9,(CS829+CU829)*Crechee/30*FZ$4)+(CT829+CV829)*Cadeirante/30*FZ$4+(CS826+CS827+CS828+CU826+CU827+CU828)*Percapita/30*FZ$4)+IF(CS829+CU829&gt;=11,Fixo/30*FZ$4+(CS829+CU829-10)*Crechee/30*FZ$4,0),IF(C826=2,IF(CT826+CT827+CT828+CT829+CV826+CV827+CV828+CV829=1,Cadeirante/30*FZ$4,IF(CT826+CT827+CT828+CT829+CV826+CV827+CV828+CV829=2,Fixo/30*FZ$4,IF(CT826+CT827+CT828+CT829+CV826+CV827+CV828+CV829&gt;2,Fixo/30*FZ$4+(CT826+CT827+CT828+CT829+CV826+CV827+CV828+CV829-2)*Cadeirante/30*FZ$4)))+(CS826+CS827+CS828+CU826+CU827+CU828)*Percapita/30*FZ$4+(CS829+CU829)*Crechee/30*FZ$4,IF(C826=1,IF(CS826+CS827+CS828+CT826+CT827+CT828+CU826+CU827+CU828+CV826+CV827+CV828&lt;=15,(CS826+CS827+CS828+CU826+CU827+CU828)*Percapita/30*FZ$4,IF(CS826+CS827+CS828+CT826+CT827+CT828+CU826+CU827+CU828+CV826+CV827+CV828&gt;=16,Fixo/30*FZ$4+(CS826+CS827+CS828+CT826+CT827+CT828+CU826+CU827+CU828+CV826+CV827-16)*Percapita/30*FZ$4))))))</f>
        <v>0</v>
      </c>
      <c r="GA826" s="177">
        <f>IF(C826=4,SUM(CW826+CW827+CW828+CY826+CY827+CY828)*Percapita/30*GA$4+(CX826+CX827+CX828+CZ826+CZ827+CZ828)*Cadeirante/30*GA$4,IF(C826=3,IF(CW829+CY829=10,Fixo/30*GA$4+(CW826+CW827+CW828+CY826+CY827+CY828)*Percapita/30*GA$4+(CX829+CZ829)*Cadeirante/30*GA$4,IF(CW829+CY829&lt;=9,(CW829+CY829)*Crechee/30*GA$4)+(CX829+CZ829)*Cadeirante/30*GA$4+(CW826+CW827+CW828+CY826+CY827+CY828)*Percapita/30*GA$4)+IF(CW829+CY829&gt;=11,Fixo/30*GA$4+(CW829+CY829-10)*Crechee/30*GA$4,0),IF(C826=2,IF(CX826+CX827+CX828+CX829+CZ826+CZ827+CZ828+CZ829=1,Cadeirante/30*GA$4,IF(CX826+CX827+CX828+CX829+CZ826+CZ827+CZ828+CZ829=2,Fixo/30*GA$4,IF(CX826+CX827+CX828+CX829+CZ826+CZ827+CZ828+CZ829&gt;2,Fixo/30*GA$4+(CX826+CX827+CX828+CX829+CZ826+CZ827+CZ828+CZ829-2)*Cadeirante/30*GA$4)))+(CW826+CW827+CW828+CY826+CY827+CY828)*Percapita/30*GA$4+(CW829+CY829)*Crechee/30*GA$4,IF(C826=1,IF(CW826+CW827+CW828+CX826+CX827+CX828+CY826+CY827+CY828+CZ826+CZ827+CZ828&lt;=15,(CW826+CW827+CW828+CY826+CY827+CY828)*Percapita/30*GA$4,IF(CW826+CW827+CW828+CX826+CX827+CX828+CY826+CY827+CY828+CZ826+CZ827+CZ828&gt;=16,Fixo/30*GA$4+(CW826+CW827+CW828+CX826+CX827+CX828+CY826+CY827+CY828+CZ826+CZ827-16)*Percapita/30*GA$4))))))</f>
        <v>0</v>
      </c>
      <c r="GB826" s="177">
        <f>IF(C826=4,SUM(DA826+DA827+DA828+DC826+DC827+DC828)*Percapita/30*GB$4+(DB826+DB827+DB828+DD826+DD827+DD828)*Cadeirante/30*GB$4,IF(C826=3,IF(DA829+DC829=10,Fixo/30*GB$4+(DA826+DA827+DA828+DC826+DC827+DC828)*Percapita/30*GB$4+(DB829+DD829)*Cadeirante/30*GB$4,IF(DA829+DC829&lt;=9,(DA829+DC829)*Crechee/30*GB$4)+(DB829+DD829)*Cadeirante/30*GB$4+(DA826+DA827+DA828+DC826+DC827+DC828)*Percapita/30*GB$4)+IF(DA829+DC829&gt;=11,Fixo/30*GB$4+(DA829+DC829-10)*Crechee/30*GB$4,0),IF(C826=2,IF(DB826+DB827+DB828+DB829+DD826+DD827+DD828+DD829=1,Cadeirante/30*GB$4,IF(DB826+DB827+DB828+DB829+DD826+DD827+DD828+DD829=2,Fixo/30*GB$4,IF(DB826+DB827+DB828+DB829+DD826+DD827+DD828+DD829&gt;2,Fixo/30*GB$4+(DB826+DB827+DB828+DB829+DD826+DD827+DD828+DD829-2)*Cadeirante/30*GB$4)))+(DA826+DA827+DA828+DC826+DC827+DC828)*Percapita/30*GB$4+(DA829+DC829)*Crechee/30*GB$4,IF(C826=1,IF(DA826+DA827+DA828+DB826+DB827+DB828+DC826+DC827+DC828+DD826+DD827+DD828&lt;=15,(DA826+DA827+DA828+DC826+DC827+DC828)*Percapita/30*GB$4,IF(DA826+DA827+DA828+DB826+DB827+DB828+DC826+DC827+DC828+DD826+DD827+DD828&gt;=16,Fixo/30*GB$4+(DA826+DA827+DA828+DB826+DB827+DB828+DC826+DC827+DC828+DD826+DD827-16)*Percapita/30*GB$4))))))</f>
        <v>0</v>
      </c>
      <c r="GC826" s="177">
        <f>IF(C826=4,SUM(DE826+DE827+DE828+DG826+DG827+DG828)*Percapita/30*GC$4+(DF826+DF827+DF828+DH826+DH827+DH828)*Cadeirante/30*GC$4,IF(C826=3,IF(DE829+DG829=10,Fixo/30*GC$4+(DE826+DE827+DE828+DG826+DG827+DG828)*Percapita/30*GC$4+(DF829+DH829)*Cadeirante/30*GC$4,IF(DE829+DG829&lt;=9,(DE829+DG829)*Crechee/30*GC$4)+(DF829+DH829)*Cadeirante/30*GC$4+(DE826+DE827+DE828+DG826+DG827+DG828)*Percapita/30*GC$4)+IF(DE829+DG829&gt;=11,Fixo/30*GC$4+(DE829+DG829-10)*Crechee/30*GC$4,0),IF(C826=2,IF(DF826+DF827+DF828+DF829+DH826+DH827+DH828+DH829=1,Cadeirante/30*GC$4,IF(DF826+DF827+DF828+DF829+DH826+DH827+DH828+DH829=2,Fixo/30*GC$4,IF(DF826+DF827+DF828+DF829+DH826+DH827+DH828+DH829&gt;2,Fixo/30*GC$4+(DF826+DF827+DF828+DF829+DH826+DH827+DH828+DH829-2)*Cadeirante/30*GC$4)))+(DE826+DE827+DE828+DG826+DG827+DG828)*Percapita/30*GC$4+(DE829+DG829)*Crechee/30*GC$4,IF(C826=1,IF(DE826+DE827+DE828+DF826+DF827+DF828+DG826+DG827+DG828+DH826+DH827+DH828&lt;=15,(DE826+DE827+DE828+DG826+DG827+DG828)*Percapita/30*GC$4,IF(DE826+DE827+DE828+DF826+DF827+DF828+DG826+DG827+DG828+DH826+DH827+DH828&gt;=16,Fixo/30*GC$4+(DE826+DE827+DE828+DF826+DF827+DF828+DG826+DG827+DG828+DH826+DH827-16)*Percapita/30*GC$4))))))</f>
        <v>0</v>
      </c>
      <c r="GD826" s="177">
        <f>IF(C826=4,SUM(DI826+DI827+DI828+DK826+DK827+DK828)*Percapita/30*GD$4+(DJ826+DJ827+DJ828+DL826+DL827+DL828)*Cadeirante/30*GD$4,IF(C826=3,IF(DI829+DK829=10,Fixo/30*GD$4+(DI826+DI827+DI828+DK826+DK827+DK828)*Percapita/30*GD$4+(DJ829+DL829)*Cadeirante/30*GD$4,IF(DI829+DK829&lt;=9,(DI829+DK829)*Crechee/30*GD$4)+(DJ829+DL829)*Cadeirante/30*GD$4+(DI826+DI827+DI828+DK826+DK827+DK828)*Percapita/30*GD$4)+IF(DI829+DK829&gt;=11,Fixo/30*GD$4+(DI829+DK829-10)*Crechee/30*GD$4,0),IF(C826=2,IF(DJ826+DJ827+DJ828+DJ829+DL826+DL827+DL828+DL829=1,Cadeirante/30*GD$4,IF(DJ826+DJ827+DJ828+DJ829+DL826+DL827+DL828+DL829=2,Fixo/30*GD$4,IF(DJ826+DJ827+DJ828+DJ829+DL826+DL827+DL828+DL829&gt;2,Fixo/30*GD$4+(DJ826+DJ827+DJ828+DJ829+DL826+DL827+DL828+DL829-2)*Cadeirante/30*GD$4)))+(DI826+DI827+DI828+DK826+DK827+DK828)*Percapita/30*GD$4+(DI829+DK829)*Crechee/30*GD$4,IF(C826=1,IF(DI826+DI827+DI828+DJ826+DJ827+DJ828+DK826+DK827+DK828+DL826+DL827+DL828&lt;=15,(DI826+DI827+DI828+DK826+DK827+DK828)*Percapita/30*GD$4,IF(DI826+DI827+DI828+DJ826+DJ827+DJ828+DK826+DK827+DK828+DL826+DL827+DL828&gt;=16,Fixo/30*GD$4+(DI826+DI827+DI828+DJ826+DJ827+DJ828+DK826+DK827+DK828+DL826+DL827-16)*Percapita/30*GD$4))))))</f>
        <v>0</v>
      </c>
      <c r="GE826" s="177">
        <f>IF(C826=4,SUM(DM826+DM827+DM828+DO826+DO827+DO828)*Percapita/30*GE$4+(DN826+DN827+DN828+DP826+DP827+DP828)*Cadeirante/30*GE$4,IF(C826=3,IF(DM829+DO829=10,Fixo/30*GE$4+(DM826+DM827+DM828+DO826+DO827+DO828)*Percapita/30*GE$4+(DN829+DP829)*Cadeirante/30*GE$4,IF(DM829+DO829&lt;=9,(DM829+DO829)*Crechee/30*GE$4)+(DN829+DP829)*Cadeirante/30*GE$4+(DM826+DM827+DM828+DO826+DO827+DO828)*Percapita/30*GE$4)+IF(DM829+DO829&gt;=11,Fixo/30*GE$4+(DM829+DO829-10)*Crechee/30*GE$4,0),IF(C826=2,IF(DN826+DN827+DN828+DN829+DP826+DP827+DP828+DP829=1,Cadeirante/30*GE$4,IF(DN826+DN827+DN828+DN829+DP826+DP827+DP828+DP829=2,Fixo/30*GE$4,IF(DN826+DN827+DN828+DN829+DP826+DP827+DP828+DP829&gt;2,Fixo/30*GE$4+(DN826+DN827+DN828+DN829+DP826+DP827+DP828+DP829-2)*Cadeirante/30*GE$4)))+(DM826+DM827+DM828+DO826+DO827+DO828)*Percapita/30*GE$4+(DM829+DO829)*Crechee/30*GE$4,IF(C826=1,IF(DM826+DM827+DM828+DN826+DN827+DN828+DO826+DO827+DO828+DP826+DP827+DP828&lt;=15,(DM826+DM827+DM828+DO826+DO827+DO828)*Percapita/30*GE$4,IF(DM826+DM827+DM828+DN826+DN827+DN828+DO826+DO827+DO828+DP826+DP827+DP828&gt;=16,Fixo/30*GE$4+(DM826+DM827+DM828+DN826+DN827+DN828+DO826+DO827+DO828+DP826+DP827-16)*Percapita/30*GE$4))))))</f>
        <v>0</v>
      </c>
      <c r="GF826" s="177">
        <f>IF(C826=4,SUM(DQ826+DQ827+DQ828+DS826+DS827+DS828)*Percapita/30*GF$4+(DR826+DR827+DR828+DT826+DT827+DT828)*Cadeirante/30*GF$4,IF(C826=3,IF(DQ829+DS829=10,Fixo/30*GF$4+(DQ826+DQ827+DQ828+DS826+DS827+DS828)*Percapita/30*GF$4+(DR829+DT829)*Cadeirante/30*GF$4,IF(DQ829+DS829&lt;=9,(DQ829+DS829)*Crechee/30*GF$4)+(DR829+DT829)*Cadeirante/30*GF$4+(DQ826+DQ827+DQ828+DS826+DS827+DS828)*Percapita/30*GF$4)+IF(DQ829+DS829&gt;=11,Fixo/30*GF$4+(DQ829+DS829-10)*Crechee/30*GF$4,0),IF(C826=2,IF(DR826+DR827+DR828+DR829+DT826+DT827+DT828+DT829=1,Cadeirante/30*GF$4,IF(DR826+DR827+DR828+DR829+DT826+DT827+DT828+DT829=2,Fixo/30*GF$4,IF(DR826+DR827+DR828+DR829+DT826+DT827+DT828+DT829&gt;2,Fixo/30*GF$4+(DR826+DR827+DR828+DR829+DT826+DT827+DT828+DT829-2)*Cadeirante/30*GF$4)))+(DQ826+DQ827+DQ828+DS826+DS827+DS828)*Percapita/30*GF$4+(DQ829+DS829)*Crechee/30*GF$4,IF(C826=1,IF(DQ826+DQ827+DQ828+DR826+DR827+DR828+DS826+DS827+DS828+DT826+DT827+DT828&lt;=15,(DQ826+DQ827+DQ828+DS826+DS827+DS828)*Percapita/30*GF$4,IF(DQ826+DQ827+DQ828+DR826+DR827+DR828+DS826+DS827+DS828+DT826+DT827+DT828&gt;=16,Fixo/30*GF$4+(DQ826+DQ827+DQ828+DR826+DR827+DR828+DS826+DS827+DS828+DT826+DT827-16)*Percapita/30*GF$4))))))</f>
        <v>0</v>
      </c>
      <c r="GG826" s="177">
        <f>IF(C826=4,SUM(DU826+DU827+DU828+DW826+DW827+DW828)*Percapita/30*GG$4+(DV826+DV827+DV828+DX826+DX827+DX828)*Cadeirante/30*GG$4,IF(C826=3,IF(DU829+DW829=10,Fixo/30*GG$4+(DU826+DU827+DU828+DW826+DW827+DW828)*Percapita/30*GG$4+(DV829+DX829)*Cadeirante/30*GG$4,IF(DU829+DW829&lt;=9,(DU829+DW829)*Crechee/30*GG$4)+(DV829+DX829)*Cadeirante/30*GG$4+(DU826+DU827+DU828+DW826+DW827+DW828)*Percapita/30*GG$4)+IF(DU829+DW829&gt;=11,Fixo/30*GG$4+(DU829+DW829-10)*Crechee/30*GG$4,0),IF(C826=2,IF(DV826+DV827+DV828+DV829+DX826+DX827+DX828+DX829=1,Cadeirante/30*GG$4,IF(DV826+DV827+DV828+DV829+DX826+DX827+DX828+DX829=2,Fixo/30*GG$4,IF(DV826+DV827+DV828+DV829+DX826+DX827+DX828+DX829&gt;2,Fixo/30*GG$4+(DV826+DV827+DV828+DV829+DX826+DX827+DX828+DX829-2)*Cadeirante/30*GG$4)))+(DU826+DU827+DU828+DW826+DW827+DW828)*Percapita/30*GG$4+(DU829+DW829)*Crechee/30*GG$4,IF(C826=1,IF(DU826+DU827+DU828+DV826+DV827+DV828+DW826+DW827+DW828+DX826+DX827+DX828&lt;=15,(DU826+DU827+DU828+DW826+DW827+DW828)*Percapita/30*GG$4,IF(DU826+DU827+DU828+DV826+DV827+DV828+DW826+DW827+DW828+DX826+DX827+DX828&gt;=16,Fixo/30*GG$4+(DU826+DU827+DU828+DV826+DV827+DV828+DW826+DW827+DW828+DX826+DX827-16)*Percapita/30*GG$4))))))</f>
        <v>0</v>
      </c>
      <c r="GH826" s="177">
        <f>IF(C826=4,SUM(DY826+DY827+DY828+EA826+EA827+EA828)*Percapita/30*GH$4+(DZ826+DZ827+DZ828+EB826+EB827+EB828)*Cadeirante/30*GH$4,IF(C826=3,IF(DY829+EA829=10,Fixo/30*GH$4+(DY826+DY827+DY828+EA826+EA827+EA828)*Percapita/30*GH$4+(DZ829+EB829)*Cadeirante/30*GH$4,IF(DY829+EA829&lt;=9,(DY829+EA829)*Crechee/30*GH$4)+(DZ829+EB829)*Cadeirante/30*GH$4+(DY826+DY827+DY828+EA826+EA827+EA828)*Percapita/30*GH$4)+IF(DY829+EA829&gt;=11,Fixo/30*GH$4+(DY829+EA829-10)*Crechee/30*GH$4,0),IF(C826=2,IF(DZ826+DZ827+DZ828+DZ829+EB826+EB827+EB828+EB829=1,Cadeirante/30*GH$4,IF(DZ826+DZ827+DZ828+DZ829+EB826+EB827+EB828+EB829=2,Fixo/30*GH$4,IF(DZ826+DZ827+DZ828+DZ829+EB826+EB827+EB828+EB829&gt;2,Fixo/30*GH$4+(DZ826+DZ827+DZ828+DZ829+EB826+EB827+EB828+EB829-2)*Cadeirante/30*GH$4)))+(DY826+DY827+DY828+EA826+EA827+EA828)*Percapita/30*GH$4+(DY829+EA829)*Crechee/30*GH$4,IF(C826=1,IF(DY826+DY827+DY828+DZ826+DZ827+DZ828+EA826+EA827+EA828+EB826+EB827+EB828&lt;=15,(DY826+DY827+DY828+EA826+EA827+EA828)*Percapita/30*GH$4,IF(DY826+DY827+DY828+DZ826+DZ827+DZ828+EA826+EA827+EA828+EB826+EB827+EB828&gt;=16,Fixo/30*GH$4+(DY826+DY827+DY828+DZ826+DZ827+DZ828+EA826+EA827+EA828+EB826+EB827-16)*Percapita/30*GH$4))))))</f>
        <v>0</v>
      </c>
      <c r="GI826" s="177">
        <f>IF(C826=4,SUM(EC826+EC827+EC828+EE826+EE827+EE828)*Percapita/30*GI$4+(ED826+ED827+ED828+EF826+EF827+EF828)*Cadeirante/30*GI$4,IF(C826=3,IF(EC829+EE829=10,Fixo/30*GI$4+(EC826+EC827+EC828+EE826+EE827+EE828)*Percapita/30*GI$4+(ED829+EF829)*Cadeirante/30*GI$4,IF(EC829+EE829&lt;=9,(EC829+EE829)*Crechee/30*GI$4)+(ED829+EF829)*Cadeirante/30*GI$4+(EC826+EC827+EC828+EE826+EE827+EE828)*Percapita/30*GI$4)+IF(EC829+EE829&gt;=11,Fixo/30*GI$4+(EC829+EE829-10)*Crechee/30*GI$4,0),IF(C826=2,IF(ED826+ED827+ED828+ED829+EF826+EF827+EF828+EF829=1,Cadeirante/30*GI$4,IF(ED826+ED827+ED828+ED829+EF826+EF827+EF828+EF829=2,Fixo/30*GI$4,IF(ED826+ED827+ED828+ED829+EF826+EF827+EF828+EF829&gt;2,Fixo/30*GI$4+(ED826+ED827+ED828+ED829+EF826+EF827+EF828+EF829-2)*Cadeirante/30*GI$4)))+(EC826+EC827+EC828+EE826+EE827+EE828)*Percapita/30*GI$4+(EC829+EE829)*Crechee/30*GI$4,IF(C826=1,IF(EC826+EC827+EC828+ED826+ED827+ED828+EE826+EE827+EE828+EF826+EF827+EF828&lt;=15,(EC826+EC827+EC828+EE826+EE827+EE828)*Percapita/30*GI$4,IF(EC826+EC827+EC828+ED826+ED827+ED828+EE826+EE827+EE828+EF826+EF827+EF828&gt;=16,Fixo/30*GI$4+(EC826+EC827+EC828+ED826+ED827+ED828+EE826+EE827+EE828+EF826+EF827-16)*Percapita/30*GI$4))))))</f>
        <v>0</v>
      </c>
      <c r="GJ826" s="177">
        <f>IF(C826=4,SUM(EG826+EG827+EG828+EI826+EI827+EI828)*Percapita/30*GJ$4+(EH826+EH827+EH828+EJ826+EJ827+EJ828)*Cadeirante/30*GJ$4,IF(C826=3,IF(EG829+EI829=10,Fixo/30*GJ$4+(EG826+EG827+EG828+EI826+EI827+EI828)*Percapita/30*GJ$4+(EH829+EJ829)*Cadeirante/30*GJ$4,IF(EG829+EI829&lt;=9,(EG829+EI829)*Crechee/30*GJ$4)+(EH829+EJ829)*Cadeirante/30*GJ$4+(EG826+EG827+EG828+EI826+EI827+EI828)*Percapita/30*GJ$4)+IF(EG829+EI829&gt;=11,Fixo/30*GJ$4+(EG829+EI829-10)*Crechee/30*GJ$4,0),IF(C826=2,IF(EH826+EH827+EH828+EH829+EJ826+EJ827+EJ828+EJ829=1,Cadeirante/30*GJ$4,IF(EH826+EH827+EH828+EH829+EJ826+EJ827+EJ828+EJ829=2,Fixo/30*GJ$4,IF(EH826+EH827+EH828+EH829+EJ826+EJ827+EJ828+EJ829&gt;2,Fixo/30*GJ$4+(EH826+EH827+EH828+EH829+EJ826+EJ827+EJ828+EJ829-2)*Cadeirante/30*GJ$4)))+(EG826+EG827+EG828+EI826+EI827+EI828)*Percapita/30*GJ$4+(EG829+EI829)*Crechee/30*GJ$4,IF(C826=1,IF(EG826+EG827+EG828+EH826+EH827+EH828+EI826+EI827+EI828+EJ826+EJ827+EJ828&lt;=15,(EG826+EG827+EG828+EI826+EI827+EI828)*Percapita/30*GJ$4,IF(EG826+EG827+EG828+EH826+EH827+EH828+EI826+EI827+EI828+EJ826+EJ827+EJ828&gt;=16,Fixo/30*GJ$4+(EG826+EG827+EG828+EH826+EH827+EH828+EI826+EI827+EI828+EJ826+EJ827-16)*Percapita/30*GJ$4))))))</f>
        <v>0</v>
      </c>
      <c r="GK826" s="178"/>
      <c r="GL826" s="103">
        <f t="shared" si="895"/>
        <v>0</v>
      </c>
      <c r="GM826" s="124"/>
      <c r="GN826" s="104">
        <f>SUMIF(V826:V829,"&lt;0")*Cadeirante/30*GN$4+SUMIF(X826:X829,"&lt;0")*Cadeirante/30*GN$4</f>
        <v>0</v>
      </c>
      <c r="GO826" s="104">
        <f>SUMIF(Z826:Z829,"&lt;0")*Cadeirante/30*GO$4+SUMIF(AB826:AB829,"&lt;0")*Cadeirante/30*GO$4</f>
        <v>0</v>
      </c>
      <c r="GP826" s="104">
        <f>SUMIF(AD826:AD829,"&lt;0")*Cadeirante/30*GP$4+SUMIF(AF826:AF829,"&lt;0")*Cadeirante/30*GP$4</f>
        <v>0</v>
      </c>
      <c r="GQ826" s="104">
        <f>SUMIF(AH826:AH829,"&lt;0")*Cadeirante/30*GQ$4+SUMIF(AJ826:AJ829,"&lt;0")*Cadeirante/30*GQ$4</f>
        <v>0</v>
      </c>
      <c r="GR826" s="104">
        <f>SUMIF(AL826:AL829,"&lt;0")*Cadeirante/30*GR$4+SUMIF(AN826:AN829,"&lt;0")*Cadeirante/30*GR$4</f>
        <v>0</v>
      </c>
      <c r="GS826" s="104">
        <f>SUMIF(AP826:AP829,"&lt;0")*Cadeirante/30*GS$4+SUMIF(AR826:AR829,"&lt;0")*Cadeirante/30*GS$4</f>
        <v>0</v>
      </c>
      <c r="GT826" s="104">
        <f>SUMIF(AT826:AT829,"&lt;0")*Cadeirante/30*GT$4+SUMIF(AV826:AV829,"&lt;0")*Cadeirante/30*GT$4</f>
        <v>0</v>
      </c>
      <c r="GU826" s="104">
        <f>SUMIF(AX826:AX829,"&lt;0")*Cadeirante/30*GU$4+SUMIF(AZ826:AZ829,"&lt;0")*Cadeirante/30*GU$4</f>
        <v>0</v>
      </c>
      <c r="GV826" s="104">
        <f>SUMIF(BB826:BB829,"&lt;0")*Cadeirante/30*GV$4+SUMIF(BD826:BD829,"&lt;0")*Cadeirante/30*GV$4</f>
        <v>0</v>
      </c>
      <c r="GW826" s="104">
        <f>SUMIF(BF826:BF829,"&lt;0")*Cadeirante/30*GW$4+SUMIF(BH826:BH829,"&lt;0")*Cadeirante/30*GW$4</f>
        <v>0</v>
      </c>
      <c r="GX826" s="104">
        <f>SUMIF(BJ826:BJ829,"&lt;0")*Cadeirante/30*GX$4+SUMIF(BL826:BL829,"&lt;0")*Cadeirante/30*GX$4</f>
        <v>0</v>
      </c>
      <c r="GY826" s="104">
        <f>SUMIF(BN826:BN829,"&lt;0")*Cadeirante/30*GY$4+SUMIF(BP826:BP829,"&lt;0")*Cadeirante/30*GY$4</f>
        <v>0</v>
      </c>
      <c r="GZ826" s="104">
        <f>SUMIF(BR826:BR829,"&lt;0")*Cadeirante/30*GZ$4+SUMIF(BT826:BT829,"&lt;0")*Cadeirante/30*GZ$4</f>
        <v>0</v>
      </c>
      <c r="HA826" s="104">
        <f>SUMIF(BV826:BV829,"&lt;0")*Cadeirante/30*HA$4+SUMIF(BX826:BX829,"&lt;0")*Cadeirante/30*HA$4</f>
        <v>0</v>
      </c>
      <c r="HB826" s="104">
        <f>SUMIF(BZ826:BZ829,"&lt;0")*Cadeirante/30*HB$4+SUMIF(CB826:CB829,"&lt;0")*Cadeirante/30*HB$4</f>
        <v>0</v>
      </c>
      <c r="HC826" s="104">
        <f>SUMIF(CD826:CD829,"&lt;0")*Cadeirante/30*HC$4+SUMIF(CF826:CF829,"&lt;0")*Cadeirante/30*HC$4</f>
        <v>0</v>
      </c>
      <c r="HD826" s="104">
        <f>SUMIF(CH826:CH829,"&lt;0")*Cadeirante/30*HD$4+SUMIF(CJ826:CJ829,"&lt;0")*Cadeirante/30*HD$4</f>
        <v>0</v>
      </c>
      <c r="HE826" s="104">
        <f>SUMIF(CL826:CL829,"&lt;0")*Cadeirante/30*HE$4+SUMIF(CN826:CN829,"&lt;0")*Cadeirante/30*HE$4</f>
        <v>0</v>
      </c>
      <c r="HF826" s="104">
        <f>SUMIF(CP826:CP829,"&lt;0")*Cadeirante/30*HF$4+SUMIF(CR826:CR829,"&lt;0")*Cadeirante/30*HF$4</f>
        <v>0</v>
      </c>
      <c r="HG826" s="104">
        <f>SUMIF(CT826:CT829,"&lt;0")*Cadeirante/30*HG$4+SUMIF(CV826:CV829,"&lt;0")*Cadeirante/30*HG$4</f>
        <v>0</v>
      </c>
      <c r="HH826" s="104">
        <f>SUMIF(CX826:CX829,"&lt;0")*Cadeirante/30*HH$4+SUMIF(CZ826:CZ829,"&lt;0")*Cadeirante/30*HH$4</f>
        <v>0</v>
      </c>
      <c r="HI826" s="104">
        <f>SUMIF(DB826:DB829,"&lt;0")*Cadeirante/30*HI$4+SUMIF(DD826:DD829,"&lt;0")*Cadeirante/30*HI$4</f>
        <v>0</v>
      </c>
      <c r="HJ826" s="104">
        <f>SUMIF(DF826:DF829,"&lt;0")*Cadeirante/30*HJ$4+SUMIF(DH826:DH829,"&lt;0")*Cadeirante/30*HJ$4</f>
        <v>0</v>
      </c>
      <c r="HK826" s="104">
        <f>SUMIF(DJ826:DJ829,"&lt;0")*Cadeirante/30*HK$4+SUMIF(DL826:DL829,"&lt;0")*Cadeirante/30*HK$4</f>
        <v>0</v>
      </c>
      <c r="HL826" s="104">
        <f>SUMIF(DN826:DN829,"&lt;0")*Cadeirante/30*HL$4+SUMIF(DP826:DP829,"&lt;0")*Cadeirante/30*HL$4</f>
        <v>0</v>
      </c>
      <c r="HM826" s="104">
        <f>SUMIF(DR826:DR829,"&lt;0")*Cadeirante/30*HM$4+SUMIF(DT826:DT829,"&lt;0")*Cadeirante/30*HM$4</f>
        <v>0</v>
      </c>
      <c r="HN826" s="104">
        <f>SUMIF(DV826:DV829,"&lt;0")*Cadeirante/30*HN$4+SUMIF(DX826:DX829,"&lt;0")*Cadeirante/30*HN$4</f>
        <v>0</v>
      </c>
      <c r="HO826" s="104">
        <f>SUMIF(DZ826:DZ829,"&lt;0")*Cadeirante/30*HO$4+SUMIF(EB826:EB829,"&lt;0")*Cadeirante/30*HO$4</f>
        <v>0</v>
      </c>
      <c r="HP826" s="104">
        <f>SUMIF(ED826:ED829,"&lt;0")*Cadeirante/30*HP$4+SUMIF(EF826:EF829,"&lt;0")*Cadeirante/30*HP$4</f>
        <v>0</v>
      </c>
      <c r="HQ826" s="64"/>
      <c r="HR826" s="64"/>
      <c r="HS826" s="64"/>
      <c r="HT826" s="64"/>
      <c r="HU826" s="64"/>
      <c r="HV826" s="64"/>
      <c r="HW826" s="176">
        <v>17629.309999999998</v>
      </c>
      <c r="HX826" s="64"/>
      <c r="HY826" s="280">
        <f>IF(ISTEXT(EM826), VALUE(EM826), EM826)</f>
        <v>0</v>
      </c>
      <c r="HZ826" s="280">
        <f>IF(ISTEXT(EN826), VALUE(EN826), EN826)</f>
        <v>0</v>
      </c>
      <c r="IA826" s="280">
        <f>IF(ISTEXT(EO826), VALUE(EO826), EO826)</f>
        <v>0</v>
      </c>
      <c r="IB826" s="64" t="b">
        <f>HW826=FE826</f>
        <v>0</v>
      </c>
      <c r="IC826" s="64"/>
    </row>
    <row r="827" spans="1:237" s="106" customFormat="1" ht="22.5" customHeight="1" x14ac:dyDescent="0.25">
      <c r="A827" s="368" t="s">
        <v>3915</v>
      </c>
      <c r="B827" s="369" t="s">
        <v>3916</v>
      </c>
      <c r="C827" s="370" t="s">
        <v>3229</v>
      </c>
      <c r="D827" s="371" t="s">
        <v>3917</v>
      </c>
      <c r="E827" s="371" t="s">
        <v>3918</v>
      </c>
      <c r="F827" s="372" t="s">
        <v>3222</v>
      </c>
      <c r="G827" s="372" t="s">
        <v>3223</v>
      </c>
      <c r="H827" s="373" t="s">
        <v>248</v>
      </c>
      <c r="I827" s="374" t="s">
        <v>3919</v>
      </c>
      <c r="J827" s="421" t="s">
        <v>3227</v>
      </c>
      <c r="K827" s="421" t="s">
        <v>3230</v>
      </c>
      <c r="L827" s="329">
        <f>CONTINUA!BV827</f>
        <v>69</v>
      </c>
      <c r="M827" s="329">
        <f>CONTINUA!BW827</f>
        <v>0</v>
      </c>
      <c r="N827" s="657">
        <v>8.8999999999999996E-2</v>
      </c>
      <c r="O827" s="658" t="s">
        <v>4236</v>
      </c>
      <c r="P827" s="659" t="s">
        <v>206</v>
      </c>
      <c r="Q827" s="400">
        <v>50</v>
      </c>
      <c r="R827" s="401"/>
      <c r="S827" s="400"/>
      <c r="T827" s="401"/>
      <c r="U827" s="400"/>
      <c r="V827" s="401"/>
      <c r="W827" s="400"/>
      <c r="X827" s="401"/>
      <c r="Y827" s="400"/>
      <c r="Z827" s="401"/>
      <c r="AA827" s="400"/>
      <c r="AB827" s="401"/>
      <c r="AC827" s="400"/>
      <c r="AD827" s="401"/>
      <c r="AE827" s="400"/>
      <c r="AF827" s="401"/>
      <c r="AG827" s="400"/>
      <c r="AH827" s="401"/>
      <c r="AI827" s="400"/>
      <c r="AJ827" s="401"/>
      <c r="AK827" s="400"/>
      <c r="AL827" s="401"/>
      <c r="AM827" s="400"/>
      <c r="AN827" s="401"/>
      <c r="AO827" s="400"/>
      <c r="AP827" s="401"/>
      <c r="AQ827" s="400"/>
      <c r="AR827" s="401"/>
      <c r="AS827" s="400"/>
      <c r="AT827" s="401"/>
      <c r="AU827" s="400"/>
      <c r="AV827" s="401"/>
      <c r="AW827" s="400"/>
      <c r="AX827" s="401"/>
      <c r="AY827" s="400"/>
      <c r="AZ827" s="401"/>
      <c r="BA827" s="400">
        <v>-1</v>
      </c>
      <c r="BB827" s="401"/>
      <c r="BC827" s="400"/>
      <c r="BD827" s="401"/>
      <c r="BE827" s="400"/>
      <c r="BF827" s="401"/>
      <c r="BG827" s="400"/>
      <c r="BH827" s="401"/>
      <c r="BI827" s="400"/>
      <c r="BJ827" s="401"/>
      <c r="BK827" s="400"/>
      <c r="BL827" s="401"/>
      <c r="BM827" s="400"/>
      <c r="BN827" s="401"/>
      <c r="BO827" s="400"/>
      <c r="BP827" s="401"/>
      <c r="BQ827" s="400"/>
      <c r="BR827" s="401"/>
      <c r="BS827" s="400"/>
      <c r="BT827" s="401"/>
      <c r="BU827" s="400"/>
      <c r="BV827" s="401"/>
      <c r="BW827" s="400"/>
      <c r="BX827" s="401"/>
      <c r="BY827" s="400"/>
      <c r="BZ827" s="401"/>
      <c r="CA827" s="400"/>
      <c r="CB827" s="401"/>
      <c r="CC827" s="400"/>
      <c r="CD827" s="401"/>
      <c r="CE827" s="400"/>
      <c r="CF827" s="401"/>
      <c r="CG827" s="400"/>
      <c r="CH827" s="401"/>
      <c r="CI827" s="400"/>
      <c r="CJ827" s="401"/>
      <c r="CK827" s="400"/>
      <c r="CL827" s="401"/>
      <c r="CM827" s="400"/>
      <c r="CN827" s="401"/>
      <c r="CO827" s="400"/>
      <c r="CP827" s="401"/>
      <c r="CQ827" s="400"/>
      <c r="CR827" s="401"/>
      <c r="CS827" s="400"/>
      <c r="CT827" s="401"/>
      <c r="CU827" s="400"/>
      <c r="CV827" s="401"/>
      <c r="CW827" s="400"/>
      <c r="CX827" s="401"/>
      <c r="CY827" s="400"/>
      <c r="CZ827" s="401"/>
      <c r="DA827" s="400"/>
      <c r="DB827" s="401"/>
      <c r="DC827" s="400"/>
      <c r="DD827" s="401"/>
      <c r="DE827" s="400"/>
      <c r="DF827" s="401"/>
      <c r="DG827" s="400"/>
      <c r="DH827" s="401"/>
      <c r="DI827" s="400"/>
      <c r="DJ827" s="401"/>
      <c r="DK827" s="400"/>
      <c r="DL827" s="401"/>
      <c r="DM827" s="400"/>
      <c r="DN827" s="401"/>
      <c r="DO827" s="400"/>
      <c r="DP827" s="401"/>
      <c r="DQ827" s="400"/>
      <c r="DR827" s="401"/>
      <c r="DS827" s="400"/>
      <c r="DT827" s="401"/>
      <c r="DU827" s="400"/>
      <c r="DV827" s="401"/>
      <c r="DW827" s="400"/>
      <c r="DX827" s="401"/>
      <c r="DY827" s="400"/>
      <c r="DZ827" s="401"/>
      <c r="EA827" s="400"/>
      <c r="EB827" s="401"/>
      <c r="EC827" s="400"/>
      <c r="ED827" s="401"/>
      <c r="EE827" s="400"/>
      <c r="EF827" s="401"/>
      <c r="EG827" s="400"/>
      <c r="EH827" s="401"/>
      <c r="EI827" s="400"/>
      <c r="EJ827" s="447"/>
      <c r="EK827" s="511"/>
      <c r="EL827" s="514"/>
      <c r="EM827" s="448"/>
      <c r="EN827" s="344"/>
      <c r="EO827" s="345"/>
      <c r="EP827" s="171">
        <f t="shared" si="888"/>
        <v>50</v>
      </c>
      <c r="EQ827" s="171">
        <f t="shared" si="889"/>
        <v>-1</v>
      </c>
      <c r="ER827" s="171">
        <f t="shared" si="890"/>
        <v>0</v>
      </c>
      <c r="ES827" s="171">
        <f t="shared" si="891"/>
        <v>0</v>
      </c>
      <c r="ET827" s="171">
        <f t="shared" si="892"/>
        <v>0</v>
      </c>
      <c r="EU827" s="171">
        <f t="shared" si="893"/>
        <v>0</v>
      </c>
      <c r="EV827" s="172">
        <f t="shared" si="894"/>
        <v>49</v>
      </c>
      <c r="EW827" s="173"/>
      <c r="EX827" s="248">
        <f t="shared" si="941"/>
        <v>0</v>
      </c>
      <c r="EY827" s="174">
        <f>(L827*regular)+(M827*Cadeirantee)</f>
        <v>665.16000000000008</v>
      </c>
      <c r="EZ827" s="249">
        <f>SUMIF(FG827:GJ827,"&gt;0")</f>
        <v>0</v>
      </c>
      <c r="FA827" s="249">
        <f>SUMIF(FG827:GJ827,"&lt;0")+SUMIF(GN827:HP827,"&lt;0")</f>
        <v>0</v>
      </c>
      <c r="FB827" s="174">
        <v>0</v>
      </c>
      <c r="FC827" s="126">
        <f>N827*km*'VALORES TABELA'!$B$13</f>
        <v>2.1644799999999997</v>
      </c>
      <c r="FD827" s="250">
        <f t="shared" ref="FD827:FD830" si="942">GL827</f>
        <v>0</v>
      </c>
      <c r="FE827" s="105"/>
      <c r="FF827" s="119"/>
      <c r="FG827" s="119"/>
      <c r="FH827" s="119"/>
      <c r="FI827" s="119"/>
      <c r="FJ827" s="119"/>
      <c r="FK827" s="119"/>
      <c r="FL827" s="119"/>
      <c r="FM827" s="119"/>
      <c r="FN827" s="119"/>
      <c r="FO827" s="119"/>
      <c r="FP827" s="119"/>
      <c r="FQ827" s="119"/>
      <c r="FR827" s="119"/>
      <c r="FS827" s="119"/>
      <c r="FT827" s="119"/>
      <c r="FU827" s="119"/>
      <c r="FV827" s="119"/>
      <c r="FW827" s="119"/>
      <c r="FX827" s="119"/>
      <c r="FY827" s="119"/>
      <c r="FZ827" s="119"/>
      <c r="GA827" s="119"/>
      <c r="GB827" s="119"/>
      <c r="GC827" s="119"/>
      <c r="GD827" s="119"/>
      <c r="GE827" s="119"/>
      <c r="GF827" s="119"/>
      <c r="GG827" s="119"/>
      <c r="GH827" s="119"/>
      <c r="GI827" s="119"/>
      <c r="GJ827" s="119"/>
      <c r="GK827" s="251"/>
      <c r="GL827" s="103">
        <f t="shared" si="895"/>
        <v>0</v>
      </c>
      <c r="GM827" s="124"/>
      <c r="GN827" s="104"/>
      <c r="GO827" s="104"/>
      <c r="GP827" s="104"/>
      <c r="GQ827" s="104"/>
      <c r="GR827" s="104"/>
      <c r="GS827" s="104"/>
      <c r="GT827" s="104"/>
      <c r="GU827" s="104"/>
      <c r="GV827" s="104"/>
      <c r="GW827" s="104"/>
      <c r="GX827" s="104"/>
      <c r="GY827" s="104"/>
      <c r="GZ827" s="104"/>
      <c r="HA827" s="104"/>
      <c r="HB827" s="104"/>
      <c r="HC827" s="104"/>
      <c r="HD827" s="104"/>
      <c r="HE827" s="104"/>
      <c r="HF827" s="104"/>
      <c r="HG827" s="104"/>
      <c r="HH827" s="104"/>
      <c r="HI827" s="104"/>
      <c r="HJ827" s="104"/>
      <c r="HK827" s="104"/>
      <c r="HL827" s="104"/>
      <c r="HM827" s="104"/>
      <c r="HN827" s="104"/>
      <c r="HO827" s="104"/>
      <c r="HP827" s="104"/>
      <c r="HQ827" s="64"/>
      <c r="HR827" s="64"/>
      <c r="HS827" s="64"/>
      <c r="HT827" s="64"/>
      <c r="HU827" s="64"/>
      <c r="HV827" s="64"/>
      <c r="HW827" s="105"/>
      <c r="HX827" s="64"/>
      <c r="HY827" s="280">
        <f t="shared" ref="HY827:HY830" si="943">IF(ISTEXT(EM827), VALUE(EM827), EM827)</f>
        <v>0</v>
      </c>
      <c r="HZ827" s="280">
        <f t="shared" ref="HZ827:HZ830" si="944">IF(ISTEXT(EN827), VALUE(EN827), EN827)</f>
        <v>0</v>
      </c>
      <c r="IA827" s="280">
        <f t="shared" ref="IA827:IA830" si="945">IF(ISTEXT(EO827), VALUE(EO827), EO827)</f>
        <v>0</v>
      </c>
      <c r="IB827" s="64"/>
      <c r="IC827" s="64"/>
    </row>
    <row r="828" spans="1:237" s="106" customFormat="1" ht="22.5" customHeight="1" x14ac:dyDescent="0.25">
      <c r="A828" s="368" t="s">
        <v>3915</v>
      </c>
      <c r="B828" s="369" t="s">
        <v>3916</v>
      </c>
      <c r="C828" s="375" t="s">
        <v>3229</v>
      </c>
      <c r="D828" s="371" t="s">
        <v>3917</v>
      </c>
      <c r="E828" s="371" t="s">
        <v>3918</v>
      </c>
      <c r="F828" s="376" t="s">
        <v>3222</v>
      </c>
      <c r="G828" s="376" t="s">
        <v>3223</v>
      </c>
      <c r="H828" s="373" t="s">
        <v>248</v>
      </c>
      <c r="I828" s="374" t="s">
        <v>3919</v>
      </c>
      <c r="J828" s="421" t="s">
        <v>3227</v>
      </c>
      <c r="K828" s="422" t="s">
        <v>3231</v>
      </c>
      <c r="L828" s="329">
        <f>CONTINUA!BV828</f>
        <v>0</v>
      </c>
      <c r="M828" s="329">
        <f>CONTINUA!BW828</f>
        <v>0</v>
      </c>
      <c r="N828" s="657"/>
      <c r="O828" s="658" t="s">
        <v>4236</v>
      </c>
      <c r="P828" s="659" t="s">
        <v>206</v>
      </c>
      <c r="Q828" s="400"/>
      <c r="R828" s="401"/>
      <c r="S828" s="400"/>
      <c r="T828" s="401"/>
      <c r="U828" s="400"/>
      <c r="V828" s="401"/>
      <c r="W828" s="400"/>
      <c r="X828" s="401"/>
      <c r="Y828" s="400"/>
      <c r="Z828" s="401"/>
      <c r="AA828" s="400"/>
      <c r="AB828" s="401"/>
      <c r="AC828" s="400"/>
      <c r="AD828" s="401"/>
      <c r="AE828" s="400"/>
      <c r="AF828" s="401"/>
      <c r="AG828" s="400"/>
      <c r="AH828" s="401"/>
      <c r="AI828" s="400"/>
      <c r="AJ828" s="401"/>
      <c r="AK828" s="400"/>
      <c r="AL828" s="401"/>
      <c r="AM828" s="400"/>
      <c r="AN828" s="401"/>
      <c r="AO828" s="400"/>
      <c r="AP828" s="401"/>
      <c r="AQ828" s="400"/>
      <c r="AR828" s="401"/>
      <c r="AS828" s="400"/>
      <c r="AT828" s="401"/>
      <c r="AU828" s="400"/>
      <c r="AV828" s="401"/>
      <c r="AW828" s="400"/>
      <c r="AX828" s="401"/>
      <c r="AY828" s="400"/>
      <c r="AZ828" s="401"/>
      <c r="BA828" s="400"/>
      <c r="BB828" s="401"/>
      <c r="BC828" s="400"/>
      <c r="BD828" s="401"/>
      <c r="BE828" s="400"/>
      <c r="BF828" s="401"/>
      <c r="BG828" s="400"/>
      <c r="BH828" s="401"/>
      <c r="BI828" s="400"/>
      <c r="BJ828" s="401"/>
      <c r="BK828" s="400"/>
      <c r="BL828" s="401"/>
      <c r="BM828" s="400"/>
      <c r="BN828" s="401"/>
      <c r="BO828" s="400"/>
      <c r="BP828" s="401"/>
      <c r="BQ828" s="400"/>
      <c r="BR828" s="401"/>
      <c r="BS828" s="400"/>
      <c r="BT828" s="401"/>
      <c r="BU828" s="400"/>
      <c r="BV828" s="401"/>
      <c r="BW828" s="400"/>
      <c r="BX828" s="401"/>
      <c r="BY828" s="400"/>
      <c r="BZ828" s="401"/>
      <c r="CA828" s="400"/>
      <c r="CB828" s="401"/>
      <c r="CC828" s="400"/>
      <c r="CD828" s="401"/>
      <c r="CE828" s="400"/>
      <c r="CF828" s="401"/>
      <c r="CG828" s="400"/>
      <c r="CH828" s="401"/>
      <c r="CI828" s="400"/>
      <c r="CJ828" s="401"/>
      <c r="CK828" s="400"/>
      <c r="CL828" s="401"/>
      <c r="CM828" s="400"/>
      <c r="CN828" s="401"/>
      <c r="CO828" s="400"/>
      <c r="CP828" s="401"/>
      <c r="CQ828" s="400"/>
      <c r="CR828" s="401"/>
      <c r="CS828" s="400"/>
      <c r="CT828" s="401"/>
      <c r="CU828" s="400"/>
      <c r="CV828" s="401"/>
      <c r="CW828" s="400"/>
      <c r="CX828" s="401"/>
      <c r="CY828" s="400"/>
      <c r="CZ828" s="401"/>
      <c r="DA828" s="400"/>
      <c r="DB828" s="401"/>
      <c r="DC828" s="400"/>
      <c r="DD828" s="401"/>
      <c r="DE828" s="400"/>
      <c r="DF828" s="401"/>
      <c r="DG828" s="400"/>
      <c r="DH828" s="401"/>
      <c r="DI828" s="400"/>
      <c r="DJ828" s="401"/>
      <c r="DK828" s="400"/>
      <c r="DL828" s="401"/>
      <c r="DM828" s="400"/>
      <c r="DN828" s="401"/>
      <c r="DO828" s="400"/>
      <c r="DP828" s="401"/>
      <c r="DQ828" s="400"/>
      <c r="DR828" s="401"/>
      <c r="DS828" s="400"/>
      <c r="DT828" s="401"/>
      <c r="DU828" s="400"/>
      <c r="DV828" s="401"/>
      <c r="DW828" s="400"/>
      <c r="DX828" s="401"/>
      <c r="DY828" s="400"/>
      <c r="DZ828" s="401"/>
      <c r="EA828" s="400"/>
      <c r="EB828" s="401"/>
      <c r="EC828" s="400"/>
      <c r="ED828" s="401"/>
      <c r="EE828" s="400"/>
      <c r="EF828" s="401"/>
      <c r="EG828" s="400"/>
      <c r="EH828" s="401"/>
      <c r="EI828" s="400"/>
      <c r="EJ828" s="447"/>
      <c r="EK828" s="511"/>
      <c r="EL828" s="514"/>
      <c r="EM828" s="448"/>
      <c r="EN828" s="344"/>
      <c r="EO828" s="345"/>
      <c r="EP828" s="171">
        <f t="shared" si="888"/>
        <v>0</v>
      </c>
      <c r="EQ828" s="171">
        <f t="shared" si="889"/>
        <v>0</v>
      </c>
      <c r="ER828" s="171">
        <f t="shared" si="890"/>
        <v>0</v>
      </c>
      <c r="ES828" s="171">
        <f t="shared" si="891"/>
        <v>0</v>
      </c>
      <c r="ET828" s="171">
        <f t="shared" si="892"/>
        <v>0</v>
      </c>
      <c r="EU828" s="171">
        <f t="shared" si="893"/>
        <v>0</v>
      </c>
      <c r="EV828" s="172">
        <f t="shared" si="894"/>
        <v>0</v>
      </c>
      <c r="EW828" s="125"/>
      <c r="EX828" s="248">
        <f t="shared" si="941"/>
        <v>0</v>
      </c>
      <c r="EY828" s="174">
        <f>(L828*regular)+(M828*Cadeirantee)</f>
        <v>0</v>
      </c>
      <c r="EZ828" s="249">
        <f>SUMIF(FG828:GJ828,"&gt;0")</f>
        <v>0</v>
      </c>
      <c r="FA828" s="249">
        <f>SUMIF(FG828:GJ828,"&lt;0")+SUMIF(GN828:HP828,"&lt;0")</f>
        <v>0</v>
      </c>
      <c r="FB828" s="174">
        <v>0</v>
      </c>
      <c r="FC828" s="126">
        <f>N828*km*'VALORES TABELA'!$B$13</f>
        <v>0</v>
      </c>
      <c r="FD828" s="250">
        <f t="shared" si="942"/>
        <v>0</v>
      </c>
      <c r="FE828" s="105"/>
      <c r="FF828" s="108"/>
      <c r="FG828" s="108"/>
      <c r="FH828" s="108"/>
      <c r="FI828" s="108"/>
      <c r="FJ828" s="108"/>
      <c r="FK828" s="108"/>
      <c r="FL828" s="108"/>
      <c r="FM828" s="108"/>
      <c r="FN828" s="108"/>
      <c r="FO828" s="108"/>
      <c r="FP828" s="108"/>
      <c r="FQ828" s="108"/>
      <c r="FR828" s="108"/>
      <c r="FS828" s="108"/>
      <c r="FT828" s="108"/>
      <c r="FU828" s="108"/>
      <c r="FV828" s="108"/>
      <c r="FW828" s="108"/>
      <c r="FX828" s="108"/>
      <c r="FY828" s="108"/>
      <c r="FZ828" s="108"/>
      <c r="GA828" s="108"/>
      <c r="GB828" s="108"/>
      <c r="GC828" s="108"/>
      <c r="GD828" s="108"/>
      <c r="GE828" s="108"/>
      <c r="GF828" s="108"/>
      <c r="GG828" s="108"/>
      <c r="GH828" s="108"/>
      <c r="GI828" s="108"/>
      <c r="GJ828" s="108"/>
      <c r="GK828" s="251"/>
      <c r="GL828" s="103">
        <f t="shared" si="895"/>
        <v>0</v>
      </c>
      <c r="GM828" s="124"/>
      <c r="GN828" s="104"/>
      <c r="GO828" s="104"/>
      <c r="GP828" s="104"/>
      <c r="GQ828" s="104"/>
      <c r="GR828" s="104"/>
      <c r="GS828" s="104"/>
      <c r="GT828" s="104"/>
      <c r="GU828" s="104"/>
      <c r="GV828" s="104"/>
      <c r="GW828" s="104"/>
      <c r="GX828" s="104"/>
      <c r="GY828" s="104"/>
      <c r="GZ828" s="104"/>
      <c r="HA828" s="104"/>
      <c r="HB828" s="104"/>
      <c r="HC828" s="104"/>
      <c r="HD828" s="104"/>
      <c r="HE828" s="104"/>
      <c r="HF828" s="104"/>
      <c r="HG828" s="104"/>
      <c r="HH828" s="104"/>
      <c r="HI828" s="104"/>
      <c r="HJ828" s="104"/>
      <c r="HK828" s="104"/>
      <c r="HL828" s="104"/>
      <c r="HM828" s="104"/>
      <c r="HN828" s="104"/>
      <c r="HO828" s="104"/>
      <c r="HP828" s="104"/>
      <c r="HQ828" s="64"/>
      <c r="HR828" s="64"/>
      <c r="HS828" s="64"/>
      <c r="HT828" s="64"/>
      <c r="HU828" s="64"/>
      <c r="HV828" s="64"/>
      <c r="HW828" s="105"/>
      <c r="HX828" s="64"/>
      <c r="HY828" s="280">
        <f t="shared" si="943"/>
        <v>0</v>
      </c>
      <c r="HZ828" s="280">
        <f t="shared" si="944"/>
        <v>0</v>
      </c>
      <c r="IA828" s="280">
        <f t="shared" si="945"/>
        <v>0</v>
      </c>
      <c r="IB828" s="64"/>
      <c r="IC828" s="64"/>
    </row>
    <row r="829" spans="1:237" s="106" customFormat="1" ht="22.5" customHeight="1" x14ac:dyDescent="0.25">
      <c r="A829" s="368" t="s">
        <v>3915</v>
      </c>
      <c r="B829" s="369" t="s">
        <v>3916</v>
      </c>
      <c r="C829" s="375" t="s">
        <v>3229</v>
      </c>
      <c r="D829" s="371" t="s">
        <v>3917</v>
      </c>
      <c r="E829" s="371" t="s">
        <v>3918</v>
      </c>
      <c r="F829" s="376" t="s">
        <v>3222</v>
      </c>
      <c r="G829" s="376" t="s">
        <v>3223</v>
      </c>
      <c r="H829" s="373" t="s">
        <v>248</v>
      </c>
      <c r="I829" s="374" t="s">
        <v>3919</v>
      </c>
      <c r="J829" s="421" t="s">
        <v>3227</v>
      </c>
      <c r="K829" s="423" t="s">
        <v>3232</v>
      </c>
      <c r="L829" s="329">
        <f>CONTINUA!BV829</f>
        <v>0</v>
      </c>
      <c r="M829" s="329">
        <f>CONTINUA!BW829</f>
        <v>0</v>
      </c>
      <c r="N829" s="657"/>
      <c r="O829" s="658" t="s">
        <v>4236</v>
      </c>
      <c r="P829" s="659" t="s">
        <v>206</v>
      </c>
      <c r="Q829" s="400"/>
      <c r="R829" s="401"/>
      <c r="S829" s="400"/>
      <c r="T829" s="401"/>
      <c r="U829" s="400"/>
      <c r="V829" s="401"/>
      <c r="W829" s="400"/>
      <c r="X829" s="401"/>
      <c r="Y829" s="400"/>
      <c r="Z829" s="401"/>
      <c r="AA829" s="400"/>
      <c r="AB829" s="401"/>
      <c r="AC829" s="400"/>
      <c r="AD829" s="401"/>
      <c r="AE829" s="400"/>
      <c r="AF829" s="401"/>
      <c r="AG829" s="400"/>
      <c r="AH829" s="401"/>
      <c r="AI829" s="400"/>
      <c r="AJ829" s="401"/>
      <c r="AK829" s="400"/>
      <c r="AL829" s="401"/>
      <c r="AM829" s="400"/>
      <c r="AN829" s="401"/>
      <c r="AO829" s="400"/>
      <c r="AP829" s="401"/>
      <c r="AQ829" s="400"/>
      <c r="AR829" s="401"/>
      <c r="AS829" s="400"/>
      <c r="AT829" s="401"/>
      <c r="AU829" s="400"/>
      <c r="AV829" s="401"/>
      <c r="AW829" s="400"/>
      <c r="AX829" s="401"/>
      <c r="AY829" s="400"/>
      <c r="AZ829" s="401"/>
      <c r="BA829" s="400"/>
      <c r="BB829" s="401"/>
      <c r="BC829" s="400"/>
      <c r="BD829" s="401"/>
      <c r="BE829" s="400"/>
      <c r="BF829" s="401"/>
      <c r="BG829" s="400"/>
      <c r="BH829" s="401"/>
      <c r="BI829" s="400"/>
      <c r="BJ829" s="401"/>
      <c r="BK829" s="400"/>
      <c r="BL829" s="401"/>
      <c r="BM829" s="400"/>
      <c r="BN829" s="401"/>
      <c r="BO829" s="400"/>
      <c r="BP829" s="401"/>
      <c r="BQ829" s="400"/>
      <c r="BR829" s="401"/>
      <c r="BS829" s="400"/>
      <c r="BT829" s="401"/>
      <c r="BU829" s="400"/>
      <c r="BV829" s="401"/>
      <c r="BW829" s="400"/>
      <c r="BX829" s="401"/>
      <c r="BY829" s="400"/>
      <c r="BZ829" s="401"/>
      <c r="CA829" s="400"/>
      <c r="CB829" s="401"/>
      <c r="CC829" s="400"/>
      <c r="CD829" s="401"/>
      <c r="CE829" s="400"/>
      <c r="CF829" s="401"/>
      <c r="CG829" s="400"/>
      <c r="CH829" s="401"/>
      <c r="CI829" s="400"/>
      <c r="CJ829" s="401"/>
      <c r="CK829" s="400"/>
      <c r="CL829" s="401"/>
      <c r="CM829" s="400"/>
      <c r="CN829" s="401"/>
      <c r="CO829" s="400"/>
      <c r="CP829" s="401"/>
      <c r="CQ829" s="400"/>
      <c r="CR829" s="401"/>
      <c r="CS829" s="400"/>
      <c r="CT829" s="401"/>
      <c r="CU829" s="400"/>
      <c r="CV829" s="401"/>
      <c r="CW829" s="400"/>
      <c r="CX829" s="401"/>
      <c r="CY829" s="400"/>
      <c r="CZ829" s="401"/>
      <c r="DA829" s="400"/>
      <c r="DB829" s="401"/>
      <c r="DC829" s="400"/>
      <c r="DD829" s="401"/>
      <c r="DE829" s="400"/>
      <c r="DF829" s="401"/>
      <c r="DG829" s="400"/>
      <c r="DH829" s="401"/>
      <c r="DI829" s="400"/>
      <c r="DJ829" s="401"/>
      <c r="DK829" s="400"/>
      <c r="DL829" s="401"/>
      <c r="DM829" s="400"/>
      <c r="DN829" s="401"/>
      <c r="DO829" s="400"/>
      <c r="DP829" s="401"/>
      <c r="DQ829" s="400"/>
      <c r="DR829" s="401"/>
      <c r="DS829" s="400"/>
      <c r="DT829" s="401"/>
      <c r="DU829" s="400"/>
      <c r="DV829" s="401"/>
      <c r="DW829" s="400"/>
      <c r="DX829" s="401"/>
      <c r="DY829" s="400"/>
      <c r="DZ829" s="401"/>
      <c r="EA829" s="400"/>
      <c r="EB829" s="401"/>
      <c r="EC829" s="400"/>
      <c r="ED829" s="401"/>
      <c r="EE829" s="400"/>
      <c r="EF829" s="401"/>
      <c r="EG829" s="400"/>
      <c r="EH829" s="401"/>
      <c r="EI829" s="400"/>
      <c r="EJ829" s="447"/>
      <c r="EK829" s="511"/>
      <c r="EL829" s="514"/>
      <c r="EM829" s="448"/>
      <c r="EN829" s="344"/>
      <c r="EO829" s="345"/>
      <c r="EP829" s="171">
        <f t="shared" si="888"/>
        <v>0</v>
      </c>
      <c r="EQ829" s="171">
        <f t="shared" si="889"/>
        <v>0</v>
      </c>
      <c r="ER829" s="171">
        <f t="shared" si="890"/>
        <v>0</v>
      </c>
      <c r="ES829" s="171">
        <f t="shared" si="891"/>
        <v>0</v>
      </c>
      <c r="ET829" s="171">
        <f t="shared" si="892"/>
        <v>0</v>
      </c>
      <c r="EU829" s="171">
        <f t="shared" si="893"/>
        <v>0</v>
      </c>
      <c r="EV829" s="172">
        <f t="shared" si="894"/>
        <v>0</v>
      </c>
      <c r="EW829" s="127"/>
      <c r="EX829" s="248">
        <f t="shared" si="941"/>
        <v>0</v>
      </c>
      <c r="EY829" s="174">
        <f>(L829*regular)+(M829*Cadeirantee)</f>
        <v>0</v>
      </c>
      <c r="EZ829" s="249">
        <f>SUMIF(FG829:GJ829,"&gt;0")</f>
        <v>0</v>
      </c>
      <c r="FA829" s="249">
        <f>SUMIF(FG829:GJ829,"&lt;0")+SUMIF(GN829:HP829,"&lt;0")</f>
        <v>0</v>
      </c>
      <c r="FB829" s="174">
        <v>0</v>
      </c>
      <c r="FC829" s="126">
        <f>N829*km*'VALORES TABELA'!$B$13</f>
        <v>0</v>
      </c>
      <c r="FD829" s="250">
        <f t="shared" si="942"/>
        <v>0</v>
      </c>
      <c r="FE829" s="105"/>
      <c r="FF829" s="118"/>
      <c r="FG829" s="118"/>
      <c r="FH829" s="118"/>
      <c r="FI829" s="118"/>
      <c r="FJ829" s="118"/>
      <c r="FK829" s="118"/>
      <c r="FL829" s="118"/>
      <c r="FM829" s="118"/>
      <c r="FN829" s="118"/>
      <c r="FO829" s="118"/>
      <c r="FP829" s="118"/>
      <c r="FQ829" s="118"/>
      <c r="FR829" s="118"/>
      <c r="FS829" s="118"/>
      <c r="FT829" s="118"/>
      <c r="FU829" s="118"/>
      <c r="FV829" s="118"/>
      <c r="FW829" s="118"/>
      <c r="FX829" s="118"/>
      <c r="FY829" s="118"/>
      <c r="FZ829" s="118"/>
      <c r="GA829" s="118"/>
      <c r="GB829" s="118"/>
      <c r="GC829" s="118"/>
      <c r="GD829" s="118"/>
      <c r="GE829" s="118"/>
      <c r="GF829" s="118"/>
      <c r="GG829" s="118"/>
      <c r="GH829" s="118"/>
      <c r="GI829" s="118"/>
      <c r="GJ829" s="118"/>
      <c r="GK829" s="252"/>
      <c r="GL829" s="103">
        <f t="shared" si="895"/>
        <v>0</v>
      </c>
      <c r="GM829" s="124"/>
      <c r="GN829" s="104"/>
      <c r="GO829" s="104"/>
      <c r="GP829" s="104"/>
      <c r="GQ829" s="104"/>
      <c r="GR829" s="104"/>
      <c r="GS829" s="104"/>
      <c r="GT829" s="104"/>
      <c r="GU829" s="104"/>
      <c r="GV829" s="104"/>
      <c r="GW829" s="104"/>
      <c r="GX829" s="104"/>
      <c r="GY829" s="104"/>
      <c r="GZ829" s="104"/>
      <c r="HA829" s="104"/>
      <c r="HB829" s="104"/>
      <c r="HC829" s="104"/>
      <c r="HD829" s="104"/>
      <c r="HE829" s="104"/>
      <c r="HF829" s="104"/>
      <c r="HG829" s="104"/>
      <c r="HH829" s="104"/>
      <c r="HI829" s="104"/>
      <c r="HJ829" s="104"/>
      <c r="HK829" s="104"/>
      <c r="HL829" s="104"/>
      <c r="HM829" s="104"/>
      <c r="HN829" s="104"/>
      <c r="HO829" s="104"/>
      <c r="HP829" s="104"/>
      <c r="HQ829" s="64"/>
      <c r="HR829" s="65"/>
      <c r="HS829" s="65"/>
      <c r="HT829" s="65"/>
      <c r="HU829" s="65"/>
      <c r="HV829" s="65"/>
      <c r="HW829" s="105"/>
      <c r="HX829" s="65"/>
      <c r="HY829" s="280">
        <f t="shared" si="943"/>
        <v>0</v>
      </c>
      <c r="HZ829" s="280">
        <f t="shared" si="944"/>
        <v>0</v>
      </c>
      <c r="IA829" s="280">
        <f t="shared" si="945"/>
        <v>0</v>
      </c>
      <c r="IB829" s="65"/>
      <c r="IC829" s="65"/>
    </row>
    <row r="830" spans="1:237" s="106" customFormat="1" ht="22.5" customHeight="1" thickBot="1" x14ac:dyDescent="0.3">
      <c r="A830" s="377" t="s">
        <v>3915</v>
      </c>
      <c r="B830" s="378" t="s">
        <v>3916</v>
      </c>
      <c r="C830" s="379" t="s">
        <v>3229</v>
      </c>
      <c r="D830" s="380" t="s">
        <v>3917</v>
      </c>
      <c r="E830" s="380" t="s">
        <v>3918</v>
      </c>
      <c r="F830" s="381" t="s">
        <v>3222</v>
      </c>
      <c r="G830" s="381" t="s">
        <v>3223</v>
      </c>
      <c r="H830" s="382" t="s">
        <v>248</v>
      </c>
      <c r="I830" s="383" t="s">
        <v>3919</v>
      </c>
      <c r="J830" s="421" t="s">
        <v>3227</v>
      </c>
      <c r="K830" s="424" t="s">
        <v>60</v>
      </c>
      <c r="L830" s="329">
        <f>CONTINUA!BV830</f>
        <v>0</v>
      </c>
      <c r="M830" s="329">
        <f>CONTINUA!BW830</f>
        <v>0</v>
      </c>
      <c r="N830" s="657"/>
      <c r="O830" s="658" t="s">
        <v>4236</v>
      </c>
      <c r="P830" s="659" t="s">
        <v>206</v>
      </c>
      <c r="Q830" s="400"/>
      <c r="R830" s="401"/>
      <c r="S830" s="400"/>
      <c r="T830" s="401"/>
      <c r="U830" s="400"/>
      <c r="V830" s="401"/>
      <c r="W830" s="400"/>
      <c r="X830" s="401"/>
      <c r="Y830" s="400"/>
      <c r="Z830" s="401"/>
      <c r="AA830" s="400"/>
      <c r="AB830" s="401"/>
      <c r="AC830" s="400"/>
      <c r="AD830" s="401"/>
      <c r="AE830" s="400"/>
      <c r="AF830" s="401"/>
      <c r="AG830" s="400"/>
      <c r="AH830" s="401"/>
      <c r="AI830" s="400"/>
      <c r="AJ830" s="401"/>
      <c r="AK830" s="400"/>
      <c r="AL830" s="401"/>
      <c r="AM830" s="400"/>
      <c r="AN830" s="401"/>
      <c r="AO830" s="400"/>
      <c r="AP830" s="401"/>
      <c r="AQ830" s="400"/>
      <c r="AR830" s="401"/>
      <c r="AS830" s="400"/>
      <c r="AT830" s="401"/>
      <c r="AU830" s="400"/>
      <c r="AV830" s="401"/>
      <c r="AW830" s="400"/>
      <c r="AX830" s="401"/>
      <c r="AY830" s="400"/>
      <c r="AZ830" s="401"/>
      <c r="BA830" s="400"/>
      <c r="BB830" s="401"/>
      <c r="BC830" s="400"/>
      <c r="BD830" s="401"/>
      <c r="BE830" s="400"/>
      <c r="BF830" s="401"/>
      <c r="BG830" s="400"/>
      <c r="BH830" s="401"/>
      <c r="BI830" s="400"/>
      <c r="BJ830" s="401"/>
      <c r="BK830" s="400"/>
      <c r="BL830" s="401"/>
      <c r="BM830" s="400"/>
      <c r="BN830" s="401"/>
      <c r="BO830" s="400"/>
      <c r="BP830" s="401"/>
      <c r="BQ830" s="400"/>
      <c r="BR830" s="401"/>
      <c r="BS830" s="400"/>
      <c r="BT830" s="401"/>
      <c r="BU830" s="400"/>
      <c r="BV830" s="401"/>
      <c r="BW830" s="400"/>
      <c r="BX830" s="401"/>
      <c r="BY830" s="400"/>
      <c r="BZ830" s="401"/>
      <c r="CA830" s="400"/>
      <c r="CB830" s="401"/>
      <c r="CC830" s="400"/>
      <c r="CD830" s="401"/>
      <c r="CE830" s="400"/>
      <c r="CF830" s="401"/>
      <c r="CG830" s="400"/>
      <c r="CH830" s="401"/>
      <c r="CI830" s="400"/>
      <c r="CJ830" s="401"/>
      <c r="CK830" s="400"/>
      <c r="CL830" s="401"/>
      <c r="CM830" s="400"/>
      <c r="CN830" s="401"/>
      <c r="CO830" s="400"/>
      <c r="CP830" s="401"/>
      <c r="CQ830" s="400"/>
      <c r="CR830" s="401"/>
      <c r="CS830" s="400"/>
      <c r="CT830" s="401"/>
      <c r="CU830" s="400"/>
      <c r="CV830" s="401"/>
      <c r="CW830" s="400"/>
      <c r="CX830" s="401"/>
      <c r="CY830" s="400"/>
      <c r="CZ830" s="401"/>
      <c r="DA830" s="400"/>
      <c r="DB830" s="401"/>
      <c r="DC830" s="400"/>
      <c r="DD830" s="401"/>
      <c r="DE830" s="400"/>
      <c r="DF830" s="401"/>
      <c r="DG830" s="400"/>
      <c r="DH830" s="401"/>
      <c r="DI830" s="400"/>
      <c r="DJ830" s="401"/>
      <c r="DK830" s="400"/>
      <c r="DL830" s="401"/>
      <c r="DM830" s="400"/>
      <c r="DN830" s="401"/>
      <c r="DO830" s="400"/>
      <c r="DP830" s="401"/>
      <c r="DQ830" s="400"/>
      <c r="DR830" s="401"/>
      <c r="DS830" s="400"/>
      <c r="DT830" s="401"/>
      <c r="DU830" s="400"/>
      <c r="DV830" s="401"/>
      <c r="DW830" s="400"/>
      <c r="DX830" s="401"/>
      <c r="DY830" s="400"/>
      <c r="DZ830" s="401"/>
      <c r="EA830" s="400"/>
      <c r="EB830" s="401"/>
      <c r="EC830" s="400"/>
      <c r="ED830" s="401"/>
      <c r="EE830" s="400"/>
      <c r="EF830" s="401"/>
      <c r="EG830" s="400"/>
      <c r="EH830" s="401"/>
      <c r="EI830" s="400"/>
      <c r="EJ830" s="447"/>
      <c r="EK830" s="512"/>
      <c r="EL830" s="515"/>
      <c r="EM830" s="450"/>
      <c r="EN830" s="348"/>
      <c r="EO830" s="348"/>
      <c r="EP830" s="179">
        <f t="shared" si="888"/>
        <v>0</v>
      </c>
      <c r="EQ830" s="179">
        <f t="shared" si="889"/>
        <v>0</v>
      </c>
      <c r="ER830" s="179">
        <f t="shared" si="890"/>
        <v>0</v>
      </c>
      <c r="ES830" s="179">
        <f t="shared" si="891"/>
        <v>0</v>
      </c>
      <c r="ET830" s="179">
        <f t="shared" si="892"/>
        <v>0</v>
      </c>
      <c r="EU830" s="179">
        <f t="shared" si="893"/>
        <v>0</v>
      </c>
      <c r="EV830" s="172">
        <f t="shared" si="894"/>
        <v>0</v>
      </c>
      <c r="EW830" s="253"/>
      <c r="EX830" s="254">
        <v>0</v>
      </c>
      <c r="EY830" s="180">
        <v>0</v>
      </c>
      <c r="EZ830" s="255">
        <v>0</v>
      </c>
      <c r="FA830" s="255">
        <v>0</v>
      </c>
      <c r="FB830" s="180">
        <f>SUM(FF830:GI830)/2</f>
        <v>0</v>
      </c>
      <c r="FC830" s="256">
        <f>N830*km*'VALORES TABELA'!$B$13</f>
        <v>0</v>
      </c>
      <c r="FD830" s="250">
        <f t="shared" si="942"/>
        <v>0</v>
      </c>
      <c r="FE830" s="257"/>
      <c r="FF830" s="181">
        <f>((Q830+S830)*Percapita)+((R830+T830)*Cadeirante)</f>
        <v>0</v>
      </c>
      <c r="FG830" s="181">
        <f>((U830+W830)*Percapita/30*FG$4)+((V830+X830)*Cadeirante/30*FG$4)</f>
        <v>0</v>
      </c>
      <c r="FH830" s="181">
        <f>((Y830+AA830)*Percapita/30*FH$4)+((Z830+AB830)*Cadeirante/30*FH$4)</f>
        <v>0</v>
      </c>
      <c r="FI830" s="181">
        <f>((AC830+AE830)*Percapita/30*FI$4)+((AD830+AF830)*Cadeirante/30*FI$4)</f>
        <v>0</v>
      </c>
      <c r="FJ830" s="181">
        <f>((AG830+AI830)*Percapita/30*FJ$4)+((AH830+AJ830)*Cadeirante/30*FJ$4)</f>
        <v>0</v>
      </c>
      <c r="FK830" s="181">
        <f>((AK830+AM830)*Percapita/30*FK$4)+((AL830+AN830)*Cadeirante/30*FK$4)</f>
        <v>0</v>
      </c>
      <c r="FL830" s="181">
        <f>((AO830+AQ830)*Percapita/30*FL$4)+((AP830+AR830)*Cadeirante/30*FL$4)</f>
        <v>0</v>
      </c>
      <c r="FM830" s="181">
        <f>((AS830+AU830)*Percapita/30*FM$4)+((AT830+AV830)*Cadeirante/30*FM$4)</f>
        <v>0</v>
      </c>
      <c r="FN830" s="181">
        <f>((AW830+AY830)*Percapita/30*FN$4)+((AX830+AZ830)*Cadeirante/30*FN$4)</f>
        <v>0</v>
      </c>
      <c r="FO830" s="181">
        <f>((BA830+BC830)*Percapita/30*FO$4)+((BB830+BD830)*Cadeirante/30*FO$4)</f>
        <v>0</v>
      </c>
      <c r="FP830" s="181">
        <f>((BE830+BG830)*Percapita/30*FP$4)+((BF830+BH830)*Cadeirante/30*FP$4)</f>
        <v>0</v>
      </c>
      <c r="FQ830" s="181">
        <f>((BI830+BK830)*Percapita/30*FQ$4)+((BJ830+BL830)*Cadeirante/30*FQ$4)</f>
        <v>0</v>
      </c>
      <c r="FR830" s="181">
        <f>((BM830+BO830)*Percapita/30*FR$4)+((BN830+BP830)*Cadeirante/30*FR$4)</f>
        <v>0</v>
      </c>
      <c r="FS830" s="181">
        <f>((BQ830+BS830)*Percapita/30*FS$4)+((BR830+BT830)*Cadeirante/30*FS$4)</f>
        <v>0</v>
      </c>
      <c r="FT830" s="181">
        <f>((BU830+BW830)*Percapita/30*FT$4)+((BV830+BX830)*Cadeirante/30*FT$4)</f>
        <v>0</v>
      </c>
      <c r="FU830" s="181">
        <f>((BY830+CA830)*Percapita/30*FU$4)+((BZ830+CB830)*Cadeirante/30*FU$4)</f>
        <v>0</v>
      </c>
      <c r="FV830" s="181">
        <f>((CC830+CE830)*Percapita/30*FV$4)+((CD830+CF830)*Cadeirante/30*FV$4)</f>
        <v>0</v>
      </c>
      <c r="FW830" s="181">
        <f>((CG830+CI830)*Percapita/30*FW$4)+((CI830+CK830)*Cadeirante/30*FW$4)</f>
        <v>0</v>
      </c>
      <c r="FX830" s="181">
        <f>((CK830+CM830)*Percapita/30*FX$4)+((CL830+CN830)*Cadeirante/30*FX$4)</f>
        <v>0</v>
      </c>
      <c r="FY830" s="181">
        <f>((CO830+CQ830)*Percapita/30*FY$4)+((CP830+CR830)*Cadeirante/30*FY$4)</f>
        <v>0</v>
      </c>
      <c r="FZ830" s="181">
        <f>((CS830+CU830)*Percapita/30*FZ$4)+((CT830+CV830)*Cadeirante/30*FZ$4)</f>
        <v>0</v>
      </c>
      <c r="GA830" s="181">
        <f>((CW830+CY830)*Percapita/30*GA$4)+((CX830+CZ830)*Cadeirante/30*GA$4)</f>
        <v>0</v>
      </c>
      <c r="GB830" s="181">
        <f>((DA830+DC830)*Percapita/30*GB$4)+((DB830+DD830)*Cadeirante/30*GB$4)</f>
        <v>0</v>
      </c>
      <c r="GC830" s="181">
        <f>((DE830+DG830)*Percapita/30*GC$4)+((DF830+DH830)*Cadeirante/30*GC$4)</f>
        <v>0</v>
      </c>
      <c r="GD830" s="181">
        <f>((DI830+DK830)*Percapita/30*GD$4)+((DJ830+DL830)*Cadeirante/30*GD$4)</f>
        <v>0</v>
      </c>
      <c r="GE830" s="181">
        <f>((DM830+DO830)*Percapita/30*GE$4)+((DN830+DP830)*Cadeirante/30*GE$4)</f>
        <v>0</v>
      </c>
      <c r="GF830" s="181">
        <f>((DQ830+DS830)*Percapita/30*GF$4)+((DR830+DT830)*Cadeirante/30*GF$4)</f>
        <v>0</v>
      </c>
      <c r="GG830" s="181">
        <f>((DU830+DW830)*Percapita/30*GG$4)+((DV830+DX830)*Cadeirante/30*GG$4)</f>
        <v>0</v>
      </c>
      <c r="GH830" s="181">
        <f>((DY830+EA830)*Percapita/30*GH$4)+((DZ830+EB830)*Cadeirante/30*GH$4)</f>
        <v>0</v>
      </c>
      <c r="GI830" s="181">
        <f>((EC830+EE830)*Percapita/30*GI$4)+((ED830+EF830)*Cadeirante/30*GI$4)</f>
        <v>0</v>
      </c>
      <c r="GJ830" s="181">
        <f>((EG830+EI830)*Percapita)+((EH830+EJ830)*Cadeirante)</f>
        <v>0</v>
      </c>
      <c r="GK830" s="258"/>
      <c r="GL830" s="103">
        <f t="shared" si="895"/>
        <v>0</v>
      </c>
      <c r="GM830" s="124"/>
      <c r="GN830" s="182"/>
      <c r="GO830" s="182"/>
      <c r="GP830" s="182"/>
      <c r="GQ830" s="182"/>
      <c r="GR830" s="182"/>
      <c r="GS830" s="182"/>
      <c r="GT830" s="182"/>
      <c r="GU830" s="182"/>
      <c r="GV830" s="182"/>
      <c r="GW830" s="182"/>
      <c r="GX830" s="182"/>
      <c r="GY830" s="182"/>
      <c r="GZ830" s="182"/>
      <c r="HA830" s="182"/>
      <c r="HB830" s="182"/>
      <c r="HC830" s="182"/>
      <c r="HD830" s="182"/>
      <c r="HE830" s="182"/>
      <c r="HF830" s="182"/>
      <c r="HG830" s="182"/>
      <c r="HH830" s="182"/>
      <c r="HI830" s="182"/>
      <c r="HJ830" s="182"/>
      <c r="HK830" s="182"/>
      <c r="HL830" s="182"/>
      <c r="HM830" s="182"/>
      <c r="HN830" s="182"/>
      <c r="HO830" s="182"/>
      <c r="HP830" s="259"/>
      <c r="HQ830" s="64"/>
      <c r="HW830" s="257"/>
      <c r="HY830" s="280">
        <f t="shared" si="943"/>
        <v>0</v>
      </c>
      <c r="HZ830" s="280">
        <f t="shared" si="944"/>
        <v>0</v>
      </c>
      <c r="IA830" s="280">
        <f t="shared" si="945"/>
        <v>0</v>
      </c>
    </row>
    <row r="831" spans="1:237" s="106" customFormat="1" ht="22.5" customHeight="1" x14ac:dyDescent="0.25">
      <c r="A831" t="s">
        <v>3920</v>
      </c>
      <c r="B831" s="522" t="s">
        <v>3921</v>
      </c>
      <c r="C831" s="523">
        <v>1</v>
      </c>
      <c r="D831" s="524" t="s">
        <v>3917</v>
      </c>
      <c r="E831" s="524" t="s">
        <v>3922</v>
      </c>
      <c r="F831" s="525" t="s">
        <v>3222</v>
      </c>
      <c r="G831" s="525" t="s">
        <v>3223</v>
      </c>
      <c r="H831" s="350" t="s">
        <v>248</v>
      </c>
      <c r="I831" s="351" t="s">
        <v>3923</v>
      </c>
      <c r="J831" s="409" t="s">
        <v>3227</v>
      </c>
      <c r="K831" s="410" t="s">
        <v>3228</v>
      </c>
      <c r="L831" s="329">
        <f>CONTINUA!BV831</f>
        <v>0</v>
      </c>
      <c r="M831" s="329">
        <f>CONTINUA!BW831</f>
        <v>0</v>
      </c>
      <c r="N831" s="657"/>
      <c r="O831" s="658" t="s">
        <v>4236</v>
      </c>
      <c r="P831" s="659" t="s">
        <v>206</v>
      </c>
      <c r="Q831" s="400">
        <v>4</v>
      </c>
      <c r="R831" s="401"/>
      <c r="S831" s="400"/>
      <c r="T831" s="401"/>
      <c r="U831" s="400"/>
      <c r="V831" s="401"/>
      <c r="W831" s="400"/>
      <c r="X831" s="401"/>
      <c r="Y831" s="400"/>
      <c r="Z831" s="401"/>
      <c r="AA831" s="400"/>
      <c r="AB831" s="401"/>
      <c r="AC831" s="400"/>
      <c r="AD831" s="401"/>
      <c r="AE831" s="400"/>
      <c r="AF831" s="401"/>
      <c r="AG831" s="400"/>
      <c r="AH831" s="401"/>
      <c r="AI831" s="400"/>
      <c r="AJ831" s="401"/>
      <c r="AK831" s="400"/>
      <c r="AL831" s="401"/>
      <c r="AM831" s="400"/>
      <c r="AN831" s="401"/>
      <c r="AO831" s="400"/>
      <c r="AP831" s="401"/>
      <c r="AQ831" s="400"/>
      <c r="AR831" s="401"/>
      <c r="AS831" s="400"/>
      <c r="AT831" s="401"/>
      <c r="AU831" s="400"/>
      <c r="AV831" s="401"/>
      <c r="AW831" s="400"/>
      <c r="AX831" s="401"/>
      <c r="AY831" s="400"/>
      <c r="AZ831" s="401"/>
      <c r="BA831" s="400"/>
      <c r="BB831" s="401"/>
      <c r="BC831" s="400"/>
      <c r="BD831" s="401"/>
      <c r="BE831" s="400"/>
      <c r="BF831" s="401"/>
      <c r="BG831" s="400"/>
      <c r="BH831" s="401"/>
      <c r="BI831" s="400"/>
      <c r="BJ831" s="401"/>
      <c r="BK831" s="400"/>
      <c r="BL831" s="401"/>
      <c r="BM831" s="400"/>
      <c r="BN831" s="401"/>
      <c r="BO831" s="400"/>
      <c r="BP831" s="401"/>
      <c r="BQ831" s="400"/>
      <c r="BR831" s="401"/>
      <c r="BS831" s="400"/>
      <c r="BT831" s="401"/>
      <c r="BU831" s="400"/>
      <c r="BV831" s="401"/>
      <c r="BW831" s="400"/>
      <c r="BX831" s="401"/>
      <c r="BY831" s="400"/>
      <c r="BZ831" s="401"/>
      <c r="CA831" s="400"/>
      <c r="CB831" s="401"/>
      <c r="CC831" s="400"/>
      <c r="CD831" s="401"/>
      <c r="CE831" s="400"/>
      <c r="CF831" s="401"/>
      <c r="CG831" s="400"/>
      <c r="CH831" s="401"/>
      <c r="CI831" s="400"/>
      <c r="CJ831" s="401"/>
      <c r="CK831" s="400"/>
      <c r="CL831" s="401"/>
      <c r="CM831" s="400"/>
      <c r="CN831" s="401"/>
      <c r="CO831" s="400"/>
      <c r="CP831" s="401"/>
      <c r="CQ831" s="400"/>
      <c r="CR831" s="401"/>
      <c r="CS831" s="400"/>
      <c r="CT831" s="401"/>
      <c r="CU831" s="400"/>
      <c r="CV831" s="401"/>
      <c r="CW831" s="400"/>
      <c r="CX831" s="401"/>
      <c r="CY831" s="400"/>
      <c r="CZ831" s="401"/>
      <c r="DA831" s="400"/>
      <c r="DB831" s="401"/>
      <c r="DC831" s="400"/>
      <c r="DD831" s="401"/>
      <c r="DE831" s="400"/>
      <c r="DF831" s="401"/>
      <c r="DG831" s="400"/>
      <c r="DH831" s="401"/>
      <c r="DI831" s="400"/>
      <c r="DJ831" s="401"/>
      <c r="DK831" s="400"/>
      <c r="DL831" s="401"/>
      <c r="DM831" s="400"/>
      <c r="DN831" s="401"/>
      <c r="DO831" s="400"/>
      <c r="DP831" s="401"/>
      <c r="DQ831" s="400"/>
      <c r="DR831" s="401"/>
      <c r="DS831" s="400"/>
      <c r="DT831" s="401"/>
      <c r="DU831" s="400"/>
      <c r="DV831" s="401"/>
      <c r="DW831" s="400"/>
      <c r="DX831" s="401"/>
      <c r="DY831" s="400"/>
      <c r="DZ831" s="401"/>
      <c r="EA831" s="400"/>
      <c r="EB831" s="401"/>
      <c r="EC831" s="400"/>
      <c r="ED831" s="401"/>
      <c r="EE831" s="400"/>
      <c r="EF831" s="401"/>
      <c r="EG831" s="400"/>
      <c r="EH831" s="401"/>
      <c r="EI831" s="400"/>
      <c r="EJ831" s="447"/>
      <c r="EK831" s="510"/>
      <c r="EL831" s="513"/>
      <c r="EM831" s="520"/>
      <c r="EN831" s="520"/>
      <c r="EO831" s="520"/>
      <c r="EP831" s="171">
        <f t="shared" si="888"/>
        <v>4</v>
      </c>
      <c r="EQ831" s="171">
        <f t="shared" si="889"/>
        <v>0</v>
      </c>
      <c r="ER831" s="171">
        <f t="shared" si="890"/>
        <v>0</v>
      </c>
      <c r="ES831" s="171">
        <f t="shared" si="891"/>
        <v>0</v>
      </c>
      <c r="ET831" s="171">
        <f t="shared" si="892"/>
        <v>0</v>
      </c>
      <c r="EU831" s="171">
        <f t="shared" si="893"/>
        <v>0</v>
      </c>
      <c r="EV831" s="172">
        <f t="shared" si="894"/>
        <v>4</v>
      </c>
      <c r="EW831" s="367">
        <f>IF(C831=4,IF(MAX(Q831:EJ833)&gt;0,(Especiall/30*(IF(($G831-$F831)=($G$5-$F$5),30,IF(DAY($G831)=31,($G831-$F831),($G831-$F831)+1)))),0),0)</f>
        <v>0</v>
      </c>
      <c r="EX831" s="248">
        <f t="shared" ref="EX831:EX834" si="946">FF831</f>
        <v>21360.800000000003</v>
      </c>
      <c r="EY831" s="174">
        <f>(L831*regular)+(M831*Cadeirantee)</f>
        <v>0</v>
      </c>
      <c r="EZ831" s="249">
        <f>SUMIF(FG831:GJ831,"&gt;0")</f>
        <v>0</v>
      </c>
      <c r="FA831" s="249">
        <f>SUMIF(FG831:GJ831,"&lt;0")+SUMIF(GN831:HP831,"&lt;0")</f>
        <v>0</v>
      </c>
      <c r="FB831" s="174">
        <v>0</v>
      </c>
      <c r="FC831" s="175">
        <f>N831*km*'VALORES TABELA'!$B$13</f>
        <v>0</v>
      </c>
      <c r="FD831" s="250">
        <f>GL831</f>
        <v>0</v>
      </c>
      <c r="FE831" s="176">
        <f>(EW831+EW832+EW833+EW834+EX831+EX832+EX833+EX834+EY831+EY832+EY833+EY834+EY835+EZ831+EZ832+EZ833+EZ834+FA831+FA832+FA833+FA834+FC831+FC832+FC833+FC834+HY831-HZ831-IA831+FD831+FD832+FD833+FD834+FB835)</f>
        <v>21563.24</v>
      </c>
      <c r="FF831" s="177">
        <f>IF(C831=4,SUM(Q831+Q832+Q833+S831+S832+S833)*Percapita/30*FF$4+(R831+R832+R833+T831+T832+T833)*Cadeirante/30*FF$4,IF(C831=3,IF(Q834+S834=10,Fixo/30*FF$4+(Q831+Q832+Q833+S831+S832+S833)*Percapita/30*FF$4+(R834+T834)*Cadeirante/30*FF$4,IF(Q834+S834&lt;=9,(Q834+S834)*Crechee/30*FF$4)+(R834+T834)*Cadeirante/30*FF$4+(Q831+Q832+Q833+S831+S832+S833)*Percapita/30*FF$4)+IF(Q834+S834&gt;=11,Fixo/30*FF$4+(Q834+S834-10)*Crechee/30*FF$4,0),IF(C831=2,IF(R831+R832+R833+R834+T831+T832+T833+T834=1,Cadeirante/30*FF$4,IF(R831+R832+R833+R834+T831+T832+T833+T834=2,Fixo/30*FF$4,IF(R831+R832+R833+R834+T831+T832+T833+T834&gt;2,Fixo/30*FF$4+(R831+R832+R833+R834+T831+T832+T833+T834-2)*Cadeirante/30*FF$4)))+(Q831+Q832+Q833+S831+S832+S833)*Percapita/30*FF$4+(Q834+S834)*Crechee/30*FF$4,IF(C831=1,IF(Q831+Q832+Q833+R831+R832+R833+S831+S832+S833+T831+T832+T833&lt;=15,(Q831+Q832+Q833+S831+S832+S833)*Percapita/30*FF$4,IF(Q831+Q832+Q833+R831+R832+R833+S831+S832+S833+T831+T832+T833&gt;=16,Fixo/30*FF$4+(Q831+Q832+Q833+R831+R832+R833+S831+S832+S833+T831+T832-16)*Percapita/30*FF$4))))))</f>
        <v>21360.800000000003</v>
      </c>
      <c r="FG831" s="177">
        <f>IF(C831=4,SUM(U831+U832+U833+W831+W832+W833)*Percapita/30*FG$4+(V831+V832+V833+X831+X832+X833)*Cadeirante/30*FG$4,IF(C831=3,IF(U834+W834=10,Fixo/30*FG$4+(U831+U832+U833+W831+W832+W833)*Percapita/30*FG$4+(V834+X834)*Cadeirante/30*FG$4,IF(U834+W834&lt;=9,(U834+W834)*Crechee/30*FG$4)+(V834+X834)*Cadeirante/30*FG$4+(U831+U832+U833+W831+W832+W833)*Percapita/30*FG$4)+IF(U834+W834&gt;=11,Fixo/30*FG$4+(U834+W834-10)*Crechee/30*FG$4,0),IF(C831=2,IF(V831+V832+V833+V834+X831+X832+X833+X834=1,Cadeirante/30*FG$4,IF(V831+V832+V833+V834+X831+X832+X833+X834=2,Fixo/30*FG$4,IF(V831+V832+V833+V834+X831+X832+X833+X834&gt;2,Fixo/30*FG$4+(V831+V832+V833+V834+X831+X832+X833+X834-2)*Cadeirante/30*FG$4)))+(U831+U832+U833+W831+W832+W833)*Percapita/30*FG$4+(U834+W834)*Crechee/30*FG$4,IF(C831=1,IF(U831+U832+U833+V831+V832+V833+W831+W832+W833+X831+X832+X833&lt;=15,(U831+U832+U833+W831+W832+W833)*Percapita/30*FG$4,IF(U831+U832+U833+V831+V832+V833+W831+W832+W833+X831+X832+X833&gt;=16,Fixo/30*FG$4+(U831+U832+U833+V831+V832+V833+W831+W832+W833+X831+X832-16)*Percapita/30*FG$4))))))</f>
        <v>0</v>
      </c>
      <c r="FH831" s="177">
        <f>IF(C831=4,SUM(Y831+Y832+Y833+AA831+AA832+AA833)*Percapita/30*FH$4+(Z831+Z832+Z833+AB831+AB832+AB833)*Cadeirante/30*FH$4,IF(C831=3,IF(Y834+AA834=10,Fixo/30*FH$4+(Y831+Y832+Y833+AA831+AA832+AA833)*Percapita/30*FH$4+(Z834+AB834)*Cadeirante/30*FH$4,IF(Y834+AA834&lt;=9,(Y834+AA834)*Crechee/30*FH$4)+(Z834+AB834)*Cadeirante/30*FH$4+(Y831+Y832+Y833+AA831+AA832+AA833)*Percapita/30*FH$4)+IF(Y834+AA834&gt;=11,Fixo/30*FH$4+(Y834+AA834-10)*Crechee/30*FH$4,0),IF(C831=2,IF(Z831+Z832+Z833+Z834+AB831+AB832+AB833+AB834=1,Cadeirante/30*FH$4,IF(Z831+Z832+Z833+Z834+AB831+AB832+AB833+AB834=2,Fixo/30*FH$4,IF(Z831+Z832+Z833+Z834+AB831+AB832+AB833+AB834&gt;2,Fixo/30*FH$4+(Z831+Z832+Z833+Z834+AB831+AB832+AB833+AB834-2)*Cadeirante/30*FH$4)))+(Y831+Y832+Y833+AA831+AA832+AA833)*Percapita/30*FH$4+(Y834+AA834)*Crechee/30*FH$4,IF(C831=1,IF(Y831+Y832+Y833+Z831+Z832+Z833+AA831+AA832+AA833+AB831+AB832+AB833&lt;=15,(Y831+Y832+Y833+AA831+AA832+AA833)*Percapita/30*FH$4,IF(Y831+Y832+Y833+Z831+Z832+Z833+AA831+AA832+AA833+AB831+AB832+AB833&gt;=16,Fixo/30*FH$4+(Y831+Y832+Y833+Z831+Z832+Z833+AA831+AA832+AA833+AB831+AB832-16)*Percapita/30*FH$4))))))</f>
        <v>0</v>
      </c>
      <c r="FI831" s="177">
        <f>IF(C831=4,SUM(AC831+AC832+AC833+AE831+AE832+AE833)*Percapita/30*FI$4+(AD831+AD832+AD833+AF831+AF832+AF833)*Cadeirante/30*FI$4,IF(C831=3,IF(AC834+AE834=10,Fixo/30*FI$4+(AC831+AC832+AC833+AE831+AE832+AE833)*Percapita/30*FI$4+(AD834+AF834)*Cadeirante/30*FI$4,IF(AC834+AE834&lt;=9,(AC834+AE834)*Crechee/30*FI$4)+(AD834+AF834)*Cadeirante/30*FI$4+(AC831+AC832+AC833+AE831+AE832+AE833)*Percapita/30*FI$4)+IF(AC834+AE834&gt;=11,Fixo/30*FI$4+(AC834+AE834-10)*Crechee/30*FI$4,0),IF(C831=2,IF(AD831+AD832+AD833+AD834+AF831+AF832+AF833+AF834=1,Cadeirante/30*FI$4,IF(AD831+AD832+AD833+AD834+AF831+AF832+AF833+AF834=2,Fixo/30*FI$4,IF(AD831+AD832+AD833+AD834+AF831+AF832+AF833+AF834&gt;2,Fixo/30*FI$4+(AD831+AD832+AD833+AD834+AF831+AF832+AF833+AF834-2)*Cadeirante/30*FI$4)))+(AC831+AC832+AC833+AE831+AE832+AE833)*Percapita/30*FI$4+(AC834+AE834)*Crechee/30*FI$4,IF(C831=1,IF(AC831+AC832+AC833+AD831+AD832+AD833+AE831+AE832+AE833+AF831+AF832+AF833&lt;=15,(AC831+AC832+AC833+AE831+AE832+AE833)*Percapita/30*FI$4,IF(AC831+AC832+AC833+AD831+AD832+AD833+AE831+AE832+AE833+AF831+AF832+AF833&gt;=16,Fixo/30*FI$4+(AC831+AC832+AC833+AD831+AD832+AD833+AE831+AE832+AE833+AF831+AF832-16)*Percapita/30*FI$4))))))</f>
        <v>0</v>
      </c>
      <c r="FJ831" s="177">
        <f>IF(C831=4,SUM(AG831+AG832+AG833+AI831+AI832+AI833)*Percapita/30*FJ$4+(AH831+AH832+AH833+AJ831+AJ832+AJ833)*Cadeirante/30*FJ$4,IF(C831=3,IF(AG834+AI834=10,Fixo/30*FJ$4+(AG831+AG832+AG833+AI831+AI832+AI833)*Percapita/30*FJ$4+(AH834+AJ834)*Cadeirante/30*FJ$4,IF(AG834+AI834&lt;=9,(AG834+AI834)*Crechee/30*FJ$4)+(AH834+AJ834)*Cadeirante/30*FJ$4+(AG831+AG832+AG833+AI831+AI832+AI833)*Percapita/30*FJ$4)+IF(AG834+AI834&gt;=11,Fixo/30*FJ$4+(AG834+AI834-10)*Crechee/30*FJ$4,0),IF(C831=2,IF(AH831+AH832+AH833+AH834+AJ831+AJ832+AJ833+AJ834=1,Cadeirante/30*FJ$4,IF(AH831+AH832+AH833+AH834+AJ831+AJ832+AJ833+AJ834=2,Fixo/30*FJ$4,IF(AH831+AH832+AH833+AH834+AJ831+AJ832+AJ833+AJ834&gt;2,Fixo/30*FJ$4+(AH831+AH832+AH833+AH834+AJ831+AJ832+AJ833+AJ834-2)*Cadeirante/30*FJ$4)))+(AG831+AG832+AG833+AI831+AI832+AI833)*Percapita/30*FJ$4+(AG834+AI834)*Crechee/30*FJ$4,IF(C831=1,IF(AG831+AG832+AG833+AH831+AH832+AH833+AI831+AI832+AI833+AJ831+AJ832+AJ833&lt;=15,(AG831+AG832+AG833+AI831+AI832+AI833)*Percapita/30*FJ$4,IF(AG831+AG832+AG833+AH831+AH832+AH833+AI831+AI832+AI833+AJ831+AJ832+AJ833&gt;=16,Fixo/30*FJ$4+(AG831+AG832+AG833+AH831+AH832+AH833+AI831+AI832+AI833+AJ831+AJ832-16)*Percapita/30*FJ$4))))))</f>
        <v>0</v>
      </c>
      <c r="FK831" s="177">
        <f>IF(C831=4,SUM(AK831+AK832+AK833+AM831+AM832+AM833)*Percapita/30*FK$4+(AL831+AL832+AL833+AN831+AN832+AN833)*Cadeirante/30*FK$4,IF(C831=3,IF(AK834+AM834=10,Fixo/30*FK$4+(AK831+AK832+AK833+AM831+AM832+AM833)*Percapita/30*FK$4+(AL834+AN834)*Cadeirante/30*FK$4,IF(AK834+AM834&lt;=9,(AK834+AM834)*Crechee/30*FK$4)+(AL834+AN834)*Cadeirante/30*FK$4+(AK831+AK832+AK833+AM831+AM832+AM833)*Percapita/30*FK$4)+IF(AK834+AM834&gt;=11,Fixo/30*FK$4+(AK834+AM834-10)*Crechee/30*FK$4,0),IF(C831=2,IF(AL831+AL832+AL833+AL834+AN831+AN832+AN833+AN834=1,Cadeirante/30*FK$4,IF(AL831+AL832+AL833+AL834+AN831+AN832+AN833+AN834=2,Fixo/30*FK$4,IF(AL831+AL832+AL833+AL834+AN831+AN832+AN833+AN834&gt;2,Fixo/30*FK$4+(AL831+AL832+AL833+AL834+AN831+AN832+AN833+AN834-2)*Cadeirante/30*FK$4)))+(AK831+AK832+AK833+AM831+AM832+AM833)*Percapita/30*FK$4+(AK834+AM834)*Crechee/30*FK$4,IF(C831=1,IF(AK831+AK832+AK833+AL831+AL832+AL833+AM831+AM832+AM833+AN831+AN832+AN833&lt;=15,(AK831+AK832+AK833+AM831+AM832+AM833)*Percapita/30*FK$4,IF(AK831+AK832+AK833+AL831+AL832+AL833+AM831+AM832+AM833+AN831+AN832+AN833&gt;=16,Fixo/30*FK$4+(AK831+AK832+AK833+AL831+AL832+AL833+AM831+AM832+AM833+AN831+AN832-16)*Percapita/30*FK$4))))))</f>
        <v>0</v>
      </c>
      <c r="FL831" s="177">
        <f>IF(C831=4,SUM(AO831+AO832+AO833+AQ831+AQ832+AQ833)*Percapita/30*FL$4+(AP831+AP832+AP833+AR831+AR832+AR833)*Cadeirante/30*FL$4,IF(C831=3,IF(AO834+AQ834=10,Fixo/30*FL$4+(AO831+AO832+AO833+AQ831+AQ832+AQ833)*Percapita/30*FL$4+(AP834+AR834)*Cadeirante/30*FL$4,IF(AO834+AQ834&lt;=9,(AO834+AQ834)*Crechee/30*FL$4)+(AP834+AR834)*Cadeirante/30*FL$4+(AO831+AO832+AO833+AQ831+AQ832+AQ833)*Percapita/30*FL$4)+IF(AO834+AQ834&gt;=11,Fixo/30*FL$4+(AO834+AQ834-10)*Crechee/30*FL$4,0),IF(C831=2,IF(AP831+AP832+AP833+AP834+AR831+AR832+AR833+AR834=1,Cadeirante/30*FL$4,IF(AP831+AP832+AP833+AP834+AR831+AR832+AR833+AR834=2,Fixo/30*FL$4,IF(AP831+AP832+AP833+AP834+AR831+AR832+AR833+AR834&gt;2,Fixo/30*FL$4+(AP831+AP832+AP833+AP834+AR831+AR832+AR833+AR834-2)*Cadeirante/30*FL$4)))+(AO831+AO832+AO833+AQ831+AQ832+AQ833)*Percapita/30*FL$4+(AO834+AQ834)*Crechee/30*FL$4,IF(C831=1,IF(AO831+AO832+AO833+AP831+AP832+AP833+AQ831+AQ832+AQ833+AR831+AR832+AR833&lt;=15,(AO831+AO832+AO833+AQ831+AQ832+AQ833)*Percapita/30*FL$4,IF(AO831+AO832+AO833+AP831+AP832+AP833+AQ831+AQ832+AQ833+AR831+AR832+AR833&gt;=16,Fixo/30*FL$4+(AO831+AO832+AO833+AP831+AP832+AP833+AQ831+AQ832+AQ833+AR831+AR832-16)*Percapita/30*FL$4))))))</f>
        <v>0</v>
      </c>
      <c r="FM831" s="177">
        <f>IF(C831=4,SUM(AS831+AS832+AS833+AU831+AU832+AU833)*Percapita/30*FM$4+(AT831+AT832+AT833+AV831+AV832+AV833)*Cadeirante/30*FM$4,IF(C831=3,IF(AS834+AU834=10,Fixo/30*FM$4+(AS831+AS832+AS833+AU831+AU832+AU833)*Percapita/30*FM$4+(AT834+AV834)*Cadeirante/30*FM$4,IF(AS834+AU834&lt;=9,(AS834+AU834)*Crechee/30*FM$4)+(AT834+AV834)*Cadeirante/30*FM$4+(AS831+AS832+AS833+AU831+AU832+AU833)*Percapita/30*FM$4)+IF(AS834+AU834&gt;=11,Fixo/30*FM$4+(AS834+AU834-10)*Crechee/30*FM$4,0),IF(C831=2,IF(AT831+AT832+AT833+AT834+AV831+AV832+AV833+AV834=1,Cadeirante/30*FM$4,IF(AT831+AT832+AT833+AT834+AV831+AV832+AV833+AV834=2,Fixo/30*FM$4,IF(AT831+AT832+AT833+AT834+AV831+AV832+AV833+AV834&gt;2,Fixo/30*FM$4+(AT831+AT832+AT833+AT834+AV831+AV832+AV833+AV834-2)*Cadeirante/30*FM$4)))+(AS831+AS832+AS833+AU831+AU832+AU833)*Percapita/30*FM$4+(AS834+AU834)*Crechee/30*FM$4,IF(C831=1,IF(AS831+AS832+AS833+AT831+AT832+AT833+AU831+AU832+AU833+AV831+AV832+AV833&lt;=15,(AS831+AS832+AS833+AU831+AU832+AU833)*Percapita/30*FM$4,IF(AS831+AS832+AS833+AT831+AT832+AT833+AU831+AU832+AU833+AV831+AV832+AV833&gt;=16,Fixo/30*FM$4+(AS831+AS832+AS833+AT831+AT832+AT833+AU831+AU832+AU833+AV831+AV832-16)*Percapita/30*FM$4))))))</f>
        <v>0</v>
      </c>
      <c r="FN831" s="177">
        <f>IF(C831=4,SUM(AW831+AW832+AW833+AY831+AY832+AY833)*Percapita/30*FN$4+(AX831+AX832+AX833+AZ831+AZ832+AZ833)*Cadeirante/30*FN$4,IF(C831=3,IF(AW834+AY834=10,Fixo/30*FN$4+(AW831+AW832+AW833+AY831+AY832+AY833)*Percapita/30*FN$4+(AX834+AZ834)*Cadeirante/30*FN$4,IF(AW834+AY834&lt;=9,(AW834+AY834)*Crechee/30*FN$4)+(AX834+AZ834)*Cadeirante/30*FN$4+(AW831+AW832+AW833+AY831+AY832+AY833)*Percapita/30*FN$4)+IF(AW834+AY834&gt;=11,Fixo/30*FN$4+(AW834+AY834-10)*Crechee/30*FN$4,0),IF(C831=2,IF(AX831+AX832+AX833+AX834+AZ831+AZ832+AZ833+AZ834=1,Cadeirante/30*FN$4,IF(AX831+AX832+AX833+AX834+AZ831+AZ832+AZ833+AZ834=2,Fixo/30*FN$4,IF(AX831+AX832+AX833+AX834+AZ831+AZ832+AZ833+AZ834&gt;2,Fixo/30*FN$4+(AX831+AX832+AX833+AX834+AZ831+AZ832+AZ833+AZ834-2)*Cadeirante/30*FN$4)))+(AW831+AW832+AW833+AY831+AY832+AY833)*Percapita/30*FN$4+(AW834+AY834)*Crechee/30*FN$4,IF(C831=1,IF(AW831+AW832+AW833+AX831+AX832+AX833+AY831+AY832+AY833+AZ831+AZ832+AZ833&lt;=15,(AW831+AW832+AW833+AY831+AY832+AY833)*Percapita/30*FN$4,IF(AW831+AW832+AW833+AX831+AX832+AX833+AY831+AY832+AY833+AZ831+AZ832+AZ833&gt;=16,Fixo/30*FN$4+(AW831+AW832+AW833+AX831+AX832+AX833+AY831+AY832+AY833+AZ831+AZ832-16)*Percapita/30*FN$4))))))</f>
        <v>0</v>
      </c>
      <c r="FO831" s="177">
        <f>IF(C831=4,SUM(BA831+BA832+BA833+BC831+BC832+BC833)*Percapita/30*FO$4+(BB831+BB832+BB833+BD831+BD832+BD833)*Cadeirante/30*FO$4,IF(C831=3,IF(BA834+BC834=10,Fixo/30*FO$4+(BA831+BA832+BA833+BC831+BC832+BC833)*Percapita/30*FO$4+(BB834+BD834)*Cadeirante/30*FO$4,IF(BA834+BC834&lt;=9,(BA834+BC834)*Crechee/30*FO$4)+(BB834+BD834)*Cadeirante/30*FO$4+(BA831+BA832+BA833+BC831+BC832+BC833)*Percapita/30*FO$4)+IF(BA834+BC834&gt;=11,Fixo/30*FO$4+(BA834+BC834-10)*Crechee/30*FO$4,0),IF(C831=2,IF(BB831+BB832+BB833+BB834+BD831+BD832+BD833+BD834=1,Cadeirante/30*FO$4,IF(BB831+BB832+BB833+BB834+BD831+BD832+BD833+BD834=2,Fixo/30*FO$4,IF(BB831+BB832+BB833+BB834+BD831+BD832+BD833+BD834&gt;2,Fixo/30*FO$4+(BB831+BB832+BB833+BB834+BD831+BD832+BD833+BD834-2)*Cadeirante/30*FO$4)))+(BA831+BA832+BA833+BC831+BC832+BC833)*Percapita/30*FO$4+(BA834+BC834)*Crechee/30*FO$4,IF(C831=1,IF(BA831+BA832+BA833+BB831+BB832+BB833+BC831+BC832+BC833+BD831+BD832+BD833&lt;=15,(BA831+BA832+BA833+BC831+BC832+BC833)*Percapita/30*FO$4,IF(BA831+BA832+BA833+BB831+BB832+BB833+BC831+BC832+BC833+BD831+BD832+BD833&gt;=16,Fixo/30*FO$4+(BA831+BA832+BA833+BB831+BB832+BB833+BC831+BC832+BC833+BD831+BD832-16)*Percapita/30*FO$4))))))</f>
        <v>0</v>
      </c>
      <c r="FP831" s="177">
        <f>IF(C831=4,SUM(BE831+BE832+BE833+BG831+BG832+BG833)*Percapita/30*FP$4+(BF831+BF832+BF833+BH831+BH832+BH833)*Cadeirante/30*FP$4,IF(C831=3,IF(BE834+BG834=10,Fixo/30*FP$4+(BE831+BE832+BE833+BG831+BG832+BG833)*Percapita/30*FP$4+(BF834+BH834)*Cadeirante/30*FP$4,IF(BE834+BG834&lt;=9,(BE834+BG834)*Crechee/30*FP$4)+(BF834+BH834)*Cadeirante/30*FP$4+(BE831+BE832+BE833+BG831+BG832+BG833)*Percapita/30*FP$4)+IF(BE834+BG834&gt;=11,Fixo/30*FP$4+(BE834+BG834-10)*Crechee/30*FP$4,0),IF(C831=2,IF(BF831+BF832+BF833+BF834+BH831+BH832+BH833+BH834=1,Cadeirante/30*FP$4,IF(BF831+BF832+BF833+BF834+BH831+BH832+BH833+BH834=2,Fixo/30*FP$4,IF(BF831+BF832+BF833+BF834+BH831+BH832+BH833+BH834&gt;2,Fixo/30*FP$4+(BF831+BF832+BF833+BF834+BH831+BH832+BH833+BH834-2)*Cadeirante/30*FP$4)))+(BE831+BE832+BE833+BG831+BG832+BG833)*Percapita/30*FP$4+(BE834+BG834)*Crechee/30*FP$4,IF(C831=1,IF(BE831+BE832+BE833+BF831+BF832+BF833+BG831+BG832+BG833+BH831+BH832+BH833&lt;=15,(BE831+BE832+BE833+BG831+BG832+BG833)*Percapita/30*FP$4,IF(BE831+BE832+BE833+BF831+BF832+BF833+BG831+BG832+BG833+BH831+BH832+BH833&gt;=16,Fixo/30*FP$4+(BE831+BE832+BE833+BF831+BF832+BF833+BG831+BG832+BG833+BH831+BH832-16)*Percapita/30*FP$4))))))</f>
        <v>0</v>
      </c>
      <c r="FQ831" s="177">
        <f>IF(C831=4,SUM(BI831+BI832+BI833+BK831+BK832+BK833)*Percapita/30*FQ$4+(BJ831+BJ832+BJ833+BL831+BL832+BL833)*Cadeirante/30*FQ$4,IF(C831=3,IF(BI834+BK834=10,Fixo/30*FQ$4+(BI831+BI832+BI833+BK831+BK832+BK833)*Percapita/30*FQ$4+(BJ834+BL834)*Cadeirante/30*FQ$4,IF(BI834+BK834&lt;=9,(BI834+BK834)*Crechee/30*FQ$4)+(BJ834+BL834)*Cadeirante/30*FQ$4+(BI831+BI832+BI833+BK831+BK832+BK833)*Percapita/30*FQ$4)+IF(BI834+BK834&gt;=11,Fixo/30*FQ$4+(BI834+BK834-10)*Crechee/30*FQ$4,0),IF(C831=2,IF(BJ831+BJ832+BJ833+BJ834+BL831+BL832+BL833+BL834=1,Cadeirante/30*FQ$4,IF(BJ831+BJ832+BJ833+BJ834+BL831+BL832+BL833+BL834=2,Fixo/30*FQ$4,IF(BJ831+BJ832+BJ833+BJ834+BL831+BL832+BL833+BL834&gt;2,Fixo/30*FQ$4+(BJ831+BJ832+BJ833+BJ834+BL831+BL832+BL833+BL834-2)*Cadeirante/30*FQ$4)))+(BI831+BI832+BI833+BK831+BK832+BK833)*Percapita/30*FQ$4+(BI834+BK834)*Crechee/30*FQ$4,IF(C831=1,IF(BI831+BI832+BI833+BJ831+BJ832+BJ833+BK831+BK832+BK833+BL831+BL832+BL833&lt;=15,(BI831+BI832+BI833+BK831+BK832+BK833)*Percapita/30*FQ$4,IF(BI831+BI832+BI833+BJ831+BJ832+BJ833+BK831+BK832+BK833+BL831+BL832+BL833&gt;=16,Fixo/30*FQ$4+(BI831+BI832+BI833+BJ831+BJ832+BJ833+BK831+BK832+BK833+BL831+BL832-16)*Percapita/30*FQ$4))))))</f>
        <v>0</v>
      </c>
      <c r="FR831" s="177">
        <f>IF(C831=4,SUM(BM831+BM832+BM833+BO831+BO832+BO833)*Percapita/30*FR$4+(BN831+BN832+BN833+BP831+BP832+BP833)*Cadeirante/30*FR$4,IF(C831=3,IF(BM834+BO834=10,Fixo/30*FR$4+(BM831+BM832+BM833+BO831+BO832+BO833)*Percapita/30*FR$4+(BN834+BP834)*Cadeirante/30*FR$4,IF(BM834+BO834&lt;=9,(BM834+BO834)*Crechee/30*FR$4)+(BN834+BP834)*Cadeirante/30*FR$4+(BM831+BM832+BM833+BO831+BO832+BO833)*Percapita/30*FR$4)+IF(BM834+BO834&gt;=11,Fixo/30*FR$4+(BM834+BO834-10)*Crechee/30*FR$4,0),IF(C831=2,IF(BN831+BN832+BN833+BN834+BP831+BP832+BP833+BP834=1,Cadeirante/30*FR$4,IF(BN831+BN832+BN833+BN834+BP831+BP832+BP833+BP834=2,Fixo/30*FR$4,IF(BN831+BN832+BN833+BN834+BP831+BP832+BP833+BP834&gt;2,Fixo/30*FR$4+(BN831+BN832+BN833+BN834+BP831+BP832+BP833+BP834-2)*Cadeirante/30*FR$4)))+(BM831+BM832+BM833+BO831+BO832+BO833)*Percapita/30*FR$4+(BM834+BO834)*Crechee/30*FR$4,IF(C831=1,IF(BM831+BM832+BM833+BN831+BN832+BN833+BO831+BO832+BO833+BP831+BP832+BP833&lt;=15,(BM831+BM832+BM833+BO831+BO832+BO833)*Percapita/30*FR$4,IF(BM831+BM832+BM833+BN831+BN832+BN833+BO831+BO832+BO833+BP831+BP832+BP833&gt;=16,Fixo/30*FR$4+(BM831+BM832+BM833+BN831+BN832+BN833+BO831+BO832+BO833+BP831+BP832-16)*Percapita/30*FR$4))))))</f>
        <v>0</v>
      </c>
      <c r="FS831" s="177">
        <f>IF(C831=4,SUM(BQ831+BQ832+BQ833+BS831+BS832+BS833)*Percapita/30*FS$4+(BR831+BR832+BR833+BT831+BT832+BT833)*Cadeirante/30*FS$4,IF(C831=3,IF(BQ834+BS834=10,Fixo/30*FS$4+(BQ831+BQ832+BQ833+BS831+BS832+BS833)*Percapita/30*FS$4+(BR834+BT834)*Cadeirante/30*FS$4,IF(BQ834+BS834&lt;=9,(BQ834+BS834)*Crechee/30*FS$4)+(BR834+BT834)*Cadeirante/30*FS$4+(BQ831+BQ832+BQ833+BS831+BS832+BS833)*Percapita/30*FS$4)+IF(BQ834+BS834&gt;=11,Fixo/30*FS$4+(BQ834+BS834-10)*Crechee/30*FS$4,0),IF(C831=2,IF(BR831+BR832+BR833+BR834+BT831+BT832+BT833+BT834=1,Cadeirante/30*FS$4,IF(BR831+BR832+BR833+BR834+BT831+BT832+BT833+BT834=2,Fixo/30*FS$4,IF(BR831+BR832+BR833+BR834+BT831+BT832+BT833+BT834&gt;2,Fixo/30*FS$4+(BR831+BR832+BR833+BR834+BT831+BT832+BT833+BT834-2)*Cadeirante/30*FS$4)))+(BQ831+BQ832+BQ833+BS831+BS832+BS833)*Percapita/30*FS$4+(BQ834+BS834)*Crechee/30*FS$4,IF(C831=1,IF(BQ831+BQ832+BQ833+BR831+BR832+BR833+BS831+BS832+BS833+BT831+BT832+BT833&lt;=15,(BQ831+BQ832+BQ833+BS831+BS832+BS833)*Percapita/30*FS$4,IF(BQ831+BQ832+BQ833+BR831+BR832+BR833+BS831+BS832+BS833+BT831+BT832+BT833&gt;=16,Fixo/30*FS$4+(BQ831+BQ832+BQ833+BR831+BR832+BR833+BS831+BS832+BS833+BT831+BT832-16)*Percapita/30*FS$4))))))</f>
        <v>0</v>
      </c>
      <c r="FT831" s="177">
        <f>IF(C831=4,SUM(BU831+BU832+BU833+BW831+BW832+BW833)*Percapita/30*FT$4+(BV831+BV832+BV833+BX831+BX832+BX833)*Cadeirante/30*FT$4,IF(C831=3,IF(BU834+BW834=10,Fixo/30*FT$4+(BU831+BU832+BU833+BW831+BW832+BW833)*Percapita/30*FT$4+(BV834+BX834)*Cadeirante/30*FT$4,IF(BU834+BW834&lt;=9,(BU834+BW834)*Crechee/30*FT$4)+(BV834+BX834)*Cadeirante/30*FT$4+(BU831+BU832+BU833+BW831+BW832+BW833)*Percapita/30*FT$4)+IF(BU834+BW834&gt;=11,Fixo/30*FT$4+(BU834+BW834-10)*Crechee/30*FT$4,0),IF(C831=2,IF(BV831+BV832+BV833+BV834+BX831+BX832+BX833+BX834=1,Cadeirante/30*FT$4,IF(BV831+BV832+BV833+BV834+BX831+BX832+BX833+BX834=2,Fixo/30*FT$4,IF(BV831+BV832+BV833+BV834+BX831+BX832+BX833+BX834&gt;2,Fixo/30*FT$4+(BV831+BV832+BV833+BV834+BX831+BX832+BX833+BX834-2)*Cadeirante/30*FT$4)))+(BU831+BU832+BU833+BW831+BW832+BW833)*Percapita/30*FT$4+(BU834+BW834)*Crechee/30*FT$4,IF(C831=1,IF(BU831+BU832+BU833+BV831+BV832+BV833+BW831+BW832+BW833+BX831+BX832+BX833&lt;=15,(BU831+BU832+BU833+BW831+BW832+BW833)*Percapita/30*FT$4,IF(BU831+BU832+BU833+BV831+BV832+BV833+BW831+BW832+BW833+BX831+BX832+BX833&gt;=16,Fixo/30*FT$4+(BU831+BU832+BU833+BV831+BV832+BV833+BW831+BW832+BW833+BX831+BX832-16)*Percapita/30*FT$4))))))</f>
        <v>0</v>
      </c>
      <c r="FU831" s="177">
        <f>IF(C831=4,SUM(BY831+BY832+BY833+CA831+CA832+CA833)*Percapita/30*FU$4+(BZ831+BZ832+BZ833+CB831+CB832+CB833)*Cadeirante/30*FU$4,IF(C831=3,IF(BY834+CA834=10,Fixo/30*FU$4+(BY831+BY832+BY833+CA831+CA832+CA833)*Percapita/30*FU$4+(BZ834+CB834)*Cadeirante/30*FU$4,IF(BY834+CA834&lt;=9,(BY834+CA834)*Crechee/30*FU$4)+(BZ834+CB834)*Cadeirante/30*FU$4+(BY831+BY832+BY833+CA831+CA832+CA833)*Percapita/30*FU$4)+IF(BY834+CA834&gt;=11,Fixo/30*FU$4+(BY834+CA834-10)*Crechee/30*FU$4,0),IF(C831=2,IF(BZ831+BZ832+BZ833+BZ834+CB831+CB832+CB833+CB834=1,Cadeirante/30*FU$4,IF(BZ831+BZ832+BZ833+BZ834+CB831+CB832+CB833+CB834=2,Fixo/30*FU$4,IF(BZ831+BZ832+BZ833+BZ834+CB831+CB832+CB833+CB834&gt;2,Fixo/30*FU$4+(BZ831+BZ832+BZ833+BZ834+CB831+CB832+CB833+CB834-2)*Cadeirante/30*FU$4)))+(BY831+BY832+BY833+CA831+CA832+CA833)*Percapita/30*FU$4+(BY834+CA834)*Crechee/30*FU$4,IF(C831=1,IF(BY831+BY832+BY833+BZ831+BZ832+BZ833+CA831+CA832+CA833+CB831+CB832+CB833&lt;=15,(BY831+BY832+BY833+CA831+CA832+CA833)*Percapita/30*FU$4,IF(BY831+BY832+BY833+BZ831+BZ832+BZ833+CA831+CA832+CA833+CB831+CB832+CB833&gt;=16,Fixo/30*FU$4+(BY831+BY832+BY833+BZ831+BZ832+BZ833+CA831+CA832+CA833+CB831+CB832-16)*Percapita/30*FU$4))))))</f>
        <v>0</v>
      </c>
      <c r="FV831" s="177">
        <f>IF(C831=4,SUM(CC831+CC832+CC833+CE831+CE832+CE833)*Percapita/30*FV$4+(CD831+CD832+CD833+CF831+CF832+CF833)*Cadeirante/30*FV$4,IF(C831=3,IF(CC834+CE834=10,Fixo/30*FV$4+(CC831+CC832+CC833+CE831+CE832+CE833)*Percapita/30*FV$4+(CD834+CF834)*Cadeirante/30*FV$4,IF(CC834+CE834&lt;=9,(CC834+CE834)*Crechee/30*FV$4)+(CD834+CF834)*Cadeirante/30*FV$4+(CC831+CC832+CC833+CE831+CE832+CE833)*Percapita/30*FV$4)+IF(CC834+CE834&gt;=11,Fixo/30*FV$4+(CC834+CE834-10)*Crechee/30*FV$4,0),IF(C831=2,IF(CD831+CD832+CD833+CD834+CF831+CF832+CF833+CF834=1,Cadeirante/30*FV$4,IF(CD831+CD832+CD833+CD834+CF831+CF832+CF833+CF834=2,Fixo/30*FV$4,IF(CD831+CD832+CD833+CD834+CF831+CF832+CF833+CF834&gt;2,Fixo/30*FV$4+(CD831+CD832+CD833+CD834+CF831+CF832+CF833+CF834-2)*Cadeirante/30*FV$4)))+(CC831+CC832+CC833+CE831+CE832+CE833)*Percapita/30*FV$4+(CC834+CE834)*Crechee/30*FV$4,IF(C831=1,IF(CC831+CC832+CC833+CD831+CD832+CD833+CE831+CE832+CE833+CF831+CF832+CF833&lt;=15,(CC831+CC832+CC833+CE831+CE832+CE833)*Percapita/30*FV$4,IF(CC831+CC832+CC833+CD831+CD832+CD833+CE831+CE832+CE833+CF831+CF832+CF833&gt;=16,Fixo/30*FV$4+(CC831+CC832+CC833+CD831+CD832+CD833+CE831+CE832+CE833+CF831+CF832-16)*Percapita/30*FV$4))))))</f>
        <v>0</v>
      </c>
      <c r="FW831" s="177">
        <f>IF(C831=4,SUM(CG831+CG832+CG833+CI831+CI832+CI833)*Percapita/30*FW$4+(CH831+CH832+CH833+CJ831+CJ832+CJ833)*Cadeirante/30*FW$4,IF(C831=3,IF(CG834+CI834=10,Fixo/30*FW$4+(CG831+CG832+CG833+CI831+CI832+CI833)*Percapita/30*FW$4+(CH834+CJ834)*Cadeirante/30*FW$4,IF(CG834+CI834&lt;=9,(CG834+CI834)*Crechee/30*FW$4)+(CH834+CJ834)*Cadeirante/30*FW$4+(CG831+CG832+CG833+CI831+CI832+CI833)*Percapita/30*FW$4)+IF(CG834+CI834&gt;=11,Fixo/30*FW$4+(CG834+CI834-10)*Crechee/30*FW$4,0),IF(C831=2,IF(CH831+CH832+CH833+CH834+CJ831+CJ832+CJ833+CJ834=1,Cadeirante/30*FW$4,IF(CH831+CH832+CH833+CH834+CJ831+CJ832+CJ833+CJ834=2,Fixo/30*FW$4,IF(CH831+CH832+CH833+CH834+CJ831+CJ832+CJ833+CJ834&gt;2,Fixo/30*FW$4+(CH831+CH832+CH833+CH834+CJ831+CJ832+CJ833+CJ834-2)*Cadeirante/30*FW$4)))+(CG831+CG832+CG833+CI831+CI832+CI833)*Percapita/30*FW$4+(CG834+CI834)*Crechee/30*FW$4,IF(C831=1,IF(CG831+CG832+CG833+CH831+CH832+CH833+CI831+CI832+CI833+CJ831+CJ832+CJ833&lt;=15,(CG831+CG832+CG833+CI831+CI832+CI833)*Percapita/30*FW$4,IF(CG831+CG832+CG833+CH831+CH832+CH833+CI831+CI832+CI833+CJ831+CJ832+CJ833&gt;=16,Fixo/30*FW$4+(CG831+CG832+CG833+CH831+CH832+CH833+CI831+CI832+CI833+CJ831+CJ832-16)*Percapita/30*FW$4))))))</f>
        <v>0</v>
      </c>
      <c r="FX831" s="177">
        <f>IF(C831=4,SUM(CK831+CK832+CK833+CM831+CM832+CM833)*Percapita/30*FX$4+(CL831+CL832+CL833+CN831+CN832+CN833)*Cadeirante/30*FX$4,IF(C831=3,IF(CK834+CM834=10,Fixo/30*FX$4+(CK831+CK832+CK833+CM831+CM832+CM833)*Percapita/30*FX$4+(CL834+CN834)*Cadeirante/30*FX$4,IF(CK834+CM834&lt;=9,(CK834+CM834)*Crechee/30*FX$4)+(CL834+CN834)*Cadeirante/30*FX$4+(CK831+CK832+CK833+CM831+CM832+CM833)*Percapita/30*FX$4)+IF(CK834+CM834&gt;=11,Fixo/30*FX$4+(CK834+CM834-10)*Crechee/30*FX$4,0),IF(C831=2,IF(CL831+CL832+CL833+CL834+CN831+CN832+CN833+CN834=1,Cadeirante/30*FX$4,IF(CL831+CL832+CL833+CL834+CN831+CN832+CN833+CN834=2,Fixo/30*FX$4,IF(CL831+CL832+CL833+CL834+CN831+CN832+CN833+CN834&gt;2,Fixo/30*FX$4+(CL831+CL832+CL833+CL834+CN831+CN832+CN833+CN834-2)*Cadeirante/30*FX$4)))+(CK831+CK832+CK833+CM831+CM832+CM833)*Percapita/30*FX$4+(CK834+CM834)*Crechee/30*FX$4,IF(C831=1,IF(CK831+CK832+CK833+CL831+CL832+CL833+CM831+CM832+CM833+CN831+CN832+CN833&lt;=15,(CK831+CK832+CK833+CM831+CM832+CM833)*Percapita/30*FX$4,IF(CK831+CK832+CK833+CL831+CL832+CL833+CM831+CM832+CM833+CN831+CN832+CN833&gt;=16,Fixo/30*FX$4+(CK831+CK832+CK833+CL831+CL832+CL833+CM831+CM832+CM833+CN831+CN832-16)*Percapita/30*FX$4))))))</f>
        <v>0</v>
      </c>
      <c r="FY831" s="177">
        <f>IF(C831=4,SUM(CO831+CO832+CO833+CQ831+CQ832+CQ833)*Percapita/30*FY$4+(CP831+CP832+CP833+CR831+CR832+CR833)*Cadeirante/30*FY$4,IF(C831=3,IF(CO834+CQ834=10,Fixo/30*FY$4+(CO831+CO832+CO833+CQ831+CQ832+CQ833)*Percapita/30*FY$4+(CP834+CR834)*Cadeirante/30*FY$4,IF(CO834+CQ834&lt;=9,(CO834+CQ834)*Crechee/30*FY$4)+(CP834+CR834)*Cadeirante/30*FY$4+(CO831+CO832+CO833+CQ831+CQ832+CQ833)*Percapita/30*FY$4)+IF(CO834+CQ834&gt;=11,Fixo/30*FY$4+(CO834+CQ834-10)*Crechee/30*FY$4,0),IF(C831=2,IF(CP831+CP832+CP833+CP834+CR831+CR832+CR833+CR834=1,Cadeirante/30*FY$4,IF(CP831+CP832+CP833+CP834+CR831+CR832+CR833+CR834=2,Fixo/30*FY$4,IF(CP831+CP832+CP833+CP834+CR831+CR832+CR833+CR834&gt;2,Fixo/30*FY$4+(CP831+CP832+CP833+CP834+CR831+CR832+CR833+CR834-2)*Cadeirante/30*FY$4)))+(CO831+CO832+CO833+CQ831+CQ832+CQ833)*Percapita/30*FY$4+(CO834+CQ834)*Crechee/30*FY$4,IF(C831=1,IF(CO831+CO832+CO833+CP831+CP832+CP833+CQ831+CQ832+CQ833+CR831+CR832+CR833&lt;=15,(CO831+CO832+CO833+CQ831+CQ832+CQ833)*Percapita/30*FY$4,IF(CO831+CO832+CO833+CP831+CP832+CP833+CQ831+CQ832+CQ833+CR831+CR832+CR833&gt;=16,Fixo/30*FY$4+(CO831+CO832+CO833+CP831+CP832+CP833+CQ831+CQ832+CQ833+CR831+CR832-16)*Percapita/30*FY$4))))))</f>
        <v>0</v>
      </c>
      <c r="FZ831" s="177">
        <f>IF(C831=4,SUM(CS831+CS832+CS833+CU831+CU832+CU833)*Percapita/30*FZ$4+(CT831+CT832+CT833+CV831+CV832+CV833)*Cadeirante/30*FZ$4,IF(C831=3,IF(CS834+CU834=10,Fixo/30*FZ$4+(CS831+CS832+CS833+CU831+CU832+CU833)*Percapita/30*FZ$4+(CT834+CV834)*Cadeirante/30*FZ$4,IF(CS834+CU834&lt;=9,(CS834+CU834)*Crechee/30*FZ$4)+(CT834+CV834)*Cadeirante/30*FZ$4+(CS831+CS832+CS833+CU831+CU832+CU833)*Percapita/30*FZ$4)+IF(CS834+CU834&gt;=11,Fixo/30*FZ$4+(CS834+CU834-10)*Crechee/30*FZ$4,0),IF(C831=2,IF(CT831+CT832+CT833+CT834+CV831+CV832+CV833+CV834=1,Cadeirante/30*FZ$4,IF(CT831+CT832+CT833+CT834+CV831+CV832+CV833+CV834=2,Fixo/30*FZ$4,IF(CT831+CT832+CT833+CT834+CV831+CV832+CV833+CV834&gt;2,Fixo/30*FZ$4+(CT831+CT832+CT833+CT834+CV831+CV832+CV833+CV834-2)*Cadeirante/30*FZ$4)))+(CS831+CS832+CS833+CU831+CU832+CU833)*Percapita/30*FZ$4+(CS834+CU834)*Crechee/30*FZ$4,IF(C831=1,IF(CS831+CS832+CS833+CT831+CT832+CT833+CU831+CU832+CU833+CV831+CV832+CV833&lt;=15,(CS831+CS832+CS833+CU831+CU832+CU833)*Percapita/30*FZ$4,IF(CS831+CS832+CS833+CT831+CT832+CT833+CU831+CU832+CU833+CV831+CV832+CV833&gt;=16,Fixo/30*FZ$4+(CS831+CS832+CS833+CT831+CT832+CT833+CU831+CU832+CU833+CV831+CV832-16)*Percapita/30*FZ$4))))))</f>
        <v>0</v>
      </c>
      <c r="GA831" s="177">
        <f>IF(C831=4,SUM(CW831+CW832+CW833+CY831+CY832+CY833)*Percapita/30*GA$4+(CX831+CX832+CX833+CZ831+CZ832+CZ833)*Cadeirante/30*GA$4,IF(C831=3,IF(CW834+CY834=10,Fixo/30*GA$4+(CW831+CW832+CW833+CY831+CY832+CY833)*Percapita/30*GA$4+(CX834+CZ834)*Cadeirante/30*GA$4,IF(CW834+CY834&lt;=9,(CW834+CY834)*Crechee/30*GA$4)+(CX834+CZ834)*Cadeirante/30*GA$4+(CW831+CW832+CW833+CY831+CY832+CY833)*Percapita/30*GA$4)+IF(CW834+CY834&gt;=11,Fixo/30*GA$4+(CW834+CY834-10)*Crechee/30*GA$4,0),IF(C831=2,IF(CX831+CX832+CX833+CX834+CZ831+CZ832+CZ833+CZ834=1,Cadeirante/30*GA$4,IF(CX831+CX832+CX833+CX834+CZ831+CZ832+CZ833+CZ834=2,Fixo/30*GA$4,IF(CX831+CX832+CX833+CX834+CZ831+CZ832+CZ833+CZ834&gt;2,Fixo/30*GA$4+(CX831+CX832+CX833+CX834+CZ831+CZ832+CZ833+CZ834-2)*Cadeirante/30*GA$4)))+(CW831+CW832+CW833+CY831+CY832+CY833)*Percapita/30*GA$4+(CW834+CY834)*Crechee/30*GA$4,IF(C831=1,IF(CW831+CW832+CW833+CX831+CX832+CX833+CY831+CY832+CY833+CZ831+CZ832+CZ833&lt;=15,(CW831+CW832+CW833+CY831+CY832+CY833)*Percapita/30*GA$4,IF(CW831+CW832+CW833+CX831+CX832+CX833+CY831+CY832+CY833+CZ831+CZ832+CZ833&gt;=16,Fixo/30*GA$4+(CW831+CW832+CW833+CX831+CX832+CX833+CY831+CY832+CY833+CZ831+CZ832-16)*Percapita/30*GA$4))))))</f>
        <v>0</v>
      </c>
      <c r="GB831" s="177">
        <f>IF(C831=4,SUM(DA831+DA832+DA833+DC831+DC832+DC833)*Percapita/30*GB$4+(DB831+DB832+DB833+DD831+DD832+DD833)*Cadeirante/30*GB$4,IF(C831=3,IF(DA834+DC834=10,Fixo/30*GB$4+(DA831+DA832+DA833+DC831+DC832+DC833)*Percapita/30*GB$4+(DB834+DD834)*Cadeirante/30*GB$4,IF(DA834+DC834&lt;=9,(DA834+DC834)*Crechee/30*GB$4)+(DB834+DD834)*Cadeirante/30*GB$4+(DA831+DA832+DA833+DC831+DC832+DC833)*Percapita/30*GB$4)+IF(DA834+DC834&gt;=11,Fixo/30*GB$4+(DA834+DC834-10)*Crechee/30*GB$4,0),IF(C831=2,IF(DB831+DB832+DB833+DB834+DD831+DD832+DD833+DD834=1,Cadeirante/30*GB$4,IF(DB831+DB832+DB833+DB834+DD831+DD832+DD833+DD834=2,Fixo/30*GB$4,IF(DB831+DB832+DB833+DB834+DD831+DD832+DD833+DD834&gt;2,Fixo/30*GB$4+(DB831+DB832+DB833+DB834+DD831+DD832+DD833+DD834-2)*Cadeirante/30*GB$4)))+(DA831+DA832+DA833+DC831+DC832+DC833)*Percapita/30*GB$4+(DA834+DC834)*Crechee/30*GB$4,IF(C831=1,IF(DA831+DA832+DA833+DB831+DB832+DB833+DC831+DC832+DC833+DD831+DD832+DD833&lt;=15,(DA831+DA832+DA833+DC831+DC832+DC833)*Percapita/30*GB$4,IF(DA831+DA832+DA833+DB831+DB832+DB833+DC831+DC832+DC833+DD831+DD832+DD833&gt;=16,Fixo/30*GB$4+(DA831+DA832+DA833+DB831+DB832+DB833+DC831+DC832+DC833+DD831+DD832-16)*Percapita/30*GB$4))))))</f>
        <v>0</v>
      </c>
      <c r="GC831" s="177">
        <f>IF(C831=4,SUM(DE831+DE832+DE833+DG831+DG832+DG833)*Percapita/30*GC$4+(DF831+DF832+DF833+DH831+DH832+DH833)*Cadeirante/30*GC$4,IF(C831=3,IF(DE834+DG834=10,Fixo/30*GC$4+(DE831+DE832+DE833+DG831+DG832+DG833)*Percapita/30*GC$4+(DF834+DH834)*Cadeirante/30*GC$4,IF(DE834+DG834&lt;=9,(DE834+DG834)*Crechee/30*GC$4)+(DF834+DH834)*Cadeirante/30*GC$4+(DE831+DE832+DE833+DG831+DG832+DG833)*Percapita/30*GC$4)+IF(DE834+DG834&gt;=11,Fixo/30*GC$4+(DE834+DG834-10)*Crechee/30*GC$4,0),IF(C831=2,IF(DF831+DF832+DF833+DF834+DH831+DH832+DH833+DH834=1,Cadeirante/30*GC$4,IF(DF831+DF832+DF833+DF834+DH831+DH832+DH833+DH834=2,Fixo/30*GC$4,IF(DF831+DF832+DF833+DF834+DH831+DH832+DH833+DH834&gt;2,Fixo/30*GC$4+(DF831+DF832+DF833+DF834+DH831+DH832+DH833+DH834-2)*Cadeirante/30*GC$4)))+(DE831+DE832+DE833+DG831+DG832+DG833)*Percapita/30*GC$4+(DE834+DG834)*Crechee/30*GC$4,IF(C831=1,IF(DE831+DE832+DE833+DF831+DF832+DF833+DG831+DG832+DG833+DH831+DH832+DH833&lt;=15,(DE831+DE832+DE833+DG831+DG832+DG833)*Percapita/30*GC$4,IF(DE831+DE832+DE833+DF831+DF832+DF833+DG831+DG832+DG833+DH831+DH832+DH833&gt;=16,Fixo/30*GC$4+(DE831+DE832+DE833+DF831+DF832+DF833+DG831+DG832+DG833+DH831+DH832-16)*Percapita/30*GC$4))))))</f>
        <v>0</v>
      </c>
      <c r="GD831" s="177">
        <f>IF(C831=4,SUM(DI831+DI832+DI833+DK831+DK832+DK833)*Percapita/30*GD$4+(DJ831+DJ832+DJ833+DL831+DL832+DL833)*Cadeirante/30*GD$4,IF(C831=3,IF(DI834+DK834=10,Fixo/30*GD$4+(DI831+DI832+DI833+DK831+DK832+DK833)*Percapita/30*GD$4+(DJ834+DL834)*Cadeirante/30*GD$4,IF(DI834+DK834&lt;=9,(DI834+DK834)*Crechee/30*GD$4)+(DJ834+DL834)*Cadeirante/30*GD$4+(DI831+DI832+DI833+DK831+DK832+DK833)*Percapita/30*GD$4)+IF(DI834+DK834&gt;=11,Fixo/30*GD$4+(DI834+DK834-10)*Crechee/30*GD$4,0),IF(C831=2,IF(DJ831+DJ832+DJ833+DJ834+DL831+DL832+DL833+DL834=1,Cadeirante/30*GD$4,IF(DJ831+DJ832+DJ833+DJ834+DL831+DL832+DL833+DL834=2,Fixo/30*GD$4,IF(DJ831+DJ832+DJ833+DJ834+DL831+DL832+DL833+DL834&gt;2,Fixo/30*GD$4+(DJ831+DJ832+DJ833+DJ834+DL831+DL832+DL833+DL834-2)*Cadeirante/30*GD$4)))+(DI831+DI832+DI833+DK831+DK832+DK833)*Percapita/30*GD$4+(DI834+DK834)*Crechee/30*GD$4,IF(C831=1,IF(DI831+DI832+DI833+DJ831+DJ832+DJ833+DK831+DK832+DK833+DL831+DL832+DL833&lt;=15,(DI831+DI832+DI833+DK831+DK832+DK833)*Percapita/30*GD$4,IF(DI831+DI832+DI833+DJ831+DJ832+DJ833+DK831+DK832+DK833+DL831+DL832+DL833&gt;=16,Fixo/30*GD$4+(DI831+DI832+DI833+DJ831+DJ832+DJ833+DK831+DK832+DK833+DL831+DL832-16)*Percapita/30*GD$4))))))</f>
        <v>0</v>
      </c>
      <c r="GE831" s="177">
        <f>IF(C831=4,SUM(DM831+DM832+DM833+DO831+DO832+DO833)*Percapita/30*GE$4+(DN831+DN832+DN833+DP831+DP832+DP833)*Cadeirante/30*GE$4,IF(C831=3,IF(DM834+DO834=10,Fixo/30*GE$4+(DM831+DM832+DM833+DO831+DO832+DO833)*Percapita/30*GE$4+(DN834+DP834)*Cadeirante/30*GE$4,IF(DM834+DO834&lt;=9,(DM834+DO834)*Crechee/30*GE$4)+(DN834+DP834)*Cadeirante/30*GE$4+(DM831+DM832+DM833+DO831+DO832+DO833)*Percapita/30*GE$4)+IF(DM834+DO834&gt;=11,Fixo/30*GE$4+(DM834+DO834-10)*Crechee/30*GE$4,0),IF(C831=2,IF(DN831+DN832+DN833+DN834+DP831+DP832+DP833+DP834=1,Cadeirante/30*GE$4,IF(DN831+DN832+DN833+DN834+DP831+DP832+DP833+DP834=2,Fixo/30*GE$4,IF(DN831+DN832+DN833+DN834+DP831+DP832+DP833+DP834&gt;2,Fixo/30*GE$4+(DN831+DN832+DN833+DN834+DP831+DP832+DP833+DP834-2)*Cadeirante/30*GE$4)))+(DM831+DM832+DM833+DO831+DO832+DO833)*Percapita/30*GE$4+(DM834+DO834)*Crechee/30*GE$4,IF(C831=1,IF(DM831+DM832+DM833+DN831+DN832+DN833+DO831+DO832+DO833+DP831+DP832+DP833&lt;=15,(DM831+DM832+DM833+DO831+DO832+DO833)*Percapita/30*GE$4,IF(DM831+DM832+DM833+DN831+DN832+DN833+DO831+DO832+DO833+DP831+DP832+DP833&gt;=16,Fixo/30*GE$4+(DM831+DM832+DM833+DN831+DN832+DN833+DO831+DO832+DO833+DP831+DP832-16)*Percapita/30*GE$4))))))</f>
        <v>0</v>
      </c>
      <c r="GF831" s="177">
        <f>IF(C831=4,SUM(DQ831+DQ832+DQ833+DS831+DS832+DS833)*Percapita/30*GF$4+(DR831+DR832+DR833+DT831+DT832+DT833)*Cadeirante/30*GF$4,IF(C831=3,IF(DQ834+DS834=10,Fixo/30*GF$4+(DQ831+DQ832+DQ833+DS831+DS832+DS833)*Percapita/30*GF$4+(DR834+DT834)*Cadeirante/30*GF$4,IF(DQ834+DS834&lt;=9,(DQ834+DS834)*Crechee/30*GF$4)+(DR834+DT834)*Cadeirante/30*GF$4+(DQ831+DQ832+DQ833+DS831+DS832+DS833)*Percapita/30*GF$4)+IF(DQ834+DS834&gt;=11,Fixo/30*GF$4+(DQ834+DS834-10)*Crechee/30*GF$4,0),IF(C831=2,IF(DR831+DR832+DR833+DR834+DT831+DT832+DT833+DT834=1,Cadeirante/30*GF$4,IF(DR831+DR832+DR833+DR834+DT831+DT832+DT833+DT834=2,Fixo/30*GF$4,IF(DR831+DR832+DR833+DR834+DT831+DT832+DT833+DT834&gt;2,Fixo/30*GF$4+(DR831+DR832+DR833+DR834+DT831+DT832+DT833+DT834-2)*Cadeirante/30*GF$4)))+(DQ831+DQ832+DQ833+DS831+DS832+DS833)*Percapita/30*GF$4+(DQ834+DS834)*Crechee/30*GF$4,IF(C831=1,IF(DQ831+DQ832+DQ833+DR831+DR832+DR833+DS831+DS832+DS833+DT831+DT832+DT833&lt;=15,(DQ831+DQ832+DQ833+DS831+DS832+DS833)*Percapita/30*GF$4,IF(DQ831+DQ832+DQ833+DR831+DR832+DR833+DS831+DS832+DS833+DT831+DT832+DT833&gt;=16,Fixo/30*GF$4+(DQ831+DQ832+DQ833+DR831+DR832+DR833+DS831+DS832+DS833+DT831+DT832-16)*Percapita/30*GF$4))))))</f>
        <v>0</v>
      </c>
      <c r="GG831" s="177">
        <f>IF(C831=4,SUM(DU831+DU832+DU833+DW831+DW832+DW833)*Percapita/30*GG$4+(DV831+DV832+DV833+DX831+DX832+DX833)*Cadeirante/30*GG$4,IF(C831=3,IF(DU834+DW834=10,Fixo/30*GG$4+(DU831+DU832+DU833+DW831+DW832+DW833)*Percapita/30*GG$4+(DV834+DX834)*Cadeirante/30*GG$4,IF(DU834+DW834&lt;=9,(DU834+DW834)*Crechee/30*GG$4)+(DV834+DX834)*Cadeirante/30*GG$4+(DU831+DU832+DU833+DW831+DW832+DW833)*Percapita/30*GG$4)+IF(DU834+DW834&gt;=11,Fixo/30*GG$4+(DU834+DW834-10)*Crechee/30*GG$4,0),IF(C831=2,IF(DV831+DV832+DV833+DV834+DX831+DX832+DX833+DX834=1,Cadeirante/30*GG$4,IF(DV831+DV832+DV833+DV834+DX831+DX832+DX833+DX834=2,Fixo/30*GG$4,IF(DV831+DV832+DV833+DV834+DX831+DX832+DX833+DX834&gt;2,Fixo/30*GG$4+(DV831+DV832+DV833+DV834+DX831+DX832+DX833+DX834-2)*Cadeirante/30*GG$4)))+(DU831+DU832+DU833+DW831+DW832+DW833)*Percapita/30*GG$4+(DU834+DW834)*Crechee/30*GG$4,IF(C831=1,IF(DU831+DU832+DU833+DV831+DV832+DV833+DW831+DW832+DW833+DX831+DX832+DX833&lt;=15,(DU831+DU832+DU833+DW831+DW832+DW833)*Percapita/30*GG$4,IF(DU831+DU832+DU833+DV831+DV832+DV833+DW831+DW832+DW833+DX831+DX832+DX833&gt;=16,Fixo/30*GG$4+(DU831+DU832+DU833+DV831+DV832+DV833+DW831+DW832+DW833+DX831+DX832-16)*Percapita/30*GG$4))))))</f>
        <v>0</v>
      </c>
      <c r="GH831" s="177">
        <f>IF(C831=4,SUM(DY831+DY832+DY833+EA831+EA832+EA833)*Percapita/30*GH$4+(DZ831+DZ832+DZ833+EB831+EB832+EB833)*Cadeirante/30*GH$4,IF(C831=3,IF(DY834+EA834=10,Fixo/30*GH$4+(DY831+DY832+DY833+EA831+EA832+EA833)*Percapita/30*GH$4+(DZ834+EB834)*Cadeirante/30*GH$4,IF(DY834+EA834&lt;=9,(DY834+EA834)*Crechee/30*GH$4)+(DZ834+EB834)*Cadeirante/30*GH$4+(DY831+DY832+DY833+EA831+EA832+EA833)*Percapita/30*GH$4)+IF(DY834+EA834&gt;=11,Fixo/30*GH$4+(DY834+EA834-10)*Crechee/30*GH$4,0),IF(C831=2,IF(DZ831+DZ832+DZ833+DZ834+EB831+EB832+EB833+EB834=1,Cadeirante/30*GH$4,IF(DZ831+DZ832+DZ833+DZ834+EB831+EB832+EB833+EB834=2,Fixo/30*GH$4,IF(DZ831+DZ832+DZ833+DZ834+EB831+EB832+EB833+EB834&gt;2,Fixo/30*GH$4+(DZ831+DZ832+DZ833+DZ834+EB831+EB832+EB833+EB834-2)*Cadeirante/30*GH$4)))+(DY831+DY832+DY833+EA831+EA832+EA833)*Percapita/30*GH$4+(DY834+EA834)*Crechee/30*GH$4,IF(C831=1,IF(DY831+DY832+DY833+DZ831+DZ832+DZ833+EA831+EA832+EA833+EB831+EB832+EB833&lt;=15,(DY831+DY832+DY833+EA831+EA832+EA833)*Percapita/30*GH$4,IF(DY831+DY832+DY833+DZ831+DZ832+DZ833+EA831+EA832+EA833+EB831+EB832+EB833&gt;=16,Fixo/30*GH$4+(DY831+DY832+DY833+DZ831+DZ832+DZ833+EA831+EA832+EA833+EB831+EB832-16)*Percapita/30*GH$4))))))</f>
        <v>0</v>
      </c>
      <c r="GI831" s="177">
        <f>IF(C831=4,SUM(EC831+EC832+EC833+EE831+EE832+EE833)*Percapita/30*GI$4+(ED831+ED832+ED833+EF831+EF832+EF833)*Cadeirante/30*GI$4,IF(C831=3,IF(EC834+EE834=10,Fixo/30*GI$4+(EC831+EC832+EC833+EE831+EE832+EE833)*Percapita/30*GI$4+(ED834+EF834)*Cadeirante/30*GI$4,IF(EC834+EE834&lt;=9,(EC834+EE834)*Crechee/30*GI$4)+(ED834+EF834)*Cadeirante/30*GI$4+(EC831+EC832+EC833+EE831+EE832+EE833)*Percapita/30*GI$4)+IF(EC834+EE834&gt;=11,Fixo/30*GI$4+(EC834+EE834-10)*Crechee/30*GI$4,0),IF(C831=2,IF(ED831+ED832+ED833+ED834+EF831+EF832+EF833+EF834=1,Cadeirante/30*GI$4,IF(ED831+ED832+ED833+ED834+EF831+EF832+EF833+EF834=2,Fixo/30*GI$4,IF(ED831+ED832+ED833+ED834+EF831+EF832+EF833+EF834&gt;2,Fixo/30*GI$4+(ED831+ED832+ED833+ED834+EF831+EF832+EF833+EF834-2)*Cadeirante/30*GI$4)))+(EC831+EC832+EC833+EE831+EE832+EE833)*Percapita/30*GI$4+(EC834+EE834)*Crechee/30*GI$4,IF(C831=1,IF(EC831+EC832+EC833+ED831+ED832+ED833+EE831+EE832+EE833+EF831+EF832+EF833&lt;=15,(EC831+EC832+EC833+EE831+EE832+EE833)*Percapita/30*GI$4,IF(EC831+EC832+EC833+ED831+ED832+ED833+EE831+EE832+EE833+EF831+EF832+EF833&gt;=16,Fixo/30*GI$4+(EC831+EC832+EC833+ED831+ED832+ED833+EE831+EE832+EE833+EF831+EF832-16)*Percapita/30*GI$4))))))</f>
        <v>0</v>
      </c>
      <c r="GJ831" s="177">
        <f>IF(C831=4,SUM(EG831+EG832+EG833+EI831+EI832+EI833)*Percapita/30*GJ$4+(EH831+EH832+EH833+EJ831+EJ832+EJ833)*Cadeirante/30*GJ$4,IF(C831=3,IF(EG834+EI834=10,Fixo/30*GJ$4+(EG831+EG832+EG833+EI831+EI832+EI833)*Percapita/30*GJ$4+(EH834+EJ834)*Cadeirante/30*GJ$4,IF(EG834+EI834&lt;=9,(EG834+EI834)*Crechee/30*GJ$4)+(EH834+EJ834)*Cadeirante/30*GJ$4+(EG831+EG832+EG833+EI831+EI832+EI833)*Percapita/30*GJ$4)+IF(EG834+EI834&gt;=11,Fixo/30*GJ$4+(EG834+EI834-10)*Crechee/30*GJ$4,0),IF(C831=2,IF(EH831+EH832+EH833+EH834+EJ831+EJ832+EJ833+EJ834=1,Cadeirante/30*GJ$4,IF(EH831+EH832+EH833+EH834+EJ831+EJ832+EJ833+EJ834=2,Fixo/30*GJ$4,IF(EH831+EH832+EH833+EH834+EJ831+EJ832+EJ833+EJ834&gt;2,Fixo/30*GJ$4+(EH831+EH832+EH833+EH834+EJ831+EJ832+EJ833+EJ834-2)*Cadeirante/30*GJ$4)))+(EG831+EG832+EG833+EI831+EI832+EI833)*Percapita/30*GJ$4+(EG834+EI834)*Crechee/30*GJ$4,IF(C831=1,IF(EG831+EG832+EG833+EH831+EH832+EH833+EI831+EI832+EI833+EJ831+EJ832+EJ833&lt;=15,(EG831+EG832+EG833+EI831+EI832+EI833)*Percapita/30*GJ$4,IF(EG831+EG832+EG833+EH831+EH832+EH833+EI831+EI832+EI833+EJ831+EJ832+EJ833&gt;=16,Fixo/30*GJ$4+(EG831+EG832+EG833+EH831+EH832+EH833+EI831+EI832+EI833+EJ831+EJ832-16)*Percapita/30*GJ$4))))))</f>
        <v>0</v>
      </c>
      <c r="GK831" s="178"/>
      <c r="GL831" s="103">
        <f t="shared" si="895"/>
        <v>0</v>
      </c>
      <c r="GM831" s="124"/>
      <c r="GN831" s="104">
        <f>SUMIF(V831:V834,"&lt;0")*Cadeirante/30*GN$4+SUMIF(X831:X834,"&lt;0")*Cadeirante/30*GN$4</f>
        <v>0</v>
      </c>
      <c r="GO831" s="104">
        <f>SUMIF(Z831:Z834,"&lt;0")*Cadeirante/30*GO$4+SUMIF(AB831:AB834,"&lt;0")*Cadeirante/30*GO$4</f>
        <v>0</v>
      </c>
      <c r="GP831" s="104">
        <f>SUMIF(AD831:AD834,"&lt;0")*Cadeirante/30*GP$4+SUMIF(AF831:AF834,"&lt;0")*Cadeirante/30*GP$4</f>
        <v>0</v>
      </c>
      <c r="GQ831" s="104">
        <f>SUMIF(AH831:AH834,"&lt;0")*Cadeirante/30*GQ$4+SUMIF(AJ831:AJ834,"&lt;0")*Cadeirante/30*GQ$4</f>
        <v>0</v>
      </c>
      <c r="GR831" s="104">
        <f>SUMIF(AL831:AL834,"&lt;0")*Cadeirante/30*GR$4+SUMIF(AN831:AN834,"&lt;0")*Cadeirante/30*GR$4</f>
        <v>0</v>
      </c>
      <c r="GS831" s="104">
        <f>SUMIF(AP831:AP834,"&lt;0")*Cadeirante/30*GS$4+SUMIF(AR831:AR834,"&lt;0")*Cadeirante/30*GS$4</f>
        <v>0</v>
      </c>
      <c r="GT831" s="104">
        <f>SUMIF(AT831:AT834,"&lt;0")*Cadeirante/30*GT$4+SUMIF(AV831:AV834,"&lt;0")*Cadeirante/30*GT$4</f>
        <v>0</v>
      </c>
      <c r="GU831" s="104">
        <f>SUMIF(AX831:AX834,"&lt;0")*Cadeirante/30*GU$4+SUMIF(AZ831:AZ834,"&lt;0")*Cadeirante/30*GU$4</f>
        <v>0</v>
      </c>
      <c r="GV831" s="104">
        <f>SUMIF(BB831:BB834,"&lt;0")*Cadeirante/30*GV$4+SUMIF(BD831:BD834,"&lt;0")*Cadeirante/30*GV$4</f>
        <v>0</v>
      </c>
      <c r="GW831" s="104">
        <f>SUMIF(BF831:BF834,"&lt;0")*Cadeirante/30*GW$4+SUMIF(BH831:BH834,"&lt;0")*Cadeirante/30*GW$4</f>
        <v>0</v>
      </c>
      <c r="GX831" s="104">
        <f>SUMIF(BJ831:BJ834,"&lt;0")*Cadeirante/30*GX$4+SUMIF(BL831:BL834,"&lt;0")*Cadeirante/30*GX$4</f>
        <v>0</v>
      </c>
      <c r="GY831" s="104">
        <f>SUMIF(BN831:BN834,"&lt;0")*Cadeirante/30*GY$4+SUMIF(BP831:BP834,"&lt;0")*Cadeirante/30*GY$4</f>
        <v>0</v>
      </c>
      <c r="GZ831" s="104">
        <f>SUMIF(BR831:BR834,"&lt;0")*Cadeirante/30*GZ$4+SUMIF(BT831:BT834,"&lt;0")*Cadeirante/30*GZ$4</f>
        <v>0</v>
      </c>
      <c r="HA831" s="104">
        <f>SUMIF(BV831:BV834,"&lt;0")*Cadeirante/30*HA$4+SUMIF(BX831:BX834,"&lt;0")*Cadeirante/30*HA$4</f>
        <v>0</v>
      </c>
      <c r="HB831" s="104">
        <f>SUMIF(BZ831:BZ834,"&lt;0")*Cadeirante/30*HB$4+SUMIF(CB831:CB834,"&lt;0")*Cadeirante/30*HB$4</f>
        <v>0</v>
      </c>
      <c r="HC831" s="104">
        <f>SUMIF(CD831:CD834,"&lt;0")*Cadeirante/30*HC$4+SUMIF(CF831:CF834,"&lt;0")*Cadeirante/30*HC$4</f>
        <v>0</v>
      </c>
      <c r="HD831" s="104">
        <f>SUMIF(CH831:CH834,"&lt;0")*Cadeirante/30*HD$4+SUMIF(CJ831:CJ834,"&lt;0")*Cadeirante/30*HD$4</f>
        <v>0</v>
      </c>
      <c r="HE831" s="104">
        <f>SUMIF(CL831:CL834,"&lt;0")*Cadeirante/30*HE$4+SUMIF(CN831:CN834,"&lt;0")*Cadeirante/30*HE$4</f>
        <v>0</v>
      </c>
      <c r="HF831" s="104">
        <f>SUMIF(CP831:CP834,"&lt;0")*Cadeirante/30*HF$4+SUMIF(CR831:CR834,"&lt;0")*Cadeirante/30*HF$4</f>
        <v>0</v>
      </c>
      <c r="HG831" s="104">
        <f>SUMIF(CT831:CT834,"&lt;0")*Cadeirante/30*HG$4+SUMIF(CV831:CV834,"&lt;0")*Cadeirante/30*HG$4</f>
        <v>0</v>
      </c>
      <c r="HH831" s="104">
        <f>SUMIF(CX831:CX834,"&lt;0")*Cadeirante/30*HH$4+SUMIF(CZ831:CZ834,"&lt;0")*Cadeirante/30*HH$4</f>
        <v>0</v>
      </c>
      <c r="HI831" s="104">
        <f>SUMIF(DB831:DB834,"&lt;0")*Cadeirante/30*HI$4+SUMIF(DD831:DD834,"&lt;0")*Cadeirante/30*HI$4</f>
        <v>0</v>
      </c>
      <c r="HJ831" s="104">
        <f>SUMIF(DF831:DF834,"&lt;0")*Cadeirante/30*HJ$4+SUMIF(DH831:DH834,"&lt;0")*Cadeirante/30*HJ$4</f>
        <v>0</v>
      </c>
      <c r="HK831" s="104">
        <f>SUMIF(DJ831:DJ834,"&lt;0")*Cadeirante/30*HK$4+SUMIF(DL831:DL834,"&lt;0")*Cadeirante/30*HK$4</f>
        <v>0</v>
      </c>
      <c r="HL831" s="104">
        <f>SUMIF(DN831:DN834,"&lt;0")*Cadeirante/30*HL$4+SUMIF(DP831:DP834,"&lt;0")*Cadeirante/30*HL$4</f>
        <v>0</v>
      </c>
      <c r="HM831" s="104">
        <f>SUMIF(DR831:DR834,"&lt;0")*Cadeirante/30*HM$4+SUMIF(DT831:DT834,"&lt;0")*Cadeirante/30*HM$4</f>
        <v>0</v>
      </c>
      <c r="HN831" s="104">
        <f>SUMIF(DV831:DV834,"&lt;0")*Cadeirante/30*HN$4+SUMIF(DX831:DX834,"&lt;0")*Cadeirante/30*HN$4</f>
        <v>0</v>
      </c>
      <c r="HO831" s="104">
        <f>SUMIF(DZ831:DZ834,"&lt;0")*Cadeirante/30*HO$4+SUMIF(EB831:EB834,"&lt;0")*Cadeirante/30*HO$4</f>
        <v>0</v>
      </c>
      <c r="HP831" s="104">
        <f>SUMIF(ED831:ED834,"&lt;0")*Cadeirante/30*HP$4+SUMIF(EF831:EF834,"&lt;0")*Cadeirante/30*HP$4</f>
        <v>0</v>
      </c>
      <c r="HQ831" s="64"/>
      <c r="HR831" s="64"/>
      <c r="HS831" s="64"/>
      <c r="HT831" s="64"/>
      <c r="HU831" s="64"/>
      <c r="HV831" s="64"/>
      <c r="HW831" s="176">
        <v>17629.309999999998</v>
      </c>
      <c r="HX831" s="64"/>
      <c r="HY831" s="280">
        <f>IF(ISTEXT(EM831), VALUE(EM831), EM831)</f>
        <v>0</v>
      </c>
      <c r="HZ831" s="280">
        <f>IF(ISTEXT(EN831), VALUE(EN831), EN831)</f>
        <v>0</v>
      </c>
      <c r="IA831" s="280">
        <f>IF(ISTEXT(EO831), VALUE(EO831), EO831)</f>
        <v>0</v>
      </c>
      <c r="IB831" s="64" t="b">
        <f>HW831=FE831</f>
        <v>0</v>
      </c>
      <c r="IC831" s="64"/>
    </row>
    <row r="832" spans="1:237" s="106" customFormat="1" ht="22.5" customHeight="1" x14ac:dyDescent="0.25">
      <c r="A832" s="368" t="s">
        <v>3920</v>
      </c>
      <c r="B832" s="369" t="s">
        <v>3921</v>
      </c>
      <c r="C832" s="370" t="s">
        <v>3229</v>
      </c>
      <c r="D832" s="371" t="s">
        <v>3917</v>
      </c>
      <c r="E832" s="371" t="s">
        <v>3922</v>
      </c>
      <c r="F832" s="372" t="s">
        <v>3222</v>
      </c>
      <c r="G832" s="372" t="s">
        <v>3223</v>
      </c>
      <c r="H832" s="373" t="s">
        <v>248</v>
      </c>
      <c r="I832" s="374" t="s">
        <v>3923</v>
      </c>
      <c r="J832" s="421" t="s">
        <v>3227</v>
      </c>
      <c r="K832" s="421" t="s">
        <v>3230</v>
      </c>
      <c r="L832" s="329">
        <f>CONTINUA!BV832</f>
        <v>21</v>
      </c>
      <c r="M832" s="329">
        <f>CONTINUA!BW832</f>
        <v>0</v>
      </c>
      <c r="N832" s="657"/>
      <c r="O832" s="658" t="s">
        <v>4236</v>
      </c>
      <c r="P832" s="659" t="s">
        <v>206</v>
      </c>
      <c r="Q832" s="400">
        <v>48</v>
      </c>
      <c r="R832" s="401"/>
      <c r="S832" s="400"/>
      <c r="T832" s="401"/>
      <c r="U832" s="400"/>
      <c r="V832" s="401"/>
      <c r="W832" s="400"/>
      <c r="X832" s="401"/>
      <c r="Y832" s="400"/>
      <c r="Z832" s="401"/>
      <c r="AA832" s="400"/>
      <c r="AB832" s="401"/>
      <c r="AC832" s="400"/>
      <c r="AD832" s="401"/>
      <c r="AE832" s="400"/>
      <c r="AF832" s="401"/>
      <c r="AG832" s="400"/>
      <c r="AH832" s="401"/>
      <c r="AI832" s="400"/>
      <c r="AJ832" s="401"/>
      <c r="AK832" s="400"/>
      <c r="AL832" s="401"/>
      <c r="AM832" s="400"/>
      <c r="AN832" s="401"/>
      <c r="AO832" s="400"/>
      <c r="AP832" s="401"/>
      <c r="AQ832" s="400"/>
      <c r="AR832" s="401"/>
      <c r="AS832" s="400"/>
      <c r="AT832" s="401"/>
      <c r="AU832" s="400"/>
      <c r="AV832" s="401"/>
      <c r="AW832" s="400"/>
      <c r="AX832" s="401"/>
      <c r="AY832" s="400"/>
      <c r="AZ832" s="401"/>
      <c r="BA832" s="400"/>
      <c r="BB832" s="401"/>
      <c r="BC832" s="400"/>
      <c r="BD832" s="401"/>
      <c r="BE832" s="400"/>
      <c r="BF832" s="401"/>
      <c r="BG832" s="400"/>
      <c r="BH832" s="401"/>
      <c r="BI832" s="400"/>
      <c r="BJ832" s="401"/>
      <c r="BK832" s="400"/>
      <c r="BL832" s="401"/>
      <c r="BM832" s="400"/>
      <c r="BN832" s="401"/>
      <c r="BO832" s="400"/>
      <c r="BP832" s="401"/>
      <c r="BQ832" s="400"/>
      <c r="BR832" s="401"/>
      <c r="BS832" s="400"/>
      <c r="BT832" s="401"/>
      <c r="BU832" s="400"/>
      <c r="BV832" s="401"/>
      <c r="BW832" s="400"/>
      <c r="BX832" s="401"/>
      <c r="BY832" s="400"/>
      <c r="BZ832" s="401"/>
      <c r="CA832" s="400"/>
      <c r="CB832" s="401"/>
      <c r="CC832" s="400"/>
      <c r="CD832" s="401"/>
      <c r="CE832" s="400"/>
      <c r="CF832" s="401"/>
      <c r="CG832" s="400"/>
      <c r="CH832" s="401"/>
      <c r="CI832" s="400"/>
      <c r="CJ832" s="401"/>
      <c r="CK832" s="400"/>
      <c r="CL832" s="401"/>
      <c r="CM832" s="400"/>
      <c r="CN832" s="401"/>
      <c r="CO832" s="400"/>
      <c r="CP832" s="401"/>
      <c r="CQ832" s="400"/>
      <c r="CR832" s="401"/>
      <c r="CS832" s="400"/>
      <c r="CT832" s="401"/>
      <c r="CU832" s="400"/>
      <c r="CV832" s="401"/>
      <c r="CW832" s="400"/>
      <c r="CX832" s="401"/>
      <c r="CY832" s="400"/>
      <c r="CZ832" s="401"/>
      <c r="DA832" s="400"/>
      <c r="DB832" s="401"/>
      <c r="DC832" s="400"/>
      <c r="DD832" s="401"/>
      <c r="DE832" s="400"/>
      <c r="DF832" s="401"/>
      <c r="DG832" s="400"/>
      <c r="DH832" s="401"/>
      <c r="DI832" s="400"/>
      <c r="DJ832" s="401"/>
      <c r="DK832" s="400"/>
      <c r="DL832" s="401"/>
      <c r="DM832" s="400"/>
      <c r="DN832" s="401"/>
      <c r="DO832" s="400"/>
      <c r="DP832" s="401"/>
      <c r="DQ832" s="400"/>
      <c r="DR832" s="401"/>
      <c r="DS832" s="400"/>
      <c r="DT832" s="401"/>
      <c r="DU832" s="400"/>
      <c r="DV832" s="401"/>
      <c r="DW832" s="400"/>
      <c r="DX832" s="401"/>
      <c r="DY832" s="400"/>
      <c r="DZ832" s="401"/>
      <c r="EA832" s="400"/>
      <c r="EB832" s="401"/>
      <c r="EC832" s="400"/>
      <c r="ED832" s="401"/>
      <c r="EE832" s="400"/>
      <c r="EF832" s="401"/>
      <c r="EG832" s="400"/>
      <c r="EH832" s="401"/>
      <c r="EI832" s="400"/>
      <c r="EJ832" s="447"/>
      <c r="EK832" s="511"/>
      <c r="EL832" s="514"/>
      <c r="EM832" s="448"/>
      <c r="EN832" s="344"/>
      <c r="EO832" s="345"/>
      <c r="EP832" s="171">
        <f t="shared" si="888"/>
        <v>48</v>
      </c>
      <c r="EQ832" s="171">
        <f t="shared" si="889"/>
        <v>0</v>
      </c>
      <c r="ER832" s="171">
        <f t="shared" si="890"/>
        <v>0</v>
      </c>
      <c r="ES832" s="171">
        <f t="shared" si="891"/>
        <v>0</v>
      </c>
      <c r="ET832" s="171">
        <f t="shared" si="892"/>
        <v>0</v>
      </c>
      <c r="EU832" s="171">
        <f t="shared" si="893"/>
        <v>0</v>
      </c>
      <c r="EV832" s="172">
        <f t="shared" si="894"/>
        <v>48</v>
      </c>
      <c r="EW832" s="173"/>
      <c r="EX832" s="248">
        <f t="shared" si="946"/>
        <v>0</v>
      </c>
      <c r="EY832" s="174">
        <f>(L832*regular)+(M832*Cadeirantee)</f>
        <v>202.44</v>
      </c>
      <c r="EZ832" s="249">
        <f>SUMIF(FG832:GJ832,"&gt;0")</f>
        <v>0</v>
      </c>
      <c r="FA832" s="249">
        <f>SUMIF(FG832:GJ832,"&lt;0")+SUMIF(GN832:HP832,"&lt;0")</f>
        <v>0</v>
      </c>
      <c r="FB832" s="174">
        <v>0</v>
      </c>
      <c r="FC832" s="126">
        <f>N832*km*'VALORES TABELA'!$B$13</f>
        <v>0</v>
      </c>
      <c r="FD832" s="250">
        <f t="shared" ref="FD832:FD835" si="947">GL832</f>
        <v>0</v>
      </c>
      <c r="FE832" s="105"/>
      <c r="FF832" s="119"/>
      <c r="FG832" s="119"/>
      <c r="FH832" s="119"/>
      <c r="FI832" s="119"/>
      <c r="FJ832" s="119"/>
      <c r="FK832" s="119"/>
      <c r="FL832" s="119"/>
      <c r="FM832" s="119"/>
      <c r="FN832" s="119"/>
      <c r="FO832" s="119"/>
      <c r="FP832" s="119"/>
      <c r="FQ832" s="119"/>
      <c r="FR832" s="119"/>
      <c r="FS832" s="119"/>
      <c r="FT832" s="119"/>
      <c r="FU832" s="119"/>
      <c r="FV832" s="119"/>
      <c r="FW832" s="119"/>
      <c r="FX832" s="119"/>
      <c r="FY832" s="119"/>
      <c r="FZ832" s="119"/>
      <c r="GA832" s="119"/>
      <c r="GB832" s="119"/>
      <c r="GC832" s="119"/>
      <c r="GD832" s="119"/>
      <c r="GE832" s="119"/>
      <c r="GF832" s="119"/>
      <c r="GG832" s="119"/>
      <c r="GH832" s="119"/>
      <c r="GI832" s="119"/>
      <c r="GJ832" s="119"/>
      <c r="GK832" s="251"/>
      <c r="GL832" s="103">
        <f t="shared" si="895"/>
        <v>0</v>
      </c>
      <c r="GM832" s="124"/>
      <c r="GN832" s="104"/>
      <c r="GO832" s="104"/>
      <c r="GP832" s="104"/>
      <c r="GQ832" s="104"/>
      <c r="GR832" s="104"/>
      <c r="GS832" s="104"/>
      <c r="GT832" s="104"/>
      <c r="GU832" s="104"/>
      <c r="GV832" s="104"/>
      <c r="GW832" s="104"/>
      <c r="GX832" s="104"/>
      <c r="GY832" s="104"/>
      <c r="GZ832" s="104"/>
      <c r="HA832" s="104"/>
      <c r="HB832" s="104"/>
      <c r="HC832" s="104"/>
      <c r="HD832" s="104"/>
      <c r="HE832" s="104"/>
      <c r="HF832" s="104"/>
      <c r="HG832" s="104"/>
      <c r="HH832" s="104"/>
      <c r="HI832" s="104"/>
      <c r="HJ832" s="104"/>
      <c r="HK832" s="104"/>
      <c r="HL832" s="104"/>
      <c r="HM832" s="104"/>
      <c r="HN832" s="104"/>
      <c r="HO832" s="104"/>
      <c r="HP832" s="104"/>
      <c r="HQ832" s="64"/>
      <c r="HR832" s="64"/>
      <c r="HS832" s="64"/>
      <c r="HT832" s="64"/>
      <c r="HU832" s="64"/>
      <c r="HV832" s="64"/>
      <c r="HW832" s="105"/>
      <c r="HX832" s="64"/>
      <c r="HY832" s="280">
        <f t="shared" ref="HY832:HY835" si="948">IF(ISTEXT(EM832), VALUE(EM832), EM832)</f>
        <v>0</v>
      </c>
      <c r="HZ832" s="280">
        <f t="shared" ref="HZ832:HZ835" si="949">IF(ISTEXT(EN832), VALUE(EN832), EN832)</f>
        <v>0</v>
      </c>
      <c r="IA832" s="280">
        <f t="shared" ref="IA832:IA835" si="950">IF(ISTEXT(EO832), VALUE(EO832), EO832)</f>
        <v>0</v>
      </c>
      <c r="IB832" s="64"/>
      <c r="IC832" s="64"/>
    </row>
    <row r="833" spans="1:237" s="106" customFormat="1" ht="22.5" customHeight="1" x14ac:dyDescent="0.25">
      <c r="A833" s="368" t="s">
        <v>3920</v>
      </c>
      <c r="B833" s="369" t="s">
        <v>3921</v>
      </c>
      <c r="C833" s="375" t="s">
        <v>3229</v>
      </c>
      <c r="D833" s="371" t="s">
        <v>3917</v>
      </c>
      <c r="E833" s="371" t="s">
        <v>3922</v>
      </c>
      <c r="F833" s="376" t="s">
        <v>3222</v>
      </c>
      <c r="G833" s="376" t="s">
        <v>3223</v>
      </c>
      <c r="H833" s="373" t="s">
        <v>248</v>
      </c>
      <c r="I833" s="374" t="s">
        <v>3923</v>
      </c>
      <c r="J833" s="421" t="s">
        <v>3227</v>
      </c>
      <c r="K833" s="422" t="s">
        <v>3231</v>
      </c>
      <c r="L833" s="329">
        <f>CONTINUA!BV833</f>
        <v>0</v>
      </c>
      <c r="M833" s="329">
        <f>CONTINUA!BW833</f>
        <v>0</v>
      </c>
      <c r="N833" s="657"/>
      <c r="O833" s="658" t="s">
        <v>4236</v>
      </c>
      <c r="P833" s="659" t="s">
        <v>206</v>
      </c>
      <c r="Q833" s="400"/>
      <c r="R833" s="401"/>
      <c r="S833" s="400"/>
      <c r="T833" s="401"/>
      <c r="U833" s="400"/>
      <c r="V833" s="401"/>
      <c r="W833" s="400"/>
      <c r="X833" s="401"/>
      <c r="Y833" s="400"/>
      <c r="Z833" s="401"/>
      <c r="AA833" s="400"/>
      <c r="AB833" s="401"/>
      <c r="AC833" s="400"/>
      <c r="AD833" s="401"/>
      <c r="AE833" s="400"/>
      <c r="AF833" s="401"/>
      <c r="AG833" s="400"/>
      <c r="AH833" s="401"/>
      <c r="AI833" s="400"/>
      <c r="AJ833" s="401"/>
      <c r="AK833" s="400"/>
      <c r="AL833" s="401"/>
      <c r="AM833" s="400"/>
      <c r="AN833" s="401"/>
      <c r="AO833" s="400"/>
      <c r="AP833" s="401"/>
      <c r="AQ833" s="400"/>
      <c r="AR833" s="401"/>
      <c r="AS833" s="400"/>
      <c r="AT833" s="401"/>
      <c r="AU833" s="400"/>
      <c r="AV833" s="401"/>
      <c r="AW833" s="400"/>
      <c r="AX833" s="401"/>
      <c r="AY833" s="400"/>
      <c r="AZ833" s="401"/>
      <c r="BA833" s="400"/>
      <c r="BB833" s="401"/>
      <c r="BC833" s="400"/>
      <c r="BD833" s="401"/>
      <c r="BE833" s="400"/>
      <c r="BF833" s="401"/>
      <c r="BG833" s="400"/>
      <c r="BH833" s="401"/>
      <c r="BI833" s="400"/>
      <c r="BJ833" s="401"/>
      <c r="BK833" s="400"/>
      <c r="BL833" s="401"/>
      <c r="BM833" s="400"/>
      <c r="BN833" s="401"/>
      <c r="BO833" s="400"/>
      <c r="BP833" s="401"/>
      <c r="BQ833" s="400"/>
      <c r="BR833" s="401"/>
      <c r="BS833" s="400"/>
      <c r="BT833" s="401"/>
      <c r="BU833" s="400"/>
      <c r="BV833" s="401"/>
      <c r="BW833" s="400"/>
      <c r="BX833" s="401"/>
      <c r="BY833" s="400"/>
      <c r="BZ833" s="401"/>
      <c r="CA833" s="400"/>
      <c r="CB833" s="401"/>
      <c r="CC833" s="400"/>
      <c r="CD833" s="401"/>
      <c r="CE833" s="400"/>
      <c r="CF833" s="401"/>
      <c r="CG833" s="400"/>
      <c r="CH833" s="401"/>
      <c r="CI833" s="400"/>
      <c r="CJ833" s="401"/>
      <c r="CK833" s="400"/>
      <c r="CL833" s="401"/>
      <c r="CM833" s="400"/>
      <c r="CN833" s="401"/>
      <c r="CO833" s="400"/>
      <c r="CP833" s="401"/>
      <c r="CQ833" s="400"/>
      <c r="CR833" s="401"/>
      <c r="CS833" s="400"/>
      <c r="CT833" s="401"/>
      <c r="CU833" s="400"/>
      <c r="CV833" s="401"/>
      <c r="CW833" s="400"/>
      <c r="CX833" s="401"/>
      <c r="CY833" s="400"/>
      <c r="CZ833" s="401"/>
      <c r="DA833" s="400"/>
      <c r="DB833" s="401"/>
      <c r="DC833" s="400"/>
      <c r="DD833" s="401"/>
      <c r="DE833" s="400"/>
      <c r="DF833" s="401"/>
      <c r="DG833" s="400"/>
      <c r="DH833" s="401"/>
      <c r="DI833" s="400"/>
      <c r="DJ833" s="401"/>
      <c r="DK833" s="400"/>
      <c r="DL833" s="401"/>
      <c r="DM833" s="400"/>
      <c r="DN833" s="401"/>
      <c r="DO833" s="400"/>
      <c r="DP833" s="401"/>
      <c r="DQ833" s="400"/>
      <c r="DR833" s="401"/>
      <c r="DS833" s="400"/>
      <c r="DT833" s="401"/>
      <c r="DU833" s="400"/>
      <c r="DV833" s="401"/>
      <c r="DW833" s="400"/>
      <c r="DX833" s="401"/>
      <c r="DY833" s="400"/>
      <c r="DZ833" s="401"/>
      <c r="EA833" s="400"/>
      <c r="EB833" s="401"/>
      <c r="EC833" s="400"/>
      <c r="ED833" s="401"/>
      <c r="EE833" s="400"/>
      <c r="EF833" s="401"/>
      <c r="EG833" s="400"/>
      <c r="EH833" s="401"/>
      <c r="EI833" s="400"/>
      <c r="EJ833" s="447"/>
      <c r="EK833" s="511"/>
      <c r="EL833" s="514"/>
      <c r="EM833" s="448"/>
      <c r="EN833" s="344"/>
      <c r="EO833" s="345"/>
      <c r="EP833" s="171">
        <f t="shared" si="888"/>
        <v>0</v>
      </c>
      <c r="EQ833" s="171">
        <f t="shared" si="889"/>
        <v>0</v>
      </c>
      <c r="ER833" s="171">
        <f t="shared" si="890"/>
        <v>0</v>
      </c>
      <c r="ES833" s="171">
        <f t="shared" si="891"/>
        <v>0</v>
      </c>
      <c r="ET833" s="171">
        <f t="shared" si="892"/>
        <v>0</v>
      </c>
      <c r="EU833" s="171">
        <f t="shared" si="893"/>
        <v>0</v>
      </c>
      <c r="EV833" s="172">
        <f t="shared" si="894"/>
        <v>0</v>
      </c>
      <c r="EW833" s="125"/>
      <c r="EX833" s="248">
        <f t="shared" si="946"/>
        <v>0</v>
      </c>
      <c r="EY833" s="174">
        <f>(L833*regular)+(M833*Cadeirantee)</f>
        <v>0</v>
      </c>
      <c r="EZ833" s="249">
        <f>SUMIF(FG833:GJ833,"&gt;0")</f>
        <v>0</v>
      </c>
      <c r="FA833" s="249">
        <f>SUMIF(FG833:GJ833,"&lt;0")+SUMIF(GN833:HP833,"&lt;0")</f>
        <v>0</v>
      </c>
      <c r="FB833" s="174">
        <v>0</v>
      </c>
      <c r="FC833" s="126">
        <f>N833*km*'VALORES TABELA'!$B$13</f>
        <v>0</v>
      </c>
      <c r="FD833" s="250">
        <f t="shared" si="947"/>
        <v>0</v>
      </c>
      <c r="FE833" s="105"/>
      <c r="FF833" s="108"/>
      <c r="FG833" s="108"/>
      <c r="FH833" s="108"/>
      <c r="FI833" s="108"/>
      <c r="FJ833" s="108"/>
      <c r="FK833" s="108"/>
      <c r="FL833" s="108"/>
      <c r="FM833" s="108"/>
      <c r="FN833" s="108"/>
      <c r="FO833" s="108"/>
      <c r="FP833" s="108"/>
      <c r="FQ833" s="108"/>
      <c r="FR833" s="108"/>
      <c r="FS833" s="108"/>
      <c r="FT833" s="108"/>
      <c r="FU833" s="108"/>
      <c r="FV833" s="108"/>
      <c r="FW833" s="108"/>
      <c r="FX833" s="108"/>
      <c r="FY833" s="108"/>
      <c r="FZ833" s="108"/>
      <c r="GA833" s="108"/>
      <c r="GB833" s="108"/>
      <c r="GC833" s="108"/>
      <c r="GD833" s="108"/>
      <c r="GE833" s="108"/>
      <c r="GF833" s="108"/>
      <c r="GG833" s="108"/>
      <c r="GH833" s="108"/>
      <c r="GI833" s="108"/>
      <c r="GJ833" s="108"/>
      <c r="GK833" s="251"/>
      <c r="GL833" s="103">
        <f t="shared" si="895"/>
        <v>0</v>
      </c>
      <c r="GM833" s="124"/>
      <c r="GN833" s="104"/>
      <c r="GO833" s="104"/>
      <c r="GP833" s="104"/>
      <c r="GQ833" s="104"/>
      <c r="GR833" s="104"/>
      <c r="GS833" s="104"/>
      <c r="GT833" s="104"/>
      <c r="GU833" s="104"/>
      <c r="GV833" s="104"/>
      <c r="GW833" s="104"/>
      <c r="GX833" s="104"/>
      <c r="GY833" s="104"/>
      <c r="GZ833" s="104"/>
      <c r="HA833" s="104"/>
      <c r="HB833" s="104"/>
      <c r="HC833" s="104"/>
      <c r="HD833" s="104"/>
      <c r="HE833" s="104"/>
      <c r="HF833" s="104"/>
      <c r="HG833" s="104"/>
      <c r="HH833" s="104"/>
      <c r="HI833" s="104"/>
      <c r="HJ833" s="104"/>
      <c r="HK833" s="104"/>
      <c r="HL833" s="104"/>
      <c r="HM833" s="104"/>
      <c r="HN833" s="104"/>
      <c r="HO833" s="104"/>
      <c r="HP833" s="104"/>
      <c r="HQ833" s="64"/>
      <c r="HR833" s="64"/>
      <c r="HS833" s="64"/>
      <c r="HT833" s="64"/>
      <c r="HU833" s="64"/>
      <c r="HV833" s="64"/>
      <c r="HW833" s="105"/>
      <c r="HX833" s="64"/>
      <c r="HY833" s="280">
        <f t="shared" si="948"/>
        <v>0</v>
      </c>
      <c r="HZ833" s="280">
        <f t="shared" si="949"/>
        <v>0</v>
      </c>
      <c r="IA833" s="280">
        <f t="shared" si="950"/>
        <v>0</v>
      </c>
      <c r="IB833" s="64"/>
      <c r="IC833" s="64"/>
    </row>
    <row r="834" spans="1:237" s="106" customFormat="1" ht="22.5" customHeight="1" x14ac:dyDescent="0.25">
      <c r="A834" s="368" t="s">
        <v>3920</v>
      </c>
      <c r="B834" s="369" t="s">
        <v>3921</v>
      </c>
      <c r="C834" s="375" t="s">
        <v>3229</v>
      </c>
      <c r="D834" s="371" t="s">
        <v>3917</v>
      </c>
      <c r="E834" s="371" t="s">
        <v>3922</v>
      </c>
      <c r="F834" s="376" t="s">
        <v>3222</v>
      </c>
      <c r="G834" s="376" t="s">
        <v>3223</v>
      </c>
      <c r="H834" s="373" t="s">
        <v>248</v>
      </c>
      <c r="I834" s="374" t="s">
        <v>3923</v>
      </c>
      <c r="J834" s="421" t="s">
        <v>3227</v>
      </c>
      <c r="K834" s="423" t="s">
        <v>3232</v>
      </c>
      <c r="L834" s="329">
        <f>CONTINUA!BV834</f>
        <v>0</v>
      </c>
      <c r="M834" s="329">
        <f>CONTINUA!BW834</f>
        <v>0</v>
      </c>
      <c r="N834" s="657"/>
      <c r="O834" s="658" t="s">
        <v>4236</v>
      </c>
      <c r="P834" s="659" t="s">
        <v>206</v>
      </c>
      <c r="Q834" s="400"/>
      <c r="R834" s="401"/>
      <c r="S834" s="400"/>
      <c r="T834" s="401"/>
      <c r="U834" s="400"/>
      <c r="V834" s="401"/>
      <c r="W834" s="400"/>
      <c r="X834" s="401"/>
      <c r="Y834" s="400"/>
      <c r="Z834" s="401"/>
      <c r="AA834" s="400"/>
      <c r="AB834" s="401"/>
      <c r="AC834" s="400"/>
      <c r="AD834" s="401"/>
      <c r="AE834" s="400"/>
      <c r="AF834" s="401"/>
      <c r="AG834" s="400"/>
      <c r="AH834" s="401"/>
      <c r="AI834" s="400"/>
      <c r="AJ834" s="401"/>
      <c r="AK834" s="400"/>
      <c r="AL834" s="401"/>
      <c r="AM834" s="400"/>
      <c r="AN834" s="401"/>
      <c r="AO834" s="400"/>
      <c r="AP834" s="401"/>
      <c r="AQ834" s="400"/>
      <c r="AR834" s="401"/>
      <c r="AS834" s="400"/>
      <c r="AT834" s="401"/>
      <c r="AU834" s="400"/>
      <c r="AV834" s="401"/>
      <c r="AW834" s="400"/>
      <c r="AX834" s="401"/>
      <c r="AY834" s="400"/>
      <c r="AZ834" s="401"/>
      <c r="BA834" s="400"/>
      <c r="BB834" s="401"/>
      <c r="BC834" s="400"/>
      <c r="BD834" s="401"/>
      <c r="BE834" s="400"/>
      <c r="BF834" s="401"/>
      <c r="BG834" s="400"/>
      <c r="BH834" s="401"/>
      <c r="BI834" s="400"/>
      <c r="BJ834" s="401"/>
      <c r="BK834" s="400"/>
      <c r="BL834" s="401"/>
      <c r="BM834" s="400"/>
      <c r="BN834" s="401"/>
      <c r="BO834" s="400"/>
      <c r="BP834" s="401"/>
      <c r="BQ834" s="400"/>
      <c r="BR834" s="401"/>
      <c r="BS834" s="400"/>
      <c r="BT834" s="401"/>
      <c r="BU834" s="400"/>
      <c r="BV834" s="401"/>
      <c r="BW834" s="400"/>
      <c r="BX834" s="401"/>
      <c r="BY834" s="400"/>
      <c r="BZ834" s="401"/>
      <c r="CA834" s="400"/>
      <c r="CB834" s="401"/>
      <c r="CC834" s="400"/>
      <c r="CD834" s="401"/>
      <c r="CE834" s="400"/>
      <c r="CF834" s="401"/>
      <c r="CG834" s="400"/>
      <c r="CH834" s="401"/>
      <c r="CI834" s="400"/>
      <c r="CJ834" s="401"/>
      <c r="CK834" s="400"/>
      <c r="CL834" s="401"/>
      <c r="CM834" s="400"/>
      <c r="CN834" s="401"/>
      <c r="CO834" s="400"/>
      <c r="CP834" s="401"/>
      <c r="CQ834" s="400"/>
      <c r="CR834" s="401"/>
      <c r="CS834" s="400"/>
      <c r="CT834" s="401"/>
      <c r="CU834" s="400"/>
      <c r="CV834" s="401"/>
      <c r="CW834" s="400"/>
      <c r="CX834" s="401"/>
      <c r="CY834" s="400"/>
      <c r="CZ834" s="401"/>
      <c r="DA834" s="400"/>
      <c r="DB834" s="401"/>
      <c r="DC834" s="400"/>
      <c r="DD834" s="401"/>
      <c r="DE834" s="400"/>
      <c r="DF834" s="401"/>
      <c r="DG834" s="400"/>
      <c r="DH834" s="401"/>
      <c r="DI834" s="400"/>
      <c r="DJ834" s="401"/>
      <c r="DK834" s="400"/>
      <c r="DL834" s="401"/>
      <c r="DM834" s="400"/>
      <c r="DN834" s="401"/>
      <c r="DO834" s="400"/>
      <c r="DP834" s="401"/>
      <c r="DQ834" s="400"/>
      <c r="DR834" s="401"/>
      <c r="DS834" s="400"/>
      <c r="DT834" s="401"/>
      <c r="DU834" s="400"/>
      <c r="DV834" s="401"/>
      <c r="DW834" s="400"/>
      <c r="DX834" s="401"/>
      <c r="DY834" s="400"/>
      <c r="DZ834" s="401"/>
      <c r="EA834" s="400"/>
      <c r="EB834" s="401"/>
      <c r="EC834" s="400"/>
      <c r="ED834" s="401"/>
      <c r="EE834" s="400"/>
      <c r="EF834" s="401"/>
      <c r="EG834" s="400"/>
      <c r="EH834" s="401"/>
      <c r="EI834" s="400"/>
      <c r="EJ834" s="447"/>
      <c r="EK834" s="511"/>
      <c r="EL834" s="514"/>
      <c r="EM834" s="448"/>
      <c r="EN834" s="344"/>
      <c r="EO834" s="345"/>
      <c r="EP834" s="171">
        <f t="shared" si="888"/>
        <v>0</v>
      </c>
      <c r="EQ834" s="171">
        <f t="shared" si="889"/>
        <v>0</v>
      </c>
      <c r="ER834" s="171">
        <f t="shared" si="890"/>
        <v>0</v>
      </c>
      <c r="ES834" s="171">
        <f t="shared" si="891"/>
        <v>0</v>
      </c>
      <c r="ET834" s="171">
        <f t="shared" si="892"/>
        <v>0</v>
      </c>
      <c r="EU834" s="171">
        <f t="shared" si="893"/>
        <v>0</v>
      </c>
      <c r="EV834" s="172">
        <f t="shared" si="894"/>
        <v>0</v>
      </c>
      <c r="EW834" s="127"/>
      <c r="EX834" s="248">
        <f t="shared" si="946"/>
        <v>0</v>
      </c>
      <c r="EY834" s="174">
        <f>(L834*regular)+(M834*Cadeirantee)</f>
        <v>0</v>
      </c>
      <c r="EZ834" s="249">
        <f>SUMIF(FG834:GJ834,"&gt;0")</f>
        <v>0</v>
      </c>
      <c r="FA834" s="249">
        <f>SUMIF(FG834:GJ834,"&lt;0")+SUMIF(GN834:HP834,"&lt;0")</f>
        <v>0</v>
      </c>
      <c r="FB834" s="174">
        <v>0</v>
      </c>
      <c r="FC834" s="126">
        <f>N834*km*'VALORES TABELA'!$B$13</f>
        <v>0</v>
      </c>
      <c r="FD834" s="250">
        <f t="shared" si="947"/>
        <v>0</v>
      </c>
      <c r="FE834" s="105"/>
      <c r="FF834" s="118"/>
      <c r="FG834" s="118"/>
      <c r="FH834" s="118"/>
      <c r="FI834" s="118"/>
      <c r="FJ834" s="118"/>
      <c r="FK834" s="118"/>
      <c r="FL834" s="118"/>
      <c r="FM834" s="118"/>
      <c r="FN834" s="118"/>
      <c r="FO834" s="118"/>
      <c r="FP834" s="118"/>
      <c r="FQ834" s="118"/>
      <c r="FR834" s="118"/>
      <c r="FS834" s="118"/>
      <c r="FT834" s="118"/>
      <c r="FU834" s="118"/>
      <c r="FV834" s="118"/>
      <c r="FW834" s="118"/>
      <c r="FX834" s="118"/>
      <c r="FY834" s="118"/>
      <c r="FZ834" s="118"/>
      <c r="GA834" s="118"/>
      <c r="GB834" s="118"/>
      <c r="GC834" s="118"/>
      <c r="GD834" s="118"/>
      <c r="GE834" s="118"/>
      <c r="GF834" s="118"/>
      <c r="GG834" s="118"/>
      <c r="GH834" s="118"/>
      <c r="GI834" s="118"/>
      <c r="GJ834" s="118"/>
      <c r="GK834" s="252"/>
      <c r="GL834" s="103">
        <f t="shared" si="895"/>
        <v>0</v>
      </c>
      <c r="GM834" s="124"/>
      <c r="GN834" s="104"/>
      <c r="GO834" s="104"/>
      <c r="GP834" s="104"/>
      <c r="GQ834" s="104"/>
      <c r="GR834" s="104"/>
      <c r="GS834" s="104"/>
      <c r="GT834" s="104"/>
      <c r="GU834" s="104"/>
      <c r="GV834" s="104"/>
      <c r="GW834" s="104"/>
      <c r="GX834" s="104"/>
      <c r="GY834" s="104"/>
      <c r="GZ834" s="104"/>
      <c r="HA834" s="104"/>
      <c r="HB834" s="104"/>
      <c r="HC834" s="104"/>
      <c r="HD834" s="104"/>
      <c r="HE834" s="104"/>
      <c r="HF834" s="104"/>
      <c r="HG834" s="104"/>
      <c r="HH834" s="104"/>
      <c r="HI834" s="104"/>
      <c r="HJ834" s="104"/>
      <c r="HK834" s="104"/>
      <c r="HL834" s="104"/>
      <c r="HM834" s="104"/>
      <c r="HN834" s="104"/>
      <c r="HO834" s="104"/>
      <c r="HP834" s="104"/>
      <c r="HQ834" s="64"/>
      <c r="HR834" s="65"/>
      <c r="HS834" s="65"/>
      <c r="HT834" s="65"/>
      <c r="HU834" s="65"/>
      <c r="HV834" s="65"/>
      <c r="HW834" s="105"/>
      <c r="HX834" s="65"/>
      <c r="HY834" s="280">
        <f t="shared" si="948"/>
        <v>0</v>
      </c>
      <c r="HZ834" s="280">
        <f t="shared" si="949"/>
        <v>0</v>
      </c>
      <c r="IA834" s="280">
        <f t="shared" si="950"/>
        <v>0</v>
      </c>
      <c r="IB834" s="65"/>
      <c r="IC834" s="65"/>
    </row>
    <row r="835" spans="1:237" s="106" customFormat="1" ht="22.5" customHeight="1" thickBot="1" x14ac:dyDescent="0.3">
      <c r="A835" s="377" t="s">
        <v>3920</v>
      </c>
      <c r="B835" s="378" t="s">
        <v>3921</v>
      </c>
      <c r="C835" s="379" t="s">
        <v>3229</v>
      </c>
      <c r="D835" s="380" t="s">
        <v>3917</v>
      </c>
      <c r="E835" s="380" t="s">
        <v>3922</v>
      </c>
      <c r="F835" s="381" t="s">
        <v>3222</v>
      </c>
      <c r="G835" s="381" t="s">
        <v>3223</v>
      </c>
      <c r="H835" s="382" t="s">
        <v>248</v>
      </c>
      <c r="I835" s="383" t="s">
        <v>3923</v>
      </c>
      <c r="J835" s="421" t="s">
        <v>3227</v>
      </c>
      <c r="K835" s="424" t="s">
        <v>60</v>
      </c>
      <c r="L835" s="329">
        <f>CONTINUA!BV835</f>
        <v>0</v>
      </c>
      <c r="M835" s="329">
        <f>CONTINUA!BW835</f>
        <v>0</v>
      </c>
      <c r="N835" s="657"/>
      <c r="O835" s="658" t="s">
        <v>4236</v>
      </c>
      <c r="P835" s="659" t="s">
        <v>206</v>
      </c>
      <c r="Q835" s="400"/>
      <c r="R835" s="401"/>
      <c r="S835" s="400"/>
      <c r="T835" s="401"/>
      <c r="U835" s="400"/>
      <c r="V835" s="401"/>
      <c r="W835" s="400"/>
      <c r="X835" s="401"/>
      <c r="Y835" s="400"/>
      <c r="Z835" s="401"/>
      <c r="AA835" s="400"/>
      <c r="AB835" s="401"/>
      <c r="AC835" s="400"/>
      <c r="AD835" s="401"/>
      <c r="AE835" s="400"/>
      <c r="AF835" s="401"/>
      <c r="AG835" s="400"/>
      <c r="AH835" s="401"/>
      <c r="AI835" s="400"/>
      <c r="AJ835" s="401"/>
      <c r="AK835" s="400"/>
      <c r="AL835" s="401"/>
      <c r="AM835" s="400"/>
      <c r="AN835" s="401"/>
      <c r="AO835" s="400"/>
      <c r="AP835" s="401"/>
      <c r="AQ835" s="400"/>
      <c r="AR835" s="401"/>
      <c r="AS835" s="400"/>
      <c r="AT835" s="401"/>
      <c r="AU835" s="400"/>
      <c r="AV835" s="401"/>
      <c r="AW835" s="400"/>
      <c r="AX835" s="401"/>
      <c r="AY835" s="400"/>
      <c r="AZ835" s="401"/>
      <c r="BA835" s="400"/>
      <c r="BB835" s="401"/>
      <c r="BC835" s="400"/>
      <c r="BD835" s="401"/>
      <c r="BE835" s="400"/>
      <c r="BF835" s="401"/>
      <c r="BG835" s="400"/>
      <c r="BH835" s="401"/>
      <c r="BI835" s="400"/>
      <c r="BJ835" s="401"/>
      <c r="BK835" s="400"/>
      <c r="BL835" s="401"/>
      <c r="BM835" s="400"/>
      <c r="BN835" s="401"/>
      <c r="BO835" s="400"/>
      <c r="BP835" s="401"/>
      <c r="BQ835" s="400"/>
      <c r="BR835" s="401"/>
      <c r="BS835" s="400"/>
      <c r="BT835" s="401"/>
      <c r="BU835" s="400"/>
      <c r="BV835" s="401"/>
      <c r="BW835" s="400"/>
      <c r="BX835" s="401"/>
      <c r="BY835" s="400"/>
      <c r="BZ835" s="401"/>
      <c r="CA835" s="400"/>
      <c r="CB835" s="401"/>
      <c r="CC835" s="400"/>
      <c r="CD835" s="401"/>
      <c r="CE835" s="400"/>
      <c r="CF835" s="401"/>
      <c r="CG835" s="400"/>
      <c r="CH835" s="401"/>
      <c r="CI835" s="400"/>
      <c r="CJ835" s="401"/>
      <c r="CK835" s="400"/>
      <c r="CL835" s="401"/>
      <c r="CM835" s="400"/>
      <c r="CN835" s="401"/>
      <c r="CO835" s="400"/>
      <c r="CP835" s="401"/>
      <c r="CQ835" s="400"/>
      <c r="CR835" s="401"/>
      <c r="CS835" s="400"/>
      <c r="CT835" s="401"/>
      <c r="CU835" s="400"/>
      <c r="CV835" s="401"/>
      <c r="CW835" s="400"/>
      <c r="CX835" s="401"/>
      <c r="CY835" s="400"/>
      <c r="CZ835" s="401"/>
      <c r="DA835" s="400"/>
      <c r="DB835" s="401"/>
      <c r="DC835" s="400"/>
      <c r="DD835" s="401"/>
      <c r="DE835" s="400"/>
      <c r="DF835" s="401"/>
      <c r="DG835" s="400"/>
      <c r="DH835" s="401"/>
      <c r="DI835" s="400"/>
      <c r="DJ835" s="401"/>
      <c r="DK835" s="400"/>
      <c r="DL835" s="401"/>
      <c r="DM835" s="400"/>
      <c r="DN835" s="401"/>
      <c r="DO835" s="400"/>
      <c r="DP835" s="401"/>
      <c r="DQ835" s="400"/>
      <c r="DR835" s="401"/>
      <c r="DS835" s="400"/>
      <c r="DT835" s="401"/>
      <c r="DU835" s="400"/>
      <c r="DV835" s="401"/>
      <c r="DW835" s="400"/>
      <c r="DX835" s="401"/>
      <c r="DY835" s="400"/>
      <c r="DZ835" s="401"/>
      <c r="EA835" s="400"/>
      <c r="EB835" s="401"/>
      <c r="EC835" s="400"/>
      <c r="ED835" s="401"/>
      <c r="EE835" s="400"/>
      <c r="EF835" s="401"/>
      <c r="EG835" s="400"/>
      <c r="EH835" s="401"/>
      <c r="EI835" s="400"/>
      <c r="EJ835" s="447"/>
      <c r="EK835" s="512"/>
      <c r="EL835" s="515"/>
      <c r="EM835" s="450"/>
      <c r="EN835" s="348"/>
      <c r="EO835" s="348"/>
      <c r="EP835" s="179">
        <f t="shared" si="888"/>
        <v>0</v>
      </c>
      <c r="EQ835" s="179">
        <f t="shared" si="889"/>
        <v>0</v>
      </c>
      <c r="ER835" s="179">
        <f t="shared" si="890"/>
        <v>0</v>
      </c>
      <c r="ES835" s="179">
        <f t="shared" si="891"/>
        <v>0</v>
      </c>
      <c r="ET835" s="179">
        <f t="shared" si="892"/>
        <v>0</v>
      </c>
      <c r="EU835" s="179">
        <f t="shared" si="893"/>
        <v>0</v>
      </c>
      <c r="EV835" s="172">
        <f t="shared" si="894"/>
        <v>0</v>
      </c>
      <c r="EW835" s="253"/>
      <c r="EX835" s="254">
        <v>0</v>
      </c>
      <c r="EY835" s="180">
        <v>0</v>
      </c>
      <c r="EZ835" s="255">
        <v>0</v>
      </c>
      <c r="FA835" s="255">
        <v>0</v>
      </c>
      <c r="FB835" s="180">
        <f>SUM(FF835:GI835)/2</f>
        <v>0</v>
      </c>
      <c r="FC835" s="256">
        <f>N835*km*'VALORES TABELA'!$B$13</f>
        <v>0</v>
      </c>
      <c r="FD835" s="250">
        <f t="shared" si="947"/>
        <v>0</v>
      </c>
      <c r="FE835" s="257"/>
      <c r="FF835" s="181">
        <f>((Q835+S835)*Percapita)+((R835+T835)*Cadeirante)</f>
        <v>0</v>
      </c>
      <c r="FG835" s="181">
        <f>((U835+W835)*Percapita/30*FG$4)+((V835+X835)*Cadeirante/30*FG$4)</f>
        <v>0</v>
      </c>
      <c r="FH835" s="181">
        <f>((Y835+AA835)*Percapita/30*FH$4)+((Z835+AB835)*Cadeirante/30*FH$4)</f>
        <v>0</v>
      </c>
      <c r="FI835" s="181">
        <f>((AC835+AE835)*Percapita/30*FI$4)+((AD835+AF835)*Cadeirante/30*FI$4)</f>
        <v>0</v>
      </c>
      <c r="FJ835" s="181">
        <f>((AG835+AI835)*Percapita/30*FJ$4)+((AH835+AJ835)*Cadeirante/30*FJ$4)</f>
        <v>0</v>
      </c>
      <c r="FK835" s="181">
        <f>((AK835+AM835)*Percapita/30*FK$4)+((AL835+AN835)*Cadeirante/30*FK$4)</f>
        <v>0</v>
      </c>
      <c r="FL835" s="181">
        <f>((AO835+AQ835)*Percapita/30*FL$4)+((AP835+AR835)*Cadeirante/30*FL$4)</f>
        <v>0</v>
      </c>
      <c r="FM835" s="181">
        <f>((AS835+AU835)*Percapita/30*FM$4)+((AT835+AV835)*Cadeirante/30*FM$4)</f>
        <v>0</v>
      </c>
      <c r="FN835" s="181">
        <f>((AW835+AY835)*Percapita/30*FN$4)+((AX835+AZ835)*Cadeirante/30*FN$4)</f>
        <v>0</v>
      </c>
      <c r="FO835" s="181">
        <f>((BA835+BC835)*Percapita/30*FO$4)+((BB835+BD835)*Cadeirante/30*FO$4)</f>
        <v>0</v>
      </c>
      <c r="FP835" s="181">
        <f>((BE835+BG835)*Percapita/30*FP$4)+((BF835+BH835)*Cadeirante/30*FP$4)</f>
        <v>0</v>
      </c>
      <c r="FQ835" s="181">
        <f>((BI835+BK835)*Percapita/30*FQ$4)+((BJ835+BL835)*Cadeirante/30*FQ$4)</f>
        <v>0</v>
      </c>
      <c r="FR835" s="181">
        <f>((BM835+BO835)*Percapita/30*FR$4)+((BN835+BP835)*Cadeirante/30*FR$4)</f>
        <v>0</v>
      </c>
      <c r="FS835" s="181">
        <f>((BQ835+BS835)*Percapita/30*FS$4)+((BR835+BT835)*Cadeirante/30*FS$4)</f>
        <v>0</v>
      </c>
      <c r="FT835" s="181">
        <f>((BU835+BW835)*Percapita/30*FT$4)+((BV835+BX835)*Cadeirante/30*FT$4)</f>
        <v>0</v>
      </c>
      <c r="FU835" s="181">
        <f>((BY835+CA835)*Percapita/30*FU$4)+((BZ835+CB835)*Cadeirante/30*FU$4)</f>
        <v>0</v>
      </c>
      <c r="FV835" s="181">
        <f>((CC835+CE835)*Percapita/30*FV$4)+((CD835+CF835)*Cadeirante/30*FV$4)</f>
        <v>0</v>
      </c>
      <c r="FW835" s="181">
        <f>((CG835+CI835)*Percapita/30*FW$4)+((CI835+CK835)*Cadeirante/30*FW$4)</f>
        <v>0</v>
      </c>
      <c r="FX835" s="181">
        <f>((CK835+CM835)*Percapita/30*FX$4)+((CL835+CN835)*Cadeirante/30*FX$4)</f>
        <v>0</v>
      </c>
      <c r="FY835" s="181">
        <f>((CO835+CQ835)*Percapita/30*FY$4)+((CP835+CR835)*Cadeirante/30*FY$4)</f>
        <v>0</v>
      </c>
      <c r="FZ835" s="181">
        <f>((CS835+CU835)*Percapita/30*FZ$4)+((CT835+CV835)*Cadeirante/30*FZ$4)</f>
        <v>0</v>
      </c>
      <c r="GA835" s="181">
        <f>((CW835+CY835)*Percapita/30*GA$4)+((CX835+CZ835)*Cadeirante/30*GA$4)</f>
        <v>0</v>
      </c>
      <c r="GB835" s="181">
        <f>((DA835+DC835)*Percapita/30*GB$4)+((DB835+DD835)*Cadeirante/30*GB$4)</f>
        <v>0</v>
      </c>
      <c r="GC835" s="181">
        <f>((DE835+DG835)*Percapita/30*GC$4)+((DF835+DH835)*Cadeirante/30*GC$4)</f>
        <v>0</v>
      </c>
      <c r="GD835" s="181">
        <f>((DI835+DK835)*Percapita/30*GD$4)+((DJ835+DL835)*Cadeirante/30*GD$4)</f>
        <v>0</v>
      </c>
      <c r="GE835" s="181">
        <f>((DM835+DO835)*Percapita/30*GE$4)+((DN835+DP835)*Cadeirante/30*GE$4)</f>
        <v>0</v>
      </c>
      <c r="GF835" s="181">
        <f>((DQ835+DS835)*Percapita/30*GF$4)+((DR835+DT835)*Cadeirante/30*GF$4)</f>
        <v>0</v>
      </c>
      <c r="GG835" s="181">
        <f>((DU835+DW835)*Percapita/30*GG$4)+((DV835+DX835)*Cadeirante/30*GG$4)</f>
        <v>0</v>
      </c>
      <c r="GH835" s="181">
        <f>((DY835+EA835)*Percapita/30*GH$4)+((DZ835+EB835)*Cadeirante/30*GH$4)</f>
        <v>0</v>
      </c>
      <c r="GI835" s="181">
        <f>((EC835+EE835)*Percapita/30*GI$4)+((ED835+EF835)*Cadeirante/30*GI$4)</f>
        <v>0</v>
      </c>
      <c r="GJ835" s="181">
        <f>((EG835+EI835)*Percapita)+((EH835+EJ835)*Cadeirante)</f>
        <v>0</v>
      </c>
      <c r="GK835" s="258"/>
      <c r="GL835" s="103">
        <f t="shared" si="895"/>
        <v>0</v>
      </c>
      <c r="GM835" s="124"/>
      <c r="GN835" s="182"/>
      <c r="GO835" s="182"/>
      <c r="GP835" s="182"/>
      <c r="GQ835" s="182"/>
      <c r="GR835" s="182"/>
      <c r="GS835" s="182"/>
      <c r="GT835" s="182"/>
      <c r="GU835" s="182"/>
      <c r="GV835" s="182"/>
      <c r="GW835" s="182"/>
      <c r="GX835" s="182"/>
      <c r="GY835" s="182"/>
      <c r="GZ835" s="182"/>
      <c r="HA835" s="182"/>
      <c r="HB835" s="182"/>
      <c r="HC835" s="182"/>
      <c r="HD835" s="182"/>
      <c r="HE835" s="182"/>
      <c r="HF835" s="182"/>
      <c r="HG835" s="182"/>
      <c r="HH835" s="182"/>
      <c r="HI835" s="182"/>
      <c r="HJ835" s="182"/>
      <c r="HK835" s="182"/>
      <c r="HL835" s="182"/>
      <c r="HM835" s="182"/>
      <c r="HN835" s="182"/>
      <c r="HO835" s="182"/>
      <c r="HP835" s="259"/>
      <c r="HQ835" s="64"/>
      <c r="HW835" s="257"/>
      <c r="HY835" s="280">
        <f t="shared" si="948"/>
        <v>0</v>
      </c>
      <c r="HZ835" s="280">
        <f t="shared" si="949"/>
        <v>0</v>
      </c>
      <c r="IA835" s="280">
        <f t="shared" si="950"/>
        <v>0</v>
      </c>
    </row>
    <row r="836" spans="1:237" s="106" customFormat="1" ht="22.5" customHeight="1" x14ac:dyDescent="0.25">
      <c r="A836" t="s">
        <v>3924</v>
      </c>
      <c r="B836" s="522" t="s">
        <v>3925</v>
      </c>
      <c r="C836" s="523">
        <v>1</v>
      </c>
      <c r="D836" s="524" t="s">
        <v>3917</v>
      </c>
      <c r="E836" s="524" t="s">
        <v>3926</v>
      </c>
      <c r="F836" s="525" t="s">
        <v>3222</v>
      </c>
      <c r="G836" s="525" t="s">
        <v>3223</v>
      </c>
      <c r="H836" s="350" t="s">
        <v>248</v>
      </c>
      <c r="I836" s="351" t="s">
        <v>3927</v>
      </c>
      <c r="J836" s="409" t="s">
        <v>3227</v>
      </c>
      <c r="K836" s="410" t="s">
        <v>3228</v>
      </c>
      <c r="L836" s="329">
        <f>CONTINUA!BV836</f>
        <v>0</v>
      </c>
      <c r="M836" s="329">
        <f>CONTINUA!BW836</f>
        <v>0</v>
      </c>
      <c r="N836" s="657"/>
      <c r="O836" s="658" t="s">
        <v>4236</v>
      </c>
      <c r="P836" s="659" t="s">
        <v>206</v>
      </c>
      <c r="Q836" s="400"/>
      <c r="R836" s="401"/>
      <c r="S836" s="400"/>
      <c r="T836" s="401"/>
      <c r="U836" s="400"/>
      <c r="V836" s="401"/>
      <c r="W836" s="400"/>
      <c r="X836" s="401"/>
      <c r="Y836" s="400"/>
      <c r="Z836" s="401"/>
      <c r="AA836" s="400"/>
      <c r="AB836" s="401"/>
      <c r="AC836" s="400"/>
      <c r="AD836" s="401"/>
      <c r="AE836" s="400"/>
      <c r="AF836" s="401"/>
      <c r="AG836" s="400"/>
      <c r="AH836" s="401"/>
      <c r="AI836" s="400"/>
      <c r="AJ836" s="401"/>
      <c r="AK836" s="400"/>
      <c r="AL836" s="401"/>
      <c r="AM836" s="400"/>
      <c r="AN836" s="401"/>
      <c r="AO836" s="400"/>
      <c r="AP836" s="401"/>
      <c r="AQ836" s="400"/>
      <c r="AR836" s="401"/>
      <c r="AS836" s="400"/>
      <c r="AT836" s="401"/>
      <c r="AU836" s="400"/>
      <c r="AV836" s="401"/>
      <c r="AW836" s="400"/>
      <c r="AX836" s="401"/>
      <c r="AY836" s="400"/>
      <c r="AZ836" s="401"/>
      <c r="BA836" s="400"/>
      <c r="BB836" s="401"/>
      <c r="BC836" s="400"/>
      <c r="BD836" s="401"/>
      <c r="BE836" s="400"/>
      <c r="BF836" s="401"/>
      <c r="BG836" s="400"/>
      <c r="BH836" s="401"/>
      <c r="BI836" s="400"/>
      <c r="BJ836" s="401"/>
      <c r="BK836" s="400"/>
      <c r="BL836" s="401"/>
      <c r="BM836" s="400"/>
      <c r="BN836" s="401"/>
      <c r="BO836" s="400"/>
      <c r="BP836" s="401"/>
      <c r="BQ836" s="400"/>
      <c r="BR836" s="401"/>
      <c r="BS836" s="400"/>
      <c r="BT836" s="401"/>
      <c r="BU836" s="400"/>
      <c r="BV836" s="401"/>
      <c r="BW836" s="400"/>
      <c r="BX836" s="401"/>
      <c r="BY836" s="400"/>
      <c r="BZ836" s="401"/>
      <c r="CA836" s="400"/>
      <c r="CB836" s="401"/>
      <c r="CC836" s="400"/>
      <c r="CD836" s="401"/>
      <c r="CE836" s="400"/>
      <c r="CF836" s="401"/>
      <c r="CG836" s="400"/>
      <c r="CH836" s="401"/>
      <c r="CI836" s="400"/>
      <c r="CJ836" s="401"/>
      <c r="CK836" s="400"/>
      <c r="CL836" s="401"/>
      <c r="CM836" s="400"/>
      <c r="CN836" s="401"/>
      <c r="CO836" s="400"/>
      <c r="CP836" s="401"/>
      <c r="CQ836" s="400"/>
      <c r="CR836" s="401"/>
      <c r="CS836" s="400"/>
      <c r="CT836" s="401"/>
      <c r="CU836" s="400"/>
      <c r="CV836" s="401"/>
      <c r="CW836" s="400"/>
      <c r="CX836" s="401"/>
      <c r="CY836" s="400"/>
      <c r="CZ836" s="401"/>
      <c r="DA836" s="400"/>
      <c r="DB836" s="401"/>
      <c r="DC836" s="400"/>
      <c r="DD836" s="401"/>
      <c r="DE836" s="400"/>
      <c r="DF836" s="401"/>
      <c r="DG836" s="400"/>
      <c r="DH836" s="401"/>
      <c r="DI836" s="400"/>
      <c r="DJ836" s="401"/>
      <c r="DK836" s="400"/>
      <c r="DL836" s="401"/>
      <c r="DM836" s="400"/>
      <c r="DN836" s="401"/>
      <c r="DO836" s="400"/>
      <c r="DP836" s="401"/>
      <c r="DQ836" s="400"/>
      <c r="DR836" s="401"/>
      <c r="DS836" s="400"/>
      <c r="DT836" s="401"/>
      <c r="DU836" s="400"/>
      <c r="DV836" s="401"/>
      <c r="DW836" s="400"/>
      <c r="DX836" s="401"/>
      <c r="DY836" s="400"/>
      <c r="DZ836" s="401"/>
      <c r="EA836" s="400"/>
      <c r="EB836" s="401"/>
      <c r="EC836" s="400"/>
      <c r="ED836" s="401"/>
      <c r="EE836" s="400"/>
      <c r="EF836" s="401"/>
      <c r="EG836" s="400"/>
      <c r="EH836" s="401"/>
      <c r="EI836" s="400"/>
      <c r="EJ836" s="447"/>
      <c r="EK836" s="510"/>
      <c r="EL836" s="513"/>
      <c r="EM836" s="520"/>
      <c r="EN836" s="520"/>
      <c r="EO836" s="520"/>
      <c r="EP836" s="171">
        <f t="shared" si="888"/>
        <v>0</v>
      </c>
      <c r="EQ836" s="171">
        <f t="shared" si="889"/>
        <v>0</v>
      </c>
      <c r="ER836" s="171">
        <f t="shared" si="890"/>
        <v>0</v>
      </c>
      <c r="ES836" s="171">
        <f t="shared" si="891"/>
        <v>0</v>
      </c>
      <c r="ET836" s="171">
        <f t="shared" si="892"/>
        <v>0</v>
      </c>
      <c r="EU836" s="171">
        <f t="shared" si="893"/>
        <v>0</v>
      </c>
      <c r="EV836" s="172">
        <f t="shared" si="894"/>
        <v>0</v>
      </c>
      <c r="EW836" s="367">
        <f>IF(C836=4,IF(MAX(Q836:EJ838)&gt;0,(Especiall/30*(IF(($G836-$F836)=($G$5-$F$5),30,IF(DAY($G836)=31,($G836-$F836),($G836-$F836)+1)))),0),0)</f>
        <v>0</v>
      </c>
      <c r="EX836" s="248">
        <f t="shared" ref="EX836:EX839" si="951">FF836</f>
        <v>19049.420000000002</v>
      </c>
      <c r="EY836" s="174">
        <f>(L836*regular)+(M836*Cadeirantee)</f>
        <v>0</v>
      </c>
      <c r="EZ836" s="249">
        <f>SUMIF(FG836:GJ836,"&gt;0")</f>
        <v>410.91200000000003</v>
      </c>
      <c r="FA836" s="249">
        <f>SUMIF(FG836:GJ836,"&lt;0")+SUMIF(GN836:HP836,"&lt;0")</f>
        <v>-269.661</v>
      </c>
      <c r="FB836" s="174">
        <v>0</v>
      </c>
      <c r="FC836" s="175">
        <f>N836*km*'VALORES TABELA'!$B$13</f>
        <v>0</v>
      </c>
      <c r="FD836" s="250">
        <f>GL836</f>
        <v>0</v>
      </c>
      <c r="FE836" s="176">
        <f>(EW836+EW837+EW838+EW839+EX836+EX837+EX838+EX839+EY836+EY837+EY838+EY839+EY840+EZ836+EZ837+EZ838+EZ839+FA836+FA837+FA838+FA839+FC836+FC837+FC838+FC839+HY836-HZ836-IA836+FD836+FD837+FD838+FD839+FB840)</f>
        <v>19364.191000000003</v>
      </c>
      <c r="FF836" s="177">
        <f>IF(C836=4,SUM(Q836+Q837+Q838+S836+S837+S838)*Percapita/30*FF$4+(R836+R837+R838+T836+T837+T838)*Cadeirante/30*FF$4,IF(C836=3,IF(Q839+S839=10,Fixo/30*FF$4+(Q836+Q837+Q838+S836+S837+S838)*Percapita/30*FF$4+(R839+T839)*Cadeirante/30*FF$4,IF(Q839+S839&lt;=9,(Q839+S839)*Crechee/30*FF$4)+(R839+T839)*Cadeirante/30*FF$4+(Q836+Q837+Q838+S836+S837+S838)*Percapita/30*FF$4)+IF(Q839+S839&gt;=11,Fixo/30*FF$4+(Q839+S839-10)*Crechee/30*FF$4,0),IF(C836=2,IF(R836+R837+R838+R839+T836+T837+T838+T839=1,Cadeirante/30*FF$4,IF(R836+R837+R838+R839+T836+T837+T838+T839=2,Fixo/30*FF$4,IF(R836+R837+R838+R839+T836+T837+T838+T839&gt;2,Fixo/30*FF$4+(R836+R837+R838+R839+T836+T837+T838+T839-2)*Cadeirante/30*FF$4)))+(Q836+Q837+Q838+S836+S837+S838)*Percapita/30*FF$4+(Q839+S839)*Crechee/30*FF$4,IF(C836=1,IF(Q836+Q837+Q838+R836+R837+R838+S836+S837+S838+T836+T837+T838&lt;=15,(Q836+Q837+Q838+S836+S837+S838)*Percapita/30*FF$4,IF(Q836+Q837+Q838+R836+R837+R838+S836+S837+S838+T836+T837+T838&gt;=16,Fixo/30*FF$4+(Q836+Q837+Q838+R836+R837+R838+S836+S837+S838+T836+T837-16)*Percapita/30*FF$4))))))</f>
        <v>19049.420000000002</v>
      </c>
      <c r="FG836" s="177">
        <f>IF(C836=4,SUM(U836+U837+U838+W836+W837+W838)*Percapita/30*FG$4+(V836+V837+V838+X836+X837+X838)*Cadeirante/30*FG$4,IF(C836=3,IF(U839+W839=10,Fixo/30*FG$4+(U836+U837+U838+W836+W837+W838)*Percapita/30*FG$4+(V839+X839)*Cadeirante/30*FG$4,IF(U839+W839&lt;=9,(U839+W839)*Crechee/30*FG$4)+(V839+X839)*Cadeirante/30*FG$4+(U836+U837+U838+W836+W837+W838)*Percapita/30*FG$4)+IF(U839+W839&gt;=11,Fixo/30*FG$4+(U839+W839-10)*Crechee/30*FG$4,0),IF(C836=2,IF(V836+V837+V838+V839+X836+X837+X838+X839=1,Cadeirante/30*FG$4,IF(V836+V837+V838+V839+X836+X837+X838+X839=2,Fixo/30*FG$4,IF(V836+V837+V838+V839+X836+X837+X838+X839&gt;2,Fixo/30*FG$4+(V836+V837+V838+V839+X836+X837+X838+X839-2)*Cadeirante/30*FG$4)))+(U836+U837+U838+W836+W837+W838)*Percapita/30*FG$4+(U839+W839)*Crechee/30*FG$4,IF(C836=1,IF(U836+U837+U838+V836+V837+V838+W836+W837+W838+X836+X837+X838&lt;=15,(U836+U837+U838+W836+W837+W838)*Percapita/30*FG$4,IF(U836+U837+U838+V836+V837+V838+W836+W837+W838+X836+X837+X838&gt;=16,Fixo/30*FG$4+(U836+U837+U838+V836+V837+V838+W836+W837+W838+X836+X837-16)*Percapita/30*FG$4))))))</f>
        <v>0</v>
      </c>
      <c r="FH836" s="177">
        <f>IF(C836=4,SUM(Y836+Y837+Y838+AA836+AA837+AA838)*Percapita/30*FH$4+(Z836+Z837+Z838+AB836+AB837+AB838)*Cadeirante/30*FH$4,IF(C836=3,IF(Y839+AA839=10,Fixo/30*FH$4+(Y836+Y837+Y838+AA836+AA837+AA838)*Percapita/30*FH$4+(Z839+AB839)*Cadeirante/30*FH$4,IF(Y839+AA839&lt;=9,(Y839+AA839)*Crechee/30*FH$4)+(Z839+AB839)*Cadeirante/30*FH$4+(Y836+Y837+Y838+AA836+AA837+AA838)*Percapita/30*FH$4)+IF(Y839+AA839&gt;=11,Fixo/30*FH$4+(Y839+AA839-10)*Crechee/30*FH$4,0),IF(C836=2,IF(Z836+Z837+Z838+Z839+AB836+AB837+AB838+AB839=1,Cadeirante/30*FH$4,IF(Z836+Z837+Z838+Z839+AB836+AB837+AB838+AB839=2,Fixo/30*FH$4,IF(Z836+Z837+Z838+Z839+AB836+AB837+AB838+AB839&gt;2,Fixo/30*FH$4+(Z836+Z837+Z838+Z839+AB836+AB837+AB838+AB839-2)*Cadeirante/30*FH$4)))+(Y836+Y837+Y838+AA836+AA837+AA838)*Percapita/30*FH$4+(Y839+AA839)*Crechee/30*FH$4,IF(C836=1,IF(Y836+Y837+Y838+Z836+Z837+Z838+AA836+AA837+AA838+AB836+AB837+AB838&lt;=15,(Y836+Y837+Y838+AA836+AA837+AA838)*Percapita/30*FH$4,IF(Y836+Y837+Y838+Z836+Z837+Z838+AA836+AA837+AA838+AB836+AB837+AB838&gt;=16,Fixo/30*FH$4+(Y836+Y837+Y838+Z836+Z837+Z838+AA836+AA837+AA838+AB836+AB837-16)*Percapita/30*FH$4))))))</f>
        <v>0</v>
      </c>
      <c r="FI836" s="177">
        <f>IF(C836=4,SUM(AC836+AC837+AC838+AE836+AE837+AE838)*Percapita/30*FI$4+(AD836+AD837+AD838+AF836+AF837+AF838)*Cadeirante/30*FI$4,IF(C836=3,IF(AC839+AE839=10,Fixo/30*FI$4+(AC836+AC837+AC838+AE836+AE837+AE838)*Percapita/30*FI$4+(AD839+AF839)*Cadeirante/30*FI$4,IF(AC839+AE839&lt;=9,(AC839+AE839)*Crechee/30*FI$4)+(AD839+AF839)*Cadeirante/30*FI$4+(AC836+AC837+AC838+AE836+AE837+AE838)*Percapita/30*FI$4)+IF(AC839+AE839&gt;=11,Fixo/30*FI$4+(AC839+AE839-10)*Crechee/30*FI$4,0),IF(C836=2,IF(AD836+AD837+AD838+AD839+AF836+AF837+AF838+AF839=1,Cadeirante/30*FI$4,IF(AD836+AD837+AD838+AD839+AF836+AF837+AF838+AF839=2,Fixo/30*FI$4,IF(AD836+AD837+AD838+AD839+AF836+AF837+AF838+AF839&gt;2,Fixo/30*FI$4+(AD836+AD837+AD838+AD839+AF836+AF837+AF838+AF839-2)*Cadeirante/30*FI$4)))+(AC836+AC837+AC838+AE836+AE837+AE838)*Percapita/30*FI$4+(AC839+AE839)*Crechee/30*FI$4,IF(C836=1,IF(AC836+AC837+AC838+AD836+AD837+AD838+AE836+AE837+AE838+AF836+AF837+AF838&lt;=15,(AC836+AC837+AC838+AE836+AE837+AE838)*Percapita/30*FI$4,IF(AC836+AC837+AC838+AD836+AD837+AD838+AE836+AE837+AE838+AF836+AF837+AF838&gt;=16,Fixo/30*FI$4+(AC836+AC837+AC838+AD836+AD837+AD838+AE836+AE837+AE838+AF836+AF837-16)*Percapita/30*FI$4))))))</f>
        <v>0</v>
      </c>
      <c r="FJ836" s="177">
        <f>IF(C836=4,SUM(AG836+AG837+AG838+AI836+AI837+AI838)*Percapita/30*FJ$4+(AH836+AH837+AH838+AJ836+AJ837+AJ838)*Cadeirante/30*FJ$4,IF(C836=3,IF(AG839+AI839=10,Fixo/30*FJ$4+(AG836+AG837+AG838+AI836+AI837+AI838)*Percapita/30*FJ$4+(AH839+AJ839)*Cadeirante/30*FJ$4,IF(AG839+AI839&lt;=9,(AG839+AI839)*Crechee/30*FJ$4)+(AH839+AJ839)*Cadeirante/30*FJ$4+(AG836+AG837+AG838+AI836+AI837+AI838)*Percapita/30*FJ$4)+IF(AG839+AI839&gt;=11,Fixo/30*FJ$4+(AG839+AI839-10)*Crechee/30*FJ$4,0),IF(C836=2,IF(AH836+AH837+AH838+AH839+AJ836+AJ837+AJ838+AJ839=1,Cadeirante/30*FJ$4,IF(AH836+AH837+AH838+AH839+AJ836+AJ837+AJ838+AJ839=2,Fixo/30*FJ$4,IF(AH836+AH837+AH838+AH839+AJ836+AJ837+AJ838+AJ839&gt;2,Fixo/30*FJ$4+(AH836+AH837+AH838+AH839+AJ836+AJ837+AJ838+AJ839-2)*Cadeirante/30*FJ$4)))+(AG836+AG837+AG838+AI836+AI837+AI838)*Percapita/30*FJ$4+(AG839+AI839)*Crechee/30*FJ$4,IF(C836=1,IF(AG836+AG837+AG838+AH836+AH837+AH838+AI836+AI837+AI838+AJ836+AJ837+AJ838&lt;=15,(AG836+AG837+AG838+AI836+AI837+AI838)*Percapita/30*FJ$4,IF(AG836+AG837+AG838+AH836+AH837+AH838+AI836+AI837+AI838+AJ836+AJ837+AJ838&gt;=16,Fixo/30*FJ$4+(AG836+AG837+AG838+AH836+AH837+AH838+AI836+AI837+AI838+AJ836+AJ837-16)*Percapita/30*FJ$4))))))</f>
        <v>0</v>
      </c>
      <c r="FK836" s="177">
        <f>IF(C836=4,SUM(AK836+AK837+AK838+AM836+AM837+AM838)*Percapita/30*FK$4+(AL836+AL837+AL838+AN836+AN837+AN838)*Cadeirante/30*FK$4,IF(C836=3,IF(AK839+AM839=10,Fixo/30*FK$4+(AK836+AK837+AK838+AM836+AM837+AM838)*Percapita/30*FK$4+(AL839+AN839)*Cadeirante/30*FK$4,IF(AK839+AM839&lt;=9,(AK839+AM839)*Crechee/30*FK$4)+(AL839+AN839)*Cadeirante/30*FK$4+(AK836+AK837+AK838+AM836+AM837+AM838)*Percapita/30*FK$4)+IF(AK839+AM839&gt;=11,Fixo/30*FK$4+(AK839+AM839-10)*Crechee/30*FK$4,0),IF(C836=2,IF(AL836+AL837+AL838+AL839+AN836+AN837+AN838+AN839=1,Cadeirante/30*FK$4,IF(AL836+AL837+AL838+AL839+AN836+AN837+AN838+AN839=2,Fixo/30*FK$4,IF(AL836+AL837+AL838+AL839+AN836+AN837+AN838+AN839&gt;2,Fixo/30*FK$4+(AL836+AL837+AL838+AL839+AN836+AN837+AN838+AN839-2)*Cadeirante/30*FK$4)))+(AK836+AK837+AK838+AM836+AM837+AM838)*Percapita/30*FK$4+(AK839+AM839)*Crechee/30*FK$4,IF(C836=1,IF(AK836+AK837+AK838+AL836+AL837+AL838+AM836+AM837+AM838+AN836+AN837+AN838&lt;=15,(AK836+AK837+AK838+AM836+AM837+AM838)*Percapita/30*FK$4,IF(AK836+AK837+AK838+AL836+AL837+AL838+AM836+AM837+AM838+AN836+AN837+AN838&gt;=16,Fixo/30*FK$4+(AK836+AK837+AK838+AL836+AL837+AL838+AM836+AM837+AM838+AN836+AN837-16)*Percapita/30*FK$4))))))</f>
        <v>0</v>
      </c>
      <c r="FL836" s="177">
        <f>IF(C836=4,SUM(AO836+AO837+AO838+AQ836+AQ837+AQ838)*Percapita/30*FL$4+(AP836+AP837+AP838+AR836+AR837+AR838)*Cadeirante/30*FL$4,IF(C836=3,IF(AO839+AQ839=10,Fixo/30*FL$4+(AO836+AO837+AO838+AQ836+AQ837+AQ838)*Percapita/30*FL$4+(AP839+AR839)*Cadeirante/30*FL$4,IF(AO839+AQ839&lt;=9,(AO839+AQ839)*Crechee/30*FL$4)+(AP839+AR839)*Cadeirante/30*FL$4+(AO836+AO837+AO838+AQ836+AQ837+AQ838)*Percapita/30*FL$4)+IF(AO839+AQ839&gt;=11,Fixo/30*FL$4+(AO839+AQ839-10)*Crechee/30*FL$4,0),IF(C836=2,IF(AP836+AP837+AP838+AP839+AR836+AR837+AR838+AR839=1,Cadeirante/30*FL$4,IF(AP836+AP837+AP838+AP839+AR836+AR837+AR838+AR839=2,Fixo/30*FL$4,IF(AP836+AP837+AP838+AP839+AR836+AR837+AR838+AR839&gt;2,Fixo/30*FL$4+(AP836+AP837+AP838+AP839+AR836+AR837+AR838+AR839-2)*Cadeirante/30*FL$4)))+(AO836+AO837+AO838+AQ836+AQ837+AQ838)*Percapita/30*FL$4+(AO839+AQ839)*Crechee/30*FL$4,IF(C836=1,IF(AO836+AO837+AO838+AP836+AP837+AP838+AQ836+AQ837+AQ838+AR836+AR837+AR838&lt;=15,(AO836+AO837+AO838+AQ836+AQ837+AQ838)*Percapita/30*FL$4,IF(AO836+AO837+AO838+AP836+AP837+AP838+AQ836+AQ837+AQ838+AR836+AR837+AR838&gt;=16,Fixo/30*FL$4+(AO836+AO837+AO838+AP836+AP837+AP838+AQ836+AQ837+AQ838+AR836+AR837-16)*Percapita/30*FL$4))))))</f>
        <v>0</v>
      </c>
      <c r="FM836" s="177">
        <f>IF(C836=4,SUM(AS836+AS837+AS838+AU836+AU837+AU838)*Percapita/30*FM$4+(AT836+AT837+AT838+AV836+AV837+AV838)*Cadeirante/30*FM$4,IF(C836=3,IF(AS839+AU839=10,Fixo/30*FM$4+(AS836+AS837+AS838+AU836+AU837+AU838)*Percapita/30*FM$4+(AT839+AV839)*Cadeirante/30*FM$4,IF(AS839+AU839&lt;=9,(AS839+AU839)*Crechee/30*FM$4)+(AT839+AV839)*Cadeirante/30*FM$4+(AS836+AS837+AS838+AU836+AU837+AU838)*Percapita/30*FM$4)+IF(AS839+AU839&gt;=11,Fixo/30*FM$4+(AS839+AU839-10)*Crechee/30*FM$4,0),IF(C836=2,IF(AT836+AT837+AT838+AT839+AV836+AV837+AV838+AV839=1,Cadeirante/30*FM$4,IF(AT836+AT837+AT838+AT839+AV836+AV837+AV838+AV839=2,Fixo/30*FM$4,IF(AT836+AT837+AT838+AT839+AV836+AV837+AV838+AV839&gt;2,Fixo/30*FM$4+(AT836+AT837+AT838+AT839+AV836+AV837+AV838+AV839-2)*Cadeirante/30*FM$4)))+(AS836+AS837+AS838+AU836+AU837+AU838)*Percapita/30*FM$4+(AS839+AU839)*Crechee/30*FM$4,IF(C836=1,IF(AS836+AS837+AS838+AT836+AT837+AT838+AU836+AU837+AU838+AV836+AV837+AV838&lt;=15,(AS836+AS837+AS838+AU836+AU837+AU838)*Percapita/30*FM$4,IF(AS836+AS837+AS838+AT836+AT837+AT838+AU836+AU837+AU838+AV836+AV837+AV838&gt;=16,Fixo/30*FM$4+(AS836+AS837+AS838+AT836+AT837+AT838+AU836+AU837+AU838+AV836+AV837-16)*Percapita/30*FM$4))))))</f>
        <v>0</v>
      </c>
      <c r="FN836" s="177">
        <f>IF(C836=4,SUM(AW836+AW837+AW838+AY836+AY837+AY838)*Percapita/30*FN$4+(AX836+AX837+AX838+AZ836+AZ837+AZ838)*Cadeirante/30*FN$4,IF(C836=3,IF(AW839+AY839=10,Fixo/30*FN$4+(AW836+AW837+AW838+AY836+AY837+AY838)*Percapita/30*FN$4+(AX839+AZ839)*Cadeirante/30*FN$4,IF(AW839+AY839&lt;=9,(AW839+AY839)*Crechee/30*FN$4)+(AX839+AZ839)*Cadeirante/30*FN$4+(AW836+AW837+AW838+AY836+AY837+AY838)*Percapita/30*FN$4)+IF(AW839+AY839&gt;=11,Fixo/30*FN$4+(AW839+AY839-10)*Crechee/30*FN$4,0),IF(C836=2,IF(AX836+AX837+AX838+AX839+AZ836+AZ837+AZ838+AZ839=1,Cadeirante/30*FN$4,IF(AX836+AX837+AX838+AX839+AZ836+AZ837+AZ838+AZ839=2,Fixo/30*FN$4,IF(AX836+AX837+AX838+AX839+AZ836+AZ837+AZ838+AZ839&gt;2,Fixo/30*FN$4+(AX836+AX837+AX838+AX839+AZ836+AZ837+AZ838+AZ839-2)*Cadeirante/30*FN$4)))+(AW836+AW837+AW838+AY836+AY837+AY838)*Percapita/30*FN$4+(AW839+AY839)*Crechee/30*FN$4,IF(C836=1,IF(AW836+AW837+AW838+AX836+AX837+AX838+AY836+AY837+AY838+AZ836+AZ837+AZ838&lt;=15,(AW836+AW837+AW838+AY836+AY837+AY838)*Percapita/30*FN$4,IF(AW836+AW837+AW838+AX836+AX837+AX838+AY836+AY837+AY838+AZ836+AZ837+AZ838&gt;=16,Fixo/30*FN$4+(AW836+AW837+AW838+AX836+AX837+AX838+AY836+AY837+AY838+AZ836+AZ837-16)*Percapita/30*FN$4))))))</f>
        <v>0</v>
      </c>
      <c r="FO836" s="177">
        <f>IF(C836=4,SUM(BA836+BA837+BA838+BC836+BC837+BC838)*Percapita/30*FO$4+(BB836+BB837+BB838+BD836+BD837+BD838)*Cadeirante/30*FO$4,IF(C836=3,IF(BA839+BC839=10,Fixo/30*FO$4+(BA836+BA837+BA838+BC836+BC837+BC838)*Percapita/30*FO$4+(BB839+BD839)*Cadeirante/30*FO$4,IF(BA839+BC839&lt;=9,(BA839+BC839)*Crechee/30*FO$4)+(BB839+BD839)*Cadeirante/30*FO$4+(BA836+BA837+BA838+BC836+BC837+BC838)*Percapita/30*FO$4)+IF(BA839+BC839&gt;=11,Fixo/30*FO$4+(BA839+BC839-10)*Crechee/30*FO$4,0),IF(C836=2,IF(BB836+BB837+BB838+BB839+BD836+BD837+BD838+BD839=1,Cadeirante/30*FO$4,IF(BB836+BB837+BB838+BB839+BD836+BD837+BD838+BD839=2,Fixo/30*FO$4,IF(BB836+BB837+BB838+BB839+BD836+BD837+BD838+BD839&gt;2,Fixo/30*FO$4+(BB836+BB837+BB838+BB839+BD836+BD837+BD838+BD839-2)*Cadeirante/30*FO$4)))+(BA836+BA837+BA838+BC836+BC837+BC838)*Percapita/30*FO$4+(BA839+BC839)*Crechee/30*FO$4,IF(C836=1,IF(BA836+BA837+BA838+BB836+BB837+BB838+BC836+BC837+BC838+BD836+BD837+BD838&lt;=15,(BA836+BA837+BA838+BC836+BC837+BC838)*Percapita/30*FO$4,IF(BA836+BA837+BA838+BB836+BB837+BB838+BC836+BC837+BC838+BD836+BD837+BD838&gt;=16,Fixo/30*FO$4+(BA836+BA837+BA838+BB836+BB837+BB838+BC836+BC837+BC838+BD836+BD837-16)*Percapita/30*FO$4))))))</f>
        <v>-269.661</v>
      </c>
      <c r="FP836" s="177">
        <f>IF(C836=4,SUM(BE836+BE837+BE838+BG836+BG837+BG838)*Percapita/30*FP$4+(BF836+BF837+BF838+BH836+BH837+BH838)*Cadeirante/30*FP$4,IF(C836=3,IF(BE839+BG839=10,Fixo/30*FP$4+(BE836+BE837+BE838+BG836+BG837+BG838)*Percapita/30*FP$4+(BF839+BH839)*Cadeirante/30*FP$4,IF(BE839+BG839&lt;=9,(BE839+BG839)*Crechee/30*FP$4)+(BF839+BH839)*Cadeirante/30*FP$4+(BE836+BE837+BE838+BG836+BG837+BG838)*Percapita/30*FP$4)+IF(BE839+BG839&gt;=11,Fixo/30*FP$4+(BE839+BG839-10)*Crechee/30*FP$4,0),IF(C836=2,IF(BF836+BF837+BF838+BF839+BH836+BH837+BH838+BH839=1,Cadeirante/30*FP$4,IF(BF836+BF837+BF838+BF839+BH836+BH837+BH838+BH839=2,Fixo/30*FP$4,IF(BF836+BF837+BF838+BF839+BH836+BH837+BH838+BH839&gt;2,Fixo/30*FP$4+(BF836+BF837+BF838+BF839+BH836+BH837+BH838+BH839-2)*Cadeirante/30*FP$4)))+(BE836+BE837+BE838+BG836+BG837+BG838)*Percapita/30*FP$4+(BE839+BG839)*Crechee/30*FP$4,IF(C836=1,IF(BE836+BE837+BE838+BF836+BF837+BF838+BG836+BG837+BG838+BH836+BH837+BH838&lt;=15,(BE836+BE837+BE838+BG836+BG837+BG838)*Percapita/30*FP$4,IF(BE836+BE837+BE838+BF836+BF837+BF838+BG836+BG837+BG838+BH836+BH837+BH838&gt;=16,Fixo/30*FP$4+(BE836+BE837+BE838+BF836+BF837+BF838+BG836+BG837+BG838+BH836+BH837-16)*Percapita/30*FP$4))))))</f>
        <v>0</v>
      </c>
      <c r="FQ836" s="177">
        <f>IF(C836=4,SUM(BI836+BI837+BI838+BK836+BK837+BK838)*Percapita/30*FQ$4+(BJ836+BJ837+BJ838+BL836+BL837+BL838)*Cadeirante/30*FQ$4,IF(C836=3,IF(BI839+BK839=10,Fixo/30*FQ$4+(BI836+BI837+BI838+BK836+BK837+BK838)*Percapita/30*FQ$4+(BJ839+BL839)*Cadeirante/30*FQ$4,IF(BI839+BK839&lt;=9,(BI839+BK839)*Crechee/30*FQ$4)+(BJ839+BL839)*Cadeirante/30*FQ$4+(BI836+BI837+BI838+BK836+BK837+BK838)*Percapita/30*FQ$4)+IF(BI839+BK839&gt;=11,Fixo/30*FQ$4+(BI839+BK839-10)*Crechee/30*FQ$4,0),IF(C836=2,IF(BJ836+BJ837+BJ838+BJ839+BL836+BL837+BL838+BL839=1,Cadeirante/30*FQ$4,IF(BJ836+BJ837+BJ838+BJ839+BL836+BL837+BL838+BL839=2,Fixo/30*FQ$4,IF(BJ836+BJ837+BJ838+BJ839+BL836+BL837+BL838+BL839&gt;2,Fixo/30*FQ$4+(BJ836+BJ837+BJ838+BJ839+BL836+BL837+BL838+BL839-2)*Cadeirante/30*FQ$4)))+(BI836+BI837+BI838+BK836+BK837+BK838)*Percapita/30*FQ$4+(BI839+BK839)*Crechee/30*FQ$4,IF(C836=1,IF(BI836+BI837+BI838+BJ836+BJ837+BJ838+BK836+BK837+BK838+BL836+BL837+BL838&lt;=15,(BI836+BI837+BI838+BK836+BK837+BK838)*Percapita/30*FQ$4,IF(BI836+BI837+BI838+BJ836+BJ837+BJ838+BK836+BK837+BK838+BL836+BL837+BL838&gt;=16,Fixo/30*FQ$4+(BI836+BI837+BI838+BJ836+BJ837+BJ838+BK836+BK837+BK838+BL836+BL837-16)*Percapita/30*FQ$4))))))</f>
        <v>0</v>
      </c>
      <c r="FR836" s="177">
        <f>IF(C836=4,SUM(BM836+BM837+BM838+BO836+BO837+BO838)*Percapita/30*FR$4+(BN836+BN837+BN838+BP836+BP837+BP838)*Cadeirante/30*FR$4,IF(C836=3,IF(BM839+BO839=10,Fixo/30*FR$4+(BM836+BM837+BM838+BO836+BO837+BO838)*Percapita/30*FR$4+(BN839+BP839)*Cadeirante/30*FR$4,IF(BM839+BO839&lt;=9,(BM839+BO839)*Crechee/30*FR$4)+(BN839+BP839)*Cadeirante/30*FR$4+(BM836+BM837+BM838+BO836+BO837+BO838)*Percapita/30*FR$4)+IF(BM839+BO839&gt;=11,Fixo/30*FR$4+(BM839+BO839-10)*Crechee/30*FR$4,0),IF(C836=2,IF(BN836+BN837+BN838+BN839+BP836+BP837+BP838+BP839=1,Cadeirante/30*FR$4,IF(BN836+BN837+BN838+BN839+BP836+BP837+BP838+BP839=2,Fixo/30*FR$4,IF(BN836+BN837+BN838+BN839+BP836+BP837+BP838+BP839&gt;2,Fixo/30*FR$4+(BN836+BN837+BN838+BN839+BP836+BP837+BP838+BP839-2)*Cadeirante/30*FR$4)))+(BM836+BM837+BM838+BO836+BO837+BO838)*Percapita/30*FR$4+(BM839+BO839)*Crechee/30*FR$4,IF(C836=1,IF(BM836+BM837+BM838+BN836+BN837+BN838+BO836+BO837+BO838+BP836+BP837+BP838&lt;=15,(BM836+BM837+BM838+BO836+BO837+BO838)*Percapita/30*FR$4,IF(BM836+BM837+BM838+BN836+BN837+BN838+BO836+BO837+BO838+BP836+BP837+BP838&gt;=16,Fixo/30*FR$4+(BM836+BM837+BM838+BN836+BN837+BN838+BO836+BO837+BO838+BP836+BP837-16)*Percapita/30*FR$4))))))</f>
        <v>231.13800000000003</v>
      </c>
      <c r="FS836" s="177">
        <f>IF(C836=4,SUM(BQ836+BQ837+BQ838+BS836+BS837+BS838)*Percapita/30*FS$4+(BR836+BR837+BR838+BT836+BT837+BT838)*Cadeirante/30*FS$4,IF(C836=3,IF(BQ839+BS839=10,Fixo/30*FS$4+(BQ836+BQ837+BQ838+BS836+BS837+BS838)*Percapita/30*FS$4+(BR839+BT839)*Cadeirante/30*FS$4,IF(BQ839+BS839&lt;=9,(BQ839+BS839)*Crechee/30*FS$4)+(BR839+BT839)*Cadeirante/30*FS$4+(BQ836+BQ837+BQ838+BS836+BS837+BS838)*Percapita/30*FS$4)+IF(BQ839+BS839&gt;=11,Fixo/30*FS$4+(BQ839+BS839-10)*Crechee/30*FS$4,0),IF(C836=2,IF(BR836+BR837+BR838+BR839+BT836+BT837+BT838+BT839=1,Cadeirante/30*FS$4,IF(BR836+BR837+BR838+BR839+BT836+BT837+BT838+BT839=2,Fixo/30*FS$4,IF(BR836+BR837+BR838+BR839+BT836+BT837+BT838+BT839&gt;2,Fixo/30*FS$4+(BR836+BR837+BR838+BR839+BT836+BT837+BT838+BT839-2)*Cadeirante/30*FS$4)))+(BQ836+BQ837+BQ838+BS836+BS837+BS838)*Percapita/30*FS$4+(BQ839+BS839)*Crechee/30*FS$4,IF(C836=1,IF(BQ836+BQ837+BQ838+BR836+BR837+BR838+BS836+BS837+BS838+BT836+BT837+BT838&lt;=15,(BQ836+BQ837+BQ838+BS836+BS837+BS838)*Percapita/30*FS$4,IF(BQ836+BQ837+BQ838+BR836+BR837+BR838+BS836+BS837+BS838+BT836+BT837+BT838&gt;=16,Fixo/30*FS$4+(BQ836+BQ837+BQ838+BR836+BR837+BR838+BS836+BS837+BS838+BT836+BT837-16)*Percapita/30*FS$4))))))</f>
        <v>0</v>
      </c>
      <c r="FT836" s="177">
        <f>IF(C836=4,SUM(BU836+BU837+BU838+BW836+BW837+BW838)*Percapita/30*FT$4+(BV836+BV837+BV838+BX836+BX837+BX838)*Cadeirante/30*FT$4,IF(C836=3,IF(BU839+BW839=10,Fixo/30*FT$4+(BU836+BU837+BU838+BW836+BW837+BW838)*Percapita/30*FT$4+(BV839+BX839)*Cadeirante/30*FT$4,IF(BU839+BW839&lt;=9,(BU839+BW839)*Crechee/30*FT$4)+(BV839+BX839)*Cadeirante/30*FT$4+(BU836+BU837+BU838+BW836+BW837+BW838)*Percapita/30*FT$4)+IF(BU839+BW839&gt;=11,Fixo/30*FT$4+(BU839+BW839-10)*Crechee/30*FT$4,0),IF(C836=2,IF(BV836+BV837+BV838+BV839+BX836+BX837+BX838+BX839=1,Cadeirante/30*FT$4,IF(BV836+BV837+BV838+BV839+BX836+BX837+BX838+BX839=2,Fixo/30*FT$4,IF(BV836+BV837+BV838+BV839+BX836+BX837+BX838+BX839&gt;2,Fixo/30*FT$4+(BV836+BV837+BV838+BV839+BX836+BX837+BX838+BX839-2)*Cadeirante/30*FT$4)))+(BU836+BU837+BU838+BW836+BW837+BW838)*Percapita/30*FT$4+(BU839+BW839)*Crechee/30*FT$4,IF(C836=1,IF(BU836+BU837+BU838+BV836+BV837+BV838+BW836+BW837+BW838+BX836+BX837+BX838&lt;=15,(BU836+BU837+BU838+BW836+BW837+BW838)*Percapita/30*FT$4,IF(BU836+BU837+BU838+BV836+BV837+BV838+BW836+BW837+BW838+BX836+BX837+BX838&gt;=16,Fixo/30*FT$4+(BU836+BU837+BU838+BV836+BV837+BV838+BW836+BW837+BW838+BX836+BX837-16)*Percapita/30*FT$4))))))</f>
        <v>0</v>
      </c>
      <c r="FU836" s="177">
        <f>IF(C836=4,SUM(BY836+BY837+BY838+CA836+CA837+CA838)*Percapita/30*FU$4+(BZ836+BZ837+BZ838+CB836+CB837+CB838)*Cadeirante/30*FU$4,IF(C836=3,IF(BY839+CA839=10,Fixo/30*FU$4+(BY836+BY837+BY838+CA836+CA837+CA838)*Percapita/30*FU$4+(BZ839+CB839)*Cadeirante/30*FU$4,IF(BY839+CA839&lt;=9,(BY839+CA839)*Crechee/30*FU$4)+(BZ839+CB839)*Cadeirante/30*FU$4+(BY836+BY837+BY838+CA836+CA837+CA838)*Percapita/30*FU$4)+IF(BY839+CA839&gt;=11,Fixo/30*FU$4+(BY839+CA839-10)*Crechee/30*FU$4,0),IF(C836=2,IF(BZ836+BZ837+BZ838+BZ839+CB836+CB837+CB838+CB839=1,Cadeirante/30*FU$4,IF(BZ836+BZ837+BZ838+BZ839+CB836+CB837+CB838+CB839=2,Fixo/30*FU$4,IF(BZ836+BZ837+BZ838+BZ839+CB836+CB837+CB838+CB839&gt;2,Fixo/30*FU$4+(BZ836+BZ837+BZ838+BZ839+CB836+CB837+CB838+CB839-2)*Cadeirante/30*FU$4)))+(BY836+BY837+BY838+CA836+CA837+CA838)*Percapita/30*FU$4+(BY839+CA839)*Crechee/30*FU$4,IF(C836=1,IF(BY836+BY837+BY838+BZ836+BZ837+BZ838+CA836+CA837+CA838+CB836+CB837+CB838&lt;=15,(BY836+BY837+BY838+CA836+CA837+CA838)*Percapita/30*FU$4,IF(BY836+BY837+BY838+BZ836+BZ837+BZ838+CA836+CA837+CA838+CB836+CB837+CB838&gt;=16,Fixo/30*FU$4+(BY836+BY837+BY838+BZ836+BZ837+BZ838+CA836+CA837+CA838+CB836+CB837-16)*Percapita/30*FU$4))))))</f>
        <v>0</v>
      </c>
      <c r="FV836" s="177">
        <f>IF(C836=4,SUM(CC836+CC837+CC838+CE836+CE837+CE838)*Percapita/30*FV$4+(CD836+CD837+CD838+CF836+CF837+CF838)*Cadeirante/30*FV$4,IF(C836=3,IF(CC839+CE839=10,Fixo/30*FV$4+(CC836+CC837+CC838+CE836+CE837+CE838)*Percapita/30*FV$4+(CD839+CF839)*Cadeirante/30*FV$4,IF(CC839+CE839&lt;=9,(CC839+CE839)*Crechee/30*FV$4)+(CD839+CF839)*Cadeirante/30*FV$4+(CC836+CC837+CC838+CE836+CE837+CE838)*Percapita/30*FV$4)+IF(CC839+CE839&gt;=11,Fixo/30*FV$4+(CC839+CE839-10)*Crechee/30*FV$4,0),IF(C836=2,IF(CD836+CD837+CD838+CD839+CF836+CF837+CF838+CF839=1,Cadeirante/30*FV$4,IF(CD836+CD837+CD838+CD839+CF836+CF837+CF838+CF839=2,Fixo/30*FV$4,IF(CD836+CD837+CD838+CD839+CF836+CF837+CF838+CF839&gt;2,Fixo/30*FV$4+(CD836+CD837+CD838+CD839+CF836+CF837+CF838+CF839-2)*Cadeirante/30*FV$4)))+(CC836+CC837+CC838+CE836+CE837+CE838)*Percapita/30*FV$4+(CC839+CE839)*Crechee/30*FV$4,IF(C836=1,IF(CC836+CC837+CC838+CD836+CD837+CD838+CE836+CE837+CE838+CF836+CF837+CF838&lt;=15,(CC836+CC837+CC838+CE836+CE837+CE838)*Percapita/30*FV$4,IF(CC836+CC837+CC838+CD836+CD837+CD838+CE836+CE837+CE838+CF836+CF837+CF838&gt;=16,Fixo/30*FV$4+(CC836+CC837+CC838+CD836+CD837+CD838+CE836+CE837+CE838+CF836+CF837-16)*Percapita/30*FV$4))))))</f>
        <v>179.774</v>
      </c>
      <c r="FW836" s="177">
        <f>IF(C836=4,SUM(CG836+CG837+CG838+CI836+CI837+CI838)*Percapita/30*FW$4+(CH836+CH837+CH838+CJ836+CJ837+CJ838)*Cadeirante/30*FW$4,IF(C836=3,IF(CG839+CI839=10,Fixo/30*FW$4+(CG836+CG837+CG838+CI836+CI837+CI838)*Percapita/30*FW$4+(CH839+CJ839)*Cadeirante/30*FW$4,IF(CG839+CI839&lt;=9,(CG839+CI839)*Crechee/30*FW$4)+(CH839+CJ839)*Cadeirante/30*FW$4+(CG836+CG837+CG838+CI836+CI837+CI838)*Percapita/30*FW$4)+IF(CG839+CI839&gt;=11,Fixo/30*FW$4+(CG839+CI839-10)*Crechee/30*FW$4,0),IF(C836=2,IF(CH836+CH837+CH838+CH839+CJ836+CJ837+CJ838+CJ839=1,Cadeirante/30*FW$4,IF(CH836+CH837+CH838+CH839+CJ836+CJ837+CJ838+CJ839=2,Fixo/30*FW$4,IF(CH836+CH837+CH838+CH839+CJ836+CJ837+CJ838+CJ839&gt;2,Fixo/30*FW$4+(CH836+CH837+CH838+CH839+CJ836+CJ837+CJ838+CJ839-2)*Cadeirante/30*FW$4)))+(CG836+CG837+CG838+CI836+CI837+CI838)*Percapita/30*FW$4+(CG839+CI839)*Crechee/30*FW$4,IF(C836=1,IF(CG836+CG837+CG838+CH836+CH837+CH838+CI836+CI837+CI838+CJ836+CJ837+CJ838&lt;=15,(CG836+CG837+CG838+CI836+CI837+CI838)*Percapita/30*FW$4,IF(CG836+CG837+CG838+CH836+CH837+CH838+CI836+CI837+CI838+CJ836+CJ837+CJ838&gt;=16,Fixo/30*FW$4+(CG836+CG837+CG838+CH836+CH837+CH838+CI836+CI837+CI838+CJ836+CJ837-16)*Percapita/30*FW$4))))))</f>
        <v>0</v>
      </c>
      <c r="FX836" s="177">
        <f>IF(C836=4,SUM(CK836+CK837+CK838+CM836+CM837+CM838)*Percapita/30*FX$4+(CL836+CL837+CL838+CN836+CN837+CN838)*Cadeirante/30*FX$4,IF(C836=3,IF(CK839+CM839=10,Fixo/30*FX$4+(CK836+CK837+CK838+CM836+CM837+CM838)*Percapita/30*FX$4+(CL839+CN839)*Cadeirante/30*FX$4,IF(CK839+CM839&lt;=9,(CK839+CM839)*Crechee/30*FX$4)+(CL839+CN839)*Cadeirante/30*FX$4+(CK836+CK837+CK838+CM836+CM837+CM838)*Percapita/30*FX$4)+IF(CK839+CM839&gt;=11,Fixo/30*FX$4+(CK839+CM839-10)*Crechee/30*FX$4,0),IF(C836=2,IF(CL836+CL837+CL838+CL839+CN836+CN837+CN838+CN839=1,Cadeirante/30*FX$4,IF(CL836+CL837+CL838+CL839+CN836+CN837+CN838+CN839=2,Fixo/30*FX$4,IF(CL836+CL837+CL838+CL839+CN836+CN837+CN838+CN839&gt;2,Fixo/30*FX$4+(CL836+CL837+CL838+CL839+CN836+CN837+CN838+CN839-2)*Cadeirante/30*FX$4)))+(CK836+CK837+CK838+CM836+CM837+CM838)*Percapita/30*FX$4+(CK839+CM839)*Crechee/30*FX$4,IF(C836=1,IF(CK836+CK837+CK838+CL836+CL837+CL838+CM836+CM837+CM838+CN836+CN837+CN838&lt;=15,(CK836+CK837+CK838+CM836+CM837+CM838)*Percapita/30*FX$4,IF(CK836+CK837+CK838+CL836+CL837+CL838+CM836+CM837+CM838+CN836+CN837+CN838&gt;=16,Fixo/30*FX$4+(CK836+CK837+CK838+CL836+CL837+CL838+CM836+CM837+CM838+CN836+CN837-16)*Percapita/30*FX$4))))))</f>
        <v>0</v>
      </c>
      <c r="FY836" s="177">
        <f>IF(C836=4,SUM(CO836+CO837+CO838+CQ836+CQ837+CQ838)*Percapita/30*FY$4+(CP836+CP837+CP838+CR836+CR837+CR838)*Cadeirante/30*FY$4,IF(C836=3,IF(CO839+CQ839=10,Fixo/30*FY$4+(CO836+CO837+CO838+CQ836+CQ837+CQ838)*Percapita/30*FY$4+(CP839+CR839)*Cadeirante/30*FY$4,IF(CO839+CQ839&lt;=9,(CO839+CQ839)*Crechee/30*FY$4)+(CP839+CR839)*Cadeirante/30*FY$4+(CO836+CO837+CO838+CQ836+CQ837+CQ838)*Percapita/30*FY$4)+IF(CO839+CQ839&gt;=11,Fixo/30*FY$4+(CO839+CQ839-10)*Crechee/30*FY$4,0),IF(C836=2,IF(CP836+CP837+CP838+CP839+CR836+CR837+CR838+CR839=1,Cadeirante/30*FY$4,IF(CP836+CP837+CP838+CP839+CR836+CR837+CR838+CR839=2,Fixo/30*FY$4,IF(CP836+CP837+CP838+CP839+CR836+CR837+CR838+CR839&gt;2,Fixo/30*FY$4+(CP836+CP837+CP838+CP839+CR836+CR837+CR838+CR839-2)*Cadeirante/30*FY$4)))+(CO836+CO837+CO838+CQ836+CQ837+CQ838)*Percapita/30*FY$4+(CO839+CQ839)*Crechee/30*FY$4,IF(C836=1,IF(CO836+CO837+CO838+CP836+CP837+CP838+CQ836+CQ837+CQ838+CR836+CR837+CR838&lt;=15,(CO836+CO837+CO838+CQ836+CQ837+CQ838)*Percapita/30*FY$4,IF(CO836+CO837+CO838+CP836+CP837+CP838+CQ836+CQ837+CQ838+CR836+CR837+CR838&gt;=16,Fixo/30*FY$4+(CO836+CO837+CO838+CP836+CP837+CP838+CQ836+CQ837+CQ838+CR836+CR837-16)*Percapita/30*FY$4))))))</f>
        <v>0</v>
      </c>
      <c r="FZ836" s="177">
        <f>IF(C836=4,SUM(CS836+CS837+CS838+CU836+CU837+CU838)*Percapita/30*FZ$4+(CT836+CT837+CT838+CV836+CV837+CV838)*Cadeirante/30*FZ$4,IF(C836=3,IF(CS839+CU839=10,Fixo/30*FZ$4+(CS836+CS837+CS838+CU836+CU837+CU838)*Percapita/30*FZ$4+(CT839+CV839)*Cadeirante/30*FZ$4,IF(CS839+CU839&lt;=9,(CS839+CU839)*Crechee/30*FZ$4)+(CT839+CV839)*Cadeirante/30*FZ$4+(CS836+CS837+CS838+CU836+CU837+CU838)*Percapita/30*FZ$4)+IF(CS839+CU839&gt;=11,Fixo/30*FZ$4+(CS839+CU839-10)*Crechee/30*FZ$4,0),IF(C836=2,IF(CT836+CT837+CT838+CT839+CV836+CV837+CV838+CV839=1,Cadeirante/30*FZ$4,IF(CT836+CT837+CT838+CT839+CV836+CV837+CV838+CV839=2,Fixo/30*FZ$4,IF(CT836+CT837+CT838+CT839+CV836+CV837+CV838+CV839&gt;2,Fixo/30*FZ$4+(CT836+CT837+CT838+CT839+CV836+CV837+CV838+CV839-2)*Cadeirante/30*FZ$4)))+(CS836+CS837+CS838+CU836+CU837+CU838)*Percapita/30*FZ$4+(CS839+CU839)*Crechee/30*FZ$4,IF(C836=1,IF(CS836+CS837+CS838+CT836+CT837+CT838+CU836+CU837+CU838+CV836+CV837+CV838&lt;=15,(CS836+CS837+CS838+CU836+CU837+CU838)*Percapita/30*FZ$4,IF(CS836+CS837+CS838+CT836+CT837+CT838+CU836+CU837+CU838+CV836+CV837+CV838&gt;=16,Fixo/30*FZ$4+(CS836+CS837+CS838+CT836+CT837+CT838+CU836+CU837+CU838+CV836+CV837-16)*Percapita/30*FZ$4))))))</f>
        <v>0</v>
      </c>
      <c r="GA836" s="177">
        <f>IF(C836=4,SUM(CW836+CW837+CW838+CY836+CY837+CY838)*Percapita/30*GA$4+(CX836+CX837+CX838+CZ836+CZ837+CZ838)*Cadeirante/30*GA$4,IF(C836=3,IF(CW839+CY839=10,Fixo/30*GA$4+(CW836+CW837+CW838+CY836+CY837+CY838)*Percapita/30*GA$4+(CX839+CZ839)*Cadeirante/30*GA$4,IF(CW839+CY839&lt;=9,(CW839+CY839)*Crechee/30*GA$4)+(CX839+CZ839)*Cadeirante/30*GA$4+(CW836+CW837+CW838+CY836+CY837+CY838)*Percapita/30*GA$4)+IF(CW839+CY839&gt;=11,Fixo/30*GA$4+(CW839+CY839-10)*Crechee/30*GA$4,0),IF(C836=2,IF(CX836+CX837+CX838+CX839+CZ836+CZ837+CZ838+CZ839=1,Cadeirante/30*GA$4,IF(CX836+CX837+CX838+CX839+CZ836+CZ837+CZ838+CZ839=2,Fixo/30*GA$4,IF(CX836+CX837+CX838+CX839+CZ836+CZ837+CZ838+CZ839&gt;2,Fixo/30*GA$4+(CX836+CX837+CX838+CX839+CZ836+CZ837+CZ838+CZ839-2)*Cadeirante/30*GA$4)))+(CW836+CW837+CW838+CY836+CY837+CY838)*Percapita/30*GA$4+(CW839+CY839)*Crechee/30*GA$4,IF(C836=1,IF(CW836+CW837+CW838+CX836+CX837+CX838+CY836+CY837+CY838+CZ836+CZ837+CZ838&lt;=15,(CW836+CW837+CW838+CY836+CY837+CY838)*Percapita/30*GA$4,IF(CW836+CW837+CW838+CX836+CX837+CX838+CY836+CY837+CY838+CZ836+CZ837+CZ838&gt;=16,Fixo/30*GA$4+(CW836+CW837+CW838+CX836+CX837+CX838+CY836+CY837+CY838+CZ836+CZ837-16)*Percapita/30*GA$4))))))</f>
        <v>0</v>
      </c>
      <c r="GB836" s="177">
        <f>IF(C836=4,SUM(DA836+DA837+DA838+DC836+DC837+DC838)*Percapita/30*GB$4+(DB836+DB837+DB838+DD836+DD837+DD838)*Cadeirante/30*GB$4,IF(C836=3,IF(DA839+DC839=10,Fixo/30*GB$4+(DA836+DA837+DA838+DC836+DC837+DC838)*Percapita/30*GB$4+(DB839+DD839)*Cadeirante/30*GB$4,IF(DA839+DC839&lt;=9,(DA839+DC839)*Crechee/30*GB$4)+(DB839+DD839)*Cadeirante/30*GB$4+(DA836+DA837+DA838+DC836+DC837+DC838)*Percapita/30*GB$4)+IF(DA839+DC839&gt;=11,Fixo/30*GB$4+(DA839+DC839-10)*Crechee/30*GB$4,0),IF(C836=2,IF(DB836+DB837+DB838+DB839+DD836+DD837+DD838+DD839=1,Cadeirante/30*GB$4,IF(DB836+DB837+DB838+DB839+DD836+DD837+DD838+DD839=2,Fixo/30*GB$4,IF(DB836+DB837+DB838+DB839+DD836+DD837+DD838+DD839&gt;2,Fixo/30*GB$4+(DB836+DB837+DB838+DB839+DD836+DD837+DD838+DD839-2)*Cadeirante/30*GB$4)))+(DA836+DA837+DA838+DC836+DC837+DC838)*Percapita/30*GB$4+(DA839+DC839)*Crechee/30*GB$4,IF(C836=1,IF(DA836+DA837+DA838+DB836+DB837+DB838+DC836+DC837+DC838+DD836+DD837+DD838&lt;=15,(DA836+DA837+DA838+DC836+DC837+DC838)*Percapita/30*GB$4,IF(DA836+DA837+DA838+DB836+DB837+DB838+DC836+DC837+DC838+DD836+DD837+DD838&gt;=16,Fixo/30*GB$4+(DA836+DA837+DA838+DB836+DB837+DB838+DC836+DC837+DC838+DD836+DD837-16)*Percapita/30*GB$4))))))</f>
        <v>0</v>
      </c>
      <c r="GC836" s="177">
        <f>IF(C836=4,SUM(DE836+DE837+DE838+DG836+DG837+DG838)*Percapita/30*GC$4+(DF836+DF837+DF838+DH836+DH837+DH838)*Cadeirante/30*GC$4,IF(C836=3,IF(DE839+DG839=10,Fixo/30*GC$4+(DE836+DE837+DE838+DG836+DG837+DG838)*Percapita/30*GC$4+(DF839+DH839)*Cadeirante/30*GC$4,IF(DE839+DG839&lt;=9,(DE839+DG839)*Crechee/30*GC$4)+(DF839+DH839)*Cadeirante/30*GC$4+(DE836+DE837+DE838+DG836+DG837+DG838)*Percapita/30*GC$4)+IF(DE839+DG839&gt;=11,Fixo/30*GC$4+(DE839+DG839-10)*Crechee/30*GC$4,0),IF(C836=2,IF(DF836+DF837+DF838+DF839+DH836+DH837+DH838+DH839=1,Cadeirante/30*GC$4,IF(DF836+DF837+DF838+DF839+DH836+DH837+DH838+DH839=2,Fixo/30*GC$4,IF(DF836+DF837+DF838+DF839+DH836+DH837+DH838+DH839&gt;2,Fixo/30*GC$4+(DF836+DF837+DF838+DF839+DH836+DH837+DH838+DH839-2)*Cadeirante/30*GC$4)))+(DE836+DE837+DE838+DG836+DG837+DG838)*Percapita/30*GC$4+(DE839+DG839)*Crechee/30*GC$4,IF(C836=1,IF(DE836+DE837+DE838+DF836+DF837+DF838+DG836+DG837+DG838+DH836+DH837+DH838&lt;=15,(DE836+DE837+DE838+DG836+DG837+DG838)*Percapita/30*GC$4,IF(DE836+DE837+DE838+DF836+DF837+DF838+DG836+DG837+DG838+DH836+DH837+DH838&gt;=16,Fixo/30*GC$4+(DE836+DE837+DE838+DF836+DF837+DF838+DG836+DG837+DG838+DH836+DH837-16)*Percapita/30*GC$4))))))</f>
        <v>0</v>
      </c>
      <c r="GD836" s="177">
        <f>IF(C836=4,SUM(DI836+DI837+DI838+DK836+DK837+DK838)*Percapita/30*GD$4+(DJ836+DJ837+DJ838+DL836+DL837+DL838)*Cadeirante/30*GD$4,IF(C836=3,IF(DI839+DK839=10,Fixo/30*GD$4+(DI836+DI837+DI838+DK836+DK837+DK838)*Percapita/30*GD$4+(DJ839+DL839)*Cadeirante/30*GD$4,IF(DI839+DK839&lt;=9,(DI839+DK839)*Crechee/30*GD$4)+(DJ839+DL839)*Cadeirante/30*GD$4+(DI836+DI837+DI838+DK836+DK837+DK838)*Percapita/30*GD$4)+IF(DI839+DK839&gt;=11,Fixo/30*GD$4+(DI839+DK839-10)*Crechee/30*GD$4,0),IF(C836=2,IF(DJ836+DJ837+DJ838+DJ839+DL836+DL837+DL838+DL839=1,Cadeirante/30*GD$4,IF(DJ836+DJ837+DJ838+DJ839+DL836+DL837+DL838+DL839=2,Fixo/30*GD$4,IF(DJ836+DJ837+DJ838+DJ839+DL836+DL837+DL838+DL839&gt;2,Fixo/30*GD$4+(DJ836+DJ837+DJ838+DJ839+DL836+DL837+DL838+DL839-2)*Cadeirante/30*GD$4)))+(DI836+DI837+DI838+DK836+DK837+DK838)*Percapita/30*GD$4+(DI839+DK839)*Crechee/30*GD$4,IF(C836=1,IF(DI836+DI837+DI838+DJ836+DJ837+DJ838+DK836+DK837+DK838+DL836+DL837+DL838&lt;=15,(DI836+DI837+DI838+DK836+DK837+DK838)*Percapita/30*GD$4,IF(DI836+DI837+DI838+DJ836+DJ837+DJ838+DK836+DK837+DK838+DL836+DL837+DL838&gt;=16,Fixo/30*GD$4+(DI836+DI837+DI838+DJ836+DJ837+DJ838+DK836+DK837+DK838+DL836+DL837-16)*Percapita/30*GD$4))))))</f>
        <v>0</v>
      </c>
      <c r="GE836" s="177">
        <f>IF(C836=4,SUM(DM836+DM837+DM838+DO836+DO837+DO838)*Percapita/30*GE$4+(DN836+DN837+DN838+DP836+DP837+DP838)*Cadeirante/30*GE$4,IF(C836=3,IF(DM839+DO839=10,Fixo/30*GE$4+(DM836+DM837+DM838+DO836+DO837+DO838)*Percapita/30*GE$4+(DN839+DP839)*Cadeirante/30*GE$4,IF(DM839+DO839&lt;=9,(DM839+DO839)*Crechee/30*GE$4)+(DN839+DP839)*Cadeirante/30*GE$4+(DM836+DM837+DM838+DO836+DO837+DO838)*Percapita/30*GE$4)+IF(DM839+DO839&gt;=11,Fixo/30*GE$4+(DM839+DO839-10)*Crechee/30*GE$4,0),IF(C836=2,IF(DN836+DN837+DN838+DN839+DP836+DP837+DP838+DP839=1,Cadeirante/30*GE$4,IF(DN836+DN837+DN838+DN839+DP836+DP837+DP838+DP839=2,Fixo/30*GE$4,IF(DN836+DN837+DN838+DN839+DP836+DP837+DP838+DP839&gt;2,Fixo/30*GE$4+(DN836+DN837+DN838+DN839+DP836+DP837+DP838+DP839-2)*Cadeirante/30*GE$4)))+(DM836+DM837+DM838+DO836+DO837+DO838)*Percapita/30*GE$4+(DM839+DO839)*Crechee/30*GE$4,IF(C836=1,IF(DM836+DM837+DM838+DN836+DN837+DN838+DO836+DO837+DO838+DP836+DP837+DP838&lt;=15,(DM836+DM837+DM838+DO836+DO837+DO838)*Percapita/30*GE$4,IF(DM836+DM837+DM838+DN836+DN837+DN838+DO836+DO837+DO838+DP836+DP837+DP838&gt;=16,Fixo/30*GE$4+(DM836+DM837+DM838+DN836+DN837+DN838+DO836+DO837+DO838+DP836+DP837-16)*Percapita/30*GE$4))))))</f>
        <v>0</v>
      </c>
      <c r="GF836" s="177">
        <f>IF(C836=4,SUM(DQ836+DQ837+DQ838+DS836+DS837+DS838)*Percapita/30*GF$4+(DR836+DR837+DR838+DT836+DT837+DT838)*Cadeirante/30*GF$4,IF(C836=3,IF(DQ839+DS839=10,Fixo/30*GF$4+(DQ836+DQ837+DQ838+DS836+DS837+DS838)*Percapita/30*GF$4+(DR839+DT839)*Cadeirante/30*GF$4,IF(DQ839+DS839&lt;=9,(DQ839+DS839)*Crechee/30*GF$4)+(DR839+DT839)*Cadeirante/30*GF$4+(DQ836+DQ837+DQ838+DS836+DS837+DS838)*Percapita/30*GF$4)+IF(DQ839+DS839&gt;=11,Fixo/30*GF$4+(DQ839+DS839-10)*Crechee/30*GF$4,0),IF(C836=2,IF(DR836+DR837+DR838+DR839+DT836+DT837+DT838+DT839=1,Cadeirante/30*GF$4,IF(DR836+DR837+DR838+DR839+DT836+DT837+DT838+DT839=2,Fixo/30*GF$4,IF(DR836+DR837+DR838+DR839+DT836+DT837+DT838+DT839&gt;2,Fixo/30*GF$4+(DR836+DR837+DR838+DR839+DT836+DT837+DT838+DT839-2)*Cadeirante/30*GF$4)))+(DQ836+DQ837+DQ838+DS836+DS837+DS838)*Percapita/30*GF$4+(DQ839+DS839)*Crechee/30*GF$4,IF(C836=1,IF(DQ836+DQ837+DQ838+DR836+DR837+DR838+DS836+DS837+DS838+DT836+DT837+DT838&lt;=15,(DQ836+DQ837+DQ838+DS836+DS837+DS838)*Percapita/30*GF$4,IF(DQ836+DQ837+DQ838+DR836+DR837+DR838+DS836+DS837+DS838+DT836+DT837+DT838&gt;=16,Fixo/30*GF$4+(DQ836+DQ837+DQ838+DR836+DR837+DR838+DS836+DS837+DS838+DT836+DT837-16)*Percapita/30*GF$4))))))</f>
        <v>0</v>
      </c>
      <c r="GG836" s="177">
        <f>IF(C836=4,SUM(DU836+DU837+DU838+DW836+DW837+DW838)*Percapita/30*GG$4+(DV836+DV837+DV838+DX836+DX837+DX838)*Cadeirante/30*GG$4,IF(C836=3,IF(DU839+DW839=10,Fixo/30*GG$4+(DU836+DU837+DU838+DW836+DW837+DW838)*Percapita/30*GG$4+(DV839+DX839)*Cadeirante/30*GG$4,IF(DU839+DW839&lt;=9,(DU839+DW839)*Crechee/30*GG$4)+(DV839+DX839)*Cadeirante/30*GG$4+(DU836+DU837+DU838+DW836+DW837+DW838)*Percapita/30*GG$4)+IF(DU839+DW839&gt;=11,Fixo/30*GG$4+(DU839+DW839-10)*Crechee/30*GG$4,0),IF(C836=2,IF(DV836+DV837+DV838+DV839+DX836+DX837+DX838+DX839=1,Cadeirante/30*GG$4,IF(DV836+DV837+DV838+DV839+DX836+DX837+DX838+DX839=2,Fixo/30*GG$4,IF(DV836+DV837+DV838+DV839+DX836+DX837+DX838+DX839&gt;2,Fixo/30*GG$4+(DV836+DV837+DV838+DV839+DX836+DX837+DX838+DX839-2)*Cadeirante/30*GG$4)))+(DU836+DU837+DU838+DW836+DW837+DW838)*Percapita/30*GG$4+(DU839+DW839)*Crechee/30*GG$4,IF(C836=1,IF(DU836+DU837+DU838+DV836+DV837+DV838+DW836+DW837+DW838+DX836+DX837+DX838&lt;=15,(DU836+DU837+DU838+DW836+DW837+DW838)*Percapita/30*GG$4,IF(DU836+DU837+DU838+DV836+DV837+DV838+DW836+DW837+DW838+DX836+DX837+DX838&gt;=16,Fixo/30*GG$4+(DU836+DU837+DU838+DV836+DV837+DV838+DW836+DW837+DW838+DX836+DX837-16)*Percapita/30*GG$4))))))</f>
        <v>0</v>
      </c>
      <c r="GH836" s="177">
        <f>IF(C836=4,SUM(DY836+DY837+DY838+EA836+EA837+EA838)*Percapita/30*GH$4+(DZ836+DZ837+DZ838+EB836+EB837+EB838)*Cadeirante/30*GH$4,IF(C836=3,IF(DY839+EA839=10,Fixo/30*GH$4+(DY836+DY837+DY838+EA836+EA837+EA838)*Percapita/30*GH$4+(DZ839+EB839)*Cadeirante/30*GH$4,IF(DY839+EA839&lt;=9,(DY839+EA839)*Crechee/30*GH$4)+(DZ839+EB839)*Cadeirante/30*GH$4+(DY836+DY837+DY838+EA836+EA837+EA838)*Percapita/30*GH$4)+IF(DY839+EA839&gt;=11,Fixo/30*GH$4+(DY839+EA839-10)*Crechee/30*GH$4,0),IF(C836=2,IF(DZ836+DZ837+DZ838+DZ839+EB836+EB837+EB838+EB839=1,Cadeirante/30*GH$4,IF(DZ836+DZ837+DZ838+DZ839+EB836+EB837+EB838+EB839=2,Fixo/30*GH$4,IF(DZ836+DZ837+DZ838+DZ839+EB836+EB837+EB838+EB839&gt;2,Fixo/30*GH$4+(DZ836+DZ837+DZ838+DZ839+EB836+EB837+EB838+EB839-2)*Cadeirante/30*GH$4)))+(DY836+DY837+DY838+EA836+EA837+EA838)*Percapita/30*GH$4+(DY839+EA839)*Crechee/30*GH$4,IF(C836=1,IF(DY836+DY837+DY838+DZ836+DZ837+DZ838+EA836+EA837+EA838+EB836+EB837+EB838&lt;=15,(DY836+DY837+DY838+EA836+EA837+EA838)*Percapita/30*GH$4,IF(DY836+DY837+DY838+DZ836+DZ837+DZ838+EA836+EA837+EA838+EB836+EB837+EB838&gt;=16,Fixo/30*GH$4+(DY836+DY837+DY838+DZ836+DZ837+DZ838+EA836+EA837+EA838+EB836+EB837-16)*Percapita/30*GH$4))))))</f>
        <v>0</v>
      </c>
      <c r="GI836" s="177">
        <f>IF(C836=4,SUM(EC836+EC837+EC838+EE836+EE837+EE838)*Percapita/30*GI$4+(ED836+ED837+ED838+EF836+EF837+EF838)*Cadeirante/30*GI$4,IF(C836=3,IF(EC839+EE839=10,Fixo/30*GI$4+(EC836+EC837+EC838+EE836+EE837+EE838)*Percapita/30*GI$4+(ED839+EF839)*Cadeirante/30*GI$4,IF(EC839+EE839&lt;=9,(EC839+EE839)*Crechee/30*GI$4)+(ED839+EF839)*Cadeirante/30*GI$4+(EC836+EC837+EC838+EE836+EE837+EE838)*Percapita/30*GI$4)+IF(EC839+EE839&gt;=11,Fixo/30*GI$4+(EC839+EE839-10)*Crechee/30*GI$4,0),IF(C836=2,IF(ED836+ED837+ED838+ED839+EF836+EF837+EF838+EF839=1,Cadeirante/30*GI$4,IF(ED836+ED837+ED838+ED839+EF836+EF837+EF838+EF839=2,Fixo/30*GI$4,IF(ED836+ED837+ED838+ED839+EF836+EF837+EF838+EF839&gt;2,Fixo/30*GI$4+(ED836+ED837+ED838+ED839+EF836+EF837+EF838+EF839-2)*Cadeirante/30*GI$4)))+(EC836+EC837+EC838+EE836+EE837+EE838)*Percapita/30*GI$4+(EC839+EE839)*Crechee/30*GI$4,IF(C836=1,IF(EC836+EC837+EC838+ED836+ED837+ED838+EE836+EE837+EE838+EF836+EF837+EF838&lt;=15,(EC836+EC837+EC838+EE836+EE837+EE838)*Percapita/30*GI$4,IF(EC836+EC837+EC838+ED836+ED837+ED838+EE836+EE837+EE838+EF836+EF837+EF838&gt;=16,Fixo/30*GI$4+(EC836+EC837+EC838+ED836+ED837+ED838+EE836+EE837+EE838+EF836+EF837-16)*Percapita/30*GI$4))))))</f>
        <v>0</v>
      </c>
      <c r="GJ836" s="177">
        <f>IF(C836=4,SUM(EG836+EG837+EG838+EI836+EI837+EI838)*Percapita/30*GJ$4+(EH836+EH837+EH838+EJ836+EJ837+EJ838)*Cadeirante/30*GJ$4,IF(C836=3,IF(EG839+EI839=10,Fixo/30*GJ$4+(EG836+EG837+EG838+EI836+EI837+EI838)*Percapita/30*GJ$4+(EH839+EJ839)*Cadeirante/30*GJ$4,IF(EG839+EI839&lt;=9,(EG839+EI839)*Crechee/30*GJ$4)+(EH839+EJ839)*Cadeirante/30*GJ$4+(EG836+EG837+EG838+EI836+EI837+EI838)*Percapita/30*GJ$4)+IF(EG839+EI839&gt;=11,Fixo/30*GJ$4+(EG839+EI839-10)*Crechee/30*GJ$4,0),IF(C836=2,IF(EH836+EH837+EH838+EH839+EJ836+EJ837+EJ838+EJ839=1,Cadeirante/30*GJ$4,IF(EH836+EH837+EH838+EH839+EJ836+EJ837+EJ838+EJ839=2,Fixo/30*GJ$4,IF(EH836+EH837+EH838+EH839+EJ836+EJ837+EJ838+EJ839&gt;2,Fixo/30*GJ$4+(EH836+EH837+EH838+EH839+EJ836+EJ837+EJ838+EJ839-2)*Cadeirante/30*GJ$4)))+(EG836+EG837+EG838+EI836+EI837+EI838)*Percapita/30*GJ$4+(EG839+EI839)*Crechee/30*GJ$4,IF(C836=1,IF(EG836+EG837+EG838+EH836+EH837+EH838+EI836+EI837+EI838+EJ836+EJ837+EJ838&lt;=15,(EG836+EG837+EG838+EI836+EI837+EI838)*Percapita/30*GJ$4,IF(EG836+EG837+EG838+EH836+EH837+EH838+EI836+EI837+EI838+EJ836+EJ837+EJ838&gt;=16,Fixo/30*GJ$4+(EG836+EG837+EG838+EH836+EH837+EH838+EI836+EI837+EI838+EJ836+EJ837-16)*Percapita/30*GJ$4))))))</f>
        <v>0</v>
      </c>
      <c r="GK836" s="178"/>
      <c r="GL836" s="103">
        <f t="shared" si="895"/>
        <v>0</v>
      </c>
      <c r="GM836" s="124"/>
      <c r="GN836" s="104">
        <f>SUMIF(V836:V839,"&lt;0")*Cadeirante/30*GN$4+SUMIF(X836:X839,"&lt;0")*Cadeirante/30*GN$4</f>
        <v>0</v>
      </c>
      <c r="GO836" s="104">
        <f>SUMIF(Z836:Z839,"&lt;0")*Cadeirante/30*GO$4+SUMIF(AB836:AB839,"&lt;0")*Cadeirante/30*GO$4</f>
        <v>0</v>
      </c>
      <c r="GP836" s="104">
        <f>SUMIF(AD836:AD839,"&lt;0")*Cadeirante/30*GP$4+SUMIF(AF836:AF839,"&lt;0")*Cadeirante/30*GP$4</f>
        <v>0</v>
      </c>
      <c r="GQ836" s="104">
        <f>SUMIF(AH836:AH839,"&lt;0")*Cadeirante/30*GQ$4+SUMIF(AJ836:AJ839,"&lt;0")*Cadeirante/30*GQ$4</f>
        <v>0</v>
      </c>
      <c r="GR836" s="104">
        <f>SUMIF(AL836:AL839,"&lt;0")*Cadeirante/30*GR$4+SUMIF(AN836:AN839,"&lt;0")*Cadeirante/30*GR$4</f>
        <v>0</v>
      </c>
      <c r="GS836" s="104">
        <f>SUMIF(AP836:AP839,"&lt;0")*Cadeirante/30*GS$4+SUMIF(AR836:AR839,"&lt;0")*Cadeirante/30*GS$4</f>
        <v>0</v>
      </c>
      <c r="GT836" s="104">
        <f>SUMIF(AT836:AT839,"&lt;0")*Cadeirante/30*GT$4+SUMIF(AV836:AV839,"&lt;0")*Cadeirante/30*GT$4</f>
        <v>0</v>
      </c>
      <c r="GU836" s="104">
        <f>SUMIF(AX836:AX839,"&lt;0")*Cadeirante/30*GU$4+SUMIF(AZ836:AZ839,"&lt;0")*Cadeirante/30*GU$4</f>
        <v>0</v>
      </c>
      <c r="GV836" s="104">
        <f>SUMIF(BB836:BB839,"&lt;0")*Cadeirante/30*GV$4+SUMIF(BD836:BD839,"&lt;0")*Cadeirante/30*GV$4</f>
        <v>0</v>
      </c>
      <c r="GW836" s="104">
        <f>SUMIF(BF836:BF839,"&lt;0")*Cadeirante/30*GW$4+SUMIF(BH836:BH839,"&lt;0")*Cadeirante/30*GW$4</f>
        <v>0</v>
      </c>
      <c r="GX836" s="104">
        <f>SUMIF(BJ836:BJ839,"&lt;0")*Cadeirante/30*GX$4+SUMIF(BL836:BL839,"&lt;0")*Cadeirante/30*GX$4</f>
        <v>0</v>
      </c>
      <c r="GY836" s="104">
        <f>SUMIF(BN836:BN839,"&lt;0")*Cadeirante/30*GY$4+SUMIF(BP836:BP839,"&lt;0")*Cadeirante/30*GY$4</f>
        <v>0</v>
      </c>
      <c r="GZ836" s="104">
        <f>SUMIF(BR836:BR839,"&lt;0")*Cadeirante/30*GZ$4+SUMIF(BT836:BT839,"&lt;0")*Cadeirante/30*GZ$4</f>
        <v>0</v>
      </c>
      <c r="HA836" s="104">
        <f>SUMIF(BV836:BV839,"&lt;0")*Cadeirante/30*HA$4+SUMIF(BX836:BX839,"&lt;0")*Cadeirante/30*HA$4</f>
        <v>0</v>
      </c>
      <c r="HB836" s="104">
        <f>SUMIF(BZ836:BZ839,"&lt;0")*Cadeirante/30*HB$4+SUMIF(CB836:CB839,"&lt;0")*Cadeirante/30*HB$4</f>
        <v>0</v>
      </c>
      <c r="HC836" s="104">
        <f>SUMIF(CD836:CD839,"&lt;0")*Cadeirante/30*HC$4+SUMIF(CF836:CF839,"&lt;0")*Cadeirante/30*HC$4</f>
        <v>0</v>
      </c>
      <c r="HD836" s="104">
        <f>SUMIF(CH836:CH839,"&lt;0")*Cadeirante/30*HD$4+SUMIF(CJ836:CJ839,"&lt;0")*Cadeirante/30*HD$4</f>
        <v>0</v>
      </c>
      <c r="HE836" s="104">
        <f>SUMIF(CL836:CL839,"&lt;0")*Cadeirante/30*HE$4+SUMIF(CN836:CN839,"&lt;0")*Cadeirante/30*HE$4</f>
        <v>0</v>
      </c>
      <c r="HF836" s="104">
        <f>SUMIF(CP836:CP839,"&lt;0")*Cadeirante/30*HF$4+SUMIF(CR836:CR839,"&lt;0")*Cadeirante/30*HF$4</f>
        <v>0</v>
      </c>
      <c r="HG836" s="104">
        <f>SUMIF(CT836:CT839,"&lt;0")*Cadeirante/30*HG$4+SUMIF(CV836:CV839,"&lt;0")*Cadeirante/30*HG$4</f>
        <v>0</v>
      </c>
      <c r="HH836" s="104">
        <f>SUMIF(CX836:CX839,"&lt;0")*Cadeirante/30*HH$4+SUMIF(CZ836:CZ839,"&lt;0")*Cadeirante/30*HH$4</f>
        <v>0</v>
      </c>
      <c r="HI836" s="104">
        <f>SUMIF(DB836:DB839,"&lt;0")*Cadeirante/30*HI$4+SUMIF(DD836:DD839,"&lt;0")*Cadeirante/30*HI$4</f>
        <v>0</v>
      </c>
      <c r="HJ836" s="104">
        <f>SUMIF(DF836:DF839,"&lt;0")*Cadeirante/30*HJ$4+SUMIF(DH836:DH839,"&lt;0")*Cadeirante/30*HJ$4</f>
        <v>0</v>
      </c>
      <c r="HK836" s="104">
        <f>SUMIF(DJ836:DJ839,"&lt;0")*Cadeirante/30*HK$4+SUMIF(DL836:DL839,"&lt;0")*Cadeirante/30*HK$4</f>
        <v>0</v>
      </c>
      <c r="HL836" s="104">
        <f>SUMIF(DN836:DN839,"&lt;0")*Cadeirante/30*HL$4+SUMIF(DP836:DP839,"&lt;0")*Cadeirante/30*HL$4</f>
        <v>0</v>
      </c>
      <c r="HM836" s="104">
        <f>SUMIF(DR836:DR839,"&lt;0")*Cadeirante/30*HM$4+SUMIF(DT836:DT839,"&lt;0")*Cadeirante/30*HM$4</f>
        <v>0</v>
      </c>
      <c r="HN836" s="104">
        <f>SUMIF(DV836:DV839,"&lt;0")*Cadeirante/30*HN$4+SUMIF(DX836:DX839,"&lt;0")*Cadeirante/30*HN$4</f>
        <v>0</v>
      </c>
      <c r="HO836" s="104">
        <f>SUMIF(DZ836:DZ839,"&lt;0")*Cadeirante/30*HO$4+SUMIF(EB836:EB839,"&lt;0")*Cadeirante/30*HO$4</f>
        <v>0</v>
      </c>
      <c r="HP836" s="104">
        <f>SUMIF(ED836:ED839,"&lt;0")*Cadeirante/30*HP$4+SUMIF(EF836:EF839,"&lt;0")*Cadeirante/30*HP$4</f>
        <v>0</v>
      </c>
      <c r="HQ836" s="64"/>
      <c r="HR836" s="64"/>
      <c r="HS836" s="64"/>
      <c r="HT836" s="64"/>
      <c r="HU836" s="64"/>
      <c r="HV836" s="64"/>
      <c r="HW836" s="176">
        <v>17629.309999999998</v>
      </c>
      <c r="HX836" s="64"/>
      <c r="HY836" s="280">
        <f>IF(ISTEXT(EM836), VALUE(EM836), EM836)</f>
        <v>0</v>
      </c>
      <c r="HZ836" s="280">
        <f>IF(ISTEXT(EN836), VALUE(EN836), EN836)</f>
        <v>0</v>
      </c>
      <c r="IA836" s="280">
        <f>IF(ISTEXT(EO836), VALUE(EO836), EO836)</f>
        <v>0</v>
      </c>
      <c r="IB836" s="64" t="b">
        <f>HW836=FE836</f>
        <v>0</v>
      </c>
      <c r="IC836" s="64"/>
    </row>
    <row r="837" spans="1:237" s="106" customFormat="1" ht="22.5" customHeight="1" x14ac:dyDescent="0.25">
      <c r="A837" s="368" t="s">
        <v>3924</v>
      </c>
      <c r="B837" s="369" t="s">
        <v>3925</v>
      </c>
      <c r="C837" s="370" t="s">
        <v>3229</v>
      </c>
      <c r="D837" s="371" t="s">
        <v>3917</v>
      </c>
      <c r="E837" s="371" t="s">
        <v>3926</v>
      </c>
      <c r="F837" s="372" t="s">
        <v>3222</v>
      </c>
      <c r="G837" s="372" t="s">
        <v>3223</v>
      </c>
      <c r="H837" s="373" t="s">
        <v>248</v>
      </c>
      <c r="I837" s="374" t="s">
        <v>3927</v>
      </c>
      <c r="J837" s="421" t="s">
        <v>3227</v>
      </c>
      <c r="K837" s="421" t="s">
        <v>3230</v>
      </c>
      <c r="L837" s="329">
        <f>CONTINUA!BV837</f>
        <v>18</v>
      </c>
      <c r="M837" s="329">
        <f>CONTINUA!BW837</f>
        <v>0</v>
      </c>
      <c r="N837" s="657"/>
      <c r="O837" s="658" t="s">
        <v>4236</v>
      </c>
      <c r="P837" s="659" t="s">
        <v>206</v>
      </c>
      <c r="Q837" s="400">
        <v>46</v>
      </c>
      <c r="R837" s="401"/>
      <c r="S837" s="400"/>
      <c r="T837" s="401"/>
      <c r="U837" s="400"/>
      <c r="V837" s="401"/>
      <c r="W837" s="400"/>
      <c r="X837" s="401"/>
      <c r="Y837" s="400"/>
      <c r="Z837" s="401"/>
      <c r="AA837" s="400"/>
      <c r="AB837" s="401"/>
      <c r="AC837" s="400"/>
      <c r="AD837" s="401"/>
      <c r="AE837" s="400"/>
      <c r="AF837" s="401"/>
      <c r="AG837" s="400"/>
      <c r="AH837" s="401"/>
      <c r="AI837" s="400"/>
      <c r="AJ837" s="401"/>
      <c r="AK837" s="400"/>
      <c r="AL837" s="401"/>
      <c r="AM837" s="400"/>
      <c r="AN837" s="401"/>
      <c r="AO837" s="400"/>
      <c r="AP837" s="401"/>
      <c r="AQ837" s="400"/>
      <c r="AR837" s="401"/>
      <c r="AS837" s="400"/>
      <c r="AT837" s="401"/>
      <c r="AU837" s="400"/>
      <c r="AV837" s="401"/>
      <c r="AW837" s="400"/>
      <c r="AX837" s="401"/>
      <c r="AY837" s="400"/>
      <c r="AZ837" s="401"/>
      <c r="BA837" s="400">
        <v>-1</v>
      </c>
      <c r="BB837" s="401"/>
      <c r="BC837" s="400"/>
      <c r="BD837" s="401"/>
      <c r="BE837" s="400"/>
      <c r="BF837" s="401"/>
      <c r="BG837" s="400"/>
      <c r="BH837" s="401"/>
      <c r="BI837" s="400"/>
      <c r="BJ837" s="401"/>
      <c r="BK837" s="400"/>
      <c r="BL837" s="401"/>
      <c r="BM837" s="400">
        <v>1</v>
      </c>
      <c r="BN837" s="401"/>
      <c r="BO837" s="400"/>
      <c r="BP837" s="401"/>
      <c r="BQ837" s="400"/>
      <c r="BR837" s="401"/>
      <c r="BS837" s="400"/>
      <c r="BT837" s="401"/>
      <c r="BU837" s="400"/>
      <c r="BV837" s="401"/>
      <c r="BW837" s="400"/>
      <c r="BX837" s="401"/>
      <c r="BY837" s="400"/>
      <c r="BZ837" s="401"/>
      <c r="CA837" s="400"/>
      <c r="CB837" s="401"/>
      <c r="CC837" s="400">
        <v>1</v>
      </c>
      <c r="CD837" s="401"/>
      <c r="CE837" s="400"/>
      <c r="CF837" s="401"/>
      <c r="CG837" s="400"/>
      <c r="CH837" s="401"/>
      <c r="CI837" s="400"/>
      <c r="CJ837" s="401"/>
      <c r="CK837" s="400"/>
      <c r="CL837" s="401"/>
      <c r="CM837" s="400"/>
      <c r="CN837" s="401"/>
      <c r="CO837" s="400"/>
      <c r="CP837" s="401"/>
      <c r="CQ837" s="400"/>
      <c r="CR837" s="401"/>
      <c r="CS837" s="400"/>
      <c r="CT837" s="401"/>
      <c r="CU837" s="400"/>
      <c r="CV837" s="401"/>
      <c r="CW837" s="400"/>
      <c r="CX837" s="401"/>
      <c r="CY837" s="400"/>
      <c r="CZ837" s="401"/>
      <c r="DA837" s="400"/>
      <c r="DB837" s="401"/>
      <c r="DC837" s="400"/>
      <c r="DD837" s="401"/>
      <c r="DE837" s="400"/>
      <c r="DF837" s="401"/>
      <c r="DG837" s="400"/>
      <c r="DH837" s="401"/>
      <c r="DI837" s="400"/>
      <c r="DJ837" s="401"/>
      <c r="DK837" s="400"/>
      <c r="DL837" s="401"/>
      <c r="DM837" s="400"/>
      <c r="DN837" s="401"/>
      <c r="DO837" s="400"/>
      <c r="DP837" s="401"/>
      <c r="DQ837" s="400"/>
      <c r="DR837" s="401"/>
      <c r="DS837" s="400"/>
      <c r="DT837" s="401"/>
      <c r="DU837" s="400"/>
      <c r="DV837" s="401"/>
      <c r="DW837" s="400"/>
      <c r="DX837" s="401"/>
      <c r="DY837" s="400"/>
      <c r="DZ837" s="401"/>
      <c r="EA837" s="400"/>
      <c r="EB837" s="401"/>
      <c r="EC837" s="400"/>
      <c r="ED837" s="401"/>
      <c r="EE837" s="400"/>
      <c r="EF837" s="401"/>
      <c r="EG837" s="400"/>
      <c r="EH837" s="401"/>
      <c r="EI837" s="400"/>
      <c r="EJ837" s="447"/>
      <c r="EK837" s="511"/>
      <c r="EL837" s="514"/>
      <c r="EM837" s="448"/>
      <c r="EN837" s="344"/>
      <c r="EO837" s="345"/>
      <c r="EP837" s="171">
        <f t="shared" si="888"/>
        <v>46</v>
      </c>
      <c r="EQ837" s="171">
        <f t="shared" si="889"/>
        <v>1</v>
      </c>
      <c r="ER837" s="171">
        <f t="shared" si="890"/>
        <v>0</v>
      </c>
      <c r="ES837" s="171">
        <f t="shared" si="891"/>
        <v>0</v>
      </c>
      <c r="ET837" s="171">
        <f t="shared" si="892"/>
        <v>0</v>
      </c>
      <c r="EU837" s="171">
        <f t="shared" si="893"/>
        <v>0</v>
      </c>
      <c r="EV837" s="172">
        <f t="shared" si="894"/>
        <v>47</v>
      </c>
      <c r="EW837" s="173"/>
      <c r="EX837" s="248">
        <f t="shared" si="951"/>
        <v>0</v>
      </c>
      <c r="EY837" s="174">
        <f>(L837*regular)+(M837*Cadeirantee)</f>
        <v>173.52</v>
      </c>
      <c r="EZ837" s="249">
        <f>SUMIF(FG837:GJ837,"&gt;0")</f>
        <v>0</v>
      </c>
      <c r="FA837" s="249">
        <f>SUMIF(FG837:GJ837,"&lt;0")+SUMIF(GN837:HP837,"&lt;0")</f>
        <v>0</v>
      </c>
      <c r="FB837" s="174">
        <v>0</v>
      </c>
      <c r="FC837" s="126">
        <f>N837*km*'VALORES TABELA'!$B$13</f>
        <v>0</v>
      </c>
      <c r="FD837" s="250">
        <f t="shared" ref="FD837:FD840" si="952">GL837</f>
        <v>0</v>
      </c>
      <c r="FE837" s="105"/>
      <c r="FF837" s="119"/>
      <c r="FG837" s="119"/>
      <c r="FH837" s="119"/>
      <c r="FI837" s="119"/>
      <c r="FJ837" s="119"/>
      <c r="FK837" s="119"/>
      <c r="FL837" s="119"/>
      <c r="FM837" s="119"/>
      <c r="FN837" s="119"/>
      <c r="FO837" s="119"/>
      <c r="FP837" s="119"/>
      <c r="FQ837" s="119"/>
      <c r="FR837" s="119"/>
      <c r="FS837" s="119"/>
      <c r="FT837" s="119"/>
      <c r="FU837" s="119"/>
      <c r="FV837" s="119"/>
      <c r="FW837" s="119"/>
      <c r="FX837" s="119"/>
      <c r="FY837" s="119"/>
      <c r="FZ837" s="119"/>
      <c r="GA837" s="119"/>
      <c r="GB837" s="119"/>
      <c r="GC837" s="119"/>
      <c r="GD837" s="119"/>
      <c r="GE837" s="119"/>
      <c r="GF837" s="119"/>
      <c r="GG837" s="119"/>
      <c r="GH837" s="119"/>
      <c r="GI837" s="119"/>
      <c r="GJ837" s="119"/>
      <c r="GK837" s="251"/>
      <c r="GL837" s="103">
        <f t="shared" si="895"/>
        <v>0</v>
      </c>
      <c r="GM837" s="124"/>
      <c r="GN837" s="104"/>
      <c r="GO837" s="104"/>
      <c r="GP837" s="104"/>
      <c r="GQ837" s="104"/>
      <c r="GR837" s="104"/>
      <c r="GS837" s="104"/>
      <c r="GT837" s="104"/>
      <c r="GU837" s="104"/>
      <c r="GV837" s="104"/>
      <c r="GW837" s="104"/>
      <c r="GX837" s="104"/>
      <c r="GY837" s="104"/>
      <c r="GZ837" s="104"/>
      <c r="HA837" s="104"/>
      <c r="HB837" s="104"/>
      <c r="HC837" s="104"/>
      <c r="HD837" s="104"/>
      <c r="HE837" s="104"/>
      <c r="HF837" s="104"/>
      <c r="HG837" s="104"/>
      <c r="HH837" s="104"/>
      <c r="HI837" s="104"/>
      <c r="HJ837" s="104"/>
      <c r="HK837" s="104"/>
      <c r="HL837" s="104"/>
      <c r="HM837" s="104"/>
      <c r="HN837" s="104"/>
      <c r="HO837" s="104"/>
      <c r="HP837" s="104"/>
      <c r="HQ837" s="64"/>
      <c r="HR837" s="64"/>
      <c r="HS837" s="64"/>
      <c r="HT837" s="64"/>
      <c r="HU837" s="64"/>
      <c r="HV837" s="64"/>
      <c r="HW837" s="105"/>
      <c r="HX837" s="64"/>
      <c r="HY837" s="280">
        <f t="shared" ref="HY837:HY840" si="953">IF(ISTEXT(EM837), VALUE(EM837), EM837)</f>
        <v>0</v>
      </c>
      <c r="HZ837" s="280">
        <f t="shared" ref="HZ837:HZ840" si="954">IF(ISTEXT(EN837), VALUE(EN837), EN837)</f>
        <v>0</v>
      </c>
      <c r="IA837" s="280">
        <f t="shared" ref="IA837:IA840" si="955">IF(ISTEXT(EO837), VALUE(EO837), EO837)</f>
        <v>0</v>
      </c>
      <c r="IB837" s="64"/>
      <c r="IC837" s="64"/>
    </row>
    <row r="838" spans="1:237" s="106" customFormat="1" ht="22.5" customHeight="1" x14ac:dyDescent="0.25">
      <c r="A838" s="368" t="s">
        <v>3924</v>
      </c>
      <c r="B838" s="369" t="s">
        <v>3925</v>
      </c>
      <c r="C838" s="375" t="s">
        <v>3229</v>
      </c>
      <c r="D838" s="371" t="s">
        <v>3917</v>
      </c>
      <c r="E838" s="371" t="s">
        <v>3926</v>
      </c>
      <c r="F838" s="376" t="s">
        <v>3222</v>
      </c>
      <c r="G838" s="376" t="s">
        <v>3223</v>
      </c>
      <c r="H838" s="373" t="s">
        <v>248</v>
      </c>
      <c r="I838" s="374" t="s">
        <v>3927</v>
      </c>
      <c r="J838" s="421" t="s">
        <v>3227</v>
      </c>
      <c r="K838" s="422" t="s">
        <v>3231</v>
      </c>
      <c r="L838" s="329">
        <f>CONTINUA!BV838</f>
        <v>0</v>
      </c>
      <c r="M838" s="329">
        <f>CONTINUA!BW838</f>
        <v>0</v>
      </c>
      <c r="N838" s="657"/>
      <c r="O838" s="658" t="s">
        <v>4236</v>
      </c>
      <c r="P838" s="659" t="s">
        <v>206</v>
      </c>
      <c r="Q838" s="400"/>
      <c r="R838" s="401"/>
      <c r="S838" s="400"/>
      <c r="T838" s="401"/>
      <c r="U838" s="400"/>
      <c r="V838" s="401"/>
      <c r="W838" s="400"/>
      <c r="X838" s="401"/>
      <c r="Y838" s="400"/>
      <c r="Z838" s="401"/>
      <c r="AA838" s="400"/>
      <c r="AB838" s="401"/>
      <c r="AC838" s="400"/>
      <c r="AD838" s="401"/>
      <c r="AE838" s="400"/>
      <c r="AF838" s="401"/>
      <c r="AG838" s="400"/>
      <c r="AH838" s="401"/>
      <c r="AI838" s="400"/>
      <c r="AJ838" s="401"/>
      <c r="AK838" s="400"/>
      <c r="AL838" s="401"/>
      <c r="AM838" s="400"/>
      <c r="AN838" s="401"/>
      <c r="AO838" s="400"/>
      <c r="AP838" s="401"/>
      <c r="AQ838" s="400"/>
      <c r="AR838" s="401"/>
      <c r="AS838" s="400"/>
      <c r="AT838" s="401"/>
      <c r="AU838" s="400"/>
      <c r="AV838" s="401"/>
      <c r="AW838" s="400"/>
      <c r="AX838" s="401"/>
      <c r="AY838" s="400"/>
      <c r="AZ838" s="401"/>
      <c r="BA838" s="400"/>
      <c r="BB838" s="401"/>
      <c r="BC838" s="400"/>
      <c r="BD838" s="401"/>
      <c r="BE838" s="400"/>
      <c r="BF838" s="401"/>
      <c r="BG838" s="400"/>
      <c r="BH838" s="401"/>
      <c r="BI838" s="400"/>
      <c r="BJ838" s="401"/>
      <c r="BK838" s="400"/>
      <c r="BL838" s="401"/>
      <c r="BM838" s="400"/>
      <c r="BN838" s="401"/>
      <c r="BO838" s="400"/>
      <c r="BP838" s="401"/>
      <c r="BQ838" s="400"/>
      <c r="BR838" s="401"/>
      <c r="BS838" s="400"/>
      <c r="BT838" s="401"/>
      <c r="BU838" s="400"/>
      <c r="BV838" s="401"/>
      <c r="BW838" s="400"/>
      <c r="BX838" s="401"/>
      <c r="BY838" s="400"/>
      <c r="BZ838" s="401"/>
      <c r="CA838" s="400"/>
      <c r="CB838" s="401"/>
      <c r="CC838" s="400"/>
      <c r="CD838" s="401"/>
      <c r="CE838" s="400"/>
      <c r="CF838" s="401"/>
      <c r="CG838" s="400"/>
      <c r="CH838" s="401"/>
      <c r="CI838" s="400"/>
      <c r="CJ838" s="401"/>
      <c r="CK838" s="400"/>
      <c r="CL838" s="401"/>
      <c r="CM838" s="400"/>
      <c r="CN838" s="401"/>
      <c r="CO838" s="400"/>
      <c r="CP838" s="401"/>
      <c r="CQ838" s="400"/>
      <c r="CR838" s="401"/>
      <c r="CS838" s="400"/>
      <c r="CT838" s="401"/>
      <c r="CU838" s="400"/>
      <c r="CV838" s="401"/>
      <c r="CW838" s="400"/>
      <c r="CX838" s="401"/>
      <c r="CY838" s="400"/>
      <c r="CZ838" s="401"/>
      <c r="DA838" s="400"/>
      <c r="DB838" s="401"/>
      <c r="DC838" s="400"/>
      <c r="DD838" s="401"/>
      <c r="DE838" s="400"/>
      <c r="DF838" s="401"/>
      <c r="DG838" s="400"/>
      <c r="DH838" s="401"/>
      <c r="DI838" s="400"/>
      <c r="DJ838" s="401"/>
      <c r="DK838" s="400"/>
      <c r="DL838" s="401"/>
      <c r="DM838" s="400"/>
      <c r="DN838" s="401"/>
      <c r="DO838" s="400"/>
      <c r="DP838" s="401"/>
      <c r="DQ838" s="400"/>
      <c r="DR838" s="401"/>
      <c r="DS838" s="400"/>
      <c r="DT838" s="401"/>
      <c r="DU838" s="400"/>
      <c r="DV838" s="401"/>
      <c r="DW838" s="400"/>
      <c r="DX838" s="401"/>
      <c r="DY838" s="400"/>
      <c r="DZ838" s="401"/>
      <c r="EA838" s="400"/>
      <c r="EB838" s="401"/>
      <c r="EC838" s="400"/>
      <c r="ED838" s="401"/>
      <c r="EE838" s="400"/>
      <c r="EF838" s="401"/>
      <c r="EG838" s="400"/>
      <c r="EH838" s="401"/>
      <c r="EI838" s="400"/>
      <c r="EJ838" s="447"/>
      <c r="EK838" s="511"/>
      <c r="EL838" s="514"/>
      <c r="EM838" s="448"/>
      <c r="EN838" s="344"/>
      <c r="EO838" s="345"/>
      <c r="EP838" s="171">
        <f t="shared" si="888"/>
        <v>0</v>
      </c>
      <c r="EQ838" s="171">
        <f t="shared" si="889"/>
        <v>0</v>
      </c>
      <c r="ER838" s="171">
        <f t="shared" si="890"/>
        <v>0</v>
      </c>
      <c r="ES838" s="171">
        <f t="shared" si="891"/>
        <v>0</v>
      </c>
      <c r="ET838" s="171">
        <f t="shared" si="892"/>
        <v>0</v>
      </c>
      <c r="EU838" s="171">
        <f t="shared" si="893"/>
        <v>0</v>
      </c>
      <c r="EV838" s="172">
        <f t="shared" si="894"/>
        <v>0</v>
      </c>
      <c r="EW838" s="125"/>
      <c r="EX838" s="248">
        <f t="shared" si="951"/>
        <v>0</v>
      </c>
      <c r="EY838" s="174">
        <f>(L838*regular)+(M838*Cadeirantee)</f>
        <v>0</v>
      </c>
      <c r="EZ838" s="249">
        <f>SUMIF(FG838:GJ838,"&gt;0")</f>
        <v>0</v>
      </c>
      <c r="FA838" s="249">
        <f>SUMIF(FG838:GJ838,"&lt;0")+SUMIF(GN838:HP838,"&lt;0")</f>
        <v>0</v>
      </c>
      <c r="FB838" s="174">
        <v>0</v>
      </c>
      <c r="FC838" s="126">
        <f>N838*km*'VALORES TABELA'!$B$13</f>
        <v>0</v>
      </c>
      <c r="FD838" s="250">
        <f t="shared" si="952"/>
        <v>0</v>
      </c>
      <c r="FE838" s="105"/>
      <c r="FF838" s="108"/>
      <c r="FG838" s="108"/>
      <c r="FH838" s="108"/>
      <c r="FI838" s="108"/>
      <c r="FJ838" s="108"/>
      <c r="FK838" s="108"/>
      <c r="FL838" s="108"/>
      <c r="FM838" s="108"/>
      <c r="FN838" s="108"/>
      <c r="FO838" s="108"/>
      <c r="FP838" s="108"/>
      <c r="FQ838" s="108"/>
      <c r="FR838" s="108"/>
      <c r="FS838" s="108"/>
      <c r="FT838" s="108"/>
      <c r="FU838" s="108"/>
      <c r="FV838" s="108"/>
      <c r="FW838" s="108"/>
      <c r="FX838" s="108"/>
      <c r="FY838" s="108"/>
      <c r="FZ838" s="108"/>
      <c r="GA838" s="108"/>
      <c r="GB838" s="108"/>
      <c r="GC838" s="108"/>
      <c r="GD838" s="108"/>
      <c r="GE838" s="108"/>
      <c r="GF838" s="108"/>
      <c r="GG838" s="108"/>
      <c r="GH838" s="108"/>
      <c r="GI838" s="108"/>
      <c r="GJ838" s="108"/>
      <c r="GK838" s="251"/>
      <c r="GL838" s="103">
        <f t="shared" si="895"/>
        <v>0</v>
      </c>
      <c r="GM838" s="124"/>
      <c r="GN838" s="104"/>
      <c r="GO838" s="104"/>
      <c r="GP838" s="104"/>
      <c r="GQ838" s="104"/>
      <c r="GR838" s="104"/>
      <c r="GS838" s="104"/>
      <c r="GT838" s="104"/>
      <c r="GU838" s="104"/>
      <c r="GV838" s="104"/>
      <c r="GW838" s="104"/>
      <c r="GX838" s="104"/>
      <c r="GY838" s="104"/>
      <c r="GZ838" s="104"/>
      <c r="HA838" s="104"/>
      <c r="HB838" s="104"/>
      <c r="HC838" s="104"/>
      <c r="HD838" s="104"/>
      <c r="HE838" s="104"/>
      <c r="HF838" s="104"/>
      <c r="HG838" s="104"/>
      <c r="HH838" s="104"/>
      <c r="HI838" s="104"/>
      <c r="HJ838" s="104"/>
      <c r="HK838" s="104"/>
      <c r="HL838" s="104"/>
      <c r="HM838" s="104"/>
      <c r="HN838" s="104"/>
      <c r="HO838" s="104"/>
      <c r="HP838" s="104"/>
      <c r="HQ838" s="64"/>
      <c r="HR838" s="64"/>
      <c r="HS838" s="64"/>
      <c r="HT838" s="64"/>
      <c r="HU838" s="64"/>
      <c r="HV838" s="64"/>
      <c r="HW838" s="105"/>
      <c r="HX838" s="64"/>
      <c r="HY838" s="280">
        <f t="shared" si="953"/>
        <v>0</v>
      </c>
      <c r="HZ838" s="280">
        <f t="shared" si="954"/>
        <v>0</v>
      </c>
      <c r="IA838" s="280">
        <f t="shared" si="955"/>
        <v>0</v>
      </c>
      <c r="IB838" s="64"/>
      <c r="IC838" s="64"/>
    </row>
    <row r="839" spans="1:237" s="106" customFormat="1" ht="22.5" customHeight="1" x14ac:dyDescent="0.25">
      <c r="A839" s="368" t="s">
        <v>3924</v>
      </c>
      <c r="B839" s="369" t="s">
        <v>3925</v>
      </c>
      <c r="C839" s="375" t="s">
        <v>3229</v>
      </c>
      <c r="D839" s="371" t="s">
        <v>3917</v>
      </c>
      <c r="E839" s="371" t="s">
        <v>3926</v>
      </c>
      <c r="F839" s="376" t="s">
        <v>3222</v>
      </c>
      <c r="G839" s="376" t="s">
        <v>3223</v>
      </c>
      <c r="H839" s="373" t="s">
        <v>248</v>
      </c>
      <c r="I839" s="374" t="s">
        <v>3927</v>
      </c>
      <c r="J839" s="421" t="s">
        <v>3227</v>
      </c>
      <c r="K839" s="423" t="s">
        <v>3232</v>
      </c>
      <c r="L839" s="329">
        <f>CONTINUA!BV839</f>
        <v>0</v>
      </c>
      <c r="M839" s="329">
        <f>CONTINUA!BW839</f>
        <v>0</v>
      </c>
      <c r="N839" s="657"/>
      <c r="O839" s="658" t="s">
        <v>4236</v>
      </c>
      <c r="P839" s="659" t="s">
        <v>206</v>
      </c>
      <c r="Q839" s="400"/>
      <c r="R839" s="401"/>
      <c r="S839" s="400"/>
      <c r="T839" s="401"/>
      <c r="U839" s="400"/>
      <c r="V839" s="401"/>
      <c r="W839" s="400"/>
      <c r="X839" s="401"/>
      <c r="Y839" s="400"/>
      <c r="Z839" s="401"/>
      <c r="AA839" s="400"/>
      <c r="AB839" s="401"/>
      <c r="AC839" s="400"/>
      <c r="AD839" s="401"/>
      <c r="AE839" s="400"/>
      <c r="AF839" s="401"/>
      <c r="AG839" s="400"/>
      <c r="AH839" s="401"/>
      <c r="AI839" s="400"/>
      <c r="AJ839" s="401"/>
      <c r="AK839" s="400"/>
      <c r="AL839" s="401"/>
      <c r="AM839" s="400"/>
      <c r="AN839" s="401"/>
      <c r="AO839" s="400"/>
      <c r="AP839" s="401"/>
      <c r="AQ839" s="400"/>
      <c r="AR839" s="401"/>
      <c r="AS839" s="400"/>
      <c r="AT839" s="401"/>
      <c r="AU839" s="400"/>
      <c r="AV839" s="401"/>
      <c r="AW839" s="400"/>
      <c r="AX839" s="401"/>
      <c r="AY839" s="400"/>
      <c r="AZ839" s="401"/>
      <c r="BA839" s="400"/>
      <c r="BB839" s="401"/>
      <c r="BC839" s="400"/>
      <c r="BD839" s="401"/>
      <c r="BE839" s="400"/>
      <c r="BF839" s="401"/>
      <c r="BG839" s="400"/>
      <c r="BH839" s="401"/>
      <c r="BI839" s="400"/>
      <c r="BJ839" s="401"/>
      <c r="BK839" s="400"/>
      <c r="BL839" s="401"/>
      <c r="BM839" s="400"/>
      <c r="BN839" s="401"/>
      <c r="BO839" s="400"/>
      <c r="BP839" s="401"/>
      <c r="BQ839" s="400"/>
      <c r="BR839" s="401"/>
      <c r="BS839" s="400"/>
      <c r="BT839" s="401"/>
      <c r="BU839" s="400"/>
      <c r="BV839" s="401"/>
      <c r="BW839" s="400"/>
      <c r="BX839" s="401"/>
      <c r="BY839" s="400"/>
      <c r="BZ839" s="401"/>
      <c r="CA839" s="400"/>
      <c r="CB839" s="401"/>
      <c r="CC839" s="400"/>
      <c r="CD839" s="401"/>
      <c r="CE839" s="400"/>
      <c r="CF839" s="401"/>
      <c r="CG839" s="400"/>
      <c r="CH839" s="401"/>
      <c r="CI839" s="400"/>
      <c r="CJ839" s="401"/>
      <c r="CK839" s="400"/>
      <c r="CL839" s="401"/>
      <c r="CM839" s="400"/>
      <c r="CN839" s="401"/>
      <c r="CO839" s="400"/>
      <c r="CP839" s="401"/>
      <c r="CQ839" s="400"/>
      <c r="CR839" s="401"/>
      <c r="CS839" s="400"/>
      <c r="CT839" s="401"/>
      <c r="CU839" s="400"/>
      <c r="CV839" s="401"/>
      <c r="CW839" s="400"/>
      <c r="CX839" s="401"/>
      <c r="CY839" s="400"/>
      <c r="CZ839" s="401"/>
      <c r="DA839" s="400"/>
      <c r="DB839" s="401"/>
      <c r="DC839" s="400"/>
      <c r="DD839" s="401"/>
      <c r="DE839" s="400"/>
      <c r="DF839" s="401"/>
      <c r="DG839" s="400"/>
      <c r="DH839" s="401"/>
      <c r="DI839" s="400"/>
      <c r="DJ839" s="401"/>
      <c r="DK839" s="400"/>
      <c r="DL839" s="401"/>
      <c r="DM839" s="400"/>
      <c r="DN839" s="401"/>
      <c r="DO839" s="400"/>
      <c r="DP839" s="401"/>
      <c r="DQ839" s="400"/>
      <c r="DR839" s="401"/>
      <c r="DS839" s="400"/>
      <c r="DT839" s="401"/>
      <c r="DU839" s="400"/>
      <c r="DV839" s="401"/>
      <c r="DW839" s="400"/>
      <c r="DX839" s="401"/>
      <c r="DY839" s="400"/>
      <c r="DZ839" s="401"/>
      <c r="EA839" s="400"/>
      <c r="EB839" s="401"/>
      <c r="EC839" s="400"/>
      <c r="ED839" s="401"/>
      <c r="EE839" s="400"/>
      <c r="EF839" s="401"/>
      <c r="EG839" s="400"/>
      <c r="EH839" s="401"/>
      <c r="EI839" s="400"/>
      <c r="EJ839" s="447"/>
      <c r="EK839" s="511"/>
      <c r="EL839" s="514"/>
      <c r="EM839" s="448"/>
      <c r="EN839" s="344"/>
      <c r="EO839" s="345"/>
      <c r="EP839" s="171">
        <f t="shared" si="888"/>
        <v>0</v>
      </c>
      <c r="EQ839" s="171">
        <f t="shared" si="889"/>
        <v>0</v>
      </c>
      <c r="ER839" s="171">
        <f t="shared" si="890"/>
        <v>0</v>
      </c>
      <c r="ES839" s="171">
        <f t="shared" si="891"/>
        <v>0</v>
      </c>
      <c r="ET839" s="171">
        <f t="shared" si="892"/>
        <v>0</v>
      </c>
      <c r="EU839" s="171">
        <f t="shared" si="893"/>
        <v>0</v>
      </c>
      <c r="EV839" s="172">
        <f t="shared" si="894"/>
        <v>0</v>
      </c>
      <c r="EW839" s="127"/>
      <c r="EX839" s="248">
        <f t="shared" si="951"/>
        <v>0</v>
      </c>
      <c r="EY839" s="174">
        <f>(L839*regular)+(M839*Cadeirantee)</f>
        <v>0</v>
      </c>
      <c r="EZ839" s="249">
        <f>SUMIF(FG839:GJ839,"&gt;0")</f>
        <v>0</v>
      </c>
      <c r="FA839" s="249">
        <f>SUMIF(FG839:GJ839,"&lt;0")+SUMIF(GN839:HP839,"&lt;0")</f>
        <v>0</v>
      </c>
      <c r="FB839" s="174">
        <v>0</v>
      </c>
      <c r="FC839" s="126">
        <f>N839*km*'VALORES TABELA'!$B$13</f>
        <v>0</v>
      </c>
      <c r="FD839" s="250">
        <f t="shared" si="952"/>
        <v>0</v>
      </c>
      <c r="FE839" s="105"/>
      <c r="FF839" s="118"/>
      <c r="FG839" s="118"/>
      <c r="FH839" s="118"/>
      <c r="FI839" s="118"/>
      <c r="FJ839" s="118"/>
      <c r="FK839" s="118"/>
      <c r="FL839" s="118"/>
      <c r="FM839" s="118"/>
      <c r="FN839" s="118"/>
      <c r="FO839" s="118"/>
      <c r="FP839" s="118"/>
      <c r="FQ839" s="118"/>
      <c r="FR839" s="118"/>
      <c r="FS839" s="118"/>
      <c r="FT839" s="118"/>
      <c r="FU839" s="118"/>
      <c r="FV839" s="118"/>
      <c r="FW839" s="118"/>
      <c r="FX839" s="118"/>
      <c r="FY839" s="118"/>
      <c r="FZ839" s="118"/>
      <c r="GA839" s="118"/>
      <c r="GB839" s="118"/>
      <c r="GC839" s="118"/>
      <c r="GD839" s="118"/>
      <c r="GE839" s="118"/>
      <c r="GF839" s="118"/>
      <c r="GG839" s="118"/>
      <c r="GH839" s="118"/>
      <c r="GI839" s="118"/>
      <c r="GJ839" s="118"/>
      <c r="GK839" s="252"/>
      <c r="GL839" s="103">
        <f t="shared" si="895"/>
        <v>0</v>
      </c>
      <c r="GM839" s="124"/>
      <c r="GN839" s="104"/>
      <c r="GO839" s="104"/>
      <c r="GP839" s="104"/>
      <c r="GQ839" s="104"/>
      <c r="GR839" s="104"/>
      <c r="GS839" s="104"/>
      <c r="GT839" s="104"/>
      <c r="GU839" s="104"/>
      <c r="GV839" s="104"/>
      <c r="GW839" s="104"/>
      <c r="GX839" s="104"/>
      <c r="GY839" s="104"/>
      <c r="GZ839" s="104"/>
      <c r="HA839" s="104"/>
      <c r="HB839" s="104"/>
      <c r="HC839" s="104"/>
      <c r="HD839" s="104"/>
      <c r="HE839" s="104"/>
      <c r="HF839" s="104"/>
      <c r="HG839" s="104"/>
      <c r="HH839" s="104"/>
      <c r="HI839" s="104"/>
      <c r="HJ839" s="104"/>
      <c r="HK839" s="104"/>
      <c r="HL839" s="104"/>
      <c r="HM839" s="104"/>
      <c r="HN839" s="104"/>
      <c r="HO839" s="104"/>
      <c r="HP839" s="104"/>
      <c r="HQ839" s="64"/>
      <c r="HR839" s="65"/>
      <c r="HS839" s="65"/>
      <c r="HT839" s="65"/>
      <c r="HU839" s="65"/>
      <c r="HV839" s="65"/>
      <c r="HW839" s="105"/>
      <c r="HX839" s="65"/>
      <c r="HY839" s="280">
        <f t="shared" si="953"/>
        <v>0</v>
      </c>
      <c r="HZ839" s="280">
        <f t="shared" si="954"/>
        <v>0</v>
      </c>
      <c r="IA839" s="280">
        <f t="shared" si="955"/>
        <v>0</v>
      </c>
      <c r="IB839" s="65"/>
      <c r="IC839" s="65"/>
    </row>
    <row r="840" spans="1:237" s="106" customFormat="1" ht="22.5" customHeight="1" thickBot="1" x14ac:dyDescent="0.3">
      <c r="A840" s="377" t="s">
        <v>3924</v>
      </c>
      <c r="B840" s="378" t="s">
        <v>3925</v>
      </c>
      <c r="C840" s="379" t="s">
        <v>3229</v>
      </c>
      <c r="D840" s="380" t="s">
        <v>3917</v>
      </c>
      <c r="E840" s="380" t="s">
        <v>3926</v>
      </c>
      <c r="F840" s="381" t="s">
        <v>3222</v>
      </c>
      <c r="G840" s="381" t="s">
        <v>3223</v>
      </c>
      <c r="H840" s="382" t="s">
        <v>248</v>
      </c>
      <c r="I840" s="383" t="s">
        <v>3927</v>
      </c>
      <c r="J840" s="421" t="s">
        <v>3227</v>
      </c>
      <c r="K840" s="424" t="s">
        <v>60</v>
      </c>
      <c r="L840" s="329">
        <f>CONTINUA!BV840</f>
        <v>0</v>
      </c>
      <c r="M840" s="329">
        <f>CONTINUA!BW840</f>
        <v>0</v>
      </c>
      <c r="N840" s="657"/>
      <c r="O840" s="658" t="s">
        <v>4236</v>
      </c>
      <c r="P840" s="659" t="s">
        <v>206</v>
      </c>
      <c r="Q840" s="400"/>
      <c r="R840" s="401"/>
      <c r="S840" s="400"/>
      <c r="T840" s="401"/>
      <c r="U840" s="400"/>
      <c r="V840" s="401"/>
      <c r="W840" s="400"/>
      <c r="X840" s="401"/>
      <c r="Y840" s="400"/>
      <c r="Z840" s="401"/>
      <c r="AA840" s="400"/>
      <c r="AB840" s="401"/>
      <c r="AC840" s="400"/>
      <c r="AD840" s="401"/>
      <c r="AE840" s="400"/>
      <c r="AF840" s="401"/>
      <c r="AG840" s="400"/>
      <c r="AH840" s="401"/>
      <c r="AI840" s="400"/>
      <c r="AJ840" s="401"/>
      <c r="AK840" s="400"/>
      <c r="AL840" s="401"/>
      <c r="AM840" s="400"/>
      <c r="AN840" s="401"/>
      <c r="AO840" s="400"/>
      <c r="AP840" s="401"/>
      <c r="AQ840" s="400"/>
      <c r="AR840" s="401"/>
      <c r="AS840" s="400"/>
      <c r="AT840" s="401"/>
      <c r="AU840" s="400"/>
      <c r="AV840" s="401"/>
      <c r="AW840" s="400"/>
      <c r="AX840" s="401"/>
      <c r="AY840" s="400"/>
      <c r="AZ840" s="401"/>
      <c r="BA840" s="400"/>
      <c r="BB840" s="401"/>
      <c r="BC840" s="400"/>
      <c r="BD840" s="401"/>
      <c r="BE840" s="400"/>
      <c r="BF840" s="401"/>
      <c r="BG840" s="400"/>
      <c r="BH840" s="401"/>
      <c r="BI840" s="400"/>
      <c r="BJ840" s="401"/>
      <c r="BK840" s="400"/>
      <c r="BL840" s="401"/>
      <c r="BM840" s="400"/>
      <c r="BN840" s="401"/>
      <c r="BO840" s="400"/>
      <c r="BP840" s="401"/>
      <c r="BQ840" s="400"/>
      <c r="BR840" s="401"/>
      <c r="BS840" s="400"/>
      <c r="BT840" s="401"/>
      <c r="BU840" s="400"/>
      <c r="BV840" s="401"/>
      <c r="BW840" s="400"/>
      <c r="BX840" s="401"/>
      <c r="BY840" s="400"/>
      <c r="BZ840" s="401"/>
      <c r="CA840" s="400"/>
      <c r="CB840" s="401"/>
      <c r="CC840" s="400"/>
      <c r="CD840" s="401"/>
      <c r="CE840" s="400"/>
      <c r="CF840" s="401"/>
      <c r="CG840" s="400"/>
      <c r="CH840" s="401"/>
      <c r="CI840" s="400"/>
      <c r="CJ840" s="401"/>
      <c r="CK840" s="400"/>
      <c r="CL840" s="401"/>
      <c r="CM840" s="400"/>
      <c r="CN840" s="401"/>
      <c r="CO840" s="400"/>
      <c r="CP840" s="401"/>
      <c r="CQ840" s="400"/>
      <c r="CR840" s="401"/>
      <c r="CS840" s="400"/>
      <c r="CT840" s="401"/>
      <c r="CU840" s="400"/>
      <c r="CV840" s="401"/>
      <c r="CW840" s="400"/>
      <c r="CX840" s="401"/>
      <c r="CY840" s="400"/>
      <c r="CZ840" s="401"/>
      <c r="DA840" s="400"/>
      <c r="DB840" s="401"/>
      <c r="DC840" s="400"/>
      <c r="DD840" s="401"/>
      <c r="DE840" s="400"/>
      <c r="DF840" s="401"/>
      <c r="DG840" s="400"/>
      <c r="DH840" s="401"/>
      <c r="DI840" s="400"/>
      <c r="DJ840" s="401"/>
      <c r="DK840" s="400"/>
      <c r="DL840" s="401"/>
      <c r="DM840" s="400"/>
      <c r="DN840" s="401"/>
      <c r="DO840" s="400"/>
      <c r="DP840" s="401"/>
      <c r="DQ840" s="400"/>
      <c r="DR840" s="401"/>
      <c r="DS840" s="400"/>
      <c r="DT840" s="401"/>
      <c r="DU840" s="400"/>
      <c r="DV840" s="401"/>
      <c r="DW840" s="400"/>
      <c r="DX840" s="401"/>
      <c r="DY840" s="400"/>
      <c r="DZ840" s="401"/>
      <c r="EA840" s="400"/>
      <c r="EB840" s="401"/>
      <c r="EC840" s="400"/>
      <c r="ED840" s="401"/>
      <c r="EE840" s="400"/>
      <c r="EF840" s="401"/>
      <c r="EG840" s="400"/>
      <c r="EH840" s="401"/>
      <c r="EI840" s="400"/>
      <c r="EJ840" s="447"/>
      <c r="EK840" s="512"/>
      <c r="EL840" s="515"/>
      <c r="EM840" s="450"/>
      <c r="EN840" s="348"/>
      <c r="EO840" s="348"/>
      <c r="EP840" s="179">
        <f t="shared" si="888"/>
        <v>0</v>
      </c>
      <c r="EQ840" s="179">
        <f t="shared" si="889"/>
        <v>0</v>
      </c>
      <c r="ER840" s="179">
        <f t="shared" si="890"/>
        <v>0</v>
      </c>
      <c r="ES840" s="179">
        <f t="shared" si="891"/>
        <v>0</v>
      </c>
      <c r="ET840" s="179">
        <f t="shared" si="892"/>
        <v>0</v>
      </c>
      <c r="EU840" s="179">
        <f t="shared" si="893"/>
        <v>0</v>
      </c>
      <c r="EV840" s="172">
        <f t="shared" si="894"/>
        <v>0</v>
      </c>
      <c r="EW840" s="253"/>
      <c r="EX840" s="254">
        <v>0</v>
      </c>
      <c r="EY840" s="180">
        <v>0</v>
      </c>
      <c r="EZ840" s="255">
        <v>0</v>
      </c>
      <c r="FA840" s="255">
        <v>0</v>
      </c>
      <c r="FB840" s="180">
        <f>SUM(FF840:GI840)/2</f>
        <v>0</v>
      </c>
      <c r="FC840" s="256">
        <f>N840*km*'VALORES TABELA'!$B$13</f>
        <v>0</v>
      </c>
      <c r="FD840" s="250">
        <f t="shared" si="952"/>
        <v>0</v>
      </c>
      <c r="FE840" s="257"/>
      <c r="FF840" s="181">
        <f>((Q840+S840)*Percapita)+((R840+T840)*Cadeirante)</f>
        <v>0</v>
      </c>
      <c r="FG840" s="181">
        <f>((U840+W840)*Percapita/30*FG$4)+((V840+X840)*Cadeirante/30*FG$4)</f>
        <v>0</v>
      </c>
      <c r="FH840" s="181">
        <f>((Y840+AA840)*Percapita/30*FH$4)+((Z840+AB840)*Cadeirante/30*FH$4)</f>
        <v>0</v>
      </c>
      <c r="FI840" s="181">
        <f>((AC840+AE840)*Percapita/30*FI$4)+((AD840+AF840)*Cadeirante/30*FI$4)</f>
        <v>0</v>
      </c>
      <c r="FJ840" s="181">
        <f>((AG840+AI840)*Percapita/30*FJ$4)+((AH840+AJ840)*Cadeirante/30*FJ$4)</f>
        <v>0</v>
      </c>
      <c r="FK840" s="181">
        <f>((AK840+AM840)*Percapita/30*FK$4)+((AL840+AN840)*Cadeirante/30*FK$4)</f>
        <v>0</v>
      </c>
      <c r="FL840" s="181">
        <f>((AO840+AQ840)*Percapita/30*FL$4)+((AP840+AR840)*Cadeirante/30*FL$4)</f>
        <v>0</v>
      </c>
      <c r="FM840" s="181">
        <f>((AS840+AU840)*Percapita/30*FM$4)+((AT840+AV840)*Cadeirante/30*FM$4)</f>
        <v>0</v>
      </c>
      <c r="FN840" s="181">
        <f>((AW840+AY840)*Percapita/30*FN$4)+((AX840+AZ840)*Cadeirante/30*FN$4)</f>
        <v>0</v>
      </c>
      <c r="FO840" s="181">
        <f>((BA840+BC840)*Percapita/30*FO$4)+((BB840+BD840)*Cadeirante/30*FO$4)</f>
        <v>0</v>
      </c>
      <c r="FP840" s="181">
        <f>((BE840+BG840)*Percapita/30*FP$4)+((BF840+BH840)*Cadeirante/30*FP$4)</f>
        <v>0</v>
      </c>
      <c r="FQ840" s="181">
        <f>((BI840+BK840)*Percapita/30*FQ$4)+((BJ840+BL840)*Cadeirante/30*FQ$4)</f>
        <v>0</v>
      </c>
      <c r="FR840" s="181">
        <f>((BM840+BO840)*Percapita/30*FR$4)+((BN840+BP840)*Cadeirante/30*FR$4)</f>
        <v>0</v>
      </c>
      <c r="FS840" s="181">
        <f>((BQ840+BS840)*Percapita/30*FS$4)+((BR840+BT840)*Cadeirante/30*FS$4)</f>
        <v>0</v>
      </c>
      <c r="FT840" s="181">
        <f>((BU840+BW840)*Percapita/30*FT$4)+((BV840+BX840)*Cadeirante/30*FT$4)</f>
        <v>0</v>
      </c>
      <c r="FU840" s="181">
        <f>((BY840+CA840)*Percapita/30*FU$4)+((BZ840+CB840)*Cadeirante/30*FU$4)</f>
        <v>0</v>
      </c>
      <c r="FV840" s="181">
        <f>((CC840+CE840)*Percapita/30*FV$4)+((CD840+CF840)*Cadeirante/30*FV$4)</f>
        <v>0</v>
      </c>
      <c r="FW840" s="181">
        <f>((CG840+CI840)*Percapita/30*FW$4)+((CI840+CK840)*Cadeirante/30*FW$4)</f>
        <v>0</v>
      </c>
      <c r="FX840" s="181">
        <f>((CK840+CM840)*Percapita/30*FX$4)+((CL840+CN840)*Cadeirante/30*FX$4)</f>
        <v>0</v>
      </c>
      <c r="FY840" s="181">
        <f>((CO840+CQ840)*Percapita/30*FY$4)+((CP840+CR840)*Cadeirante/30*FY$4)</f>
        <v>0</v>
      </c>
      <c r="FZ840" s="181">
        <f>((CS840+CU840)*Percapita/30*FZ$4)+((CT840+CV840)*Cadeirante/30*FZ$4)</f>
        <v>0</v>
      </c>
      <c r="GA840" s="181">
        <f>((CW840+CY840)*Percapita/30*GA$4)+((CX840+CZ840)*Cadeirante/30*GA$4)</f>
        <v>0</v>
      </c>
      <c r="GB840" s="181">
        <f>((DA840+DC840)*Percapita/30*GB$4)+((DB840+DD840)*Cadeirante/30*GB$4)</f>
        <v>0</v>
      </c>
      <c r="GC840" s="181">
        <f>((DE840+DG840)*Percapita/30*GC$4)+((DF840+DH840)*Cadeirante/30*GC$4)</f>
        <v>0</v>
      </c>
      <c r="GD840" s="181">
        <f>((DI840+DK840)*Percapita/30*GD$4)+((DJ840+DL840)*Cadeirante/30*GD$4)</f>
        <v>0</v>
      </c>
      <c r="GE840" s="181">
        <f>((DM840+DO840)*Percapita/30*GE$4)+((DN840+DP840)*Cadeirante/30*GE$4)</f>
        <v>0</v>
      </c>
      <c r="GF840" s="181">
        <f>((DQ840+DS840)*Percapita/30*GF$4)+((DR840+DT840)*Cadeirante/30*GF$4)</f>
        <v>0</v>
      </c>
      <c r="GG840" s="181">
        <f>((DU840+DW840)*Percapita/30*GG$4)+((DV840+DX840)*Cadeirante/30*GG$4)</f>
        <v>0</v>
      </c>
      <c r="GH840" s="181">
        <f>((DY840+EA840)*Percapita/30*GH$4)+((DZ840+EB840)*Cadeirante/30*GH$4)</f>
        <v>0</v>
      </c>
      <c r="GI840" s="181">
        <f>((EC840+EE840)*Percapita/30*GI$4)+((ED840+EF840)*Cadeirante/30*GI$4)</f>
        <v>0</v>
      </c>
      <c r="GJ840" s="181">
        <f>((EG840+EI840)*Percapita)+((EH840+EJ840)*Cadeirante)</f>
        <v>0</v>
      </c>
      <c r="GK840" s="258"/>
      <c r="GL840" s="103">
        <f t="shared" si="895"/>
        <v>0</v>
      </c>
      <c r="GM840" s="124"/>
      <c r="GN840" s="182"/>
      <c r="GO840" s="182"/>
      <c r="GP840" s="182"/>
      <c r="GQ840" s="182"/>
      <c r="GR840" s="182"/>
      <c r="GS840" s="182"/>
      <c r="GT840" s="182"/>
      <c r="GU840" s="182"/>
      <c r="GV840" s="182"/>
      <c r="GW840" s="182"/>
      <c r="GX840" s="182"/>
      <c r="GY840" s="182"/>
      <c r="GZ840" s="182"/>
      <c r="HA840" s="182"/>
      <c r="HB840" s="182"/>
      <c r="HC840" s="182"/>
      <c r="HD840" s="182"/>
      <c r="HE840" s="182"/>
      <c r="HF840" s="182"/>
      <c r="HG840" s="182"/>
      <c r="HH840" s="182"/>
      <c r="HI840" s="182"/>
      <c r="HJ840" s="182"/>
      <c r="HK840" s="182"/>
      <c r="HL840" s="182"/>
      <c r="HM840" s="182"/>
      <c r="HN840" s="182"/>
      <c r="HO840" s="182"/>
      <c r="HP840" s="259"/>
      <c r="HQ840" s="64"/>
      <c r="HW840" s="257"/>
      <c r="HY840" s="280">
        <f t="shared" si="953"/>
        <v>0</v>
      </c>
      <c r="HZ840" s="280">
        <f t="shared" si="954"/>
        <v>0</v>
      </c>
      <c r="IA840" s="280">
        <f t="shared" si="955"/>
        <v>0</v>
      </c>
    </row>
    <row r="841" spans="1:237" s="106" customFormat="1" ht="22.5" customHeight="1" x14ac:dyDescent="0.25">
      <c r="A841" t="s">
        <v>3928</v>
      </c>
      <c r="B841" s="522" t="s">
        <v>3929</v>
      </c>
      <c r="C841" s="523">
        <v>1</v>
      </c>
      <c r="D841" s="524" t="s">
        <v>3917</v>
      </c>
      <c r="E841" s="524" t="s">
        <v>3930</v>
      </c>
      <c r="F841" s="525" t="s">
        <v>3222</v>
      </c>
      <c r="G841" s="525" t="s">
        <v>3223</v>
      </c>
      <c r="H841" s="350" t="s">
        <v>248</v>
      </c>
      <c r="I841" s="351" t="s">
        <v>3931</v>
      </c>
      <c r="J841" s="409" t="s">
        <v>3227</v>
      </c>
      <c r="K841" s="410" t="s">
        <v>3228</v>
      </c>
      <c r="L841" s="329">
        <f>CONTINUA!BV841</f>
        <v>0</v>
      </c>
      <c r="M841" s="329">
        <f>CONTINUA!BW841</f>
        <v>0</v>
      </c>
      <c r="N841" s="657"/>
      <c r="O841" s="658" t="s">
        <v>4236</v>
      </c>
      <c r="P841" s="659" t="s">
        <v>206</v>
      </c>
      <c r="Q841" s="400">
        <v>3</v>
      </c>
      <c r="R841" s="401"/>
      <c r="S841" s="400"/>
      <c r="T841" s="401"/>
      <c r="U841" s="400"/>
      <c r="V841" s="401"/>
      <c r="W841" s="400"/>
      <c r="X841" s="401"/>
      <c r="Y841" s="400"/>
      <c r="Z841" s="401"/>
      <c r="AA841" s="400"/>
      <c r="AB841" s="401"/>
      <c r="AC841" s="400"/>
      <c r="AD841" s="401"/>
      <c r="AE841" s="400"/>
      <c r="AF841" s="401"/>
      <c r="AG841" s="400"/>
      <c r="AH841" s="401"/>
      <c r="AI841" s="400"/>
      <c r="AJ841" s="401"/>
      <c r="AK841" s="400"/>
      <c r="AL841" s="401"/>
      <c r="AM841" s="400"/>
      <c r="AN841" s="401"/>
      <c r="AO841" s="400"/>
      <c r="AP841" s="401"/>
      <c r="AQ841" s="400"/>
      <c r="AR841" s="401"/>
      <c r="AS841" s="400"/>
      <c r="AT841" s="401"/>
      <c r="AU841" s="400"/>
      <c r="AV841" s="401"/>
      <c r="AW841" s="400"/>
      <c r="AX841" s="401"/>
      <c r="AY841" s="400"/>
      <c r="AZ841" s="401"/>
      <c r="BA841" s="400"/>
      <c r="BB841" s="401"/>
      <c r="BC841" s="400"/>
      <c r="BD841" s="401"/>
      <c r="BE841" s="400"/>
      <c r="BF841" s="401"/>
      <c r="BG841" s="400"/>
      <c r="BH841" s="401"/>
      <c r="BI841" s="400"/>
      <c r="BJ841" s="401"/>
      <c r="BK841" s="400"/>
      <c r="BL841" s="401"/>
      <c r="BM841" s="400"/>
      <c r="BN841" s="401"/>
      <c r="BO841" s="400"/>
      <c r="BP841" s="401"/>
      <c r="BQ841" s="400"/>
      <c r="BR841" s="401"/>
      <c r="BS841" s="400"/>
      <c r="BT841" s="401"/>
      <c r="BU841" s="400"/>
      <c r="BV841" s="401"/>
      <c r="BW841" s="400"/>
      <c r="BX841" s="401"/>
      <c r="BY841" s="400"/>
      <c r="BZ841" s="401"/>
      <c r="CA841" s="400"/>
      <c r="CB841" s="401"/>
      <c r="CC841" s="400"/>
      <c r="CD841" s="401"/>
      <c r="CE841" s="400"/>
      <c r="CF841" s="401"/>
      <c r="CG841" s="400"/>
      <c r="CH841" s="401"/>
      <c r="CI841" s="400"/>
      <c r="CJ841" s="401"/>
      <c r="CK841" s="400"/>
      <c r="CL841" s="401"/>
      <c r="CM841" s="400"/>
      <c r="CN841" s="401"/>
      <c r="CO841" s="400"/>
      <c r="CP841" s="401"/>
      <c r="CQ841" s="400"/>
      <c r="CR841" s="401"/>
      <c r="CS841" s="400"/>
      <c r="CT841" s="401"/>
      <c r="CU841" s="400"/>
      <c r="CV841" s="401"/>
      <c r="CW841" s="400"/>
      <c r="CX841" s="401"/>
      <c r="CY841" s="400"/>
      <c r="CZ841" s="401"/>
      <c r="DA841" s="400"/>
      <c r="DB841" s="401"/>
      <c r="DC841" s="400"/>
      <c r="DD841" s="401"/>
      <c r="DE841" s="400"/>
      <c r="DF841" s="401"/>
      <c r="DG841" s="400"/>
      <c r="DH841" s="401"/>
      <c r="DI841" s="400"/>
      <c r="DJ841" s="401"/>
      <c r="DK841" s="400"/>
      <c r="DL841" s="401"/>
      <c r="DM841" s="400"/>
      <c r="DN841" s="401"/>
      <c r="DO841" s="400"/>
      <c r="DP841" s="401"/>
      <c r="DQ841" s="400"/>
      <c r="DR841" s="401"/>
      <c r="DS841" s="400"/>
      <c r="DT841" s="401"/>
      <c r="DU841" s="400"/>
      <c r="DV841" s="401"/>
      <c r="DW841" s="400"/>
      <c r="DX841" s="401"/>
      <c r="DY841" s="400"/>
      <c r="DZ841" s="401"/>
      <c r="EA841" s="400"/>
      <c r="EB841" s="401"/>
      <c r="EC841" s="400"/>
      <c r="ED841" s="401"/>
      <c r="EE841" s="400"/>
      <c r="EF841" s="401"/>
      <c r="EG841" s="400"/>
      <c r="EH841" s="401"/>
      <c r="EI841" s="400"/>
      <c r="EJ841" s="447"/>
      <c r="EK841" s="510"/>
      <c r="EL841" s="513"/>
      <c r="EM841" s="520"/>
      <c r="EN841" s="520"/>
      <c r="EO841" s="520"/>
      <c r="EP841" s="171">
        <f t="shared" si="888"/>
        <v>3</v>
      </c>
      <c r="EQ841" s="171">
        <f t="shared" si="889"/>
        <v>0</v>
      </c>
      <c r="ER841" s="171">
        <f t="shared" si="890"/>
        <v>0</v>
      </c>
      <c r="ES841" s="171">
        <f t="shared" si="891"/>
        <v>0</v>
      </c>
      <c r="ET841" s="171">
        <f t="shared" si="892"/>
        <v>0</v>
      </c>
      <c r="EU841" s="171">
        <f t="shared" si="893"/>
        <v>0</v>
      </c>
      <c r="EV841" s="172">
        <f t="shared" si="894"/>
        <v>3</v>
      </c>
      <c r="EW841" s="367">
        <f>IF(C841=4,IF(MAX(Q841:EJ843)&gt;0,(Especiall/30*(IF(($G841-$F841)=($G$5-$F$5),30,IF(DAY($G841)=31,($G841-$F841),($G841-$F841)+1)))),0),0)</f>
        <v>0</v>
      </c>
      <c r="EX841" s="248">
        <f t="shared" ref="EX841:EX844" si="956">FF841</f>
        <v>16352.810000000001</v>
      </c>
      <c r="EY841" s="174">
        <f>(L841*regular)+(M841*Cadeirantee)</f>
        <v>0</v>
      </c>
      <c r="EZ841" s="249">
        <f>SUMIF(FG841:GJ841,"&gt;0")</f>
        <v>3723.8900000000003</v>
      </c>
      <c r="FA841" s="249">
        <f>SUMIF(FG841:GJ841,"&lt;0")+SUMIF(GN841:HP841,"&lt;0")</f>
        <v>-102.72800000000001</v>
      </c>
      <c r="FB841" s="174">
        <v>0</v>
      </c>
      <c r="FC841" s="175">
        <f>N841*km*'VALORES TABELA'!$B$13</f>
        <v>0</v>
      </c>
      <c r="FD841" s="250">
        <f>GL841</f>
        <v>0</v>
      </c>
      <c r="FE841" s="176">
        <f>(EW841+EW842+EW843+EW844+EX841+EX842+EX843+EX844+EY841+EY842+EY843+EY844+EY845+EZ841+EZ842+EZ843+EZ844+FA841+FA842+FA843+FA844+FC841+FC842+FC843+FC844+HY841-HZ841-IA841+FD841+FD842+FD843+FD844+FB845)</f>
        <v>19973.972000000002</v>
      </c>
      <c r="FF841" s="177">
        <f>IF(C841=4,SUM(Q841+Q842+Q843+S841+S842+S843)*Percapita/30*FF$4+(R841+R842+R843+T841+T842+T843)*Cadeirante/30*FF$4,IF(C841=3,IF(Q844+S844=10,Fixo/30*FF$4+(Q841+Q842+Q843+S841+S842+S843)*Percapita/30*FF$4+(R844+T844)*Cadeirante/30*FF$4,IF(Q844+S844&lt;=9,(Q844+S844)*Crechee/30*FF$4)+(R844+T844)*Cadeirante/30*FF$4+(Q841+Q842+Q843+S841+S842+S843)*Percapita/30*FF$4)+IF(Q844+S844&gt;=11,Fixo/30*FF$4+(Q844+S844-10)*Crechee/30*FF$4,0),IF(C841=2,IF(R841+R842+R843+R844+T841+T842+T843+T844=1,Cadeirante/30*FF$4,IF(R841+R842+R843+R844+T841+T842+T843+T844=2,Fixo/30*FF$4,IF(R841+R842+R843+R844+T841+T842+T843+T844&gt;2,Fixo/30*FF$4+(R841+R842+R843+R844+T841+T842+T843+T844-2)*Cadeirante/30*FF$4)))+(Q841+Q842+Q843+S841+S842+S843)*Percapita/30*FF$4+(Q844+S844)*Crechee/30*FF$4,IF(C841=1,IF(Q841+Q842+Q843+R841+R842+R843+S841+S842+S843+T841+T842+T843&lt;=15,(Q841+Q842+Q843+S841+S842+S843)*Percapita/30*FF$4,IF(Q841+Q842+Q843+R841+R842+R843+S841+S842+S843+T841+T842+T843&gt;=16,Fixo/30*FF$4+(Q841+Q842+Q843+R841+R842+R843+S841+S842+S843+T841+T842-16)*Percapita/30*FF$4))))))</f>
        <v>16352.810000000001</v>
      </c>
      <c r="FG841" s="177">
        <f>IF(C841=4,SUM(U841+U842+U843+W841+W842+W843)*Percapita/30*FG$4+(V841+V842+V843+X841+X842+X843)*Cadeirante/30*FG$4,IF(C841=3,IF(U844+W844=10,Fixo/30*FG$4+(U841+U842+U843+W841+W842+W843)*Percapita/30*FG$4+(V844+X844)*Cadeirante/30*FG$4,IF(U844+W844&lt;=9,(U844+W844)*Crechee/30*FG$4)+(V844+X844)*Cadeirante/30*FG$4+(U841+U842+U843+W841+W842+W843)*Percapita/30*FG$4)+IF(U844+W844&gt;=11,Fixo/30*FG$4+(U844+W844-10)*Crechee/30*FG$4,0),IF(C841=2,IF(V841+V842+V843+V844+X841+X842+X843+X844=1,Cadeirante/30*FG$4,IF(V841+V842+V843+V844+X841+X842+X843+X844=2,Fixo/30*FG$4,IF(V841+V842+V843+V844+X841+X842+X843+X844&gt;2,Fixo/30*FG$4+(V841+V842+V843+V844+X841+X842+X843+X844-2)*Cadeirante/30*FG$4)))+(U841+U842+U843+W841+W842+W843)*Percapita/30*FG$4+(U844+W844)*Crechee/30*FG$4,IF(C841=1,IF(U841+U842+U843+V841+V842+V843+W841+W842+W843+X841+X842+X843&lt;=15,(U841+U842+U843+W841+W842+W843)*Percapita/30*FG$4,IF(U841+U842+U843+V841+V842+V843+W841+W842+W843+X841+X842+X843&gt;=16,Fixo/30*FG$4+(U841+U842+U843+V841+V842+V843+W841+W842+W843+X841+X842-16)*Percapita/30*FG$4))))))</f>
        <v>0</v>
      </c>
      <c r="FH841" s="177">
        <f>IF(C841=4,SUM(Y841+Y842+Y843+AA841+AA842+AA843)*Percapita/30*FH$4+(Z841+Z842+Z843+AB841+AB842+AB843)*Cadeirante/30*FH$4,IF(C841=3,IF(Y844+AA844=10,Fixo/30*FH$4+(Y841+Y842+Y843+AA841+AA842+AA843)*Percapita/30*FH$4+(Z844+AB844)*Cadeirante/30*FH$4,IF(Y844+AA844&lt;=9,(Y844+AA844)*Crechee/30*FH$4)+(Z844+AB844)*Cadeirante/30*FH$4+(Y841+Y842+Y843+AA841+AA842+AA843)*Percapita/30*FH$4)+IF(Y844+AA844&gt;=11,Fixo/30*FH$4+(Y844+AA844-10)*Crechee/30*FH$4,0),IF(C841=2,IF(Z841+Z842+Z843+Z844+AB841+AB842+AB843+AB844=1,Cadeirante/30*FH$4,IF(Z841+Z842+Z843+Z844+AB841+AB842+AB843+AB844=2,Fixo/30*FH$4,IF(Z841+Z842+Z843+Z844+AB841+AB842+AB843+AB844&gt;2,Fixo/30*FH$4+(Z841+Z842+Z843+Z844+AB841+AB842+AB843+AB844-2)*Cadeirante/30*FH$4)))+(Y841+Y842+Y843+AA841+AA842+AA843)*Percapita/30*FH$4+(Y844+AA844)*Crechee/30*FH$4,IF(C841=1,IF(Y841+Y842+Y843+Z841+Z842+Z843+AA841+AA842+AA843+AB841+AB842+AB843&lt;=15,(Y841+Y842+Y843+AA841+AA842+AA843)*Percapita/30*FH$4,IF(Y841+Y842+Y843+Z841+Z842+Z843+AA841+AA842+AA843+AB841+AB842+AB843&gt;=16,Fixo/30*FH$4+(Y841+Y842+Y843+Z841+Z842+Z843+AA841+AA842+AA843+AB841+AB842-16)*Percapita/30*FH$4))))))</f>
        <v>0</v>
      </c>
      <c r="FI841" s="177">
        <f>IF(C841=4,SUM(AC841+AC842+AC843+AE841+AE842+AE843)*Percapita/30*FI$4+(AD841+AD842+AD843+AF841+AF842+AF843)*Cadeirante/30*FI$4,IF(C841=3,IF(AC844+AE844=10,Fixo/30*FI$4+(AC841+AC842+AC843+AE841+AE842+AE843)*Percapita/30*FI$4+(AD844+AF844)*Cadeirante/30*FI$4,IF(AC844+AE844&lt;=9,(AC844+AE844)*Crechee/30*FI$4)+(AD844+AF844)*Cadeirante/30*FI$4+(AC841+AC842+AC843+AE841+AE842+AE843)*Percapita/30*FI$4)+IF(AC844+AE844&gt;=11,Fixo/30*FI$4+(AC844+AE844-10)*Crechee/30*FI$4,0),IF(C841=2,IF(AD841+AD842+AD843+AD844+AF841+AF842+AF843+AF844=1,Cadeirante/30*FI$4,IF(AD841+AD842+AD843+AD844+AF841+AF842+AF843+AF844=2,Fixo/30*FI$4,IF(AD841+AD842+AD843+AD844+AF841+AF842+AF843+AF844&gt;2,Fixo/30*FI$4+(AD841+AD842+AD843+AD844+AF841+AF842+AF843+AF844-2)*Cadeirante/30*FI$4)))+(AC841+AC842+AC843+AE841+AE842+AE843)*Percapita/30*FI$4+(AC844+AE844)*Crechee/30*FI$4,IF(C841=1,IF(AC841+AC842+AC843+AD841+AD842+AD843+AE841+AE842+AE843+AF841+AF842+AF843&lt;=15,(AC841+AC842+AC843+AE841+AE842+AE843)*Percapita/30*FI$4,IF(AC841+AC842+AC843+AD841+AD842+AD843+AE841+AE842+AE843+AF841+AF842+AF843&gt;=16,Fixo/30*FI$4+(AC841+AC842+AC843+AD841+AD842+AD843+AE841+AE842+AE843+AF841+AF842-16)*Percapita/30*FI$4))))))</f>
        <v>0</v>
      </c>
      <c r="FJ841" s="177">
        <f>IF(C841=4,SUM(AG841+AG842+AG843+AI841+AI842+AI843)*Percapita/30*FJ$4+(AH841+AH842+AH843+AJ841+AJ842+AJ843)*Cadeirante/30*FJ$4,IF(C841=3,IF(AG844+AI844=10,Fixo/30*FJ$4+(AG841+AG842+AG843+AI841+AI842+AI843)*Percapita/30*FJ$4+(AH844+AJ844)*Cadeirante/30*FJ$4,IF(AG844+AI844&lt;=9,(AG844+AI844)*Crechee/30*FJ$4)+(AH844+AJ844)*Cadeirante/30*FJ$4+(AG841+AG842+AG843+AI841+AI842+AI843)*Percapita/30*FJ$4)+IF(AG844+AI844&gt;=11,Fixo/30*FJ$4+(AG844+AI844-10)*Crechee/30*FJ$4,0),IF(C841=2,IF(AH841+AH842+AH843+AH844+AJ841+AJ842+AJ843+AJ844=1,Cadeirante/30*FJ$4,IF(AH841+AH842+AH843+AH844+AJ841+AJ842+AJ843+AJ844=2,Fixo/30*FJ$4,IF(AH841+AH842+AH843+AH844+AJ841+AJ842+AJ843+AJ844&gt;2,Fixo/30*FJ$4+(AH841+AH842+AH843+AH844+AJ841+AJ842+AJ843+AJ844-2)*Cadeirante/30*FJ$4)))+(AG841+AG842+AG843+AI841+AI842+AI843)*Percapita/30*FJ$4+(AG844+AI844)*Crechee/30*FJ$4,IF(C841=1,IF(AG841+AG842+AG843+AH841+AH842+AH843+AI841+AI842+AI843+AJ841+AJ842+AJ843&lt;=15,(AG841+AG842+AG843+AI841+AI842+AI843)*Percapita/30*FJ$4,IF(AG841+AG842+AG843+AH841+AH842+AH843+AI841+AI842+AI843+AJ841+AJ842+AJ843&gt;=16,Fixo/30*FJ$4+(AG841+AG842+AG843+AH841+AH842+AH843+AI841+AI842+AI843+AJ841+AJ842-16)*Percapita/30*FJ$4))))))</f>
        <v>0</v>
      </c>
      <c r="FK841" s="177">
        <f>IF(C841=4,SUM(AK841+AK842+AK843+AM841+AM842+AM843)*Percapita/30*FK$4+(AL841+AL842+AL843+AN841+AN842+AN843)*Cadeirante/30*FK$4,IF(C841=3,IF(AK844+AM844=10,Fixo/30*FK$4+(AK841+AK842+AK843+AM841+AM842+AM843)*Percapita/30*FK$4+(AL844+AN844)*Cadeirante/30*FK$4,IF(AK844+AM844&lt;=9,(AK844+AM844)*Crechee/30*FK$4)+(AL844+AN844)*Cadeirante/30*FK$4+(AK841+AK842+AK843+AM841+AM842+AM843)*Percapita/30*FK$4)+IF(AK844+AM844&gt;=11,Fixo/30*FK$4+(AK844+AM844-10)*Crechee/30*FK$4,0),IF(C841=2,IF(AL841+AL842+AL843+AL844+AN841+AN842+AN843+AN844=1,Cadeirante/30*FK$4,IF(AL841+AL842+AL843+AL844+AN841+AN842+AN843+AN844=2,Fixo/30*FK$4,IF(AL841+AL842+AL843+AL844+AN841+AN842+AN843+AN844&gt;2,Fixo/30*FK$4+(AL841+AL842+AL843+AL844+AN841+AN842+AN843+AN844-2)*Cadeirante/30*FK$4)))+(AK841+AK842+AK843+AM841+AM842+AM843)*Percapita/30*FK$4+(AK844+AM844)*Crechee/30*FK$4,IF(C841=1,IF(AK841+AK842+AK843+AL841+AL842+AL843+AM841+AM842+AM843+AN841+AN842+AN843&lt;=15,(AK841+AK842+AK843+AM841+AM842+AM843)*Percapita/30*FK$4,IF(AK841+AK842+AK843+AL841+AL842+AL843+AM841+AM842+AM843+AN841+AN842+AN843&gt;=16,Fixo/30*FK$4+(AK841+AK842+AK843+AL841+AL842+AL843+AM841+AM842+AM843+AN841+AN842-16)*Percapita/30*FK$4))))))</f>
        <v>2247.1750000000002</v>
      </c>
      <c r="FL841" s="177">
        <f>IF(C841=4,SUM(AO841+AO842+AO843+AQ841+AQ842+AQ843)*Percapita/30*FL$4+(AP841+AP842+AP843+AR841+AR842+AR843)*Cadeirante/30*FL$4,IF(C841=3,IF(AO844+AQ844=10,Fixo/30*FL$4+(AO841+AO842+AO843+AQ841+AQ842+AQ843)*Percapita/30*FL$4+(AP844+AR844)*Cadeirante/30*FL$4,IF(AO844+AQ844&lt;=9,(AO844+AQ844)*Crechee/30*FL$4)+(AP844+AR844)*Cadeirante/30*FL$4+(AO841+AO842+AO843+AQ841+AQ842+AQ843)*Percapita/30*FL$4)+IF(AO844+AQ844&gt;=11,Fixo/30*FL$4+(AO844+AQ844-10)*Crechee/30*FL$4,0),IF(C841=2,IF(AP841+AP842+AP843+AP844+AR841+AR842+AR843+AR844=1,Cadeirante/30*FL$4,IF(AP841+AP842+AP843+AP844+AR841+AR842+AR843+AR844=2,Fixo/30*FL$4,IF(AP841+AP842+AP843+AP844+AR841+AR842+AR843+AR844&gt;2,Fixo/30*FL$4+(AP841+AP842+AP843+AP844+AR841+AR842+AR843+AR844-2)*Cadeirante/30*FL$4)))+(AO841+AO842+AO843+AQ841+AQ842+AQ843)*Percapita/30*FL$4+(AO844+AQ844)*Crechee/30*FL$4,IF(C841=1,IF(AO841+AO842+AO843+AP841+AP842+AP843+AQ841+AQ842+AQ843+AR841+AR842+AR843&lt;=15,(AO841+AO842+AO843+AQ841+AQ842+AQ843)*Percapita/30*FL$4,IF(AO841+AO842+AO843+AP841+AP842+AP843+AQ841+AQ842+AQ843+AR841+AR842+AR843&gt;=16,Fixo/30*FL$4+(AO841+AO842+AO843+AP841+AP842+AP843+AQ841+AQ842+AQ843+AR841+AR842-16)*Percapita/30*FL$4))))))</f>
        <v>0</v>
      </c>
      <c r="FM841" s="177">
        <f>IF(C841=4,SUM(AS841+AS842+AS843+AU841+AU842+AU843)*Percapita/30*FM$4+(AT841+AT842+AT843+AV841+AV842+AV843)*Cadeirante/30*FM$4,IF(C841=3,IF(AS844+AU844=10,Fixo/30*FM$4+(AS841+AS842+AS843+AU841+AU842+AU843)*Percapita/30*FM$4+(AT844+AV844)*Cadeirante/30*FM$4,IF(AS844+AU844&lt;=9,(AS844+AU844)*Crechee/30*FM$4)+(AT844+AV844)*Cadeirante/30*FM$4+(AS841+AS842+AS843+AU841+AU842+AU843)*Percapita/30*FM$4)+IF(AS844+AU844&gt;=11,Fixo/30*FM$4+(AS844+AU844-10)*Crechee/30*FM$4,0),IF(C841=2,IF(AT841+AT842+AT843+AT844+AV841+AV842+AV843+AV844=1,Cadeirante/30*FM$4,IF(AT841+AT842+AT843+AT844+AV841+AV842+AV843+AV844=2,Fixo/30*FM$4,IF(AT841+AT842+AT843+AT844+AV841+AV842+AV843+AV844&gt;2,Fixo/30*FM$4+(AT841+AT842+AT843+AT844+AV841+AV842+AV843+AV844-2)*Cadeirante/30*FM$4)))+(AS841+AS842+AS843+AU841+AU842+AU843)*Percapita/30*FM$4+(AS844+AU844)*Crechee/30*FM$4,IF(C841=1,IF(AS841+AS842+AS843+AT841+AT842+AT843+AU841+AU842+AU843+AV841+AV842+AV843&lt;=15,(AS841+AS842+AS843+AU841+AU842+AU843)*Percapita/30*FM$4,IF(AS841+AS842+AS843+AT841+AT842+AT843+AU841+AU842+AU843+AV841+AV842+AV843&gt;=16,Fixo/30*FM$4+(AS841+AS842+AS843+AT841+AT842+AT843+AU841+AU842+AU843+AV841+AV842-16)*Percapita/30*FM$4))))))</f>
        <v>1476.7149999999999</v>
      </c>
      <c r="FN841" s="177">
        <f>IF(C841=4,SUM(AW841+AW842+AW843+AY841+AY842+AY843)*Percapita/30*FN$4+(AX841+AX842+AX843+AZ841+AZ842+AZ843)*Cadeirante/30*FN$4,IF(C841=3,IF(AW844+AY844=10,Fixo/30*FN$4+(AW841+AW842+AW843+AY841+AY842+AY843)*Percapita/30*FN$4+(AX844+AZ844)*Cadeirante/30*FN$4,IF(AW844+AY844&lt;=9,(AW844+AY844)*Crechee/30*FN$4)+(AX844+AZ844)*Cadeirante/30*FN$4+(AW841+AW842+AW843+AY841+AY842+AY843)*Percapita/30*FN$4)+IF(AW844+AY844&gt;=11,Fixo/30*FN$4+(AW844+AY844-10)*Crechee/30*FN$4,0),IF(C841=2,IF(AX841+AX842+AX843+AX844+AZ841+AZ842+AZ843+AZ844=1,Cadeirante/30*FN$4,IF(AX841+AX842+AX843+AX844+AZ841+AZ842+AZ843+AZ844=2,Fixo/30*FN$4,IF(AX841+AX842+AX843+AX844+AZ841+AZ842+AZ843+AZ844&gt;2,Fixo/30*FN$4+(AX841+AX842+AX843+AX844+AZ841+AZ842+AZ843+AZ844-2)*Cadeirante/30*FN$4)))+(AW841+AW842+AW843+AY841+AY842+AY843)*Percapita/30*FN$4+(AW844+AY844)*Crechee/30*FN$4,IF(C841=1,IF(AW841+AW842+AW843+AX841+AX842+AX843+AY841+AY842+AY843+AZ841+AZ842+AZ843&lt;=15,(AW841+AW842+AW843+AY841+AY842+AY843)*Percapita/30*FN$4,IF(AW841+AW842+AW843+AX841+AX842+AX843+AY841+AY842+AY843+AZ841+AZ842+AZ843&gt;=16,Fixo/30*FN$4+(AW841+AW842+AW843+AX841+AX842+AX843+AY841+AY842+AY843+AZ841+AZ842-16)*Percapita/30*FN$4))))))</f>
        <v>0</v>
      </c>
      <c r="FO841" s="177">
        <f>IF(C841=4,SUM(BA841+BA842+BA843+BC841+BC842+BC843)*Percapita/30*FO$4+(BB841+BB842+BB843+BD841+BD842+BD843)*Cadeirante/30*FO$4,IF(C841=3,IF(BA844+BC844=10,Fixo/30*FO$4+(BA841+BA842+BA843+BC841+BC842+BC843)*Percapita/30*FO$4+(BB844+BD844)*Cadeirante/30*FO$4,IF(BA844+BC844&lt;=9,(BA844+BC844)*Crechee/30*FO$4)+(BB844+BD844)*Cadeirante/30*FO$4+(BA841+BA842+BA843+BC841+BC842+BC843)*Percapita/30*FO$4)+IF(BA844+BC844&gt;=11,Fixo/30*FO$4+(BA844+BC844-10)*Crechee/30*FO$4,0),IF(C841=2,IF(BB841+BB842+BB843+BB844+BD841+BD842+BD843+BD844=1,Cadeirante/30*FO$4,IF(BB841+BB842+BB843+BB844+BD841+BD842+BD843+BD844=2,Fixo/30*FO$4,IF(BB841+BB842+BB843+BB844+BD841+BD842+BD843+BD844&gt;2,Fixo/30*FO$4+(BB841+BB842+BB843+BB844+BD841+BD842+BD843+BD844-2)*Cadeirante/30*FO$4)))+(BA841+BA842+BA843+BC841+BC842+BC843)*Percapita/30*FO$4+(BA844+BC844)*Crechee/30*FO$4,IF(C841=1,IF(BA841+BA842+BA843+BB841+BB842+BB843+BC841+BC842+BC843+BD841+BD842+BD843&lt;=15,(BA841+BA842+BA843+BC841+BC842+BC843)*Percapita/30*FO$4,IF(BA841+BA842+BA843+BB841+BB842+BB843+BC841+BC842+BC843+BD841+BD842+BD843&gt;=16,Fixo/30*FO$4+(BA841+BA842+BA843+BB841+BB842+BB843+BC841+BC842+BC843+BD841+BD842-16)*Percapita/30*FO$4))))))</f>
        <v>0</v>
      </c>
      <c r="FP841" s="177">
        <f>IF(C841=4,SUM(BE841+BE842+BE843+BG841+BG842+BG843)*Percapita/30*FP$4+(BF841+BF842+BF843+BH841+BH842+BH843)*Cadeirante/30*FP$4,IF(C841=3,IF(BE844+BG844=10,Fixo/30*FP$4+(BE841+BE842+BE843+BG841+BG842+BG843)*Percapita/30*FP$4+(BF844+BH844)*Cadeirante/30*FP$4,IF(BE844+BG844&lt;=9,(BE844+BG844)*Crechee/30*FP$4)+(BF844+BH844)*Cadeirante/30*FP$4+(BE841+BE842+BE843+BG841+BG842+BG843)*Percapita/30*FP$4)+IF(BE844+BG844&gt;=11,Fixo/30*FP$4+(BE844+BG844-10)*Crechee/30*FP$4,0),IF(C841=2,IF(BF841+BF842+BF843+BF844+BH841+BH842+BH843+BH844=1,Cadeirante/30*FP$4,IF(BF841+BF842+BF843+BF844+BH841+BH842+BH843+BH844=2,Fixo/30*FP$4,IF(BF841+BF842+BF843+BF844+BH841+BH842+BH843+BH844&gt;2,Fixo/30*FP$4+(BF841+BF842+BF843+BF844+BH841+BH842+BH843+BH844-2)*Cadeirante/30*FP$4)))+(BE841+BE842+BE843+BG841+BG842+BG843)*Percapita/30*FP$4+(BE844+BG844)*Crechee/30*FP$4,IF(C841=1,IF(BE841+BE842+BE843+BF841+BF842+BF843+BG841+BG842+BG843+BH841+BH842+BH843&lt;=15,(BE841+BE842+BE843+BG841+BG842+BG843)*Percapita/30*FP$4,IF(BE841+BE842+BE843+BF841+BF842+BF843+BG841+BG842+BG843+BH841+BH842+BH843&gt;=16,Fixo/30*FP$4+(BE841+BE842+BE843+BF841+BF842+BF843+BG841+BG842+BG843+BH841+BH842-16)*Percapita/30*FP$4))))))</f>
        <v>0</v>
      </c>
      <c r="FQ841" s="177">
        <f>IF(C841=4,SUM(BI841+BI842+BI843+BK841+BK842+BK843)*Percapita/30*FQ$4+(BJ841+BJ842+BJ843+BL841+BL842+BL843)*Cadeirante/30*FQ$4,IF(C841=3,IF(BI844+BK844=10,Fixo/30*FQ$4+(BI841+BI842+BI843+BK841+BK842+BK843)*Percapita/30*FQ$4+(BJ844+BL844)*Cadeirante/30*FQ$4,IF(BI844+BK844&lt;=9,(BI844+BK844)*Crechee/30*FQ$4)+(BJ844+BL844)*Cadeirante/30*FQ$4+(BI841+BI842+BI843+BK841+BK842+BK843)*Percapita/30*FQ$4)+IF(BI844+BK844&gt;=11,Fixo/30*FQ$4+(BI844+BK844-10)*Crechee/30*FQ$4,0),IF(C841=2,IF(BJ841+BJ842+BJ843+BJ844+BL841+BL842+BL843+BL844=1,Cadeirante/30*FQ$4,IF(BJ841+BJ842+BJ843+BJ844+BL841+BL842+BL843+BL844=2,Fixo/30*FQ$4,IF(BJ841+BJ842+BJ843+BJ844+BL841+BL842+BL843+BL844&gt;2,Fixo/30*FQ$4+(BJ841+BJ842+BJ843+BJ844+BL841+BL842+BL843+BL844-2)*Cadeirante/30*FQ$4)))+(BI841+BI842+BI843+BK841+BK842+BK843)*Percapita/30*FQ$4+(BI844+BK844)*Crechee/30*FQ$4,IF(C841=1,IF(BI841+BI842+BI843+BJ841+BJ842+BJ843+BK841+BK842+BK843+BL841+BL842+BL843&lt;=15,(BI841+BI842+BI843+BK841+BK842+BK843)*Percapita/30*FQ$4,IF(BI841+BI842+BI843+BJ841+BJ842+BJ843+BK841+BK842+BK843+BL841+BL842+BL843&gt;=16,Fixo/30*FQ$4+(BI841+BI842+BI843+BJ841+BJ842+BJ843+BK841+BK842+BK843+BL841+BL842-16)*Percapita/30*FQ$4))))))</f>
        <v>0</v>
      </c>
      <c r="FR841" s="177">
        <f>IF(C841=4,SUM(BM841+BM842+BM843+BO841+BO842+BO843)*Percapita/30*FR$4+(BN841+BN842+BN843+BP841+BP842+BP843)*Cadeirante/30*FR$4,IF(C841=3,IF(BM844+BO844=10,Fixo/30*FR$4+(BM841+BM842+BM843+BO841+BO842+BO843)*Percapita/30*FR$4+(BN844+BP844)*Cadeirante/30*FR$4,IF(BM844+BO844&lt;=9,(BM844+BO844)*Crechee/30*FR$4)+(BN844+BP844)*Cadeirante/30*FR$4+(BM841+BM842+BM843+BO841+BO842+BO843)*Percapita/30*FR$4)+IF(BM844+BO844&gt;=11,Fixo/30*FR$4+(BM844+BO844-10)*Crechee/30*FR$4,0),IF(C841=2,IF(BN841+BN842+BN843+BN844+BP841+BP842+BP843+BP844=1,Cadeirante/30*FR$4,IF(BN841+BN842+BN843+BN844+BP841+BP842+BP843+BP844=2,Fixo/30*FR$4,IF(BN841+BN842+BN843+BN844+BP841+BP842+BP843+BP844&gt;2,Fixo/30*FR$4+(BN841+BN842+BN843+BN844+BP841+BP842+BP843+BP844-2)*Cadeirante/30*FR$4)))+(BM841+BM842+BM843+BO841+BO842+BO843)*Percapita/30*FR$4+(BM844+BO844)*Crechee/30*FR$4,IF(C841=1,IF(BM841+BM842+BM843+BN841+BN842+BN843+BO841+BO842+BO843+BP841+BP842+BP843&lt;=15,(BM841+BM842+BM843+BO841+BO842+BO843)*Percapita/30*FR$4,IF(BM841+BM842+BM843+BN841+BN842+BN843+BO841+BO842+BO843+BP841+BP842+BP843&gt;=16,Fixo/30*FR$4+(BM841+BM842+BM843+BN841+BN842+BN843+BO841+BO842+BO843+BP841+BP842-16)*Percapita/30*FR$4))))))</f>
        <v>0</v>
      </c>
      <c r="FS841" s="177">
        <f>IF(C841=4,SUM(BQ841+BQ842+BQ843+BS841+BS842+BS843)*Percapita/30*FS$4+(BR841+BR842+BR843+BT841+BT842+BT843)*Cadeirante/30*FS$4,IF(C841=3,IF(BQ844+BS844=10,Fixo/30*FS$4+(BQ841+BQ842+BQ843+BS841+BS842+BS843)*Percapita/30*FS$4+(BR844+BT844)*Cadeirante/30*FS$4,IF(BQ844+BS844&lt;=9,(BQ844+BS844)*Crechee/30*FS$4)+(BR844+BT844)*Cadeirante/30*FS$4+(BQ841+BQ842+BQ843+BS841+BS842+BS843)*Percapita/30*FS$4)+IF(BQ844+BS844&gt;=11,Fixo/30*FS$4+(BQ844+BS844-10)*Crechee/30*FS$4,0),IF(C841=2,IF(BR841+BR842+BR843+BR844+BT841+BT842+BT843+BT844=1,Cadeirante/30*FS$4,IF(BR841+BR842+BR843+BR844+BT841+BT842+BT843+BT844=2,Fixo/30*FS$4,IF(BR841+BR842+BR843+BR844+BT841+BT842+BT843+BT844&gt;2,Fixo/30*FS$4+(BR841+BR842+BR843+BR844+BT841+BT842+BT843+BT844-2)*Cadeirante/30*FS$4)))+(BQ841+BQ842+BQ843+BS841+BS842+BS843)*Percapita/30*FS$4+(BQ844+BS844)*Crechee/30*FS$4,IF(C841=1,IF(BQ841+BQ842+BQ843+BR841+BR842+BR843+BS841+BS842+BS843+BT841+BT842+BT843&lt;=15,(BQ841+BQ842+BQ843+BS841+BS842+BS843)*Percapita/30*FS$4,IF(BQ841+BQ842+BQ843+BR841+BR842+BR843+BS841+BS842+BS843+BT841+BT842+BT843&gt;=16,Fixo/30*FS$4+(BQ841+BQ842+BQ843+BR841+BR842+BR843+BS841+BS842+BS843+BT841+BT842-16)*Percapita/30*FS$4))))))</f>
        <v>0</v>
      </c>
      <c r="FT841" s="177">
        <f>IF(C841=4,SUM(BU841+BU842+BU843+BW841+BW842+BW843)*Percapita/30*FT$4+(BV841+BV842+BV843+BX841+BX842+BX843)*Cadeirante/30*FT$4,IF(C841=3,IF(BU844+BW844=10,Fixo/30*FT$4+(BU841+BU842+BU843+BW841+BW842+BW843)*Percapita/30*FT$4+(BV844+BX844)*Cadeirante/30*FT$4,IF(BU844+BW844&lt;=9,(BU844+BW844)*Crechee/30*FT$4)+(BV844+BX844)*Cadeirante/30*FT$4+(BU841+BU842+BU843+BW841+BW842+BW843)*Percapita/30*FT$4)+IF(BU844+BW844&gt;=11,Fixo/30*FT$4+(BU844+BW844-10)*Crechee/30*FT$4,0),IF(C841=2,IF(BV841+BV842+BV843+BV844+BX841+BX842+BX843+BX844=1,Cadeirante/30*FT$4,IF(BV841+BV842+BV843+BV844+BX841+BX842+BX843+BX844=2,Fixo/30*FT$4,IF(BV841+BV842+BV843+BV844+BX841+BX842+BX843+BX844&gt;2,Fixo/30*FT$4+(BV841+BV842+BV843+BV844+BX841+BX842+BX843+BX844-2)*Cadeirante/30*FT$4)))+(BU841+BU842+BU843+BW841+BW842+BW843)*Percapita/30*FT$4+(BU844+BW844)*Crechee/30*FT$4,IF(C841=1,IF(BU841+BU842+BU843+BV841+BV842+BV843+BW841+BW842+BW843+BX841+BX842+BX843&lt;=15,(BU841+BU842+BU843+BW841+BW842+BW843)*Percapita/30*FT$4,IF(BU841+BU842+BU843+BV841+BV842+BV843+BW841+BW842+BW843+BX841+BX842+BX843&gt;=16,Fixo/30*FT$4+(BU841+BU842+BU843+BV841+BV842+BV843+BW841+BW842+BW843+BX841+BX842-16)*Percapita/30*FT$4))))))</f>
        <v>0</v>
      </c>
      <c r="FU841" s="177">
        <f>IF(C841=4,SUM(BY841+BY842+BY843+CA841+CA842+CA843)*Percapita/30*FU$4+(BZ841+BZ842+BZ843+CB841+CB842+CB843)*Cadeirante/30*FU$4,IF(C841=3,IF(BY844+CA844=10,Fixo/30*FU$4+(BY841+BY842+BY843+CA841+CA842+CA843)*Percapita/30*FU$4+(BZ844+CB844)*Cadeirante/30*FU$4,IF(BY844+CA844&lt;=9,(BY844+CA844)*Crechee/30*FU$4)+(BZ844+CB844)*Cadeirante/30*FU$4+(BY841+BY842+BY843+CA841+CA842+CA843)*Percapita/30*FU$4)+IF(BY844+CA844&gt;=11,Fixo/30*FU$4+(BY844+CA844-10)*Crechee/30*FU$4,0),IF(C841=2,IF(BZ841+BZ842+BZ843+BZ844+CB841+CB842+CB843+CB844=1,Cadeirante/30*FU$4,IF(BZ841+BZ842+BZ843+BZ844+CB841+CB842+CB843+CB844=2,Fixo/30*FU$4,IF(BZ841+BZ842+BZ843+BZ844+CB841+CB842+CB843+CB844&gt;2,Fixo/30*FU$4+(BZ841+BZ842+BZ843+BZ844+CB841+CB842+CB843+CB844-2)*Cadeirante/30*FU$4)))+(BY841+BY842+BY843+CA841+CA842+CA843)*Percapita/30*FU$4+(BY844+CA844)*Crechee/30*FU$4,IF(C841=1,IF(BY841+BY842+BY843+BZ841+BZ842+BZ843+CA841+CA842+CA843+CB841+CB842+CB843&lt;=15,(BY841+BY842+BY843+CA841+CA842+CA843)*Percapita/30*FU$4,IF(BY841+BY842+BY843+BZ841+BZ842+BZ843+CA841+CA842+CA843+CB841+CB842+CB843&gt;=16,Fixo/30*FU$4+(BY841+BY842+BY843+BZ841+BZ842+BZ843+CA841+CA842+CA843+CB841+CB842-16)*Percapita/30*FU$4))))))</f>
        <v>0</v>
      </c>
      <c r="FV841" s="177">
        <f>IF(C841=4,SUM(CC841+CC842+CC843+CE841+CE842+CE843)*Percapita/30*FV$4+(CD841+CD842+CD843+CF841+CF842+CF843)*Cadeirante/30*FV$4,IF(C841=3,IF(CC844+CE844=10,Fixo/30*FV$4+(CC841+CC842+CC843+CE841+CE842+CE843)*Percapita/30*FV$4+(CD844+CF844)*Cadeirante/30*FV$4,IF(CC844+CE844&lt;=9,(CC844+CE844)*Crechee/30*FV$4)+(CD844+CF844)*Cadeirante/30*FV$4+(CC841+CC842+CC843+CE841+CE842+CE843)*Percapita/30*FV$4)+IF(CC844+CE844&gt;=11,Fixo/30*FV$4+(CC844+CE844-10)*Crechee/30*FV$4,0),IF(C841=2,IF(CD841+CD842+CD843+CD844+CF841+CF842+CF843+CF844=1,Cadeirante/30*FV$4,IF(CD841+CD842+CD843+CD844+CF841+CF842+CF843+CF844=2,Fixo/30*FV$4,IF(CD841+CD842+CD843+CD844+CF841+CF842+CF843+CF844&gt;2,Fixo/30*FV$4+(CD841+CD842+CD843+CD844+CF841+CF842+CF843+CF844-2)*Cadeirante/30*FV$4)))+(CC841+CC842+CC843+CE841+CE842+CE843)*Percapita/30*FV$4+(CC844+CE844)*Crechee/30*FV$4,IF(C841=1,IF(CC841+CC842+CC843+CD841+CD842+CD843+CE841+CE842+CE843+CF841+CF842+CF843&lt;=15,(CC841+CC842+CC843+CE841+CE842+CE843)*Percapita/30*FV$4,IF(CC841+CC842+CC843+CD841+CD842+CD843+CE841+CE842+CE843+CF841+CF842+CF843&gt;=16,Fixo/30*FV$4+(CC841+CC842+CC843+CD841+CD842+CD843+CE841+CE842+CE843+CF841+CF842-16)*Percapita/30*FV$4))))))</f>
        <v>0</v>
      </c>
      <c r="FW841" s="177">
        <f>IF(C841=4,SUM(CG841+CG842+CG843+CI841+CI842+CI843)*Percapita/30*FW$4+(CH841+CH842+CH843+CJ841+CJ842+CJ843)*Cadeirante/30*FW$4,IF(C841=3,IF(CG844+CI844=10,Fixo/30*FW$4+(CG841+CG842+CG843+CI841+CI842+CI843)*Percapita/30*FW$4+(CH844+CJ844)*Cadeirante/30*FW$4,IF(CG844+CI844&lt;=9,(CG844+CI844)*Crechee/30*FW$4)+(CH844+CJ844)*Cadeirante/30*FW$4+(CG841+CG842+CG843+CI841+CI842+CI843)*Percapita/30*FW$4)+IF(CG844+CI844&gt;=11,Fixo/30*FW$4+(CG844+CI844-10)*Crechee/30*FW$4,0),IF(C841=2,IF(CH841+CH842+CH843+CH844+CJ841+CJ842+CJ843+CJ844=1,Cadeirante/30*FW$4,IF(CH841+CH842+CH843+CH844+CJ841+CJ842+CJ843+CJ844=2,Fixo/30*FW$4,IF(CH841+CH842+CH843+CH844+CJ841+CJ842+CJ843+CJ844&gt;2,Fixo/30*FW$4+(CH841+CH842+CH843+CH844+CJ841+CJ842+CJ843+CJ844-2)*Cadeirante/30*FW$4)))+(CG841+CG842+CG843+CI841+CI842+CI843)*Percapita/30*FW$4+(CG844+CI844)*Crechee/30*FW$4,IF(C841=1,IF(CG841+CG842+CG843+CH841+CH842+CH843+CI841+CI842+CI843+CJ841+CJ842+CJ843&lt;=15,(CG841+CG842+CG843+CI841+CI842+CI843)*Percapita/30*FW$4,IF(CG841+CG842+CG843+CH841+CH842+CH843+CI841+CI842+CI843+CJ841+CJ842+CJ843&gt;=16,Fixo/30*FW$4+(CG841+CG842+CG843+CH841+CH842+CH843+CI841+CI842+CI843+CJ841+CJ842-16)*Percapita/30*FW$4))))))</f>
        <v>0</v>
      </c>
      <c r="FX841" s="177">
        <f>IF(C841=4,SUM(CK841+CK842+CK843+CM841+CM842+CM843)*Percapita/30*FX$4+(CL841+CL842+CL843+CN841+CN842+CN843)*Cadeirante/30*FX$4,IF(C841=3,IF(CK844+CM844=10,Fixo/30*FX$4+(CK841+CK842+CK843+CM841+CM842+CM843)*Percapita/30*FX$4+(CL844+CN844)*Cadeirante/30*FX$4,IF(CK844+CM844&lt;=9,(CK844+CM844)*Crechee/30*FX$4)+(CL844+CN844)*Cadeirante/30*FX$4+(CK841+CK842+CK843+CM841+CM842+CM843)*Percapita/30*FX$4)+IF(CK844+CM844&gt;=11,Fixo/30*FX$4+(CK844+CM844-10)*Crechee/30*FX$4,0),IF(C841=2,IF(CL841+CL842+CL843+CL844+CN841+CN842+CN843+CN844=1,Cadeirante/30*FX$4,IF(CL841+CL842+CL843+CL844+CN841+CN842+CN843+CN844=2,Fixo/30*FX$4,IF(CL841+CL842+CL843+CL844+CN841+CN842+CN843+CN844&gt;2,Fixo/30*FX$4+(CL841+CL842+CL843+CL844+CN841+CN842+CN843+CN844-2)*Cadeirante/30*FX$4)))+(CK841+CK842+CK843+CM841+CM842+CM843)*Percapita/30*FX$4+(CK844+CM844)*Crechee/30*FX$4,IF(C841=1,IF(CK841+CK842+CK843+CL841+CL842+CL843+CM841+CM842+CM843+CN841+CN842+CN843&lt;=15,(CK841+CK842+CK843+CM841+CM842+CM843)*Percapita/30*FX$4,IF(CK841+CK842+CK843+CL841+CL842+CL843+CM841+CM842+CM843+CN841+CN842+CN843&gt;=16,Fixo/30*FX$4+(CK841+CK842+CK843+CL841+CL842+CL843+CM841+CM842+CM843+CN841+CN842-16)*Percapita/30*FX$4))))))</f>
        <v>0</v>
      </c>
      <c r="FY841" s="177">
        <f>IF(C841=4,SUM(CO841+CO842+CO843+CQ841+CQ842+CQ843)*Percapita/30*FY$4+(CP841+CP842+CP843+CR841+CR842+CR843)*Cadeirante/30*FY$4,IF(C841=3,IF(CO844+CQ844=10,Fixo/30*FY$4+(CO841+CO842+CO843+CQ841+CQ842+CQ843)*Percapita/30*FY$4+(CP844+CR844)*Cadeirante/30*FY$4,IF(CO844+CQ844&lt;=9,(CO844+CQ844)*Crechee/30*FY$4)+(CP844+CR844)*Cadeirante/30*FY$4+(CO841+CO842+CO843+CQ841+CQ842+CQ843)*Percapita/30*FY$4)+IF(CO844+CQ844&gt;=11,Fixo/30*FY$4+(CO844+CQ844-10)*Crechee/30*FY$4,0),IF(C841=2,IF(CP841+CP842+CP843+CP844+CR841+CR842+CR843+CR844=1,Cadeirante/30*FY$4,IF(CP841+CP842+CP843+CP844+CR841+CR842+CR843+CR844=2,Fixo/30*FY$4,IF(CP841+CP842+CP843+CP844+CR841+CR842+CR843+CR844&gt;2,Fixo/30*FY$4+(CP841+CP842+CP843+CP844+CR841+CR842+CR843+CR844-2)*Cadeirante/30*FY$4)))+(CO841+CO842+CO843+CQ841+CQ842+CQ843)*Percapita/30*FY$4+(CO844+CQ844)*Crechee/30*FY$4,IF(C841=1,IF(CO841+CO842+CO843+CP841+CP842+CP843+CQ841+CQ842+CQ843+CR841+CR842+CR843&lt;=15,(CO841+CO842+CO843+CQ841+CQ842+CQ843)*Percapita/30*FY$4,IF(CO841+CO842+CO843+CP841+CP842+CP843+CQ841+CQ842+CQ843+CR841+CR842+CR843&gt;=16,Fixo/30*FY$4+(CO841+CO842+CO843+CP841+CP842+CP843+CQ841+CQ842+CQ843+CR841+CR842-16)*Percapita/30*FY$4))))))</f>
        <v>0</v>
      </c>
      <c r="FZ841" s="177">
        <f>IF(C841=4,SUM(CS841+CS842+CS843+CU841+CU842+CU843)*Percapita/30*FZ$4+(CT841+CT842+CT843+CV841+CV842+CV843)*Cadeirante/30*FZ$4,IF(C841=3,IF(CS844+CU844=10,Fixo/30*FZ$4+(CS841+CS842+CS843+CU841+CU842+CU843)*Percapita/30*FZ$4+(CT844+CV844)*Cadeirante/30*FZ$4,IF(CS844+CU844&lt;=9,(CS844+CU844)*Crechee/30*FZ$4)+(CT844+CV844)*Cadeirante/30*FZ$4+(CS841+CS842+CS843+CU841+CU842+CU843)*Percapita/30*FZ$4)+IF(CS844+CU844&gt;=11,Fixo/30*FZ$4+(CS844+CU844-10)*Crechee/30*FZ$4,0),IF(C841=2,IF(CT841+CT842+CT843+CT844+CV841+CV842+CV843+CV844=1,Cadeirante/30*FZ$4,IF(CT841+CT842+CT843+CT844+CV841+CV842+CV843+CV844=2,Fixo/30*FZ$4,IF(CT841+CT842+CT843+CT844+CV841+CV842+CV843+CV844&gt;2,Fixo/30*FZ$4+(CT841+CT842+CT843+CT844+CV841+CV842+CV843+CV844-2)*Cadeirante/30*FZ$4)))+(CS841+CS842+CS843+CU841+CU842+CU843)*Percapita/30*FZ$4+(CS844+CU844)*Crechee/30*FZ$4,IF(C841=1,IF(CS841+CS842+CS843+CT841+CT842+CT843+CU841+CU842+CU843+CV841+CV842+CV843&lt;=15,(CS841+CS842+CS843+CU841+CU842+CU843)*Percapita/30*FZ$4,IF(CS841+CS842+CS843+CT841+CT842+CT843+CU841+CU842+CU843+CV841+CV842+CV843&gt;=16,Fixo/30*FZ$4+(CS841+CS842+CS843+CT841+CT842+CT843+CU841+CU842+CU843+CV841+CV842-16)*Percapita/30*FZ$4))))))</f>
        <v>0</v>
      </c>
      <c r="GA841" s="177">
        <f>IF(C841=4,SUM(CW841+CW842+CW843+CY841+CY842+CY843)*Percapita/30*GA$4+(CX841+CX842+CX843+CZ841+CZ842+CZ843)*Cadeirante/30*GA$4,IF(C841=3,IF(CW844+CY844=10,Fixo/30*GA$4+(CW841+CW842+CW843+CY841+CY842+CY843)*Percapita/30*GA$4+(CX844+CZ844)*Cadeirante/30*GA$4,IF(CW844+CY844&lt;=9,(CW844+CY844)*Crechee/30*GA$4)+(CX844+CZ844)*Cadeirante/30*GA$4+(CW841+CW842+CW843+CY841+CY842+CY843)*Percapita/30*GA$4)+IF(CW844+CY844&gt;=11,Fixo/30*GA$4+(CW844+CY844-10)*Crechee/30*GA$4,0),IF(C841=2,IF(CX841+CX842+CX843+CX844+CZ841+CZ842+CZ843+CZ844=1,Cadeirante/30*GA$4,IF(CX841+CX842+CX843+CX844+CZ841+CZ842+CZ843+CZ844=2,Fixo/30*GA$4,IF(CX841+CX842+CX843+CX844+CZ841+CZ842+CZ843+CZ844&gt;2,Fixo/30*GA$4+(CX841+CX842+CX843+CX844+CZ841+CZ842+CZ843+CZ844-2)*Cadeirante/30*GA$4)))+(CW841+CW842+CW843+CY841+CY842+CY843)*Percapita/30*GA$4+(CW844+CY844)*Crechee/30*GA$4,IF(C841=1,IF(CW841+CW842+CW843+CX841+CX842+CX843+CY841+CY842+CY843+CZ841+CZ842+CZ843&lt;=15,(CW841+CW842+CW843+CY841+CY842+CY843)*Percapita/30*GA$4,IF(CW841+CW842+CW843+CX841+CX842+CX843+CY841+CY842+CY843+CZ841+CZ842+CZ843&gt;=16,Fixo/30*GA$4+(CW841+CW842+CW843+CX841+CX842+CX843+CY841+CY842+CY843+CZ841+CZ842-16)*Percapita/30*GA$4))))))</f>
        <v>0</v>
      </c>
      <c r="GB841" s="177">
        <f>IF(C841=4,SUM(DA841+DA842+DA843+DC841+DC842+DC843)*Percapita/30*GB$4+(DB841+DB842+DB843+DD841+DD842+DD843)*Cadeirante/30*GB$4,IF(C841=3,IF(DA844+DC844=10,Fixo/30*GB$4+(DA841+DA842+DA843+DC841+DC842+DC843)*Percapita/30*GB$4+(DB844+DD844)*Cadeirante/30*GB$4,IF(DA844+DC844&lt;=9,(DA844+DC844)*Crechee/30*GB$4)+(DB844+DD844)*Cadeirante/30*GB$4+(DA841+DA842+DA843+DC841+DC842+DC843)*Percapita/30*GB$4)+IF(DA844+DC844&gt;=11,Fixo/30*GB$4+(DA844+DC844-10)*Crechee/30*GB$4,0),IF(C841=2,IF(DB841+DB842+DB843+DB844+DD841+DD842+DD843+DD844=1,Cadeirante/30*GB$4,IF(DB841+DB842+DB843+DB844+DD841+DD842+DD843+DD844=2,Fixo/30*GB$4,IF(DB841+DB842+DB843+DB844+DD841+DD842+DD843+DD844&gt;2,Fixo/30*GB$4+(DB841+DB842+DB843+DB844+DD841+DD842+DD843+DD844-2)*Cadeirante/30*GB$4)))+(DA841+DA842+DA843+DC841+DC842+DC843)*Percapita/30*GB$4+(DA844+DC844)*Crechee/30*GB$4,IF(C841=1,IF(DA841+DA842+DA843+DB841+DB842+DB843+DC841+DC842+DC843+DD841+DD842+DD843&lt;=15,(DA841+DA842+DA843+DC841+DC842+DC843)*Percapita/30*GB$4,IF(DA841+DA842+DA843+DB841+DB842+DB843+DC841+DC842+DC843+DD841+DD842+DD843&gt;=16,Fixo/30*GB$4+(DA841+DA842+DA843+DB841+DB842+DB843+DC841+DC842+DC843+DD841+DD842-16)*Percapita/30*GB$4))))))</f>
        <v>-102.72800000000001</v>
      </c>
      <c r="GC841" s="177">
        <f>IF(C841=4,SUM(DE841+DE842+DE843+DG841+DG842+DG843)*Percapita/30*GC$4+(DF841+DF842+DF843+DH841+DH842+DH843)*Cadeirante/30*GC$4,IF(C841=3,IF(DE844+DG844=10,Fixo/30*GC$4+(DE841+DE842+DE843+DG841+DG842+DG843)*Percapita/30*GC$4+(DF844+DH844)*Cadeirante/30*GC$4,IF(DE844+DG844&lt;=9,(DE844+DG844)*Crechee/30*GC$4)+(DF844+DH844)*Cadeirante/30*GC$4+(DE841+DE842+DE843+DG841+DG842+DG843)*Percapita/30*GC$4)+IF(DE844+DG844&gt;=11,Fixo/30*GC$4+(DE844+DG844-10)*Crechee/30*GC$4,0),IF(C841=2,IF(DF841+DF842+DF843+DF844+DH841+DH842+DH843+DH844=1,Cadeirante/30*GC$4,IF(DF841+DF842+DF843+DF844+DH841+DH842+DH843+DH844=2,Fixo/30*GC$4,IF(DF841+DF842+DF843+DF844+DH841+DH842+DH843+DH844&gt;2,Fixo/30*GC$4+(DF841+DF842+DF843+DF844+DH841+DH842+DH843+DH844-2)*Cadeirante/30*GC$4)))+(DE841+DE842+DE843+DG841+DG842+DG843)*Percapita/30*GC$4+(DE844+DG844)*Crechee/30*GC$4,IF(C841=1,IF(DE841+DE842+DE843+DF841+DF842+DF843+DG841+DG842+DG843+DH841+DH842+DH843&lt;=15,(DE841+DE842+DE843+DG841+DG842+DG843)*Percapita/30*GC$4,IF(DE841+DE842+DE843+DF841+DF842+DF843+DG841+DG842+DG843+DH841+DH842+DH843&gt;=16,Fixo/30*GC$4+(DE841+DE842+DE843+DF841+DF842+DF843+DG841+DG842+DG843+DH841+DH842-16)*Percapita/30*GC$4))))))</f>
        <v>0</v>
      </c>
      <c r="GD841" s="177">
        <f>IF(C841=4,SUM(DI841+DI842+DI843+DK841+DK842+DK843)*Percapita/30*GD$4+(DJ841+DJ842+DJ843+DL841+DL842+DL843)*Cadeirante/30*GD$4,IF(C841=3,IF(DI844+DK844=10,Fixo/30*GD$4+(DI841+DI842+DI843+DK841+DK842+DK843)*Percapita/30*GD$4+(DJ844+DL844)*Cadeirante/30*GD$4,IF(DI844+DK844&lt;=9,(DI844+DK844)*Crechee/30*GD$4)+(DJ844+DL844)*Cadeirante/30*GD$4+(DI841+DI842+DI843+DK841+DK842+DK843)*Percapita/30*GD$4)+IF(DI844+DK844&gt;=11,Fixo/30*GD$4+(DI844+DK844-10)*Crechee/30*GD$4,0),IF(C841=2,IF(DJ841+DJ842+DJ843+DJ844+DL841+DL842+DL843+DL844=1,Cadeirante/30*GD$4,IF(DJ841+DJ842+DJ843+DJ844+DL841+DL842+DL843+DL844=2,Fixo/30*GD$4,IF(DJ841+DJ842+DJ843+DJ844+DL841+DL842+DL843+DL844&gt;2,Fixo/30*GD$4+(DJ841+DJ842+DJ843+DJ844+DL841+DL842+DL843+DL844-2)*Cadeirante/30*GD$4)))+(DI841+DI842+DI843+DK841+DK842+DK843)*Percapita/30*GD$4+(DI844+DK844)*Crechee/30*GD$4,IF(C841=1,IF(DI841+DI842+DI843+DJ841+DJ842+DJ843+DK841+DK842+DK843+DL841+DL842+DL843&lt;=15,(DI841+DI842+DI843+DK841+DK842+DK843)*Percapita/30*GD$4,IF(DI841+DI842+DI843+DJ841+DJ842+DJ843+DK841+DK842+DK843+DL841+DL842+DL843&gt;=16,Fixo/30*GD$4+(DI841+DI842+DI843+DJ841+DJ842+DJ843+DK841+DK842+DK843+DL841+DL842-16)*Percapita/30*GD$4))))))</f>
        <v>0</v>
      </c>
      <c r="GE841" s="177">
        <f>IF(C841=4,SUM(DM841+DM842+DM843+DO841+DO842+DO843)*Percapita/30*GE$4+(DN841+DN842+DN843+DP841+DP842+DP843)*Cadeirante/30*GE$4,IF(C841=3,IF(DM844+DO844=10,Fixo/30*GE$4+(DM841+DM842+DM843+DO841+DO842+DO843)*Percapita/30*GE$4+(DN844+DP844)*Cadeirante/30*GE$4,IF(DM844+DO844&lt;=9,(DM844+DO844)*Crechee/30*GE$4)+(DN844+DP844)*Cadeirante/30*GE$4+(DM841+DM842+DM843+DO841+DO842+DO843)*Percapita/30*GE$4)+IF(DM844+DO844&gt;=11,Fixo/30*GE$4+(DM844+DO844-10)*Crechee/30*GE$4,0),IF(C841=2,IF(DN841+DN842+DN843+DN844+DP841+DP842+DP843+DP844=1,Cadeirante/30*GE$4,IF(DN841+DN842+DN843+DN844+DP841+DP842+DP843+DP844=2,Fixo/30*GE$4,IF(DN841+DN842+DN843+DN844+DP841+DP842+DP843+DP844&gt;2,Fixo/30*GE$4+(DN841+DN842+DN843+DN844+DP841+DP842+DP843+DP844-2)*Cadeirante/30*GE$4)))+(DM841+DM842+DM843+DO841+DO842+DO843)*Percapita/30*GE$4+(DM844+DO844)*Crechee/30*GE$4,IF(C841=1,IF(DM841+DM842+DM843+DN841+DN842+DN843+DO841+DO842+DO843+DP841+DP842+DP843&lt;=15,(DM841+DM842+DM843+DO841+DO842+DO843)*Percapita/30*GE$4,IF(DM841+DM842+DM843+DN841+DN842+DN843+DO841+DO842+DO843+DP841+DP842+DP843&gt;=16,Fixo/30*GE$4+(DM841+DM842+DM843+DN841+DN842+DN843+DO841+DO842+DO843+DP841+DP842-16)*Percapita/30*GE$4))))))</f>
        <v>0</v>
      </c>
      <c r="GF841" s="177">
        <f>IF(C841=4,SUM(DQ841+DQ842+DQ843+DS841+DS842+DS843)*Percapita/30*GF$4+(DR841+DR842+DR843+DT841+DT842+DT843)*Cadeirante/30*GF$4,IF(C841=3,IF(DQ844+DS844=10,Fixo/30*GF$4+(DQ841+DQ842+DQ843+DS841+DS842+DS843)*Percapita/30*GF$4+(DR844+DT844)*Cadeirante/30*GF$4,IF(DQ844+DS844&lt;=9,(DQ844+DS844)*Crechee/30*GF$4)+(DR844+DT844)*Cadeirante/30*GF$4+(DQ841+DQ842+DQ843+DS841+DS842+DS843)*Percapita/30*GF$4)+IF(DQ844+DS844&gt;=11,Fixo/30*GF$4+(DQ844+DS844-10)*Crechee/30*GF$4,0),IF(C841=2,IF(DR841+DR842+DR843+DR844+DT841+DT842+DT843+DT844=1,Cadeirante/30*GF$4,IF(DR841+DR842+DR843+DR844+DT841+DT842+DT843+DT844=2,Fixo/30*GF$4,IF(DR841+DR842+DR843+DR844+DT841+DT842+DT843+DT844&gt;2,Fixo/30*GF$4+(DR841+DR842+DR843+DR844+DT841+DT842+DT843+DT844-2)*Cadeirante/30*GF$4)))+(DQ841+DQ842+DQ843+DS841+DS842+DS843)*Percapita/30*GF$4+(DQ844+DS844)*Crechee/30*GF$4,IF(C841=1,IF(DQ841+DQ842+DQ843+DR841+DR842+DR843+DS841+DS842+DS843+DT841+DT842+DT843&lt;=15,(DQ841+DQ842+DQ843+DS841+DS842+DS843)*Percapita/30*GF$4,IF(DQ841+DQ842+DQ843+DR841+DR842+DR843+DS841+DS842+DS843+DT841+DT842+DT843&gt;=16,Fixo/30*GF$4+(DQ841+DQ842+DQ843+DR841+DR842+DR843+DS841+DS842+DS843+DT841+DT842-16)*Percapita/30*GF$4))))))</f>
        <v>0</v>
      </c>
      <c r="GG841" s="177">
        <f>IF(C841=4,SUM(DU841+DU842+DU843+DW841+DW842+DW843)*Percapita/30*GG$4+(DV841+DV842+DV843+DX841+DX842+DX843)*Cadeirante/30*GG$4,IF(C841=3,IF(DU844+DW844=10,Fixo/30*GG$4+(DU841+DU842+DU843+DW841+DW842+DW843)*Percapita/30*GG$4+(DV844+DX844)*Cadeirante/30*GG$4,IF(DU844+DW844&lt;=9,(DU844+DW844)*Crechee/30*GG$4)+(DV844+DX844)*Cadeirante/30*GG$4+(DU841+DU842+DU843+DW841+DW842+DW843)*Percapita/30*GG$4)+IF(DU844+DW844&gt;=11,Fixo/30*GG$4+(DU844+DW844-10)*Crechee/30*GG$4,0),IF(C841=2,IF(DV841+DV842+DV843+DV844+DX841+DX842+DX843+DX844=1,Cadeirante/30*GG$4,IF(DV841+DV842+DV843+DV844+DX841+DX842+DX843+DX844=2,Fixo/30*GG$4,IF(DV841+DV842+DV843+DV844+DX841+DX842+DX843+DX844&gt;2,Fixo/30*GG$4+(DV841+DV842+DV843+DV844+DX841+DX842+DX843+DX844-2)*Cadeirante/30*GG$4)))+(DU841+DU842+DU843+DW841+DW842+DW843)*Percapita/30*GG$4+(DU844+DW844)*Crechee/30*GG$4,IF(C841=1,IF(DU841+DU842+DU843+DV841+DV842+DV843+DW841+DW842+DW843+DX841+DX842+DX843&lt;=15,(DU841+DU842+DU843+DW841+DW842+DW843)*Percapita/30*GG$4,IF(DU841+DU842+DU843+DV841+DV842+DV843+DW841+DW842+DW843+DX841+DX842+DX843&gt;=16,Fixo/30*GG$4+(DU841+DU842+DU843+DV841+DV842+DV843+DW841+DW842+DW843+DX841+DX842-16)*Percapita/30*GG$4))))))</f>
        <v>0</v>
      </c>
      <c r="GH841" s="177">
        <f>IF(C841=4,SUM(DY841+DY842+DY843+EA841+EA842+EA843)*Percapita/30*GH$4+(DZ841+DZ842+DZ843+EB841+EB842+EB843)*Cadeirante/30*GH$4,IF(C841=3,IF(DY844+EA844=10,Fixo/30*GH$4+(DY841+DY842+DY843+EA841+EA842+EA843)*Percapita/30*GH$4+(DZ844+EB844)*Cadeirante/30*GH$4,IF(DY844+EA844&lt;=9,(DY844+EA844)*Crechee/30*GH$4)+(DZ844+EB844)*Cadeirante/30*GH$4+(DY841+DY842+DY843+EA841+EA842+EA843)*Percapita/30*GH$4)+IF(DY844+EA844&gt;=11,Fixo/30*GH$4+(DY844+EA844-10)*Crechee/30*GH$4,0),IF(C841=2,IF(DZ841+DZ842+DZ843+DZ844+EB841+EB842+EB843+EB844=1,Cadeirante/30*GH$4,IF(DZ841+DZ842+DZ843+DZ844+EB841+EB842+EB843+EB844=2,Fixo/30*GH$4,IF(DZ841+DZ842+DZ843+DZ844+EB841+EB842+EB843+EB844&gt;2,Fixo/30*GH$4+(DZ841+DZ842+DZ843+DZ844+EB841+EB842+EB843+EB844-2)*Cadeirante/30*GH$4)))+(DY841+DY842+DY843+EA841+EA842+EA843)*Percapita/30*GH$4+(DY844+EA844)*Crechee/30*GH$4,IF(C841=1,IF(DY841+DY842+DY843+DZ841+DZ842+DZ843+EA841+EA842+EA843+EB841+EB842+EB843&lt;=15,(DY841+DY842+DY843+EA841+EA842+EA843)*Percapita/30*GH$4,IF(DY841+DY842+DY843+DZ841+DZ842+DZ843+EA841+EA842+EA843+EB841+EB842+EB843&gt;=16,Fixo/30*GH$4+(DY841+DY842+DY843+DZ841+DZ842+DZ843+EA841+EA842+EA843+EB841+EB842-16)*Percapita/30*GH$4))))))</f>
        <v>0</v>
      </c>
      <c r="GI841" s="177">
        <f>IF(C841=4,SUM(EC841+EC842+EC843+EE841+EE842+EE843)*Percapita/30*GI$4+(ED841+ED842+ED843+EF841+EF842+EF843)*Cadeirante/30*GI$4,IF(C841=3,IF(EC844+EE844=10,Fixo/30*GI$4+(EC841+EC842+EC843+EE841+EE842+EE843)*Percapita/30*GI$4+(ED844+EF844)*Cadeirante/30*GI$4,IF(EC844+EE844&lt;=9,(EC844+EE844)*Crechee/30*GI$4)+(ED844+EF844)*Cadeirante/30*GI$4+(EC841+EC842+EC843+EE841+EE842+EE843)*Percapita/30*GI$4)+IF(EC844+EE844&gt;=11,Fixo/30*GI$4+(EC844+EE844-10)*Crechee/30*GI$4,0),IF(C841=2,IF(ED841+ED842+ED843+ED844+EF841+EF842+EF843+EF844=1,Cadeirante/30*GI$4,IF(ED841+ED842+ED843+ED844+EF841+EF842+EF843+EF844=2,Fixo/30*GI$4,IF(ED841+ED842+ED843+ED844+EF841+EF842+EF843+EF844&gt;2,Fixo/30*GI$4+(ED841+ED842+ED843+ED844+EF841+EF842+EF843+EF844-2)*Cadeirante/30*GI$4)))+(EC841+EC842+EC843+EE841+EE842+EE843)*Percapita/30*GI$4+(EC844+EE844)*Crechee/30*GI$4,IF(C841=1,IF(EC841+EC842+EC843+ED841+ED842+ED843+EE841+EE842+EE843+EF841+EF842+EF843&lt;=15,(EC841+EC842+EC843+EE841+EE842+EE843)*Percapita/30*GI$4,IF(EC841+EC842+EC843+ED841+ED842+ED843+EE841+EE842+EE843+EF841+EF842+EF843&gt;=16,Fixo/30*GI$4+(EC841+EC842+EC843+ED841+ED842+ED843+EE841+EE842+EE843+EF841+EF842-16)*Percapita/30*GI$4))))))</f>
        <v>0</v>
      </c>
      <c r="GJ841" s="177">
        <f>IF(C841=4,SUM(EG841+EG842+EG843+EI841+EI842+EI843)*Percapita/30*GJ$4+(EH841+EH842+EH843+EJ841+EJ842+EJ843)*Cadeirante/30*GJ$4,IF(C841=3,IF(EG844+EI844=10,Fixo/30*GJ$4+(EG841+EG842+EG843+EI841+EI842+EI843)*Percapita/30*GJ$4+(EH844+EJ844)*Cadeirante/30*GJ$4,IF(EG844+EI844&lt;=9,(EG844+EI844)*Crechee/30*GJ$4)+(EH844+EJ844)*Cadeirante/30*GJ$4+(EG841+EG842+EG843+EI841+EI842+EI843)*Percapita/30*GJ$4)+IF(EG844+EI844&gt;=11,Fixo/30*GJ$4+(EG844+EI844-10)*Crechee/30*GJ$4,0),IF(C841=2,IF(EH841+EH842+EH843+EH844+EJ841+EJ842+EJ843+EJ844=1,Cadeirante/30*GJ$4,IF(EH841+EH842+EH843+EH844+EJ841+EJ842+EJ843+EJ844=2,Fixo/30*GJ$4,IF(EH841+EH842+EH843+EH844+EJ841+EJ842+EJ843+EJ844&gt;2,Fixo/30*GJ$4+(EH841+EH842+EH843+EH844+EJ841+EJ842+EJ843+EJ844-2)*Cadeirante/30*GJ$4)))+(EG841+EG842+EG843+EI841+EI842+EI843)*Percapita/30*GJ$4+(EG844+EI844)*Crechee/30*GJ$4,IF(C841=1,IF(EG841+EG842+EG843+EH841+EH842+EH843+EI841+EI842+EI843+EJ841+EJ842+EJ843&lt;=15,(EG841+EG842+EG843+EI841+EI842+EI843)*Percapita/30*GJ$4,IF(EG841+EG842+EG843+EH841+EH842+EH843+EI841+EI842+EI843+EJ841+EJ842+EJ843&gt;=16,Fixo/30*GJ$4+(EG841+EG842+EG843+EH841+EH842+EH843+EI841+EI842+EI843+EJ841+EJ842-16)*Percapita/30*GJ$4))))))</f>
        <v>0</v>
      </c>
      <c r="GK841" s="178"/>
      <c r="GL841" s="103">
        <f t="shared" si="895"/>
        <v>0</v>
      </c>
      <c r="GM841" s="124"/>
      <c r="GN841" s="104">
        <f>SUMIF(V841:V844,"&lt;0")*Cadeirante/30*GN$4+SUMIF(X841:X844,"&lt;0")*Cadeirante/30*GN$4</f>
        <v>0</v>
      </c>
      <c r="GO841" s="104">
        <f>SUMIF(Z841:Z844,"&lt;0")*Cadeirante/30*GO$4+SUMIF(AB841:AB844,"&lt;0")*Cadeirante/30*GO$4</f>
        <v>0</v>
      </c>
      <c r="GP841" s="104">
        <f>SUMIF(AD841:AD844,"&lt;0")*Cadeirante/30*GP$4+SUMIF(AF841:AF844,"&lt;0")*Cadeirante/30*GP$4</f>
        <v>0</v>
      </c>
      <c r="GQ841" s="104">
        <f>SUMIF(AH841:AH844,"&lt;0")*Cadeirante/30*GQ$4+SUMIF(AJ841:AJ844,"&lt;0")*Cadeirante/30*GQ$4</f>
        <v>0</v>
      </c>
      <c r="GR841" s="104">
        <f>SUMIF(AL841:AL844,"&lt;0")*Cadeirante/30*GR$4+SUMIF(AN841:AN844,"&lt;0")*Cadeirante/30*GR$4</f>
        <v>0</v>
      </c>
      <c r="GS841" s="104">
        <f>SUMIF(AP841:AP844,"&lt;0")*Cadeirante/30*GS$4+SUMIF(AR841:AR844,"&lt;0")*Cadeirante/30*GS$4</f>
        <v>0</v>
      </c>
      <c r="GT841" s="104">
        <f>SUMIF(AT841:AT844,"&lt;0")*Cadeirante/30*GT$4+SUMIF(AV841:AV844,"&lt;0")*Cadeirante/30*GT$4</f>
        <v>0</v>
      </c>
      <c r="GU841" s="104">
        <f>SUMIF(AX841:AX844,"&lt;0")*Cadeirante/30*GU$4+SUMIF(AZ841:AZ844,"&lt;0")*Cadeirante/30*GU$4</f>
        <v>0</v>
      </c>
      <c r="GV841" s="104">
        <f>SUMIF(BB841:BB844,"&lt;0")*Cadeirante/30*GV$4+SUMIF(BD841:BD844,"&lt;0")*Cadeirante/30*GV$4</f>
        <v>0</v>
      </c>
      <c r="GW841" s="104">
        <f>SUMIF(BF841:BF844,"&lt;0")*Cadeirante/30*GW$4+SUMIF(BH841:BH844,"&lt;0")*Cadeirante/30*GW$4</f>
        <v>0</v>
      </c>
      <c r="GX841" s="104">
        <f>SUMIF(BJ841:BJ844,"&lt;0")*Cadeirante/30*GX$4+SUMIF(BL841:BL844,"&lt;0")*Cadeirante/30*GX$4</f>
        <v>0</v>
      </c>
      <c r="GY841" s="104">
        <f>SUMIF(BN841:BN844,"&lt;0")*Cadeirante/30*GY$4+SUMIF(BP841:BP844,"&lt;0")*Cadeirante/30*GY$4</f>
        <v>0</v>
      </c>
      <c r="GZ841" s="104">
        <f>SUMIF(BR841:BR844,"&lt;0")*Cadeirante/30*GZ$4+SUMIF(BT841:BT844,"&lt;0")*Cadeirante/30*GZ$4</f>
        <v>0</v>
      </c>
      <c r="HA841" s="104">
        <f>SUMIF(BV841:BV844,"&lt;0")*Cadeirante/30*HA$4+SUMIF(BX841:BX844,"&lt;0")*Cadeirante/30*HA$4</f>
        <v>0</v>
      </c>
      <c r="HB841" s="104">
        <f>SUMIF(BZ841:BZ844,"&lt;0")*Cadeirante/30*HB$4+SUMIF(CB841:CB844,"&lt;0")*Cadeirante/30*HB$4</f>
        <v>0</v>
      </c>
      <c r="HC841" s="104">
        <f>SUMIF(CD841:CD844,"&lt;0")*Cadeirante/30*HC$4+SUMIF(CF841:CF844,"&lt;0")*Cadeirante/30*HC$4</f>
        <v>0</v>
      </c>
      <c r="HD841" s="104">
        <f>SUMIF(CH841:CH844,"&lt;0")*Cadeirante/30*HD$4+SUMIF(CJ841:CJ844,"&lt;0")*Cadeirante/30*HD$4</f>
        <v>0</v>
      </c>
      <c r="HE841" s="104">
        <f>SUMIF(CL841:CL844,"&lt;0")*Cadeirante/30*HE$4+SUMIF(CN841:CN844,"&lt;0")*Cadeirante/30*HE$4</f>
        <v>0</v>
      </c>
      <c r="HF841" s="104">
        <f>SUMIF(CP841:CP844,"&lt;0")*Cadeirante/30*HF$4+SUMIF(CR841:CR844,"&lt;0")*Cadeirante/30*HF$4</f>
        <v>0</v>
      </c>
      <c r="HG841" s="104">
        <f>SUMIF(CT841:CT844,"&lt;0")*Cadeirante/30*HG$4+SUMIF(CV841:CV844,"&lt;0")*Cadeirante/30*HG$4</f>
        <v>0</v>
      </c>
      <c r="HH841" s="104">
        <f>SUMIF(CX841:CX844,"&lt;0")*Cadeirante/30*HH$4+SUMIF(CZ841:CZ844,"&lt;0")*Cadeirante/30*HH$4</f>
        <v>0</v>
      </c>
      <c r="HI841" s="104">
        <f>SUMIF(DB841:DB844,"&lt;0")*Cadeirante/30*HI$4+SUMIF(DD841:DD844,"&lt;0")*Cadeirante/30*HI$4</f>
        <v>0</v>
      </c>
      <c r="HJ841" s="104">
        <f>SUMIF(DF841:DF844,"&lt;0")*Cadeirante/30*HJ$4+SUMIF(DH841:DH844,"&lt;0")*Cadeirante/30*HJ$4</f>
        <v>0</v>
      </c>
      <c r="HK841" s="104">
        <f>SUMIF(DJ841:DJ844,"&lt;0")*Cadeirante/30*HK$4+SUMIF(DL841:DL844,"&lt;0")*Cadeirante/30*HK$4</f>
        <v>0</v>
      </c>
      <c r="HL841" s="104">
        <f>SUMIF(DN841:DN844,"&lt;0")*Cadeirante/30*HL$4+SUMIF(DP841:DP844,"&lt;0")*Cadeirante/30*HL$4</f>
        <v>0</v>
      </c>
      <c r="HM841" s="104">
        <f>SUMIF(DR841:DR844,"&lt;0")*Cadeirante/30*HM$4+SUMIF(DT841:DT844,"&lt;0")*Cadeirante/30*HM$4</f>
        <v>0</v>
      </c>
      <c r="HN841" s="104">
        <f>SUMIF(DV841:DV844,"&lt;0")*Cadeirante/30*HN$4+SUMIF(DX841:DX844,"&lt;0")*Cadeirante/30*HN$4</f>
        <v>0</v>
      </c>
      <c r="HO841" s="104">
        <f>SUMIF(DZ841:DZ844,"&lt;0")*Cadeirante/30*HO$4+SUMIF(EB841:EB844,"&lt;0")*Cadeirante/30*HO$4</f>
        <v>0</v>
      </c>
      <c r="HP841" s="104">
        <f>SUMIF(ED841:ED844,"&lt;0")*Cadeirante/30*HP$4+SUMIF(EF841:EF844,"&lt;0")*Cadeirante/30*HP$4</f>
        <v>0</v>
      </c>
      <c r="HQ841" s="64"/>
      <c r="HR841" s="64"/>
      <c r="HS841" s="64"/>
      <c r="HT841" s="64"/>
      <c r="HU841" s="64"/>
      <c r="HV841" s="64"/>
      <c r="HW841" s="176">
        <v>17629.309999999998</v>
      </c>
      <c r="HX841" s="64"/>
      <c r="HY841" s="280">
        <f>IF(ISTEXT(EM841), VALUE(EM841), EM841)</f>
        <v>0</v>
      </c>
      <c r="HZ841" s="280">
        <f>IF(ISTEXT(EN841), VALUE(EN841), EN841)</f>
        <v>0</v>
      </c>
      <c r="IA841" s="280">
        <f>IF(ISTEXT(EO841), VALUE(EO841), EO841)</f>
        <v>0</v>
      </c>
      <c r="IB841" s="64" t="b">
        <f>HW841=FE841</f>
        <v>0</v>
      </c>
      <c r="IC841" s="64"/>
    </row>
    <row r="842" spans="1:237" s="106" customFormat="1" ht="22.5" customHeight="1" x14ac:dyDescent="0.25">
      <c r="A842" s="368" t="s">
        <v>3928</v>
      </c>
      <c r="B842" s="369" t="s">
        <v>3929</v>
      </c>
      <c r="C842" s="370" t="s">
        <v>3229</v>
      </c>
      <c r="D842" s="371" t="s">
        <v>3917</v>
      </c>
      <c r="E842" s="371" t="s">
        <v>3930</v>
      </c>
      <c r="F842" s="372" t="s">
        <v>3222</v>
      </c>
      <c r="G842" s="372" t="s">
        <v>3223</v>
      </c>
      <c r="H842" s="373" t="s">
        <v>248</v>
      </c>
      <c r="I842" s="374" t="s">
        <v>3931</v>
      </c>
      <c r="J842" s="421" t="s">
        <v>3227</v>
      </c>
      <c r="K842" s="421" t="s">
        <v>3230</v>
      </c>
      <c r="L842" s="329">
        <f>CONTINUA!BV842</f>
        <v>0</v>
      </c>
      <c r="M842" s="329">
        <f>CONTINUA!BW842</f>
        <v>0</v>
      </c>
      <c r="N842" s="657"/>
      <c r="O842" s="658" t="s">
        <v>4236</v>
      </c>
      <c r="P842" s="659" t="s">
        <v>206</v>
      </c>
      <c r="Q842" s="400">
        <v>36</v>
      </c>
      <c r="R842" s="401"/>
      <c r="S842" s="400"/>
      <c r="T842" s="401"/>
      <c r="U842" s="400"/>
      <c r="V842" s="401"/>
      <c r="W842" s="400"/>
      <c r="X842" s="401"/>
      <c r="Y842" s="400"/>
      <c r="Z842" s="401"/>
      <c r="AA842" s="400"/>
      <c r="AB842" s="401"/>
      <c r="AC842" s="400"/>
      <c r="AD842" s="401"/>
      <c r="AE842" s="400"/>
      <c r="AF842" s="401"/>
      <c r="AG842" s="400"/>
      <c r="AH842" s="401"/>
      <c r="AI842" s="400"/>
      <c r="AJ842" s="401"/>
      <c r="AK842" s="400"/>
      <c r="AL842" s="401"/>
      <c r="AM842" s="400">
        <v>7</v>
      </c>
      <c r="AN842" s="401"/>
      <c r="AO842" s="400"/>
      <c r="AP842" s="401"/>
      <c r="AQ842" s="400"/>
      <c r="AR842" s="401"/>
      <c r="AS842" s="400">
        <v>4</v>
      </c>
      <c r="AT842" s="401"/>
      <c r="AU842" s="400">
        <v>1</v>
      </c>
      <c r="AV842" s="401"/>
      <c r="AW842" s="400"/>
      <c r="AX842" s="401"/>
      <c r="AY842" s="400"/>
      <c r="AZ842" s="401"/>
      <c r="BA842" s="400"/>
      <c r="BB842" s="401"/>
      <c r="BC842" s="400"/>
      <c r="BD842" s="401"/>
      <c r="BE842" s="400"/>
      <c r="BF842" s="401"/>
      <c r="BG842" s="400"/>
      <c r="BH842" s="401"/>
      <c r="BI842" s="400"/>
      <c r="BJ842" s="401"/>
      <c r="BK842" s="400"/>
      <c r="BL842" s="401"/>
      <c r="BM842" s="400"/>
      <c r="BN842" s="401"/>
      <c r="BO842" s="400"/>
      <c r="BP842" s="401"/>
      <c r="BQ842" s="400"/>
      <c r="BR842" s="401"/>
      <c r="BS842" s="400"/>
      <c r="BT842" s="401"/>
      <c r="BU842" s="400"/>
      <c r="BV842" s="401"/>
      <c r="BW842" s="400"/>
      <c r="BX842" s="401"/>
      <c r="BY842" s="400"/>
      <c r="BZ842" s="401"/>
      <c r="CA842" s="400"/>
      <c r="CB842" s="401"/>
      <c r="CC842" s="400"/>
      <c r="CD842" s="401"/>
      <c r="CE842" s="400"/>
      <c r="CF842" s="401"/>
      <c r="CG842" s="400"/>
      <c r="CH842" s="401"/>
      <c r="CI842" s="400"/>
      <c r="CJ842" s="401"/>
      <c r="CK842" s="400"/>
      <c r="CL842" s="401"/>
      <c r="CM842" s="400"/>
      <c r="CN842" s="401"/>
      <c r="CO842" s="400"/>
      <c r="CP842" s="401"/>
      <c r="CQ842" s="400"/>
      <c r="CR842" s="401"/>
      <c r="CS842" s="400"/>
      <c r="CT842" s="401"/>
      <c r="CU842" s="400"/>
      <c r="CV842" s="401"/>
      <c r="CW842" s="400"/>
      <c r="CX842" s="401"/>
      <c r="CY842" s="400"/>
      <c r="CZ842" s="401"/>
      <c r="DA842" s="400">
        <v>-1</v>
      </c>
      <c r="DB842" s="401"/>
      <c r="DC842" s="400"/>
      <c r="DD842" s="401"/>
      <c r="DE842" s="400"/>
      <c r="DF842" s="401"/>
      <c r="DG842" s="400"/>
      <c r="DH842" s="401"/>
      <c r="DI842" s="400"/>
      <c r="DJ842" s="401"/>
      <c r="DK842" s="400"/>
      <c r="DL842" s="401"/>
      <c r="DM842" s="400"/>
      <c r="DN842" s="401"/>
      <c r="DO842" s="400"/>
      <c r="DP842" s="401"/>
      <c r="DQ842" s="400"/>
      <c r="DR842" s="401"/>
      <c r="DS842" s="400"/>
      <c r="DT842" s="401"/>
      <c r="DU842" s="400"/>
      <c r="DV842" s="401"/>
      <c r="DW842" s="400"/>
      <c r="DX842" s="401"/>
      <c r="DY842" s="400"/>
      <c r="DZ842" s="401"/>
      <c r="EA842" s="400"/>
      <c r="EB842" s="401"/>
      <c r="EC842" s="400"/>
      <c r="ED842" s="401"/>
      <c r="EE842" s="400"/>
      <c r="EF842" s="401"/>
      <c r="EG842" s="400"/>
      <c r="EH842" s="401"/>
      <c r="EI842" s="400"/>
      <c r="EJ842" s="447"/>
      <c r="EK842" s="511"/>
      <c r="EL842" s="514"/>
      <c r="EM842" s="448"/>
      <c r="EN842" s="344"/>
      <c r="EO842" s="345"/>
      <c r="EP842" s="171">
        <f t="shared" si="888"/>
        <v>36</v>
      </c>
      <c r="EQ842" s="171">
        <f t="shared" si="889"/>
        <v>3</v>
      </c>
      <c r="ER842" s="171">
        <f t="shared" si="890"/>
        <v>8</v>
      </c>
      <c r="ES842" s="171">
        <f t="shared" si="891"/>
        <v>0</v>
      </c>
      <c r="ET842" s="171">
        <f t="shared" si="892"/>
        <v>0</v>
      </c>
      <c r="EU842" s="171">
        <f t="shared" si="893"/>
        <v>0</v>
      </c>
      <c r="EV842" s="172">
        <f t="shared" si="894"/>
        <v>47</v>
      </c>
      <c r="EW842" s="173"/>
      <c r="EX842" s="248">
        <f t="shared" si="956"/>
        <v>0</v>
      </c>
      <c r="EY842" s="174">
        <f>(L842*regular)+(M842*Cadeirantee)</f>
        <v>0</v>
      </c>
      <c r="EZ842" s="249">
        <f>SUMIF(FG842:GJ842,"&gt;0")</f>
        <v>0</v>
      </c>
      <c r="FA842" s="249">
        <f>SUMIF(FG842:GJ842,"&lt;0")+SUMIF(GN842:HP842,"&lt;0")</f>
        <v>0</v>
      </c>
      <c r="FB842" s="174">
        <v>0</v>
      </c>
      <c r="FC842" s="126">
        <f>N842*km*'VALORES TABELA'!$B$13</f>
        <v>0</v>
      </c>
      <c r="FD842" s="250">
        <f t="shared" ref="FD842:FD845" si="957">GL842</f>
        <v>0</v>
      </c>
      <c r="FE842" s="105"/>
      <c r="FF842" s="119"/>
      <c r="FG842" s="119"/>
      <c r="FH842" s="119"/>
      <c r="FI842" s="119"/>
      <c r="FJ842" s="119"/>
      <c r="FK842" s="119"/>
      <c r="FL842" s="119"/>
      <c r="FM842" s="119"/>
      <c r="FN842" s="119"/>
      <c r="FO842" s="119"/>
      <c r="FP842" s="119"/>
      <c r="FQ842" s="119"/>
      <c r="FR842" s="119"/>
      <c r="FS842" s="119"/>
      <c r="FT842" s="119"/>
      <c r="FU842" s="119"/>
      <c r="FV842" s="119"/>
      <c r="FW842" s="119"/>
      <c r="FX842" s="119"/>
      <c r="FY842" s="119"/>
      <c r="FZ842" s="119"/>
      <c r="GA842" s="119"/>
      <c r="GB842" s="119"/>
      <c r="GC842" s="119"/>
      <c r="GD842" s="119"/>
      <c r="GE842" s="119"/>
      <c r="GF842" s="119"/>
      <c r="GG842" s="119"/>
      <c r="GH842" s="119"/>
      <c r="GI842" s="119"/>
      <c r="GJ842" s="119"/>
      <c r="GK842" s="251"/>
      <c r="GL842" s="103">
        <f t="shared" si="895"/>
        <v>0</v>
      </c>
      <c r="GM842" s="124"/>
      <c r="GN842" s="104"/>
      <c r="GO842" s="104"/>
      <c r="GP842" s="104"/>
      <c r="GQ842" s="104"/>
      <c r="GR842" s="104"/>
      <c r="GS842" s="104"/>
      <c r="GT842" s="104"/>
      <c r="GU842" s="104"/>
      <c r="GV842" s="104"/>
      <c r="GW842" s="104"/>
      <c r="GX842" s="104"/>
      <c r="GY842" s="104"/>
      <c r="GZ842" s="104"/>
      <c r="HA842" s="104"/>
      <c r="HB842" s="104"/>
      <c r="HC842" s="104"/>
      <c r="HD842" s="104"/>
      <c r="HE842" s="104"/>
      <c r="HF842" s="104"/>
      <c r="HG842" s="104"/>
      <c r="HH842" s="104"/>
      <c r="HI842" s="104"/>
      <c r="HJ842" s="104"/>
      <c r="HK842" s="104"/>
      <c r="HL842" s="104"/>
      <c r="HM842" s="104"/>
      <c r="HN842" s="104"/>
      <c r="HO842" s="104"/>
      <c r="HP842" s="104"/>
      <c r="HQ842" s="64"/>
      <c r="HR842" s="64"/>
      <c r="HS842" s="64"/>
      <c r="HT842" s="64"/>
      <c r="HU842" s="64"/>
      <c r="HV842" s="64"/>
      <c r="HW842" s="105"/>
      <c r="HX842" s="64"/>
      <c r="HY842" s="280">
        <f t="shared" ref="HY842:HY845" si="958">IF(ISTEXT(EM842), VALUE(EM842), EM842)</f>
        <v>0</v>
      </c>
      <c r="HZ842" s="280">
        <f t="shared" ref="HZ842:HZ845" si="959">IF(ISTEXT(EN842), VALUE(EN842), EN842)</f>
        <v>0</v>
      </c>
      <c r="IA842" s="280">
        <f t="shared" ref="IA842:IA845" si="960">IF(ISTEXT(EO842), VALUE(EO842), EO842)</f>
        <v>0</v>
      </c>
      <c r="IB842" s="64"/>
      <c r="IC842" s="64"/>
    </row>
    <row r="843" spans="1:237" s="106" customFormat="1" ht="22.5" customHeight="1" x14ac:dyDescent="0.25">
      <c r="A843" s="368" t="s">
        <v>3928</v>
      </c>
      <c r="B843" s="369" t="s">
        <v>3929</v>
      </c>
      <c r="C843" s="375" t="s">
        <v>3229</v>
      </c>
      <c r="D843" s="371" t="s">
        <v>3917</v>
      </c>
      <c r="E843" s="371" t="s">
        <v>3930</v>
      </c>
      <c r="F843" s="376" t="s">
        <v>3222</v>
      </c>
      <c r="G843" s="376" t="s">
        <v>3223</v>
      </c>
      <c r="H843" s="373" t="s">
        <v>248</v>
      </c>
      <c r="I843" s="374" t="s">
        <v>3931</v>
      </c>
      <c r="J843" s="421" t="s">
        <v>3227</v>
      </c>
      <c r="K843" s="422" t="s">
        <v>3231</v>
      </c>
      <c r="L843" s="329">
        <f>CONTINUA!BV843</f>
        <v>0</v>
      </c>
      <c r="M843" s="329">
        <f>CONTINUA!BW843</f>
        <v>0</v>
      </c>
      <c r="N843" s="657"/>
      <c r="O843" s="658" t="s">
        <v>4236</v>
      </c>
      <c r="P843" s="659" t="s">
        <v>206</v>
      </c>
      <c r="Q843" s="400"/>
      <c r="R843" s="401"/>
      <c r="S843" s="400"/>
      <c r="T843" s="401"/>
      <c r="U843" s="400"/>
      <c r="V843" s="401"/>
      <c r="W843" s="400"/>
      <c r="X843" s="401"/>
      <c r="Y843" s="400"/>
      <c r="Z843" s="401"/>
      <c r="AA843" s="400"/>
      <c r="AB843" s="401"/>
      <c r="AC843" s="400"/>
      <c r="AD843" s="401"/>
      <c r="AE843" s="400"/>
      <c r="AF843" s="401"/>
      <c r="AG843" s="400"/>
      <c r="AH843" s="401"/>
      <c r="AI843" s="400"/>
      <c r="AJ843" s="401"/>
      <c r="AK843" s="400"/>
      <c r="AL843" s="401"/>
      <c r="AM843" s="400"/>
      <c r="AN843" s="401"/>
      <c r="AO843" s="400"/>
      <c r="AP843" s="401"/>
      <c r="AQ843" s="400"/>
      <c r="AR843" s="401"/>
      <c r="AS843" s="400"/>
      <c r="AT843" s="401"/>
      <c r="AU843" s="400"/>
      <c r="AV843" s="401"/>
      <c r="AW843" s="400"/>
      <c r="AX843" s="401"/>
      <c r="AY843" s="400"/>
      <c r="AZ843" s="401"/>
      <c r="BA843" s="400"/>
      <c r="BB843" s="401"/>
      <c r="BC843" s="400"/>
      <c r="BD843" s="401"/>
      <c r="BE843" s="400"/>
      <c r="BF843" s="401"/>
      <c r="BG843" s="400"/>
      <c r="BH843" s="401"/>
      <c r="BI843" s="400"/>
      <c r="BJ843" s="401"/>
      <c r="BK843" s="400"/>
      <c r="BL843" s="401"/>
      <c r="BM843" s="400"/>
      <c r="BN843" s="401"/>
      <c r="BO843" s="400"/>
      <c r="BP843" s="401"/>
      <c r="BQ843" s="400"/>
      <c r="BR843" s="401"/>
      <c r="BS843" s="400"/>
      <c r="BT843" s="401"/>
      <c r="BU843" s="400"/>
      <c r="BV843" s="401"/>
      <c r="BW843" s="400"/>
      <c r="BX843" s="401"/>
      <c r="BY843" s="400"/>
      <c r="BZ843" s="401"/>
      <c r="CA843" s="400"/>
      <c r="CB843" s="401"/>
      <c r="CC843" s="400"/>
      <c r="CD843" s="401"/>
      <c r="CE843" s="400"/>
      <c r="CF843" s="401"/>
      <c r="CG843" s="400"/>
      <c r="CH843" s="401"/>
      <c r="CI843" s="400"/>
      <c r="CJ843" s="401"/>
      <c r="CK843" s="400"/>
      <c r="CL843" s="401"/>
      <c r="CM843" s="400"/>
      <c r="CN843" s="401"/>
      <c r="CO843" s="400"/>
      <c r="CP843" s="401"/>
      <c r="CQ843" s="400"/>
      <c r="CR843" s="401"/>
      <c r="CS843" s="400"/>
      <c r="CT843" s="401"/>
      <c r="CU843" s="400"/>
      <c r="CV843" s="401"/>
      <c r="CW843" s="400"/>
      <c r="CX843" s="401"/>
      <c r="CY843" s="400"/>
      <c r="CZ843" s="401"/>
      <c r="DA843" s="400"/>
      <c r="DB843" s="401"/>
      <c r="DC843" s="400"/>
      <c r="DD843" s="401"/>
      <c r="DE843" s="400"/>
      <c r="DF843" s="401"/>
      <c r="DG843" s="400"/>
      <c r="DH843" s="401"/>
      <c r="DI843" s="400"/>
      <c r="DJ843" s="401"/>
      <c r="DK843" s="400"/>
      <c r="DL843" s="401"/>
      <c r="DM843" s="400"/>
      <c r="DN843" s="401"/>
      <c r="DO843" s="400"/>
      <c r="DP843" s="401"/>
      <c r="DQ843" s="400"/>
      <c r="DR843" s="401"/>
      <c r="DS843" s="400"/>
      <c r="DT843" s="401"/>
      <c r="DU843" s="400"/>
      <c r="DV843" s="401"/>
      <c r="DW843" s="400"/>
      <c r="DX843" s="401"/>
      <c r="DY843" s="400"/>
      <c r="DZ843" s="401"/>
      <c r="EA843" s="400"/>
      <c r="EB843" s="401"/>
      <c r="EC843" s="400"/>
      <c r="ED843" s="401"/>
      <c r="EE843" s="400"/>
      <c r="EF843" s="401"/>
      <c r="EG843" s="400"/>
      <c r="EH843" s="401"/>
      <c r="EI843" s="400"/>
      <c r="EJ843" s="447"/>
      <c r="EK843" s="511"/>
      <c r="EL843" s="514"/>
      <c r="EM843" s="448"/>
      <c r="EN843" s="344"/>
      <c r="EO843" s="345"/>
      <c r="EP843" s="171">
        <f t="shared" ref="EP843:EP906" si="961">Q843</f>
        <v>0</v>
      </c>
      <c r="EQ843" s="171">
        <f t="shared" ref="EQ843:EQ906" si="962">U843+Y843+AC843+AG843+AK843+AO843+AS843+AW843+BA843+BE843+BI843+BM843+BQ843+BU843+BY843+CC843+CG843+CK843+CO843+CS843+CW843+DA843+DE843+DI843+DM843+DQ843+DU843+DY843+EC843+EG843</f>
        <v>0</v>
      </c>
      <c r="ER843" s="171">
        <f t="shared" ref="ER843:ER906" si="963">S843+W843+AA843+AE843+AI843+AM843+AQ843+AU843+AY843+BC843+BG843+BK843+BO843+BS843+BW843+CA843+CE843+CI843+CM843+CQ843+CU843+CY843+DC843+DG843+DK843+DO843+DS843+DW843+EA843+EE843+EI843</f>
        <v>0</v>
      </c>
      <c r="ES843" s="171">
        <f t="shared" ref="ES843:ES906" si="964">R843</f>
        <v>0</v>
      </c>
      <c r="ET843" s="171">
        <f t="shared" ref="ET843:ET906" si="965">V843+Z843+AD843+AH843+AL843+AP843+AT843+AX843+BB843+BF843+BJ843+BN843+BR843+BV843+BZ843+CD843+CH843+CL843+CP843+CT843+CX843+DB843+DF843+DJ843+DN843+DR843+DV843+DZ843+ED843+EH843</f>
        <v>0</v>
      </c>
      <c r="EU843" s="171">
        <f t="shared" ref="EU843:EU906" si="966">T843+X843+AB843+AF843+AJ843+AN843+AR843+AV843+AZ843+BD843+BH843+BL843+BP843+BT843+BX843+CB843+CF843+CJ843+CN843+CR843+CV843+CZ843+DD843+DH843+DL843+DP843+DT843+DX843+EB843+EF843+EJ843</f>
        <v>0</v>
      </c>
      <c r="EV843" s="172">
        <f t="shared" ref="EV843:EV906" si="967">EP843+EQ843+ES843+ET843+ER843+EU843</f>
        <v>0</v>
      </c>
      <c r="EW843" s="125"/>
      <c r="EX843" s="248">
        <f t="shared" si="956"/>
        <v>0</v>
      </c>
      <c r="EY843" s="174">
        <f>(L843*regular)+(M843*Cadeirantee)</f>
        <v>0</v>
      </c>
      <c r="EZ843" s="249">
        <f>SUMIF(FG843:GJ843,"&gt;0")</f>
        <v>0</v>
      </c>
      <c r="FA843" s="249">
        <f>SUMIF(FG843:GJ843,"&lt;0")+SUMIF(GN843:HP843,"&lt;0")</f>
        <v>0</v>
      </c>
      <c r="FB843" s="174">
        <v>0</v>
      </c>
      <c r="FC843" s="126">
        <f>N843*km*'VALORES TABELA'!$B$13</f>
        <v>0</v>
      </c>
      <c r="FD843" s="250">
        <f t="shared" si="957"/>
        <v>0</v>
      </c>
      <c r="FE843" s="105"/>
      <c r="FF843" s="108"/>
      <c r="FG843" s="108"/>
      <c r="FH843" s="108"/>
      <c r="FI843" s="108"/>
      <c r="FJ843" s="108"/>
      <c r="FK843" s="108"/>
      <c r="FL843" s="108"/>
      <c r="FM843" s="108"/>
      <c r="FN843" s="108"/>
      <c r="FO843" s="108"/>
      <c r="FP843" s="108"/>
      <c r="FQ843" s="108"/>
      <c r="FR843" s="108"/>
      <c r="FS843" s="108"/>
      <c r="FT843" s="108"/>
      <c r="FU843" s="108"/>
      <c r="FV843" s="108"/>
      <c r="FW843" s="108"/>
      <c r="FX843" s="108"/>
      <c r="FY843" s="108"/>
      <c r="FZ843" s="108"/>
      <c r="GA843" s="108"/>
      <c r="GB843" s="108"/>
      <c r="GC843" s="108"/>
      <c r="GD843" s="108"/>
      <c r="GE843" s="108"/>
      <c r="GF843" s="108"/>
      <c r="GG843" s="108"/>
      <c r="GH843" s="108"/>
      <c r="GI843" s="108"/>
      <c r="GJ843" s="108"/>
      <c r="GK843" s="251"/>
      <c r="GL843" s="103">
        <f t="shared" ref="GL843:GL906" si="968">IF(J843="ADAPTADO",T843*Cadeirante/30*GM843+S843*Percapita/30*GM843,IF(J843="NORMAL",(S843+T843)*Percapita/30*GM843,IF(J843="CRECHE",0)))*-1</f>
        <v>0</v>
      </c>
      <c r="GM843" s="124"/>
      <c r="GN843" s="104"/>
      <c r="GO843" s="104"/>
      <c r="GP843" s="104"/>
      <c r="GQ843" s="104"/>
      <c r="GR843" s="104"/>
      <c r="GS843" s="104"/>
      <c r="GT843" s="104"/>
      <c r="GU843" s="104"/>
      <c r="GV843" s="104"/>
      <c r="GW843" s="104"/>
      <c r="GX843" s="104"/>
      <c r="GY843" s="104"/>
      <c r="GZ843" s="104"/>
      <c r="HA843" s="104"/>
      <c r="HB843" s="104"/>
      <c r="HC843" s="104"/>
      <c r="HD843" s="104"/>
      <c r="HE843" s="104"/>
      <c r="HF843" s="104"/>
      <c r="HG843" s="104"/>
      <c r="HH843" s="104"/>
      <c r="HI843" s="104"/>
      <c r="HJ843" s="104"/>
      <c r="HK843" s="104"/>
      <c r="HL843" s="104"/>
      <c r="HM843" s="104"/>
      <c r="HN843" s="104"/>
      <c r="HO843" s="104"/>
      <c r="HP843" s="104"/>
      <c r="HQ843" s="64"/>
      <c r="HR843" s="64"/>
      <c r="HS843" s="64"/>
      <c r="HT843" s="64"/>
      <c r="HU843" s="64"/>
      <c r="HV843" s="64"/>
      <c r="HW843" s="105"/>
      <c r="HX843" s="64"/>
      <c r="HY843" s="280">
        <f t="shared" si="958"/>
        <v>0</v>
      </c>
      <c r="HZ843" s="280">
        <f t="shared" si="959"/>
        <v>0</v>
      </c>
      <c r="IA843" s="280">
        <f t="shared" si="960"/>
        <v>0</v>
      </c>
      <c r="IB843" s="64"/>
      <c r="IC843" s="64"/>
    </row>
    <row r="844" spans="1:237" s="106" customFormat="1" ht="22.5" customHeight="1" x14ac:dyDescent="0.25">
      <c r="A844" s="368" t="s">
        <v>3928</v>
      </c>
      <c r="B844" s="369" t="s">
        <v>3929</v>
      </c>
      <c r="C844" s="375" t="s">
        <v>3229</v>
      </c>
      <c r="D844" s="371" t="s">
        <v>3917</v>
      </c>
      <c r="E844" s="371" t="s">
        <v>3930</v>
      </c>
      <c r="F844" s="376" t="s">
        <v>3222</v>
      </c>
      <c r="G844" s="376" t="s">
        <v>3223</v>
      </c>
      <c r="H844" s="373" t="s">
        <v>248</v>
      </c>
      <c r="I844" s="374" t="s">
        <v>3931</v>
      </c>
      <c r="J844" s="421" t="s">
        <v>3227</v>
      </c>
      <c r="K844" s="423" t="s">
        <v>3232</v>
      </c>
      <c r="L844" s="329">
        <f>CONTINUA!BV844</f>
        <v>0</v>
      </c>
      <c r="M844" s="329">
        <f>CONTINUA!BW844</f>
        <v>0</v>
      </c>
      <c r="N844" s="657"/>
      <c r="O844" s="658" t="s">
        <v>4236</v>
      </c>
      <c r="P844" s="659" t="s">
        <v>206</v>
      </c>
      <c r="Q844" s="400"/>
      <c r="R844" s="401"/>
      <c r="S844" s="400"/>
      <c r="T844" s="401"/>
      <c r="U844" s="400"/>
      <c r="V844" s="401"/>
      <c r="W844" s="400"/>
      <c r="X844" s="401"/>
      <c r="Y844" s="400"/>
      <c r="Z844" s="401"/>
      <c r="AA844" s="400"/>
      <c r="AB844" s="401"/>
      <c r="AC844" s="400"/>
      <c r="AD844" s="401"/>
      <c r="AE844" s="400"/>
      <c r="AF844" s="401"/>
      <c r="AG844" s="400"/>
      <c r="AH844" s="401"/>
      <c r="AI844" s="400"/>
      <c r="AJ844" s="401"/>
      <c r="AK844" s="400"/>
      <c r="AL844" s="401"/>
      <c r="AM844" s="400"/>
      <c r="AN844" s="401"/>
      <c r="AO844" s="400"/>
      <c r="AP844" s="401"/>
      <c r="AQ844" s="400"/>
      <c r="AR844" s="401"/>
      <c r="AS844" s="400"/>
      <c r="AT844" s="401"/>
      <c r="AU844" s="400"/>
      <c r="AV844" s="401"/>
      <c r="AW844" s="400"/>
      <c r="AX844" s="401"/>
      <c r="AY844" s="400"/>
      <c r="AZ844" s="401"/>
      <c r="BA844" s="400"/>
      <c r="BB844" s="401"/>
      <c r="BC844" s="400"/>
      <c r="BD844" s="401"/>
      <c r="BE844" s="400"/>
      <c r="BF844" s="401"/>
      <c r="BG844" s="400"/>
      <c r="BH844" s="401"/>
      <c r="BI844" s="400"/>
      <c r="BJ844" s="401"/>
      <c r="BK844" s="400"/>
      <c r="BL844" s="401"/>
      <c r="BM844" s="400"/>
      <c r="BN844" s="401"/>
      <c r="BO844" s="400"/>
      <c r="BP844" s="401"/>
      <c r="BQ844" s="400"/>
      <c r="BR844" s="401"/>
      <c r="BS844" s="400"/>
      <c r="BT844" s="401"/>
      <c r="BU844" s="400"/>
      <c r="BV844" s="401"/>
      <c r="BW844" s="400"/>
      <c r="BX844" s="401"/>
      <c r="BY844" s="400"/>
      <c r="BZ844" s="401"/>
      <c r="CA844" s="400"/>
      <c r="CB844" s="401"/>
      <c r="CC844" s="400"/>
      <c r="CD844" s="401"/>
      <c r="CE844" s="400"/>
      <c r="CF844" s="401"/>
      <c r="CG844" s="400"/>
      <c r="CH844" s="401"/>
      <c r="CI844" s="400"/>
      <c r="CJ844" s="401"/>
      <c r="CK844" s="400"/>
      <c r="CL844" s="401"/>
      <c r="CM844" s="400"/>
      <c r="CN844" s="401"/>
      <c r="CO844" s="400"/>
      <c r="CP844" s="401"/>
      <c r="CQ844" s="400"/>
      <c r="CR844" s="401"/>
      <c r="CS844" s="400"/>
      <c r="CT844" s="401"/>
      <c r="CU844" s="400"/>
      <c r="CV844" s="401"/>
      <c r="CW844" s="400"/>
      <c r="CX844" s="401"/>
      <c r="CY844" s="400"/>
      <c r="CZ844" s="401"/>
      <c r="DA844" s="400"/>
      <c r="DB844" s="401"/>
      <c r="DC844" s="400"/>
      <c r="DD844" s="401"/>
      <c r="DE844" s="400"/>
      <c r="DF844" s="401"/>
      <c r="DG844" s="400"/>
      <c r="DH844" s="401"/>
      <c r="DI844" s="400"/>
      <c r="DJ844" s="401"/>
      <c r="DK844" s="400"/>
      <c r="DL844" s="401"/>
      <c r="DM844" s="400"/>
      <c r="DN844" s="401"/>
      <c r="DO844" s="400"/>
      <c r="DP844" s="401"/>
      <c r="DQ844" s="400"/>
      <c r="DR844" s="401"/>
      <c r="DS844" s="400"/>
      <c r="DT844" s="401"/>
      <c r="DU844" s="400"/>
      <c r="DV844" s="401"/>
      <c r="DW844" s="400"/>
      <c r="DX844" s="401"/>
      <c r="DY844" s="400"/>
      <c r="DZ844" s="401"/>
      <c r="EA844" s="400"/>
      <c r="EB844" s="401"/>
      <c r="EC844" s="400"/>
      <c r="ED844" s="401"/>
      <c r="EE844" s="400"/>
      <c r="EF844" s="401"/>
      <c r="EG844" s="400"/>
      <c r="EH844" s="401"/>
      <c r="EI844" s="400"/>
      <c r="EJ844" s="447"/>
      <c r="EK844" s="511"/>
      <c r="EL844" s="514"/>
      <c r="EM844" s="448"/>
      <c r="EN844" s="344"/>
      <c r="EO844" s="345"/>
      <c r="EP844" s="171">
        <f t="shared" si="961"/>
        <v>0</v>
      </c>
      <c r="EQ844" s="171">
        <f t="shared" si="962"/>
        <v>0</v>
      </c>
      <c r="ER844" s="171">
        <f t="shared" si="963"/>
        <v>0</v>
      </c>
      <c r="ES844" s="171">
        <f t="shared" si="964"/>
        <v>0</v>
      </c>
      <c r="ET844" s="171">
        <f t="shared" si="965"/>
        <v>0</v>
      </c>
      <c r="EU844" s="171">
        <f t="shared" si="966"/>
        <v>0</v>
      </c>
      <c r="EV844" s="172">
        <f t="shared" si="967"/>
        <v>0</v>
      </c>
      <c r="EW844" s="127"/>
      <c r="EX844" s="248">
        <f t="shared" si="956"/>
        <v>0</v>
      </c>
      <c r="EY844" s="174">
        <f>(L844*regular)+(M844*Cadeirantee)</f>
        <v>0</v>
      </c>
      <c r="EZ844" s="249">
        <f>SUMIF(FG844:GJ844,"&gt;0")</f>
        <v>0</v>
      </c>
      <c r="FA844" s="249">
        <f>SUMIF(FG844:GJ844,"&lt;0")+SUMIF(GN844:HP844,"&lt;0")</f>
        <v>0</v>
      </c>
      <c r="FB844" s="174">
        <v>0</v>
      </c>
      <c r="FC844" s="126">
        <f>N844*km*'VALORES TABELA'!$B$13</f>
        <v>0</v>
      </c>
      <c r="FD844" s="250">
        <f t="shared" si="957"/>
        <v>0</v>
      </c>
      <c r="FE844" s="105"/>
      <c r="FF844" s="118"/>
      <c r="FG844" s="118"/>
      <c r="FH844" s="118"/>
      <c r="FI844" s="118"/>
      <c r="FJ844" s="118"/>
      <c r="FK844" s="118"/>
      <c r="FL844" s="118"/>
      <c r="FM844" s="118"/>
      <c r="FN844" s="118"/>
      <c r="FO844" s="118"/>
      <c r="FP844" s="118"/>
      <c r="FQ844" s="118"/>
      <c r="FR844" s="118"/>
      <c r="FS844" s="118"/>
      <c r="FT844" s="118"/>
      <c r="FU844" s="118"/>
      <c r="FV844" s="118"/>
      <c r="FW844" s="118"/>
      <c r="FX844" s="118"/>
      <c r="FY844" s="118"/>
      <c r="FZ844" s="118"/>
      <c r="GA844" s="118"/>
      <c r="GB844" s="118"/>
      <c r="GC844" s="118"/>
      <c r="GD844" s="118"/>
      <c r="GE844" s="118"/>
      <c r="GF844" s="118"/>
      <c r="GG844" s="118"/>
      <c r="GH844" s="118"/>
      <c r="GI844" s="118"/>
      <c r="GJ844" s="118"/>
      <c r="GK844" s="252"/>
      <c r="GL844" s="103">
        <f t="shared" si="968"/>
        <v>0</v>
      </c>
      <c r="GM844" s="124"/>
      <c r="GN844" s="104"/>
      <c r="GO844" s="104"/>
      <c r="GP844" s="104"/>
      <c r="GQ844" s="104"/>
      <c r="GR844" s="104"/>
      <c r="GS844" s="104"/>
      <c r="GT844" s="104"/>
      <c r="GU844" s="104"/>
      <c r="GV844" s="104"/>
      <c r="GW844" s="104"/>
      <c r="GX844" s="104"/>
      <c r="GY844" s="104"/>
      <c r="GZ844" s="104"/>
      <c r="HA844" s="104"/>
      <c r="HB844" s="104"/>
      <c r="HC844" s="104"/>
      <c r="HD844" s="104"/>
      <c r="HE844" s="104"/>
      <c r="HF844" s="104"/>
      <c r="HG844" s="104"/>
      <c r="HH844" s="104"/>
      <c r="HI844" s="104"/>
      <c r="HJ844" s="104"/>
      <c r="HK844" s="104"/>
      <c r="HL844" s="104"/>
      <c r="HM844" s="104"/>
      <c r="HN844" s="104"/>
      <c r="HO844" s="104"/>
      <c r="HP844" s="104"/>
      <c r="HQ844" s="64"/>
      <c r="HR844" s="65"/>
      <c r="HS844" s="65"/>
      <c r="HT844" s="65"/>
      <c r="HU844" s="65"/>
      <c r="HV844" s="65"/>
      <c r="HW844" s="105"/>
      <c r="HX844" s="65"/>
      <c r="HY844" s="280">
        <f t="shared" si="958"/>
        <v>0</v>
      </c>
      <c r="HZ844" s="280">
        <f t="shared" si="959"/>
        <v>0</v>
      </c>
      <c r="IA844" s="280">
        <f t="shared" si="960"/>
        <v>0</v>
      </c>
      <c r="IB844" s="65"/>
      <c r="IC844" s="65"/>
    </row>
    <row r="845" spans="1:237" s="106" customFormat="1" ht="22.5" customHeight="1" thickBot="1" x14ac:dyDescent="0.3">
      <c r="A845" s="377" t="s">
        <v>3928</v>
      </c>
      <c r="B845" s="378" t="s">
        <v>3929</v>
      </c>
      <c r="C845" s="379" t="s">
        <v>3229</v>
      </c>
      <c r="D845" s="380" t="s">
        <v>3917</v>
      </c>
      <c r="E845" s="380" t="s">
        <v>3930</v>
      </c>
      <c r="F845" s="381" t="s">
        <v>3222</v>
      </c>
      <c r="G845" s="381" t="s">
        <v>3223</v>
      </c>
      <c r="H845" s="382" t="s">
        <v>248</v>
      </c>
      <c r="I845" s="383" t="s">
        <v>3931</v>
      </c>
      <c r="J845" s="421" t="s">
        <v>3227</v>
      </c>
      <c r="K845" s="424" t="s">
        <v>60</v>
      </c>
      <c r="L845" s="329">
        <f>CONTINUA!BV845</f>
        <v>0</v>
      </c>
      <c r="M845" s="329">
        <f>CONTINUA!BW845</f>
        <v>0</v>
      </c>
      <c r="N845" s="657"/>
      <c r="O845" s="658" t="s">
        <v>4236</v>
      </c>
      <c r="P845" s="659" t="s">
        <v>206</v>
      </c>
      <c r="Q845" s="400"/>
      <c r="R845" s="401"/>
      <c r="S845" s="400"/>
      <c r="T845" s="401"/>
      <c r="U845" s="400"/>
      <c r="V845" s="401"/>
      <c r="W845" s="400"/>
      <c r="X845" s="401"/>
      <c r="Y845" s="400"/>
      <c r="Z845" s="401"/>
      <c r="AA845" s="400"/>
      <c r="AB845" s="401"/>
      <c r="AC845" s="400"/>
      <c r="AD845" s="401"/>
      <c r="AE845" s="400"/>
      <c r="AF845" s="401"/>
      <c r="AG845" s="400"/>
      <c r="AH845" s="401"/>
      <c r="AI845" s="400"/>
      <c r="AJ845" s="401"/>
      <c r="AK845" s="400"/>
      <c r="AL845" s="401"/>
      <c r="AM845" s="400"/>
      <c r="AN845" s="401"/>
      <c r="AO845" s="400"/>
      <c r="AP845" s="401"/>
      <c r="AQ845" s="400"/>
      <c r="AR845" s="401"/>
      <c r="AS845" s="400"/>
      <c r="AT845" s="401"/>
      <c r="AU845" s="400"/>
      <c r="AV845" s="401"/>
      <c r="AW845" s="400"/>
      <c r="AX845" s="401"/>
      <c r="AY845" s="400"/>
      <c r="AZ845" s="401"/>
      <c r="BA845" s="400"/>
      <c r="BB845" s="401"/>
      <c r="BC845" s="400"/>
      <c r="BD845" s="401"/>
      <c r="BE845" s="400"/>
      <c r="BF845" s="401"/>
      <c r="BG845" s="400"/>
      <c r="BH845" s="401"/>
      <c r="BI845" s="400"/>
      <c r="BJ845" s="401"/>
      <c r="BK845" s="400"/>
      <c r="BL845" s="401"/>
      <c r="BM845" s="400"/>
      <c r="BN845" s="401"/>
      <c r="BO845" s="400"/>
      <c r="BP845" s="401"/>
      <c r="BQ845" s="400"/>
      <c r="BR845" s="401"/>
      <c r="BS845" s="400"/>
      <c r="BT845" s="401"/>
      <c r="BU845" s="400"/>
      <c r="BV845" s="401"/>
      <c r="BW845" s="400"/>
      <c r="BX845" s="401"/>
      <c r="BY845" s="400"/>
      <c r="BZ845" s="401"/>
      <c r="CA845" s="400"/>
      <c r="CB845" s="401"/>
      <c r="CC845" s="400"/>
      <c r="CD845" s="401"/>
      <c r="CE845" s="400"/>
      <c r="CF845" s="401"/>
      <c r="CG845" s="400"/>
      <c r="CH845" s="401"/>
      <c r="CI845" s="400"/>
      <c r="CJ845" s="401"/>
      <c r="CK845" s="400"/>
      <c r="CL845" s="401"/>
      <c r="CM845" s="400"/>
      <c r="CN845" s="401"/>
      <c r="CO845" s="400"/>
      <c r="CP845" s="401"/>
      <c r="CQ845" s="400"/>
      <c r="CR845" s="401"/>
      <c r="CS845" s="400"/>
      <c r="CT845" s="401"/>
      <c r="CU845" s="400"/>
      <c r="CV845" s="401"/>
      <c r="CW845" s="400"/>
      <c r="CX845" s="401"/>
      <c r="CY845" s="400"/>
      <c r="CZ845" s="401"/>
      <c r="DA845" s="400"/>
      <c r="DB845" s="401"/>
      <c r="DC845" s="400"/>
      <c r="DD845" s="401"/>
      <c r="DE845" s="400"/>
      <c r="DF845" s="401"/>
      <c r="DG845" s="400"/>
      <c r="DH845" s="401"/>
      <c r="DI845" s="400"/>
      <c r="DJ845" s="401"/>
      <c r="DK845" s="400"/>
      <c r="DL845" s="401"/>
      <c r="DM845" s="400"/>
      <c r="DN845" s="401"/>
      <c r="DO845" s="400"/>
      <c r="DP845" s="401"/>
      <c r="DQ845" s="400"/>
      <c r="DR845" s="401"/>
      <c r="DS845" s="400"/>
      <c r="DT845" s="401"/>
      <c r="DU845" s="400"/>
      <c r="DV845" s="401"/>
      <c r="DW845" s="400"/>
      <c r="DX845" s="401"/>
      <c r="DY845" s="400"/>
      <c r="DZ845" s="401"/>
      <c r="EA845" s="400"/>
      <c r="EB845" s="401"/>
      <c r="EC845" s="400"/>
      <c r="ED845" s="401"/>
      <c r="EE845" s="400"/>
      <c r="EF845" s="401"/>
      <c r="EG845" s="400"/>
      <c r="EH845" s="401"/>
      <c r="EI845" s="400"/>
      <c r="EJ845" s="447"/>
      <c r="EK845" s="512"/>
      <c r="EL845" s="515"/>
      <c r="EM845" s="450"/>
      <c r="EN845" s="348"/>
      <c r="EO845" s="348"/>
      <c r="EP845" s="179">
        <f t="shared" si="961"/>
        <v>0</v>
      </c>
      <c r="EQ845" s="179">
        <f t="shared" si="962"/>
        <v>0</v>
      </c>
      <c r="ER845" s="179">
        <f t="shared" si="963"/>
        <v>0</v>
      </c>
      <c r="ES845" s="179">
        <f t="shared" si="964"/>
        <v>0</v>
      </c>
      <c r="ET845" s="179">
        <f t="shared" si="965"/>
        <v>0</v>
      </c>
      <c r="EU845" s="179">
        <f t="shared" si="966"/>
        <v>0</v>
      </c>
      <c r="EV845" s="172">
        <f t="shared" si="967"/>
        <v>0</v>
      </c>
      <c r="EW845" s="253"/>
      <c r="EX845" s="254">
        <v>0</v>
      </c>
      <c r="EY845" s="180">
        <v>0</v>
      </c>
      <c r="EZ845" s="255">
        <v>0</v>
      </c>
      <c r="FA845" s="255">
        <v>0</v>
      </c>
      <c r="FB845" s="180">
        <f>SUM(FF845:GI845)/2</f>
        <v>0</v>
      </c>
      <c r="FC845" s="256">
        <f>N845*km*'VALORES TABELA'!$B$13</f>
        <v>0</v>
      </c>
      <c r="FD845" s="250">
        <f t="shared" si="957"/>
        <v>0</v>
      </c>
      <c r="FE845" s="257"/>
      <c r="FF845" s="181">
        <f>((Q845+S845)*Percapita)+((R845+T845)*Cadeirante)</f>
        <v>0</v>
      </c>
      <c r="FG845" s="181">
        <f>((U845+W845)*Percapita/30*FG$4)+((V845+X845)*Cadeirante/30*FG$4)</f>
        <v>0</v>
      </c>
      <c r="FH845" s="181">
        <f>((Y845+AA845)*Percapita/30*FH$4)+((Z845+AB845)*Cadeirante/30*FH$4)</f>
        <v>0</v>
      </c>
      <c r="FI845" s="181">
        <f>((AC845+AE845)*Percapita/30*FI$4)+((AD845+AF845)*Cadeirante/30*FI$4)</f>
        <v>0</v>
      </c>
      <c r="FJ845" s="181">
        <f>((AG845+AI845)*Percapita/30*FJ$4)+((AH845+AJ845)*Cadeirante/30*FJ$4)</f>
        <v>0</v>
      </c>
      <c r="FK845" s="181">
        <f>((AK845+AM845)*Percapita/30*FK$4)+((AL845+AN845)*Cadeirante/30*FK$4)</f>
        <v>0</v>
      </c>
      <c r="FL845" s="181">
        <f>((AO845+AQ845)*Percapita/30*FL$4)+((AP845+AR845)*Cadeirante/30*FL$4)</f>
        <v>0</v>
      </c>
      <c r="FM845" s="181">
        <f>((AS845+AU845)*Percapita/30*FM$4)+((AT845+AV845)*Cadeirante/30*FM$4)</f>
        <v>0</v>
      </c>
      <c r="FN845" s="181">
        <f>((AW845+AY845)*Percapita/30*FN$4)+((AX845+AZ845)*Cadeirante/30*FN$4)</f>
        <v>0</v>
      </c>
      <c r="FO845" s="181">
        <f>((BA845+BC845)*Percapita/30*FO$4)+((BB845+BD845)*Cadeirante/30*FO$4)</f>
        <v>0</v>
      </c>
      <c r="FP845" s="181">
        <f>((BE845+BG845)*Percapita/30*FP$4)+((BF845+BH845)*Cadeirante/30*FP$4)</f>
        <v>0</v>
      </c>
      <c r="FQ845" s="181">
        <f>((BI845+BK845)*Percapita/30*FQ$4)+((BJ845+BL845)*Cadeirante/30*FQ$4)</f>
        <v>0</v>
      </c>
      <c r="FR845" s="181">
        <f>((BM845+BO845)*Percapita/30*FR$4)+((BN845+BP845)*Cadeirante/30*FR$4)</f>
        <v>0</v>
      </c>
      <c r="FS845" s="181">
        <f>((BQ845+BS845)*Percapita/30*FS$4)+((BR845+BT845)*Cadeirante/30*FS$4)</f>
        <v>0</v>
      </c>
      <c r="FT845" s="181">
        <f>((BU845+BW845)*Percapita/30*FT$4)+((BV845+BX845)*Cadeirante/30*FT$4)</f>
        <v>0</v>
      </c>
      <c r="FU845" s="181">
        <f>((BY845+CA845)*Percapita/30*FU$4)+((BZ845+CB845)*Cadeirante/30*FU$4)</f>
        <v>0</v>
      </c>
      <c r="FV845" s="181">
        <f>((CC845+CE845)*Percapita/30*FV$4)+((CD845+CF845)*Cadeirante/30*FV$4)</f>
        <v>0</v>
      </c>
      <c r="FW845" s="181">
        <f>((CG845+CI845)*Percapita/30*FW$4)+((CI845+CK845)*Cadeirante/30*FW$4)</f>
        <v>0</v>
      </c>
      <c r="FX845" s="181">
        <f>((CK845+CM845)*Percapita/30*FX$4)+((CL845+CN845)*Cadeirante/30*FX$4)</f>
        <v>0</v>
      </c>
      <c r="FY845" s="181">
        <f>((CO845+CQ845)*Percapita/30*FY$4)+((CP845+CR845)*Cadeirante/30*FY$4)</f>
        <v>0</v>
      </c>
      <c r="FZ845" s="181">
        <f>((CS845+CU845)*Percapita/30*FZ$4)+((CT845+CV845)*Cadeirante/30*FZ$4)</f>
        <v>0</v>
      </c>
      <c r="GA845" s="181">
        <f>((CW845+CY845)*Percapita/30*GA$4)+((CX845+CZ845)*Cadeirante/30*GA$4)</f>
        <v>0</v>
      </c>
      <c r="GB845" s="181">
        <f>((DA845+DC845)*Percapita/30*GB$4)+((DB845+DD845)*Cadeirante/30*GB$4)</f>
        <v>0</v>
      </c>
      <c r="GC845" s="181">
        <f>((DE845+DG845)*Percapita/30*GC$4)+((DF845+DH845)*Cadeirante/30*GC$4)</f>
        <v>0</v>
      </c>
      <c r="GD845" s="181">
        <f>((DI845+DK845)*Percapita/30*GD$4)+((DJ845+DL845)*Cadeirante/30*GD$4)</f>
        <v>0</v>
      </c>
      <c r="GE845" s="181">
        <f>((DM845+DO845)*Percapita/30*GE$4)+((DN845+DP845)*Cadeirante/30*GE$4)</f>
        <v>0</v>
      </c>
      <c r="GF845" s="181">
        <f>((DQ845+DS845)*Percapita/30*GF$4)+((DR845+DT845)*Cadeirante/30*GF$4)</f>
        <v>0</v>
      </c>
      <c r="GG845" s="181">
        <f>((DU845+DW845)*Percapita/30*GG$4)+((DV845+DX845)*Cadeirante/30*GG$4)</f>
        <v>0</v>
      </c>
      <c r="GH845" s="181">
        <f>((DY845+EA845)*Percapita/30*GH$4)+((DZ845+EB845)*Cadeirante/30*GH$4)</f>
        <v>0</v>
      </c>
      <c r="GI845" s="181">
        <f>((EC845+EE845)*Percapita/30*GI$4)+((ED845+EF845)*Cadeirante/30*GI$4)</f>
        <v>0</v>
      </c>
      <c r="GJ845" s="181">
        <f>((EG845+EI845)*Percapita)+((EH845+EJ845)*Cadeirante)</f>
        <v>0</v>
      </c>
      <c r="GK845" s="258"/>
      <c r="GL845" s="103">
        <f t="shared" si="968"/>
        <v>0</v>
      </c>
      <c r="GM845" s="124"/>
      <c r="GN845" s="182"/>
      <c r="GO845" s="182"/>
      <c r="GP845" s="182"/>
      <c r="GQ845" s="182"/>
      <c r="GR845" s="182"/>
      <c r="GS845" s="182"/>
      <c r="GT845" s="182"/>
      <c r="GU845" s="182"/>
      <c r="GV845" s="182"/>
      <c r="GW845" s="182"/>
      <c r="GX845" s="182"/>
      <c r="GY845" s="182"/>
      <c r="GZ845" s="182"/>
      <c r="HA845" s="182"/>
      <c r="HB845" s="182"/>
      <c r="HC845" s="182"/>
      <c r="HD845" s="182"/>
      <c r="HE845" s="182"/>
      <c r="HF845" s="182"/>
      <c r="HG845" s="182"/>
      <c r="HH845" s="182"/>
      <c r="HI845" s="182"/>
      <c r="HJ845" s="182"/>
      <c r="HK845" s="182"/>
      <c r="HL845" s="182"/>
      <c r="HM845" s="182"/>
      <c r="HN845" s="182"/>
      <c r="HO845" s="182"/>
      <c r="HP845" s="259"/>
      <c r="HQ845" s="64"/>
      <c r="HW845" s="257"/>
      <c r="HY845" s="280">
        <f t="shared" si="958"/>
        <v>0</v>
      </c>
      <c r="HZ845" s="280">
        <f t="shared" si="959"/>
        <v>0</v>
      </c>
      <c r="IA845" s="280">
        <f t="shared" si="960"/>
        <v>0</v>
      </c>
    </row>
    <row r="846" spans="1:237" s="106" customFormat="1" ht="22.5" customHeight="1" x14ac:dyDescent="0.25">
      <c r="A846" t="s">
        <v>3932</v>
      </c>
      <c r="B846" s="522" t="s">
        <v>3933</v>
      </c>
      <c r="C846" s="523">
        <v>1</v>
      </c>
      <c r="D846" s="524" t="s">
        <v>3934</v>
      </c>
      <c r="E846" s="524" t="s">
        <v>3935</v>
      </c>
      <c r="F846" s="525" t="s">
        <v>3222</v>
      </c>
      <c r="G846" s="525" t="s">
        <v>3223</v>
      </c>
      <c r="H846" s="350" t="s">
        <v>249</v>
      </c>
      <c r="I846" s="351" t="s">
        <v>3936</v>
      </c>
      <c r="J846" s="409" t="s">
        <v>3227</v>
      </c>
      <c r="K846" s="410" t="s">
        <v>3228</v>
      </c>
      <c r="L846" s="329">
        <f>CONTINUA!BV846</f>
        <v>0</v>
      </c>
      <c r="M846" s="329">
        <f>CONTINUA!BW846</f>
        <v>0</v>
      </c>
      <c r="N846" s="657"/>
      <c r="O846" s="658" t="s">
        <v>4237</v>
      </c>
      <c r="P846" s="659" t="s">
        <v>206</v>
      </c>
      <c r="Q846" s="400"/>
      <c r="R846" s="401"/>
      <c r="S846" s="400"/>
      <c r="T846" s="401"/>
      <c r="U846" s="400"/>
      <c r="V846" s="401"/>
      <c r="W846" s="400"/>
      <c r="X846" s="401"/>
      <c r="Y846" s="400"/>
      <c r="Z846" s="401"/>
      <c r="AA846" s="400"/>
      <c r="AB846" s="401"/>
      <c r="AC846" s="400"/>
      <c r="AD846" s="401"/>
      <c r="AE846" s="400"/>
      <c r="AF846" s="401"/>
      <c r="AG846" s="400"/>
      <c r="AH846" s="401"/>
      <c r="AI846" s="400"/>
      <c r="AJ846" s="401"/>
      <c r="AK846" s="400"/>
      <c r="AL846" s="401"/>
      <c r="AM846" s="400"/>
      <c r="AN846" s="401"/>
      <c r="AO846" s="400"/>
      <c r="AP846" s="401"/>
      <c r="AQ846" s="400"/>
      <c r="AR846" s="401"/>
      <c r="AS846" s="400"/>
      <c r="AT846" s="401"/>
      <c r="AU846" s="400"/>
      <c r="AV846" s="401"/>
      <c r="AW846" s="400"/>
      <c r="AX846" s="401"/>
      <c r="AY846" s="400"/>
      <c r="AZ846" s="401"/>
      <c r="BA846" s="400"/>
      <c r="BB846" s="401"/>
      <c r="BC846" s="400"/>
      <c r="BD846" s="401"/>
      <c r="BE846" s="400"/>
      <c r="BF846" s="401"/>
      <c r="BG846" s="400"/>
      <c r="BH846" s="401"/>
      <c r="BI846" s="400"/>
      <c r="BJ846" s="401"/>
      <c r="BK846" s="400"/>
      <c r="BL846" s="401"/>
      <c r="BM846" s="400"/>
      <c r="BN846" s="401"/>
      <c r="BO846" s="400"/>
      <c r="BP846" s="401"/>
      <c r="BQ846" s="400"/>
      <c r="BR846" s="401"/>
      <c r="BS846" s="400"/>
      <c r="BT846" s="401"/>
      <c r="BU846" s="400"/>
      <c r="BV846" s="401"/>
      <c r="BW846" s="400"/>
      <c r="BX846" s="401"/>
      <c r="BY846" s="400"/>
      <c r="BZ846" s="401"/>
      <c r="CA846" s="400"/>
      <c r="CB846" s="401"/>
      <c r="CC846" s="400"/>
      <c r="CD846" s="401"/>
      <c r="CE846" s="400"/>
      <c r="CF846" s="401"/>
      <c r="CG846" s="400"/>
      <c r="CH846" s="401"/>
      <c r="CI846" s="400"/>
      <c r="CJ846" s="401"/>
      <c r="CK846" s="400"/>
      <c r="CL846" s="401"/>
      <c r="CM846" s="400"/>
      <c r="CN846" s="401"/>
      <c r="CO846" s="400"/>
      <c r="CP846" s="401"/>
      <c r="CQ846" s="400"/>
      <c r="CR846" s="401"/>
      <c r="CS846" s="400"/>
      <c r="CT846" s="401"/>
      <c r="CU846" s="400"/>
      <c r="CV846" s="401"/>
      <c r="CW846" s="400"/>
      <c r="CX846" s="401"/>
      <c r="CY846" s="400"/>
      <c r="CZ846" s="401"/>
      <c r="DA846" s="400"/>
      <c r="DB846" s="401"/>
      <c r="DC846" s="400"/>
      <c r="DD846" s="401"/>
      <c r="DE846" s="400"/>
      <c r="DF846" s="401"/>
      <c r="DG846" s="400"/>
      <c r="DH846" s="401"/>
      <c r="DI846" s="400"/>
      <c r="DJ846" s="401"/>
      <c r="DK846" s="400"/>
      <c r="DL846" s="401"/>
      <c r="DM846" s="400"/>
      <c r="DN846" s="401"/>
      <c r="DO846" s="400"/>
      <c r="DP846" s="401"/>
      <c r="DQ846" s="400"/>
      <c r="DR846" s="401"/>
      <c r="DS846" s="400"/>
      <c r="DT846" s="401"/>
      <c r="DU846" s="400"/>
      <c r="DV846" s="401"/>
      <c r="DW846" s="400"/>
      <c r="DX846" s="401"/>
      <c r="DY846" s="400"/>
      <c r="DZ846" s="401"/>
      <c r="EA846" s="400"/>
      <c r="EB846" s="401"/>
      <c r="EC846" s="400"/>
      <c r="ED846" s="401"/>
      <c r="EE846" s="400"/>
      <c r="EF846" s="401"/>
      <c r="EG846" s="400"/>
      <c r="EH846" s="401"/>
      <c r="EI846" s="400"/>
      <c r="EJ846" s="447"/>
      <c r="EK846" s="510"/>
      <c r="EL846" s="513"/>
      <c r="EM846" s="520"/>
      <c r="EN846" s="520"/>
      <c r="EO846" s="520"/>
      <c r="EP846" s="171">
        <f t="shared" si="961"/>
        <v>0</v>
      </c>
      <c r="EQ846" s="171">
        <f t="shared" si="962"/>
        <v>0</v>
      </c>
      <c r="ER846" s="171">
        <f t="shared" si="963"/>
        <v>0</v>
      </c>
      <c r="ES846" s="171">
        <f t="shared" si="964"/>
        <v>0</v>
      </c>
      <c r="ET846" s="171">
        <f t="shared" si="965"/>
        <v>0</v>
      </c>
      <c r="EU846" s="171">
        <f t="shared" si="966"/>
        <v>0</v>
      </c>
      <c r="EV846" s="172">
        <f t="shared" si="967"/>
        <v>0</v>
      </c>
      <c r="EW846" s="367">
        <f>IF(C846=4,IF(MAX(Q846:EJ848)&gt;0,(Especiall/30*(IF(($G846-$F846)=($G$5-$F$5),30,IF(DAY($G846)=31,($G846-$F846),($G846-$F846)+1)))),0),0)</f>
        <v>0</v>
      </c>
      <c r="EX846" s="248">
        <f t="shared" ref="EX846:EX849" si="969">FF846</f>
        <v>18664.190000000002</v>
      </c>
      <c r="EY846" s="174">
        <f>(L846*regular)+(M846*Cadeirantee)</f>
        <v>0</v>
      </c>
      <c r="EZ846" s="249">
        <f>SUMIF(FG846:GJ846,"&gt;0")</f>
        <v>0</v>
      </c>
      <c r="FA846" s="249">
        <f>SUMIF(FG846:GJ846,"&lt;0")+SUMIF(GN846:HP846,"&lt;0")</f>
        <v>0</v>
      </c>
      <c r="FB846" s="174">
        <v>0</v>
      </c>
      <c r="FC846" s="175">
        <f>N846*km*'VALORES TABELA'!$B$13</f>
        <v>0</v>
      </c>
      <c r="FD846" s="250">
        <f>GL846</f>
        <v>0</v>
      </c>
      <c r="FE846" s="176">
        <f>(EW846+EW847+EW848+EW849+EX846+EX847+EX848+EX849+EY846+EY847+EY848+EY849+EY850+EZ846+EZ847+EZ848+EZ849+FA846+FA847+FA848+FA849+FC846+FC847+FC848+FC849+HY846-HZ846-IA846+FD846+FD847+FD848+FD849+FB850)</f>
        <v>18664.190000000002</v>
      </c>
      <c r="FF846" s="177">
        <f>IF(C846=4,SUM(Q846+Q847+Q848+S846+S847+S848)*Percapita/30*FF$4+(R846+R847+R848+T846+T847+T848)*Cadeirante/30*FF$4,IF(C846=3,IF(Q849+S849=10,Fixo/30*FF$4+(Q846+Q847+Q848+S846+S847+S848)*Percapita/30*FF$4+(R849+T849)*Cadeirante/30*FF$4,IF(Q849+S849&lt;=9,(Q849+S849)*Crechee/30*FF$4)+(R849+T849)*Cadeirante/30*FF$4+(Q846+Q847+Q848+S846+S847+S848)*Percapita/30*FF$4)+IF(Q849+S849&gt;=11,Fixo/30*FF$4+(Q849+S849-10)*Crechee/30*FF$4,0),IF(C846=2,IF(R846+R847+R848+R849+T846+T847+T848+T849=1,Cadeirante/30*FF$4,IF(R846+R847+R848+R849+T846+T847+T848+T849=2,Fixo/30*FF$4,IF(R846+R847+R848+R849+T846+T847+T848+T849&gt;2,Fixo/30*FF$4+(R846+R847+R848+R849+T846+T847+T848+T849-2)*Cadeirante/30*FF$4)))+(Q846+Q847+Q848+S846+S847+S848)*Percapita/30*FF$4+(Q849+S849)*Crechee/30*FF$4,IF(C846=1,IF(Q846+Q847+Q848+R846+R847+R848+S846+S847+S848+T846+T847+T848&lt;=15,(Q846+Q847+Q848+S846+S847+S848)*Percapita/30*FF$4,IF(Q846+Q847+Q848+R846+R847+R848+S846+S847+S848+T846+T847+T848&gt;=16,Fixo/30*FF$4+(Q846+Q847+Q848+R846+R847+R848+S846+S847+S848+T846+T847-16)*Percapita/30*FF$4))))))</f>
        <v>18664.190000000002</v>
      </c>
      <c r="FG846" s="177">
        <f>IF(C846=4,SUM(U846+U847+U848+W846+W847+W848)*Percapita/30*FG$4+(V846+V847+V848+X846+X847+X848)*Cadeirante/30*FG$4,IF(C846=3,IF(U849+W849=10,Fixo/30*FG$4+(U846+U847+U848+W846+W847+W848)*Percapita/30*FG$4+(V849+X849)*Cadeirante/30*FG$4,IF(U849+W849&lt;=9,(U849+W849)*Crechee/30*FG$4)+(V849+X849)*Cadeirante/30*FG$4+(U846+U847+U848+W846+W847+W848)*Percapita/30*FG$4)+IF(U849+W849&gt;=11,Fixo/30*FG$4+(U849+W849-10)*Crechee/30*FG$4,0),IF(C846=2,IF(V846+V847+V848+V849+X846+X847+X848+X849=1,Cadeirante/30*FG$4,IF(V846+V847+V848+V849+X846+X847+X848+X849=2,Fixo/30*FG$4,IF(V846+V847+V848+V849+X846+X847+X848+X849&gt;2,Fixo/30*FG$4+(V846+V847+V848+V849+X846+X847+X848+X849-2)*Cadeirante/30*FG$4)))+(U846+U847+U848+W846+W847+W848)*Percapita/30*FG$4+(U849+W849)*Crechee/30*FG$4,IF(C846=1,IF(U846+U847+U848+V846+V847+V848+W846+W847+W848+X846+X847+X848&lt;=15,(U846+U847+U848+W846+W847+W848)*Percapita/30*FG$4,IF(U846+U847+U848+V846+V847+V848+W846+W847+W848+X846+X847+X848&gt;=16,Fixo/30*FG$4+(U846+U847+U848+V846+V847+V848+W846+W847+W848+X846+X847-16)*Percapita/30*FG$4))))))</f>
        <v>0</v>
      </c>
      <c r="FH846" s="177">
        <f>IF(C846=4,SUM(Y846+Y847+Y848+AA846+AA847+AA848)*Percapita/30*FH$4+(Z846+Z847+Z848+AB846+AB847+AB848)*Cadeirante/30*FH$4,IF(C846=3,IF(Y849+AA849=10,Fixo/30*FH$4+(Y846+Y847+Y848+AA846+AA847+AA848)*Percapita/30*FH$4+(Z849+AB849)*Cadeirante/30*FH$4,IF(Y849+AA849&lt;=9,(Y849+AA849)*Crechee/30*FH$4)+(Z849+AB849)*Cadeirante/30*FH$4+(Y846+Y847+Y848+AA846+AA847+AA848)*Percapita/30*FH$4)+IF(Y849+AA849&gt;=11,Fixo/30*FH$4+(Y849+AA849-10)*Crechee/30*FH$4,0),IF(C846=2,IF(Z846+Z847+Z848+Z849+AB846+AB847+AB848+AB849=1,Cadeirante/30*FH$4,IF(Z846+Z847+Z848+Z849+AB846+AB847+AB848+AB849=2,Fixo/30*FH$4,IF(Z846+Z847+Z848+Z849+AB846+AB847+AB848+AB849&gt;2,Fixo/30*FH$4+(Z846+Z847+Z848+Z849+AB846+AB847+AB848+AB849-2)*Cadeirante/30*FH$4)))+(Y846+Y847+Y848+AA846+AA847+AA848)*Percapita/30*FH$4+(Y849+AA849)*Crechee/30*FH$4,IF(C846=1,IF(Y846+Y847+Y848+Z846+Z847+Z848+AA846+AA847+AA848+AB846+AB847+AB848&lt;=15,(Y846+Y847+Y848+AA846+AA847+AA848)*Percapita/30*FH$4,IF(Y846+Y847+Y848+Z846+Z847+Z848+AA846+AA847+AA848+AB846+AB847+AB848&gt;=16,Fixo/30*FH$4+(Y846+Y847+Y848+Z846+Z847+Z848+AA846+AA847+AA848+AB846+AB847-16)*Percapita/30*FH$4))))))</f>
        <v>0</v>
      </c>
      <c r="FI846" s="177">
        <f>IF(C846=4,SUM(AC846+AC847+AC848+AE846+AE847+AE848)*Percapita/30*FI$4+(AD846+AD847+AD848+AF846+AF847+AF848)*Cadeirante/30*FI$4,IF(C846=3,IF(AC849+AE849=10,Fixo/30*FI$4+(AC846+AC847+AC848+AE846+AE847+AE848)*Percapita/30*FI$4+(AD849+AF849)*Cadeirante/30*FI$4,IF(AC849+AE849&lt;=9,(AC849+AE849)*Crechee/30*FI$4)+(AD849+AF849)*Cadeirante/30*FI$4+(AC846+AC847+AC848+AE846+AE847+AE848)*Percapita/30*FI$4)+IF(AC849+AE849&gt;=11,Fixo/30*FI$4+(AC849+AE849-10)*Crechee/30*FI$4,0),IF(C846=2,IF(AD846+AD847+AD848+AD849+AF846+AF847+AF848+AF849=1,Cadeirante/30*FI$4,IF(AD846+AD847+AD848+AD849+AF846+AF847+AF848+AF849=2,Fixo/30*FI$4,IF(AD846+AD847+AD848+AD849+AF846+AF847+AF848+AF849&gt;2,Fixo/30*FI$4+(AD846+AD847+AD848+AD849+AF846+AF847+AF848+AF849-2)*Cadeirante/30*FI$4)))+(AC846+AC847+AC848+AE846+AE847+AE848)*Percapita/30*FI$4+(AC849+AE849)*Crechee/30*FI$4,IF(C846=1,IF(AC846+AC847+AC848+AD846+AD847+AD848+AE846+AE847+AE848+AF846+AF847+AF848&lt;=15,(AC846+AC847+AC848+AE846+AE847+AE848)*Percapita/30*FI$4,IF(AC846+AC847+AC848+AD846+AD847+AD848+AE846+AE847+AE848+AF846+AF847+AF848&gt;=16,Fixo/30*FI$4+(AC846+AC847+AC848+AD846+AD847+AD848+AE846+AE847+AE848+AF846+AF847-16)*Percapita/30*FI$4))))))</f>
        <v>0</v>
      </c>
      <c r="FJ846" s="177">
        <f>IF(C846=4,SUM(AG846+AG847+AG848+AI846+AI847+AI848)*Percapita/30*FJ$4+(AH846+AH847+AH848+AJ846+AJ847+AJ848)*Cadeirante/30*FJ$4,IF(C846=3,IF(AG849+AI849=10,Fixo/30*FJ$4+(AG846+AG847+AG848+AI846+AI847+AI848)*Percapita/30*FJ$4+(AH849+AJ849)*Cadeirante/30*FJ$4,IF(AG849+AI849&lt;=9,(AG849+AI849)*Crechee/30*FJ$4)+(AH849+AJ849)*Cadeirante/30*FJ$4+(AG846+AG847+AG848+AI846+AI847+AI848)*Percapita/30*FJ$4)+IF(AG849+AI849&gt;=11,Fixo/30*FJ$4+(AG849+AI849-10)*Crechee/30*FJ$4,0),IF(C846=2,IF(AH846+AH847+AH848+AH849+AJ846+AJ847+AJ848+AJ849=1,Cadeirante/30*FJ$4,IF(AH846+AH847+AH848+AH849+AJ846+AJ847+AJ848+AJ849=2,Fixo/30*FJ$4,IF(AH846+AH847+AH848+AH849+AJ846+AJ847+AJ848+AJ849&gt;2,Fixo/30*FJ$4+(AH846+AH847+AH848+AH849+AJ846+AJ847+AJ848+AJ849-2)*Cadeirante/30*FJ$4)))+(AG846+AG847+AG848+AI846+AI847+AI848)*Percapita/30*FJ$4+(AG849+AI849)*Crechee/30*FJ$4,IF(C846=1,IF(AG846+AG847+AG848+AH846+AH847+AH848+AI846+AI847+AI848+AJ846+AJ847+AJ848&lt;=15,(AG846+AG847+AG848+AI846+AI847+AI848)*Percapita/30*FJ$4,IF(AG846+AG847+AG848+AH846+AH847+AH848+AI846+AI847+AI848+AJ846+AJ847+AJ848&gt;=16,Fixo/30*FJ$4+(AG846+AG847+AG848+AH846+AH847+AH848+AI846+AI847+AI848+AJ846+AJ847-16)*Percapita/30*FJ$4))))))</f>
        <v>0</v>
      </c>
      <c r="FK846" s="177">
        <f>IF(C846=4,SUM(AK846+AK847+AK848+AM846+AM847+AM848)*Percapita/30*FK$4+(AL846+AL847+AL848+AN846+AN847+AN848)*Cadeirante/30*FK$4,IF(C846=3,IF(AK849+AM849=10,Fixo/30*FK$4+(AK846+AK847+AK848+AM846+AM847+AM848)*Percapita/30*FK$4+(AL849+AN849)*Cadeirante/30*FK$4,IF(AK849+AM849&lt;=9,(AK849+AM849)*Crechee/30*FK$4)+(AL849+AN849)*Cadeirante/30*FK$4+(AK846+AK847+AK848+AM846+AM847+AM848)*Percapita/30*FK$4)+IF(AK849+AM849&gt;=11,Fixo/30*FK$4+(AK849+AM849-10)*Crechee/30*FK$4,0),IF(C846=2,IF(AL846+AL847+AL848+AL849+AN846+AN847+AN848+AN849=1,Cadeirante/30*FK$4,IF(AL846+AL847+AL848+AL849+AN846+AN847+AN848+AN849=2,Fixo/30*FK$4,IF(AL846+AL847+AL848+AL849+AN846+AN847+AN848+AN849&gt;2,Fixo/30*FK$4+(AL846+AL847+AL848+AL849+AN846+AN847+AN848+AN849-2)*Cadeirante/30*FK$4)))+(AK846+AK847+AK848+AM846+AM847+AM848)*Percapita/30*FK$4+(AK849+AM849)*Crechee/30*FK$4,IF(C846=1,IF(AK846+AK847+AK848+AL846+AL847+AL848+AM846+AM847+AM848+AN846+AN847+AN848&lt;=15,(AK846+AK847+AK848+AM846+AM847+AM848)*Percapita/30*FK$4,IF(AK846+AK847+AK848+AL846+AL847+AL848+AM846+AM847+AM848+AN846+AN847+AN848&gt;=16,Fixo/30*FK$4+(AK846+AK847+AK848+AL846+AL847+AL848+AM846+AM847+AM848+AN846+AN847-16)*Percapita/30*FK$4))))))</f>
        <v>0</v>
      </c>
      <c r="FL846" s="177">
        <f>IF(C846=4,SUM(AO846+AO847+AO848+AQ846+AQ847+AQ848)*Percapita/30*FL$4+(AP846+AP847+AP848+AR846+AR847+AR848)*Cadeirante/30*FL$4,IF(C846=3,IF(AO849+AQ849=10,Fixo/30*FL$4+(AO846+AO847+AO848+AQ846+AQ847+AQ848)*Percapita/30*FL$4+(AP849+AR849)*Cadeirante/30*FL$4,IF(AO849+AQ849&lt;=9,(AO849+AQ849)*Crechee/30*FL$4)+(AP849+AR849)*Cadeirante/30*FL$4+(AO846+AO847+AO848+AQ846+AQ847+AQ848)*Percapita/30*FL$4)+IF(AO849+AQ849&gt;=11,Fixo/30*FL$4+(AO849+AQ849-10)*Crechee/30*FL$4,0),IF(C846=2,IF(AP846+AP847+AP848+AP849+AR846+AR847+AR848+AR849=1,Cadeirante/30*FL$4,IF(AP846+AP847+AP848+AP849+AR846+AR847+AR848+AR849=2,Fixo/30*FL$4,IF(AP846+AP847+AP848+AP849+AR846+AR847+AR848+AR849&gt;2,Fixo/30*FL$4+(AP846+AP847+AP848+AP849+AR846+AR847+AR848+AR849-2)*Cadeirante/30*FL$4)))+(AO846+AO847+AO848+AQ846+AQ847+AQ848)*Percapita/30*FL$4+(AO849+AQ849)*Crechee/30*FL$4,IF(C846=1,IF(AO846+AO847+AO848+AP846+AP847+AP848+AQ846+AQ847+AQ848+AR846+AR847+AR848&lt;=15,(AO846+AO847+AO848+AQ846+AQ847+AQ848)*Percapita/30*FL$4,IF(AO846+AO847+AO848+AP846+AP847+AP848+AQ846+AQ847+AQ848+AR846+AR847+AR848&gt;=16,Fixo/30*FL$4+(AO846+AO847+AO848+AP846+AP847+AP848+AQ846+AQ847+AQ848+AR846+AR847-16)*Percapita/30*FL$4))))))</f>
        <v>0</v>
      </c>
      <c r="FM846" s="177">
        <f>IF(C846=4,SUM(AS846+AS847+AS848+AU846+AU847+AU848)*Percapita/30*FM$4+(AT846+AT847+AT848+AV846+AV847+AV848)*Cadeirante/30*FM$4,IF(C846=3,IF(AS849+AU849=10,Fixo/30*FM$4+(AS846+AS847+AS848+AU846+AU847+AU848)*Percapita/30*FM$4+(AT849+AV849)*Cadeirante/30*FM$4,IF(AS849+AU849&lt;=9,(AS849+AU849)*Crechee/30*FM$4)+(AT849+AV849)*Cadeirante/30*FM$4+(AS846+AS847+AS848+AU846+AU847+AU848)*Percapita/30*FM$4)+IF(AS849+AU849&gt;=11,Fixo/30*FM$4+(AS849+AU849-10)*Crechee/30*FM$4,0),IF(C846=2,IF(AT846+AT847+AT848+AT849+AV846+AV847+AV848+AV849=1,Cadeirante/30*FM$4,IF(AT846+AT847+AT848+AT849+AV846+AV847+AV848+AV849=2,Fixo/30*FM$4,IF(AT846+AT847+AT848+AT849+AV846+AV847+AV848+AV849&gt;2,Fixo/30*FM$4+(AT846+AT847+AT848+AT849+AV846+AV847+AV848+AV849-2)*Cadeirante/30*FM$4)))+(AS846+AS847+AS848+AU846+AU847+AU848)*Percapita/30*FM$4+(AS849+AU849)*Crechee/30*FM$4,IF(C846=1,IF(AS846+AS847+AS848+AT846+AT847+AT848+AU846+AU847+AU848+AV846+AV847+AV848&lt;=15,(AS846+AS847+AS848+AU846+AU847+AU848)*Percapita/30*FM$4,IF(AS846+AS847+AS848+AT846+AT847+AT848+AU846+AU847+AU848+AV846+AV847+AV848&gt;=16,Fixo/30*FM$4+(AS846+AS847+AS848+AT846+AT847+AT848+AU846+AU847+AU848+AV846+AV847-16)*Percapita/30*FM$4))))))</f>
        <v>0</v>
      </c>
      <c r="FN846" s="177">
        <f>IF(C846=4,SUM(AW846+AW847+AW848+AY846+AY847+AY848)*Percapita/30*FN$4+(AX846+AX847+AX848+AZ846+AZ847+AZ848)*Cadeirante/30*FN$4,IF(C846=3,IF(AW849+AY849=10,Fixo/30*FN$4+(AW846+AW847+AW848+AY846+AY847+AY848)*Percapita/30*FN$4+(AX849+AZ849)*Cadeirante/30*FN$4,IF(AW849+AY849&lt;=9,(AW849+AY849)*Crechee/30*FN$4)+(AX849+AZ849)*Cadeirante/30*FN$4+(AW846+AW847+AW848+AY846+AY847+AY848)*Percapita/30*FN$4)+IF(AW849+AY849&gt;=11,Fixo/30*FN$4+(AW849+AY849-10)*Crechee/30*FN$4,0),IF(C846=2,IF(AX846+AX847+AX848+AX849+AZ846+AZ847+AZ848+AZ849=1,Cadeirante/30*FN$4,IF(AX846+AX847+AX848+AX849+AZ846+AZ847+AZ848+AZ849=2,Fixo/30*FN$4,IF(AX846+AX847+AX848+AX849+AZ846+AZ847+AZ848+AZ849&gt;2,Fixo/30*FN$4+(AX846+AX847+AX848+AX849+AZ846+AZ847+AZ848+AZ849-2)*Cadeirante/30*FN$4)))+(AW846+AW847+AW848+AY846+AY847+AY848)*Percapita/30*FN$4+(AW849+AY849)*Crechee/30*FN$4,IF(C846=1,IF(AW846+AW847+AW848+AX846+AX847+AX848+AY846+AY847+AY848+AZ846+AZ847+AZ848&lt;=15,(AW846+AW847+AW848+AY846+AY847+AY848)*Percapita/30*FN$4,IF(AW846+AW847+AW848+AX846+AX847+AX848+AY846+AY847+AY848+AZ846+AZ847+AZ848&gt;=16,Fixo/30*FN$4+(AW846+AW847+AW848+AX846+AX847+AX848+AY846+AY847+AY848+AZ846+AZ847-16)*Percapita/30*FN$4))))))</f>
        <v>0</v>
      </c>
      <c r="FO846" s="177">
        <f>IF(C846=4,SUM(BA846+BA847+BA848+BC846+BC847+BC848)*Percapita/30*FO$4+(BB846+BB847+BB848+BD846+BD847+BD848)*Cadeirante/30*FO$4,IF(C846=3,IF(BA849+BC849=10,Fixo/30*FO$4+(BA846+BA847+BA848+BC846+BC847+BC848)*Percapita/30*FO$4+(BB849+BD849)*Cadeirante/30*FO$4,IF(BA849+BC849&lt;=9,(BA849+BC849)*Crechee/30*FO$4)+(BB849+BD849)*Cadeirante/30*FO$4+(BA846+BA847+BA848+BC846+BC847+BC848)*Percapita/30*FO$4)+IF(BA849+BC849&gt;=11,Fixo/30*FO$4+(BA849+BC849-10)*Crechee/30*FO$4,0),IF(C846=2,IF(BB846+BB847+BB848+BB849+BD846+BD847+BD848+BD849=1,Cadeirante/30*FO$4,IF(BB846+BB847+BB848+BB849+BD846+BD847+BD848+BD849=2,Fixo/30*FO$4,IF(BB846+BB847+BB848+BB849+BD846+BD847+BD848+BD849&gt;2,Fixo/30*FO$4+(BB846+BB847+BB848+BB849+BD846+BD847+BD848+BD849-2)*Cadeirante/30*FO$4)))+(BA846+BA847+BA848+BC846+BC847+BC848)*Percapita/30*FO$4+(BA849+BC849)*Crechee/30*FO$4,IF(C846=1,IF(BA846+BA847+BA848+BB846+BB847+BB848+BC846+BC847+BC848+BD846+BD847+BD848&lt;=15,(BA846+BA847+BA848+BC846+BC847+BC848)*Percapita/30*FO$4,IF(BA846+BA847+BA848+BB846+BB847+BB848+BC846+BC847+BC848+BD846+BD847+BD848&gt;=16,Fixo/30*FO$4+(BA846+BA847+BA848+BB846+BB847+BB848+BC846+BC847+BC848+BD846+BD847-16)*Percapita/30*FO$4))))))</f>
        <v>0</v>
      </c>
      <c r="FP846" s="177">
        <f>IF(C846=4,SUM(BE846+BE847+BE848+BG846+BG847+BG848)*Percapita/30*FP$4+(BF846+BF847+BF848+BH846+BH847+BH848)*Cadeirante/30*FP$4,IF(C846=3,IF(BE849+BG849=10,Fixo/30*FP$4+(BE846+BE847+BE848+BG846+BG847+BG848)*Percapita/30*FP$4+(BF849+BH849)*Cadeirante/30*FP$4,IF(BE849+BG849&lt;=9,(BE849+BG849)*Crechee/30*FP$4)+(BF849+BH849)*Cadeirante/30*FP$4+(BE846+BE847+BE848+BG846+BG847+BG848)*Percapita/30*FP$4)+IF(BE849+BG849&gt;=11,Fixo/30*FP$4+(BE849+BG849-10)*Crechee/30*FP$4,0),IF(C846=2,IF(BF846+BF847+BF848+BF849+BH846+BH847+BH848+BH849=1,Cadeirante/30*FP$4,IF(BF846+BF847+BF848+BF849+BH846+BH847+BH848+BH849=2,Fixo/30*FP$4,IF(BF846+BF847+BF848+BF849+BH846+BH847+BH848+BH849&gt;2,Fixo/30*FP$4+(BF846+BF847+BF848+BF849+BH846+BH847+BH848+BH849-2)*Cadeirante/30*FP$4)))+(BE846+BE847+BE848+BG846+BG847+BG848)*Percapita/30*FP$4+(BE849+BG849)*Crechee/30*FP$4,IF(C846=1,IF(BE846+BE847+BE848+BF846+BF847+BF848+BG846+BG847+BG848+BH846+BH847+BH848&lt;=15,(BE846+BE847+BE848+BG846+BG847+BG848)*Percapita/30*FP$4,IF(BE846+BE847+BE848+BF846+BF847+BF848+BG846+BG847+BG848+BH846+BH847+BH848&gt;=16,Fixo/30*FP$4+(BE846+BE847+BE848+BF846+BF847+BF848+BG846+BG847+BG848+BH846+BH847-16)*Percapita/30*FP$4))))))</f>
        <v>0</v>
      </c>
      <c r="FQ846" s="177">
        <f>IF(C846=4,SUM(BI846+BI847+BI848+BK846+BK847+BK848)*Percapita/30*FQ$4+(BJ846+BJ847+BJ848+BL846+BL847+BL848)*Cadeirante/30*FQ$4,IF(C846=3,IF(BI849+BK849=10,Fixo/30*FQ$4+(BI846+BI847+BI848+BK846+BK847+BK848)*Percapita/30*FQ$4+(BJ849+BL849)*Cadeirante/30*FQ$4,IF(BI849+BK849&lt;=9,(BI849+BK849)*Crechee/30*FQ$4)+(BJ849+BL849)*Cadeirante/30*FQ$4+(BI846+BI847+BI848+BK846+BK847+BK848)*Percapita/30*FQ$4)+IF(BI849+BK849&gt;=11,Fixo/30*FQ$4+(BI849+BK849-10)*Crechee/30*FQ$4,0),IF(C846=2,IF(BJ846+BJ847+BJ848+BJ849+BL846+BL847+BL848+BL849=1,Cadeirante/30*FQ$4,IF(BJ846+BJ847+BJ848+BJ849+BL846+BL847+BL848+BL849=2,Fixo/30*FQ$4,IF(BJ846+BJ847+BJ848+BJ849+BL846+BL847+BL848+BL849&gt;2,Fixo/30*FQ$4+(BJ846+BJ847+BJ848+BJ849+BL846+BL847+BL848+BL849-2)*Cadeirante/30*FQ$4)))+(BI846+BI847+BI848+BK846+BK847+BK848)*Percapita/30*FQ$4+(BI849+BK849)*Crechee/30*FQ$4,IF(C846=1,IF(BI846+BI847+BI848+BJ846+BJ847+BJ848+BK846+BK847+BK848+BL846+BL847+BL848&lt;=15,(BI846+BI847+BI848+BK846+BK847+BK848)*Percapita/30*FQ$4,IF(BI846+BI847+BI848+BJ846+BJ847+BJ848+BK846+BK847+BK848+BL846+BL847+BL848&gt;=16,Fixo/30*FQ$4+(BI846+BI847+BI848+BJ846+BJ847+BJ848+BK846+BK847+BK848+BL846+BL847-16)*Percapita/30*FQ$4))))))</f>
        <v>0</v>
      </c>
      <c r="FR846" s="177">
        <f>IF(C846=4,SUM(BM846+BM847+BM848+BO846+BO847+BO848)*Percapita/30*FR$4+(BN846+BN847+BN848+BP846+BP847+BP848)*Cadeirante/30*FR$4,IF(C846=3,IF(BM849+BO849=10,Fixo/30*FR$4+(BM846+BM847+BM848+BO846+BO847+BO848)*Percapita/30*FR$4+(BN849+BP849)*Cadeirante/30*FR$4,IF(BM849+BO849&lt;=9,(BM849+BO849)*Crechee/30*FR$4)+(BN849+BP849)*Cadeirante/30*FR$4+(BM846+BM847+BM848+BO846+BO847+BO848)*Percapita/30*FR$4)+IF(BM849+BO849&gt;=11,Fixo/30*FR$4+(BM849+BO849-10)*Crechee/30*FR$4,0),IF(C846=2,IF(BN846+BN847+BN848+BN849+BP846+BP847+BP848+BP849=1,Cadeirante/30*FR$4,IF(BN846+BN847+BN848+BN849+BP846+BP847+BP848+BP849=2,Fixo/30*FR$4,IF(BN846+BN847+BN848+BN849+BP846+BP847+BP848+BP849&gt;2,Fixo/30*FR$4+(BN846+BN847+BN848+BN849+BP846+BP847+BP848+BP849-2)*Cadeirante/30*FR$4)))+(BM846+BM847+BM848+BO846+BO847+BO848)*Percapita/30*FR$4+(BM849+BO849)*Crechee/30*FR$4,IF(C846=1,IF(BM846+BM847+BM848+BN846+BN847+BN848+BO846+BO847+BO848+BP846+BP847+BP848&lt;=15,(BM846+BM847+BM848+BO846+BO847+BO848)*Percapita/30*FR$4,IF(BM846+BM847+BM848+BN846+BN847+BN848+BO846+BO847+BO848+BP846+BP847+BP848&gt;=16,Fixo/30*FR$4+(BM846+BM847+BM848+BN846+BN847+BN848+BO846+BO847+BO848+BP846+BP847-16)*Percapita/30*FR$4))))))</f>
        <v>0</v>
      </c>
      <c r="FS846" s="177">
        <f>IF(C846=4,SUM(BQ846+BQ847+BQ848+BS846+BS847+BS848)*Percapita/30*FS$4+(BR846+BR847+BR848+BT846+BT847+BT848)*Cadeirante/30*FS$4,IF(C846=3,IF(BQ849+BS849=10,Fixo/30*FS$4+(BQ846+BQ847+BQ848+BS846+BS847+BS848)*Percapita/30*FS$4+(BR849+BT849)*Cadeirante/30*FS$4,IF(BQ849+BS849&lt;=9,(BQ849+BS849)*Crechee/30*FS$4)+(BR849+BT849)*Cadeirante/30*FS$4+(BQ846+BQ847+BQ848+BS846+BS847+BS848)*Percapita/30*FS$4)+IF(BQ849+BS849&gt;=11,Fixo/30*FS$4+(BQ849+BS849-10)*Crechee/30*FS$4,0),IF(C846=2,IF(BR846+BR847+BR848+BR849+BT846+BT847+BT848+BT849=1,Cadeirante/30*FS$4,IF(BR846+BR847+BR848+BR849+BT846+BT847+BT848+BT849=2,Fixo/30*FS$4,IF(BR846+BR847+BR848+BR849+BT846+BT847+BT848+BT849&gt;2,Fixo/30*FS$4+(BR846+BR847+BR848+BR849+BT846+BT847+BT848+BT849-2)*Cadeirante/30*FS$4)))+(BQ846+BQ847+BQ848+BS846+BS847+BS848)*Percapita/30*FS$4+(BQ849+BS849)*Crechee/30*FS$4,IF(C846=1,IF(BQ846+BQ847+BQ848+BR846+BR847+BR848+BS846+BS847+BS848+BT846+BT847+BT848&lt;=15,(BQ846+BQ847+BQ848+BS846+BS847+BS848)*Percapita/30*FS$4,IF(BQ846+BQ847+BQ848+BR846+BR847+BR848+BS846+BS847+BS848+BT846+BT847+BT848&gt;=16,Fixo/30*FS$4+(BQ846+BQ847+BQ848+BR846+BR847+BR848+BS846+BS847+BS848+BT846+BT847-16)*Percapita/30*FS$4))))))</f>
        <v>0</v>
      </c>
      <c r="FT846" s="177">
        <f>IF(C846=4,SUM(BU846+BU847+BU848+BW846+BW847+BW848)*Percapita/30*FT$4+(BV846+BV847+BV848+BX846+BX847+BX848)*Cadeirante/30*FT$4,IF(C846=3,IF(BU849+BW849=10,Fixo/30*FT$4+(BU846+BU847+BU848+BW846+BW847+BW848)*Percapita/30*FT$4+(BV849+BX849)*Cadeirante/30*FT$4,IF(BU849+BW849&lt;=9,(BU849+BW849)*Crechee/30*FT$4)+(BV849+BX849)*Cadeirante/30*FT$4+(BU846+BU847+BU848+BW846+BW847+BW848)*Percapita/30*FT$4)+IF(BU849+BW849&gt;=11,Fixo/30*FT$4+(BU849+BW849-10)*Crechee/30*FT$4,0),IF(C846=2,IF(BV846+BV847+BV848+BV849+BX846+BX847+BX848+BX849=1,Cadeirante/30*FT$4,IF(BV846+BV847+BV848+BV849+BX846+BX847+BX848+BX849=2,Fixo/30*FT$4,IF(BV846+BV847+BV848+BV849+BX846+BX847+BX848+BX849&gt;2,Fixo/30*FT$4+(BV846+BV847+BV848+BV849+BX846+BX847+BX848+BX849-2)*Cadeirante/30*FT$4)))+(BU846+BU847+BU848+BW846+BW847+BW848)*Percapita/30*FT$4+(BU849+BW849)*Crechee/30*FT$4,IF(C846=1,IF(BU846+BU847+BU848+BV846+BV847+BV848+BW846+BW847+BW848+BX846+BX847+BX848&lt;=15,(BU846+BU847+BU848+BW846+BW847+BW848)*Percapita/30*FT$4,IF(BU846+BU847+BU848+BV846+BV847+BV848+BW846+BW847+BW848+BX846+BX847+BX848&gt;=16,Fixo/30*FT$4+(BU846+BU847+BU848+BV846+BV847+BV848+BW846+BW847+BW848+BX846+BX847-16)*Percapita/30*FT$4))))))</f>
        <v>0</v>
      </c>
      <c r="FU846" s="177">
        <f>IF(C846=4,SUM(BY846+BY847+BY848+CA846+CA847+CA848)*Percapita/30*FU$4+(BZ846+BZ847+BZ848+CB846+CB847+CB848)*Cadeirante/30*FU$4,IF(C846=3,IF(BY849+CA849=10,Fixo/30*FU$4+(BY846+BY847+BY848+CA846+CA847+CA848)*Percapita/30*FU$4+(BZ849+CB849)*Cadeirante/30*FU$4,IF(BY849+CA849&lt;=9,(BY849+CA849)*Crechee/30*FU$4)+(BZ849+CB849)*Cadeirante/30*FU$4+(BY846+BY847+BY848+CA846+CA847+CA848)*Percapita/30*FU$4)+IF(BY849+CA849&gt;=11,Fixo/30*FU$4+(BY849+CA849-10)*Crechee/30*FU$4,0),IF(C846=2,IF(BZ846+BZ847+BZ848+BZ849+CB846+CB847+CB848+CB849=1,Cadeirante/30*FU$4,IF(BZ846+BZ847+BZ848+BZ849+CB846+CB847+CB848+CB849=2,Fixo/30*FU$4,IF(BZ846+BZ847+BZ848+BZ849+CB846+CB847+CB848+CB849&gt;2,Fixo/30*FU$4+(BZ846+BZ847+BZ848+BZ849+CB846+CB847+CB848+CB849-2)*Cadeirante/30*FU$4)))+(BY846+BY847+BY848+CA846+CA847+CA848)*Percapita/30*FU$4+(BY849+CA849)*Crechee/30*FU$4,IF(C846=1,IF(BY846+BY847+BY848+BZ846+BZ847+BZ848+CA846+CA847+CA848+CB846+CB847+CB848&lt;=15,(BY846+BY847+BY848+CA846+CA847+CA848)*Percapita/30*FU$4,IF(BY846+BY847+BY848+BZ846+BZ847+BZ848+CA846+CA847+CA848+CB846+CB847+CB848&gt;=16,Fixo/30*FU$4+(BY846+BY847+BY848+BZ846+BZ847+BZ848+CA846+CA847+CA848+CB846+CB847-16)*Percapita/30*FU$4))))))</f>
        <v>0</v>
      </c>
      <c r="FV846" s="177">
        <f>IF(C846=4,SUM(CC846+CC847+CC848+CE846+CE847+CE848)*Percapita/30*FV$4+(CD846+CD847+CD848+CF846+CF847+CF848)*Cadeirante/30*FV$4,IF(C846=3,IF(CC849+CE849=10,Fixo/30*FV$4+(CC846+CC847+CC848+CE846+CE847+CE848)*Percapita/30*FV$4+(CD849+CF849)*Cadeirante/30*FV$4,IF(CC849+CE849&lt;=9,(CC849+CE849)*Crechee/30*FV$4)+(CD849+CF849)*Cadeirante/30*FV$4+(CC846+CC847+CC848+CE846+CE847+CE848)*Percapita/30*FV$4)+IF(CC849+CE849&gt;=11,Fixo/30*FV$4+(CC849+CE849-10)*Crechee/30*FV$4,0),IF(C846=2,IF(CD846+CD847+CD848+CD849+CF846+CF847+CF848+CF849=1,Cadeirante/30*FV$4,IF(CD846+CD847+CD848+CD849+CF846+CF847+CF848+CF849=2,Fixo/30*FV$4,IF(CD846+CD847+CD848+CD849+CF846+CF847+CF848+CF849&gt;2,Fixo/30*FV$4+(CD846+CD847+CD848+CD849+CF846+CF847+CF848+CF849-2)*Cadeirante/30*FV$4)))+(CC846+CC847+CC848+CE846+CE847+CE848)*Percapita/30*FV$4+(CC849+CE849)*Crechee/30*FV$4,IF(C846=1,IF(CC846+CC847+CC848+CD846+CD847+CD848+CE846+CE847+CE848+CF846+CF847+CF848&lt;=15,(CC846+CC847+CC848+CE846+CE847+CE848)*Percapita/30*FV$4,IF(CC846+CC847+CC848+CD846+CD847+CD848+CE846+CE847+CE848+CF846+CF847+CF848&gt;=16,Fixo/30*FV$4+(CC846+CC847+CC848+CD846+CD847+CD848+CE846+CE847+CE848+CF846+CF847-16)*Percapita/30*FV$4))))))</f>
        <v>0</v>
      </c>
      <c r="FW846" s="177">
        <f>IF(C846=4,SUM(CG846+CG847+CG848+CI846+CI847+CI848)*Percapita/30*FW$4+(CH846+CH847+CH848+CJ846+CJ847+CJ848)*Cadeirante/30*FW$4,IF(C846=3,IF(CG849+CI849=10,Fixo/30*FW$4+(CG846+CG847+CG848+CI846+CI847+CI848)*Percapita/30*FW$4+(CH849+CJ849)*Cadeirante/30*FW$4,IF(CG849+CI849&lt;=9,(CG849+CI849)*Crechee/30*FW$4)+(CH849+CJ849)*Cadeirante/30*FW$4+(CG846+CG847+CG848+CI846+CI847+CI848)*Percapita/30*FW$4)+IF(CG849+CI849&gt;=11,Fixo/30*FW$4+(CG849+CI849-10)*Crechee/30*FW$4,0),IF(C846=2,IF(CH846+CH847+CH848+CH849+CJ846+CJ847+CJ848+CJ849=1,Cadeirante/30*FW$4,IF(CH846+CH847+CH848+CH849+CJ846+CJ847+CJ848+CJ849=2,Fixo/30*FW$4,IF(CH846+CH847+CH848+CH849+CJ846+CJ847+CJ848+CJ849&gt;2,Fixo/30*FW$4+(CH846+CH847+CH848+CH849+CJ846+CJ847+CJ848+CJ849-2)*Cadeirante/30*FW$4)))+(CG846+CG847+CG848+CI846+CI847+CI848)*Percapita/30*FW$4+(CG849+CI849)*Crechee/30*FW$4,IF(C846=1,IF(CG846+CG847+CG848+CH846+CH847+CH848+CI846+CI847+CI848+CJ846+CJ847+CJ848&lt;=15,(CG846+CG847+CG848+CI846+CI847+CI848)*Percapita/30*FW$4,IF(CG846+CG847+CG848+CH846+CH847+CH848+CI846+CI847+CI848+CJ846+CJ847+CJ848&gt;=16,Fixo/30*FW$4+(CG846+CG847+CG848+CH846+CH847+CH848+CI846+CI847+CI848+CJ846+CJ847-16)*Percapita/30*FW$4))))))</f>
        <v>0</v>
      </c>
      <c r="FX846" s="177">
        <f>IF(C846=4,SUM(CK846+CK847+CK848+CM846+CM847+CM848)*Percapita/30*FX$4+(CL846+CL847+CL848+CN846+CN847+CN848)*Cadeirante/30*FX$4,IF(C846=3,IF(CK849+CM849=10,Fixo/30*FX$4+(CK846+CK847+CK848+CM846+CM847+CM848)*Percapita/30*FX$4+(CL849+CN849)*Cadeirante/30*FX$4,IF(CK849+CM849&lt;=9,(CK849+CM849)*Crechee/30*FX$4)+(CL849+CN849)*Cadeirante/30*FX$4+(CK846+CK847+CK848+CM846+CM847+CM848)*Percapita/30*FX$4)+IF(CK849+CM849&gt;=11,Fixo/30*FX$4+(CK849+CM849-10)*Crechee/30*FX$4,0),IF(C846=2,IF(CL846+CL847+CL848+CL849+CN846+CN847+CN848+CN849=1,Cadeirante/30*FX$4,IF(CL846+CL847+CL848+CL849+CN846+CN847+CN848+CN849=2,Fixo/30*FX$4,IF(CL846+CL847+CL848+CL849+CN846+CN847+CN848+CN849&gt;2,Fixo/30*FX$4+(CL846+CL847+CL848+CL849+CN846+CN847+CN848+CN849-2)*Cadeirante/30*FX$4)))+(CK846+CK847+CK848+CM846+CM847+CM848)*Percapita/30*FX$4+(CK849+CM849)*Crechee/30*FX$4,IF(C846=1,IF(CK846+CK847+CK848+CL846+CL847+CL848+CM846+CM847+CM848+CN846+CN847+CN848&lt;=15,(CK846+CK847+CK848+CM846+CM847+CM848)*Percapita/30*FX$4,IF(CK846+CK847+CK848+CL846+CL847+CL848+CM846+CM847+CM848+CN846+CN847+CN848&gt;=16,Fixo/30*FX$4+(CK846+CK847+CK848+CL846+CL847+CL848+CM846+CM847+CM848+CN846+CN847-16)*Percapita/30*FX$4))))))</f>
        <v>0</v>
      </c>
      <c r="FY846" s="177">
        <f>IF(C846=4,SUM(CO846+CO847+CO848+CQ846+CQ847+CQ848)*Percapita/30*FY$4+(CP846+CP847+CP848+CR846+CR847+CR848)*Cadeirante/30*FY$4,IF(C846=3,IF(CO849+CQ849=10,Fixo/30*FY$4+(CO846+CO847+CO848+CQ846+CQ847+CQ848)*Percapita/30*FY$4+(CP849+CR849)*Cadeirante/30*FY$4,IF(CO849+CQ849&lt;=9,(CO849+CQ849)*Crechee/30*FY$4)+(CP849+CR849)*Cadeirante/30*FY$4+(CO846+CO847+CO848+CQ846+CQ847+CQ848)*Percapita/30*FY$4)+IF(CO849+CQ849&gt;=11,Fixo/30*FY$4+(CO849+CQ849-10)*Crechee/30*FY$4,0),IF(C846=2,IF(CP846+CP847+CP848+CP849+CR846+CR847+CR848+CR849=1,Cadeirante/30*FY$4,IF(CP846+CP847+CP848+CP849+CR846+CR847+CR848+CR849=2,Fixo/30*FY$4,IF(CP846+CP847+CP848+CP849+CR846+CR847+CR848+CR849&gt;2,Fixo/30*FY$4+(CP846+CP847+CP848+CP849+CR846+CR847+CR848+CR849-2)*Cadeirante/30*FY$4)))+(CO846+CO847+CO848+CQ846+CQ847+CQ848)*Percapita/30*FY$4+(CO849+CQ849)*Crechee/30*FY$4,IF(C846=1,IF(CO846+CO847+CO848+CP846+CP847+CP848+CQ846+CQ847+CQ848+CR846+CR847+CR848&lt;=15,(CO846+CO847+CO848+CQ846+CQ847+CQ848)*Percapita/30*FY$4,IF(CO846+CO847+CO848+CP846+CP847+CP848+CQ846+CQ847+CQ848+CR846+CR847+CR848&gt;=16,Fixo/30*FY$4+(CO846+CO847+CO848+CP846+CP847+CP848+CQ846+CQ847+CQ848+CR846+CR847-16)*Percapita/30*FY$4))))))</f>
        <v>0</v>
      </c>
      <c r="FZ846" s="177">
        <f>IF(C846=4,SUM(CS846+CS847+CS848+CU846+CU847+CU848)*Percapita/30*FZ$4+(CT846+CT847+CT848+CV846+CV847+CV848)*Cadeirante/30*FZ$4,IF(C846=3,IF(CS849+CU849=10,Fixo/30*FZ$4+(CS846+CS847+CS848+CU846+CU847+CU848)*Percapita/30*FZ$4+(CT849+CV849)*Cadeirante/30*FZ$4,IF(CS849+CU849&lt;=9,(CS849+CU849)*Crechee/30*FZ$4)+(CT849+CV849)*Cadeirante/30*FZ$4+(CS846+CS847+CS848+CU846+CU847+CU848)*Percapita/30*FZ$4)+IF(CS849+CU849&gt;=11,Fixo/30*FZ$4+(CS849+CU849-10)*Crechee/30*FZ$4,0),IF(C846=2,IF(CT846+CT847+CT848+CT849+CV846+CV847+CV848+CV849=1,Cadeirante/30*FZ$4,IF(CT846+CT847+CT848+CT849+CV846+CV847+CV848+CV849=2,Fixo/30*FZ$4,IF(CT846+CT847+CT848+CT849+CV846+CV847+CV848+CV849&gt;2,Fixo/30*FZ$4+(CT846+CT847+CT848+CT849+CV846+CV847+CV848+CV849-2)*Cadeirante/30*FZ$4)))+(CS846+CS847+CS848+CU846+CU847+CU848)*Percapita/30*FZ$4+(CS849+CU849)*Crechee/30*FZ$4,IF(C846=1,IF(CS846+CS847+CS848+CT846+CT847+CT848+CU846+CU847+CU848+CV846+CV847+CV848&lt;=15,(CS846+CS847+CS848+CU846+CU847+CU848)*Percapita/30*FZ$4,IF(CS846+CS847+CS848+CT846+CT847+CT848+CU846+CU847+CU848+CV846+CV847+CV848&gt;=16,Fixo/30*FZ$4+(CS846+CS847+CS848+CT846+CT847+CT848+CU846+CU847+CU848+CV846+CV847-16)*Percapita/30*FZ$4))))))</f>
        <v>0</v>
      </c>
      <c r="GA846" s="177">
        <f>IF(C846=4,SUM(CW846+CW847+CW848+CY846+CY847+CY848)*Percapita/30*GA$4+(CX846+CX847+CX848+CZ846+CZ847+CZ848)*Cadeirante/30*GA$4,IF(C846=3,IF(CW849+CY849=10,Fixo/30*GA$4+(CW846+CW847+CW848+CY846+CY847+CY848)*Percapita/30*GA$4+(CX849+CZ849)*Cadeirante/30*GA$4,IF(CW849+CY849&lt;=9,(CW849+CY849)*Crechee/30*GA$4)+(CX849+CZ849)*Cadeirante/30*GA$4+(CW846+CW847+CW848+CY846+CY847+CY848)*Percapita/30*GA$4)+IF(CW849+CY849&gt;=11,Fixo/30*GA$4+(CW849+CY849-10)*Crechee/30*GA$4,0),IF(C846=2,IF(CX846+CX847+CX848+CX849+CZ846+CZ847+CZ848+CZ849=1,Cadeirante/30*GA$4,IF(CX846+CX847+CX848+CX849+CZ846+CZ847+CZ848+CZ849=2,Fixo/30*GA$4,IF(CX846+CX847+CX848+CX849+CZ846+CZ847+CZ848+CZ849&gt;2,Fixo/30*GA$4+(CX846+CX847+CX848+CX849+CZ846+CZ847+CZ848+CZ849-2)*Cadeirante/30*GA$4)))+(CW846+CW847+CW848+CY846+CY847+CY848)*Percapita/30*GA$4+(CW849+CY849)*Crechee/30*GA$4,IF(C846=1,IF(CW846+CW847+CW848+CX846+CX847+CX848+CY846+CY847+CY848+CZ846+CZ847+CZ848&lt;=15,(CW846+CW847+CW848+CY846+CY847+CY848)*Percapita/30*GA$4,IF(CW846+CW847+CW848+CX846+CX847+CX848+CY846+CY847+CY848+CZ846+CZ847+CZ848&gt;=16,Fixo/30*GA$4+(CW846+CW847+CW848+CX846+CX847+CX848+CY846+CY847+CY848+CZ846+CZ847-16)*Percapita/30*GA$4))))))</f>
        <v>0</v>
      </c>
      <c r="GB846" s="177">
        <f>IF(C846=4,SUM(DA846+DA847+DA848+DC846+DC847+DC848)*Percapita/30*GB$4+(DB846+DB847+DB848+DD846+DD847+DD848)*Cadeirante/30*GB$4,IF(C846=3,IF(DA849+DC849=10,Fixo/30*GB$4+(DA846+DA847+DA848+DC846+DC847+DC848)*Percapita/30*GB$4+(DB849+DD849)*Cadeirante/30*GB$4,IF(DA849+DC849&lt;=9,(DA849+DC849)*Crechee/30*GB$4)+(DB849+DD849)*Cadeirante/30*GB$4+(DA846+DA847+DA848+DC846+DC847+DC848)*Percapita/30*GB$4)+IF(DA849+DC849&gt;=11,Fixo/30*GB$4+(DA849+DC849-10)*Crechee/30*GB$4,0),IF(C846=2,IF(DB846+DB847+DB848+DB849+DD846+DD847+DD848+DD849=1,Cadeirante/30*GB$4,IF(DB846+DB847+DB848+DB849+DD846+DD847+DD848+DD849=2,Fixo/30*GB$4,IF(DB846+DB847+DB848+DB849+DD846+DD847+DD848+DD849&gt;2,Fixo/30*GB$4+(DB846+DB847+DB848+DB849+DD846+DD847+DD848+DD849-2)*Cadeirante/30*GB$4)))+(DA846+DA847+DA848+DC846+DC847+DC848)*Percapita/30*GB$4+(DA849+DC849)*Crechee/30*GB$4,IF(C846=1,IF(DA846+DA847+DA848+DB846+DB847+DB848+DC846+DC847+DC848+DD846+DD847+DD848&lt;=15,(DA846+DA847+DA848+DC846+DC847+DC848)*Percapita/30*GB$4,IF(DA846+DA847+DA848+DB846+DB847+DB848+DC846+DC847+DC848+DD846+DD847+DD848&gt;=16,Fixo/30*GB$4+(DA846+DA847+DA848+DB846+DB847+DB848+DC846+DC847+DC848+DD846+DD847-16)*Percapita/30*GB$4))))))</f>
        <v>0</v>
      </c>
      <c r="GC846" s="177">
        <f>IF(C846=4,SUM(DE846+DE847+DE848+DG846+DG847+DG848)*Percapita/30*GC$4+(DF846+DF847+DF848+DH846+DH847+DH848)*Cadeirante/30*GC$4,IF(C846=3,IF(DE849+DG849=10,Fixo/30*GC$4+(DE846+DE847+DE848+DG846+DG847+DG848)*Percapita/30*GC$4+(DF849+DH849)*Cadeirante/30*GC$4,IF(DE849+DG849&lt;=9,(DE849+DG849)*Crechee/30*GC$4)+(DF849+DH849)*Cadeirante/30*GC$4+(DE846+DE847+DE848+DG846+DG847+DG848)*Percapita/30*GC$4)+IF(DE849+DG849&gt;=11,Fixo/30*GC$4+(DE849+DG849-10)*Crechee/30*GC$4,0),IF(C846=2,IF(DF846+DF847+DF848+DF849+DH846+DH847+DH848+DH849=1,Cadeirante/30*GC$4,IF(DF846+DF847+DF848+DF849+DH846+DH847+DH848+DH849=2,Fixo/30*GC$4,IF(DF846+DF847+DF848+DF849+DH846+DH847+DH848+DH849&gt;2,Fixo/30*GC$4+(DF846+DF847+DF848+DF849+DH846+DH847+DH848+DH849-2)*Cadeirante/30*GC$4)))+(DE846+DE847+DE848+DG846+DG847+DG848)*Percapita/30*GC$4+(DE849+DG849)*Crechee/30*GC$4,IF(C846=1,IF(DE846+DE847+DE848+DF846+DF847+DF848+DG846+DG847+DG848+DH846+DH847+DH848&lt;=15,(DE846+DE847+DE848+DG846+DG847+DG848)*Percapita/30*GC$4,IF(DE846+DE847+DE848+DF846+DF847+DF848+DG846+DG847+DG848+DH846+DH847+DH848&gt;=16,Fixo/30*GC$4+(DE846+DE847+DE848+DF846+DF847+DF848+DG846+DG847+DG848+DH846+DH847-16)*Percapita/30*GC$4))))))</f>
        <v>0</v>
      </c>
      <c r="GD846" s="177">
        <f>IF(C846=4,SUM(DI846+DI847+DI848+DK846+DK847+DK848)*Percapita/30*GD$4+(DJ846+DJ847+DJ848+DL846+DL847+DL848)*Cadeirante/30*GD$4,IF(C846=3,IF(DI849+DK849=10,Fixo/30*GD$4+(DI846+DI847+DI848+DK846+DK847+DK848)*Percapita/30*GD$4+(DJ849+DL849)*Cadeirante/30*GD$4,IF(DI849+DK849&lt;=9,(DI849+DK849)*Crechee/30*GD$4)+(DJ849+DL849)*Cadeirante/30*GD$4+(DI846+DI847+DI848+DK846+DK847+DK848)*Percapita/30*GD$4)+IF(DI849+DK849&gt;=11,Fixo/30*GD$4+(DI849+DK849-10)*Crechee/30*GD$4,0),IF(C846=2,IF(DJ846+DJ847+DJ848+DJ849+DL846+DL847+DL848+DL849=1,Cadeirante/30*GD$4,IF(DJ846+DJ847+DJ848+DJ849+DL846+DL847+DL848+DL849=2,Fixo/30*GD$4,IF(DJ846+DJ847+DJ848+DJ849+DL846+DL847+DL848+DL849&gt;2,Fixo/30*GD$4+(DJ846+DJ847+DJ848+DJ849+DL846+DL847+DL848+DL849-2)*Cadeirante/30*GD$4)))+(DI846+DI847+DI848+DK846+DK847+DK848)*Percapita/30*GD$4+(DI849+DK849)*Crechee/30*GD$4,IF(C846=1,IF(DI846+DI847+DI848+DJ846+DJ847+DJ848+DK846+DK847+DK848+DL846+DL847+DL848&lt;=15,(DI846+DI847+DI848+DK846+DK847+DK848)*Percapita/30*GD$4,IF(DI846+DI847+DI848+DJ846+DJ847+DJ848+DK846+DK847+DK848+DL846+DL847+DL848&gt;=16,Fixo/30*GD$4+(DI846+DI847+DI848+DJ846+DJ847+DJ848+DK846+DK847+DK848+DL846+DL847-16)*Percapita/30*GD$4))))))</f>
        <v>0</v>
      </c>
      <c r="GE846" s="177">
        <f>IF(C846=4,SUM(DM846+DM847+DM848+DO846+DO847+DO848)*Percapita/30*GE$4+(DN846+DN847+DN848+DP846+DP847+DP848)*Cadeirante/30*GE$4,IF(C846=3,IF(DM849+DO849=10,Fixo/30*GE$4+(DM846+DM847+DM848+DO846+DO847+DO848)*Percapita/30*GE$4+(DN849+DP849)*Cadeirante/30*GE$4,IF(DM849+DO849&lt;=9,(DM849+DO849)*Crechee/30*GE$4)+(DN849+DP849)*Cadeirante/30*GE$4+(DM846+DM847+DM848+DO846+DO847+DO848)*Percapita/30*GE$4)+IF(DM849+DO849&gt;=11,Fixo/30*GE$4+(DM849+DO849-10)*Crechee/30*GE$4,0),IF(C846=2,IF(DN846+DN847+DN848+DN849+DP846+DP847+DP848+DP849=1,Cadeirante/30*GE$4,IF(DN846+DN847+DN848+DN849+DP846+DP847+DP848+DP849=2,Fixo/30*GE$4,IF(DN846+DN847+DN848+DN849+DP846+DP847+DP848+DP849&gt;2,Fixo/30*GE$4+(DN846+DN847+DN848+DN849+DP846+DP847+DP848+DP849-2)*Cadeirante/30*GE$4)))+(DM846+DM847+DM848+DO846+DO847+DO848)*Percapita/30*GE$4+(DM849+DO849)*Crechee/30*GE$4,IF(C846=1,IF(DM846+DM847+DM848+DN846+DN847+DN848+DO846+DO847+DO848+DP846+DP847+DP848&lt;=15,(DM846+DM847+DM848+DO846+DO847+DO848)*Percapita/30*GE$4,IF(DM846+DM847+DM848+DN846+DN847+DN848+DO846+DO847+DO848+DP846+DP847+DP848&gt;=16,Fixo/30*GE$4+(DM846+DM847+DM848+DN846+DN847+DN848+DO846+DO847+DO848+DP846+DP847-16)*Percapita/30*GE$4))))))</f>
        <v>0</v>
      </c>
      <c r="GF846" s="177">
        <f>IF(C846=4,SUM(DQ846+DQ847+DQ848+DS846+DS847+DS848)*Percapita/30*GF$4+(DR846+DR847+DR848+DT846+DT847+DT848)*Cadeirante/30*GF$4,IF(C846=3,IF(DQ849+DS849=10,Fixo/30*GF$4+(DQ846+DQ847+DQ848+DS846+DS847+DS848)*Percapita/30*GF$4+(DR849+DT849)*Cadeirante/30*GF$4,IF(DQ849+DS849&lt;=9,(DQ849+DS849)*Crechee/30*GF$4)+(DR849+DT849)*Cadeirante/30*GF$4+(DQ846+DQ847+DQ848+DS846+DS847+DS848)*Percapita/30*GF$4)+IF(DQ849+DS849&gt;=11,Fixo/30*GF$4+(DQ849+DS849-10)*Crechee/30*GF$4,0),IF(C846=2,IF(DR846+DR847+DR848+DR849+DT846+DT847+DT848+DT849=1,Cadeirante/30*GF$4,IF(DR846+DR847+DR848+DR849+DT846+DT847+DT848+DT849=2,Fixo/30*GF$4,IF(DR846+DR847+DR848+DR849+DT846+DT847+DT848+DT849&gt;2,Fixo/30*GF$4+(DR846+DR847+DR848+DR849+DT846+DT847+DT848+DT849-2)*Cadeirante/30*GF$4)))+(DQ846+DQ847+DQ848+DS846+DS847+DS848)*Percapita/30*GF$4+(DQ849+DS849)*Crechee/30*GF$4,IF(C846=1,IF(DQ846+DQ847+DQ848+DR846+DR847+DR848+DS846+DS847+DS848+DT846+DT847+DT848&lt;=15,(DQ846+DQ847+DQ848+DS846+DS847+DS848)*Percapita/30*GF$4,IF(DQ846+DQ847+DQ848+DR846+DR847+DR848+DS846+DS847+DS848+DT846+DT847+DT848&gt;=16,Fixo/30*GF$4+(DQ846+DQ847+DQ848+DR846+DR847+DR848+DS846+DS847+DS848+DT846+DT847-16)*Percapita/30*GF$4))))))</f>
        <v>0</v>
      </c>
      <c r="GG846" s="177">
        <f>IF(C846=4,SUM(DU846+DU847+DU848+DW846+DW847+DW848)*Percapita/30*GG$4+(DV846+DV847+DV848+DX846+DX847+DX848)*Cadeirante/30*GG$4,IF(C846=3,IF(DU849+DW849=10,Fixo/30*GG$4+(DU846+DU847+DU848+DW846+DW847+DW848)*Percapita/30*GG$4+(DV849+DX849)*Cadeirante/30*GG$4,IF(DU849+DW849&lt;=9,(DU849+DW849)*Crechee/30*GG$4)+(DV849+DX849)*Cadeirante/30*GG$4+(DU846+DU847+DU848+DW846+DW847+DW848)*Percapita/30*GG$4)+IF(DU849+DW849&gt;=11,Fixo/30*GG$4+(DU849+DW849-10)*Crechee/30*GG$4,0),IF(C846=2,IF(DV846+DV847+DV848+DV849+DX846+DX847+DX848+DX849=1,Cadeirante/30*GG$4,IF(DV846+DV847+DV848+DV849+DX846+DX847+DX848+DX849=2,Fixo/30*GG$4,IF(DV846+DV847+DV848+DV849+DX846+DX847+DX848+DX849&gt;2,Fixo/30*GG$4+(DV846+DV847+DV848+DV849+DX846+DX847+DX848+DX849-2)*Cadeirante/30*GG$4)))+(DU846+DU847+DU848+DW846+DW847+DW848)*Percapita/30*GG$4+(DU849+DW849)*Crechee/30*GG$4,IF(C846=1,IF(DU846+DU847+DU848+DV846+DV847+DV848+DW846+DW847+DW848+DX846+DX847+DX848&lt;=15,(DU846+DU847+DU848+DW846+DW847+DW848)*Percapita/30*GG$4,IF(DU846+DU847+DU848+DV846+DV847+DV848+DW846+DW847+DW848+DX846+DX847+DX848&gt;=16,Fixo/30*GG$4+(DU846+DU847+DU848+DV846+DV847+DV848+DW846+DW847+DW848+DX846+DX847-16)*Percapita/30*GG$4))))))</f>
        <v>0</v>
      </c>
      <c r="GH846" s="177">
        <f>IF(C846=4,SUM(DY846+DY847+DY848+EA846+EA847+EA848)*Percapita/30*GH$4+(DZ846+DZ847+DZ848+EB846+EB847+EB848)*Cadeirante/30*GH$4,IF(C846=3,IF(DY849+EA849=10,Fixo/30*GH$4+(DY846+DY847+DY848+EA846+EA847+EA848)*Percapita/30*GH$4+(DZ849+EB849)*Cadeirante/30*GH$4,IF(DY849+EA849&lt;=9,(DY849+EA849)*Crechee/30*GH$4)+(DZ849+EB849)*Cadeirante/30*GH$4+(DY846+DY847+DY848+EA846+EA847+EA848)*Percapita/30*GH$4)+IF(DY849+EA849&gt;=11,Fixo/30*GH$4+(DY849+EA849-10)*Crechee/30*GH$4,0),IF(C846=2,IF(DZ846+DZ847+DZ848+DZ849+EB846+EB847+EB848+EB849=1,Cadeirante/30*GH$4,IF(DZ846+DZ847+DZ848+DZ849+EB846+EB847+EB848+EB849=2,Fixo/30*GH$4,IF(DZ846+DZ847+DZ848+DZ849+EB846+EB847+EB848+EB849&gt;2,Fixo/30*GH$4+(DZ846+DZ847+DZ848+DZ849+EB846+EB847+EB848+EB849-2)*Cadeirante/30*GH$4)))+(DY846+DY847+DY848+EA846+EA847+EA848)*Percapita/30*GH$4+(DY849+EA849)*Crechee/30*GH$4,IF(C846=1,IF(DY846+DY847+DY848+DZ846+DZ847+DZ848+EA846+EA847+EA848+EB846+EB847+EB848&lt;=15,(DY846+DY847+DY848+EA846+EA847+EA848)*Percapita/30*GH$4,IF(DY846+DY847+DY848+DZ846+DZ847+DZ848+EA846+EA847+EA848+EB846+EB847+EB848&gt;=16,Fixo/30*GH$4+(DY846+DY847+DY848+DZ846+DZ847+DZ848+EA846+EA847+EA848+EB846+EB847-16)*Percapita/30*GH$4))))))</f>
        <v>0</v>
      </c>
      <c r="GI846" s="177">
        <f>IF(C846=4,SUM(EC846+EC847+EC848+EE846+EE847+EE848)*Percapita/30*GI$4+(ED846+ED847+ED848+EF846+EF847+EF848)*Cadeirante/30*GI$4,IF(C846=3,IF(EC849+EE849=10,Fixo/30*GI$4+(EC846+EC847+EC848+EE846+EE847+EE848)*Percapita/30*GI$4+(ED849+EF849)*Cadeirante/30*GI$4,IF(EC849+EE849&lt;=9,(EC849+EE849)*Crechee/30*GI$4)+(ED849+EF849)*Cadeirante/30*GI$4+(EC846+EC847+EC848+EE846+EE847+EE848)*Percapita/30*GI$4)+IF(EC849+EE849&gt;=11,Fixo/30*GI$4+(EC849+EE849-10)*Crechee/30*GI$4,0),IF(C846=2,IF(ED846+ED847+ED848+ED849+EF846+EF847+EF848+EF849=1,Cadeirante/30*GI$4,IF(ED846+ED847+ED848+ED849+EF846+EF847+EF848+EF849=2,Fixo/30*GI$4,IF(ED846+ED847+ED848+ED849+EF846+EF847+EF848+EF849&gt;2,Fixo/30*GI$4+(ED846+ED847+ED848+ED849+EF846+EF847+EF848+EF849-2)*Cadeirante/30*GI$4)))+(EC846+EC847+EC848+EE846+EE847+EE848)*Percapita/30*GI$4+(EC849+EE849)*Crechee/30*GI$4,IF(C846=1,IF(EC846+EC847+EC848+ED846+ED847+ED848+EE846+EE847+EE848+EF846+EF847+EF848&lt;=15,(EC846+EC847+EC848+EE846+EE847+EE848)*Percapita/30*GI$4,IF(EC846+EC847+EC848+ED846+ED847+ED848+EE846+EE847+EE848+EF846+EF847+EF848&gt;=16,Fixo/30*GI$4+(EC846+EC847+EC848+ED846+ED847+ED848+EE846+EE847+EE848+EF846+EF847-16)*Percapita/30*GI$4))))))</f>
        <v>0</v>
      </c>
      <c r="GJ846" s="177">
        <f>IF(C846=4,SUM(EG846+EG847+EG848+EI846+EI847+EI848)*Percapita/30*GJ$4+(EH846+EH847+EH848+EJ846+EJ847+EJ848)*Cadeirante/30*GJ$4,IF(C846=3,IF(EG849+EI849=10,Fixo/30*GJ$4+(EG846+EG847+EG848+EI846+EI847+EI848)*Percapita/30*GJ$4+(EH849+EJ849)*Cadeirante/30*GJ$4,IF(EG849+EI849&lt;=9,(EG849+EI849)*Crechee/30*GJ$4)+(EH849+EJ849)*Cadeirante/30*GJ$4+(EG846+EG847+EG848+EI846+EI847+EI848)*Percapita/30*GJ$4)+IF(EG849+EI849&gt;=11,Fixo/30*GJ$4+(EG849+EI849-10)*Crechee/30*GJ$4,0),IF(C846=2,IF(EH846+EH847+EH848+EH849+EJ846+EJ847+EJ848+EJ849=1,Cadeirante/30*GJ$4,IF(EH846+EH847+EH848+EH849+EJ846+EJ847+EJ848+EJ849=2,Fixo/30*GJ$4,IF(EH846+EH847+EH848+EH849+EJ846+EJ847+EJ848+EJ849&gt;2,Fixo/30*GJ$4+(EH846+EH847+EH848+EH849+EJ846+EJ847+EJ848+EJ849-2)*Cadeirante/30*GJ$4)))+(EG846+EG847+EG848+EI846+EI847+EI848)*Percapita/30*GJ$4+(EG849+EI849)*Crechee/30*GJ$4,IF(C846=1,IF(EG846+EG847+EG848+EH846+EH847+EH848+EI846+EI847+EI848+EJ846+EJ847+EJ848&lt;=15,(EG846+EG847+EG848+EI846+EI847+EI848)*Percapita/30*GJ$4,IF(EG846+EG847+EG848+EH846+EH847+EH848+EI846+EI847+EI848+EJ846+EJ847+EJ848&gt;=16,Fixo/30*GJ$4+(EG846+EG847+EG848+EH846+EH847+EH848+EI846+EI847+EI848+EJ846+EJ847-16)*Percapita/30*GJ$4))))))</f>
        <v>0</v>
      </c>
      <c r="GK846" s="178"/>
      <c r="GL846" s="103">
        <f t="shared" si="968"/>
        <v>0</v>
      </c>
      <c r="GM846" s="124"/>
      <c r="GN846" s="104">
        <f>SUMIF(V846:V849,"&lt;0")*Cadeirante/30*GN$4+SUMIF(X846:X849,"&lt;0")*Cadeirante/30*GN$4</f>
        <v>0</v>
      </c>
      <c r="GO846" s="104">
        <f>SUMIF(Z846:Z849,"&lt;0")*Cadeirante/30*GO$4+SUMIF(AB846:AB849,"&lt;0")*Cadeirante/30*GO$4</f>
        <v>0</v>
      </c>
      <c r="GP846" s="104">
        <f>SUMIF(AD846:AD849,"&lt;0")*Cadeirante/30*GP$4+SUMIF(AF846:AF849,"&lt;0")*Cadeirante/30*GP$4</f>
        <v>0</v>
      </c>
      <c r="GQ846" s="104">
        <f>SUMIF(AH846:AH849,"&lt;0")*Cadeirante/30*GQ$4+SUMIF(AJ846:AJ849,"&lt;0")*Cadeirante/30*GQ$4</f>
        <v>0</v>
      </c>
      <c r="GR846" s="104">
        <f>SUMIF(AL846:AL849,"&lt;0")*Cadeirante/30*GR$4+SUMIF(AN846:AN849,"&lt;0")*Cadeirante/30*GR$4</f>
        <v>0</v>
      </c>
      <c r="GS846" s="104">
        <f>SUMIF(AP846:AP849,"&lt;0")*Cadeirante/30*GS$4+SUMIF(AR846:AR849,"&lt;0")*Cadeirante/30*GS$4</f>
        <v>0</v>
      </c>
      <c r="GT846" s="104">
        <f>SUMIF(AT846:AT849,"&lt;0")*Cadeirante/30*GT$4+SUMIF(AV846:AV849,"&lt;0")*Cadeirante/30*GT$4</f>
        <v>0</v>
      </c>
      <c r="GU846" s="104">
        <f>SUMIF(AX846:AX849,"&lt;0")*Cadeirante/30*GU$4+SUMIF(AZ846:AZ849,"&lt;0")*Cadeirante/30*GU$4</f>
        <v>0</v>
      </c>
      <c r="GV846" s="104">
        <f>SUMIF(BB846:BB849,"&lt;0")*Cadeirante/30*GV$4+SUMIF(BD846:BD849,"&lt;0")*Cadeirante/30*GV$4</f>
        <v>0</v>
      </c>
      <c r="GW846" s="104">
        <f>SUMIF(BF846:BF849,"&lt;0")*Cadeirante/30*GW$4+SUMIF(BH846:BH849,"&lt;0")*Cadeirante/30*GW$4</f>
        <v>0</v>
      </c>
      <c r="GX846" s="104">
        <f>SUMIF(BJ846:BJ849,"&lt;0")*Cadeirante/30*GX$4+SUMIF(BL846:BL849,"&lt;0")*Cadeirante/30*GX$4</f>
        <v>0</v>
      </c>
      <c r="GY846" s="104">
        <f>SUMIF(BN846:BN849,"&lt;0")*Cadeirante/30*GY$4+SUMIF(BP846:BP849,"&lt;0")*Cadeirante/30*GY$4</f>
        <v>0</v>
      </c>
      <c r="GZ846" s="104">
        <f>SUMIF(BR846:BR849,"&lt;0")*Cadeirante/30*GZ$4+SUMIF(BT846:BT849,"&lt;0")*Cadeirante/30*GZ$4</f>
        <v>0</v>
      </c>
      <c r="HA846" s="104">
        <f>SUMIF(BV846:BV849,"&lt;0")*Cadeirante/30*HA$4+SUMIF(BX846:BX849,"&lt;0")*Cadeirante/30*HA$4</f>
        <v>0</v>
      </c>
      <c r="HB846" s="104">
        <f>SUMIF(BZ846:BZ849,"&lt;0")*Cadeirante/30*HB$4+SUMIF(CB846:CB849,"&lt;0")*Cadeirante/30*HB$4</f>
        <v>0</v>
      </c>
      <c r="HC846" s="104">
        <f>SUMIF(CD846:CD849,"&lt;0")*Cadeirante/30*HC$4+SUMIF(CF846:CF849,"&lt;0")*Cadeirante/30*HC$4</f>
        <v>0</v>
      </c>
      <c r="HD846" s="104">
        <f>SUMIF(CH846:CH849,"&lt;0")*Cadeirante/30*HD$4+SUMIF(CJ846:CJ849,"&lt;0")*Cadeirante/30*HD$4</f>
        <v>0</v>
      </c>
      <c r="HE846" s="104">
        <f>SUMIF(CL846:CL849,"&lt;0")*Cadeirante/30*HE$4+SUMIF(CN846:CN849,"&lt;0")*Cadeirante/30*HE$4</f>
        <v>0</v>
      </c>
      <c r="HF846" s="104">
        <f>SUMIF(CP846:CP849,"&lt;0")*Cadeirante/30*HF$4+SUMIF(CR846:CR849,"&lt;0")*Cadeirante/30*HF$4</f>
        <v>0</v>
      </c>
      <c r="HG846" s="104">
        <f>SUMIF(CT846:CT849,"&lt;0")*Cadeirante/30*HG$4+SUMIF(CV846:CV849,"&lt;0")*Cadeirante/30*HG$4</f>
        <v>0</v>
      </c>
      <c r="HH846" s="104">
        <f>SUMIF(CX846:CX849,"&lt;0")*Cadeirante/30*HH$4+SUMIF(CZ846:CZ849,"&lt;0")*Cadeirante/30*HH$4</f>
        <v>0</v>
      </c>
      <c r="HI846" s="104">
        <f>SUMIF(DB846:DB849,"&lt;0")*Cadeirante/30*HI$4+SUMIF(DD846:DD849,"&lt;0")*Cadeirante/30*HI$4</f>
        <v>0</v>
      </c>
      <c r="HJ846" s="104">
        <f>SUMIF(DF846:DF849,"&lt;0")*Cadeirante/30*HJ$4+SUMIF(DH846:DH849,"&lt;0")*Cadeirante/30*HJ$4</f>
        <v>0</v>
      </c>
      <c r="HK846" s="104">
        <f>SUMIF(DJ846:DJ849,"&lt;0")*Cadeirante/30*HK$4+SUMIF(DL846:DL849,"&lt;0")*Cadeirante/30*HK$4</f>
        <v>0</v>
      </c>
      <c r="HL846" s="104">
        <f>SUMIF(DN846:DN849,"&lt;0")*Cadeirante/30*HL$4+SUMIF(DP846:DP849,"&lt;0")*Cadeirante/30*HL$4</f>
        <v>0</v>
      </c>
      <c r="HM846" s="104">
        <f>SUMIF(DR846:DR849,"&lt;0")*Cadeirante/30*HM$4+SUMIF(DT846:DT849,"&lt;0")*Cadeirante/30*HM$4</f>
        <v>0</v>
      </c>
      <c r="HN846" s="104">
        <f>SUMIF(DV846:DV849,"&lt;0")*Cadeirante/30*HN$4+SUMIF(DX846:DX849,"&lt;0")*Cadeirante/30*HN$4</f>
        <v>0</v>
      </c>
      <c r="HO846" s="104">
        <f>SUMIF(DZ846:DZ849,"&lt;0")*Cadeirante/30*HO$4+SUMIF(EB846:EB849,"&lt;0")*Cadeirante/30*HO$4</f>
        <v>0</v>
      </c>
      <c r="HP846" s="104">
        <f>SUMIF(ED846:ED849,"&lt;0")*Cadeirante/30*HP$4+SUMIF(EF846:EF849,"&lt;0")*Cadeirante/30*HP$4</f>
        <v>0</v>
      </c>
      <c r="HQ846" s="64"/>
      <c r="HR846" s="64"/>
      <c r="HS846" s="64"/>
      <c r="HT846" s="64"/>
      <c r="HU846" s="64"/>
      <c r="HV846" s="64"/>
      <c r="HW846" s="176">
        <v>17629.309999999998</v>
      </c>
      <c r="HX846" s="64"/>
      <c r="HY846" s="280">
        <f>IF(ISTEXT(EM846), VALUE(EM846), EM846)</f>
        <v>0</v>
      </c>
      <c r="HZ846" s="280">
        <f>IF(ISTEXT(EN846), VALUE(EN846), EN846)</f>
        <v>0</v>
      </c>
      <c r="IA846" s="280">
        <f>IF(ISTEXT(EO846), VALUE(EO846), EO846)</f>
        <v>0</v>
      </c>
      <c r="IB846" s="64" t="b">
        <f>HW846=FE846</f>
        <v>0</v>
      </c>
      <c r="IC846" s="64"/>
    </row>
    <row r="847" spans="1:237" s="106" customFormat="1" ht="22.5" customHeight="1" x14ac:dyDescent="0.25">
      <c r="A847" s="368" t="s">
        <v>3932</v>
      </c>
      <c r="B847" s="369" t="s">
        <v>3933</v>
      </c>
      <c r="C847" s="370" t="s">
        <v>3229</v>
      </c>
      <c r="D847" s="371" t="s">
        <v>3934</v>
      </c>
      <c r="E847" s="371" t="s">
        <v>3935</v>
      </c>
      <c r="F847" s="372" t="s">
        <v>3222</v>
      </c>
      <c r="G847" s="372" t="s">
        <v>3223</v>
      </c>
      <c r="H847" s="373" t="s">
        <v>249</v>
      </c>
      <c r="I847" s="374" t="s">
        <v>3936</v>
      </c>
      <c r="J847" s="421" t="s">
        <v>3227</v>
      </c>
      <c r="K847" s="421" t="s">
        <v>3230</v>
      </c>
      <c r="L847" s="329">
        <f>CONTINUA!BV847</f>
        <v>0</v>
      </c>
      <c r="M847" s="329">
        <f>CONTINUA!BW847</f>
        <v>0</v>
      </c>
      <c r="N847" s="657"/>
      <c r="O847" s="658" t="s">
        <v>4237</v>
      </c>
      <c r="P847" s="659" t="s">
        <v>206</v>
      </c>
      <c r="Q847" s="400">
        <v>45</v>
      </c>
      <c r="R847" s="401"/>
      <c r="S847" s="400"/>
      <c r="T847" s="401"/>
      <c r="U847" s="400"/>
      <c r="V847" s="401"/>
      <c r="W847" s="400"/>
      <c r="X847" s="401"/>
      <c r="Y847" s="400"/>
      <c r="Z847" s="401"/>
      <c r="AA847" s="400"/>
      <c r="AB847" s="401"/>
      <c r="AC847" s="400"/>
      <c r="AD847" s="401"/>
      <c r="AE847" s="400"/>
      <c r="AF847" s="401"/>
      <c r="AG847" s="400"/>
      <c r="AH847" s="401"/>
      <c r="AI847" s="400"/>
      <c r="AJ847" s="401"/>
      <c r="AK847" s="400"/>
      <c r="AL847" s="401"/>
      <c r="AM847" s="400"/>
      <c r="AN847" s="401"/>
      <c r="AO847" s="400"/>
      <c r="AP847" s="401"/>
      <c r="AQ847" s="400"/>
      <c r="AR847" s="401"/>
      <c r="AS847" s="400"/>
      <c r="AT847" s="401"/>
      <c r="AU847" s="400"/>
      <c r="AV847" s="401"/>
      <c r="AW847" s="400"/>
      <c r="AX847" s="401"/>
      <c r="AY847" s="400"/>
      <c r="AZ847" s="401"/>
      <c r="BA847" s="400"/>
      <c r="BB847" s="401"/>
      <c r="BC847" s="400"/>
      <c r="BD847" s="401"/>
      <c r="BE847" s="400"/>
      <c r="BF847" s="401"/>
      <c r="BG847" s="400"/>
      <c r="BH847" s="401"/>
      <c r="BI847" s="400"/>
      <c r="BJ847" s="401"/>
      <c r="BK847" s="400"/>
      <c r="BL847" s="401"/>
      <c r="BM847" s="400"/>
      <c r="BN847" s="401"/>
      <c r="BO847" s="400"/>
      <c r="BP847" s="401"/>
      <c r="BQ847" s="400"/>
      <c r="BR847" s="401"/>
      <c r="BS847" s="400"/>
      <c r="BT847" s="401"/>
      <c r="BU847" s="400"/>
      <c r="BV847" s="401"/>
      <c r="BW847" s="400"/>
      <c r="BX847" s="401"/>
      <c r="BY847" s="400"/>
      <c r="BZ847" s="401"/>
      <c r="CA847" s="400"/>
      <c r="CB847" s="401"/>
      <c r="CC847" s="400"/>
      <c r="CD847" s="401"/>
      <c r="CE847" s="400"/>
      <c r="CF847" s="401"/>
      <c r="CG847" s="400"/>
      <c r="CH847" s="401"/>
      <c r="CI847" s="400"/>
      <c r="CJ847" s="401"/>
      <c r="CK847" s="400"/>
      <c r="CL847" s="401"/>
      <c r="CM847" s="400"/>
      <c r="CN847" s="401"/>
      <c r="CO847" s="400"/>
      <c r="CP847" s="401"/>
      <c r="CQ847" s="400"/>
      <c r="CR847" s="401"/>
      <c r="CS847" s="400"/>
      <c r="CT847" s="401"/>
      <c r="CU847" s="400"/>
      <c r="CV847" s="401"/>
      <c r="CW847" s="400"/>
      <c r="CX847" s="401"/>
      <c r="CY847" s="400"/>
      <c r="CZ847" s="401"/>
      <c r="DA847" s="400"/>
      <c r="DB847" s="401"/>
      <c r="DC847" s="400"/>
      <c r="DD847" s="401"/>
      <c r="DE847" s="400"/>
      <c r="DF847" s="401"/>
      <c r="DG847" s="400"/>
      <c r="DH847" s="401"/>
      <c r="DI847" s="400"/>
      <c r="DJ847" s="401"/>
      <c r="DK847" s="400"/>
      <c r="DL847" s="401"/>
      <c r="DM847" s="400"/>
      <c r="DN847" s="401"/>
      <c r="DO847" s="400"/>
      <c r="DP847" s="401"/>
      <c r="DQ847" s="400"/>
      <c r="DR847" s="401"/>
      <c r="DS847" s="400"/>
      <c r="DT847" s="401"/>
      <c r="DU847" s="400"/>
      <c r="DV847" s="401"/>
      <c r="DW847" s="400"/>
      <c r="DX847" s="401"/>
      <c r="DY847" s="400"/>
      <c r="DZ847" s="401"/>
      <c r="EA847" s="400"/>
      <c r="EB847" s="401"/>
      <c r="EC847" s="400"/>
      <c r="ED847" s="401"/>
      <c r="EE847" s="400"/>
      <c r="EF847" s="401"/>
      <c r="EG847" s="400"/>
      <c r="EH847" s="401"/>
      <c r="EI847" s="400"/>
      <c r="EJ847" s="447"/>
      <c r="EK847" s="511"/>
      <c r="EL847" s="514"/>
      <c r="EM847" s="448"/>
      <c r="EN847" s="344"/>
      <c r="EO847" s="345"/>
      <c r="EP847" s="171">
        <f t="shared" si="961"/>
        <v>45</v>
      </c>
      <c r="EQ847" s="171">
        <f t="shared" si="962"/>
        <v>0</v>
      </c>
      <c r="ER847" s="171">
        <f t="shared" si="963"/>
        <v>0</v>
      </c>
      <c r="ES847" s="171">
        <f t="shared" si="964"/>
        <v>0</v>
      </c>
      <c r="ET847" s="171">
        <f t="shared" si="965"/>
        <v>0</v>
      </c>
      <c r="EU847" s="171">
        <f t="shared" si="966"/>
        <v>0</v>
      </c>
      <c r="EV847" s="172">
        <f t="shared" si="967"/>
        <v>45</v>
      </c>
      <c r="EW847" s="173"/>
      <c r="EX847" s="248">
        <f t="shared" si="969"/>
        <v>0</v>
      </c>
      <c r="EY847" s="174">
        <f>(L847*regular)+(M847*Cadeirantee)</f>
        <v>0</v>
      </c>
      <c r="EZ847" s="249">
        <f>SUMIF(FG847:GJ847,"&gt;0")</f>
        <v>0</v>
      </c>
      <c r="FA847" s="249">
        <f>SUMIF(FG847:GJ847,"&lt;0")+SUMIF(GN847:HP847,"&lt;0")</f>
        <v>0</v>
      </c>
      <c r="FB847" s="174">
        <v>0</v>
      </c>
      <c r="FC847" s="126">
        <f>N847*km*'VALORES TABELA'!$B$13</f>
        <v>0</v>
      </c>
      <c r="FD847" s="250">
        <f t="shared" ref="FD847:FD850" si="970">GL847</f>
        <v>0</v>
      </c>
      <c r="FE847" s="105"/>
      <c r="FF847" s="119"/>
      <c r="FG847" s="119"/>
      <c r="FH847" s="119"/>
      <c r="FI847" s="119"/>
      <c r="FJ847" s="119"/>
      <c r="FK847" s="119"/>
      <c r="FL847" s="119"/>
      <c r="FM847" s="119"/>
      <c r="FN847" s="119"/>
      <c r="FO847" s="119"/>
      <c r="FP847" s="119"/>
      <c r="FQ847" s="119"/>
      <c r="FR847" s="119"/>
      <c r="FS847" s="119"/>
      <c r="FT847" s="119"/>
      <c r="FU847" s="119"/>
      <c r="FV847" s="119"/>
      <c r="FW847" s="119"/>
      <c r="FX847" s="119"/>
      <c r="FY847" s="119"/>
      <c r="FZ847" s="119"/>
      <c r="GA847" s="119"/>
      <c r="GB847" s="119"/>
      <c r="GC847" s="119"/>
      <c r="GD847" s="119"/>
      <c r="GE847" s="119"/>
      <c r="GF847" s="119"/>
      <c r="GG847" s="119"/>
      <c r="GH847" s="119"/>
      <c r="GI847" s="119"/>
      <c r="GJ847" s="119"/>
      <c r="GK847" s="251"/>
      <c r="GL847" s="103">
        <f t="shared" si="968"/>
        <v>0</v>
      </c>
      <c r="GM847" s="124"/>
      <c r="GN847" s="104"/>
      <c r="GO847" s="104"/>
      <c r="GP847" s="104"/>
      <c r="GQ847" s="104"/>
      <c r="GR847" s="104"/>
      <c r="GS847" s="104"/>
      <c r="GT847" s="104"/>
      <c r="GU847" s="104"/>
      <c r="GV847" s="104"/>
      <c r="GW847" s="104"/>
      <c r="GX847" s="104"/>
      <c r="GY847" s="104"/>
      <c r="GZ847" s="104"/>
      <c r="HA847" s="104"/>
      <c r="HB847" s="104"/>
      <c r="HC847" s="104"/>
      <c r="HD847" s="104"/>
      <c r="HE847" s="104"/>
      <c r="HF847" s="104"/>
      <c r="HG847" s="104"/>
      <c r="HH847" s="104"/>
      <c r="HI847" s="104"/>
      <c r="HJ847" s="104"/>
      <c r="HK847" s="104"/>
      <c r="HL847" s="104"/>
      <c r="HM847" s="104"/>
      <c r="HN847" s="104"/>
      <c r="HO847" s="104"/>
      <c r="HP847" s="104"/>
      <c r="HQ847" s="64"/>
      <c r="HR847" s="64"/>
      <c r="HS847" s="64"/>
      <c r="HT847" s="64"/>
      <c r="HU847" s="64"/>
      <c r="HV847" s="64"/>
      <c r="HW847" s="105"/>
      <c r="HX847" s="64"/>
      <c r="HY847" s="280">
        <f t="shared" ref="HY847:HY850" si="971">IF(ISTEXT(EM847), VALUE(EM847), EM847)</f>
        <v>0</v>
      </c>
      <c r="HZ847" s="280">
        <f t="shared" ref="HZ847:HZ850" si="972">IF(ISTEXT(EN847), VALUE(EN847), EN847)</f>
        <v>0</v>
      </c>
      <c r="IA847" s="280">
        <f t="shared" ref="IA847:IA850" si="973">IF(ISTEXT(EO847), VALUE(EO847), EO847)</f>
        <v>0</v>
      </c>
      <c r="IB847" s="64"/>
      <c r="IC847" s="64"/>
    </row>
    <row r="848" spans="1:237" s="106" customFormat="1" ht="22.5" customHeight="1" x14ac:dyDescent="0.25">
      <c r="A848" s="368" t="s">
        <v>3932</v>
      </c>
      <c r="B848" s="369" t="s">
        <v>3933</v>
      </c>
      <c r="C848" s="375" t="s">
        <v>3229</v>
      </c>
      <c r="D848" s="371" t="s">
        <v>3934</v>
      </c>
      <c r="E848" s="371" t="s">
        <v>3935</v>
      </c>
      <c r="F848" s="376" t="s">
        <v>3222</v>
      </c>
      <c r="G848" s="376" t="s">
        <v>3223</v>
      </c>
      <c r="H848" s="373" t="s">
        <v>249</v>
      </c>
      <c r="I848" s="374" t="s">
        <v>3936</v>
      </c>
      <c r="J848" s="421" t="s">
        <v>3227</v>
      </c>
      <c r="K848" s="422" t="s">
        <v>3231</v>
      </c>
      <c r="L848" s="329">
        <f>CONTINUA!BV848</f>
        <v>0</v>
      </c>
      <c r="M848" s="329">
        <f>CONTINUA!BW848</f>
        <v>0</v>
      </c>
      <c r="N848" s="657"/>
      <c r="O848" s="658" t="s">
        <v>4237</v>
      </c>
      <c r="P848" s="659" t="s">
        <v>206</v>
      </c>
      <c r="Q848" s="400"/>
      <c r="R848" s="401"/>
      <c r="S848" s="400"/>
      <c r="T848" s="401"/>
      <c r="U848" s="400"/>
      <c r="V848" s="401"/>
      <c r="W848" s="400"/>
      <c r="X848" s="401"/>
      <c r="Y848" s="400"/>
      <c r="Z848" s="401"/>
      <c r="AA848" s="400"/>
      <c r="AB848" s="401"/>
      <c r="AC848" s="400"/>
      <c r="AD848" s="401"/>
      <c r="AE848" s="400"/>
      <c r="AF848" s="401"/>
      <c r="AG848" s="400"/>
      <c r="AH848" s="401"/>
      <c r="AI848" s="400"/>
      <c r="AJ848" s="401"/>
      <c r="AK848" s="400"/>
      <c r="AL848" s="401"/>
      <c r="AM848" s="400"/>
      <c r="AN848" s="401"/>
      <c r="AO848" s="400"/>
      <c r="AP848" s="401"/>
      <c r="AQ848" s="400"/>
      <c r="AR848" s="401"/>
      <c r="AS848" s="400"/>
      <c r="AT848" s="401"/>
      <c r="AU848" s="400"/>
      <c r="AV848" s="401"/>
      <c r="AW848" s="400"/>
      <c r="AX848" s="401"/>
      <c r="AY848" s="400"/>
      <c r="AZ848" s="401"/>
      <c r="BA848" s="400"/>
      <c r="BB848" s="401"/>
      <c r="BC848" s="400"/>
      <c r="BD848" s="401"/>
      <c r="BE848" s="400"/>
      <c r="BF848" s="401"/>
      <c r="BG848" s="400"/>
      <c r="BH848" s="401"/>
      <c r="BI848" s="400"/>
      <c r="BJ848" s="401"/>
      <c r="BK848" s="400"/>
      <c r="BL848" s="401"/>
      <c r="BM848" s="400"/>
      <c r="BN848" s="401"/>
      <c r="BO848" s="400"/>
      <c r="BP848" s="401"/>
      <c r="BQ848" s="400"/>
      <c r="BR848" s="401"/>
      <c r="BS848" s="400"/>
      <c r="BT848" s="401"/>
      <c r="BU848" s="400"/>
      <c r="BV848" s="401"/>
      <c r="BW848" s="400"/>
      <c r="BX848" s="401"/>
      <c r="BY848" s="400"/>
      <c r="BZ848" s="401"/>
      <c r="CA848" s="400"/>
      <c r="CB848" s="401"/>
      <c r="CC848" s="400"/>
      <c r="CD848" s="401"/>
      <c r="CE848" s="400"/>
      <c r="CF848" s="401"/>
      <c r="CG848" s="400"/>
      <c r="CH848" s="401"/>
      <c r="CI848" s="400"/>
      <c r="CJ848" s="401"/>
      <c r="CK848" s="400"/>
      <c r="CL848" s="401"/>
      <c r="CM848" s="400"/>
      <c r="CN848" s="401"/>
      <c r="CO848" s="400"/>
      <c r="CP848" s="401"/>
      <c r="CQ848" s="400"/>
      <c r="CR848" s="401"/>
      <c r="CS848" s="400"/>
      <c r="CT848" s="401"/>
      <c r="CU848" s="400"/>
      <c r="CV848" s="401"/>
      <c r="CW848" s="400"/>
      <c r="CX848" s="401"/>
      <c r="CY848" s="400"/>
      <c r="CZ848" s="401"/>
      <c r="DA848" s="400"/>
      <c r="DB848" s="401"/>
      <c r="DC848" s="400"/>
      <c r="DD848" s="401"/>
      <c r="DE848" s="400"/>
      <c r="DF848" s="401"/>
      <c r="DG848" s="400"/>
      <c r="DH848" s="401"/>
      <c r="DI848" s="400"/>
      <c r="DJ848" s="401"/>
      <c r="DK848" s="400"/>
      <c r="DL848" s="401"/>
      <c r="DM848" s="400"/>
      <c r="DN848" s="401"/>
      <c r="DO848" s="400"/>
      <c r="DP848" s="401"/>
      <c r="DQ848" s="400"/>
      <c r="DR848" s="401"/>
      <c r="DS848" s="400"/>
      <c r="DT848" s="401"/>
      <c r="DU848" s="400"/>
      <c r="DV848" s="401"/>
      <c r="DW848" s="400"/>
      <c r="DX848" s="401"/>
      <c r="DY848" s="400"/>
      <c r="DZ848" s="401"/>
      <c r="EA848" s="400"/>
      <c r="EB848" s="401"/>
      <c r="EC848" s="400"/>
      <c r="ED848" s="401"/>
      <c r="EE848" s="400"/>
      <c r="EF848" s="401"/>
      <c r="EG848" s="400"/>
      <c r="EH848" s="401"/>
      <c r="EI848" s="400"/>
      <c r="EJ848" s="447"/>
      <c r="EK848" s="511"/>
      <c r="EL848" s="514"/>
      <c r="EM848" s="448"/>
      <c r="EN848" s="344"/>
      <c r="EO848" s="345"/>
      <c r="EP848" s="171">
        <f t="shared" si="961"/>
        <v>0</v>
      </c>
      <c r="EQ848" s="171">
        <f t="shared" si="962"/>
        <v>0</v>
      </c>
      <c r="ER848" s="171">
        <f t="shared" si="963"/>
        <v>0</v>
      </c>
      <c r="ES848" s="171">
        <f t="shared" si="964"/>
        <v>0</v>
      </c>
      <c r="ET848" s="171">
        <f t="shared" si="965"/>
        <v>0</v>
      </c>
      <c r="EU848" s="171">
        <f t="shared" si="966"/>
        <v>0</v>
      </c>
      <c r="EV848" s="172">
        <f t="shared" si="967"/>
        <v>0</v>
      </c>
      <c r="EW848" s="125"/>
      <c r="EX848" s="248">
        <f t="shared" si="969"/>
        <v>0</v>
      </c>
      <c r="EY848" s="174">
        <f>(L848*regular)+(M848*Cadeirantee)</f>
        <v>0</v>
      </c>
      <c r="EZ848" s="249">
        <f>SUMIF(FG848:GJ848,"&gt;0")</f>
        <v>0</v>
      </c>
      <c r="FA848" s="249">
        <f>SUMIF(FG848:GJ848,"&lt;0")+SUMIF(GN848:HP848,"&lt;0")</f>
        <v>0</v>
      </c>
      <c r="FB848" s="174">
        <v>0</v>
      </c>
      <c r="FC848" s="126">
        <f>N848*km*'VALORES TABELA'!$B$13</f>
        <v>0</v>
      </c>
      <c r="FD848" s="250">
        <f t="shared" si="970"/>
        <v>0</v>
      </c>
      <c r="FE848" s="105"/>
      <c r="FF848" s="108"/>
      <c r="FG848" s="108"/>
      <c r="FH848" s="108"/>
      <c r="FI848" s="108"/>
      <c r="FJ848" s="108"/>
      <c r="FK848" s="108"/>
      <c r="FL848" s="108"/>
      <c r="FM848" s="108"/>
      <c r="FN848" s="108"/>
      <c r="FO848" s="108"/>
      <c r="FP848" s="108"/>
      <c r="FQ848" s="108"/>
      <c r="FR848" s="108"/>
      <c r="FS848" s="108"/>
      <c r="FT848" s="108"/>
      <c r="FU848" s="108"/>
      <c r="FV848" s="108"/>
      <c r="FW848" s="108"/>
      <c r="FX848" s="108"/>
      <c r="FY848" s="108"/>
      <c r="FZ848" s="108"/>
      <c r="GA848" s="108"/>
      <c r="GB848" s="108"/>
      <c r="GC848" s="108"/>
      <c r="GD848" s="108"/>
      <c r="GE848" s="108"/>
      <c r="GF848" s="108"/>
      <c r="GG848" s="108"/>
      <c r="GH848" s="108"/>
      <c r="GI848" s="108"/>
      <c r="GJ848" s="108"/>
      <c r="GK848" s="251"/>
      <c r="GL848" s="103">
        <f t="shared" si="968"/>
        <v>0</v>
      </c>
      <c r="GM848" s="124"/>
      <c r="GN848" s="104"/>
      <c r="GO848" s="104"/>
      <c r="GP848" s="104"/>
      <c r="GQ848" s="104"/>
      <c r="GR848" s="104"/>
      <c r="GS848" s="104"/>
      <c r="GT848" s="104"/>
      <c r="GU848" s="104"/>
      <c r="GV848" s="104"/>
      <c r="GW848" s="104"/>
      <c r="GX848" s="104"/>
      <c r="GY848" s="104"/>
      <c r="GZ848" s="104"/>
      <c r="HA848" s="104"/>
      <c r="HB848" s="104"/>
      <c r="HC848" s="104"/>
      <c r="HD848" s="104"/>
      <c r="HE848" s="104"/>
      <c r="HF848" s="104"/>
      <c r="HG848" s="104"/>
      <c r="HH848" s="104"/>
      <c r="HI848" s="104"/>
      <c r="HJ848" s="104"/>
      <c r="HK848" s="104"/>
      <c r="HL848" s="104"/>
      <c r="HM848" s="104"/>
      <c r="HN848" s="104"/>
      <c r="HO848" s="104"/>
      <c r="HP848" s="104"/>
      <c r="HQ848" s="64"/>
      <c r="HR848" s="64"/>
      <c r="HS848" s="64"/>
      <c r="HT848" s="64"/>
      <c r="HU848" s="64"/>
      <c r="HV848" s="64"/>
      <c r="HW848" s="105"/>
      <c r="HX848" s="64"/>
      <c r="HY848" s="280">
        <f t="shared" si="971"/>
        <v>0</v>
      </c>
      <c r="HZ848" s="280">
        <f t="shared" si="972"/>
        <v>0</v>
      </c>
      <c r="IA848" s="280">
        <f t="shared" si="973"/>
        <v>0</v>
      </c>
      <c r="IB848" s="64"/>
      <c r="IC848" s="64"/>
    </row>
    <row r="849" spans="1:237" s="106" customFormat="1" ht="22.5" customHeight="1" x14ac:dyDescent="0.25">
      <c r="A849" s="368" t="s">
        <v>3932</v>
      </c>
      <c r="B849" s="369" t="s">
        <v>3933</v>
      </c>
      <c r="C849" s="375" t="s">
        <v>3229</v>
      </c>
      <c r="D849" s="371" t="s">
        <v>3934</v>
      </c>
      <c r="E849" s="371" t="s">
        <v>3935</v>
      </c>
      <c r="F849" s="376" t="s">
        <v>3222</v>
      </c>
      <c r="G849" s="376" t="s">
        <v>3223</v>
      </c>
      <c r="H849" s="373" t="s">
        <v>249</v>
      </c>
      <c r="I849" s="374" t="s">
        <v>3936</v>
      </c>
      <c r="J849" s="421" t="s">
        <v>3227</v>
      </c>
      <c r="K849" s="423" t="s">
        <v>3232</v>
      </c>
      <c r="L849" s="329">
        <f>CONTINUA!BV849</f>
        <v>0</v>
      </c>
      <c r="M849" s="329">
        <f>CONTINUA!BW849</f>
        <v>0</v>
      </c>
      <c r="N849" s="657"/>
      <c r="O849" s="658" t="s">
        <v>4237</v>
      </c>
      <c r="P849" s="659" t="s">
        <v>206</v>
      </c>
      <c r="Q849" s="400"/>
      <c r="R849" s="401"/>
      <c r="S849" s="400"/>
      <c r="T849" s="401"/>
      <c r="U849" s="400"/>
      <c r="V849" s="401"/>
      <c r="W849" s="400"/>
      <c r="X849" s="401"/>
      <c r="Y849" s="400"/>
      <c r="Z849" s="401"/>
      <c r="AA849" s="400"/>
      <c r="AB849" s="401"/>
      <c r="AC849" s="400"/>
      <c r="AD849" s="401"/>
      <c r="AE849" s="400"/>
      <c r="AF849" s="401"/>
      <c r="AG849" s="400"/>
      <c r="AH849" s="401"/>
      <c r="AI849" s="400"/>
      <c r="AJ849" s="401"/>
      <c r="AK849" s="400"/>
      <c r="AL849" s="401"/>
      <c r="AM849" s="400"/>
      <c r="AN849" s="401"/>
      <c r="AO849" s="400"/>
      <c r="AP849" s="401"/>
      <c r="AQ849" s="400"/>
      <c r="AR849" s="401"/>
      <c r="AS849" s="400"/>
      <c r="AT849" s="401"/>
      <c r="AU849" s="400"/>
      <c r="AV849" s="401"/>
      <c r="AW849" s="400"/>
      <c r="AX849" s="401"/>
      <c r="AY849" s="400"/>
      <c r="AZ849" s="401"/>
      <c r="BA849" s="400"/>
      <c r="BB849" s="401"/>
      <c r="BC849" s="400"/>
      <c r="BD849" s="401"/>
      <c r="BE849" s="400"/>
      <c r="BF849" s="401"/>
      <c r="BG849" s="400"/>
      <c r="BH849" s="401"/>
      <c r="BI849" s="400"/>
      <c r="BJ849" s="401"/>
      <c r="BK849" s="400"/>
      <c r="BL849" s="401"/>
      <c r="BM849" s="400"/>
      <c r="BN849" s="401"/>
      <c r="BO849" s="400"/>
      <c r="BP849" s="401"/>
      <c r="BQ849" s="400"/>
      <c r="BR849" s="401"/>
      <c r="BS849" s="400"/>
      <c r="BT849" s="401"/>
      <c r="BU849" s="400"/>
      <c r="BV849" s="401"/>
      <c r="BW849" s="400"/>
      <c r="BX849" s="401"/>
      <c r="BY849" s="400"/>
      <c r="BZ849" s="401"/>
      <c r="CA849" s="400"/>
      <c r="CB849" s="401"/>
      <c r="CC849" s="400"/>
      <c r="CD849" s="401"/>
      <c r="CE849" s="400"/>
      <c r="CF849" s="401"/>
      <c r="CG849" s="400"/>
      <c r="CH849" s="401"/>
      <c r="CI849" s="400"/>
      <c r="CJ849" s="401"/>
      <c r="CK849" s="400"/>
      <c r="CL849" s="401"/>
      <c r="CM849" s="400"/>
      <c r="CN849" s="401"/>
      <c r="CO849" s="400"/>
      <c r="CP849" s="401"/>
      <c r="CQ849" s="400"/>
      <c r="CR849" s="401"/>
      <c r="CS849" s="400"/>
      <c r="CT849" s="401"/>
      <c r="CU849" s="400"/>
      <c r="CV849" s="401"/>
      <c r="CW849" s="400"/>
      <c r="CX849" s="401"/>
      <c r="CY849" s="400"/>
      <c r="CZ849" s="401"/>
      <c r="DA849" s="400"/>
      <c r="DB849" s="401"/>
      <c r="DC849" s="400"/>
      <c r="DD849" s="401"/>
      <c r="DE849" s="400"/>
      <c r="DF849" s="401"/>
      <c r="DG849" s="400"/>
      <c r="DH849" s="401"/>
      <c r="DI849" s="400"/>
      <c r="DJ849" s="401"/>
      <c r="DK849" s="400"/>
      <c r="DL849" s="401"/>
      <c r="DM849" s="400"/>
      <c r="DN849" s="401"/>
      <c r="DO849" s="400"/>
      <c r="DP849" s="401"/>
      <c r="DQ849" s="400"/>
      <c r="DR849" s="401"/>
      <c r="DS849" s="400"/>
      <c r="DT849" s="401"/>
      <c r="DU849" s="400"/>
      <c r="DV849" s="401"/>
      <c r="DW849" s="400"/>
      <c r="DX849" s="401"/>
      <c r="DY849" s="400"/>
      <c r="DZ849" s="401"/>
      <c r="EA849" s="400"/>
      <c r="EB849" s="401"/>
      <c r="EC849" s="400"/>
      <c r="ED849" s="401"/>
      <c r="EE849" s="400"/>
      <c r="EF849" s="401"/>
      <c r="EG849" s="400"/>
      <c r="EH849" s="401"/>
      <c r="EI849" s="400"/>
      <c r="EJ849" s="447"/>
      <c r="EK849" s="511"/>
      <c r="EL849" s="514"/>
      <c r="EM849" s="448"/>
      <c r="EN849" s="344"/>
      <c r="EO849" s="345"/>
      <c r="EP849" s="171">
        <f t="shared" si="961"/>
        <v>0</v>
      </c>
      <c r="EQ849" s="171">
        <f t="shared" si="962"/>
        <v>0</v>
      </c>
      <c r="ER849" s="171">
        <f t="shared" si="963"/>
        <v>0</v>
      </c>
      <c r="ES849" s="171">
        <f t="shared" si="964"/>
        <v>0</v>
      </c>
      <c r="ET849" s="171">
        <f t="shared" si="965"/>
        <v>0</v>
      </c>
      <c r="EU849" s="171">
        <f t="shared" si="966"/>
        <v>0</v>
      </c>
      <c r="EV849" s="172">
        <f t="shared" si="967"/>
        <v>0</v>
      </c>
      <c r="EW849" s="127"/>
      <c r="EX849" s="248">
        <f t="shared" si="969"/>
        <v>0</v>
      </c>
      <c r="EY849" s="174">
        <f>(L849*regular)+(M849*Cadeirantee)</f>
        <v>0</v>
      </c>
      <c r="EZ849" s="249">
        <f>SUMIF(FG849:GJ849,"&gt;0")</f>
        <v>0</v>
      </c>
      <c r="FA849" s="249">
        <f>SUMIF(FG849:GJ849,"&lt;0")+SUMIF(GN849:HP849,"&lt;0")</f>
        <v>0</v>
      </c>
      <c r="FB849" s="174">
        <v>0</v>
      </c>
      <c r="FC849" s="126">
        <f>N849*km*'VALORES TABELA'!$B$13</f>
        <v>0</v>
      </c>
      <c r="FD849" s="250">
        <f t="shared" si="970"/>
        <v>0</v>
      </c>
      <c r="FE849" s="105"/>
      <c r="FF849" s="118"/>
      <c r="FG849" s="118"/>
      <c r="FH849" s="118"/>
      <c r="FI849" s="118"/>
      <c r="FJ849" s="118"/>
      <c r="FK849" s="118"/>
      <c r="FL849" s="118"/>
      <c r="FM849" s="118"/>
      <c r="FN849" s="118"/>
      <c r="FO849" s="118"/>
      <c r="FP849" s="118"/>
      <c r="FQ849" s="118"/>
      <c r="FR849" s="118"/>
      <c r="FS849" s="118"/>
      <c r="FT849" s="118"/>
      <c r="FU849" s="118"/>
      <c r="FV849" s="118"/>
      <c r="FW849" s="118"/>
      <c r="FX849" s="118"/>
      <c r="FY849" s="118"/>
      <c r="FZ849" s="118"/>
      <c r="GA849" s="118"/>
      <c r="GB849" s="118"/>
      <c r="GC849" s="118"/>
      <c r="GD849" s="118"/>
      <c r="GE849" s="118"/>
      <c r="GF849" s="118"/>
      <c r="GG849" s="118"/>
      <c r="GH849" s="118"/>
      <c r="GI849" s="118"/>
      <c r="GJ849" s="118"/>
      <c r="GK849" s="252"/>
      <c r="GL849" s="103">
        <f t="shared" si="968"/>
        <v>0</v>
      </c>
      <c r="GM849" s="124"/>
      <c r="GN849" s="104"/>
      <c r="GO849" s="104"/>
      <c r="GP849" s="104"/>
      <c r="GQ849" s="104"/>
      <c r="GR849" s="104"/>
      <c r="GS849" s="104"/>
      <c r="GT849" s="104"/>
      <c r="GU849" s="104"/>
      <c r="GV849" s="104"/>
      <c r="GW849" s="104"/>
      <c r="GX849" s="104"/>
      <c r="GY849" s="104"/>
      <c r="GZ849" s="104"/>
      <c r="HA849" s="104"/>
      <c r="HB849" s="104"/>
      <c r="HC849" s="104"/>
      <c r="HD849" s="104"/>
      <c r="HE849" s="104"/>
      <c r="HF849" s="104"/>
      <c r="HG849" s="104"/>
      <c r="HH849" s="104"/>
      <c r="HI849" s="104"/>
      <c r="HJ849" s="104"/>
      <c r="HK849" s="104"/>
      <c r="HL849" s="104"/>
      <c r="HM849" s="104"/>
      <c r="HN849" s="104"/>
      <c r="HO849" s="104"/>
      <c r="HP849" s="104"/>
      <c r="HQ849" s="64"/>
      <c r="HR849" s="65"/>
      <c r="HS849" s="65"/>
      <c r="HT849" s="65"/>
      <c r="HU849" s="65"/>
      <c r="HV849" s="65"/>
      <c r="HW849" s="105"/>
      <c r="HX849" s="65"/>
      <c r="HY849" s="280">
        <f t="shared" si="971"/>
        <v>0</v>
      </c>
      <c r="HZ849" s="280">
        <f t="shared" si="972"/>
        <v>0</v>
      </c>
      <c r="IA849" s="280">
        <f t="shared" si="973"/>
        <v>0</v>
      </c>
      <c r="IB849" s="65"/>
      <c r="IC849" s="65"/>
    </row>
    <row r="850" spans="1:237" s="106" customFormat="1" ht="22.5" customHeight="1" thickBot="1" x14ac:dyDescent="0.3">
      <c r="A850" s="377" t="s">
        <v>3932</v>
      </c>
      <c r="B850" s="378" t="s">
        <v>3933</v>
      </c>
      <c r="C850" s="379" t="s">
        <v>3229</v>
      </c>
      <c r="D850" s="380" t="s">
        <v>3934</v>
      </c>
      <c r="E850" s="380" t="s">
        <v>3935</v>
      </c>
      <c r="F850" s="381" t="s">
        <v>3222</v>
      </c>
      <c r="G850" s="381" t="s">
        <v>3223</v>
      </c>
      <c r="H850" s="382" t="s">
        <v>249</v>
      </c>
      <c r="I850" s="383" t="s">
        <v>3936</v>
      </c>
      <c r="J850" s="421" t="s">
        <v>3227</v>
      </c>
      <c r="K850" s="424" t="s">
        <v>60</v>
      </c>
      <c r="L850" s="329">
        <f>CONTINUA!BV850</f>
        <v>0</v>
      </c>
      <c r="M850" s="329">
        <f>CONTINUA!BW850</f>
        <v>0</v>
      </c>
      <c r="N850" s="657"/>
      <c r="O850" s="658" t="s">
        <v>4237</v>
      </c>
      <c r="P850" s="659" t="s">
        <v>206</v>
      </c>
      <c r="Q850" s="400"/>
      <c r="R850" s="401"/>
      <c r="S850" s="400"/>
      <c r="T850" s="401"/>
      <c r="U850" s="400"/>
      <c r="V850" s="401"/>
      <c r="W850" s="400"/>
      <c r="X850" s="401"/>
      <c r="Y850" s="400"/>
      <c r="Z850" s="401"/>
      <c r="AA850" s="400"/>
      <c r="AB850" s="401"/>
      <c r="AC850" s="400"/>
      <c r="AD850" s="401"/>
      <c r="AE850" s="400"/>
      <c r="AF850" s="401"/>
      <c r="AG850" s="400"/>
      <c r="AH850" s="401"/>
      <c r="AI850" s="400"/>
      <c r="AJ850" s="401"/>
      <c r="AK850" s="400"/>
      <c r="AL850" s="401"/>
      <c r="AM850" s="400"/>
      <c r="AN850" s="401"/>
      <c r="AO850" s="400"/>
      <c r="AP850" s="401"/>
      <c r="AQ850" s="400"/>
      <c r="AR850" s="401"/>
      <c r="AS850" s="400"/>
      <c r="AT850" s="401"/>
      <c r="AU850" s="400"/>
      <c r="AV850" s="401"/>
      <c r="AW850" s="400"/>
      <c r="AX850" s="401"/>
      <c r="AY850" s="400"/>
      <c r="AZ850" s="401"/>
      <c r="BA850" s="400"/>
      <c r="BB850" s="401"/>
      <c r="BC850" s="400"/>
      <c r="BD850" s="401"/>
      <c r="BE850" s="400"/>
      <c r="BF850" s="401"/>
      <c r="BG850" s="400"/>
      <c r="BH850" s="401"/>
      <c r="BI850" s="400"/>
      <c r="BJ850" s="401"/>
      <c r="BK850" s="400"/>
      <c r="BL850" s="401"/>
      <c r="BM850" s="400"/>
      <c r="BN850" s="401"/>
      <c r="BO850" s="400"/>
      <c r="BP850" s="401"/>
      <c r="BQ850" s="400"/>
      <c r="BR850" s="401"/>
      <c r="BS850" s="400"/>
      <c r="BT850" s="401"/>
      <c r="BU850" s="400"/>
      <c r="BV850" s="401"/>
      <c r="BW850" s="400"/>
      <c r="BX850" s="401"/>
      <c r="BY850" s="400"/>
      <c r="BZ850" s="401"/>
      <c r="CA850" s="400"/>
      <c r="CB850" s="401"/>
      <c r="CC850" s="400"/>
      <c r="CD850" s="401"/>
      <c r="CE850" s="400"/>
      <c r="CF850" s="401"/>
      <c r="CG850" s="400"/>
      <c r="CH850" s="401"/>
      <c r="CI850" s="400"/>
      <c r="CJ850" s="401"/>
      <c r="CK850" s="400"/>
      <c r="CL850" s="401"/>
      <c r="CM850" s="400"/>
      <c r="CN850" s="401"/>
      <c r="CO850" s="400"/>
      <c r="CP850" s="401"/>
      <c r="CQ850" s="400"/>
      <c r="CR850" s="401"/>
      <c r="CS850" s="400"/>
      <c r="CT850" s="401"/>
      <c r="CU850" s="400"/>
      <c r="CV850" s="401"/>
      <c r="CW850" s="400"/>
      <c r="CX850" s="401"/>
      <c r="CY850" s="400"/>
      <c r="CZ850" s="401"/>
      <c r="DA850" s="400"/>
      <c r="DB850" s="401"/>
      <c r="DC850" s="400"/>
      <c r="DD850" s="401"/>
      <c r="DE850" s="400"/>
      <c r="DF850" s="401"/>
      <c r="DG850" s="400"/>
      <c r="DH850" s="401"/>
      <c r="DI850" s="400"/>
      <c r="DJ850" s="401"/>
      <c r="DK850" s="400"/>
      <c r="DL850" s="401"/>
      <c r="DM850" s="400"/>
      <c r="DN850" s="401"/>
      <c r="DO850" s="400"/>
      <c r="DP850" s="401"/>
      <c r="DQ850" s="400"/>
      <c r="DR850" s="401"/>
      <c r="DS850" s="400"/>
      <c r="DT850" s="401"/>
      <c r="DU850" s="400"/>
      <c r="DV850" s="401"/>
      <c r="DW850" s="400"/>
      <c r="DX850" s="401"/>
      <c r="DY850" s="400"/>
      <c r="DZ850" s="401"/>
      <c r="EA850" s="400"/>
      <c r="EB850" s="401"/>
      <c r="EC850" s="400"/>
      <c r="ED850" s="401"/>
      <c r="EE850" s="400"/>
      <c r="EF850" s="401"/>
      <c r="EG850" s="400"/>
      <c r="EH850" s="401"/>
      <c r="EI850" s="400"/>
      <c r="EJ850" s="447"/>
      <c r="EK850" s="512"/>
      <c r="EL850" s="515"/>
      <c r="EM850" s="450"/>
      <c r="EN850" s="348"/>
      <c r="EO850" s="348"/>
      <c r="EP850" s="179">
        <f t="shared" si="961"/>
        <v>0</v>
      </c>
      <c r="EQ850" s="179">
        <f t="shared" si="962"/>
        <v>0</v>
      </c>
      <c r="ER850" s="179">
        <f t="shared" si="963"/>
        <v>0</v>
      </c>
      <c r="ES850" s="179">
        <f t="shared" si="964"/>
        <v>0</v>
      </c>
      <c r="ET850" s="179">
        <f t="shared" si="965"/>
        <v>0</v>
      </c>
      <c r="EU850" s="179">
        <f t="shared" si="966"/>
        <v>0</v>
      </c>
      <c r="EV850" s="172">
        <f t="shared" si="967"/>
        <v>0</v>
      </c>
      <c r="EW850" s="253"/>
      <c r="EX850" s="254">
        <v>0</v>
      </c>
      <c r="EY850" s="180">
        <v>0</v>
      </c>
      <c r="EZ850" s="255">
        <v>0</v>
      </c>
      <c r="FA850" s="255">
        <v>0</v>
      </c>
      <c r="FB850" s="180">
        <f>SUM(FF850:GI850)/2</f>
        <v>0</v>
      </c>
      <c r="FC850" s="256">
        <f>N850*km*'VALORES TABELA'!$B$13</f>
        <v>0</v>
      </c>
      <c r="FD850" s="250">
        <f t="shared" si="970"/>
        <v>0</v>
      </c>
      <c r="FE850" s="257"/>
      <c r="FF850" s="181">
        <f>((Q850+S850)*Percapita)+((R850+T850)*Cadeirante)</f>
        <v>0</v>
      </c>
      <c r="FG850" s="181">
        <f>((U850+W850)*Percapita/30*FG$4)+((V850+X850)*Cadeirante/30*FG$4)</f>
        <v>0</v>
      </c>
      <c r="FH850" s="181">
        <f>((Y850+AA850)*Percapita/30*FH$4)+((Z850+AB850)*Cadeirante/30*FH$4)</f>
        <v>0</v>
      </c>
      <c r="FI850" s="181">
        <f>((AC850+AE850)*Percapita/30*FI$4)+((AD850+AF850)*Cadeirante/30*FI$4)</f>
        <v>0</v>
      </c>
      <c r="FJ850" s="181">
        <f>((AG850+AI850)*Percapita/30*FJ$4)+((AH850+AJ850)*Cadeirante/30*FJ$4)</f>
        <v>0</v>
      </c>
      <c r="FK850" s="181">
        <f>((AK850+AM850)*Percapita/30*FK$4)+((AL850+AN850)*Cadeirante/30*FK$4)</f>
        <v>0</v>
      </c>
      <c r="FL850" s="181">
        <f>((AO850+AQ850)*Percapita/30*FL$4)+((AP850+AR850)*Cadeirante/30*FL$4)</f>
        <v>0</v>
      </c>
      <c r="FM850" s="181">
        <f>((AS850+AU850)*Percapita/30*FM$4)+((AT850+AV850)*Cadeirante/30*FM$4)</f>
        <v>0</v>
      </c>
      <c r="FN850" s="181">
        <f>((AW850+AY850)*Percapita/30*FN$4)+((AX850+AZ850)*Cadeirante/30*FN$4)</f>
        <v>0</v>
      </c>
      <c r="FO850" s="181">
        <f>((BA850+BC850)*Percapita/30*FO$4)+((BB850+BD850)*Cadeirante/30*FO$4)</f>
        <v>0</v>
      </c>
      <c r="FP850" s="181">
        <f>((BE850+BG850)*Percapita/30*FP$4)+((BF850+BH850)*Cadeirante/30*FP$4)</f>
        <v>0</v>
      </c>
      <c r="FQ850" s="181">
        <f>((BI850+BK850)*Percapita/30*FQ$4)+((BJ850+BL850)*Cadeirante/30*FQ$4)</f>
        <v>0</v>
      </c>
      <c r="FR850" s="181">
        <f>((BM850+BO850)*Percapita/30*FR$4)+((BN850+BP850)*Cadeirante/30*FR$4)</f>
        <v>0</v>
      </c>
      <c r="FS850" s="181">
        <f>((BQ850+BS850)*Percapita/30*FS$4)+((BR850+BT850)*Cadeirante/30*FS$4)</f>
        <v>0</v>
      </c>
      <c r="FT850" s="181">
        <f>((BU850+BW850)*Percapita/30*FT$4)+((BV850+BX850)*Cadeirante/30*FT$4)</f>
        <v>0</v>
      </c>
      <c r="FU850" s="181">
        <f>((BY850+CA850)*Percapita/30*FU$4)+((BZ850+CB850)*Cadeirante/30*FU$4)</f>
        <v>0</v>
      </c>
      <c r="FV850" s="181">
        <f>((CC850+CE850)*Percapita/30*FV$4)+((CD850+CF850)*Cadeirante/30*FV$4)</f>
        <v>0</v>
      </c>
      <c r="FW850" s="181">
        <f>((CG850+CI850)*Percapita/30*FW$4)+((CI850+CK850)*Cadeirante/30*FW$4)</f>
        <v>0</v>
      </c>
      <c r="FX850" s="181">
        <f>((CK850+CM850)*Percapita/30*FX$4)+((CL850+CN850)*Cadeirante/30*FX$4)</f>
        <v>0</v>
      </c>
      <c r="FY850" s="181">
        <f>((CO850+CQ850)*Percapita/30*FY$4)+((CP850+CR850)*Cadeirante/30*FY$4)</f>
        <v>0</v>
      </c>
      <c r="FZ850" s="181">
        <f>((CS850+CU850)*Percapita/30*FZ$4)+((CT850+CV850)*Cadeirante/30*FZ$4)</f>
        <v>0</v>
      </c>
      <c r="GA850" s="181">
        <f>((CW850+CY850)*Percapita/30*GA$4)+((CX850+CZ850)*Cadeirante/30*GA$4)</f>
        <v>0</v>
      </c>
      <c r="GB850" s="181">
        <f>((DA850+DC850)*Percapita/30*GB$4)+((DB850+DD850)*Cadeirante/30*GB$4)</f>
        <v>0</v>
      </c>
      <c r="GC850" s="181">
        <f>((DE850+DG850)*Percapita/30*GC$4)+((DF850+DH850)*Cadeirante/30*GC$4)</f>
        <v>0</v>
      </c>
      <c r="GD850" s="181">
        <f>((DI850+DK850)*Percapita/30*GD$4)+((DJ850+DL850)*Cadeirante/30*GD$4)</f>
        <v>0</v>
      </c>
      <c r="GE850" s="181">
        <f>((DM850+DO850)*Percapita/30*GE$4)+((DN850+DP850)*Cadeirante/30*GE$4)</f>
        <v>0</v>
      </c>
      <c r="GF850" s="181">
        <f>((DQ850+DS850)*Percapita/30*GF$4)+((DR850+DT850)*Cadeirante/30*GF$4)</f>
        <v>0</v>
      </c>
      <c r="GG850" s="181">
        <f>((DU850+DW850)*Percapita/30*GG$4)+((DV850+DX850)*Cadeirante/30*GG$4)</f>
        <v>0</v>
      </c>
      <c r="GH850" s="181">
        <f>((DY850+EA850)*Percapita/30*GH$4)+((DZ850+EB850)*Cadeirante/30*GH$4)</f>
        <v>0</v>
      </c>
      <c r="GI850" s="181">
        <f>((EC850+EE850)*Percapita/30*GI$4)+((ED850+EF850)*Cadeirante/30*GI$4)</f>
        <v>0</v>
      </c>
      <c r="GJ850" s="181">
        <f>((EG850+EI850)*Percapita)+((EH850+EJ850)*Cadeirante)</f>
        <v>0</v>
      </c>
      <c r="GK850" s="258"/>
      <c r="GL850" s="103">
        <f t="shared" si="968"/>
        <v>0</v>
      </c>
      <c r="GM850" s="124"/>
      <c r="GN850" s="182"/>
      <c r="GO850" s="182"/>
      <c r="GP850" s="182"/>
      <c r="GQ850" s="182"/>
      <c r="GR850" s="182"/>
      <c r="GS850" s="182"/>
      <c r="GT850" s="182"/>
      <c r="GU850" s="182"/>
      <c r="GV850" s="182"/>
      <c r="GW850" s="182"/>
      <c r="GX850" s="182"/>
      <c r="GY850" s="182"/>
      <c r="GZ850" s="182"/>
      <c r="HA850" s="182"/>
      <c r="HB850" s="182"/>
      <c r="HC850" s="182"/>
      <c r="HD850" s="182"/>
      <c r="HE850" s="182"/>
      <c r="HF850" s="182"/>
      <c r="HG850" s="182"/>
      <c r="HH850" s="182"/>
      <c r="HI850" s="182"/>
      <c r="HJ850" s="182"/>
      <c r="HK850" s="182"/>
      <c r="HL850" s="182"/>
      <c r="HM850" s="182"/>
      <c r="HN850" s="182"/>
      <c r="HO850" s="182"/>
      <c r="HP850" s="259"/>
      <c r="HQ850" s="64"/>
      <c r="HW850" s="257"/>
      <c r="HY850" s="280">
        <f t="shared" si="971"/>
        <v>0</v>
      </c>
      <c r="HZ850" s="280">
        <f t="shared" si="972"/>
        <v>0</v>
      </c>
      <c r="IA850" s="280">
        <f t="shared" si="973"/>
        <v>0</v>
      </c>
    </row>
    <row r="851" spans="1:237" s="106" customFormat="1" ht="22.5" customHeight="1" x14ac:dyDescent="0.25">
      <c r="A851" t="s">
        <v>3937</v>
      </c>
      <c r="B851" s="522" t="s">
        <v>3938</v>
      </c>
      <c r="C851" s="523">
        <v>1</v>
      </c>
      <c r="D851" s="524" t="s">
        <v>3934</v>
      </c>
      <c r="E851" s="524" t="s">
        <v>3939</v>
      </c>
      <c r="F851" s="525" t="s">
        <v>3222</v>
      </c>
      <c r="G851" s="525" t="s">
        <v>3223</v>
      </c>
      <c r="H851" s="350" t="s">
        <v>249</v>
      </c>
      <c r="I851" s="351" t="s">
        <v>3940</v>
      </c>
      <c r="J851" s="409" t="s">
        <v>3227</v>
      </c>
      <c r="K851" s="410" t="s">
        <v>3228</v>
      </c>
      <c r="L851" s="329">
        <f>CONTINUA!BV851</f>
        <v>0</v>
      </c>
      <c r="M851" s="329">
        <f>CONTINUA!BW851</f>
        <v>0</v>
      </c>
      <c r="N851" s="657"/>
      <c r="O851" s="658" t="s">
        <v>4237</v>
      </c>
      <c r="P851" s="659" t="s">
        <v>206</v>
      </c>
      <c r="Q851" s="400">
        <v>4</v>
      </c>
      <c r="R851" s="401"/>
      <c r="S851" s="400"/>
      <c r="T851" s="401"/>
      <c r="U851" s="400"/>
      <c r="V851" s="401"/>
      <c r="W851" s="400"/>
      <c r="X851" s="401"/>
      <c r="Y851" s="400"/>
      <c r="Z851" s="401"/>
      <c r="AA851" s="400"/>
      <c r="AB851" s="401"/>
      <c r="AC851" s="400"/>
      <c r="AD851" s="401"/>
      <c r="AE851" s="400"/>
      <c r="AF851" s="401"/>
      <c r="AG851" s="400"/>
      <c r="AH851" s="401"/>
      <c r="AI851" s="400"/>
      <c r="AJ851" s="401"/>
      <c r="AK851" s="400"/>
      <c r="AL851" s="401"/>
      <c r="AM851" s="400"/>
      <c r="AN851" s="401"/>
      <c r="AO851" s="400"/>
      <c r="AP851" s="401"/>
      <c r="AQ851" s="400"/>
      <c r="AR851" s="401"/>
      <c r="AS851" s="400"/>
      <c r="AT851" s="401"/>
      <c r="AU851" s="400"/>
      <c r="AV851" s="401"/>
      <c r="AW851" s="400"/>
      <c r="AX851" s="401"/>
      <c r="AY851" s="400"/>
      <c r="AZ851" s="401"/>
      <c r="BA851" s="400"/>
      <c r="BB851" s="401"/>
      <c r="BC851" s="400"/>
      <c r="BD851" s="401"/>
      <c r="BE851" s="400"/>
      <c r="BF851" s="401"/>
      <c r="BG851" s="400"/>
      <c r="BH851" s="401"/>
      <c r="BI851" s="400"/>
      <c r="BJ851" s="401"/>
      <c r="BK851" s="400"/>
      <c r="BL851" s="401"/>
      <c r="BM851" s="400"/>
      <c r="BN851" s="401"/>
      <c r="BO851" s="400"/>
      <c r="BP851" s="401"/>
      <c r="BQ851" s="400"/>
      <c r="BR851" s="401"/>
      <c r="BS851" s="400"/>
      <c r="BT851" s="401"/>
      <c r="BU851" s="400"/>
      <c r="BV851" s="401"/>
      <c r="BW851" s="400"/>
      <c r="BX851" s="401"/>
      <c r="BY851" s="400"/>
      <c r="BZ851" s="401"/>
      <c r="CA851" s="400"/>
      <c r="CB851" s="401"/>
      <c r="CC851" s="400"/>
      <c r="CD851" s="401"/>
      <c r="CE851" s="400"/>
      <c r="CF851" s="401"/>
      <c r="CG851" s="400"/>
      <c r="CH851" s="401"/>
      <c r="CI851" s="400"/>
      <c r="CJ851" s="401"/>
      <c r="CK851" s="400"/>
      <c r="CL851" s="401"/>
      <c r="CM851" s="400"/>
      <c r="CN851" s="401"/>
      <c r="CO851" s="400"/>
      <c r="CP851" s="401"/>
      <c r="CQ851" s="400"/>
      <c r="CR851" s="401"/>
      <c r="CS851" s="400"/>
      <c r="CT851" s="401"/>
      <c r="CU851" s="400"/>
      <c r="CV851" s="401"/>
      <c r="CW851" s="400"/>
      <c r="CX851" s="401"/>
      <c r="CY851" s="400"/>
      <c r="CZ851" s="401"/>
      <c r="DA851" s="400"/>
      <c r="DB851" s="401"/>
      <c r="DC851" s="400"/>
      <c r="DD851" s="401"/>
      <c r="DE851" s="400"/>
      <c r="DF851" s="401"/>
      <c r="DG851" s="400"/>
      <c r="DH851" s="401"/>
      <c r="DI851" s="400"/>
      <c r="DJ851" s="401"/>
      <c r="DK851" s="400"/>
      <c r="DL851" s="401"/>
      <c r="DM851" s="400"/>
      <c r="DN851" s="401"/>
      <c r="DO851" s="400"/>
      <c r="DP851" s="401"/>
      <c r="DQ851" s="400"/>
      <c r="DR851" s="401"/>
      <c r="DS851" s="400"/>
      <c r="DT851" s="401"/>
      <c r="DU851" s="400"/>
      <c r="DV851" s="401"/>
      <c r="DW851" s="400"/>
      <c r="DX851" s="401"/>
      <c r="DY851" s="400"/>
      <c r="DZ851" s="401"/>
      <c r="EA851" s="400"/>
      <c r="EB851" s="401"/>
      <c r="EC851" s="400"/>
      <c r="ED851" s="401"/>
      <c r="EE851" s="400"/>
      <c r="EF851" s="401"/>
      <c r="EG851" s="400"/>
      <c r="EH851" s="401"/>
      <c r="EI851" s="400"/>
      <c r="EJ851" s="447"/>
      <c r="EK851" s="510"/>
      <c r="EL851" s="513"/>
      <c r="EM851" s="520"/>
      <c r="EN851" s="520"/>
      <c r="EO851" s="520"/>
      <c r="EP851" s="171">
        <f t="shared" si="961"/>
        <v>4</v>
      </c>
      <c r="EQ851" s="171">
        <f t="shared" si="962"/>
        <v>0</v>
      </c>
      <c r="ER851" s="171">
        <f t="shared" si="963"/>
        <v>0</v>
      </c>
      <c r="ES851" s="171">
        <f t="shared" si="964"/>
        <v>0</v>
      </c>
      <c r="ET851" s="171">
        <f t="shared" si="965"/>
        <v>0</v>
      </c>
      <c r="EU851" s="171">
        <f t="shared" si="966"/>
        <v>0</v>
      </c>
      <c r="EV851" s="172">
        <f t="shared" si="967"/>
        <v>4</v>
      </c>
      <c r="EW851" s="367">
        <f>IF(C851=4,IF(MAX(Q851:EJ853)&gt;0,(Especiall/30*(IF(($G851-$F851)=($G$5-$F$5),30,IF(DAY($G851)=31,($G851-$F851),($G851-$F851)+1)))),0),0)</f>
        <v>0</v>
      </c>
      <c r="EX851" s="248">
        <f t="shared" ref="EX851:EX854" si="974">FF851</f>
        <v>15967.580000000002</v>
      </c>
      <c r="EY851" s="174">
        <f>(L851*regular)+(M851*Cadeirantee)</f>
        <v>0</v>
      </c>
      <c r="EZ851" s="249">
        <f>SUMIF(FG851:GJ851,"&gt;0")</f>
        <v>0</v>
      </c>
      <c r="FA851" s="249">
        <f>SUMIF(FG851:GJ851,"&lt;0")+SUMIF(GN851:HP851,"&lt;0")</f>
        <v>0</v>
      </c>
      <c r="FB851" s="174">
        <v>0</v>
      </c>
      <c r="FC851" s="175">
        <f>N851*km*'VALORES TABELA'!$B$13</f>
        <v>0</v>
      </c>
      <c r="FD851" s="250">
        <f>GL851</f>
        <v>0</v>
      </c>
      <c r="FE851" s="176">
        <f>(EW851+EW852+EW853+EW854+EX851+EX852+EX853+EX854+EY851+EY852+EY853+EY854+EY855+EZ851+EZ852+EZ853+EZ854+FA851+FA852+FA853+FA854+FC851+FC852+FC853+FC854+HY851-HZ851-IA851+FD851+FD852+FD853+FD854+FB855)</f>
        <v>16033.122400000002</v>
      </c>
      <c r="FF851" s="177">
        <f>IF(C851=4,SUM(Q851+Q852+Q853+S851+S852+S853)*Percapita/30*FF$4+(R851+R852+R853+T851+T852+T853)*Cadeirante/30*FF$4,IF(C851=3,IF(Q854+S854=10,Fixo/30*FF$4+(Q851+Q852+Q853+S851+S852+S853)*Percapita/30*FF$4+(R854+T854)*Cadeirante/30*FF$4,IF(Q854+S854&lt;=9,(Q854+S854)*Crechee/30*FF$4)+(R854+T854)*Cadeirante/30*FF$4+(Q851+Q852+Q853+S851+S852+S853)*Percapita/30*FF$4)+IF(Q854+S854&gt;=11,Fixo/30*FF$4+(Q854+S854-10)*Crechee/30*FF$4,0),IF(C851=2,IF(R851+R852+R853+R854+T851+T852+T853+T854=1,Cadeirante/30*FF$4,IF(R851+R852+R853+R854+T851+T852+T853+T854=2,Fixo/30*FF$4,IF(R851+R852+R853+R854+T851+T852+T853+T854&gt;2,Fixo/30*FF$4+(R851+R852+R853+R854+T851+T852+T853+T854-2)*Cadeirante/30*FF$4)))+(Q851+Q852+Q853+S851+S852+S853)*Percapita/30*FF$4+(Q854+S854)*Crechee/30*FF$4,IF(C851=1,IF(Q851+Q852+Q853+R851+R852+R853+S851+S852+S853+T851+T852+T853&lt;=15,(Q851+Q852+Q853+S851+S852+S853)*Percapita/30*FF$4,IF(Q851+Q852+Q853+R851+R852+R853+S851+S852+S853+T851+T852+T853&gt;=16,Fixo/30*FF$4+(Q851+Q852+Q853+R851+R852+R853+S851+S852+S853+T851+T852-16)*Percapita/30*FF$4))))))</f>
        <v>15967.580000000002</v>
      </c>
      <c r="FG851" s="177">
        <f>IF(C851=4,SUM(U851+U852+U853+W851+W852+W853)*Percapita/30*FG$4+(V851+V852+V853+X851+X852+X853)*Cadeirante/30*FG$4,IF(C851=3,IF(U854+W854=10,Fixo/30*FG$4+(U851+U852+U853+W851+W852+W853)*Percapita/30*FG$4+(V854+X854)*Cadeirante/30*FG$4,IF(U854+W854&lt;=9,(U854+W854)*Crechee/30*FG$4)+(V854+X854)*Cadeirante/30*FG$4+(U851+U852+U853+W851+W852+W853)*Percapita/30*FG$4)+IF(U854+W854&gt;=11,Fixo/30*FG$4+(U854+W854-10)*Crechee/30*FG$4,0),IF(C851=2,IF(V851+V852+V853+V854+X851+X852+X853+X854=1,Cadeirante/30*FG$4,IF(V851+V852+V853+V854+X851+X852+X853+X854=2,Fixo/30*FG$4,IF(V851+V852+V853+V854+X851+X852+X853+X854&gt;2,Fixo/30*FG$4+(V851+V852+V853+V854+X851+X852+X853+X854-2)*Cadeirante/30*FG$4)))+(U851+U852+U853+W851+W852+W853)*Percapita/30*FG$4+(U854+W854)*Crechee/30*FG$4,IF(C851=1,IF(U851+U852+U853+V851+V852+V853+W851+W852+W853+X851+X852+X853&lt;=15,(U851+U852+U853+W851+W852+W853)*Percapita/30*FG$4,IF(U851+U852+U853+V851+V852+V853+W851+W852+W853+X851+X852+X853&gt;=16,Fixo/30*FG$4+(U851+U852+U853+V851+V852+V853+W851+W852+W853+X851+X852-16)*Percapita/30*FG$4))))))</f>
        <v>0</v>
      </c>
      <c r="FH851" s="177">
        <f>IF(C851=4,SUM(Y851+Y852+Y853+AA851+AA852+AA853)*Percapita/30*FH$4+(Z851+Z852+Z853+AB851+AB852+AB853)*Cadeirante/30*FH$4,IF(C851=3,IF(Y854+AA854=10,Fixo/30*FH$4+(Y851+Y852+Y853+AA851+AA852+AA853)*Percapita/30*FH$4+(Z854+AB854)*Cadeirante/30*FH$4,IF(Y854+AA854&lt;=9,(Y854+AA854)*Crechee/30*FH$4)+(Z854+AB854)*Cadeirante/30*FH$4+(Y851+Y852+Y853+AA851+AA852+AA853)*Percapita/30*FH$4)+IF(Y854+AA854&gt;=11,Fixo/30*FH$4+(Y854+AA854-10)*Crechee/30*FH$4,0),IF(C851=2,IF(Z851+Z852+Z853+Z854+AB851+AB852+AB853+AB854=1,Cadeirante/30*FH$4,IF(Z851+Z852+Z853+Z854+AB851+AB852+AB853+AB854=2,Fixo/30*FH$4,IF(Z851+Z852+Z853+Z854+AB851+AB852+AB853+AB854&gt;2,Fixo/30*FH$4+(Z851+Z852+Z853+Z854+AB851+AB852+AB853+AB854-2)*Cadeirante/30*FH$4)))+(Y851+Y852+Y853+AA851+AA852+AA853)*Percapita/30*FH$4+(Y854+AA854)*Crechee/30*FH$4,IF(C851=1,IF(Y851+Y852+Y853+Z851+Z852+Z853+AA851+AA852+AA853+AB851+AB852+AB853&lt;=15,(Y851+Y852+Y853+AA851+AA852+AA853)*Percapita/30*FH$4,IF(Y851+Y852+Y853+Z851+Z852+Z853+AA851+AA852+AA853+AB851+AB852+AB853&gt;=16,Fixo/30*FH$4+(Y851+Y852+Y853+Z851+Z852+Z853+AA851+AA852+AA853+AB851+AB852-16)*Percapita/30*FH$4))))))</f>
        <v>0</v>
      </c>
      <c r="FI851" s="177">
        <f>IF(C851=4,SUM(AC851+AC852+AC853+AE851+AE852+AE853)*Percapita/30*FI$4+(AD851+AD852+AD853+AF851+AF852+AF853)*Cadeirante/30*FI$4,IF(C851=3,IF(AC854+AE854=10,Fixo/30*FI$4+(AC851+AC852+AC853+AE851+AE852+AE853)*Percapita/30*FI$4+(AD854+AF854)*Cadeirante/30*FI$4,IF(AC854+AE854&lt;=9,(AC854+AE854)*Crechee/30*FI$4)+(AD854+AF854)*Cadeirante/30*FI$4+(AC851+AC852+AC853+AE851+AE852+AE853)*Percapita/30*FI$4)+IF(AC854+AE854&gt;=11,Fixo/30*FI$4+(AC854+AE854-10)*Crechee/30*FI$4,0),IF(C851=2,IF(AD851+AD852+AD853+AD854+AF851+AF852+AF853+AF854=1,Cadeirante/30*FI$4,IF(AD851+AD852+AD853+AD854+AF851+AF852+AF853+AF854=2,Fixo/30*FI$4,IF(AD851+AD852+AD853+AD854+AF851+AF852+AF853+AF854&gt;2,Fixo/30*FI$4+(AD851+AD852+AD853+AD854+AF851+AF852+AF853+AF854-2)*Cadeirante/30*FI$4)))+(AC851+AC852+AC853+AE851+AE852+AE853)*Percapita/30*FI$4+(AC854+AE854)*Crechee/30*FI$4,IF(C851=1,IF(AC851+AC852+AC853+AD851+AD852+AD853+AE851+AE852+AE853+AF851+AF852+AF853&lt;=15,(AC851+AC852+AC853+AE851+AE852+AE853)*Percapita/30*FI$4,IF(AC851+AC852+AC853+AD851+AD852+AD853+AE851+AE852+AE853+AF851+AF852+AF853&gt;=16,Fixo/30*FI$4+(AC851+AC852+AC853+AD851+AD852+AD853+AE851+AE852+AE853+AF851+AF852-16)*Percapita/30*FI$4))))))</f>
        <v>0</v>
      </c>
      <c r="FJ851" s="177">
        <f>IF(C851=4,SUM(AG851+AG852+AG853+AI851+AI852+AI853)*Percapita/30*FJ$4+(AH851+AH852+AH853+AJ851+AJ852+AJ853)*Cadeirante/30*FJ$4,IF(C851=3,IF(AG854+AI854=10,Fixo/30*FJ$4+(AG851+AG852+AG853+AI851+AI852+AI853)*Percapita/30*FJ$4+(AH854+AJ854)*Cadeirante/30*FJ$4,IF(AG854+AI854&lt;=9,(AG854+AI854)*Crechee/30*FJ$4)+(AH854+AJ854)*Cadeirante/30*FJ$4+(AG851+AG852+AG853+AI851+AI852+AI853)*Percapita/30*FJ$4)+IF(AG854+AI854&gt;=11,Fixo/30*FJ$4+(AG854+AI854-10)*Crechee/30*FJ$4,0),IF(C851=2,IF(AH851+AH852+AH853+AH854+AJ851+AJ852+AJ853+AJ854=1,Cadeirante/30*FJ$4,IF(AH851+AH852+AH853+AH854+AJ851+AJ852+AJ853+AJ854=2,Fixo/30*FJ$4,IF(AH851+AH852+AH853+AH854+AJ851+AJ852+AJ853+AJ854&gt;2,Fixo/30*FJ$4+(AH851+AH852+AH853+AH854+AJ851+AJ852+AJ853+AJ854-2)*Cadeirante/30*FJ$4)))+(AG851+AG852+AG853+AI851+AI852+AI853)*Percapita/30*FJ$4+(AG854+AI854)*Crechee/30*FJ$4,IF(C851=1,IF(AG851+AG852+AG853+AH851+AH852+AH853+AI851+AI852+AI853+AJ851+AJ852+AJ853&lt;=15,(AG851+AG852+AG853+AI851+AI852+AI853)*Percapita/30*FJ$4,IF(AG851+AG852+AG853+AH851+AH852+AH853+AI851+AI852+AI853+AJ851+AJ852+AJ853&gt;=16,Fixo/30*FJ$4+(AG851+AG852+AG853+AH851+AH852+AH853+AI851+AI852+AI853+AJ851+AJ852-16)*Percapita/30*FJ$4))))))</f>
        <v>0</v>
      </c>
      <c r="FK851" s="177">
        <f>IF(C851=4,SUM(AK851+AK852+AK853+AM851+AM852+AM853)*Percapita/30*FK$4+(AL851+AL852+AL853+AN851+AN852+AN853)*Cadeirante/30*FK$4,IF(C851=3,IF(AK854+AM854=10,Fixo/30*FK$4+(AK851+AK852+AK853+AM851+AM852+AM853)*Percapita/30*FK$4+(AL854+AN854)*Cadeirante/30*FK$4,IF(AK854+AM854&lt;=9,(AK854+AM854)*Crechee/30*FK$4)+(AL854+AN854)*Cadeirante/30*FK$4+(AK851+AK852+AK853+AM851+AM852+AM853)*Percapita/30*FK$4)+IF(AK854+AM854&gt;=11,Fixo/30*FK$4+(AK854+AM854-10)*Crechee/30*FK$4,0),IF(C851=2,IF(AL851+AL852+AL853+AL854+AN851+AN852+AN853+AN854=1,Cadeirante/30*FK$4,IF(AL851+AL852+AL853+AL854+AN851+AN852+AN853+AN854=2,Fixo/30*FK$4,IF(AL851+AL852+AL853+AL854+AN851+AN852+AN853+AN854&gt;2,Fixo/30*FK$4+(AL851+AL852+AL853+AL854+AN851+AN852+AN853+AN854-2)*Cadeirante/30*FK$4)))+(AK851+AK852+AK853+AM851+AM852+AM853)*Percapita/30*FK$4+(AK854+AM854)*Crechee/30*FK$4,IF(C851=1,IF(AK851+AK852+AK853+AL851+AL852+AL853+AM851+AM852+AM853+AN851+AN852+AN853&lt;=15,(AK851+AK852+AK853+AM851+AM852+AM853)*Percapita/30*FK$4,IF(AK851+AK852+AK853+AL851+AL852+AL853+AM851+AM852+AM853+AN851+AN852+AN853&gt;=16,Fixo/30*FK$4+(AK851+AK852+AK853+AL851+AL852+AL853+AM851+AM852+AM853+AN851+AN852-16)*Percapita/30*FK$4))))))</f>
        <v>0</v>
      </c>
      <c r="FL851" s="177">
        <f>IF(C851=4,SUM(AO851+AO852+AO853+AQ851+AQ852+AQ853)*Percapita/30*FL$4+(AP851+AP852+AP853+AR851+AR852+AR853)*Cadeirante/30*FL$4,IF(C851=3,IF(AO854+AQ854=10,Fixo/30*FL$4+(AO851+AO852+AO853+AQ851+AQ852+AQ853)*Percapita/30*FL$4+(AP854+AR854)*Cadeirante/30*FL$4,IF(AO854+AQ854&lt;=9,(AO854+AQ854)*Crechee/30*FL$4)+(AP854+AR854)*Cadeirante/30*FL$4+(AO851+AO852+AO853+AQ851+AQ852+AQ853)*Percapita/30*FL$4)+IF(AO854+AQ854&gt;=11,Fixo/30*FL$4+(AO854+AQ854-10)*Crechee/30*FL$4,0),IF(C851=2,IF(AP851+AP852+AP853+AP854+AR851+AR852+AR853+AR854=1,Cadeirante/30*FL$4,IF(AP851+AP852+AP853+AP854+AR851+AR852+AR853+AR854=2,Fixo/30*FL$4,IF(AP851+AP852+AP853+AP854+AR851+AR852+AR853+AR854&gt;2,Fixo/30*FL$4+(AP851+AP852+AP853+AP854+AR851+AR852+AR853+AR854-2)*Cadeirante/30*FL$4)))+(AO851+AO852+AO853+AQ851+AQ852+AQ853)*Percapita/30*FL$4+(AO854+AQ854)*Crechee/30*FL$4,IF(C851=1,IF(AO851+AO852+AO853+AP851+AP852+AP853+AQ851+AQ852+AQ853+AR851+AR852+AR853&lt;=15,(AO851+AO852+AO853+AQ851+AQ852+AQ853)*Percapita/30*FL$4,IF(AO851+AO852+AO853+AP851+AP852+AP853+AQ851+AQ852+AQ853+AR851+AR852+AR853&gt;=16,Fixo/30*FL$4+(AO851+AO852+AO853+AP851+AP852+AP853+AQ851+AQ852+AQ853+AR851+AR852-16)*Percapita/30*FL$4))))))</f>
        <v>0</v>
      </c>
      <c r="FM851" s="177">
        <f>IF(C851=4,SUM(AS851+AS852+AS853+AU851+AU852+AU853)*Percapita/30*FM$4+(AT851+AT852+AT853+AV851+AV852+AV853)*Cadeirante/30*FM$4,IF(C851=3,IF(AS854+AU854=10,Fixo/30*FM$4+(AS851+AS852+AS853+AU851+AU852+AU853)*Percapita/30*FM$4+(AT854+AV854)*Cadeirante/30*FM$4,IF(AS854+AU854&lt;=9,(AS854+AU854)*Crechee/30*FM$4)+(AT854+AV854)*Cadeirante/30*FM$4+(AS851+AS852+AS853+AU851+AU852+AU853)*Percapita/30*FM$4)+IF(AS854+AU854&gt;=11,Fixo/30*FM$4+(AS854+AU854-10)*Crechee/30*FM$4,0),IF(C851=2,IF(AT851+AT852+AT853+AT854+AV851+AV852+AV853+AV854=1,Cadeirante/30*FM$4,IF(AT851+AT852+AT853+AT854+AV851+AV852+AV853+AV854=2,Fixo/30*FM$4,IF(AT851+AT852+AT853+AT854+AV851+AV852+AV853+AV854&gt;2,Fixo/30*FM$4+(AT851+AT852+AT853+AT854+AV851+AV852+AV853+AV854-2)*Cadeirante/30*FM$4)))+(AS851+AS852+AS853+AU851+AU852+AU853)*Percapita/30*FM$4+(AS854+AU854)*Crechee/30*FM$4,IF(C851=1,IF(AS851+AS852+AS853+AT851+AT852+AT853+AU851+AU852+AU853+AV851+AV852+AV853&lt;=15,(AS851+AS852+AS853+AU851+AU852+AU853)*Percapita/30*FM$4,IF(AS851+AS852+AS853+AT851+AT852+AT853+AU851+AU852+AU853+AV851+AV852+AV853&gt;=16,Fixo/30*FM$4+(AS851+AS852+AS853+AT851+AT852+AT853+AU851+AU852+AU853+AV851+AV852-16)*Percapita/30*FM$4))))))</f>
        <v>0</v>
      </c>
      <c r="FN851" s="177">
        <f>IF(C851=4,SUM(AW851+AW852+AW853+AY851+AY852+AY853)*Percapita/30*FN$4+(AX851+AX852+AX853+AZ851+AZ852+AZ853)*Cadeirante/30*FN$4,IF(C851=3,IF(AW854+AY854=10,Fixo/30*FN$4+(AW851+AW852+AW853+AY851+AY852+AY853)*Percapita/30*FN$4+(AX854+AZ854)*Cadeirante/30*FN$4,IF(AW854+AY854&lt;=9,(AW854+AY854)*Crechee/30*FN$4)+(AX854+AZ854)*Cadeirante/30*FN$4+(AW851+AW852+AW853+AY851+AY852+AY853)*Percapita/30*FN$4)+IF(AW854+AY854&gt;=11,Fixo/30*FN$4+(AW854+AY854-10)*Crechee/30*FN$4,0),IF(C851=2,IF(AX851+AX852+AX853+AX854+AZ851+AZ852+AZ853+AZ854=1,Cadeirante/30*FN$4,IF(AX851+AX852+AX853+AX854+AZ851+AZ852+AZ853+AZ854=2,Fixo/30*FN$4,IF(AX851+AX852+AX853+AX854+AZ851+AZ852+AZ853+AZ854&gt;2,Fixo/30*FN$4+(AX851+AX852+AX853+AX854+AZ851+AZ852+AZ853+AZ854-2)*Cadeirante/30*FN$4)))+(AW851+AW852+AW853+AY851+AY852+AY853)*Percapita/30*FN$4+(AW854+AY854)*Crechee/30*FN$4,IF(C851=1,IF(AW851+AW852+AW853+AX851+AX852+AX853+AY851+AY852+AY853+AZ851+AZ852+AZ853&lt;=15,(AW851+AW852+AW853+AY851+AY852+AY853)*Percapita/30*FN$4,IF(AW851+AW852+AW853+AX851+AX852+AX853+AY851+AY852+AY853+AZ851+AZ852+AZ853&gt;=16,Fixo/30*FN$4+(AW851+AW852+AW853+AX851+AX852+AX853+AY851+AY852+AY853+AZ851+AZ852-16)*Percapita/30*FN$4))))))</f>
        <v>0</v>
      </c>
      <c r="FO851" s="177">
        <f>IF(C851=4,SUM(BA851+BA852+BA853+BC851+BC852+BC853)*Percapita/30*FO$4+(BB851+BB852+BB853+BD851+BD852+BD853)*Cadeirante/30*FO$4,IF(C851=3,IF(BA854+BC854=10,Fixo/30*FO$4+(BA851+BA852+BA853+BC851+BC852+BC853)*Percapita/30*FO$4+(BB854+BD854)*Cadeirante/30*FO$4,IF(BA854+BC854&lt;=9,(BA854+BC854)*Crechee/30*FO$4)+(BB854+BD854)*Cadeirante/30*FO$4+(BA851+BA852+BA853+BC851+BC852+BC853)*Percapita/30*FO$4)+IF(BA854+BC854&gt;=11,Fixo/30*FO$4+(BA854+BC854-10)*Crechee/30*FO$4,0),IF(C851=2,IF(BB851+BB852+BB853+BB854+BD851+BD852+BD853+BD854=1,Cadeirante/30*FO$4,IF(BB851+BB852+BB853+BB854+BD851+BD852+BD853+BD854=2,Fixo/30*FO$4,IF(BB851+BB852+BB853+BB854+BD851+BD852+BD853+BD854&gt;2,Fixo/30*FO$4+(BB851+BB852+BB853+BB854+BD851+BD852+BD853+BD854-2)*Cadeirante/30*FO$4)))+(BA851+BA852+BA853+BC851+BC852+BC853)*Percapita/30*FO$4+(BA854+BC854)*Crechee/30*FO$4,IF(C851=1,IF(BA851+BA852+BA853+BB851+BB852+BB853+BC851+BC852+BC853+BD851+BD852+BD853&lt;=15,(BA851+BA852+BA853+BC851+BC852+BC853)*Percapita/30*FO$4,IF(BA851+BA852+BA853+BB851+BB852+BB853+BC851+BC852+BC853+BD851+BD852+BD853&gt;=16,Fixo/30*FO$4+(BA851+BA852+BA853+BB851+BB852+BB853+BC851+BC852+BC853+BD851+BD852-16)*Percapita/30*FO$4))))))</f>
        <v>0</v>
      </c>
      <c r="FP851" s="177">
        <f>IF(C851=4,SUM(BE851+BE852+BE853+BG851+BG852+BG853)*Percapita/30*FP$4+(BF851+BF852+BF853+BH851+BH852+BH853)*Cadeirante/30*FP$4,IF(C851=3,IF(BE854+BG854=10,Fixo/30*FP$4+(BE851+BE852+BE853+BG851+BG852+BG853)*Percapita/30*FP$4+(BF854+BH854)*Cadeirante/30*FP$4,IF(BE854+BG854&lt;=9,(BE854+BG854)*Crechee/30*FP$4)+(BF854+BH854)*Cadeirante/30*FP$4+(BE851+BE852+BE853+BG851+BG852+BG853)*Percapita/30*FP$4)+IF(BE854+BG854&gt;=11,Fixo/30*FP$4+(BE854+BG854-10)*Crechee/30*FP$4,0),IF(C851=2,IF(BF851+BF852+BF853+BF854+BH851+BH852+BH853+BH854=1,Cadeirante/30*FP$4,IF(BF851+BF852+BF853+BF854+BH851+BH852+BH853+BH854=2,Fixo/30*FP$4,IF(BF851+BF852+BF853+BF854+BH851+BH852+BH853+BH854&gt;2,Fixo/30*FP$4+(BF851+BF852+BF853+BF854+BH851+BH852+BH853+BH854-2)*Cadeirante/30*FP$4)))+(BE851+BE852+BE853+BG851+BG852+BG853)*Percapita/30*FP$4+(BE854+BG854)*Crechee/30*FP$4,IF(C851=1,IF(BE851+BE852+BE853+BF851+BF852+BF853+BG851+BG852+BG853+BH851+BH852+BH853&lt;=15,(BE851+BE852+BE853+BG851+BG852+BG853)*Percapita/30*FP$4,IF(BE851+BE852+BE853+BF851+BF852+BF853+BG851+BG852+BG853+BH851+BH852+BH853&gt;=16,Fixo/30*FP$4+(BE851+BE852+BE853+BF851+BF852+BF853+BG851+BG852+BG853+BH851+BH852-16)*Percapita/30*FP$4))))))</f>
        <v>0</v>
      </c>
      <c r="FQ851" s="177">
        <f>IF(C851=4,SUM(BI851+BI852+BI853+BK851+BK852+BK853)*Percapita/30*FQ$4+(BJ851+BJ852+BJ853+BL851+BL852+BL853)*Cadeirante/30*FQ$4,IF(C851=3,IF(BI854+BK854=10,Fixo/30*FQ$4+(BI851+BI852+BI853+BK851+BK852+BK853)*Percapita/30*FQ$4+(BJ854+BL854)*Cadeirante/30*FQ$4,IF(BI854+BK854&lt;=9,(BI854+BK854)*Crechee/30*FQ$4)+(BJ854+BL854)*Cadeirante/30*FQ$4+(BI851+BI852+BI853+BK851+BK852+BK853)*Percapita/30*FQ$4)+IF(BI854+BK854&gt;=11,Fixo/30*FQ$4+(BI854+BK854-10)*Crechee/30*FQ$4,0),IF(C851=2,IF(BJ851+BJ852+BJ853+BJ854+BL851+BL852+BL853+BL854=1,Cadeirante/30*FQ$4,IF(BJ851+BJ852+BJ853+BJ854+BL851+BL852+BL853+BL854=2,Fixo/30*FQ$4,IF(BJ851+BJ852+BJ853+BJ854+BL851+BL852+BL853+BL854&gt;2,Fixo/30*FQ$4+(BJ851+BJ852+BJ853+BJ854+BL851+BL852+BL853+BL854-2)*Cadeirante/30*FQ$4)))+(BI851+BI852+BI853+BK851+BK852+BK853)*Percapita/30*FQ$4+(BI854+BK854)*Crechee/30*FQ$4,IF(C851=1,IF(BI851+BI852+BI853+BJ851+BJ852+BJ853+BK851+BK852+BK853+BL851+BL852+BL853&lt;=15,(BI851+BI852+BI853+BK851+BK852+BK853)*Percapita/30*FQ$4,IF(BI851+BI852+BI853+BJ851+BJ852+BJ853+BK851+BK852+BK853+BL851+BL852+BL853&gt;=16,Fixo/30*FQ$4+(BI851+BI852+BI853+BJ851+BJ852+BJ853+BK851+BK852+BK853+BL851+BL852-16)*Percapita/30*FQ$4))))))</f>
        <v>0</v>
      </c>
      <c r="FR851" s="177">
        <f>IF(C851=4,SUM(BM851+BM852+BM853+BO851+BO852+BO853)*Percapita/30*FR$4+(BN851+BN852+BN853+BP851+BP852+BP853)*Cadeirante/30*FR$4,IF(C851=3,IF(BM854+BO854=10,Fixo/30*FR$4+(BM851+BM852+BM853+BO851+BO852+BO853)*Percapita/30*FR$4+(BN854+BP854)*Cadeirante/30*FR$4,IF(BM854+BO854&lt;=9,(BM854+BO854)*Crechee/30*FR$4)+(BN854+BP854)*Cadeirante/30*FR$4+(BM851+BM852+BM853+BO851+BO852+BO853)*Percapita/30*FR$4)+IF(BM854+BO854&gt;=11,Fixo/30*FR$4+(BM854+BO854-10)*Crechee/30*FR$4,0),IF(C851=2,IF(BN851+BN852+BN853+BN854+BP851+BP852+BP853+BP854=1,Cadeirante/30*FR$4,IF(BN851+BN852+BN853+BN854+BP851+BP852+BP853+BP854=2,Fixo/30*FR$4,IF(BN851+BN852+BN853+BN854+BP851+BP852+BP853+BP854&gt;2,Fixo/30*FR$4+(BN851+BN852+BN853+BN854+BP851+BP852+BP853+BP854-2)*Cadeirante/30*FR$4)))+(BM851+BM852+BM853+BO851+BO852+BO853)*Percapita/30*FR$4+(BM854+BO854)*Crechee/30*FR$4,IF(C851=1,IF(BM851+BM852+BM853+BN851+BN852+BN853+BO851+BO852+BO853+BP851+BP852+BP853&lt;=15,(BM851+BM852+BM853+BO851+BO852+BO853)*Percapita/30*FR$4,IF(BM851+BM852+BM853+BN851+BN852+BN853+BO851+BO852+BO853+BP851+BP852+BP853&gt;=16,Fixo/30*FR$4+(BM851+BM852+BM853+BN851+BN852+BN853+BO851+BO852+BO853+BP851+BP852-16)*Percapita/30*FR$4))))))</f>
        <v>0</v>
      </c>
      <c r="FS851" s="177">
        <f>IF(C851=4,SUM(BQ851+BQ852+BQ853+BS851+BS852+BS853)*Percapita/30*FS$4+(BR851+BR852+BR853+BT851+BT852+BT853)*Cadeirante/30*FS$4,IF(C851=3,IF(BQ854+BS854=10,Fixo/30*FS$4+(BQ851+BQ852+BQ853+BS851+BS852+BS853)*Percapita/30*FS$4+(BR854+BT854)*Cadeirante/30*FS$4,IF(BQ854+BS854&lt;=9,(BQ854+BS854)*Crechee/30*FS$4)+(BR854+BT854)*Cadeirante/30*FS$4+(BQ851+BQ852+BQ853+BS851+BS852+BS853)*Percapita/30*FS$4)+IF(BQ854+BS854&gt;=11,Fixo/30*FS$4+(BQ854+BS854-10)*Crechee/30*FS$4,0),IF(C851=2,IF(BR851+BR852+BR853+BR854+BT851+BT852+BT853+BT854=1,Cadeirante/30*FS$4,IF(BR851+BR852+BR853+BR854+BT851+BT852+BT853+BT854=2,Fixo/30*FS$4,IF(BR851+BR852+BR853+BR854+BT851+BT852+BT853+BT854&gt;2,Fixo/30*FS$4+(BR851+BR852+BR853+BR854+BT851+BT852+BT853+BT854-2)*Cadeirante/30*FS$4)))+(BQ851+BQ852+BQ853+BS851+BS852+BS853)*Percapita/30*FS$4+(BQ854+BS854)*Crechee/30*FS$4,IF(C851=1,IF(BQ851+BQ852+BQ853+BR851+BR852+BR853+BS851+BS852+BS853+BT851+BT852+BT853&lt;=15,(BQ851+BQ852+BQ853+BS851+BS852+BS853)*Percapita/30*FS$4,IF(BQ851+BQ852+BQ853+BR851+BR852+BR853+BS851+BS852+BS853+BT851+BT852+BT853&gt;=16,Fixo/30*FS$4+(BQ851+BQ852+BQ853+BR851+BR852+BR853+BS851+BS852+BS853+BT851+BT852-16)*Percapita/30*FS$4))))))</f>
        <v>0</v>
      </c>
      <c r="FT851" s="177">
        <f>IF(C851=4,SUM(BU851+BU852+BU853+BW851+BW852+BW853)*Percapita/30*FT$4+(BV851+BV852+BV853+BX851+BX852+BX853)*Cadeirante/30*FT$4,IF(C851=3,IF(BU854+BW854=10,Fixo/30*FT$4+(BU851+BU852+BU853+BW851+BW852+BW853)*Percapita/30*FT$4+(BV854+BX854)*Cadeirante/30*FT$4,IF(BU854+BW854&lt;=9,(BU854+BW854)*Crechee/30*FT$4)+(BV854+BX854)*Cadeirante/30*FT$4+(BU851+BU852+BU853+BW851+BW852+BW853)*Percapita/30*FT$4)+IF(BU854+BW854&gt;=11,Fixo/30*FT$4+(BU854+BW854-10)*Crechee/30*FT$4,0),IF(C851=2,IF(BV851+BV852+BV853+BV854+BX851+BX852+BX853+BX854=1,Cadeirante/30*FT$4,IF(BV851+BV852+BV853+BV854+BX851+BX852+BX853+BX854=2,Fixo/30*FT$4,IF(BV851+BV852+BV853+BV854+BX851+BX852+BX853+BX854&gt;2,Fixo/30*FT$4+(BV851+BV852+BV853+BV854+BX851+BX852+BX853+BX854-2)*Cadeirante/30*FT$4)))+(BU851+BU852+BU853+BW851+BW852+BW853)*Percapita/30*FT$4+(BU854+BW854)*Crechee/30*FT$4,IF(C851=1,IF(BU851+BU852+BU853+BV851+BV852+BV853+BW851+BW852+BW853+BX851+BX852+BX853&lt;=15,(BU851+BU852+BU853+BW851+BW852+BW853)*Percapita/30*FT$4,IF(BU851+BU852+BU853+BV851+BV852+BV853+BW851+BW852+BW853+BX851+BX852+BX853&gt;=16,Fixo/30*FT$4+(BU851+BU852+BU853+BV851+BV852+BV853+BW851+BW852+BW853+BX851+BX852-16)*Percapita/30*FT$4))))))</f>
        <v>0</v>
      </c>
      <c r="FU851" s="177">
        <f>IF(C851=4,SUM(BY851+BY852+BY853+CA851+CA852+CA853)*Percapita/30*FU$4+(BZ851+BZ852+BZ853+CB851+CB852+CB853)*Cadeirante/30*FU$4,IF(C851=3,IF(BY854+CA854=10,Fixo/30*FU$4+(BY851+BY852+BY853+CA851+CA852+CA853)*Percapita/30*FU$4+(BZ854+CB854)*Cadeirante/30*FU$4,IF(BY854+CA854&lt;=9,(BY854+CA854)*Crechee/30*FU$4)+(BZ854+CB854)*Cadeirante/30*FU$4+(BY851+BY852+BY853+CA851+CA852+CA853)*Percapita/30*FU$4)+IF(BY854+CA854&gt;=11,Fixo/30*FU$4+(BY854+CA854-10)*Crechee/30*FU$4,0),IF(C851=2,IF(BZ851+BZ852+BZ853+BZ854+CB851+CB852+CB853+CB854=1,Cadeirante/30*FU$4,IF(BZ851+BZ852+BZ853+BZ854+CB851+CB852+CB853+CB854=2,Fixo/30*FU$4,IF(BZ851+BZ852+BZ853+BZ854+CB851+CB852+CB853+CB854&gt;2,Fixo/30*FU$4+(BZ851+BZ852+BZ853+BZ854+CB851+CB852+CB853+CB854-2)*Cadeirante/30*FU$4)))+(BY851+BY852+BY853+CA851+CA852+CA853)*Percapita/30*FU$4+(BY854+CA854)*Crechee/30*FU$4,IF(C851=1,IF(BY851+BY852+BY853+BZ851+BZ852+BZ853+CA851+CA852+CA853+CB851+CB852+CB853&lt;=15,(BY851+BY852+BY853+CA851+CA852+CA853)*Percapita/30*FU$4,IF(BY851+BY852+BY853+BZ851+BZ852+BZ853+CA851+CA852+CA853+CB851+CB852+CB853&gt;=16,Fixo/30*FU$4+(BY851+BY852+BY853+BZ851+BZ852+BZ853+CA851+CA852+CA853+CB851+CB852-16)*Percapita/30*FU$4))))))</f>
        <v>0</v>
      </c>
      <c r="FV851" s="177">
        <f>IF(C851=4,SUM(CC851+CC852+CC853+CE851+CE852+CE853)*Percapita/30*FV$4+(CD851+CD852+CD853+CF851+CF852+CF853)*Cadeirante/30*FV$4,IF(C851=3,IF(CC854+CE854=10,Fixo/30*FV$4+(CC851+CC852+CC853+CE851+CE852+CE853)*Percapita/30*FV$4+(CD854+CF854)*Cadeirante/30*FV$4,IF(CC854+CE854&lt;=9,(CC854+CE854)*Crechee/30*FV$4)+(CD854+CF854)*Cadeirante/30*FV$4+(CC851+CC852+CC853+CE851+CE852+CE853)*Percapita/30*FV$4)+IF(CC854+CE854&gt;=11,Fixo/30*FV$4+(CC854+CE854-10)*Crechee/30*FV$4,0),IF(C851=2,IF(CD851+CD852+CD853+CD854+CF851+CF852+CF853+CF854=1,Cadeirante/30*FV$4,IF(CD851+CD852+CD853+CD854+CF851+CF852+CF853+CF854=2,Fixo/30*FV$4,IF(CD851+CD852+CD853+CD854+CF851+CF852+CF853+CF854&gt;2,Fixo/30*FV$4+(CD851+CD852+CD853+CD854+CF851+CF852+CF853+CF854-2)*Cadeirante/30*FV$4)))+(CC851+CC852+CC853+CE851+CE852+CE853)*Percapita/30*FV$4+(CC854+CE854)*Crechee/30*FV$4,IF(C851=1,IF(CC851+CC852+CC853+CD851+CD852+CD853+CE851+CE852+CE853+CF851+CF852+CF853&lt;=15,(CC851+CC852+CC853+CE851+CE852+CE853)*Percapita/30*FV$4,IF(CC851+CC852+CC853+CD851+CD852+CD853+CE851+CE852+CE853+CF851+CF852+CF853&gt;=16,Fixo/30*FV$4+(CC851+CC852+CC853+CD851+CD852+CD853+CE851+CE852+CE853+CF851+CF852-16)*Percapita/30*FV$4))))))</f>
        <v>0</v>
      </c>
      <c r="FW851" s="177">
        <f>IF(C851=4,SUM(CG851+CG852+CG853+CI851+CI852+CI853)*Percapita/30*FW$4+(CH851+CH852+CH853+CJ851+CJ852+CJ853)*Cadeirante/30*FW$4,IF(C851=3,IF(CG854+CI854=10,Fixo/30*FW$4+(CG851+CG852+CG853+CI851+CI852+CI853)*Percapita/30*FW$4+(CH854+CJ854)*Cadeirante/30*FW$4,IF(CG854+CI854&lt;=9,(CG854+CI854)*Crechee/30*FW$4)+(CH854+CJ854)*Cadeirante/30*FW$4+(CG851+CG852+CG853+CI851+CI852+CI853)*Percapita/30*FW$4)+IF(CG854+CI854&gt;=11,Fixo/30*FW$4+(CG854+CI854-10)*Crechee/30*FW$4,0),IF(C851=2,IF(CH851+CH852+CH853+CH854+CJ851+CJ852+CJ853+CJ854=1,Cadeirante/30*FW$4,IF(CH851+CH852+CH853+CH854+CJ851+CJ852+CJ853+CJ854=2,Fixo/30*FW$4,IF(CH851+CH852+CH853+CH854+CJ851+CJ852+CJ853+CJ854&gt;2,Fixo/30*FW$4+(CH851+CH852+CH853+CH854+CJ851+CJ852+CJ853+CJ854-2)*Cadeirante/30*FW$4)))+(CG851+CG852+CG853+CI851+CI852+CI853)*Percapita/30*FW$4+(CG854+CI854)*Crechee/30*FW$4,IF(C851=1,IF(CG851+CG852+CG853+CH851+CH852+CH853+CI851+CI852+CI853+CJ851+CJ852+CJ853&lt;=15,(CG851+CG852+CG853+CI851+CI852+CI853)*Percapita/30*FW$4,IF(CG851+CG852+CG853+CH851+CH852+CH853+CI851+CI852+CI853+CJ851+CJ852+CJ853&gt;=16,Fixo/30*FW$4+(CG851+CG852+CG853+CH851+CH852+CH853+CI851+CI852+CI853+CJ851+CJ852-16)*Percapita/30*FW$4))))))</f>
        <v>0</v>
      </c>
      <c r="FX851" s="177">
        <f>IF(C851=4,SUM(CK851+CK852+CK853+CM851+CM852+CM853)*Percapita/30*FX$4+(CL851+CL852+CL853+CN851+CN852+CN853)*Cadeirante/30*FX$4,IF(C851=3,IF(CK854+CM854=10,Fixo/30*FX$4+(CK851+CK852+CK853+CM851+CM852+CM853)*Percapita/30*FX$4+(CL854+CN854)*Cadeirante/30*FX$4,IF(CK854+CM854&lt;=9,(CK854+CM854)*Crechee/30*FX$4)+(CL854+CN854)*Cadeirante/30*FX$4+(CK851+CK852+CK853+CM851+CM852+CM853)*Percapita/30*FX$4)+IF(CK854+CM854&gt;=11,Fixo/30*FX$4+(CK854+CM854-10)*Crechee/30*FX$4,0),IF(C851=2,IF(CL851+CL852+CL853+CL854+CN851+CN852+CN853+CN854=1,Cadeirante/30*FX$4,IF(CL851+CL852+CL853+CL854+CN851+CN852+CN853+CN854=2,Fixo/30*FX$4,IF(CL851+CL852+CL853+CL854+CN851+CN852+CN853+CN854&gt;2,Fixo/30*FX$4+(CL851+CL852+CL853+CL854+CN851+CN852+CN853+CN854-2)*Cadeirante/30*FX$4)))+(CK851+CK852+CK853+CM851+CM852+CM853)*Percapita/30*FX$4+(CK854+CM854)*Crechee/30*FX$4,IF(C851=1,IF(CK851+CK852+CK853+CL851+CL852+CL853+CM851+CM852+CM853+CN851+CN852+CN853&lt;=15,(CK851+CK852+CK853+CM851+CM852+CM853)*Percapita/30*FX$4,IF(CK851+CK852+CK853+CL851+CL852+CL853+CM851+CM852+CM853+CN851+CN852+CN853&gt;=16,Fixo/30*FX$4+(CK851+CK852+CK853+CL851+CL852+CL853+CM851+CM852+CM853+CN851+CN852-16)*Percapita/30*FX$4))))))</f>
        <v>0</v>
      </c>
      <c r="FY851" s="177">
        <f>IF(C851=4,SUM(CO851+CO852+CO853+CQ851+CQ852+CQ853)*Percapita/30*FY$4+(CP851+CP852+CP853+CR851+CR852+CR853)*Cadeirante/30*FY$4,IF(C851=3,IF(CO854+CQ854=10,Fixo/30*FY$4+(CO851+CO852+CO853+CQ851+CQ852+CQ853)*Percapita/30*FY$4+(CP854+CR854)*Cadeirante/30*FY$4,IF(CO854+CQ854&lt;=9,(CO854+CQ854)*Crechee/30*FY$4)+(CP854+CR854)*Cadeirante/30*FY$4+(CO851+CO852+CO853+CQ851+CQ852+CQ853)*Percapita/30*FY$4)+IF(CO854+CQ854&gt;=11,Fixo/30*FY$4+(CO854+CQ854-10)*Crechee/30*FY$4,0),IF(C851=2,IF(CP851+CP852+CP853+CP854+CR851+CR852+CR853+CR854=1,Cadeirante/30*FY$4,IF(CP851+CP852+CP853+CP854+CR851+CR852+CR853+CR854=2,Fixo/30*FY$4,IF(CP851+CP852+CP853+CP854+CR851+CR852+CR853+CR854&gt;2,Fixo/30*FY$4+(CP851+CP852+CP853+CP854+CR851+CR852+CR853+CR854-2)*Cadeirante/30*FY$4)))+(CO851+CO852+CO853+CQ851+CQ852+CQ853)*Percapita/30*FY$4+(CO854+CQ854)*Crechee/30*FY$4,IF(C851=1,IF(CO851+CO852+CO853+CP851+CP852+CP853+CQ851+CQ852+CQ853+CR851+CR852+CR853&lt;=15,(CO851+CO852+CO853+CQ851+CQ852+CQ853)*Percapita/30*FY$4,IF(CO851+CO852+CO853+CP851+CP852+CP853+CQ851+CQ852+CQ853+CR851+CR852+CR853&gt;=16,Fixo/30*FY$4+(CO851+CO852+CO853+CP851+CP852+CP853+CQ851+CQ852+CQ853+CR851+CR852-16)*Percapita/30*FY$4))))))</f>
        <v>0</v>
      </c>
      <c r="FZ851" s="177">
        <f>IF(C851=4,SUM(CS851+CS852+CS853+CU851+CU852+CU853)*Percapita/30*FZ$4+(CT851+CT852+CT853+CV851+CV852+CV853)*Cadeirante/30*FZ$4,IF(C851=3,IF(CS854+CU854=10,Fixo/30*FZ$4+(CS851+CS852+CS853+CU851+CU852+CU853)*Percapita/30*FZ$4+(CT854+CV854)*Cadeirante/30*FZ$4,IF(CS854+CU854&lt;=9,(CS854+CU854)*Crechee/30*FZ$4)+(CT854+CV854)*Cadeirante/30*FZ$4+(CS851+CS852+CS853+CU851+CU852+CU853)*Percapita/30*FZ$4)+IF(CS854+CU854&gt;=11,Fixo/30*FZ$4+(CS854+CU854-10)*Crechee/30*FZ$4,0),IF(C851=2,IF(CT851+CT852+CT853+CT854+CV851+CV852+CV853+CV854=1,Cadeirante/30*FZ$4,IF(CT851+CT852+CT853+CT854+CV851+CV852+CV853+CV854=2,Fixo/30*FZ$4,IF(CT851+CT852+CT853+CT854+CV851+CV852+CV853+CV854&gt;2,Fixo/30*FZ$4+(CT851+CT852+CT853+CT854+CV851+CV852+CV853+CV854-2)*Cadeirante/30*FZ$4)))+(CS851+CS852+CS853+CU851+CU852+CU853)*Percapita/30*FZ$4+(CS854+CU854)*Crechee/30*FZ$4,IF(C851=1,IF(CS851+CS852+CS853+CT851+CT852+CT853+CU851+CU852+CU853+CV851+CV852+CV853&lt;=15,(CS851+CS852+CS853+CU851+CU852+CU853)*Percapita/30*FZ$4,IF(CS851+CS852+CS853+CT851+CT852+CT853+CU851+CU852+CU853+CV851+CV852+CV853&gt;=16,Fixo/30*FZ$4+(CS851+CS852+CS853+CT851+CT852+CT853+CU851+CU852+CU853+CV851+CV852-16)*Percapita/30*FZ$4))))))</f>
        <v>0</v>
      </c>
      <c r="GA851" s="177">
        <f>IF(C851=4,SUM(CW851+CW852+CW853+CY851+CY852+CY853)*Percapita/30*GA$4+(CX851+CX852+CX853+CZ851+CZ852+CZ853)*Cadeirante/30*GA$4,IF(C851=3,IF(CW854+CY854=10,Fixo/30*GA$4+(CW851+CW852+CW853+CY851+CY852+CY853)*Percapita/30*GA$4+(CX854+CZ854)*Cadeirante/30*GA$4,IF(CW854+CY854&lt;=9,(CW854+CY854)*Crechee/30*GA$4)+(CX854+CZ854)*Cadeirante/30*GA$4+(CW851+CW852+CW853+CY851+CY852+CY853)*Percapita/30*GA$4)+IF(CW854+CY854&gt;=11,Fixo/30*GA$4+(CW854+CY854-10)*Crechee/30*GA$4,0),IF(C851=2,IF(CX851+CX852+CX853+CX854+CZ851+CZ852+CZ853+CZ854=1,Cadeirante/30*GA$4,IF(CX851+CX852+CX853+CX854+CZ851+CZ852+CZ853+CZ854=2,Fixo/30*GA$4,IF(CX851+CX852+CX853+CX854+CZ851+CZ852+CZ853+CZ854&gt;2,Fixo/30*GA$4+(CX851+CX852+CX853+CX854+CZ851+CZ852+CZ853+CZ854-2)*Cadeirante/30*GA$4)))+(CW851+CW852+CW853+CY851+CY852+CY853)*Percapita/30*GA$4+(CW854+CY854)*Crechee/30*GA$4,IF(C851=1,IF(CW851+CW852+CW853+CX851+CX852+CX853+CY851+CY852+CY853+CZ851+CZ852+CZ853&lt;=15,(CW851+CW852+CW853+CY851+CY852+CY853)*Percapita/30*GA$4,IF(CW851+CW852+CW853+CX851+CX852+CX853+CY851+CY852+CY853+CZ851+CZ852+CZ853&gt;=16,Fixo/30*GA$4+(CW851+CW852+CW853+CX851+CX852+CX853+CY851+CY852+CY853+CZ851+CZ852-16)*Percapita/30*GA$4))))))</f>
        <v>0</v>
      </c>
      <c r="GB851" s="177">
        <f>IF(C851=4,SUM(DA851+DA852+DA853+DC851+DC852+DC853)*Percapita/30*GB$4+(DB851+DB852+DB853+DD851+DD852+DD853)*Cadeirante/30*GB$4,IF(C851=3,IF(DA854+DC854=10,Fixo/30*GB$4+(DA851+DA852+DA853+DC851+DC852+DC853)*Percapita/30*GB$4+(DB854+DD854)*Cadeirante/30*GB$4,IF(DA854+DC854&lt;=9,(DA854+DC854)*Crechee/30*GB$4)+(DB854+DD854)*Cadeirante/30*GB$4+(DA851+DA852+DA853+DC851+DC852+DC853)*Percapita/30*GB$4)+IF(DA854+DC854&gt;=11,Fixo/30*GB$4+(DA854+DC854-10)*Crechee/30*GB$4,0),IF(C851=2,IF(DB851+DB852+DB853+DB854+DD851+DD852+DD853+DD854=1,Cadeirante/30*GB$4,IF(DB851+DB852+DB853+DB854+DD851+DD852+DD853+DD854=2,Fixo/30*GB$4,IF(DB851+DB852+DB853+DB854+DD851+DD852+DD853+DD854&gt;2,Fixo/30*GB$4+(DB851+DB852+DB853+DB854+DD851+DD852+DD853+DD854-2)*Cadeirante/30*GB$4)))+(DA851+DA852+DA853+DC851+DC852+DC853)*Percapita/30*GB$4+(DA854+DC854)*Crechee/30*GB$4,IF(C851=1,IF(DA851+DA852+DA853+DB851+DB852+DB853+DC851+DC852+DC853+DD851+DD852+DD853&lt;=15,(DA851+DA852+DA853+DC851+DC852+DC853)*Percapita/30*GB$4,IF(DA851+DA852+DA853+DB851+DB852+DB853+DC851+DC852+DC853+DD851+DD852+DD853&gt;=16,Fixo/30*GB$4+(DA851+DA852+DA853+DB851+DB852+DB853+DC851+DC852+DC853+DD851+DD852-16)*Percapita/30*GB$4))))))</f>
        <v>0</v>
      </c>
      <c r="GC851" s="177">
        <f>IF(C851=4,SUM(DE851+DE852+DE853+DG851+DG852+DG853)*Percapita/30*GC$4+(DF851+DF852+DF853+DH851+DH852+DH853)*Cadeirante/30*GC$4,IF(C851=3,IF(DE854+DG854=10,Fixo/30*GC$4+(DE851+DE852+DE853+DG851+DG852+DG853)*Percapita/30*GC$4+(DF854+DH854)*Cadeirante/30*GC$4,IF(DE854+DG854&lt;=9,(DE854+DG854)*Crechee/30*GC$4)+(DF854+DH854)*Cadeirante/30*GC$4+(DE851+DE852+DE853+DG851+DG852+DG853)*Percapita/30*GC$4)+IF(DE854+DG854&gt;=11,Fixo/30*GC$4+(DE854+DG854-10)*Crechee/30*GC$4,0),IF(C851=2,IF(DF851+DF852+DF853+DF854+DH851+DH852+DH853+DH854=1,Cadeirante/30*GC$4,IF(DF851+DF852+DF853+DF854+DH851+DH852+DH853+DH854=2,Fixo/30*GC$4,IF(DF851+DF852+DF853+DF854+DH851+DH852+DH853+DH854&gt;2,Fixo/30*GC$4+(DF851+DF852+DF853+DF854+DH851+DH852+DH853+DH854-2)*Cadeirante/30*GC$4)))+(DE851+DE852+DE853+DG851+DG852+DG853)*Percapita/30*GC$4+(DE854+DG854)*Crechee/30*GC$4,IF(C851=1,IF(DE851+DE852+DE853+DF851+DF852+DF853+DG851+DG852+DG853+DH851+DH852+DH853&lt;=15,(DE851+DE852+DE853+DG851+DG852+DG853)*Percapita/30*GC$4,IF(DE851+DE852+DE853+DF851+DF852+DF853+DG851+DG852+DG853+DH851+DH852+DH853&gt;=16,Fixo/30*GC$4+(DE851+DE852+DE853+DF851+DF852+DF853+DG851+DG852+DG853+DH851+DH852-16)*Percapita/30*GC$4))))))</f>
        <v>0</v>
      </c>
      <c r="GD851" s="177">
        <f>IF(C851=4,SUM(DI851+DI852+DI853+DK851+DK852+DK853)*Percapita/30*GD$4+(DJ851+DJ852+DJ853+DL851+DL852+DL853)*Cadeirante/30*GD$4,IF(C851=3,IF(DI854+DK854=10,Fixo/30*GD$4+(DI851+DI852+DI853+DK851+DK852+DK853)*Percapita/30*GD$4+(DJ854+DL854)*Cadeirante/30*GD$4,IF(DI854+DK854&lt;=9,(DI854+DK854)*Crechee/30*GD$4)+(DJ854+DL854)*Cadeirante/30*GD$4+(DI851+DI852+DI853+DK851+DK852+DK853)*Percapita/30*GD$4)+IF(DI854+DK854&gt;=11,Fixo/30*GD$4+(DI854+DK854-10)*Crechee/30*GD$4,0),IF(C851=2,IF(DJ851+DJ852+DJ853+DJ854+DL851+DL852+DL853+DL854=1,Cadeirante/30*GD$4,IF(DJ851+DJ852+DJ853+DJ854+DL851+DL852+DL853+DL854=2,Fixo/30*GD$4,IF(DJ851+DJ852+DJ853+DJ854+DL851+DL852+DL853+DL854&gt;2,Fixo/30*GD$4+(DJ851+DJ852+DJ853+DJ854+DL851+DL852+DL853+DL854-2)*Cadeirante/30*GD$4)))+(DI851+DI852+DI853+DK851+DK852+DK853)*Percapita/30*GD$4+(DI854+DK854)*Crechee/30*GD$4,IF(C851=1,IF(DI851+DI852+DI853+DJ851+DJ852+DJ853+DK851+DK852+DK853+DL851+DL852+DL853&lt;=15,(DI851+DI852+DI853+DK851+DK852+DK853)*Percapita/30*GD$4,IF(DI851+DI852+DI853+DJ851+DJ852+DJ853+DK851+DK852+DK853+DL851+DL852+DL853&gt;=16,Fixo/30*GD$4+(DI851+DI852+DI853+DJ851+DJ852+DJ853+DK851+DK852+DK853+DL851+DL852-16)*Percapita/30*GD$4))))))</f>
        <v>0</v>
      </c>
      <c r="GE851" s="177">
        <f>IF(C851=4,SUM(DM851+DM852+DM853+DO851+DO852+DO853)*Percapita/30*GE$4+(DN851+DN852+DN853+DP851+DP852+DP853)*Cadeirante/30*GE$4,IF(C851=3,IF(DM854+DO854=10,Fixo/30*GE$4+(DM851+DM852+DM853+DO851+DO852+DO853)*Percapita/30*GE$4+(DN854+DP854)*Cadeirante/30*GE$4,IF(DM854+DO854&lt;=9,(DM854+DO854)*Crechee/30*GE$4)+(DN854+DP854)*Cadeirante/30*GE$4+(DM851+DM852+DM853+DO851+DO852+DO853)*Percapita/30*GE$4)+IF(DM854+DO854&gt;=11,Fixo/30*GE$4+(DM854+DO854-10)*Crechee/30*GE$4,0),IF(C851=2,IF(DN851+DN852+DN853+DN854+DP851+DP852+DP853+DP854=1,Cadeirante/30*GE$4,IF(DN851+DN852+DN853+DN854+DP851+DP852+DP853+DP854=2,Fixo/30*GE$4,IF(DN851+DN852+DN853+DN854+DP851+DP852+DP853+DP854&gt;2,Fixo/30*GE$4+(DN851+DN852+DN853+DN854+DP851+DP852+DP853+DP854-2)*Cadeirante/30*GE$4)))+(DM851+DM852+DM853+DO851+DO852+DO853)*Percapita/30*GE$4+(DM854+DO854)*Crechee/30*GE$4,IF(C851=1,IF(DM851+DM852+DM853+DN851+DN852+DN853+DO851+DO852+DO853+DP851+DP852+DP853&lt;=15,(DM851+DM852+DM853+DO851+DO852+DO853)*Percapita/30*GE$4,IF(DM851+DM852+DM853+DN851+DN852+DN853+DO851+DO852+DO853+DP851+DP852+DP853&gt;=16,Fixo/30*GE$4+(DM851+DM852+DM853+DN851+DN852+DN853+DO851+DO852+DO853+DP851+DP852-16)*Percapita/30*GE$4))))))</f>
        <v>0</v>
      </c>
      <c r="GF851" s="177">
        <f>IF(C851=4,SUM(DQ851+DQ852+DQ853+DS851+DS852+DS853)*Percapita/30*GF$4+(DR851+DR852+DR853+DT851+DT852+DT853)*Cadeirante/30*GF$4,IF(C851=3,IF(DQ854+DS854=10,Fixo/30*GF$4+(DQ851+DQ852+DQ853+DS851+DS852+DS853)*Percapita/30*GF$4+(DR854+DT854)*Cadeirante/30*GF$4,IF(DQ854+DS854&lt;=9,(DQ854+DS854)*Crechee/30*GF$4)+(DR854+DT854)*Cadeirante/30*GF$4+(DQ851+DQ852+DQ853+DS851+DS852+DS853)*Percapita/30*GF$4)+IF(DQ854+DS854&gt;=11,Fixo/30*GF$4+(DQ854+DS854-10)*Crechee/30*GF$4,0),IF(C851=2,IF(DR851+DR852+DR853+DR854+DT851+DT852+DT853+DT854=1,Cadeirante/30*GF$4,IF(DR851+DR852+DR853+DR854+DT851+DT852+DT853+DT854=2,Fixo/30*GF$4,IF(DR851+DR852+DR853+DR854+DT851+DT852+DT853+DT854&gt;2,Fixo/30*GF$4+(DR851+DR852+DR853+DR854+DT851+DT852+DT853+DT854-2)*Cadeirante/30*GF$4)))+(DQ851+DQ852+DQ853+DS851+DS852+DS853)*Percapita/30*GF$4+(DQ854+DS854)*Crechee/30*GF$4,IF(C851=1,IF(DQ851+DQ852+DQ853+DR851+DR852+DR853+DS851+DS852+DS853+DT851+DT852+DT853&lt;=15,(DQ851+DQ852+DQ853+DS851+DS852+DS853)*Percapita/30*GF$4,IF(DQ851+DQ852+DQ853+DR851+DR852+DR853+DS851+DS852+DS853+DT851+DT852+DT853&gt;=16,Fixo/30*GF$4+(DQ851+DQ852+DQ853+DR851+DR852+DR853+DS851+DS852+DS853+DT851+DT852-16)*Percapita/30*GF$4))))))</f>
        <v>0</v>
      </c>
      <c r="GG851" s="177">
        <f>IF(C851=4,SUM(DU851+DU852+DU853+DW851+DW852+DW853)*Percapita/30*GG$4+(DV851+DV852+DV853+DX851+DX852+DX853)*Cadeirante/30*GG$4,IF(C851=3,IF(DU854+DW854=10,Fixo/30*GG$4+(DU851+DU852+DU853+DW851+DW852+DW853)*Percapita/30*GG$4+(DV854+DX854)*Cadeirante/30*GG$4,IF(DU854+DW854&lt;=9,(DU854+DW854)*Crechee/30*GG$4)+(DV854+DX854)*Cadeirante/30*GG$4+(DU851+DU852+DU853+DW851+DW852+DW853)*Percapita/30*GG$4)+IF(DU854+DW854&gt;=11,Fixo/30*GG$4+(DU854+DW854-10)*Crechee/30*GG$4,0),IF(C851=2,IF(DV851+DV852+DV853+DV854+DX851+DX852+DX853+DX854=1,Cadeirante/30*GG$4,IF(DV851+DV852+DV853+DV854+DX851+DX852+DX853+DX854=2,Fixo/30*GG$4,IF(DV851+DV852+DV853+DV854+DX851+DX852+DX853+DX854&gt;2,Fixo/30*GG$4+(DV851+DV852+DV853+DV854+DX851+DX852+DX853+DX854-2)*Cadeirante/30*GG$4)))+(DU851+DU852+DU853+DW851+DW852+DW853)*Percapita/30*GG$4+(DU854+DW854)*Crechee/30*GG$4,IF(C851=1,IF(DU851+DU852+DU853+DV851+DV852+DV853+DW851+DW852+DW853+DX851+DX852+DX853&lt;=15,(DU851+DU852+DU853+DW851+DW852+DW853)*Percapita/30*GG$4,IF(DU851+DU852+DU853+DV851+DV852+DV853+DW851+DW852+DW853+DX851+DX852+DX853&gt;=16,Fixo/30*GG$4+(DU851+DU852+DU853+DV851+DV852+DV853+DW851+DW852+DW853+DX851+DX852-16)*Percapita/30*GG$4))))))</f>
        <v>0</v>
      </c>
      <c r="GH851" s="177">
        <f>IF(C851=4,SUM(DY851+DY852+DY853+EA851+EA852+EA853)*Percapita/30*GH$4+(DZ851+DZ852+DZ853+EB851+EB852+EB853)*Cadeirante/30*GH$4,IF(C851=3,IF(DY854+EA854=10,Fixo/30*GH$4+(DY851+DY852+DY853+EA851+EA852+EA853)*Percapita/30*GH$4+(DZ854+EB854)*Cadeirante/30*GH$4,IF(DY854+EA854&lt;=9,(DY854+EA854)*Crechee/30*GH$4)+(DZ854+EB854)*Cadeirante/30*GH$4+(DY851+DY852+DY853+EA851+EA852+EA853)*Percapita/30*GH$4)+IF(DY854+EA854&gt;=11,Fixo/30*GH$4+(DY854+EA854-10)*Crechee/30*GH$4,0),IF(C851=2,IF(DZ851+DZ852+DZ853+DZ854+EB851+EB852+EB853+EB854=1,Cadeirante/30*GH$4,IF(DZ851+DZ852+DZ853+DZ854+EB851+EB852+EB853+EB854=2,Fixo/30*GH$4,IF(DZ851+DZ852+DZ853+DZ854+EB851+EB852+EB853+EB854&gt;2,Fixo/30*GH$4+(DZ851+DZ852+DZ853+DZ854+EB851+EB852+EB853+EB854-2)*Cadeirante/30*GH$4)))+(DY851+DY852+DY853+EA851+EA852+EA853)*Percapita/30*GH$4+(DY854+EA854)*Crechee/30*GH$4,IF(C851=1,IF(DY851+DY852+DY853+DZ851+DZ852+DZ853+EA851+EA852+EA853+EB851+EB852+EB853&lt;=15,(DY851+DY852+DY853+EA851+EA852+EA853)*Percapita/30*GH$4,IF(DY851+DY852+DY853+DZ851+DZ852+DZ853+EA851+EA852+EA853+EB851+EB852+EB853&gt;=16,Fixo/30*GH$4+(DY851+DY852+DY853+DZ851+DZ852+DZ853+EA851+EA852+EA853+EB851+EB852-16)*Percapita/30*GH$4))))))</f>
        <v>0</v>
      </c>
      <c r="GI851" s="177">
        <f>IF(C851=4,SUM(EC851+EC852+EC853+EE851+EE852+EE853)*Percapita/30*GI$4+(ED851+ED852+ED853+EF851+EF852+EF853)*Cadeirante/30*GI$4,IF(C851=3,IF(EC854+EE854=10,Fixo/30*GI$4+(EC851+EC852+EC853+EE851+EE852+EE853)*Percapita/30*GI$4+(ED854+EF854)*Cadeirante/30*GI$4,IF(EC854+EE854&lt;=9,(EC854+EE854)*Crechee/30*GI$4)+(ED854+EF854)*Cadeirante/30*GI$4+(EC851+EC852+EC853+EE851+EE852+EE853)*Percapita/30*GI$4)+IF(EC854+EE854&gt;=11,Fixo/30*GI$4+(EC854+EE854-10)*Crechee/30*GI$4,0),IF(C851=2,IF(ED851+ED852+ED853+ED854+EF851+EF852+EF853+EF854=1,Cadeirante/30*GI$4,IF(ED851+ED852+ED853+ED854+EF851+EF852+EF853+EF854=2,Fixo/30*GI$4,IF(ED851+ED852+ED853+ED854+EF851+EF852+EF853+EF854&gt;2,Fixo/30*GI$4+(ED851+ED852+ED853+ED854+EF851+EF852+EF853+EF854-2)*Cadeirante/30*GI$4)))+(EC851+EC852+EC853+EE851+EE852+EE853)*Percapita/30*GI$4+(EC854+EE854)*Crechee/30*GI$4,IF(C851=1,IF(EC851+EC852+EC853+ED851+ED852+ED853+EE851+EE852+EE853+EF851+EF852+EF853&lt;=15,(EC851+EC852+EC853+EE851+EE852+EE853)*Percapita/30*GI$4,IF(EC851+EC852+EC853+ED851+ED852+ED853+EE851+EE852+EE853+EF851+EF852+EF853&gt;=16,Fixo/30*GI$4+(EC851+EC852+EC853+ED851+ED852+ED853+EE851+EE852+EE853+EF851+EF852-16)*Percapita/30*GI$4))))))</f>
        <v>0</v>
      </c>
      <c r="GJ851" s="177">
        <f>IF(C851=4,SUM(EG851+EG852+EG853+EI851+EI852+EI853)*Percapita/30*GJ$4+(EH851+EH852+EH853+EJ851+EJ852+EJ853)*Cadeirante/30*GJ$4,IF(C851=3,IF(EG854+EI854=10,Fixo/30*GJ$4+(EG851+EG852+EG853+EI851+EI852+EI853)*Percapita/30*GJ$4+(EH854+EJ854)*Cadeirante/30*GJ$4,IF(EG854+EI854&lt;=9,(EG854+EI854)*Crechee/30*GJ$4)+(EH854+EJ854)*Cadeirante/30*GJ$4+(EG851+EG852+EG853+EI851+EI852+EI853)*Percapita/30*GJ$4)+IF(EG854+EI854&gt;=11,Fixo/30*GJ$4+(EG854+EI854-10)*Crechee/30*GJ$4,0),IF(C851=2,IF(EH851+EH852+EH853+EH854+EJ851+EJ852+EJ853+EJ854=1,Cadeirante/30*GJ$4,IF(EH851+EH852+EH853+EH854+EJ851+EJ852+EJ853+EJ854=2,Fixo/30*GJ$4,IF(EH851+EH852+EH853+EH854+EJ851+EJ852+EJ853+EJ854&gt;2,Fixo/30*GJ$4+(EH851+EH852+EH853+EH854+EJ851+EJ852+EJ853+EJ854-2)*Cadeirante/30*GJ$4)))+(EG851+EG852+EG853+EI851+EI852+EI853)*Percapita/30*GJ$4+(EG854+EI854)*Crechee/30*GJ$4,IF(C851=1,IF(EG851+EG852+EG853+EH851+EH852+EH853+EI851+EI852+EI853+EJ851+EJ852+EJ853&lt;=15,(EG851+EG852+EG853+EI851+EI852+EI853)*Percapita/30*GJ$4,IF(EG851+EG852+EG853+EH851+EH852+EH853+EI851+EI852+EI853+EJ851+EJ852+EJ853&gt;=16,Fixo/30*GJ$4+(EG851+EG852+EG853+EH851+EH852+EH853+EI851+EI852+EI853+EJ851+EJ852-16)*Percapita/30*GJ$4))))))</f>
        <v>0</v>
      </c>
      <c r="GK851" s="178"/>
      <c r="GL851" s="103">
        <f t="shared" si="968"/>
        <v>0</v>
      </c>
      <c r="GM851" s="124"/>
      <c r="GN851" s="104">
        <f>SUMIF(V851:V854,"&lt;0")*Cadeirante/30*GN$4+SUMIF(X851:X854,"&lt;0")*Cadeirante/30*GN$4</f>
        <v>0</v>
      </c>
      <c r="GO851" s="104">
        <f>SUMIF(Z851:Z854,"&lt;0")*Cadeirante/30*GO$4+SUMIF(AB851:AB854,"&lt;0")*Cadeirante/30*GO$4</f>
        <v>0</v>
      </c>
      <c r="GP851" s="104">
        <f>SUMIF(AD851:AD854,"&lt;0")*Cadeirante/30*GP$4+SUMIF(AF851:AF854,"&lt;0")*Cadeirante/30*GP$4</f>
        <v>0</v>
      </c>
      <c r="GQ851" s="104">
        <f>SUMIF(AH851:AH854,"&lt;0")*Cadeirante/30*GQ$4+SUMIF(AJ851:AJ854,"&lt;0")*Cadeirante/30*GQ$4</f>
        <v>0</v>
      </c>
      <c r="GR851" s="104">
        <f>SUMIF(AL851:AL854,"&lt;0")*Cadeirante/30*GR$4+SUMIF(AN851:AN854,"&lt;0")*Cadeirante/30*GR$4</f>
        <v>0</v>
      </c>
      <c r="GS851" s="104">
        <f>SUMIF(AP851:AP854,"&lt;0")*Cadeirante/30*GS$4+SUMIF(AR851:AR854,"&lt;0")*Cadeirante/30*GS$4</f>
        <v>0</v>
      </c>
      <c r="GT851" s="104">
        <f>SUMIF(AT851:AT854,"&lt;0")*Cadeirante/30*GT$4+SUMIF(AV851:AV854,"&lt;0")*Cadeirante/30*GT$4</f>
        <v>0</v>
      </c>
      <c r="GU851" s="104">
        <f>SUMIF(AX851:AX854,"&lt;0")*Cadeirante/30*GU$4+SUMIF(AZ851:AZ854,"&lt;0")*Cadeirante/30*GU$4</f>
        <v>0</v>
      </c>
      <c r="GV851" s="104">
        <f>SUMIF(BB851:BB854,"&lt;0")*Cadeirante/30*GV$4+SUMIF(BD851:BD854,"&lt;0")*Cadeirante/30*GV$4</f>
        <v>0</v>
      </c>
      <c r="GW851" s="104">
        <f>SUMIF(BF851:BF854,"&lt;0")*Cadeirante/30*GW$4+SUMIF(BH851:BH854,"&lt;0")*Cadeirante/30*GW$4</f>
        <v>0</v>
      </c>
      <c r="GX851" s="104">
        <f>SUMIF(BJ851:BJ854,"&lt;0")*Cadeirante/30*GX$4+SUMIF(BL851:BL854,"&lt;0")*Cadeirante/30*GX$4</f>
        <v>0</v>
      </c>
      <c r="GY851" s="104">
        <f>SUMIF(BN851:BN854,"&lt;0")*Cadeirante/30*GY$4+SUMIF(BP851:BP854,"&lt;0")*Cadeirante/30*GY$4</f>
        <v>0</v>
      </c>
      <c r="GZ851" s="104">
        <f>SUMIF(BR851:BR854,"&lt;0")*Cadeirante/30*GZ$4+SUMIF(BT851:BT854,"&lt;0")*Cadeirante/30*GZ$4</f>
        <v>0</v>
      </c>
      <c r="HA851" s="104">
        <f>SUMIF(BV851:BV854,"&lt;0")*Cadeirante/30*HA$4+SUMIF(BX851:BX854,"&lt;0")*Cadeirante/30*HA$4</f>
        <v>0</v>
      </c>
      <c r="HB851" s="104">
        <f>SUMIF(BZ851:BZ854,"&lt;0")*Cadeirante/30*HB$4+SUMIF(CB851:CB854,"&lt;0")*Cadeirante/30*HB$4</f>
        <v>0</v>
      </c>
      <c r="HC851" s="104">
        <f>SUMIF(CD851:CD854,"&lt;0")*Cadeirante/30*HC$4+SUMIF(CF851:CF854,"&lt;0")*Cadeirante/30*HC$4</f>
        <v>0</v>
      </c>
      <c r="HD851" s="104">
        <f>SUMIF(CH851:CH854,"&lt;0")*Cadeirante/30*HD$4+SUMIF(CJ851:CJ854,"&lt;0")*Cadeirante/30*HD$4</f>
        <v>0</v>
      </c>
      <c r="HE851" s="104">
        <f>SUMIF(CL851:CL854,"&lt;0")*Cadeirante/30*HE$4+SUMIF(CN851:CN854,"&lt;0")*Cadeirante/30*HE$4</f>
        <v>0</v>
      </c>
      <c r="HF851" s="104">
        <f>SUMIF(CP851:CP854,"&lt;0")*Cadeirante/30*HF$4+SUMIF(CR851:CR854,"&lt;0")*Cadeirante/30*HF$4</f>
        <v>0</v>
      </c>
      <c r="HG851" s="104">
        <f>SUMIF(CT851:CT854,"&lt;0")*Cadeirante/30*HG$4+SUMIF(CV851:CV854,"&lt;0")*Cadeirante/30*HG$4</f>
        <v>0</v>
      </c>
      <c r="HH851" s="104">
        <f>SUMIF(CX851:CX854,"&lt;0")*Cadeirante/30*HH$4+SUMIF(CZ851:CZ854,"&lt;0")*Cadeirante/30*HH$4</f>
        <v>0</v>
      </c>
      <c r="HI851" s="104">
        <f>SUMIF(DB851:DB854,"&lt;0")*Cadeirante/30*HI$4+SUMIF(DD851:DD854,"&lt;0")*Cadeirante/30*HI$4</f>
        <v>0</v>
      </c>
      <c r="HJ851" s="104">
        <f>SUMIF(DF851:DF854,"&lt;0")*Cadeirante/30*HJ$4+SUMIF(DH851:DH854,"&lt;0")*Cadeirante/30*HJ$4</f>
        <v>0</v>
      </c>
      <c r="HK851" s="104">
        <f>SUMIF(DJ851:DJ854,"&lt;0")*Cadeirante/30*HK$4+SUMIF(DL851:DL854,"&lt;0")*Cadeirante/30*HK$4</f>
        <v>0</v>
      </c>
      <c r="HL851" s="104">
        <f>SUMIF(DN851:DN854,"&lt;0")*Cadeirante/30*HL$4+SUMIF(DP851:DP854,"&lt;0")*Cadeirante/30*HL$4</f>
        <v>0</v>
      </c>
      <c r="HM851" s="104">
        <f>SUMIF(DR851:DR854,"&lt;0")*Cadeirante/30*HM$4+SUMIF(DT851:DT854,"&lt;0")*Cadeirante/30*HM$4</f>
        <v>0</v>
      </c>
      <c r="HN851" s="104">
        <f>SUMIF(DV851:DV854,"&lt;0")*Cadeirante/30*HN$4+SUMIF(DX851:DX854,"&lt;0")*Cadeirante/30*HN$4</f>
        <v>0</v>
      </c>
      <c r="HO851" s="104">
        <f>SUMIF(DZ851:DZ854,"&lt;0")*Cadeirante/30*HO$4+SUMIF(EB851:EB854,"&lt;0")*Cadeirante/30*HO$4</f>
        <v>0</v>
      </c>
      <c r="HP851" s="104">
        <f>SUMIF(ED851:ED854,"&lt;0")*Cadeirante/30*HP$4+SUMIF(EF851:EF854,"&lt;0")*Cadeirante/30*HP$4</f>
        <v>0</v>
      </c>
      <c r="HQ851" s="64"/>
      <c r="HR851" s="64"/>
      <c r="HS851" s="64"/>
      <c r="HT851" s="64"/>
      <c r="HU851" s="64"/>
      <c r="HV851" s="64"/>
      <c r="HW851" s="176">
        <v>17629.309999999998</v>
      </c>
      <c r="HX851" s="64"/>
      <c r="HY851" s="280">
        <f>IF(ISTEXT(EM851), VALUE(EM851), EM851)</f>
        <v>0</v>
      </c>
      <c r="HZ851" s="280">
        <f>IF(ISTEXT(EN851), VALUE(EN851), EN851)</f>
        <v>0</v>
      </c>
      <c r="IA851" s="280">
        <f>IF(ISTEXT(EO851), VALUE(EO851), EO851)</f>
        <v>0</v>
      </c>
      <c r="IB851" s="64" t="b">
        <f>HW851=FE851</f>
        <v>0</v>
      </c>
      <c r="IC851" s="64"/>
    </row>
    <row r="852" spans="1:237" s="106" customFormat="1" ht="22.5" customHeight="1" x14ac:dyDescent="0.25">
      <c r="A852" s="368" t="s">
        <v>3937</v>
      </c>
      <c r="B852" s="369" t="s">
        <v>3938</v>
      </c>
      <c r="C852" s="370" t="s">
        <v>3229</v>
      </c>
      <c r="D852" s="371" t="s">
        <v>3934</v>
      </c>
      <c r="E852" s="371" t="s">
        <v>3939</v>
      </c>
      <c r="F852" s="372" t="s">
        <v>3222</v>
      </c>
      <c r="G852" s="372" t="s">
        <v>3223</v>
      </c>
      <c r="H852" s="373" t="s">
        <v>249</v>
      </c>
      <c r="I852" s="374" t="s">
        <v>3940</v>
      </c>
      <c r="J852" s="421" t="s">
        <v>3227</v>
      </c>
      <c r="K852" s="421" t="s">
        <v>3230</v>
      </c>
      <c r="L852" s="329">
        <f>CONTINUA!BV852</f>
        <v>0</v>
      </c>
      <c r="M852" s="329">
        <f>CONTINUA!BW852</f>
        <v>0</v>
      </c>
      <c r="N852" s="657">
        <v>2.6949999999999998</v>
      </c>
      <c r="O852" s="658" t="s">
        <v>4237</v>
      </c>
      <c r="P852" s="659" t="s">
        <v>206</v>
      </c>
      <c r="Q852" s="400">
        <v>31</v>
      </c>
      <c r="R852" s="401"/>
      <c r="S852" s="400">
        <v>3</v>
      </c>
      <c r="T852" s="401"/>
      <c r="U852" s="400"/>
      <c r="V852" s="401"/>
      <c r="W852" s="400"/>
      <c r="X852" s="401"/>
      <c r="Y852" s="400"/>
      <c r="Z852" s="401"/>
      <c r="AA852" s="400"/>
      <c r="AB852" s="401"/>
      <c r="AC852" s="400"/>
      <c r="AD852" s="401"/>
      <c r="AE852" s="400"/>
      <c r="AF852" s="401"/>
      <c r="AG852" s="400"/>
      <c r="AH852" s="401"/>
      <c r="AI852" s="400"/>
      <c r="AJ852" s="401"/>
      <c r="AK852" s="400"/>
      <c r="AL852" s="401"/>
      <c r="AM852" s="400"/>
      <c r="AN852" s="401"/>
      <c r="AO852" s="400"/>
      <c r="AP852" s="401"/>
      <c r="AQ852" s="400"/>
      <c r="AR852" s="401"/>
      <c r="AS852" s="400"/>
      <c r="AT852" s="401"/>
      <c r="AU852" s="400"/>
      <c r="AV852" s="401"/>
      <c r="AW852" s="400"/>
      <c r="AX852" s="401"/>
      <c r="AY852" s="400"/>
      <c r="AZ852" s="401"/>
      <c r="BA852" s="400"/>
      <c r="BB852" s="401"/>
      <c r="BC852" s="400"/>
      <c r="BD852" s="401"/>
      <c r="BE852" s="400"/>
      <c r="BF852" s="401"/>
      <c r="BG852" s="400"/>
      <c r="BH852" s="401"/>
      <c r="BI852" s="400"/>
      <c r="BJ852" s="401"/>
      <c r="BK852" s="400"/>
      <c r="BL852" s="401"/>
      <c r="BM852" s="400"/>
      <c r="BN852" s="401"/>
      <c r="BO852" s="400"/>
      <c r="BP852" s="401"/>
      <c r="BQ852" s="400"/>
      <c r="BR852" s="401"/>
      <c r="BS852" s="400"/>
      <c r="BT852" s="401"/>
      <c r="BU852" s="400"/>
      <c r="BV852" s="401"/>
      <c r="BW852" s="400"/>
      <c r="BX852" s="401"/>
      <c r="BY852" s="400"/>
      <c r="BZ852" s="401"/>
      <c r="CA852" s="400"/>
      <c r="CB852" s="401"/>
      <c r="CC852" s="400"/>
      <c r="CD852" s="401"/>
      <c r="CE852" s="400"/>
      <c r="CF852" s="401"/>
      <c r="CG852" s="400"/>
      <c r="CH852" s="401"/>
      <c r="CI852" s="400"/>
      <c r="CJ852" s="401"/>
      <c r="CK852" s="400"/>
      <c r="CL852" s="401"/>
      <c r="CM852" s="400"/>
      <c r="CN852" s="401"/>
      <c r="CO852" s="400"/>
      <c r="CP852" s="401"/>
      <c r="CQ852" s="400"/>
      <c r="CR852" s="401"/>
      <c r="CS852" s="400"/>
      <c r="CT852" s="401"/>
      <c r="CU852" s="400"/>
      <c r="CV852" s="401"/>
      <c r="CW852" s="400"/>
      <c r="CX852" s="401"/>
      <c r="CY852" s="400"/>
      <c r="CZ852" s="401"/>
      <c r="DA852" s="400"/>
      <c r="DB852" s="401"/>
      <c r="DC852" s="400"/>
      <c r="DD852" s="401"/>
      <c r="DE852" s="400"/>
      <c r="DF852" s="401"/>
      <c r="DG852" s="400"/>
      <c r="DH852" s="401"/>
      <c r="DI852" s="400"/>
      <c r="DJ852" s="401"/>
      <c r="DK852" s="400"/>
      <c r="DL852" s="401"/>
      <c r="DM852" s="400"/>
      <c r="DN852" s="401"/>
      <c r="DO852" s="400"/>
      <c r="DP852" s="401"/>
      <c r="DQ852" s="400"/>
      <c r="DR852" s="401"/>
      <c r="DS852" s="400"/>
      <c r="DT852" s="401"/>
      <c r="DU852" s="400"/>
      <c r="DV852" s="401"/>
      <c r="DW852" s="400"/>
      <c r="DX852" s="401"/>
      <c r="DY852" s="400"/>
      <c r="DZ852" s="401"/>
      <c r="EA852" s="400"/>
      <c r="EB852" s="401"/>
      <c r="EC852" s="400"/>
      <c r="ED852" s="401"/>
      <c r="EE852" s="400"/>
      <c r="EF852" s="401"/>
      <c r="EG852" s="400"/>
      <c r="EH852" s="401"/>
      <c r="EI852" s="400"/>
      <c r="EJ852" s="447"/>
      <c r="EK852" s="511"/>
      <c r="EL852" s="514"/>
      <c r="EM852" s="448"/>
      <c r="EN852" s="344"/>
      <c r="EO852" s="345"/>
      <c r="EP852" s="171">
        <f t="shared" si="961"/>
        <v>31</v>
      </c>
      <c r="EQ852" s="171">
        <f t="shared" si="962"/>
        <v>0</v>
      </c>
      <c r="ER852" s="171">
        <f t="shared" si="963"/>
        <v>3</v>
      </c>
      <c r="ES852" s="171">
        <f t="shared" si="964"/>
        <v>0</v>
      </c>
      <c r="ET852" s="171">
        <f t="shared" si="965"/>
        <v>0</v>
      </c>
      <c r="EU852" s="171">
        <f t="shared" si="966"/>
        <v>0</v>
      </c>
      <c r="EV852" s="172">
        <f t="shared" si="967"/>
        <v>34</v>
      </c>
      <c r="EW852" s="173"/>
      <c r="EX852" s="248">
        <f t="shared" si="974"/>
        <v>0</v>
      </c>
      <c r="EY852" s="174">
        <f>(L852*regular)+(M852*Cadeirantee)</f>
        <v>0</v>
      </c>
      <c r="EZ852" s="249">
        <f>SUMIF(FG852:GJ852,"&gt;0")</f>
        <v>0</v>
      </c>
      <c r="FA852" s="249">
        <f>SUMIF(FG852:GJ852,"&lt;0")+SUMIF(GN852:HP852,"&lt;0")</f>
        <v>0</v>
      </c>
      <c r="FB852" s="174">
        <v>0</v>
      </c>
      <c r="FC852" s="126">
        <f>N852*km*'VALORES TABELA'!$B$13</f>
        <v>65.542400000000001</v>
      </c>
      <c r="FD852" s="250">
        <f t="shared" ref="FD852:FD855" si="975">GL852</f>
        <v>0</v>
      </c>
      <c r="FE852" s="105"/>
      <c r="FF852" s="119"/>
      <c r="FG852" s="119"/>
      <c r="FH852" s="119"/>
      <c r="FI852" s="119"/>
      <c r="FJ852" s="119"/>
      <c r="FK852" s="119"/>
      <c r="FL852" s="119"/>
      <c r="FM852" s="119"/>
      <c r="FN852" s="119"/>
      <c r="FO852" s="119"/>
      <c r="FP852" s="119"/>
      <c r="FQ852" s="119"/>
      <c r="FR852" s="119"/>
      <c r="FS852" s="119"/>
      <c r="FT852" s="119"/>
      <c r="FU852" s="119"/>
      <c r="FV852" s="119"/>
      <c r="FW852" s="119"/>
      <c r="FX852" s="119"/>
      <c r="FY852" s="119"/>
      <c r="FZ852" s="119"/>
      <c r="GA852" s="119"/>
      <c r="GB852" s="119"/>
      <c r="GC852" s="119"/>
      <c r="GD852" s="119"/>
      <c r="GE852" s="119"/>
      <c r="GF852" s="119"/>
      <c r="GG852" s="119"/>
      <c r="GH852" s="119"/>
      <c r="GI852" s="119"/>
      <c r="GJ852" s="119"/>
      <c r="GK852" s="251"/>
      <c r="GL852" s="103">
        <f t="shared" si="968"/>
        <v>0</v>
      </c>
      <c r="GM852" s="124"/>
      <c r="GN852" s="104"/>
      <c r="GO852" s="104"/>
      <c r="GP852" s="104"/>
      <c r="GQ852" s="104"/>
      <c r="GR852" s="104"/>
      <c r="GS852" s="104"/>
      <c r="GT852" s="104"/>
      <c r="GU852" s="104"/>
      <c r="GV852" s="104"/>
      <c r="GW852" s="104"/>
      <c r="GX852" s="104"/>
      <c r="GY852" s="104"/>
      <c r="GZ852" s="104"/>
      <c r="HA852" s="104"/>
      <c r="HB852" s="104"/>
      <c r="HC852" s="104"/>
      <c r="HD852" s="104"/>
      <c r="HE852" s="104"/>
      <c r="HF852" s="104"/>
      <c r="HG852" s="104"/>
      <c r="HH852" s="104"/>
      <c r="HI852" s="104"/>
      <c r="HJ852" s="104"/>
      <c r="HK852" s="104"/>
      <c r="HL852" s="104"/>
      <c r="HM852" s="104"/>
      <c r="HN852" s="104"/>
      <c r="HO852" s="104"/>
      <c r="HP852" s="104"/>
      <c r="HQ852" s="64"/>
      <c r="HR852" s="64"/>
      <c r="HS852" s="64"/>
      <c r="HT852" s="64"/>
      <c r="HU852" s="64"/>
      <c r="HV852" s="64"/>
      <c r="HW852" s="105"/>
      <c r="HX852" s="64"/>
      <c r="HY852" s="280">
        <f t="shared" ref="HY852:HY855" si="976">IF(ISTEXT(EM852), VALUE(EM852), EM852)</f>
        <v>0</v>
      </c>
      <c r="HZ852" s="280">
        <f t="shared" ref="HZ852:HZ855" si="977">IF(ISTEXT(EN852), VALUE(EN852), EN852)</f>
        <v>0</v>
      </c>
      <c r="IA852" s="280">
        <f t="shared" ref="IA852:IA855" si="978">IF(ISTEXT(EO852), VALUE(EO852), EO852)</f>
        <v>0</v>
      </c>
      <c r="IB852" s="64"/>
      <c r="IC852" s="64"/>
    </row>
    <row r="853" spans="1:237" s="106" customFormat="1" ht="22.5" customHeight="1" x14ac:dyDescent="0.25">
      <c r="A853" s="368" t="s">
        <v>3937</v>
      </c>
      <c r="B853" s="369" t="s">
        <v>3938</v>
      </c>
      <c r="C853" s="375" t="s">
        <v>3229</v>
      </c>
      <c r="D853" s="371" t="s">
        <v>3934</v>
      </c>
      <c r="E853" s="371" t="s">
        <v>3939</v>
      </c>
      <c r="F853" s="376" t="s">
        <v>3222</v>
      </c>
      <c r="G853" s="376" t="s">
        <v>3223</v>
      </c>
      <c r="H853" s="373" t="s">
        <v>249</v>
      </c>
      <c r="I853" s="374" t="s">
        <v>3940</v>
      </c>
      <c r="J853" s="421" t="s">
        <v>3227</v>
      </c>
      <c r="K853" s="422" t="s">
        <v>3231</v>
      </c>
      <c r="L853" s="329">
        <f>CONTINUA!BV853</f>
        <v>0</v>
      </c>
      <c r="M853" s="329">
        <f>CONTINUA!BW853</f>
        <v>0</v>
      </c>
      <c r="N853" s="657"/>
      <c r="O853" s="658" t="s">
        <v>4237</v>
      </c>
      <c r="P853" s="659" t="s">
        <v>206</v>
      </c>
      <c r="Q853" s="400"/>
      <c r="R853" s="401"/>
      <c r="S853" s="400"/>
      <c r="T853" s="401"/>
      <c r="U853" s="400"/>
      <c r="V853" s="401"/>
      <c r="W853" s="400"/>
      <c r="X853" s="401"/>
      <c r="Y853" s="400"/>
      <c r="Z853" s="401"/>
      <c r="AA853" s="400"/>
      <c r="AB853" s="401"/>
      <c r="AC853" s="400"/>
      <c r="AD853" s="401"/>
      <c r="AE853" s="400"/>
      <c r="AF853" s="401"/>
      <c r="AG853" s="400"/>
      <c r="AH853" s="401"/>
      <c r="AI853" s="400"/>
      <c r="AJ853" s="401"/>
      <c r="AK853" s="400"/>
      <c r="AL853" s="401"/>
      <c r="AM853" s="400"/>
      <c r="AN853" s="401"/>
      <c r="AO853" s="400"/>
      <c r="AP853" s="401"/>
      <c r="AQ853" s="400"/>
      <c r="AR853" s="401"/>
      <c r="AS853" s="400"/>
      <c r="AT853" s="401"/>
      <c r="AU853" s="400"/>
      <c r="AV853" s="401"/>
      <c r="AW853" s="400"/>
      <c r="AX853" s="401"/>
      <c r="AY853" s="400"/>
      <c r="AZ853" s="401"/>
      <c r="BA853" s="400"/>
      <c r="BB853" s="401"/>
      <c r="BC853" s="400"/>
      <c r="BD853" s="401"/>
      <c r="BE853" s="400"/>
      <c r="BF853" s="401"/>
      <c r="BG853" s="400"/>
      <c r="BH853" s="401"/>
      <c r="BI853" s="400"/>
      <c r="BJ853" s="401"/>
      <c r="BK853" s="400"/>
      <c r="BL853" s="401"/>
      <c r="BM853" s="400"/>
      <c r="BN853" s="401"/>
      <c r="BO853" s="400"/>
      <c r="BP853" s="401"/>
      <c r="BQ853" s="400"/>
      <c r="BR853" s="401"/>
      <c r="BS853" s="400"/>
      <c r="BT853" s="401"/>
      <c r="BU853" s="400"/>
      <c r="BV853" s="401"/>
      <c r="BW853" s="400"/>
      <c r="BX853" s="401"/>
      <c r="BY853" s="400"/>
      <c r="BZ853" s="401"/>
      <c r="CA853" s="400"/>
      <c r="CB853" s="401"/>
      <c r="CC853" s="400"/>
      <c r="CD853" s="401"/>
      <c r="CE853" s="400"/>
      <c r="CF853" s="401"/>
      <c r="CG853" s="400"/>
      <c r="CH853" s="401"/>
      <c r="CI853" s="400"/>
      <c r="CJ853" s="401"/>
      <c r="CK853" s="400"/>
      <c r="CL853" s="401"/>
      <c r="CM853" s="400"/>
      <c r="CN853" s="401"/>
      <c r="CO853" s="400"/>
      <c r="CP853" s="401"/>
      <c r="CQ853" s="400"/>
      <c r="CR853" s="401"/>
      <c r="CS853" s="400"/>
      <c r="CT853" s="401"/>
      <c r="CU853" s="400"/>
      <c r="CV853" s="401"/>
      <c r="CW853" s="400"/>
      <c r="CX853" s="401"/>
      <c r="CY853" s="400"/>
      <c r="CZ853" s="401"/>
      <c r="DA853" s="400"/>
      <c r="DB853" s="401"/>
      <c r="DC853" s="400"/>
      <c r="DD853" s="401"/>
      <c r="DE853" s="400"/>
      <c r="DF853" s="401"/>
      <c r="DG853" s="400"/>
      <c r="DH853" s="401"/>
      <c r="DI853" s="400"/>
      <c r="DJ853" s="401"/>
      <c r="DK853" s="400"/>
      <c r="DL853" s="401"/>
      <c r="DM853" s="400"/>
      <c r="DN853" s="401"/>
      <c r="DO853" s="400"/>
      <c r="DP853" s="401"/>
      <c r="DQ853" s="400"/>
      <c r="DR853" s="401"/>
      <c r="DS853" s="400"/>
      <c r="DT853" s="401"/>
      <c r="DU853" s="400"/>
      <c r="DV853" s="401"/>
      <c r="DW853" s="400"/>
      <c r="DX853" s="401"/>
      <c r="DY853" s="400"/>
      <c r="DZ853" s="401"/>
      <c r="EA853" s="400"/>
      <c r="EB853" s="401"/>
      <c r="EC853" s="400"/>
      <c r="ED853" s="401"/>
      <c r="EE853" s="400"/>
      <c r="EF853" s="401"/>
      <c r="EG853" s="400"/>
      <c r="EH853" s="401"/>
      <c r="EI853" s="400"/>
      <c r="EJ853" s="447"/>
      <c r="EK853" s="511"/>
      <c r="EL853" s="514"/>
      <c r="EM853" s="448"/>
      <c r="EN853" s="344"/>
      <c r="EO853" s="345"/>
      <c r="EP853" s="171">
        <f t="shared" si="961"/>
        <v>0</v>
      </c>
      <c r="EQ853" s="171">
        <f t="shared" si="962"/>
        <v>0</v>
      </c>
      <c r="ER853" s="171">
        <f t="shared" si="963"/>
        <v>0</v>
      </c>
      <c r="ES853" s="171">
        <f t="shared" si="964"/>
        <v>0</v>
      </c>
      <c r="ET853" s="171">
        <f t="shared" si="965"/>
        <v>0</v>
      </c>
      <c r="EU853" s="171">
        <f t="shared" si="966"/>
        <v>0</v>
      </c>
      <c r="EV853" s="172">
        <f t="shared" si="967"/>
        <v>0</v>
      </c>
      <c r="EW853" s="125"/>
      <c r="EX853" s="248">
        <f t="shared" si="974"/>
        <v>0</v>
      </c>
      <c r="EY853" s="174">
        <f>(L853*regular)+(M853*Cadeirantee)</f>
        <v>0</v>
      </c>
      <c r="EZ853" s="249">
        <f>SUMIF(FG853:GJ853,"&gt;0")</f>
        <v>0</v>
      </c>
      <c r="FA853" s="249">
        <f>SUMIF(FG853:GJ853,"&lt;0")+SUMIF(GN853:HP853,"&lt;0")</f>
        <v>0</v>
      </c>
      <c r="FB853" s="174">
        <v>0</v>
      </c>
      <c r="FC853" s="126">
        <f>N853*km*'VALORES TABELA'!$B$13</f>
        <v>0</v>
      </c>
      <c r="FD853" s="250">
        <f t="shared" si="975"/>
        <v>0</v>
      </c>
      <c r="FE853" s="105"/>
      <c r="FF853" s="108"/>
      <c r="FG853" s="108"/>
      <c r="FH853" s="108"/>
      <c r="FI853" s="108"/>
      <c r="FJ853" s="108"/>
      <c r="FK853" s="108"/>
      <c r="FL853" s="108"/>
      <c r="FM853" s="108"/>
      <c r="FN853" s="108"/>
      <c r="FO853" s="108"/>
      <c r="FP853" s="108"/>
      <c r="FQ853" s="108"/>
      <c r="FR853" s="108"/>
      <c r="FS853" s="108"/>
      <c r="FT853" s="108"/>
      <c r="FU853" s="108"/>
      <c r="FV853" s="108"/>
      <c r="FW853" s="108"/>
      <c r="FX853" s="108"/>
      <c r="FY853" s="108"/>
      <c r="FZ853" s="108"/>
      <c r="GA853" s="108"/>
      <c r="GB853" s="108"/>
      <c r="GC853" s="108"/>
      <c r="GD853" s="108"/>
      <c r="GE853" s="108"/>
      <c r="GF853" s="108"/>
      <c r="GG853" s="108"/>
      <c r="GH853" s="108"/>
      <c r="GI853" s="108"/>
      <c r="GJ853" s="108"/>
      <c r="GK853" s="251"/>
      <c r="GL853" s="103">
        <f t="shared" si="968"/>
        <v>0</v>
      </c>
      <c r="GM853" s="124"/>
      <c r="GN853" s="104"/>
      <c r="GO853" s="104"/>
      <c r="GP853" s="104"/>
      <c r="GQ853" s="104"/>
      <c r="GR853" s="104"/>
      <c r="GS853" s="104"/>
      <c r="GT853" s="104"/>
      <c r="GU853" s="104"/>
      <c r="GV853" s="104"/>
      <c r="GW853" s="104"/>
      <c r="GX853" s="104"/>
      <c r="GY853" s="104"/>
      <c r="GZ853" s="104"/>
      <c r="HA853" s="104"/>
      <c r="HB853" s="104"/>
      <c r="HC853" s="104"/>
      <c r="HD853" s="104"/>
      <c r="HE853" s="104"/>
      <c r="HF853" s="104"/>
      <c r="HG853" s="104"/>
      <c r="HH853" s="104"/>
      <c r="HI853" s="104"/>
      <c r="HJ853" s="104"/>
      <c r="HK853" s="104"/>
      <c r="HL853" s="104"/>
      <c r="HM853" s="104"/>
      <c r="HN853" s="104"/>
      <c r="HO853" s="104"/>
      <c r="HP853" s="104"/>
      <c r="HQ853" s="64"/>
      <c r="HR853" s="64"/>
      <c r="HS853" s="64"/>
      <c r="HT853" s="64"/>
      <c r="HU853" s="64"/>
      <c r="HV853" s="64"/>
      <c r="HW853" s="105"/>
      <c r="HX853" s="64"/>
      <c r="HY853" s="280">
        <f t="shared" si="976"/>
        <v>0</v>
      </c>
      <c r="HZ853" s="280">
        <f t="shared" si="977"/>
        <v>0</v>
      </c>
      <c r="IA853" s="280">
        <f t="shared" si="978"/>
        <v>0</v>
      </c>
      <c r="IB853" s="64"/>
      <c r="IC853" s="64"/>
    </row>
    <row r="854" spans="1:237" s="106" customFormat="1" ht="22.5" customHeight="1" x14ac:dyDescent="0.25">
      <c r="A854" s="368" t="s">
        <v>3937</v>
      </c>
      <c r="B854" s="369" t="s">
        <v>3938</v>
      </c>
      <c r="C854" s="375" t="s">
        <v>3229</v>
      </c>
      <c r="D854" s="371" t="s">
        <v>3934</v>
      </c>
      <c r="E854" s="371" t="s">
        <v>3939</v>
      </c>
      <c r="F854" s="376" t="s">
        <v>3222</v>
      </c>
      <c r="G854" s="376" t="s">
        <v>3223</v>
      </c>
      <c r="H854" s="373" t="s">
        <v>249</v>
      </c>
      <c r="I854" s="374" t="s">
        <v>3940</v>
      </c>
      <c r="J854" s="421" t="s">
        <v>3227</v>
      </c>
      <c r="K854" s="423" t="s">
        <v>3232</v>
      </c>
      <c r="L854" s="329">
        <f>CONTINUA!BV854</f>
        <v>0</v>
      </c>
      <c r="M854" s="329">
        <f>CONTINUA!BW854</f>
        <v>0</v>
      </c>
      <c r="N854" s="657"/>
      <c r="O854" s="658" t="s">
        <v>4237</v>
      </c>
      <c r="P854" s="659" t="s">
        <v>206</v>
      </c>
      <c r="Q854" s="400"/>
      <c r="R854" s="401"/>
      <c r="S854" s="400"/>
      <c r="T854" s="401"/>
      <c r="U854" s="400"/>
      <c r="V854" s="401"/>
      <c r="W854" s="400"/>
      <c r="X854" s="401"/>
      <c r="Y854" s="400"/>
      <c r="Z854" s="401"/>
      <c r="AA854" s="400"/>
      <c r="AB854" s="401"/>
      <c r="AC854" s="400"/>
      <c r="AD854" s="401"/>
      <c r="AE854" s="400"/>
      <c r="AF854" s="401"/>
      <c r="AG854" s="400"/>
      <c r="AH854" s="401"/>
      <c r="AI854" s="400"/>
      <c r="AJ854" s="401"/>
      <c r="AK854" s="400"/>
      <c r="AL854" s="401"/>
      <c r="AM854" s="400"/>
      <c r="AN854" s="401"/>
      <c r="AO854" s="400"/>
      <c r="AP854" s="401"/>
      <c r="AQ854" s="400"/>
      <c r="AR854" s="401"/>
      <c r="AS854" s="400"/>
      <c r="AT854" s="401"/>
      <c r="AU854" s="400"/>
      <c r="AV854" s="401"/>
      <c r="AW854" s="400"/>
      <c r="AX854" s="401"/>
      <c r="AY854" s="400"/>
      <c r="AZ854" s="401"/>
      <c r="BA854" s="400"/>
      <c r="BB854" s="401"/>
      <c r="BC854" s="400"/>
      <c r="BD854" s="401"/>
      <c r="BE854" s="400"/>
      <c r="BF854" s="401"/>
      <c r="BG854" s="400"/>
      <c r="BH854" s="401"/>
      <c r="BI854" s="400"/>
      <c r="BJ854" s="401"/>
      <c r="BK854" s="400"/>
      <c r="BL854" s="401"/>
      <c r="BM854" s="400"/>
      <c r="BN854" s="401"/>
      <c r="BO854" s="400"/>
      <c r="BP854" s="401"/>
      <c r="BQ854" s="400"/>
      <c r="BR854" s="401"/>
      <c r="BS854" s="400"/>
      <c r="BT854" s="401"/>
      <c r="BU854" s="400"/>
      <c r="BV854" s="401"/>
      <c r="BW854" s="400"/>
      <c r="BX854" s="401"/>
      <c r="BY854" s="400"/>
      <c r="BZ854" s="401"/>
      <c r="CA854" s="400"/>
      <c r="CB854" s="401"/>
      <c r="CC854" s="400"/>
      <c r="CD854" s="401"/>
      <c r="CE854" s="400"/>
      <c r="CF854" s="401"/>
      <c r="CG854" s="400"/>
      <c r="CH854" s="401"/>
      <c r="CI854" s="400"/>
      <c r="CJ854" s="401"/>
      <c r="CK854" s="400"/>
      <c r="CL854" s="401"/>
      <c r="CM854" s="400"/>
      <c r="CN854" s="401"/>
      <c r="CO854" s="400"/>
      <c r="CP854" s="401"/>
      <c r="CQ854" s="400"/>
      <c r="CR854" s="401"/>
      <c r="CS854" s="400"/>
      <c r="CT854" s="401"/>
      <c r="CU854" s="400"/>
      <c r="CV854" s="401"/>
      <c r="CW854" s="400"/>
      <c r="CX854" s="401"/>
      <c r="CY854" s="400"/>
      <c r="CZ854" s="401"/>
      <c r="DA854" s="400"/>
      <c r="DB854" s="401"/>
      <c r="DC854" s="400"/>
      <c r="DD854" s="401"/>
      <c r="DE854" s="400"/>
      <c r="DF854" s="401"/>
      <c r="DG854" s="400"/>
      <c r="DH854" s="401"/>
      <c r="DI854" s="400"/>
      <c r="DJ854" s="401"/>
      <c r="DK854" s="400"/>
      <c r="DL854" s="401"/>
      <c r="DM854" s="400"/>
      <c r="DN854" s="401"/>
      <c r="DO854" s="400"/>
      <c r="DP854" s="401"/>
      <c r="DQ854" s="400"/>
      <c r="DR854" s="401"/>
      <c r="DS854" s="400"/>
      <c r="DT854" s="401"/>
      <c r="DU854" s="400"/>
      <c r="DV854" s="401"/>
      <c r="DW854" s="400"/>
      <c r="DX854" s="401"/>
      <c r="DY854" s="400"/>
      <c r="DZ854" s="401"/>
      <c r="EA854" s="400"/>
      <c r="EB854" s="401"/>
      <c r="EC854" s="400"/>
      <c r="ED854" s="401"/>
      <c r="EE854" s="400"/>
      <c r="EF854" s="401"/>
      <c r="EG854" s="400"/>
      <c r="EH854" s="401"/>
      <c r="EI854" s="400"/>
      <c r="EJ854" s="447"/>
      <c r="EK854" s="511"/>
      <c r="EL854" s="514"/>
      <c r="EM854" s="448"/>
      <c r="EN854" s="344"/>
      <c r="EO854" s="345"/>
      <c r="EP854" s="171">
        <f t="shared" si="961"/>
        <v>0</v>
      </c>
      <c r="EQ854" s="171">
        <f t="shared" si="962"/>
        <v>0</v>
      </c>
      <c r="ER854" s="171">
        <f t="shared" si="963"/>
        <v>0</v>
      </c>
      <c r="ES854" s="171">
        <f t="shared" si="964"/>
        <v>0</v>
      </c>
      <c r="ET854" s="171">
        <f t="shared" si="965"/>
        <v>0</v>
      </c>
      <c r="EU854" s="171">
        <f t="shared" si="966"/>
        <v>0</v>
      </c>
      <c r="EV854" s="172">
        <f t="shared" si="967"/>
        <v>0</v>
      </c>
      <c r="EW854" s="127"/>
      <c r="EX854" s="248">
        <f t="shared" si="974"/>
        <v>0</v>
      </c>
      <c r="EY854" s="174">
        <f>(L854*regular)+(M854*Cadeirantee)</f>
        <v>0</v>
      </c>
      <c r="EZ854" s="249">
        <f>SUMIF(FG854:GJ854,"&gt;0")</f>
        <v>0</v>
      </c>
      <c r="FA854" s="249">
        <f>SUMIF(FG854:GJ854,"&lt;0")+SUMIF(GN854:HP854,"&lt;0")</f>
        <v>0</v>
      </c>
      <c r="FB854" s="174">
        <v>0</v>
      </c>
      <c r="FC854" s="126">
        <f>N854*km*'VALORES TABELA'!$B$13</f>
        <v>0</v>
      </c>
      <c r="FD854" s="250">
        <f t="shared" si="975"/>
        <v>0</v>
      </c>
      <c r="FE854" s="105"/>
      <c r="FF854" s="118"/>
      <c r="FG854" s="118"/>
      <c r="FH854" s="118"/>
      <c r="FI854" s="118"/>
      <c r="FJ854" s="118"/>
      <c r="FK854" s="118"/>
      <c r="FL854" s="118"/>
      <c r="FM854" s="118"/>
      <c r="FN854" s="118"/>
      <c r="FO854" s="118"/>
      <c r="FP854" s="118"/>
      <c r="FQ854" s="118"/>
      <c r="FR854" s="118"/>
      <c r="FS854" s="118"/>
      <c r="FT854" s="118"/>
      <c r="FU854" s="118"/>
      <c r="FV854" s="118"/>
      <c r="FW854" s="118"/>
      <c r="FX854" s="118"/>
      <c r="FY854" s="118"/>
      <c r="FZ854" s="118"/>
      <c r="GA854" s="118"/>
      <c r="GB854" s="118"/>
      <c r="GC854" s="118"/>
      <c r="GD854" s="118"/>
      <c r="GE854" s="118"/>
      <c r="GF854" s="118"/>
      <c r="GG854" s="118"/>
      <c r="GH854" s="118"/>
      <c r="GI854" s="118"/>
      <c r="GJ854" s="118"/>
      <c r="GK854" s="252"/>
      <c r="GL854" s="103">
        <f t="shared" si="968"/>
        <v>0</v>
      </c>
      <c r="GM854" s="124"/>
      <c r="GN854" s="104"/>
      <c r="GO854" s="104"/>
      <c r="GP854" s="104"/>
      <c r="GQ854" s="104"/>
      <c r="GR854" s="104"/>
      <c r="GS854" s="104"/>
      <c r="GT854" s="104"/>
      <c r="GU854" s="104"/>
      <c r="GV854" s="104"/>
      <c r="GW854" s="104"/>
      <c r="GX854" s="104"/>
      <c r="GY854" s="104"/>
      <c r="GZ854" s="104"/>
      <c r="HA854" s="104"/>
      <c r="HB854" s="104"/>
      <c r="HC854" s="104"/>
      <c r="HD854" s="104"/>
      <c r="HE854" s="104"/>
      <c r="HF854" s="104"/>
      <c r="HG854" s="104"/>
      <c r="HH854" s="104"/>
      <c r="HI854" s="104"/>
      <c r="HJ854" s="104"/>
      <c r="HK854" s="104"/>
      <c r="HL854" s="104"/>
      <c r="HM854" s="104"/>
      <c r="HN854" s="104"/>
      <c r="HO854" s="104"/>
      <c r="HP854" s="104"/>
      <c r="HQ854" s="64"/>
      <c r="HR854" s="65"/>
      <c r="HS854" s="65"/>
      <c r="HT854" s="65"/>
      <c r="HU854" s="65"/>
      <c r="HV854" s="65"/>
      <c r="HW854" s="105"/>
      <c r="HX854" s="65"/>
      <c r="HY854" s="280">
        <f t="shared" si="976"/>
        <v>0</v>
      </c>
      <c r="HZ854" s="280">
        <f t="shared" si="977"/>
        <v>0</v>
      </c>
      <c r="IA854" s="280">
        <f t="shared" si="978"/>
        <v>0</v>
      </c>
      <c r="IB854" s="65"/>
      <c r="IC854" s="65"/>
    </row>
    <row r="855" spans="1:237" s="106" customFormat="1" ht="22.5" customHeight="1" thickBot="1" x14ac:dyDescent="0.3">
      <c r="A855" s="377" t="s">
        <v>3937</v>
      </c>
      <c r="B855" s="378" t="s">
        <v>3938</v>
      </c>
      <c r="C855" s="379" t="s">
        <v>3229</v>
      </c>
      <c r="D855" s="380" t="s">
        <v>3934</v>
      </c>
      <c r="E855" s="380" t="s">
        <v>3939</v>
      </c>
      <c r="F855" s="381" t="s">
        <v>3222</v>
      </c>
      <c r="G855" s="381" t="s">
        <v>3223</v>
      </c>
      <c r="H855" s="382" t="s">
        <v>249</v>
      </c>
      <c r="I855" s="383" t="s">
        <v>3940</v>
      </c>
      <c r="J855" s="421" t="s">
        <v>3227</v>
      </c>
      <c r="K855" s="424" t="s">
        <v>60</v>
      </c>
      <c r="L855" s="329">
        <f>CONTINUA!BV855</f>
        <v>0</v>
      </c>
      <c r="M855" s="329">
        <f>CONTINUA!BW855</f>
        <v>0</v>
      </c>
      <c r="N855" s="657"/>
      <c r="O855" s="658" t="s">
        <v>4237</v>
      </c>
      <c r="P855" s="659" t="s">
        <v>206</v>
      </c>
      <c r="Q855" s="400"/>
      <c r="R855" s="401"/>
      <c r="S855" s="400"/>
      <c r="T855" s="401"/>
      <c r="U855" s="400"/>
      <c r="V855" s="401"/>
      <c r="W855" s="400"/>
      <c r="X855" s="401"/>
      <c r="Y855" s="400"/>
      <c r="Z855" s="401"/>
      <c r="AA855" s="400"/>
      <c r="AB855" s="401"/>
      <c r="AC855" s="400"/>
      <c r="AD855" s="401"/>
      <c r="AE855" s="400"/>
      <c r="AF855" s="401"/>
      <c r="AG855" s="400"/>
      <c r="AH855" s="401"/>
      <c r="AI855" s="400"/>
      <c r="AJ855" s="401"/>
      <c r="AK855" s="400"/>
      <c r="AL855" s="401"/>
      <c r="AM855" s="400"/>
      <c r="AN855" s="401"/>
      <c r="AO855" s="400"/>
      <c r="AP855" s="401"/>
      <c r="AQ855" s="400"/>
      <c r="AR855" s="401"/>
      <c r="AS855" s="400"/>
      <c r="AT855" s="401"/>
      <c r="AU855" s="400"/>
      <c r="AV855" s="401"/>
      <c r="AW855" s="400"/>
      <c r="AX855" s="401"/>
      <c r="AY855" s="400"/>
      <c r="AZ855" s="401"/>
      <c r="BA855" s="400"/>
      <c r="BB855" s="401"/>
      <c r="BC855" s="400"/>
      <c r="BD855" s="401"/>
      <c r="BE855" s="400"/>
      <c r="BF855" s="401"/>
      <c r="BG855" s="400"/>
      <c r="BH855" s="401"/>
      <c r="BI855" s="400"/>
      <c r="BJ855" s="401"/>
      <c r="BK855" s="400"/>
      <c r="BL855" s="401"/>
      <c r="BM855" s="400"/>
      <c r="BN855" s="401"/>
      <c r="BO855" s="400"/>
      <c r="BP855" s="401"/>
      <c r="BQ855" s="400"/>
      <c r="BR855" s="401"/>
      <c r="BS855" s="400"/>
      <c r="BT855" s="401"/>
      <c r="BU855" s="400"/>
      <c r="BV855" s="401"/>
      <c r="BW855" s="400"/>
      <c r="BX855" s="401"/>
      <c r="BY855" s="400"/>
      <c r="BZ855" s="401"/>
      <c r="CA855" s="400"/>
      <c r="CB855" s="401"/>
      <c r="CC855" s="400"/>
      <c r="CD855" s="401"/>
      <c r="CE855" s="400"/>
      <c r="CF855" s="401"/>
      <c r="CG855" s="400"/>
      <c r="CH855" s="401"/>
      <c r="CI855" s="400"/>
      <c r="CJ855" s="401"/>
      <c r="CK855" s="400"/>
      <c r="CL855" s="401"/>
      <c r="CM855" s="400"/>
      <c r="CN855" s="401"/>
      <c r="CO855" s="400"/>
      <c r="CP855" s="401"/>
      <c r="CQ855" s="400"/>
      <c r="CR855" s="401"/>
      <c r="CS855" s="400"/>
      <c r="CT855" s="401"/>
      <c r="CU855" s="400"/>
      <c r="CV855" s="401"/>
      <c r="CW855" s="400"/>
      <c r="CX855" s="401"/>
      <c r="CY855" s="400"/>
      <c r="CZ855" s="401"/>
      <c r="DA855" s="400"/>
      <c r="DB855" s="401"/>
      <c r="DC855" s="400"/>
      <c r="DD855" s="401"/>
      <c r="DE855" s="400"/>
      <c r="DF855" s="401"/>
      <c r="DG855" s="400"/>
      <c r="DH855" s="401"/>
      <c r="DI855" s="400"/>
      <c r="DJ855" s="401"/>
      <c r="DK855" s="400"/>
      <c r="DL855" s="401"/>
      <c r="DM855" s="400"/>
      <c r="DN855" s="401"/>
      <c r="DO855" s="400"/>
      <c r="DP855" s="401"/>
      <c r="DQ855" s="400"/>
      <c r="DR855" s="401"/>
      <c r="DS855" s="400"/>
      <c r="DT855" s="401"/>
      <c r="DU855" s="400"/>
      <c r="DV855" s="401"/>
      <c r="DW855" s="400"/>
      <c r="DX855" s="401"/>
      <c r="DY855" s="400"/>
      <c r="DZ855" s="401"/>
      <c r="EA855" s="400"/>
      <c r="EB855" s="401"/>
      <c r="EC855" s="400"/>
      <c r="ED855" s="401"/>
      <c r="EE855" s="400"/>
      <c r="EF855" s="401"/>
      <c r="EG855" s="400"/>
      <c r="EH855" s="401"/>
      <c r="EI855" s="400"/>
      <c r="EJ855" s="447"/>
      <c r="EK855" s="512"/>
      <c r="EL855" s="515"/>
      <c r="EM855" s="450"/>
      <c r="EN855" s="348"/>
      <c r="EO855" s="348"/>
      <c r="EP855" s="179">
        <f t="shared" si="961"/>
        <v>0</v>
      </c>
      <c r="EQ855" s="179">
        <f t="shared" si="962"/>
        <v>0</v>
      </c>
      <c r="ER855" s="179">
        <f t="shared" si="963"/>
        <v>0</v>
      </c>
      <c r="ES855" s="179">
        <f t="shared" si="964"/>
        <v>0</v>
      </c>
      <c r="ET855" s="179">
        <f t="shared" si="965"/>
        <v>0</v>
      </c>
      <c r="EU855" s="179">
        <f t="shared" si="966"/>
        <v>0</v>
      </c>
      <c r="EV855" s="172">
        <f t="shared" si="967"/>
        <v>0</v>
      </c>
      <c r="EW855" s="253"/>
      <c r="EX855" s="254">
        <v>0</v>
      </c>
      <c r="EY855" s="180">
        <v>0</v>
      </c>
      <c r="EZ855" s="255">
        <v>0</v>
      </c>
      <c r="FA855" s="255">
        <v>0</v>
      </c>
      <c r="FB855" s="180">
        <f>SUM(FF855:GI855)/2</f>
        <v>0</v>
      </c>
      <c r="FC855" s="256">
        <f>N855*km*'VALORES TABELA'!$B$13</f>
        <v>0</v>
      </c>
      <c r="FD855" s="250">
        <f t="shared" si="975"/>
        <v>0</v>
      </c>
      <c r="FE855" s="257"/>
      <c r="FF855" s="181">
        <f>((Q855+S855)*Percapita)+((R855+T855)*Cadeirante)</f>
        <v>0</v>
      </c>
      <c r="FG855" s="181">
        <f>((U855+W855)*Percapita/30*FG$4)+((V855+X855)*Cadeirante/30*FG$4)</f>
        <v>0</v>
      </c>
      <c r="FH855" s="181">
        <f>((Y855+AA855)*Percapita/30*FH$4)+((Z855+AB855)*Cadeirante/30*FH$4)</f>
        <v>0</v>
      </c>
      <c r="FI855" s="181">
        <f>((AC855+AE855)*Percapita/30*FI$4)+((AD855+AF855)*Cadeirante/30*FI$4)</f>
        <v>0</v>
      </c>
      <c r="FJ855" s="181">
        <f>((AG855+AI855)*Percapita/30*FJ$4)+((AH855+AJ855)*Cadeirante/30*FJ$4)</f>
        <v>0</v>
      </c>
      <c r="FK855" s="181">
        <f>((AK855+AM855)*Percapita/30*FK$4)+((AL855+AN855)*Cadeirante/30*FK$4)</f>
        <v>0</v>
      </c>
      <c r="FL855" s="181">
        <f>((AO855+AQ855)*Percapita/30*FL$4)+((AP855+AR855)*Cadeirante/30*FL$4)</f>
        <v>0</v>
      </c>
      <c r="FM855" s="181">
        <f>((AS855+AU855)*Percapita/30*FM$4)+((AT855+AV855)*Cadeirante/30*FM$4)</f>
        <v>0</v>
      </c>
      <c r="FN855" s="181">
        <f>((AW855+AY855)*Percapita/30*FN$4)+((AX855+AZ855)*Cadeirante/30*FN$4)</f>
        <v>0</v>
      </c>
      <c r="FO855" s="181">
        <f>((BA855+BC855)*Percapita/30*FO$4)+((BB855+BD855)*Cadeirante/30*FO$4)</f>
        <v>0</v>
      </c>
      <c r="FP855" s="181">
        <f>((BE855+BG855)*Percapita/30*FP$4)+((BF855+BH855)*Cadeirante/30*FP$4)</f>
        <v>0</v>
      </c>
      <c r="FQ855" s="181">
        <f>((BI855+BK855)*Percapita/30*FQ$4)+((BJ855+BL855)*Cadeirante/30*FQ$4)</f>
        <v>0</v>
      </c>
      <c r="FR855" s="181">
        <f>((BM855+BO855)*Percapita/30*FR$4)+((BN855+BP855)*Cadeirante/30*FR$4)</f>
        <v>0</v>
      </c>
      <c r="FS855" s="181">
        <f>((BQ855+BS855)*Percapita/30*FS$4)+((BR855+BT855)*Cadeirante/30*FS$4)</f>
        <v>0</v>
      </c>
      <c r="FT855" s="181">
        <f>((BU855+BW855)*Percapita/30*FT$4)+((BV855+BX855)*Cadeirante/30*FT$4)</f>
        <v>0</v>
      </c>
      <c r="FU855" s="181">
        <f>((BY855+CA855)*Percapita/30*FU$4)+((BZ855+CB855)*Cadeirante/30*FU$4)</f>
        <v>0</v>
      </c>
      <c r="FV855" s="181">
        <f>((CC855+CE855)*Percapita/30*FV$4)+((CD855+CF855)*Cadeirante/30*FV$4)</f>
        <v>0</v>
      </c>
      <c r="FW855" s="181">
        <f>((CG855+CI855)*Percapita/30*FW$4)+((CI855+CK855)*Cadeirante/30*FW$4)</f>
        <v>0</v>
      </c>
      <c r="FX855" s="181">
        <f>((CK855+CM855)*Percapita/30*FX$4)+((CL855+CN855)*Cadeirante/30*FX$4)</f>
        <v>0</v>
      </c>
      <c r="FY855" s="181">
        <f>((CO855+CQ855)*Percapita/30*FY$4)+((CP855+CR855)*Cadeirante/30*FY$4)</f>
        <v>0</v>
      </c>
      <c r="FZ855" s="181">
        <f>((CS855+CU855)*Percapita/30*FZ$4)+((CT855+CV855)*Cadeirante/30*FZ$4)</f>
        <v>0</v>
      </c>
      <c r="GA855" s="181">
        <f>((CW855+CY855)*Percapita/30*GA$4)+((CX855+CZ855)*Cadeirante/30*GA$4)</f>
        <v>0</v>
      </c>
      <c r="GB855" s="181">
        <f>((DA855+DC855)*Percapita/30*GB$4)+((DB855+DD855)*Cadeirante/30*GB$4)</f>
        <v>0</v>
      </c>
      <c r="GC855" s="181">
        <f>((DE855+DG855)*Percapita/30*GC$4)+((DF855+DH855)*Cadeirante/30*GC$4)</f>
        <v>0</v>
      </c>
      <c r="GD855" s="181">
        <f>((DI855+DK855)*Percapita/30*GD$4)+((DJ855+DL855)*Cadeirante/30*GD$4)</f>
        <v>0</v>
      </c>
      <c r="GE855" s="181">
        <f>((DM855+DO855)*Percapita/30*GE$4)+((DN855+DP855)*Cadeirante/30*GE$4)</f>
        <v>0</v>
      </c>
      <c r="GF855" s="181">
        <f>((DQ855+DS855)*Percapita/30*GF$4)+((DR855+DT855)*Cadeirante/30*GF$4)</f>
        <v>0</v>
      </c>
      <c r="GG855" s="181">
        <f>((DU855+DW855)*Percapita/30*GG$4)+((DV855+DX855)*Cadeirante/30*GG$4)</f>
        <v>0</v>
      </c>
      <c r="GH855" s="181">
        <f>((DY855+EA855)*Percapita/30*GH$4)+((DZ855+EB855)*Cadeirante/30*GH$4)</f>
        <v>0</v>
      </c>
      <c r="GI855" s="181">
        <f>((EC855+EE855)*Percapita/30*GI$4)+((ED855+EF855)*Cadeirante/30*GI$4)</f>
        <v>0</v>
      </c>
      <c r="GJ855" s="181">
        <f>((EG855+EI855)*Percapita)+((EH855+EJ855)*Cadeirante)</f>
        <v>0</v>
      </c>
      <c r="GK855" s="258"/>
      <c r="GL855" s="103">
        <f t="shared" si="968"/>
        <v>0</v>
      </c>
      <c r="GM855" s="124"/>
      <c r="GN855" s="182"/>
      <c r="GO855" s="182"/>
      <c r="GP855" s="182"/>
      <c r="GQ855" s="182"/>
      <c r="GR855" s="182"/>
      <c r="GS855" s="182"/>
      <c r="GT855" s="182"/>
      <c r="GU855" s="182"/>
      <c r="GV855" s="182"/>
      <c r="GW855" s="182"/>
      <c r="GX855" s="182"/>
      <c r="GY855" s="182"/>
      <c r="GZ855" s="182"/>
      <c r="HA855" s="182"/>
      <c r="HB855" s="182"/>
      <c r="HC855" s="182"/>
      <c r="HD855" s="182"/>
      <c r="HE855" s="182"/>
      <c r="HF855" s="182"/>
      <c r="HG855" s="182"/>
      <c r="HH855" s="182"/>
      <c r="HI855" s="182"/>
      <c r="HJ855" s="182"/>
      <c r="HK855" s="182"/>
      <c r="HL855" s="182"/>
      <c r="HM855" s="182"/>
      <c r="HN855" s="182"/>
      <c r="HO855" s="182"/>
      <c r="HP855" s="259"/>
      <c r="HQ855" s="64"/>
      <c r="HW855" s="257"/>
      <c r="HY855" s="280">
        <f t="shared" si="976"/>
        <v>0</v>
      </c>
      <c r="HZ855" s="280">
        <f t="shared" si="977"/>
        <v>0</v>
      </c>
      <c r="IA855" s="280">
        <f t="shared" si="978"/>
        <v>0</v>
      </c>
    </row>
    <row r="856" spans="1:237" s="106" customFormat="1" ht="22.5" customHeight="1" x14ac:dyDescent="0.25">
      <c r="A856" t="s">
        <v>3941</v>
      </c>
      <c r="B856" s="522" t="s">
        <v>3942</v>
      </c>
      <c r="C856" s="523">
        <v>1</v>
      </c>
      <c r="D856" s="524" t="s">
        <v>3934</v>
      </c>
      <c r="E856" s="524" t="s">
        <v>3943</v>
      </c>
      <c r="F856" s="525" t="s">
        <v>3222</v>
      </c>
      <c r="G856" s="525" t="s">
        <v>3223</v>
      </c>
      <c r="H856" s="350" t="s">
        <v>249</v>
      </c>
      <c r="I856" s="351" t="s">
        <v>3944</v>
      </c>
      <c r="J856" s="409" t="s">
        <v>3227</v>
      </c>
      <c r="K856" s="410" t="s">
        <v>3228</v>
      </c>
      <c r="L856" s="329">
        <f>CONTINUA!BV856</f>
        <v>0</v>
      </c>
      <c r="M856" s="329">
        <f>CONTINUA!BW856</f>
        <v>0</v>
      </c>
      <c r="N856" s="657"/>
      <c r="O856" s="658" t="s">
        <v>4237</v>
      </c>
      <c r="P856" s="659" t="s">
        <v>206</v>
      </c>
      <c r="Q856" s="400">
        <v>1</v>
      </c>
      <c r="R856" s="401"/>
      <c r="S856" s="400"/>
      <c r="T856" s="401"/>
      <c r="U856" s="400"/>
      <c r="V856" s="401"/>
      <c r="W856" s="400"/>
      <c r="X856" s="401"/>
      <c r="Y856" s="400"/>
      <c r="Z856" s="401"/>
      <c r="AA856" s="400"/>
      <c r="AB856" s="401"/>
      <c r="AC856" s="400"/>
      <c r="AD856" s="401"/>
      <c r="AE856" s="400"/>
      <c r="AF856" s="401"/>
      <c r="AG856" s="400"/>
      <c r="AH856" s="401"/>
      <c r="AI856" s="400"/>
      <c r="AJ856" s="401"/>
      <c r="AK856" s="400"/>
      <c r="AL856" s="401"/>
      <c r="AM856" s="400"/>
      <c r="AN856" s="401"/>
      <c r="AO856" s="400"/>
      <c r="AP856" s="401"/>
      <c r="AQ856" s="400"/>
      <c r="AR856" s="401"/>
      <c r="AS856" s="400"/>
      <c r="AT856" s="401"/>
      <c r="AU856" s="400"/>
      <c r="AV856" s="401"/>
      <c r="AW856" s="400"/>
      <c r="AX856" s="401"/>
      <c r="AY856" s="400"/>
      <c r="AZ856" s="401"/>
      <c r="BA856" s="400"/>
      <c r="BB856" s="401"/>
      <c r="BC856" s="400"/>
      <c r="BD856" s="401"/>
      <c r="BE856" s="400"/>
      <c r="BF856" s="401"/>
      <c r="BG856" s="400"/>
      <c r="BH856" s="401"/>
      <c r="BI856" s="400"/>
      <c r="BJ856" s="401"/>
      <c r="BK856" s="400"/>
      <c r="BL856" s="401"/>
      <c r="BM856" s="400"/>
      <c r="BN856" s="401"/>
      <c r="BO856" s="400"/>
      <c r="BP856" s="401"/>
      <c r="BQ856" s="400"/>
      <c r="BR856" s="401"/>
      <c r="BS856" s="400"/>
      <c r="BT856" s="401"/>
      <c r="BU856" s="400"/>
      <c r="BV856" s="401"/>
      <c r="BW856" s="400"/>
      <c r="BX856" s="401"/>
      <c r="BY856" s="400"/>
      <c r="BZ856" s="401"/>
      <c r="CA856" s="400"/>
      <c r="CB856" s="401"/>
      <c r="CC856" s="400"/>
      <c r="CD856" s="401"/>
      <c r="CE856" s="400"/>
      <c r="CF856" s="401"/>
      <c r="CG856" s="400"/>
      <c r="CH856" s="401"/>
      <c r="CI856" s="400"/>
      <c r="CJ856" s="401"/>
      <c r="CK856" s="400"/>
      <c r="CL856" s="401"/>
      <c r="CM856" s="400"/>
      <c r="CN856" s="401"/>
      <c r="CO856" s="400"/>
      <c r="CP856" s="401"/>
      <c r="CQ856" s="400"/>
      <c r="CR856" s="401"/>
      <c r="CS856" s="400"/>
      <c r="CT856" s="401"/>
      <c r="CU856" s="400"/>
      <c r="CV856" s="401"/>
      <c r="CW856" s="400"/>
      <c r="CX856" s="401"/>
      <c r="CY856" s="400"/>
      <c r="CZ856" s="401"/>
      <c r="DA856" s="400"/>
      <c r="DB856" s="401"/>
      <c r="DC856" s="400"/>
      <c r="DD856" s="401"/>
      <c r="DE856" s="400"/>
      <c r="DF856" s="401"/>
      <c r="DG856" s="400"/>
      <c r="DH856" s="401"/>
      <c r="DI856" s="400"/>
      <c r="DJ856" s="401"/>
      <c r="DK856" s="400"/>
      <c r="DL856" s="401"/>
      <c r="DM856" s="400"/>
      <c r="DN856" s="401"/>
      <c r="DO856" s="400"/>
      <c r="DP856" s="401"/>
      <c r="DQ856" s="400"/>
      <c r="DR856" s="401"/>
      <c r="DS856" s="400"/>
      <c r="DT856" s="401"/>
      <c r="DU856" s="400"/>
      <c r="DV856" s="401"/>
      <c r="DW856" s="400"/>
      <c r="DX856" s="401"/>
      <c r="DY856" s="400"/>
      <c r="DZ856" s="401"/>
      <c r="EA856" s="400"/>
      <c r="EB856" s="401"/>
      <c r="EC856" s="400"/>
      <c r="ED856" s="401"/>
      <c r="EE856" s="400"/>
      <c r="EF856" s="401"/>
      <c r="EG856" s="400"/>
      <c r="EH856" s="401"/>
      <c r="EI856" s="400"/>
      <c r="EJ856" s="447"/>
      <c r="EK856" s="510"/>
      <c r="EL856" s="513"/>
      <c r="EM856" s="520"/>
      <c r="EN856" s="520"/>
      <c r="EO856" s="520"/>
      <c r="EP856" s="171">
        <f t="shared" si="961"/>
        <v>1</v>
      </c>
      <c r="EQ856" s="171">
        <f t="shared" si="962"/>
        <v>0</v>
      </c>
      <c r="ER856" s="171">
        <f t="shared" si="963"/>
        <v>0</v>
      </c>
      <c r="ES856" s="171">
        <f t="shared" si="964"/>
        <v>0</v>
      </c>
      <c r="ET856" s="171">
        <f t="shared" si="965"/>
        <v>0</v>
      </c>
      <c r="EU856" s="171">
        <f t="shared" si="966"/>
        <v>0</v>
      </c>
      <c r="EV856" s="172">
        <f t="shared" si="967"/>
        <v>1</v>
      </c>
      <c r="EW856" s="367">
        <f>IF(C856=4,IF(MAX(Q856:EJ858)&gt;0,(Especiall/30*(IF(($G856-$F856)=($G$5-$F$5),30,IF(DAY($G856)=31,($G856-$F856),($G856-$F856)+1)))),0),0)</f>
        <v>0</v>
      </c>
      <c r="EX856" s="248">
        <f t="shared" ref="EX856:EX859" si="979">FF856</f>
        <v>17123.27</v>
      </c>
      <c r="EY856" s="174">
        <f>(L856*regular)+(M856*Cadeirantee)</f>
        <v>0</v>
      </c>
      <c r="EZ856" s="249">
        <f>SUMIF(FG856:GJ856,"&gt;0")</f>
        <v>0</v>
      </c>
      <c r="FA856" s="249">
        <f>SUMIF(FG856:GJ856,"&lt;0")+SUMIF(GN856:HP856,"&lt;0")</f>
        <v>-102.72800000000001</v>
      </c>
      <c r="FB856" s="174">
        <v>0</v>
      </c>
      <c r="FC856" s="175">
        <f>N856*km*'VALORES TABELA'!$B$13</f>
        <v>0</v>
      </c>
      <c r="FD856" s="250">
        <f>GL856</f>
        <v>0</v>
      </c>
      <c r="FE856" s="176">
        <f>(EW856+EW857+EW858+EW859+EX856+EX857+EX858+EX859+EY856+EY857+EY858+EY859+EY860+EZ856+EZ857+EZ858+EZ859+FA856+FA857+FA858+FA859+FC856+FC857+FC858+FC859+HY856-HZ856-IA856+FD856+FD857+FD858+FD859+FB860)</f>
        <v>17057.143600000003</v>
      </c>
      <c r="FF856" s="177">
        <f>IF(C856=4,SUM(Q856+Q857+Q858+S856+S857+S858)*Percapita/30*FF$4+(R856+R857+R858+T856+T857+T858)*Cadeirante/30*FF$4,IF(C856=3,IF(Q859+S859=10,Fixo/30*FF$4+(Q856+Q857+Q858+S856+S857+S858)*Percapita/30*FF$4+(R859+T859)*Cadeirante/30*FF$4,IF(Q859+S859&lt;=9,(Q859+S859)*Crechee/30*FF$4)+(R859+T859)*Cadeirante/30*FF$4+(Q856+Q857+Q858+S856+S857+S858)*Percapita/30*FF$4)+IF(Q859+S859&gt;=11,Fixo/30*FF$4+(Q859+S859-10)*Crechee/30*FF$4,0),IF(C856=2,IF(R856+R857+R858+R859+T856+T857+T858+T859=1,Cadeirante/30*FF$4,IF(R856+R857+R858+R859+T856+T857+T858+T859=2,Fixo/30*FF$4,IF(R856+R857+R858+R859+T856+T857+T858+T859&gt;2,Fixo/30*FF$4+(R856+R857+R858+R859+T856+T857+T858+T859-2)*Cadeirante/30*FF$4)))+(Q856+Q857+Q858+S856+S857+S858)*Percapita/30*FF$4+(Q859+S859)*Crechee/30*FF$4,IF(C856=1,IF(Q856+Q857+Q858+R856+R857+R858+S856+S857+S858+T856+T857+T858&lt;=15,(Q856+Q857+Q858+S856+S857+S858)*Percapita/30*FF$4,IF(Q856+Q857+Q858+R856+R857+R858+S856+S857+S858+T856+T857+T858&gt;=16,Fixo/30*FF$4+(Q856+Q857+Q858+R856+R857+R858+S856+S857+S858+T856+T857-16)*Percapita/30*FF$4))))))</f>
        <v>17123.27</v>
      </c>
      <c r="FG856" s="177">
        <f>IF(C856=4,SUM(U856+U857+U858+W856+W857+W858)*Percapita/30*FG$4+(V856+V857+V858+X856+X857+X858)*Cadeirante/30*FG$4,IF(C856=3,IF(U859+W859=10,Fixo/30*FG$4+(U856+U857+U858+W856+W857+W858)*Percapita/30*FG$4+(V859+X859)*Cadeirante/30*FG$4,IF(U859+W859&lt;=9,(U859+W859)*Crechee/30*FG$4)+(V859+X859)*Cadeirante/30*FG$4+(U856+U857+U858+W856+W857+W858)*Percapita/30*FG$4)+IF(U859+W859&gt;=11,Fixo/30*FG$4+(U859+W859-10)*Crechee/30*FG$4,0),IF(C856=2,IF(V856+V857+V858+V859+X856+X857+X858+X859=1,Cadeirante/30*FG$4,IF(V856+V857+V858+V859+X856+X857+X858+X859=2,Fixo/30*FG$4,IF(V856+V857+V858+V859+X856+X857+X858+X859&gt;2,Fixo/30*FG$4+(V856+V857+V858+V859+X856+X857+X858+X859-2)*Cadeirante/30*FG$4)))+(U856+U857+U858+W856+W857+W858)*Percapita/30*FG$4+(U859+W859)*Crechee/30*FG$4,IF(C856=1,IF(U856+U857+U858+V856+V857+V858+W856+W857+W858+X856+X857+X858&lt;=15,(U856+U857+U858+W856+W857+W858)*Percapita/30*FG$4,IF(U856+U857+U858+V856+V857+V858+W856+W857+W858+X856+X857+X858&gt;=16,Fixo/30*FG$4+(U856+U857+U858+V856+V857+V858+W856+W857+W858+X856+X857-16)*Percapita/30*FG$4))))))</f>
        <v>0</v>
      </c>
      <c r="FH856" s="177">
        <f>IF(C856=4,SUM(Y856+Y857+Y858+AA856+AA857+AA858)*Percapita/30*FH$4+(Z856+Z857+Z858+AB856+AB857+AB858)*Cadeirante/30*FH$4,IF(C856=3,IF(Y859+AA859=10,Fixo/30*FH$4+(Y856+Y857+Y858+AA856+AA857+AA858)*Percapita/30*FH$4+(Z859+AB859)*Cadeirante/30*FH$4,IF(Y859+AA859&lt;=9,(Y859+AA859)*Crechee/30*FH$4)+(Z859+AB859)*Cadeirante/30*FH$4+(Y856+Y857+Y858+AA856+AA857+AA858)*Percapita/30*FH$4)+IF(Y859+AA859&gt;=11,Fixo/30*FH$4+(Y859+AA859-10)*Crechee/30*FH$4,0),IF(C856=2,IF(Z856+Z857+Z858+Z859+AB856+AB857+AB858+AB859=1,Cadeirante/30*FH$4,IF(Z856+Z857+Z858+Z859+AB856+AB857+AB858+AB859=2,Fixo/30*FH$4,IF(Z856+Z857+Z858+Z859+AB856+AB857+AB858+AB859&gt;2,Fixo/30*FH$4+(Z856+Z857+Z858+Z859+AB856+AB857+AB858+AB859-2)*Cadeirante/30*FH$4)))+(Y856+Y857+Y858+AA856+AA857+AA858)*Percapita/30*FH$4+(Y859+AA859)*Crechee/30*FH$4,IF(C856=1,IF(Y856+Y857+Y858+Z856+Z857+Z858+AA856+AA857+AA858+AB856+AB857+AB858&lt;=15,(Y856+Y857+Y858+AA856+AA857+AA858)*Percapita/30*FH$4,IF(Y856+Y857+Y858+Z856+Z857+Z858+AA856+AA857+AA858+AB856+AB857+AB858&gt;=16,Fixo/30*FH$4+(Y856+Y857+Y858+Z856+Z857+Z858+AA856+AA857+AA858+AB856+AB857-16)*Percapita/30*FH$4))))))</f>
        <v>0</v>
      </c>
      <c r="FI856" s="177">
        <f>IF(C856=4,SUM(AC856+AC857+AC858+AE856+AE857+AE858)*Percapita/30*FI$4+(AD856+AD857+AD858+AF856+AF857+AF858)*Cadeirante/30*FI$4,IF(C856=3,IF(AC859+AE859=10,Fixo/30*FI$4+(AC856+AC857+AC858+AE856+AE857+AE858)*Percapita/30*FI$4+(AD859+AF859)*Cadeirante/30*FI$4,IF(AC859+AE859&lt;=9,(AC859+AE859)*Crechee/30*FI$4)+(AD859+AF859)*Cadeirante/30*FI$4+(AC856+AC857+AC858+AE856+AE857+AE858)*Percapita/30*FI$4)+IF(AC859+AE859&gt;=11,Fixo/30*FI$4+(AC859+AE859-10)*Crechee/30*FI$4,0),IF(C856=2,IF(AD856+AD857+AD858+AD859+AF856+AF857+AF858+AF859=1,Cadeirante/30*FI$4,IF(AD856+AD857+AD858+AD859+AF856+AF857+AF858+AF859=2,Fixo/30*FI$4,IF(AD856+AD857+AD858+AD859+AF856+AF857+AF858+AF859&gt;2,Fixo/30*FI$4+(AD856+AD857+AD858+AD859+AF856+AF857+AF858+AF859-2)*Cadeirante/30*FI$4)))+(AC856+AC857+AC858+AE856+AE857+AE858)*Percapita/30*FI$4+(AC859+AE859)*Crechee/30*FI$4,IF(C856=1,IF(AC856+AC857+AC858+AD856+AD857+AD858+AE856+AE857+AE858+AF856+AF857+AF858&lt;=15,(AC856+AC857+AC858+AE856+AE857+AE858)*Percapita/30*FI$4,IF(AC856+AC857+AC858+AD856+AD857+AD858+AE856+AE857+AE858+AF856+AF857+AF858&gt;=16,Fixo/30*FI$4+(AC856+AC857+AC858+AD856+AD857+AD858+AE856+AE857+AE858+AF856+AF857-16)*Percapita/30*FI$4))))))</f>
        <v>0</v>
      </c>
      <c r="FJ856" s="177">
        <f>IF(C856=4,SUM(AG856+AG857+AG858+AI856+AI857+AI858)*Percapita/30*FJ$4+(AH856+AH857+AH858+AJ856+AJ857+AJ858)*Cadeirante/30*FJ$4,IF(C856=3,IF(AG859+AI859=10,Fixo/30*FJ$4+(AG856+AG857+AG858+AI856+AI857+AI858)*Percapita/30*FJ$4+(AH859+AJ859)*Cadeirante/30*FJ$4,IF(AG859+AI859&lt;=9,(AG859+AI859)*Crechee/30*FJ$4)+(AH859+AJ859)*Cadeirante/30*FJ$4+(AG856+AG857+AG858+AI856+AI857+AI858)*Percapita/30*FJ$4)+IF(AG859+AI859&gt;=11,Fixo/30*FJ$4+(AG859+AI859-10)*Crechee/30*FJ$4,0),IF(C856=2,IF(AH856+AH857+AH858+AH859+AJ856+AJ857+AJ858+AJ859=1,Cadeirante/30*FJ$4,IF(AH856+AH857+AH858+AH859+AJ856+AJ857+AJ858+AJ859=2,Fixo/30*FJ$4,IF(AH856+AH857+AH858+AH859+AJ856+AJ857+AJ858+AJ859&gt;2,Fixo/30*FJ$4+(AH856+AH857+AH858+AH859+AJ856+AJ857+AJ858+AJ859-2)*Cadeirante/30*FJ$4)))+(AG856+AG857+AG858+AI856+AI857+AI858)*Percapita/30*FJ$4+(AG859+AI859)*Crechee/30*FJ$4,IF(C856=1,IF(AG856+AG857+AG858+AH856+AH857+AH858+AI856+AI857+AI858+AJ856+AJ857+AJ858&lt;=15,(AG856+AG857+AG858+AI856+AI857+AI858)*Percapita/30*FJ$4,IF(AG856+AG857+AG858+AH856+AH857+AH858+AI856+AI857+AI858+AJ856+AJ857+AJ858&gt;=16,Fixo/30*FJ$4+(AG856+AG857+AG858+AH856+AH857+AH858+AI856+AI857+AI858+AJ856+AJ857-16)*Percapita/30*FJ$4))))))</f>
        <v>0</v>
      </c>
      <c r="FK856" s="177">
        <f>IF(C856=4,SUM(AK856+AK857+AK858+AM856+AM857+AM858)*Percapita/30*FK$4+(AL856+AL857+AL858+AN856+AN857+AN858)*Cadeirante/30*FK$4,IF(C856=3,IF(AK859+AM859=10,Fixo/30*FK$4+(AK856+AK857+AK858+AM856+AM857+AM858)*Percapita/30*FK$4+(AL859+AN859)*Cadeirante/30*FK$4,IF(AK859+AM859&lt;=9,(AK859+AM859)*Crechee/30*FK$4)+(AL859+AN859)*Cadeirante/30*FK$4+(AK856+AK857+AK858+AM856+AM857+AM858)*Percapita/30*FK$4)+IF(AK859+AM859&gt;=11,Fixo/30*FK$4+(AK859+AM859-10)*Crechee/30*FK$4,0),IF(C856=2,IF(AL856+AL857+AL858+AL859+AN856+AN857+AN858+AN859=1,Cadeirante/30*FK$4,IF(AL856+AL857+AL858+AL859+AN856+AN857+AN858+AN859=2,Fixo/30*FK$4,IF(AL856+AL857+AL858+AL859+AN856+AN857+AN858+AN859&gt;2,Fixo/30*FK$4+(AL856+AL857+AL858+AL859+AN856+AN857+AN858+AN859-2)*Cadeirante/30*FK$4)))+(AK856+AK857+AK858+AM856+AM857+AM858)*Percapita/30*FK$4+(AK859+AM859)*Crechee/30*FK$4,IF(C856=1,IF(AK856+AK857+AK858+AL856+AL857+AL858+AM856+AM857+AM858+AN856+AN857+AN858&lt;=15,(AK856+AK857+AK858+AM856+AM857+AM858)*Percapita/30*FK$4,IF(AK856+AK857+AK858+AL856+AL857+AL858+AM856+AM857+AM858+AN856+AN857+AN858&gt;=16,Fixo/30*FK$4+(AK856+AK857+AK858+AL856+AL857+AL858+AM856+AM857+AM858+AN856+AN857-16)*Percapita/30*FK$4))))))</f>
        <v>0</v>
      </c>
      <c r="FL856" s="177">
        <f>IF(C856=4,SUM(AO856+AO857+AO858+AQ856+AQ857+AQ858)*Percapita/30*FL$4+(AP856+AP857+AP858+AR856+AR857+AR858)*Cadeirante/30*FL$4,IF(C856=3,IF(AO859+AQ859=10,Fixo/30*FL$4+(AO856+AO857+AO858+AQ856+AQ857+AQ858)*Percapita/30*FL$4+(AP859+AR859)*Cadeirante/30*FL$4,IF(AO859+AQ859&lt;=9,(AO859+AQ859)*Crechee/30*FL$4)+(AP859+AR859)*Cadeirante/30*FL$4+(AO856+AO857+AO858+AQ856+AQ857+AQ858)*Percapita/30*FL$4)+IF(AO859+AQ859&gt;=11,Fixo/30*FL$4+(AO859+AQ859-10)*Crechee/30*FL$4,0),IF(C856=2,IF(AP856+AP857+AP858+AP859+AR856+AR857+AR858+AR859=1,Cadeirante/30*FL$4,IF(AP856+AP857+AP858+AP859+AR856+AR857+AR858+AR859=2,Fixo/30*FL$4,IF(AP856+AP857+AP858+AP859+AR856+AR857+AR858+AR859&gt;2,Fixo/30*FL$4+(AP856+AP857+AP858+AP859+AR856+AR857+AR858+AR859-2)*Cadeirante/30*FL$4)))+(AO856+AO857+AO858+AQ856+AQ857+AQ858)*Percapita/30*FL$4+(AO859+AQ859)*Crechee/30*FL$4,IF(C856=1,IF(AO856+AO857+AO858+AP856+AP857+AP858+AQ856+AQ857+AQ858+AR856+AR857+AR858&lt;=15,(AO856+AO857+AO858+AQ856+AQ857+AQ858)*Percapita/30*FL$4,IF(AO856+AO857+AO858+AP856+AP857+AP858+AQ856+AQ857+AQ858+AR856+AR857+AR858&gt;=16,Fixo/30*FL$4+(AO856+AO857+AO858+AP856+AP857+AP858+AQ856+AQ857+AQ858+AR856+AR857-16)*Percapita/30*FL$4))))))</f>
        <v>0</v>
      </c>
      <c r="FM856" s="177">
        <f>IF(C856=4,SUM(AS856+AS857+AS858+AU856+AU857+AU858)*Percapita/30*FM$4+(AT856+AT857+AT858+AV856+AV857+AV858)*Cadeirante/30*FM$4,IF(C856=3,IF(AS859+AU859=10,Fixo/30*FM$4+(AS856+AS857+AS858+AU856+AU857+AU858)*Percapita/30*FM$4+(AT859+AV859)*Cadeirante/30*FM$4,IF(AS859+AU859&lt;=9,(AS859+AU859)*Crechee/30*FM$4)+(AT859+AV859)*Cadeirante/30*FM$4+(AS856+AS857+AS858+AU856+AU857+AU858)*Percapita/30*FM$4)+IF(AS859+AU859&gt;=11,Fixo/30*FM$4+(AS859+AU859-10)*Crechee/30*FM$4,0),IF(C856=2,IF(AT856+AT857+AT858+AT859+AV856+AV857+AV858+AV859=1,Cadeirante/30*FM$4,IF(AT856+AT857+AT858+AT859+AV856+AV857+AV858+AV859=2,Fixo/30*FM$4,IF(AT856+AT857+AT858+AT859+AV856+AV857+AV858+AV859&gt;2,Fixo/30*FM$4+(AT856+AT857+AT858+AT859+AV856+AV857+AV858+AV859-2)*Cadeirante/30*FM$4)))+(AS856+AS857+AS858+AU856+AU857+AU858)*Percapita/30*FM$4+(AS859+AU859)*Crechee/30*FM$4,IF(C856=1,IF(AS856+AS857+AS858+AT856+AT857+AT858+AU856+AU857+AU858+AV856+AV857+AV858&lt;=15,(AS856+AS857+AS858+AU856+AU857+AU858)*Percapita/30*FM$4,IF(AS856+AS857+AS858+AT856+AT857+AT858+AU856+AU857+AU858+AV856+AV857+AV858&gt;=16,Fixo/30*FM$4+(AS856+AS857+AS858+AT856+AT857+AT858+AU856+AU857+AU858+AV856+AV857-16)*Percapita/30*FM$4))))))</f>
        <v>0</v>
      </c>
      <c r="FN856" s="177">
        <f>IF(C856=4,SUM(AW856+AW857+AW858+AY856+AY857+AY858)*Percapita/30*FN$4+(AX856+AX857+AX858+AZ856+AZ857+AZ858)*Cadeirante/30*FN$4,IF(C856=3,IF(AW859+AY859=10,Fixo/30*FN$4+(AW856+AW857+AW858+AY856+AY857+AY858)*Percapita/30*FN$4+(AX859+AZ859)*Cadeirante/30*FN$4,IF(AW859+AY859&lt;=9,(AW859+AY859)*Crechee/30*FN$4)+(AX859+AZ859)*Cadeirante/30*FN$4+(AW856+AW857+AW858+AY856+AY857+AY858)*Percapita/30*FN$4)+IF(AW859+AY859&gt;=11,Fixo/30*FN$4+(AW859+AY859-10)*Crechee/30*FN$4,0),IF(C856=2,IF(AX856+AX857+AX858+AX859+AZ856+AZ857+AZ858+AZ859=1,Cadeirante/30*FN$4,IF(AX856+AX857+AX858+AX859+AZ856+AZ857+AZ858+AZ859=2,Fixo/30*FN$4,IF(AX856+AX857+AX858+AX859+AZ856+AZ857+AZ858+AZ859&gt;2,Fixo/30*FN$4+(AX856+AX857+AX858+AX859+AZ856+AZ857+AZ858+AZ859-2)*Cadeirante/30*FN$4)))+(AW856+AW857+AW858+AY856+AY857+AY858)*Percapita/30*FN$4+(AW859+AY859)*Crechee/30*FN$4,IF(C856=1,IF(AW856+AW857+AW858+AX856+AX857+AX858+AY856+AY857+AY858+AZ856+AZ857+AZ858&lt;=15,(AW856+AW857+AW858+AY856+AY857+AY858)*Percapita/30*FN$4,IF(AW856+AW857+AW858+AX856+AX857+AX858+AY856+AY857+AY858+AZ856+AZ857+AZ858&gt;=16,Fixo/30*FN$4+(AW856+AW857+AW858+AX856+AX857+AX858+AY856+AY857+AY858+AZ856+AZ857-16)*Percapita/30*FN$4))))))</f>
        <v>0</v>
      </c>
      <c r="FO856" s="177">
        <f>IF(C856=4,SUM(BA856+BA857+BA858+BC856+BC857+BC858)*Percapita/30*FO$4+(BB856+BB857+BB858+BD856+BD857+BD858)*Cadeirante/30*FO$4,IF(C856=3,IF(BA859+BC859=10,Fixo/30*FO$4+(BA856+BA857+BA858+BC856+BC857+BC858)*Percapita/30*FO$4+(BB859+BD859)*Cadeirante/30*FO$4,IF(BA859+BC859&lt;=9,(BA859+BC859)*Crechee/30*FO$4)+(BB859+BD859)*Cadeirante/30*FO$4+(BA856+BA857+BA858+BC856+BC857+BC858)*Percapita/30*FO$4)+IF(BA859+BC859&gt;=11,Fixo/30*FO$4+(BA859+BC859-10)*Crechee/30*FO$4,0),IF(C856=2,IF(BB856+BB857+BB858+BB859+BD856+BD857+BD858+BD859=1,Cadeirante/30*FO$4,IF(BB856+BB857+BB858+BB859+BD856+BD857+BD858+BD859=2,Fixo/30*FO$4,IF(BB856+BB857+BB858+BB859+BD856+BD857+BD858+BD859&gt;2,Fixo/30*FO$4+(BB856+BB857+BB858+BB859+BD856+BD857+BD858+BD859-2)*Cadeirante/30*FO$4)))+(BA856+BA857+BA858+BC856+BC857+BC858)*Percapita/30*FO$4+(BA859+BC859)*Crechee/30*FO$4,IF(C856=1,IF(BA856+BA857+BA858+BB856+BB857+BB858+BC856+BC857+BC858+BD856+BD857+BD858&lt;=15,(BA856+BA857+BA858+BC856+BC857+BC858)*Percapita/30*FO$4,IF(BA856+BA857+BA858+BB856+BB857+BB858+BC856+BC857+BC858+BD856+BD857+BD858&gt;=16,Fixo/30*FO$4+(BA856+BA857+BA858+BB856+BB857+BB858+BC856+BC857+BC858+BD856+BD857-16)*Percapita/30*FO$4))))))</f>
        <v>0</v>
      </c>
      <c r="FP856" s="177">
        <f>IF(C856=4,SUM(BE856+BE857+BE858+BG856+BG857+BG858)*Percapita/30*FP$4+(BF856+BF857+BF858+BH856+BH857+BH858)*Cadeirante/30*FP$4,IF(C856=3,IF(BE859+BG859=10,Fixo/30*FP$4+(BE856+BE857+BE858+BG856+BG857+BG858)*Percapita/30*FP$4+(BF859+BH859)*Cadeirante/30*FP$4,IF(BE859+BG859&lt;=9,(BE859+BG859)*Crechee/30*FP$4)+(BF859+BH859)*Cadeirante/30*FP$4+(BE856+BE857+BE858+BG856+BG857+BG858)*Percapita/30*FP$4)+IF(BE859+BG859&gt;=11,Fixo/30*FP$4+(BE859+BG859-10)*Crechee/30*FP$4,0),IF(C856=2,IF(BF856+BF857+BF858+BF859+BH856+BH857+BH858+BH859=1,Cadeirante/30*FP$4,IF(BF856+BF857+BF858+BF859+BH856+BH857+BH858+BH859=2,Fixo/30*FP$4,IF(BF856+BF857+BF858+BF859+BH856+BH857+BH858+BH859&gt;2,Fixo/30*FP$4+(BF856+BF857+BF858+BF859+BH856+BH857+BH858+BH859-2)*Cadeirante/30*FP$4)))+(BE856+BE857+BE858+BG856+BG857+BG858)*Percapita/30*FP$4+(BE859+BG859)*Crechee/30*FP$4,IF(C856=1,IF(BE856+BE857+BE858+BF856+BF857+BF858+BG856+BG857+BG858+BH856+BH857+BH858&lt;=15,(BE856+BE857+BE858+BG856+BG857+BG858)*Percapita/30*FP$4,IF(BE856+BE857+BE858+BF856+BF857+BF858+BG856+BG857+BG858+BH856+BH857+BH858&gt;=16,Fixo/30*FP$4+(BE856+BE857+BE858+BF856+BF857+BF858+BG856+BG857+BG858+BH856+BH857-16)*Percapita/30*FP$4))))))</f>
        <v>0</v>
      </c>
      <c r="FQ856" s="177">
        <f>IF(C856=4,SUM(BI856+BI857+BI858+BK856+BK857+BK858)*Percapita/30*FQ$4+(BJ856+BJ857+BJ858+BL856+BL857+BL858)*Cadeirante/30*FQ$4,IF(C856=3,IF(BI859+BK859=10,Fixo/30*FQ$4+(BI856+BI857+BI858+BK856+BK857+BK858)*Percapita/30*FQ$4+(BJ859+BL859)*Cadeirante/30*FQ$4,IF(BI859+BK859&lt;=9,(BI859+BK859)*Crechee/30*FQ$4)+(BJ859+BL859)*Cadeirante/30*FQ$4+(BI856+BI857+BI858+BK856+BK857+BK858)*Percapita/30*FQ$4)+IF(BI859+BK859&gt;=11,Fixo/30*FQ$4+(BI859+BK859-10)*Crechee/30*FQ$4,0),IF(C856=2,IF(BJ856+BJ857+BJ858+BJ859+BL856+BL857+BL858+BL859=1,Cadeirante/30*FQ$4,IF(BJ856+BJ857+BJ858+BJ859+BL856+BL857+BL858+BL859=2,Fixo/30*FQ$4,IF(BJ856+BJ857+BJ858+BJ859+BL856+BL857+BL858+BL859&gt;2,Fixo/30*FQ$4+(BJ856+BJ857+BJ858+BJ859+BL856+BL857+BL858+BL859-2)*Cadeirante/30*FQ$4)))+(BI856+BI857+BI858+BK856+BK857+BK858)*Percapita/30*FQ$4+(BI859+BK859)*Crechee/30*FQ$4,IF(C856=1,IF(BI856+BI857+BI858+BJ856+BJ857+BJ858+BK856+BK857+BK858+BL856+BL857+BL858&lt;=15,(BI856+BI857+BI858+BK856+BK857+BK858)*Percapita/30*FQ$4,IF(BI856+BI857+BI858+BJ856+BJ857+BJ858+BK856+BK857+BK858+BL856+BL857+BL858&gt;=16,Fixo/30*FQ$4+(BI856+BI857+BI858+BJ856+BJ857+BJ858+BK856+BK857+BK858+BL856+BL857-16)*Percapita/30*FQ$4))))))</f>
        <v>0</v>
      </c>
      <c r="FR856" s="177">
        <f>IF(C856=4,SUM(BM856+BM857+BM858+BO856+BO857+BO858)*Percapita/30*FR$4+(BN856+BN857+BN858+BP856+BP857+BP858)*Cadeirante/30*FR$4,IF(C856=3,IF(BM859+BO859=10,Fixo/30*FR$4+(BM856+BM857+BM858+BO856+BO857+BO858)*Percapita/30*FR$4+(BN859+BP859)*Cadeirante/30*FR$4,IF(BM859+BO859&lt;=9,(BM859+BO859)*Crechee/30*FR$4)+(BN859+BP859)*Cadeirante/30*FR$4+(BM856+BM857+BM858+BO856+BO857+BO858)*Percapita/30*FR$4)+IF(BM859+BO859&gt;=11,Fixo/30*FR$4+(BM859+BO859-10)*Crechee/30*FR$4,0),IF(C856=2,IF(BN856+BN857+BN858+BN859+BP856+BP857+BP858+BP859=1,Cadeirante/30*FR$4,IF(BN856+BN857+BN858+BN859+BP856+BP857+BP858+BP859=2,Fixo/30*FR$4,IF(BN856+BN857+BN858+BN859+BP856+BP857+BP858+BP859&gt;2,Fixo/30*FR$4+(BN856+BN857+BN858+BN859+BP856+BP857+BP858+BP859-2)*Cadeirante/30*FR$4)))+(BM856+BM857+BM858+BO856+BO857+BO858)*Percapita/30*FR$4+(BM859+BO859)*Crechee/30*FR$4,IF(C856=1,IF(BM856+BM857+BM858+BN856+BN857+BN858+BO856+BO857+BO858+BP856+BP857+BP858&lt;=15,(BM856+BM857+BM858+BO856+BO857+BO858)*Percapita/30*FR$4,IF(BM856+BM857+BM858+BN856+BN857+BN858+BO856+BO857+BO858+BP856+BP857+BP858&gt;=16,Fixo/30*FR$4+(BM856+BM857+BM858+BN856+BN857+BN858+BO856+BO857+BO858+BP856+BP857-16)*Percapita/30*FR$4))))))</f>
        <v>0</v>
      </c>
      <c r="FS856" s="177">
        <f>IF(C856=4,SUM(BQ856+BQ857+BQ858+BS856+BS857+BS858)*Percapita/30*FS$4+(BR856+BR857+BR858+BT856+BT857+BT858)*Cadeirante/30*FS$4,IF(C856=3,IF(BQ859+BS859=10,Fixo/30*FS$4+(BQ856+BQ857+BQ858+BS856+BS857+BS858)*Percapita/30*FS$4+(BR859+BT859)*Cadeirante/30*FS$4,IF(BQ859+BS859&lt;=9,(BQ859+BS859)*Crechee/30*FS$4)+(BR859+BT859)*Cadeirante/30*FS$4+(BQ856+BQ857+BQ858+BS856+BS857+BS858)*Percapita/30*FS$4)+IF(BQ859+BS859&gt;=11,Fixo/30*FS$4+(BQ859+BS859-10)*Crechee/30*FS$4,0),IF(C856=2,IF(BR856+BR857+BR858+BR859+BT856+BT857+BT858+BT859=1,Cadeirante/30*FS$4,IF(BR856+BR857+BR858+BR859+BT856+BT857+BT858+BT859=2,Fixo/30*FS$4,IF(BR856+BR857+BR858+BR859+BT856+BT857+BT858+BT859&gt;2,Fixo/30*FS$4+(BR856+BR857+BR858+BR859+BT856+BT857+BT858+BT859-2)*Cadeirante/30*FS$4)))+(BQ856+BQ857+BQ858+BS856+BS857+BS858)*Percapita/30*FS$4+(BQ859+BS859)*Crechee/30*FS$4,IF(C856=1,IF(BQ856+BQ857+BQ858+BR856+BR857+BR858+BS856+BS857+BS858+BT856+BT857+BT858&lt;=15,(BQ856+BQ857+BQ858+BS856+BS857+BS858)*Percapita/30*FS$4,IF(BQ856+BQ857+BQ858+BR856+BR857+BR858+BS856+BS857+BS858+BT856+BT857+BT858&gt;=16,Fixo/30*FS$4+(BQ856+BQ857+BQ858+BR856+BR857+BR858+BS856+BS857+BS858+BT856+BT857-16)*Percapita/30*FS$4))))))</f>
        <v>0</v>
      </c>
      <c r="FT856" s="177">
        <f>IF(C856=4,SUM(BU856+BU857+BU858+BW856+BW857+BW858)*Percapita/30*FT$4+(BV856+BV857+BV858+BX856+BX857+BX858)*Cadeirante/30*FT$4,IF(C856=3,IF(BU859+BW859=10,Fixo/30*FT$4+(BU856+BU857+BU858+BW856+BW857+BW858)*Percapita/30*FT$4+(BV859+BX859)*Cadeirante/30*FT$4,IF(BU859+BW859&lt;=9,(BU859+BW859)*Crechee/30*FT$4)+(BV859+BX859)*Cadeirante/30*FT$4+(BU856+BU857+BU858+BW856+BW857+BW858)*Percapita/30*FT$4)+IF(BU859+BW859&gt;=11,Fixo/30*FT$4+(BU859+BW859-10)*Crechee/30*FT$4,0),IF(C856=2,IF(BV856+BV857+BV858+BV859+BX856+BX857+BX858+BX859=1,Cadeirante/30*FT$4,IF(BV856+BV857+BV858+BV859+BX856+BX857+BX858+BX859=2,Fixo/30*FT$4,IF(BV856+BV857+BV858+BV859+BX856+BX857+BX858+BX859&gt;2,Fixo/30*FT$4+(BV856+BV857+BV858+BV859+BX856+BX857+BX858+BX859-2)*Cadeirante/30*FT$4)))+(BU856+BU857+BU858+BW856+BW857+BW858)*Percapita/30*FT$4+(BU859+BW859)*Crechee/30*FT$4,IF(C856=1,IF(BU856+BU857+BU858+BV856+BV857+BV858+BW856+BW857+BW858+BX856+BX857+BX858&lt;=15,(BU856+BU857+BU858+BW856+BW857+BW858)*Percapita/30*FT$4,IF(BU856+BU857+BU858+BV856+BV857+BV858+BW856+BW857+BW858+BX856+BX857+BX858&gt;=16,Fixo/30*FT$4+(BU856+BU857+BU858+BV856+BV857+BV858+BW856+BW857+BW858+BX856+BX857-16)*Percapita/30*FT$4))))))</f>
        <v>0</v>
      </c>
      <c r="FU856" s="177">
        <f>IF(C856=4,SUM(BY856+BY857+BY858+CA856+CA857+CA858)*Percapita/30*FU$4+(BZ856+BZ857+BZ858+CB856+CB857+CB858)*Cadeirante/30*FU$4,IF(C856=3,IF(BY859+CA859=10,Fixo/30*FU$4+(BY856+BY857+BY858+CA856+CA857+CA858)*Percapita/30*FU$4+(BZ859+CB859)*Cadeirante/30*FU$4,IF(BY859+CA859&lt;=9,(BY859+CA859)*Crechee/30*FU$4)+(BZ859+CB859)*Cadeirante/30*FU$4+(BY856+BY857+BY858+CA856+CA857+CA858)*Percapita/30*FU$4)+IF(BY859+CA859&gt;=11,Fixo/30*FU$4+(BY859+CA859-10)*Crechee/30*FU$4,0),IF(C856=2,IF(BZ856+BZ857+BZ858+BZ859+CB856+CB857+CB858+CB859=1,Cadeirante/30*FU$4,IF(BZ856+BZ857+BZ858+BZ859+CB856+CB857+CB858+CB859=2,Fixo/30*FU$4,IF(BZ856+BZ857+BZ858+BZ859+CB856+CB857+CB858+CB859&gt;2,Fixo/30*FU$4+(BZ856+BZ857+BZ858+BZ859+CB856+CB857+CB858+CB859-2)*Cadeirante/30*FU$4)))+(BY856+BY857+BY858+CA856+CA857+CA858)*Percapita/30*FU$4+(BY859+CA859)*Crechee/30*FU$4,IF(C856=1,IF(BY856+BY857+BY858+BZ856+BZ857+BZ858+CA856+CA857+CA858+CB856+CB857+CB858&lt;=15,(BY856+BY857+BY858+CA856+CA857+CA858)*Percapita/30*FU$4,IF(BY856+BY857+BY858+BZ856+BZ857+BZ858+CA856+CA857+CA858+CB856+CB857+CB858&gt;=16,Fixo/30*FU$4+(BY856+BY857+BY858+BZ856+BZ857+BZ858+CA856+CA857+CA858+CB856+CB857-16)*Percapita/30*FU$4))))))</f>
        <v>0</v>
      </c>
      <c r="FV856" s="177">
        <f>IF(C856=4,SUM(CC856+CC857+CC858+CE856+CE857+CE858)*Percapita/30*FV$4+(CD856+CD857+CD858+CF856+CF857+CF858)*Cadeirante/30*FV$4,IF(C856=3,IF(CC859+CE859=10,Fixo/30*FV$4+(CC856+CC857+CC858+CE856+CE857+CE858)*Percapita/30*FV$4+(CD859+CF859)*Cadeirante/30*FV$4,IF(CC859+CE859&lt;=9,(CC859+CE859)*Crechee/30*FV$4)+(CD859+CF859)*Cadeirante/30*FV$4+(CC856+CC857+CC858+CE856+CE857+CE858)*Percapita/30*FV$4)+IF(CC859+CE859&gt;=11,Fixo/30*FV$4+(CC859+CE859-10)*Crechee/30*FV$4,0),IF(C856=2,IF(CD856+CD857+CD858+CD859+CF856+CF857+CF858+CF859=1,Cadeirante/30*FV$4,IF(CD856+CD857+CD858+CD859+CF856+CF857+CF858+CF859=2,Fixo/30*FV$4,IF(CD856+CD857+CD858+CD859+CF856+CF857+CF858+CF859&gt;2,Fixo/30*FV$4+(CD856+CD857+CD858+CD859+CF856+CF857+CF858+CF859-2)*Cadeirante/30*FV$4)))+(CC856+CC857+CC858+CE856+CE857+CE858)*Percapita/30*FV$4+(CC859+CE859)*Crechee/30*FV$4,IF(C856=1,IF(CC856+CC857+CC858+CD856+CD857+CD858+CE856+CE857+CE858+CF856+CF857+CF858&lt;=15,(CC856+CC857+CC858+CE856+CE857+CE858)*Percapita/30*FV$4,IF(CC856+CC857+CC858+CD856+CD857+CD858+CE856+CE857+CE858+CF856+CF857+CF858&gt;=16,Fixo/30*FV$4+(CC856+CC857+CC858+CD856+CD857+CD858+CE856+CE857+CE858+CF856+CF857-16)*Percapita/30*FV$4))))))</f>
        <v>0</v>
      </c>
      <c r="FW856" s="177">
        <f>IF(C856=4,SUM(CG856+CG857+CG858+CI856+CI857+CI858)*Percapita/30*FW$4+(CH856+CH857+CH858+CJ856+CJ857+CJ858)*Cadeirante/30*FW$4,IF(C856=3,IF(CG859+CI859=10,Fixo/30*FW$4+(CG856+CG857+CG858+CI856+CI857+CI858)*Percapita/30*FW$4+(CH859+CJ859)*Cadeirante/30*FW$4,IF(CG859+CI859&lt;=9,(CG859+CI859)*Crechee/30*FW$4)+(CH859+CJ859)*Cadeirante/30*FW$4+(CG856+CG857+CG858+CI856+CI857+CI858)*Percapita/30*FW$4)+IF(CG859+CI859&gt;=11,Fixo/30*FW$4+(CG859+CI859-10)*Crechee/30*FW$4,0),IF(C856=2,IF(CH856+CH857+CH858+CH859+CJ856+CJ857+CJ858+CJ859=1,Cadeirante/30*FW$4,IF(CH856+CH857+CH858+CH859+CJ856+CJ857+CJ858+CJ859=2,Fixo/30*FW$4,IF(CH856+CH857+CH858+CH859+CJ856+CJ857+CJ858+CJ859&gt;2,Fixo/30*FW$4+(CH856+CH857+CH858+CH859+CJ856+CJ857+CJ858+CJ859-2)*Cadeirante/30*FW$4)))+(CG856+CG857+CG858+CI856+CI857+CI858)*Percapita/30*FW$4+(CG859+CI859)*Crechee/30*FW$4,IF(C856=1,IF(CG856+CG857+CG858+CH856+CH857+CH858+CI856+CI857+CI858+CJ856+CJ857+CJ858&lt;=15,(CG856+CG857+CG858+CI856+CI857+CI858)*Percapita/30*FW$4,IF(CG856+CG857+CG858+CH856+CH857+CH858+CI856+CI857+CI858+CJ856+CJ857+CJ858&gt;=16,Fixo/30*FW$4+(CG856+CG857+CG858+CH856+CH857+CH858+CI856+CI857+CI858+CJ856+CJ857-16)*Percapita/30*FW$4))))))</f>
        <v>0</v>
      </c>
      <c r="FX856" s="177">
        <f>IF(C856=4,SUM(CK856+CK857+CK858+CM856+CM857+CM858)*Percapita/30*FX$4+(CL856+CL857+CL858+CN856+CN857+CN858)*Cadeirante/30*FX$4,IF(C856=3,IF(CK859+CM859=10,Fixo/30*FX$4+(CK856+CK857+CK858+CM856+CM857+CM858)*Percapita/30*FX$4+(CL859+CN859)*Cadeirante/30*FX$4,IF(CK859+CM859&lt;=9,(CK859+CM859)*Crechee/30*FX$4)+(CL859+CN859)*Cadeirante/30*FX$4+(CK856+CK857+CK858+CM856+CM857+CM858)*Percapita/30*FX$4)+IF(CK859+CM859&gt;=11,Fixo/30*FX$4+(CK859+CM859-10)*Crechee/30*FX$4,0),IF(C856=2,IF(CL856+CL857+CL858+CL859+CN856+CN857+CN858+CN859=1,Cadeirante/30*FX$4,IF(CL856+CL857+CL858+CL859+CN856+CN857+CN858+CN859=2,Fixo/30*FX$4,IF(CL856+CL857+CL858+CL859+CN856+CN857+CN858+CN859&gt;2,Fixo/30*FX$4+(CL856+CL857+CL858+CL859+CN856+CN857+CN858+CN859-2)*Cadeirante/30*FX$4)))+(CK856+CK857+CK858+CM856+CM857+CM858)*Percapita/30*FX$4+(CK859+CM859)*Crechee/30*FX$4,IF(C856=1,IF(CK856+CK857+CK858+CL856+CL857+CL858+CM856+CM857+CM858+CN856+CN857+CN858&lt;=15,(CK856+CK857+CK858+CM856+CM857+CM858)*Percapita/30*FX$4,IF(CK856+CK857+CK858+CL856+CL857+CL858+CM856+CM857+CM858+CN856+CN857+CN858&gt;=16,Fixo/30*FX$4+(CK856+CK857+CK858+CL856+CL857+CL858+CM856+CM857+CM858+CN856+CN857-16)*Percapita/30*FX$4))))))</f>
        <v>0</v>
      </c>
      <c r="FY856" s="177">
        <f>IF(C856=4,SUM(CO856+CO857+CO858+CQ856+CQ857+CQ858)*Percapita/30*FY$4+(CP856+CP857+CP858+CR856+CR857+CR858)*Cadeirante/30*FY$4,IF(C856=3,IF(CO859+CQ859=10,Fixo/30*FY$4+(CO856+CO857+CO858+CQ856+CQ857+CQ858)*Percapita/30*FY$4+(CP859+CR859)*Cadeirante/30*FY$4,IF(CO859+CQ859&lt;=9,(CO859+CQ859)*Crechee/30*FY$4)+(CP859+CR859)*Cadeirante/30*FY$4+(CO856+CO857+CO858+CQ856+CQ857+CQ858)*Percapita/30*FY$4)+IF(CO859+CQ859&gt;=11,Fixo/30*FY$4+(CO859+CQ859-10)*Crechee/30*FY$4,0),IF(C856=2,IF(CP856+CP857+CP858+CP859+CR856+CR857+CR858+CR859=1,Cadeirante/30*FY$4,IF(CP856+CP857+CP858+CP859+CR856+CR857+CR858+CR859=2,Fixo/30*FY$4,IF(CP856+CP857+CP858+CP859+CR856+CR857+CR858+CR859&gt;2,Fixo/30*FY$4+(CP856+CP857+CP858+CP859+CR856+CR857+CR858+CR859-2)*Cadeirante/30*FY$4)))+(CO856+CO857+CO858+CQ856+CQ857+CQ858)*Percapita/30*FY$4+(CO859+CQ859)*Crechee/30*FY$4,IF(C856=1,IF(CO856+CO857+CO858+CP856+CP857+CP858+CQ856+CQ857+CQ858+CR856+CR857+CR858&lt;=15,(CO856+CO857+CO858+CQ856+CQ857+CQ858)*Percapita/30*FY$4,IF(CO856+CO857+CO858+CP856+CP857+CP858+CQ856+CQ857+CQ858+CR856+CR857+CR858&gt;=16,Fixo/30*FY$4+(CO856+CO857+CO858+CP856+CP857+CP858+CQ856+CQ857+CQ858+CR856+CR857-16)*Percapita/30*FY$4))))))</f>
        <v>0</v>
      </c>
      <c r="FZ856" s="177">
        <f>IF(C856=4,SUM(CS856+CS857+CS858+CU856+CU857+CU858)*Percapita/30*FZ$4+(CT856+CT857+CT858+CV856+CV857+CV858)*Cadeirante/30*FZ$4,IF(C856=3,IF(CS859+CU859=10,Fixo/30*FZ$4+(CS856+CS857+CS858+CU856+CU857+CU858)*Percapita/30*FZ$4+(CT859+CV859)*Cadeirante/30*FZ$4,IF(CS859+CU859&lt;=9,(CS859+CU859)*Crechee/30*FZ$4)+(CT859+CV859)*Cadeirante/30*FZ$4+(CS856+CS857+CS858+CU856+CU857+CU858)*Percapita/30*FZ$4)+IF(CS859+CU859&gt;=11,Fixo/30*FZ$4+(CS859+CU859-10)*Crechee/30*FZ$4,0),IF(C856=2,IF(CT856+CT857+CT858+CT859+CV856+CV857+CV858+CV859=1,Cadeirante/30*FZ$4,IF(CT856+CT857+CT858+CT859+CV856+CV857+CV858+CV859=2,Fixo/30*FZ$4,IF(CT856+CT857+CT858+CT859+CV856+CV857+CV858+CV859&gt;2,Fixo/30*FZ$4+(CT856+CT857+CT858+CT859+CV856+CV857+CV858+CV859-2)*Cadeirante/30*FZ$4)))+(CS856+CS857+CS858+CU856+CU857+CU858)*Percapita/30*FZ$4+(CS859+CU859)*Crechee/30*FZ$4,IF(C856=1,IF(CS856+CS857+CS858+CT856+CT857+CT858+CU856+CU857+CU858+CV856+CV857+CV858&lt;=15,(CS856+CS857+CS858+CU856+CU857+CU858)*Percapita/30*FZ$4,IF(CS856+CS857+CS858+CT856+CT857+CT858+CU856+CU857+CU858+CV856+CV857+CV858&gt;=16,Fixo/30*FZ$4+(CS856+CS857+CS858+CT856+CT857+CT858+CU856+CU857+CU858+CV856+CV857-16)*Percapita/30*FZ$4))))))</f>
        <v>0</v>
      </c>
      <c r="GA856" s="177">
        <f>IF(C856=4,SUM(CW856+CW857+CW858+CY856+CY857+CY858)*Percapita/30*GA$4+(CX856+CX857+CX858+CZ856+CZ857+CZ858)*Cadeirante/30*GA$4,IF(C856=3,IF(CW859+CY859=10,Fixo/30*GA$4+(CW856+CW857+CW858+CY856+CY857+CY858)*Percapita/30*GA$4+(CX859+CZ859)*Cadeirante/30*GA$4,IF(CW859+CY859&lt;=9,(CW859+CY859)*Crechee/30*GA$4)+(CX859+CZ859)*Cadeirante/30*GA$4+(CW856+CW857+CW858+CY856+CY857+CY858)*Percapita/30*GA$4)+IF(CW859+CY859&gt;=11,Fixo/30*GA$4+(CW859+CY859-10)*Crechee/30*GA$4,0),IF(C856=2,IF(CX856+CX857+CX858+CX859+CZ856+CZ857+CZ858+CZ859=1,Cadeirante/30*GA$4,IF(CX856+CX857+CX858+CX859+CZ856+CZ857+CZ858+CZ859=2,Fixo/30*GA$4,IF(CX856+CX857+CX858+CX859+CZ856+CZ857+CZ858+CZ859&gt;2,Fixo/30*GA$4+(CX856+CX857+CX858+CX859+CZ856+CZ857+CZ858+CZ859-2)*Cadeirante/30*GA$4)))+(CW856+CW857+CW858+CY856+CY857+CY858)*Percapita/30*GA$4+(CW859+CY859)*Crechee/30*GA$4,IF(C856=1,IF(CW856+CW857+CW858+CX856+CX857+CX858+CY856+CY857+CY858+CZ856+CZ857+CZ858&lt;=15,(CW856+CW857+CW858+CY856+CY857+CY858)*Percapita/30*GA$4,IF(CW856+CW857+CW858+CX856+CX857+CX858+CY856+CY857+CY858+CZ856+CZ857+CZ858&gt;=16,Fixo/30*GA$4+(CW856+CW857+CW858+CX856+CX857+CX858+CY856+CY857+CY858+CZ856+CZ857-16)*Percapita/30*GA$4))))))</f>
        <v>0</v>
      </c>
      <c r="GB856" s="177">
        <f>IF(C856=4,SUM(DA856+DA857+DA858+DC856+DC857+DC858)*Percapita/30*GB$4+(DB856+DB857+DB858+DD856+DD857+DD858)*Cadeirante/30*GB$4,IF(C856=3,IF(DA859+DC859=10,Fixo/30*GB$4+(DA856+DA857+DA858+DC856+DC857+DC858)*Percapita/30*GB$4+(DB859+DD859)*Cadeirante/30*GB$4,IF(DA859+DC859&lt;=9,(DA859+DC859)*Crechee/30*GB$4)+(DB859+DD859)*Cadeirante/30*GB$4+(DA856+DA857+DA858+DC856+DC857+DC858)*Percapita/30*GB$4)+IF(DA859+DC859&gt;=11,Fixo/30*GB$4+(DA859+DC859-10)*Crechee/30*GB$4,0),IF(C856=2,IF(DB856+DB857+DB858+DB859+DD856+DD857+DD858+DD859=1,Cadeirante/30*GB$4,IF(DB856+DB857+DB858+DB859+DD856+DD857+DD858+DD859=2,Fixo/30*GB$4,IF(DB856+DB857+DB858+DB859+DD856+DD857+DD858+DD859&gt;2,Fixo/30*GB$4+(DB856+DB857+DB858+DB859+DD856+DD857+DD858+DD859-2)*Cadeirante/30*GB$4)))+(DA856+DA857+DA858+DC856+DC857+DC858)*Percapita/30*GB$4+(DA859+DC859)*Crechee/30*GB$4,IF(C856=1,IF(DA856+DA857+DA858+DB856+DB857+DB858+DC856+DC857+DC858+DD856+DD857+DD858&lt;=15,(DA856+DA857+DA858+DC856+DC857+DC858)*Percapita/30*GB$4,IF(DA856+DA857+DA858+DB856+DB857+DB858+DC856+DC857+DC858+DD856+DD857+DD858&gt;=16,Fixo/30*GB$4+(DA856+DA857+DA858+DB856+DB857+DB858+DC856+DC857+DC858+DD856+DD857-16)*Percapita/30*GB$4))))))</f>
        <v>-102.72800000000001</v>
      </c>
      <c r="GC856" s="177">
        <f>IF(C856=4,SUM(DE856+DE857+DE858+DG856+DG857+DG858)*Percapita/30*GC$4+(DF856+DF857+DF858+DH856+DH857+DH858)*Cadeirante/30*GC$4,IF(C856=3,IF(DE859+DG859=10,Fixo/30*GC$4+(DE856+DE857+DE858+DG856+DG857+DG858)*Percapita/30*GC$4+(DF859+DH859)*Cadeirante/30*GC$4,IF(DE859+DG859&lt;=9,(DE859+DG859)*Crechee/30*GC$4)+(DF859+DH859)*Cadeirante/30*GC$4+(DE856+DE857+DE858+DG856+DG857+DG858)*Percapita/30*GC$4)+IF(DE859+DG859&gt;=11,Fixo/30*GC$4+(DE859+DG859-10)*Crechee/30*GC$4,0),IF(C856=2,IF(DF856+DF857+DF858+DF859+DH856+DH857+DH858+DH859=1,Cadeirante/30*GC$4,IF(DF856+DF857+DF858+DF859+DH856+DH857+DH858+DH859=2,Fixo/30*GC$4,IF(DF856+DF857+DF858+DF859+DH856+DH857+DH858+DH859&gt;2,Fixo/30*GC$4+(DF856+DF857+DF858+DF859+DH856+DH857+DH858+DH859-2)*Cadeirante/30*GC$4)))+(DE856+DE857+DE858+DG856+DG857+DG858)*Percapita/30*GC$4+(DE859+DG859)*Crechee/30*GC$4,IF(C856=1,IF(DE856+DE857+DE858+DF856+DF857+DF858+DG856+DG857+DG858+DH856+DH857+DH858&lt;=15,(DE856+DE857+DE858+DG856+DG857+DG858)*Percapita/30*GC$4,IF(DE856+DE857+DE858+DF856+DF857+DF858+DG856+DG857+DG858+DH856+DH857+DH858&gt;=16,Fixo/30*GC$4+(DE856+DE857+DE858+DF856+DF857+DF858+DG856+DG857+DG858+DH856+DH857-16)*Percapita/30*GC$4))))))</f>
        <v>0</v>
      </c>
      <c r="GD856" s="177">
        <f>IF(C856=4,SUM(DI856+DI857+DI858+DK856+DK857+DK858)*Percapita/30*GD$4+(DJ856+DJ857+DJ858+DL856+DL857+DL858)*Cadeirante/30*GD$4,IF(C856=3,IF(DI859+DK859=10,Fixo/30*GD$4+(DI856+DI857+DI858+DK856+DK857+DK858)*Percapita/30*GD$4+(DJ859+DL859)*Cadeirante/30*GD$4,IF(DI859+DK859&lt;=9,(DI859+DK859)*Crechee/30*GD$4)+(DJ859+DL859)*Cadeirante/30*GD$4+(DI856+DI857+DI858+DK856+DK857+DK858)*Percapita/30*GD$4)+IF(DI859+DK859&gt;=11,Fixo/30*GD$4+(DI859+DK859-10)*Crechee/30*GD$4,0),IF(C856=2,IF(DJ856+DJ857+DJ858+DJ859+DL856+DL857+DL858+DL859=1,Cadeirante/30*GD$4,IF(DJ856+DJ857+DJ858+DJ859+DL856+DL857+DL858+DL859=2,Fixo/30*GD$4,IF(DJ856+DJ857+DJ858+DJ859+DL856+DL857+DL858+DL859&gt;2,Fixo/30*GD$4+(DJ856+DJ857+DJ858+DJ859+DL856+DL857+DL858+DL859-2)*Cadeirante/30*GD$4)))+(DI856+DI857+DI858+DK856+DK857+DK858)*Percapita/30*GD$4+(DI859+DK859)*Crechee/30*GD$4,IF(C856=1,IF(DI856+DI857+DI858+DJ856+DJ857+DJ858+DK856+DK857+DK858+DL856+DL857+DL858&lt;=15,(DI856+DI857+DI858+DK856+DK857+DK858)*Percapita/30*GD$4,IF(DI856+DI857+DI858+DJ856+DJ857+DJ858+DK856+DK857+DK858+DL856+DL857+DL858&gt;=16,Fixo/30*GD$4+(DI856+DI857+DI858+DJ856+DJ857+DJ858+DK856+DK857+DK858+DL856+DL857-16)*Percapita/30*GD$4))))))</f>
        <v>0</v>
      </c>
      <c r="GE856" s="177">
        <f>IF(C856=4,SUM(DM856+DM857+DM858+DO856+DO857+DO858)*Percapita/30*GE$4+(DN856+DN857+DN858+DP856+DP857+DP858)*Cadeirante/30*GE$4,IF(C856=3,IF(DM859+DO859=10,Fixo/30*GE$4+(DM856+DM857+DM858+DO856+DO857+DO858)*Percapita/30*GE$4+(DN859+DP859)*Cadeirante/30*GE$4,IF(DM859+DO859&lt;=9,(DM859+DO859)*Crechee/30*GE$4)+(DN859+DP859)*Cadeirante/30*GE$4+(DM856+DM857+DM858+DO856+DO857+DO858)*Percapita/30*GE$4)+IF(DM859+DO859&gt;=11,Fixo/30*GE$4+(DM859+DO859-10)*Crechee/30*GE$4,0),IF(C856=2,IF(DN856+DN857+DN858+DN859+DP856+DP857+DP858+DP859=1,Cadeirante/30*GE$4,IF(DN856+DN857+DN858+DN859+DP856+DP857+DP858+DP859=2,Fixo/30*GE$4,IF(DN856+DN857+DN858+DN859+DP856+DP857+DP858+DP859&gt;2,Fixo/30*GE$4+(DN856+DN857+DN858+DN859+DP856+DP857+DP858+DP859-2)*Cadeirante/30*GE$4)))+(DM856+DM857+DM858+DO856+DO857+DO858)*Percapita/30*GE$4+(DM859+DO859)*Crechee/30*GE$4,IF(C856=1,IF(DM856+DM857+DM858+DN856+DN857+DN858+DO856+DO857+DO858+DP856+DP857+DP858&lt;=15,(DM856+DM857+DM858+DO856+DO857+DO858)*Percapita/30*GE$4,IF(DM856+DM857+DM858+DN856+DN857+DN858+DO856+DO857+DO858+DP856+DP857+DP858&gt;=16,Fixo/30*GE$4+(DM856+DM857+DM858+DN856+DN857+DN858+DO856+DO857+DO858+DP856+DP857-16)*Percapita/30*GE$4))))))</f>
        <v>0</v>
      </c>
      <c r="GF856" s="177">
        <f>IF(C856=4,SUM(DQ856+DQ857+DQ858+DS856+DS857+DS858)*Percapita/30*GF$4+(DR856+DR857+DR858+DT856+DT857+DT858)*Cadeirante/30*GF$4,IF(C856=3,IF(DQ859+DS859=10,Fixo/30*GF$4+(DQ856+DQ857+DQ858+DS856+DS857+DS858)*Percapita/30*GF$4+(DR859+DT859)*Cadeirante/30*GF$4,IF(DQ859+DS859&lt;=9,(DQ859+DS859)*Crechee/30*GF$4)+(DR859+DT859)*Cadeirante/30*GF$4+(DQ856+DQ857+DQ858+DS856+DS857+DS858)*Percapita/30*GF$4)+IF(DQ859+DS859&gt;=11,Fixo/30*GF$4+(DQ859+DS859-10)*Crechee/30*GF$4,0),IF(C856=2,IF(DR856+DR857+DR858+DR859+DT856+DT857+DT858+DT859=1,Cadeirante/30*GF$4,IF(DR856+DR857+DR858+DR859+DT856+DT857+DT858+DT859=2,Fixo/30*GF$4,IF(DR856+DR857+DR858+DR859+DT856+DT857+DT858+DT859&gt;2,Fixo/30*GF$4+(DR856+DR857+DR858+DR859+DT856+DT857+DT858+DT859-2)*Cadeirante/30*GF$4)))+(DQ856+DQ857+DQ858+DS856+DS857+DS858)*Percapita/30*GF$4+(DQ859+DS859)*Crechee/30*GF$4,IF(C856=1,IF(DQ856+DQ857+DQ858+DR856+DR857+DR858+DS856+DS857+DS858+DT856+DT857+DT858&lt;=15,(DQ856+DQ857+DQ858+DS856+DS857+DS858)*Percapita/30*GF$4,IF(DQ856+DQ857+DQ858+DR856+DR857+DR858+DS856+DS857+DS858+DT856+DT857+DT858&gt;=16,Fixo/30*GF$4+(DQ856+DQ857+DQ858+DR856+DR857+DR858+DS856+DS857+DS858+DT856+DT857-16)*Percapita/30*GF$4))))))</f>
        <v>0</v>
      </c>
      <c r="GG856" s="177">
        <f>IF(C856=4,SUM(DU856+DU857+DU858+DW856+DW857+DW858)*Percapita/30*GG$4+(DV856+DV857+DV858+DX856+DX857+DX858)*Cadeirante/30*GG$4,IF(C856=3,IF(DU859+DW859=10,Fixo/30*GG$4+(DU856+DU857+DU858+DW856+DW857+DW858)*Percapita/30*GG$4+(DV859+DX859)*Cadeirante/30*GG$4,IF(DU859+DW859&lt;=9,(DU859+DW859)*Crechee/30*GG$4)+(DV859+DX859)*Cadeirante/30*GG$4+(DU856+DU857+DU858+DW856+DW857+DW858)*Percapita/30*GG$4)+IF(DU859+DW859&gt;=11,Fixo/30*GG$4+(DU859+DW859-10)*Crechee/30*GG$4,0),IF(C856=2,IF(DV856+DV857+DV858+DV859+DX856+DX857+DX858+DX859=1,Cadeirante/30*GG$4,IF(DV856+DV857+DV858+DV859+DX856+DX857+DX858+DX859=2,Fixo/30*GG$4,IF(DV856+DV857+DV858+DV859+DX856+DX857+DX858+DX859&gt;2,Fixo/30*GG$4+(DV856+DV857+DV858+DV859+DX856+DX857+DX858+DX859-2)*Cadeirante/30*GG$4)))+(DU856+DU857+DU858+DW856+DW857+DW858)*Percapita/30*GG$4+(DU859+DW859)*Crechee/30*GG$4,IF(C856=1,IF(DU856+DU857+DU858+DV856+DV857+DV858+DW856+DW857+DW858+DX856+DX857+DX858&lt;=15,(DU856+DU857+DU858+DW856+DW857+DW858)*Percapita/30*GG$4,IF(DU856+DU857+DU858+DV856+DV857+DV858+DW856+DW857+DW858+DX856+DX857+DX858&gt;=16,Fixo/30*GG$4+(DU856+DU857+DU858+DV856+DV857+DV858+DW856+DW857+DW858+DX856+DX857-16)*Percapita/30*GG$4))))))</f>
        <v>0</v>
      </c>
      <c r="GH856" s="177">
        <f>IF(C856=4,SUM(DY856+DY857+DY858+EA856+EA857+EA858)*Percapita/30*GH$4+(DZ856+DZ857+DZ858+EB856+EB857+EB858)*Cadeirante/30*GH$4,IF(C856=3,IF(DY859+EA859=10,Fixo/30*GH$4+(DY856+DY857+DY858+EA856+EA857+EA858)*Percapita/30*GH$4+(DZ859+EB859)*Cadeirante/30*GH$4,IF(DY859+EA859&lt;=9,(DY859+EA859)*Crechee/30*GH$4)+(DZ859+EB859)*Cadeirante/30*GH$4+(DY856+DY857+DY858+EA856+EA857+EA858)*Percapita/30*GH$4)+IF(DY859+EA859&gt;=11,Fixo/30*GH$4+(DY859+EA859-10)*Crechee/30*GH$4,0),IF(C856=2,IF(DZ856+DZ857+DZ858+DZ859+EB856+EB857+EB858+EB859=1,Cadeirante/30*GH$4,IF(DZ856+DZ857+DZ858+DZ859+EB856+EB857+EB858+EB859=2,Fixo/30*GH$4,IF(DZ856+DZ857+DZ858+DZ859+EB856+EB857+EB858+EB859&gt;2,Fixo/30*GH$4+(DZ856+DZ857+DZ858+DZ859+EB856+EB857+EB858+EB859-2)*Cadeirante/30*GH$4)))+(DY856+DY857+DY858+EA856+EA857+EA858)*Percapita/30*GH$4+(DY859+EA859)*Crechee/30*GH$4,IF(C856=1,IF(DY856+DY857+DY858+DZ856+DZ857+DZ858+EA856+EA857+EA858+EB856+EB857+EB858&lt;=15,(DY856+DY857+DY858+EA856+EA857+EA858)*Percapita/30*GH$4,IF(DY856+DY857+DY858+DZ856+DZ857+DZ858+EA856+EA857+EA858+EB856+EB857+EB858&gt;=16,Fixo/30*GH$4+(DY856+DY857+DY858+DZ856+DZ857+DZ858+EA856+EA857+EA858+EB856+EB857-16)*Percapita/30*GH$4))))))</f>
        <v>0</v>
      </c>
      <c r="GI856" s="177">
        <f>IF(C856=4,SUM(EC856+EC857+EC858+EE856+EE857+EE858)*Percapita/30*GI$4+(ED856+ED857+ED858+EF856+EF857+EF858)*Cadeirante/30*GI$4,IF(C856=3,IF(EC859+EE859=10,Fixo/30*GI$4+(EC856+EC857+EC858+EE856+EE857+EE858)*Percapita/30*GI$4+(ED859+EF859)*Cadeirante/30*GI$4,IF(EC859+EE859&lt;=9,(EC859+EE859)*Crechee/30*GI$4)+(ED859+EF859)*Cadeirante/30*GI$4+(EC856+EC857+EC858+EE856+EE857+EE858)*Percapita/30*GI$4)+IF(EC859+EE859&gt;=11,Fixo/30*GI$4+(EC859+EE859-10)*Crechee/30*GI$4,0),IF(C856=2,IF(ED856+ED857+ED858+ED859+EF856+EF857+EF858+EF859=1,Cadeirante/30*GI$4,IF(ED856+ED857+ED858+ED859+EF856+EF857+EF858+EF859=2,Fixo/30*GI$4,IF(ED856+ED857+ED858+ED859+EF856+EF857+EF858+EF859&gt;2,Fixo/30*GI$4+(ED856+ED857+ED858+ED859+EF856+EF857+EF858+EF859-2)*Cadeirante/30*GI$4)))+(EC856+EC857+EC858+EE856+EE857+EE858)*Percapita/30*GI$4+(EC859+EE859)*Crechee/30*GI$4,IF(C856=1,IF(EC856+EC857+EC858+ED856+ED857+ED858+EE856+EE857+EE858+EF856+EF857+EF858&lt;=15,(EC856+EC857+EC858+EE856+EE857+EE858)*Percapita/30*GI$4,IF(EC856+EC857+EC858+ED856+ED857+ED858+EE856+EE857+EE858+EF856+EF857+EF858&gt;=16,Fixo/30*GI$4+(EC856+EC857+EC858+ED856+ED857+ED858+EE856+EE857+EE858+EF856+EF857-16)*Percapita/30*GI$4))))))</f>
        <v>0</v>
      </c>
      <c r="GJ856" s="177">
        <f>IF(C856=4,SUM(EG856+EG857+EG858+EI856+EI857+EI858)*Percapita/30*GJ$4+(EH856+EH857+EH858+EJ856+EJ857+EJ858)*Cadeirante/30*GJ$4,IF(C856=3,IF(EG859+EI859=10,Fixo/30*GJ$4+(EG856+EG857+EG858+EI856+EI857+EI858)*Percapita/30*GJ$4+(EH859+EJ859)*Cadeirante/30*GJ$4,IF(EG859+EI859&lt;=9,(EG859+EI859)*Crechee/30*GJ$4)+(EH859+EJ859)*Cadeirante/30*GJ$4+(EG856+EG857+EG858+EI856+EI857+EI858)*Percapita/30*GJ$4)+IF(EG859+EI859&gt;=11,Fixo/30*GJ$4+(EG859+EI859-10)*Crechee/30*GJ$4,0),IF(C856=2,IF(EH856+EH857+EH858+EH859+EJ856+EJ857+EJ858+EJ859=1,Cadeirante/30*GJ$4,IF(EH856+EH857+EH858+EH859+EJ856+EJ857+EJ858+EJ859=2,Fixo/30*GJ$4,IF(EH856+EH857+EH858+EH859+EJ856+EJ857+EJ858+EJ859&gt;2,Fixo/30*GJ$4+(EH856+EH857+EH858+EH859+EJ856+EJ857+EJ858+EJ859-2)*Cadeirante/30*GJ$4)))+(EG856+EG857+EG858+EI856+EI857+EI858)*Percapita/30*GJ$4+(EG859+EI859)*Crechee/30*GJ$4,IF(C856=1,IF(EG856+EG857+EG858+EH856+EH857+EH858+EI856+EI857+EI858+EJ856+EJ857+EJ858&lt;=15,(EG856+EG857+EG858+EI856+EI857+EI858)*Percapita/30*GJ$4,IF(EG856+EG857+EG858+EH856+EH857+EH858+EI856+EI857+EI858+EJ856+EJ857+EJ858&gt;=16,Fixo/30*GJ$4+(EG856+EG857+EG858+EH856+EH857+EH858+EI856+EI857+EI858+EJ856+EJ857-16)*Percapita/30*GJ$4))))))</f>
        <v>0</v>
      </c>
      <c r="GK856" s="178"/>
      <c r="GL856" s="103">
        <f t="shared" si="968"/>
        <v>0</v>
      </c>
      <c r="GM856" s="124"/>
      <c r="GN856" s="104">
        <f>SUMIF(V856:V859,"&lt;0")*Cadeirante/30*GN$4+SUMIF(X856:X859,"&lt;0")*Cadeirante/30*GN$4</f>
        <v>0</v>
      </c>
      <c r="GO856" s="104">
        <f>SUMIF(Z856:Z859,"&lt;0")*Cadeirante/30*GO$4+SUMIF(AB856:AB859,"&lt;0")*Cadeirante/30*GO$4</f>
        <v>0</v>
      </c>
      <c r="GP856" s="104">
        <f>SUMIF(AD856:AD859,"&lt;0")*Cadeirante/30*GP$4+SUMIF(AF856:AF859,"&lt;0")*Cadeirante/30*GP$4</f>
        <v>0</v>
      </c>
      <c r="GQ856" s="104">
        <f>SUMIF(AH856:AH859,"&lt;0")*Cadeirante/30*GQ$4+SUMIF(AJ856:AJ859,"&lt;0")*Cadeirante/30*GQ$4</f>
        <v>0</v>
      </c>
      <c r="GR856" s="104">
        <f>SUMIF(AL856:AL859,"&lt;0")*Cadeirante/30*GR$4+SUMIF(AN856:AN859,"&lt;0")*Cadeirante/30*GR$4</f>
        <v>0</v>
      </c>
      <c r="GS856" s="104">
        <f>SUMIF(AP856:AP859,"&lt;0")*Cadeirante/30*GS$4+SUMIF(AR856:AR859,"&lt;0")*Cadeirante/30*GS$4</f>
        <v>0</v>
      </c>
      <c r="GT856" s="104">
        <f>SUMIF(AT856:AT859,"&lt;0")*Cadeirante/30*GT$4+SUMIF(AV856:AV859,"&lt;0")*Cadeirante/30*GT$4</f>
        <v>0</v>
      </c>
      <c r="GU856" s="104">
        <f>SUMIF(AX856:AX859,"&lt;0")*Cadeirante/30*GU$4+SUMIF(AZ856:AZ859,"&lt;0")*Cadeirante/30*GU$4</f>
        <v>0</v>
      </c>
      <c r="GV856" s="104">
        <f>SUMIF(BB856:BB859,"&lt;0")*Cadeirante/30*GV$4+SUMIF(BD856:BD859,"&lt;0")*Cadeirante/30*GV$4</f>
        <v>0</v>
      </c>
      <c r="GW856" s="104">
        <f>SUMIF(BF856:BF859,"&lt;0")*Cadeirante/30*GW$4+SUMIF(BH856:BH859,"&lt;0")*Cadeirante/30*GW$4</f>
        <v>0</v>
      </c>
      <c r="GX856" s="104">
        <f>SUMIF(BJ856:BJ859,"&lt;0")*Cadeirante/30*GX$4+SUMIF(BL856:BL859,"&lt;0")*Cadeirante/30*GX$4</f>
        <v>0</v>
      </c>
      <c r="GY856" s="104">
        <f>SUMIF(BN856:BN859,"&lt;0")*Cadeirante/30*GY$4+SUMIF(BP856:BP859,"&lt;0")*Cadeirante/30*GY$4</f>
        <v>0</v>
      </c>
      <c r="GZ856" s="104">
        <f>SUMIF(BR856:BR859,"&lt;0")*Cadeirante/30*GZ$4+SUMIF(BT856:BT859,"&lt;0")*Cadeirante/30*GZ$4</f>
        <v>0</v>
      </c>
      <c r="HA856" s="104">
        <f>SUMIF(BV856:BV859,"&lt;0")*Cadeirante/30*HA$4+SUMIF(BX856:BX859,"&lt;0")*Cadeirante/30*HA$4</f>
        <v>0</v>
      </c>
      <c r="HB856" s="104">
        <f>SUMIF(BZ856:BZ859,"&lt;0")*Cadeirante/30*HB$4+SUMIF(CB856:CB859,"&lt;0")*Cadeirante/30*HB$4</f>
        <v>0</v>
      </c>
      <c r="HC856" s="104">
        <f>SUMIF(CD856:CD859,"&lt;0")*Cadeirante/30*HC$4+SUMIF(CF856:CF859,"&lt;0")*Cadeirante/30*HC$4</f>
        <v>0</v>
      </c>
      <c r="HD856" s="104">
        <f>SUMIF(CH856:CH859,"&lt;0")*Cadeirante/30*HD$4+SUMIF(CJ856:CJ859,"&lt;0")*Cadeirante/30*HD$4</f>
        <v>0</v>
      </c>
      <c r="HE856" s="104">
        <f>SUMIF(CL856:CL859,"&lt;0")*Cadeirante/30*HE$4+SUMIF(CN856:CN859,"&lt;0")*Cadeirante/30*HE$4</f>
        <v>0</v>
      </c>
      <c r="HF856" s="104">
        <f>SUMIF(CP856:CP859,"&lt;0")*Cadeirante/30*HF$4+SUMIF(CR856:CR859,"&lt;0")*Cadeirante/30*HF$4</f>
        <v>0</v>
      </c>
      <c r="HG856" s="104">
        <f>SUMIF(CT856:CT859,"&lt;0")*Cadeirante/30*HG$4+SUMIF(CV856:CV859,"&lt;0")*Cadeirante/30*HG$4</f>
        <v>0</v>
      </c>
      <c r="HH856" s="104">
        <f>SUMIF(CX856:CX859,"&lt;0")*Cadeirante/30*HH$4+SUMIF(CZ856:CZ859,"&lt;0")*Cadeirante/30*HH$4</f>
        <v>0</v>
      </c>
      <c r="HI856" s="104">
        <f>SUMIF(DB856:DB859,"&lt;0")*Cadeirante/30*HI$4+SUMIF(DD856:DD859,"&lt;0")*Cadeirante/30*HI$4</f>
        <v>0</v>
      </c>
      <c r="HJ856" s="104">
        <f>SUMIF(DF856:DF859,"&lt;0")*Cadeirante/30*HJ$4+SUMIF(DH856:DH859,"&lt;0")*Cadeirante/30*HJ$4</f>
        <v>0</v>
      </c>
      <c r="HK856" s="104">
        <f>SUMIF(DJ856:DJ859,"&lt;0")*Cadeirante/30*HK$4+SUMIF(DL856:DL859,"&lt;0")*Cadeirante/30*HK$4</f>
        <v>0</v>
      </c>
      <c r="HL856" s="104">
        <f>SUMIF(DN856:DN859,"&lt;0")*Cadeirante/30*HL$4+SUMIF(DP856:DP859,"&lt;0")*Cadeirante/30*HL$4</f>
        <v>0</v>
      </c>
      <c r="HM856" s="104">
        <f>SUMIF(DR856:DR859,"&lt;0")*Cadeirante/30*HM$4+SUMIF(DT856:DT859,"&lt;0")*Cadeirante/30*HM$4</f>
        <v>0</v>
      </c>
      <c r="HN856" s="104">
        <f>SUMIF(DV856:DV859,"&lt;0")*Cadeirante/30*HN$4+SUMIF(DX856:DX859,"&lt;0")*Cadeirante/30*HN$4</f>
        <v>0</v>
      </c>
      <c r="HO856" s="104">
        <f>SUMIF(DZ856:DZ859,"&lt;0")*Cadeirante/30*HO$4+SUMIF(EB856:EB859,"&lt;0")*Cadeirante/30*HO$4</f>
        <v>0</v>
      </c>
      <c r="HP856" s="104">
        <f>SUMIF(ED856:ED859,"&lt;0")*Cadeirante/30*HP$4+SUMIF(EF856:EF859,"&lt;0")*Cadeirante/30*HP$4</f>
        <v>0</v>
      </c>
      <c r="HQ856" s="64"/>
      <c r="HR856" s="64"/>
      <c r="HS856" s="64"/>
      <c r="HT856" s="64"/>
      <c r="HU856" s="64"/>
      <c r="HV856" s="64"/>
      <c r="HW856" s="176">
        <v>17629.309999999998</v>
      </c>
      <c r="HX856" s="64"/>
      <c r="HY856" s="280">
        <f>IF(ISTEXT(EM856), VALUE(EM856), EM856)</f>
        <v>0</v>
      </c>
      <c r="HZ856" s="280">
        <f>IF(ISTEXT(EN856), VALUE(EN856), EN856)</f>
        <v>0</v>
      </c>
      <c r="IA856" s="280">
        <f>IF(ISTEXT(EO856), VALUE(EO856), EO856)</f>
        <v>0</v>
      </c>
      <c r="IB856" s="64" t="b">
        <f>HW856=FE856</f>
        <v>0</v>
      </c>
      <c r="IC856" s="64"/>
    </row>
    <row r="857" spans="1:237" s="106" customFormat="1" ht="22.5" customHeight="1" x14ac:dyDescent="0.25">
      <c r="A857" s="368" t="s">
        <v>3941</v>
      </c>
      <c r="B857" s="369" t="s">
        <v>3942</v>
      </c>
      <c r="C857" s="370" t="s">
        <v>3229</v>
      </c>
      <c r="D857" s="371" t="s">
        <v>3934</v>
      </c>
      <c r="E857" s="371" t="s">
        <v>3943</v>
      </c>
      <c r="F857" s="372" t="s">
        <v>3222</v>
      </c>
      <c r="G857" s="372" t="s">
        <v>3223</v>
      </c>
      <c r="H857" s="373" t="s">
        <v>249</v>
      </c>
      <c r="I857" s="374" t="s">
        <v>3944</v>
      </c>
      <c r="J857" s="421" t="s">
        <v>3227</v>
      </c>
      <c r="K857" s="421" t="s">
        <v>3230</v>
      </c>
      <c r="L857" s="329">
        <f>CONTINUA!BV857</f>
        <v>0</v>
      </c>
      <c r="M857" s="329">
        <f>CONTINUA!BW857</f>
        <v>0</v>
      </c>
      <c r="N857" s="657">
        <v>1.5049999999999999</v>
      </c>
      <c r="O857" s="658" t="s">
        <v>4237</v>
      </c>
      <c r="P857" s="659" t="s">
        <v>206</v>
      </c>
      <c r="Q857" s="400">
        <v>40</v>
      </c>
      <c r="R857" s="401"/>
      <c r="S857" s="400"/>
      <c r="T857" s="401"/>
      <c r="U857" s="400"/>
      <c r="V857" s="401"/>
      <c r="W857" s="400"/>
      <c r="X857" s="401"/>
      <c r="Y857" s="400"/>
      <c r="Z857" s="401"/>
      <c r="AA857" s="400"/>
      <c r="AB857" s="401"/>
      <c r="AC857" s="400"/>
      <c r="AD857" s="401"/>
      <c r="AE857" s="400"/>
      <c r="AF857" s="401"/>
      <c r="AG857" s="400"/>
      <c r="AH857" s="401"/>
      <c r="AI857" s="400"/>
      <c r="AJ857" s="401"/>
      <c r="AK857" s="400"/>
      <c r="AL857" s="401"/>
      <c r="AM857" s="400"/>
      <c r="AN857" s="401"/>
      <c r="AO857" s="400"/>
      <c r="AP857" s="401"/>
      <c r="AQ857" s="400"/>
      <c r="AR857" s="401"/>
      <c r="AS857" s="400"/>
      <c r="AT857" s="401"/>
      <c r="AU857" s="400"/>
      <c r="AV857" s="401"/>
      <c r="AW857" s="400"/>
      <c r="AX857" s="401"/>
      <c r="AY857" s="400"/>
      <c r="AZ857" s="401"/>
      <c r="BA857" s="400"/>
      <c r="BB857" s="401"/>
      <c r="BC857" s="400"/>
      <c r="BD857" s="401"/>
      <c r="BE857" s="400"/>
      <c r="BF857" s="401"/>
      <c r="BG857" s="400"/>
      <c r="BH857" s="401"/>
      <c r="BI857" s="400"/>
      <c r="BJ857" s="401"/>
      <c r="BK857" s="400"/>
      <c r="BL857" s="401"/>
      <c r="BM857" s="400"/>
      <c r="BN857" s="401"/>
      <c r="BO857" s="400"/>
      <c r="BP857" s="401"/>
      <c r="BQ857" s="400"/>
      <c r="BR857" s="401"/>
      <c r="BS857" s="400"/>
      <c r="BT857" s="401"/>
      <c r="BU857" s="400"/>
      <c r="BV857" s="401"/>
      <c r="BW857" s="400"/>
      <c r="BX857" s="401"/>
      <c r="BY857" s="400"/>
      <c r="BZ857" s="401"/>
      <c r="CA857" s="400"/>
      <c r="CB857" s="401"/>
      <c r="CC857" s="400"/>
      <c r="CD857" s="401"/>
      <c r="CE857" s="400"/>
      <c r="CF857" s="401"/>
      <c r="CG857" s="400"/>
      <c r="CH857" s="401"/>
      <c r="CI857" s="400"/>
      <c r="CJ857" s="401"/>
      <c r="CK857" s="400"/>
      <c r="CL857" s="401"/>
      <c r="CM857" s="400"/>
      <c r="CN857" s="401"/>
      <c r="CO857" s="400"/>
      <c r="CP857" s="401"/>
      <c r="CQ857" s="400"/>
      <c r="CR857" s="401"/>
      <c r="CS857" s="400"/>
      <c r="CT857" s="401"/>
      <c r="CU857" s="400"/>
      <c r="CV857" s="401"/>
      <c r="CW857" s="400"/>
      <c r="CX857" s="401"/>
      <c r="CY857" s="400"/>
      <c r="CZ857" s="401"/>
      <c r="DA857" s="400">
        <v>-1</v>
      </c>
      <c r="DB857" s="401"/>
      <c r="DC857" s="400"/>
      <c r="DD857" s="401"/>
      <c r="DE857" s="400"/>
      <c r="DF857" s="401"/>
      <c r="DG857" s="400"/>
      <c r="DH857" s="401"/>
      <c r="DI857" s="400"/>
      <c r="DJ857" s="401"/>
      <c r="DK857" s="400"/>
      <c r="DL857" s="401"/>
      <c r="DM857" s="400"/>
      <c r="DN857" s="401"/>
      <c r="DO857" s="400"/>
      <c r="DP857" s="401"/>
      <c r="DQ857" s="400"/>
      <c r="DR857" s="401"/>
      <c r="DS857" s="400"/>
      <c r="DT857" s="401"/>
      <c r="DU857" s="400"/>
      <c r="DV857" s="401"/>
      <c r="DW857" s="400"/>
      <c r="DX857" s="401"/>
      <c r="DY857" s="400"/>
      <c r="DZ857" s="401"/>
      <c r="EA857" s="400"/>
      <c r="EB857" s="401"/>
      <c r="EC857" s="400"/>
      <c r="ED857" s="401"/>
      <c r="EE857" s="400"/>
      <c r="EF857" s="401"/>
      <c r="EG857" s="400"/>
      <c r="EH857" s="401"/>
      <c r="EI857" s="400"/>
      <c r="EJ857" s="447"/>
      <c r="EK857" s="511"/>
      <c r="EL857" s="514"/>
      <c r="EM857" s="448"/>
      <c r="EN857" s="344"/>
      <c r="EO857" s="345"/>
      <c r="EP857" s="171">
        <f t="shared" si="961"/>
        <v>40</v>
      </c>
      <c r="EQ857" s="171">
        <f t="shared" si="962"/>
        <v>-1</v>
      </c>
      <c r="ER857" s="171">
        <f t="shared" si="963"/>
        <v>0</v>
      </c>
      <c r="ES857" s="171">
        <f t="shared" si="964"/>
        <v>0</v>
      </c>
      <c r="ET857" s="171">
        <f t="shared" si="965"/>
        <v>0</v>
      </c>
      <c r="EU857" s="171">
        <f t="shared" si="966"/>
        <v>0</v>
      </c>
      <c r="EV857" s="172">
        <f t="shared" si="967"/>
        <v>39</v>
      </c>
      <c r="EW857" s="173"/>
      <c r="EX857" s="248">
        <f t="shared" si="979"/>
        <v>0</v>
      </c>
      <c r="EY857" s="174">
        <f>(L857*regular)+(M857*Cadeirantee)</f>
        <v>0</v>
      </c>
      <c r="EZ857" s="249">
        <f>SUMIF(FG857:GJ857,"&gt;0")</f>
        <v>0</v>
      </c>
      <c r="FA857" s="249">
        <f>SUMIF(FG857:GJ857,"&lt;0")+SUMIF(GN857:HP857,"&lt;0")</f>
        <v>0</v>
      </c>
      <c r="FB857" s="174">
        <v>0</v>
      </c>
      <c r="FC857" s="126">
        <f>N857*km*'VALORES TABELA'!$B$13</f>
        <v>36.601599999999998</v>
      </c>
      <c r="FD857" s="250">
        <f t="shared" ref="FD857:FD860" si="980">GL857</f>
        <v>0</v>
      </c>
      <c r="FE857" s="105"/>
      <c r="FF857" s="119"/>
      <c r="FG857" s="119"/>
      <c r="FH857" s="119"/>
      <c r="FI857" s="119"/>
      <c r="FJ857" s="119"/>
      <c r="FK857" s="119"/>
      <c r="FL857" s="119"/>
      <c r="FM857" s="119"/>
      <c r="FN857" s="119"/>
      <c r="FO857" s="119"/>
      <c r="FP857" s="119"/>
      <c r="FQ857" s="119"/>
      <c r="FR857" s="119"/>
      <c r="FS857" s="119"/>
      <c r="FT857" s="119"/>
      <c r="FU857" s="119"/>
      <c r="FV857" s="119"/>
      <c r="FW857" s="119"/>
      <c r="FX857" s="119"/>
      <c r="FY857" s="119"/>
      <c r="FZ857" s="119"/>
      <c r="GA857" s="119"/>
      <c r="GB857" s="119"/>
      <c r="GC857" s="119"/>
      <c r="GD857" s="119"/>
      <c r="GE857" s="119"/>
      <c r="GF857" s="119"/>
      <c r="GG857" s="119"/>
      <c r="GH857" s="119"/>
      <c r="GI857" s="119"/>
      <c r="GJ857" s="119"/>
      <c r="GK857" s="251"/>
      <c r="GL857" s="103">
        <f t="shared" si="968"/>
        <v>0</v>
      </c>
      <c r="GM857" s="124"/>
      <c r="GN857" s="104"/>
      <c r="GO857" s="104"/>
      <c r="GP857" s="104"/>
      <c r="GQ857" s="104"/>
      <c r="GR857" s="104"/>
      <c r="GS857" s="104"/>
      <c r="GT857" s="104"/>
      <c r="GU857" s="104"/>
      <c r="GV857" s="104"/>
      <c r="GW857" s="104"/>
      <c r="GX857" s="104"/>
      <c r="GY857" s="104"/>
      <c r="GZ857" s="104"/>
      <c r="HA857" s="104"/>
      <c r="HB857" s="104"/>
      <c r="HC857" s="104"/>
      <c r="HD857" s="104"/>
      <c r="HE857" s="104"/>
      <c r="HF857" s="104"/>
      <c r="HG857" s="104"/>
      <c r="HH857" s="104"/>
      <c r="HI857" s="104"/>
      <c r="HJ857" s="104"/>
      <c r="HK857" s="104"/>
      <c r="HL857" s="104"/>
      <c r="HM857" s="104"/>
      <c r="HN857" s="104"/>
      <c r="HO857" s="104"/>
      <c r="HP857" s="104"/>
      <c r="HQ857" s="64"/>
      <c r="HR857" s="64"/>
      <c r="HS857" s="64"/>
      <c r="HT857" s="64"/>
      <c r="HU857" s="64"/>
      <c r="HV857" s="64"/>
      <c r="HW857" s="105"/>
      <c r="HX857" s="64"/>
      <c r="HY857" s="280">
        <f t="shared" ref="HY857:HY860" si="981">IF(ISTEXT(EM857), VALUE(EM857), EM857)</f>
        <v>0</v>
      </c>
      <c r="HZ857" s="280">
        <f t="shared" ref="HZ857:HZ860" si="982">IF(ISTEXT(EN857), VALUE(EN857), EN857)</f>
        <v>0</v>
      </c>
      <c r="IA857" s="280">
        <f t="shared" ref="IA857:IA860" si="983">IF(ISTEXT(EO857), VALUE(EO857), EO857)</f>
        <v>0</v>
      </c>
      <c r="IB857" s="64"/>
      <c r="IC857" s="64"/>
    </row>
    <row r="858" spans="1:237" s="106" customFormat="1" ht="22.5" customHeight="1" x14ac:dyDescent="0.25">
      <c r="A858" s="368" t="s">
        <v>3941</v>
      </c>
      <c r="B858" s="369" t="s">
        <v>3942</v>
      </c>
      <c r="C858" s="375" t="s">
        <v>3229</v>
      </c>
      <c r="D858" s="371" t="s">
        <v>3934</v>
      </c>
      <c r="E858" s="371" t="s">
        <v>3943</v>
      </c>
      <c r="F858" s="376" t="s">
        <v>3222</v>
      </c>
      <c r="G858" s="376" t="s">
        <v>3223</v>
      </c>
      <c r="H858" s="373" t="s">
        <v>249</v>
      </c>
      <c r="I858" s="374" t="s">
        <v>3944</v>
      </c>
      <c r="J858" s="421" t="s">
        <v>3227</v>
      </c>
      <c r="K858" s="422" t="s">
        <v>3231</v>
      </c>
      <c r="L858" s="329">
        <f>CONTINUA!BV858</f>
        <v>0</v>
      </c>
      <c r="M858" s="329">
        <f>CONTINUA!BW858</f>
        <v>0</v>
      </c>
      <c r="N858" s="657"/>
      <c r="O858" s="658" t="s">
        <v>4237</v>
      </c>
      <c r="P858" s="659" t="s">
        <v>206</v>
      </c>
      <c r="Q858" s="400"/>
      <c r="R858" s="401"/>
      <c r="S858" s="400"/>
      <c r="T858" s="401"/>
      <c r="U858" s="400"/>
      <c r="V858" s="401"/>
      <c r="W858" s="400"/>
      <c r="X858" s="401"/>
      <c r="Y858" s="400"/>
      <c r="Z858" s="401"/>
      <c r="AA858" s="400"/>
      <c r="AB858" s="401"/>
      <c r="AC858" s="400"/>
      <c r="AD858" s="401"/>
      <c r="AE858" s="400"/>
      <c r="AF858" s="401"/>
      <c r="AG858" s="400"/>
      <c r="AH858" s="401"/>
      <c r="AI858" s="400"/>
      <c r="AJ858" s="401"/>
      <c r="AK858" s="400"/>
      <c r="AL858" s="401"/>
      <c r="AM858" s="400"/>
      <c r="AN858" s="401"/>
      <c r="AO858" s="400"/>
      <c r="AP858" s="401"/>
      <c r="AQ858" s="400"/>
      <c r="AR858" s="401"/>
      <c r="AS858" s="400"/>
      <c r="AT858" s="401"/>
      <c r="AU858" s="400"/>
      <c r="AV858" s="401"/>
      <c r="AW858" s="400"/>
      <c r="AX858" s="401"/>
      <c r="AY858" s="400"/>
      <c r="AZ858" s="401"/>
      <c r="BA858" s="400"/>
      <c r="BB858" s="401"/>
      <c r="BC858" s="400"/>
      <c r="BD858" s="401"/>
      <c r="BE858" s="400"/>
      <c r="BF858" s="401"/>
      <c r="BG858" s="400"/>
      <c r="BH858" s="401"/>
      <c r="BI858" s="400"/>
      <c r="BJ858" s="401"/>
      <c r="BK858" s="400"/>
      <c r="BL858" s="401"/>
      <c r="BM858" s="400"/>
      <c r="BN858" s="401"/>
      <c r="BO858" s="400"/>
      <c r="BP858" s="401"/>
      <c r="BQ858" s="400"/>
      <c r="BR858" s="401"/>
      <c r="BS858" s="400"/>
      <c r="BT858" s="401"/>
      <c r="BU858" s="400"/>
      <c r="BV858" s="401"/>
      <c r="BW858" s="400"/>
      <c r="BX858" s="401"/>
      <c r="BY858" s="400"/>
      <c r="BZ858" s="401"/>
      <c r="CA858" s="400"/>
      <c r="CB858" s="401"/>
      <c r="CC858" s="400"/>
      <c r="CD858" s="401"/>
      <c r="CE858" s="400"/>
      <c r="CF858" s="401"/>
      <c r="CG858" s="400"/>
      <c r="CH858" s="401"/>
      <c r="CI858" s="400"/>
      <c r="CJ858" s="401"/>
      <c r="CK858" s="400"/>
      <c r="CL858" s="401"/>
      <c r="CM858" s="400"/>
      <c r="CN858" s="401"/>
      <c r="CO858" s="400"/>
      <c r="CP858" s="401"/>
      <c r="CQ858" s="400"/>
      <c r="CR858" s="401"/>
      <c r="CS858" s="400"/>
      <c r="CT858" s="401"/>
      <c r="CU858" s="400"/>
      <c r="CV858" s="401"/>
      <c r="CW858" s="400"/>
      <c r="CX858" s="401"/>
      <c r="CY858" s="400"/>
      <c r="CZ858" s="401"/>
      <c r="DA858" s="400"/>
      <c r="DB858" s="401"/>
      <c r="DC858" s="400"/>
      <c r="DD858" s="401"/>
      <c r="DE858" s="400"/>
      <c r="DF858" s="401"/>
      <c r="DG858" s="400"/>
      <c r="DH858" s="401"/>
      <c r="DI858" s="400"/>
      <c r="DJ858" s="401"/>
      <c r="DK858" s="400"/>
      <c r="DL858" s="401"/>
      <c r="DM858" s="400"/>
      <c r="DN858" s="401"/>
      <c r="DO858" s="400"/>
      <c r="DP858" s="401"/>
      <c r="DQ858" s="400"/>
      <c r="DR858" s="401"/>
      <c r="DS858" s="400"/>
      <c r="DT858" s="401"/>
      <c r="DU858" s="400"/>
      <c r="DV858" s="401"/>
      <c r="DW858" s="400"/>
      <c r="DX858" s="401"/>
      <c r="DY858" s="400"/>
      <c r="DZ858" s="401"/>
      <c r="EA858" s="400"/>
      <c r="EB858" s="401"/>
      <c r="EC858" s="400"/>
      <c r="ED858" s="401"/>
      <c r="EE858" s="400"/>
      <c r="EF858" s="401"/>
      <c r="EG858" s="400"/>
      <c r="EH858" s="401"/>
      <c r="EI858" s="400"/>
      <c r="EJ858" s="447"/>
      <c r="EK858" s="511"/>
      <c r="EL858" s="514"/>
      <c r="EM858" s="448"/>
      <c r="EN858" s="344"/>
      <c r="EO858" s="345"/>
      <c r="EP858" s="171">
        <f t="shared" si="961"/>
        <v>0</v>
      </c>
      <c r="EQ858" s="171">
        <f t="shared" si="962"/>
        <v>0</v>
      </c>
      <c r="ER858" s="171">
        <f t="shared" si="963"/>
        <v>0</v>
      </c>
      <c r="ES858" s="171">
        <f t="shared" si="964"/>
        <v>0</v>
      </c>
      <c r="ET858" s="171">
        <f t="shared" si="965"/>
        <v>0</v>
      </c>
      <c r="EU858" s="171">
        <f t="shared" si="966"/>
        <v>0</v>
      </c>
      <c r="EV858" s="172">
        <f t="shared" si="967"/>
        <v>0</v>
      </c>
      <c r="EW858" s="125"/>
      <c r="EX858" s="248">
        <f t="shared" si="979"/>
        <v>0</v>
      </c>
      <c r="EY858" s="174">
        <f>(L858*regular)+(M858*Cadeirantee)</f>
        <v>0</v>
      </c>
      <c r="EZ858" s="249">
        <f>SUMIF(FG858:GJ858,"&gt;0")</f>
        <v>0</v>
      </c>
      <c r="FA858" s="249">
        <f>SUMIF(FG858:GJ858,"&lt;0")+SUMIF(GN858:HP858,"&lt;0")</f>
        <v>0</v>
      </c>
      <c r="FB858" s="174">
        <v>0</v>
      </c>
      <c r="FC858" s="126">
        <f>N858*km*'VALORES TABELA'!$B$13</f>
        <v>0</v>
      </c>
      <c r="FD858" s="250">
        <f t="shared" si="980"/>
        <v>0</v>
      </c>
      <c r="FE858" s="105"/>
      <c r="FF858" s="108"/>
      <c r="FG858" s="108"/>
      <c r="FH858" s="108"/>
      <c r="FI858" s="108"/>
      <c r="FJ858" s="108"/>
      <c r="FK858" s="108"/>
      <c r="FL858" s="108"/>
      <c r="FM858" s="108"/>
      <c r="FN858" s="108"/>
      <c r="FO858" s="108"/>
      <c r="FP858" s="108"/>
      <c r="FQ858" s="108"/>
      <c r="FR858" s="108"/>
      <c r="FS858" s="108"/>
      <c r="FT858" s="108"/>
      <c r="FU858" s="108"/>
      <c r="FV858" s="108"/>
      <c r="FW858" s="108"/>
      <c r="FX858" s="108"/>
      <c r="FY858" s="108"/>
      <c r="FZ858" s="108"/>
      <c r="GA858" s="108"/>
      <c r="GB858" s="108"/>
      <c r="GC858" s="108"/>
      <c r="GD858" s="108"/>
      <c r="GE858" s="108"/>
      <c r="GF858" s="108"/>
      <c r="GG858" s="108"/>
      <c r="GH858" s="108"/>
      <c r="GI858" s="108"/>
      <c r="GJ858" s="108"/>
      <c r="GK858" s="251"/>
      <c r="GL858" s="103">
        <f t="shared" si="968"/>
        <v>0</v>
      </c>
      <c r="GM858" s="124"/>
      <c r="GN858" s="104"/>
      <c r="GO858" s="104"/>
      <c r="GP858" s="104"/>
      <c r="GQ858" s="104"/>
      <c r="GR858" s="104"/>
      <c r="GS858" s="104"/>
      <c r="GT858" s="104"/>
      <c r="GU858" s="104"/>
      <c r="GV858" s="104"/>
      <c r="GW858" s="104"/>
      <c r="GX858" s="104"/>
      <c r="GY858" s="104"/>
      <c r="GZ858" s="104"/>
      <c r="HA858" s="104"/>
      <c r="HB858" s="104"/>
      <c r="HC858" s="104"/>
      <c r="HD858" s="104"/>
      <c r="HE858" s="104"/>
      <c r="HF858" s="104"/>
      <c r="HG858" s="104"/>
      <c r="HH858" s="104"/>
      <c r="HI858" s="104"/>
      <c r="HJ858" s="104"/>
      <c r="HK858" s="104"/>
      <c r="HL858" s="104"/>
      <c r="HM858" s="104"/>
      <c r="HN858" s="104"/>
      <c r="HO858" s="104"/>
      <c r="HP858" s="104"/>
      <c r="HQ858" s="64"/>
      <c r="HR858" s="64"/>
      <c r="HS858" s="64"/>
      <c r="HT858" s="64"/>
      <c r="HU858" s="64"/>
      <c r="HV858" s="64"/>
      <c r="HW858" s="105"/>
      <c r="HX858" s="64"/>
      <c r="HY858" s="280">
        <f t="shared" si="981"/>
        <v>0</v>
      </c>
      <c r="HZ858" s="280">
        <f t="shared" si="982"/>
        <v>0</v>
      </c>
      <c r="IA858" s="280">
        <f t="shared" si="983"/>
        <v>0</v>
      </c>
      <c r="IB858" s="64"/>
      <c r="IC858" s="64"/>
    </row>
    <row r="859" spans="1:237" s="106" customFormat="1" ht="22.5" customHeight="1" x14ac:dyDescent="0.25">
      <c r="A859" s="368" t="s">
        <v>3941</v>
      </c>
      <c r="B859" s="369" t="s">
        <v>3942</v>
      </c>
      <c r="C859" s="375" t="s">
        <v>3229</v>
      </c>
      <c r="D859" s="371" t="s">
        <v>3934</v>
      </c>
      <c r="E859" s="371" t="s">
        <v>3943</v>
      </c>
      <c r="F859" s="376" t="s">
        <v>3222</v>
      </c>
      <c r="G859" s="376" t="s">
        <v>3223</v>
      </c>
      <c r="H859" s="373" t="s">
        <v>249</v>
      </c>
      <c r="I859" s="374" t="s">
        <v>3944</v>
      </c>
      <c r="J859" s="421" t="s">
        <v>3227</v>
      </c>
      <c r="K859" s="423" t="s">
        <v>3232</v>
      </c>
      <c r="L859" s="329">
        <f>CONTINUA!BV859</f>
        <v>0</v>
      </c>
      <c r="M859" s="329">
        <f>CONTINUA!BW859</f>
        <v>0</v>
      </c>
      <c r="N859" s="657"/>
      <c r="O859" s="658" t="s">
        <v>4237</v>
      </c>
      <c r="P859" s="659" t="s">
        <v>206</v>
      </c>
      <c r="Q859" s="400"/>
      <c r="R859" s="401"/>
      <c r="S859" s="400"/>
      <c r="T859" s="401"/>
      <c r="U859" s="400"/>
      <c r="V859" s="401"/>
      <c r="W859" s="400"/>
      <c r="X859" s="401"/>
      <c r="Y859" s="400"/>
      <c r="Z859" s="401"/>
      <c r="AA859" s="400"/>
      <c r="AB859" s="401"/>
      <c r="AC859" s="400"/>
      <c r="AD859" s="401"/>
      <c r="AE859" s="400"/>
      <c r="AF859" s="401"/>
      <c r="AG859" s="400"/>
      <c r="AH859" s="401"/>
      <c r="AI859" s="400"/>
      <c r="AJ859" s="401"/>
      <c r="AK859" s="400"/>
      <c r="AL859" s="401"/>
      <c r="AM859" s="400"/>
      <c r="AN859" s="401"/>
      <c r="AO859" s="400"/>
      <c r="AP859" s="401"/>
      <c r="AQ859" s="400"/>
      <c r="AR859" s="401"/>
      <c r="AS859" s="400"/>
      <c r="AT859" s="401"/>
      <c r="AU859" s="400"/>
      <c r="AV859" s="401"/>
      <c r="AW859" s="400"/>
      <c r="AX859" s="401"/>
      <c r="AY859" s="400"/>
      <c r="AZ859" s="401"/>
      <c r="BA859" s="400"/>
      <c r="BB859" s="401"/>
      <c r="BC859" s="400"/>
      <c r="BD859" s="401"/>
      <c r="BE859" s="400"/>
      <c r="BF859" s="401"/>
      <c r="BG859" s="400"/>
      <c r="BH859" s="401"/>
      <c r="BI859" s="400"/>
      <c r="BJ859" s="401"/>
      <c r="BK859" s="400"/>
      <c r="BL859" s="401"/>
      <c r="BM859" s="400"/>
      <c r="BN859" s="401"/>
      <c r="BO859" s="400"/>
      <c r="BP859" s="401"/>
      <c r="BQ859" s="400"/>
      <c r="BR859" s="401"/>
      <c r="BS859" s="400"/>
      <c r="BT859" s="401"/>
      <c r="BU859" s="400"/>
      <c r="BV859" s="401"/>
      <c r="BW859" s="400"/>
      <c r="BX859" s="401"/>
      <c r="BY859" s="400"/>
      <c r="BZ859" s="401"/>
      <c r="CA859" s="400"/>
      <c r="CB859" s="401"/>
      <c r="CC859" s="400"/>
      <c r="CD859" s="401"/>
      <c r="CE859" s="400"/>
      <c r="CF859" s="401"/>
      <c r="CG859" s="400"/>
      <c r="CH859" s="401"/>
      <c r="CI859" s="400"/>
      <c r="CJ859" s="401"/>
      <c r="CK859" s="400"/>
      <c r="CL859" s="401"/>
      <c r="CM859" s="400"/>
      <c r="CN859" s="401"/>
      <c r="CO859" s="400"/>
      <c r="CP859" s="401"/>
      <c r="CQ859" s="400"/>
      <c r="CR859" s="401"/>
      <c r="CS859" s="400"/>
      <c r="CT859" s="401"/>
      <c r="CU859" s="400"/>
      <c r="CV859" s="401"/>
      <c r="CW859" s="400"/>
      <c r="CX859" s="401"/>
      <c r="CY859" s="400"/>
      <c r="CZ859" s="401"/>
      <c r="DA859" s="400"/>
      <c r="DB859" s="401"/>
      <c r="DC859" s="400"/>
      <c r="DD859" s="401"/>
      <c r="DE859" s="400"/>
      <c r="DF859" s="401"/>
      <c r="DG859" s="400"/>
      <c r="DH859" s="401"/>
      <c r="DI859" s="400"/>
      <c r="DJ859" s="401"/>
      <c r="DK859" s="400"/>
      <c r="DL859" s="401"/>
      <c r="DM859" s="400"/>
      <c r="DN859" s="401"/>
      <c r="DO859" s="400"/>
      <c r="DP859" s="401"/>
      <c r="DQ859" s="400"/>
      <c r="DR859" s="401"/>
      <c r="DS859" s="400"/>
      <c r="DT859" s="401"/>
      <c r="DU859" s="400"/>
      <c r="DV859" s="401"/>
      <c r="DW859" s="400"/>
      <c r="DX859" s="401"/>
      <c r="DY859" s="400"/>
      <c r="DZ859" s="401"/>
      <c r="EA859" s="400"/>
      <c r="EB859" s="401"/>
      <c r="EC859" s="400"/>
      <c r="ED859" s="401"/>
      <c r="EE859" s="400"/>
      <c r="EF859" s="401"/>
      <c r="EG859" s="400"/>
      <c r="EH859" s="401"/>
      <c r="EI859" s="400"/>
      <c r="EJ859" s="447"/>
      <c r="EK859" s="511"/>
      <c r="EL859" s="514"/>
      <c r="EM859" s="448"/>
      <c r="EN859" s="344"/>
      <c r="EO859" s="345"/>
      <c r="EP859" s="171">
        <f t="shared" si="961"/>
        <v>0</v>
      </c>
      <c r="EQ859" s="171">
        <f t="shared" si="962"/>
        <v>0</v>
      </c>
      <c r="ER859" s="171">
        <f t="shared" si="963"/>
        <v>0</v>
      </c>
      <c r="ES859" s="171">
        <f t="shared" si="964"/>
        <v>0</v>
      </c>
      <c r="ET859" s="171">
        <f t="shared" si="965"/>
        <v>0</v>
      </c>
      <c r="EU859" s="171">
        <f t="shared" si="966"/>
        <v>0</v>
      </c>
      <c r="EV859" s="172">
        <f t="shared" si="967"/>
        <v>0</v>
      </c>
      <c r="EW859" s="127"/>
      <c r="EX859" s="248">
        <f t="shared" si="979"/>
        <v>0</v>
      </c>
      <c r="EY859" s="174">
        <f>(L859*regular)+(M859*Cadeirantee)</f>
        <v>0</v>
      </c>
      <c r="EZ859" s="249">
        <f>SUMIF(FG859:GJ859,"&gt;0")</f>
        <v>0</v>
      </c>
      <c r="FA859" s="249">
        <f>SUMIF(FG859:GJ859,"&lt;0")+SUMIF(GN859:HP859,"&lt;0")</f>
        <v>0</v>
      </c>
      <c r="FB859" s="174">
        <v>0</v>
      </c>
      <c r="FC859" s="126">
        <f>N859*km*'VALORES TABELA'!$B$13</f>
        <v>0</v>
      </c>
      <c r="FD859" s="250">
        <f t="shared" si="980"/>
        <v>0</v>
      </c>
      <c r="FE859" s="105"/>
      <c r="FF859" s="118"/>
      <c r="FG859" s="118"/>
      <c r="FH859" s="118"/>
      <c r="FI859" s="118"/>
      <c r="FJ859" s="118"/>
      <c r="FK859" s="118"/>
      <c r="FL859" s="118"/>
      <c r="FM859" s="118"/>
      <c r="FN859" s="118"/>
      <c r="FO859" s="118"/>
      <c r="FP859" s="118"/>
      <c r="FQ859" s="118"/>
      <c r="FR859" s="118"/>
      <c r="FS859" s="118"/>
      <c r="FT859" s="118"/>
      <c r="FU859" s="118"/>
      <c r="FV859" s="118"/>
      <c r="FW859" s="118"/>
      <c r="FX859" s="118"/>
      <c r="FY859" s="118"/>
      <c r="FZ859" s="118"/>
      <c r="GA859" s="118"/>
      <c r="GB859" s="118"/>
      <c r="GC859" s="118"/>
      <c r="GD859" s="118"/>
      <c r="GE859" s="118"/>
      <c r="GF859" s="118"/>
      <c r="GG859" s="118"/>
      <c r="GH859" s="118"/>
      <c r="GI859" s="118"/>
      <c r="GJ859" s="118"/>
      <c r="GK859" s="252"/>
      <c r="GL859" s="103">
        <f t="shared" si="968"/>
        <v>0</v>
      </c>
      <c r="GM859" s="124"/>
      <c r="GN859" s="104"/>
      <c r="GO859" s="104"/>
      <c r="GP859" s="104"/>
      <c r="GQ859" s="104"/>
      <c r="GR859" s="104"/>
      <c r="GS859" s="104"/>
      <c r="GT859" s="104"/>
      <c r="GU859" s="104"/>
      <c r="GV859" s="104"/>
      <c r="GW859" s="104"/>
      <c r="GX859" s="104"/>
      <c r="GY859" s="104"/>
      <c r="GZ859" s="104"/>
      <c r="HA859" s="104"/>
      <c r="HB859" s="104"/>
      <c r="HC859" s="104"/>
      <c r="HD859" s="104"/>
      <c r="HE859" s="104"/>
      <c r="HF859" s="104"/>
      <c r="HG859" s="104"/>
      <c r="HH859" s="104"/>
      <c r="HI859" s="104"/>
      <c r="HJ859" s="104"/>
      <c r="HK859" s="104"/>
      <c r="HL859" s="104"/>
      <c r="HM859" s="104"/>
      <c r="HN859" s="104"/>
      <c r="HO859" s="104"/>
      <c r="HP859" s="104"/>
      <c r="HQ859" s="64"/>
      <c r="HR859" s="65"/>
      <c r="HS859" s="65"/>
      <c r="HT859" s="65"/>
      <c r="HU859" s="65"/>
      <c r="HV859" s="65"/>
      <c r="HW859" s="105"/>
      <c r="HX859" s="65"/>
      <c r="HY859" s="280">
        <f t="shared" si="981"/>
        <v>0</v>
      </c>
      <c r="HZ859" s="280">
        <f t="shared" si="982"/>
        <v>0</v>
      </c>
      <c r="IA859" s="280">
        <f t="shared" si="983"/>
        <v>0</v>
      </c>
      <c r="IB859" s="65"/>
      <c r="IC859" s="65"/>
    </row>
    <row r="860" spans="1:237" s="106" customFormat="1" ht="22.5" customHeight="1" thickBot="1" x14ac:dyDescent="0.3">
      <c r="A860" s="377" t="s">
        <v>3941</v>
      </c>
      <c r="B860" s="378" t="s">
        <v>3942</v>
      </c>
      <c r="C860" s="379" t="s">
        <v>3229</v>
      </c>
      <c r="D860" s="380" t="s">
        <v>3934</v>
      </c>
      <c r="E860" s="380" t="s">
        <v>3943</v>
      </c>
      <c r="F860" s="381" t="s">
        <v>3222</v>
      </c>
      <c r="G860" s="381" t="s">
        <v>3223</v>
      </c>
      <c r="H860" s="382" t="s">
        <v>249</v>
      </c>
      <c r="I860" s="383" t="s">
        <v>3944</v>
      </c>
      <c r="J860" s="421" t="s">
        <v>3227</v>
      </c>
      <c r="K860" s="424" t="s">
        <v>60</v>
      </c>
      <c r="L860" s="329">
        <f>CONTINUA!BV860</f>
        <v>0</v>
      </c>
      <c r="M860" s="329">
        <f>CONTINUA!BW860</f>
        <v>0</v>
      </c>
      <c r="N860" s="657"/>
      <c r="O860" s="658" t="s">
        <v>4237</v>
      </c>
      <c r="P860" s="659" t="s">
        <v>206</v>
      </c>
      <c r="Q860" s="400"/>
      <c r="R860" s="401"/>
      <c r="S860" s="400"/>
      <c r="T860" s="401"/>
      <c r="U860" s="400"/>
      <c r="V860" s="401"/>
      <c r="W860" s="400"/>
      <c r="X860" s="401"/>
      <c r="Y860" s="400"/>
      <c r="Z860" s="401"/>
      <c r="AA860" s="400"/>
      <c r="AB860" s="401"/>
      <c r="AC860" s="400"/>
      <c r="AD860" s="401"/>
      <c r="AE860" s="400"/>
      <c r="AF860" s="401"/>
      <c r="AG860" s="400"/>
      <c r="AH860" s="401"/>
      <c r="AI860" s="400"/>
      <c r="AJ860" s="401"/>
      <c r="AK860" s="400"/>
      <c r="AL860" s="401"/>
      <c r="AM860" s="400"/>
      <c r="AN860" s="401"/>
      <c r="AO860" s="400"/>
      <c r="AP860" s="401"/>
      <c r="AQ860" s="400"/>
      <c r="AR860" s="401"/>
      <c r="AS860" s="400"/>
      <c r="AT860" s="401"/>
      <c r="AU860" s="400"/>
      <c r="AV860" s="401"/>
      <c r="AW860" s="400"/>
      <c r="AX860" s="401"/>
      <c r="AY860" s="400"/>
      <c r="AZ860" s="401"/>
      <c r="BA860" s="400"/>
      <c r="BB860" s="401"/>
      <c r="BC860" s="400"/>
      <c r="BD860" s="401"/>
      <c r="BE860" s="400"/>
      <c r="BF860" s="401"/>
      <c r="BG860" s="400"/>
      <c r="BH860" s="401"/>
      <c r="BI860" s="400"/>
      <c r="BJ860" s="401"/>
      <c r="BK860" s="400"/>
      <c r="BL860" s="401"/>
      <c r="BM860" s="400"/>
      <c r="BN860" s="401"/>
      <c r="BO860" s="400"/>
      <c r="BP860" s="401"/>
      <c r="BQ860" s="400"/>
      <c r="BR860" s="401"/>
      <c r="BS860" s="400"/>
      <c r="BT860" s="401"/>
      <c r="BU860" s="400"/>
      <c r="BV860" s="401"/>
      <c r="BW860" s="400"/>
      <c r="BX860" s="401"/>
      <c r="BY860" s="400"/>
      <c r="BZ860" s="401"/>
      <c r="CA860" s="400"/>
      <c r="CB860" s="401"/>
      <c r="CC860" s="400"/>
      <c r="CD860" s="401"/>
      <c r="CE860" s="400"/>
      <c r="CF860" s="401"/>
      <c r="CG860" s="400"/>
      <c r="CH860" s="401"/>
      <c r="CI860" s="400"/>
      <c r="CJ860" s="401"/>
      <c r="CK860" s="400"/>
      <c r="CL860" s="401"/>
      <c r="CM860" s="400"/>
      <c r="CN860" s="401"/>
      <c r="CO860" s="400"/>
      <c r="CP860" s="401"/>
      <c r="CQ860" s="400"/>
      <c r="CR860" s="401"/>
      <c r="CS860" s="400"/>
      <c r="CT860" s="401"/>
      <c r="CU860" s="400"/>
      <c r="CV860" s="401"/>
      <c r="CW860" s="400"/>
      <c r="CX860" s="401"/>
      <c r="CY860" s="400"/>
      <c r="CZ860" s="401"/>
      <c r="DA860" s="400"/>
      <c r="DB860" s="401"/>
      <c r="DC860" s="400"/>
      <c r="DD860" s="401"/>
      <c r="DE860" s="400"/>
      <c r="DF860" s="401"/>
      <c r="DG860" s="400"/>
      <c r="DH860" s="401"/>
      <c r="DI860" s="400"/>
      <c r="DJ860" s="401"/>
      <c r="DK860" s="400"/>
      <c r="DL860" s="401"/>
      <c r="DM860" s="400"/>
      <c r="DN860" s="401"/>
      <c r="DO860" s="400"/>
      <c r="DP860" s="401"/>
      <c r="DQ860" s="400"/>
      <c r="DR860" s="401"/>
      <c r="DS860" s="400"/>
      <c r="DT860" s="401"/>
      <c r="DU860" s="400"/>
      <c r="DV860" s="401"/>
      <c r="DW860" s="400"/>
      <c r="DX860" s="401"/>
      <c r="DY860" s="400"/>
      <c r="DZ860" s="401"/>
      <c r="EA860" s="400"/>
      <c r="EB860" s="401"/>
      <c r="EC860" s="400"/>
      <c r="ED860" s="401"/>
      <c r="EE860" s="400"/>
      <c r="EF860" s="401"/>
      <c r="EG860" s="400"/>
      <c r="EH860" s="401"/>
      <c r="EI860" s="400"/>
      <c r="EJ860" s="447"/>
      <c r="EK860" s="512"/>
      <c r="EL860" s="515"/>
      <c r="EM860" s="450"/>
      <c r="EN860" s="348"/>
      <c r="EO860" s="348"/>
      <c r="EP860" s="179">
        <f t="shared" si="961"/>
        <v>0</v>
      </c>
      <c r="EQ860" s="179">
        <f t="shared" si="962"/>
        <v>0</v>
      </c>
      <c r="ER860" s="179">
        <f t="shared" si="963"/>
        <v>0</v>
      </c>
      <c r="ES860" s="179">
        <f t="shared" si="964"/>
        <v>0</v>
      </c>
      <c r="ET860" s="179">
        <f t="shared" si="965"/>
        <v>0</v>
      </c>
      <c r="EU860" s="179">
        <f t="shared" si="966"/>
        <v>0</v>
      </c>
      <c r="EV860" s="172">
        <f t="shared" si="967"/>
        <v>0</v>
      </c>
      <c r="EW860" s="253"/>
      <c r="EX860" s="254">
        <v>0</v>
      </c>
      <c r="EY860" s="180">
        <v>0</v>
      </c>
      <c r="EZ860" s="255">
        <v>0</v>
      </c>
      <c r="FA860" s="255">
        <v>0</v>
      </c>
      <c r="FB860" s="180">
        <f>SUM(FF860:GI860)/2</f>
        <v>0</v>
      </c>
      <c r="FC860" s="256">
        <f>N860*km*'VALORES TABELA'!$B$13</f>
        <v>0</v>
      </c>
      <c r="FD860" s="250">
        <f t="shared" si="980"/>
        <v>0</v>
      </c>
      <c r="FE860" s="257"/>
      <c r="FF860" s="181">
        <f>((Q860+S860)*Percapita)+((R860+T860)*Cadeirante)</f>
        <v>0</v>
      </c>
      <c r="FG860" s="181">
        <f>((U860+W860)*Percapita/30*FG$4)+((V860+X860)*Cadeirante/30*FG$4)</f>
        <v>0</v>
      </c>
      <c r="FH860" s="181">
        <f>((Y860+AA860)*Percapita/30*FH$4)+((Z860+AB860)*Cadeirante/30*FH$4)</f>
        <v>0</v>
      </c>
      <c r="FI860" s="181">
        <f>((AC860+AE860)*Percapita/30*FI$4)+((AD860+AF860)*Cadeirante/30*FI$4)</f>
        <v>0</v>
      </c>
      <c r="FJ860" s="181">
        <f>((AG860+AI860)*Percapita/30*FJ$4)+((AH860+AJ860)*Cadeirante/30*FJ$4)</f>
        <v>0</v>
      </c>
      <c r="FK860" s="181">
        <f>((AK860+AM860)*Percapita/30*FK$4)+((AL860+AN860)*Cadeirante/30*FK$4)</f>
        <v>0</v>
      </c>
      <c r="FL860" s="181">
        <f>((AO860+AQ860)*Percapita/30*FL$4)+((AP860+AR860)*Cadeirante/30*FL$4)</f>
        <v>0</v>
      </c>
      <c r="FM860" s="181">
        <f>((AS860+AU860)*Percapita/30*FM$4)+((AT860+AV860)*Cadeirante/30*FM$4)</f>
        <v>0</v>
      </c>
      <c r="FN860" s="181">
        <f>((AW860+AY860)*Percapita/30*FN$4)+((AX860+AZ860)*Cadeirante/30*FN$4)</f>
        <v>0</v>
      </c>
      <c r="FO860" s="181">
        <f>((BA860+BC860)*Percapita/30*FO$4)+((BB860+BD860)*Cadeirante/30*FO$4)</f>
        <v>0</v>
      </c>
      <c r="FP860" s="181">
        <f>((BE860+BG860)*Percapita/30*FP$4)+((BF860+BH860)*Cadeirante/30*FP$4)</f>
        <v>0</v>
      </c>
      <c r="FQ860" s="181">
        <f>((BI860+BK860)*Percapita/30*FQ$4)+((BJ860+BL860)*Cadeirante/30*FQ$4)</f>
        <v>0</v>
      </c>
      <c r="FR860" s="181">
        <f>((BM860+BO860)*Percapita/30*FR$4)+((BN860+BP860)*Cadeirante/30*FR$4)</f>
        <v>0</v>
      </c>
      <c r="FS860" s="181">
        <f>((BQ860+BS860)*Percapita/30*FS$4)+((BR860+BT860)*Cadeirante/30*FS$4)</f>
        <v>0</v>
      </c>
      <c r="FT860" s="181">
        <f>((BU860+BW860)*Percapita/30*FT$4)+((BV860+BX860)*Cadeirante/30*FT$4)</f>
        <v>0</v>
      </c>
      <c r="FU860" s="181">
        <f>((BY860+CA860)*Percapita/30*FU$4)+((BZ860+CB860)*Cadeirante/30*FU$4)</f>
        <v>0</v>
      </c>
      <c r="FV860" s="181">
        <f>((CC860+CE860)*Percapita/30*FV$4)+((CD860+CF860)*Cadeirante/30*FV$4)</f>
        <v>0</v>
      </c>
      <c r="FW860" s="181">
        <f>((CG860+CI860)*Percapita/30*FW$4)+((CI860+CK860)*Cadeirante/30*FW$4)</f>
        <v>0</v>
      </c>
      <c r="FX860" s="181">
        <f>((CK860+CM860)*Percapita/30*FX$4)+((CL860+CN860)*Cadeirante/30*FX$4)</f>
        <v>0</v>
      </c>
      <c r="FY860" s="181">
        <f>((CO860+CQ860)*Percapita/30*FY$4)+((CP860+CR860)*Cadeirante/30*FY$4)</f>
        <v>0</v>
      </c>
      <c r="FZ860" s="181">
        <f>((CS860+CU860)*Percapita/30*FZ$4)+((CT860+CV860)*Cadeirante/30*FZ$4)</f>
        <v>0</v>
      </c>
      <c r="GA860" s="181">
        <f>((CW860+CY860)*Percapita/30*GA$4)+((CX860+CZ860)*Cadeirante/30*GA$4)</f>
        <v>0</v>
      </c>
      <c r="GB860" s="181">
        <f>((DA860+DC860)*Percapita/30*GB$4)+((DB860+DD860)*Cadeirante/30*GB$4)</f>
        <v>0</v>
      </c>
      <c r="GC860" s="181">
        <f>((DE860+DG860)*Percapita/30*GC$4)+((DF860+DH860)*Cadeirante/30*GC$4)</f>
        <v>0</v>
      </c>
      <c r="GD860" s="181">
        <f>((DI860+DK860)*Percapita/30*GD$4)+((DJ860+DL860)*Cadeirante/30*GD$4)</f>
        <v>0</v>
      </c>
      <c r="GE860" s="181">
        <f>((DM860+DO860)*Percapita/30*GE$4)+((DN860+DP860)*Cadeirante/30*GE$4)</f>
        <v>0</v>
      </c>
      <c r="GF860" s="181">
        <f>((DQ860+DS860)*Percapita/30*GF$4)+((DR860+DT860)*Cadeirante/30*GF$4)</f>
        <v>0</v>
      </c>
      <c r="GG860" s="181">
        <f>((DU860+DW860)*Percapita/30*GG$4)+((DV860+DX860)*Cadeirante/30*GG$4)</f>
        <v>0</v>
      </c>
      <c r="GH860" s="181">
        <f>((DY860+EA860)*Percapita/30*GH$4)+((DZ860+EB860)*Cadeirante/30*GH$4)</f>
        <v>0</v>
      </c>
      <c r="GI860" s="181">
        <f>((EC860+EE860)*Percapita/30*GI$4)+((ED860+EF860)*Cadeirante/30*GI$4)</f>
        <v>0</v>
      </c>
      <c r="GJ860" s="181">
        <f>((EG860+EI860)*Percapita)+((EH860+EJ860)*Cadeirante)</f>
        <v>0</v>
      </c>
      <c r="GK860" s="258"/>
      <c r="GL860" s="103">
        <f t="shared" si="968"/>
        <v>0</v>
      </c>
      <c r="GM860" s="124"/>
      <c r="GN860" s="182"/>
      <c r="GO860" s="182"/>
      <c r="GP860" s="182"/>
      <c r="GQ860" s="182"/>
      <c r="GR860" s="182"/>
      <c r="GS860" s="182"/>
      <c r="GT860" s="182"/>
      <c r="GU860" s="182"/>
      <c r="GV860" s="182"/>
      <c r="GW860" s="182"/>
      <c r="GX860" s="182"/>
      <c r="GY860" s="182"/>
      <c r="GZ860" s="182"/>
      <c r="HA860" s="182"/>
      <c r="HB860" s="182"/>
      <c r="HC860" s="182"/>
      <c r="HD860" s="182"/>
      <c r="HE860" s="182"/>
      <c r="HF860" s="182"/>
      <c r="HG860" s="182"/>
      <c r="HH860" s="182"/>
      <c r="HI860" s="182"/>
      <c r="HJ860" s="182"/>
      <c r="HK860" s="182"/>
      <c r="HL860" s="182"/>
      <c r="HM860" s="182"/>
      <c r="HN860" s="182"/>
      <c r="HO860" s="182"/>
      <c r="HP860" s="259"/>
      <c r="HQ860" s="64"/>
      <c r="HW860" s="257"/>
      <c r="HY860" s="280">
        <f t="shared" si="981"/>
        <v>0</v>
      </c>
      <c r="HZ860" s="280">
        <f t="shared" si="982"/>
        <v>0</v>
      </c>
      <c r="IA860" s="280">
        <f t="shared" si="983"/>
        <v>0</v>
      </c>
    </row>
    <row r="861" spans="1:237" s="106" customFormat="1" ht="22.5" customHeight="1" x14ac:dyDescent="0.25">
      <c r="A861" t="s">
        <v>3945</v>
      </c>
      <c r="B861" s="522" t="s">
        <v>3946</v>
      </c>
      <c r="C861" s="523">
        <v>1</v>
      </c>
      <c r="D861" s="524" t="s">
        <v>3947</v>
      </c>
      <c r="E861" s="524" t="s">
        <v>3948</v>
      </c>
      <c r="F861" s="525" t="s">
        <v>3222</v>
      </c>
      <c r="G861" s="525" t="s">
        <v>3223</v>
      </c>
      <c r="H861" s="350" t="s">
        <v>249</v>
      </c>
      <c r="I861" s="351" t="s">
        <v>3949</v>
      </c>
      <c r="J861" s="409" t="s">
        <v>3227</v>
      </c>
      <c r="K861" s="410" t="s">
        <v>3228</v>
      </c>
      <c r="L861" s="329">
        <f>CONTINUA!BV861</f>
        <v>0</v>
      </c>
      <c r="M861" s="329">
        <f>CONTINUA!BW861</f>
        <v>0</v>
      </c>
      <c r="N861" s="657"/>
      <c r="O861" s="658" t="s">
        <v>4238</v>
      </c>
      <c r="P861" s="659" t="s">
        <v>206</v>
      </c>
      <c r="Q861" s="400"/>
      <c r="R861" s="401"/>
      <c r="S861" s="400"/>
      <c r="T861" s="401"/>
      <c r="U861" s="400"/>
      <c r="V861" s="401"/>
      <c r="W861" s="400"/>
      <c r="X861" s="401"/>
      <c r="Y861" s="400"/>
      <c r="Z861" s="401"/>
      <c r="AA861" s="400"/>
      <c r="AB861" s="401"/>
      <c r="AC861" s="400"/>
      <c r="AD861" s="401"/>
      <c r="AE861" s="400"/>
      <c r="AF861" s="401"/>
      <c r="AG861" s="400"/>
      <c r="AH861" s="401"/>
      <c r="AI861" s="400"/>
      <c r="AJ861" s="401"/>
      <c r="AK861" s="400"/>
      <c r="AL861" s="401"/>
      <c r="AM861" s="400"/>
      <c r="AN861" s="401"/>
      <c r="AO861" s="400"/>
      <c r="AP861" s="401"/>
      <c r="AQ861" s="400"/>
      <c r="AR861" s="401"/>
      <c r="AS861" s="400"/>
      <c r="AT861" s="401"/>
      <c r="AU861" s="400"/>
      <c r="AV861" s="401"/>
      <c r="AW861" s="400"/>
      <c r="AX861" s="401"/>
      <c r="AY861" s="400"/>
      <c r="AZ861" s="401"/>
      <c r="BA861" s="400"/>
      <c r="BB861" s="401"/>
      <c r="BC861" s="400"/>
      <c r="BD861" s="401"/>
      <c r="BE861" s="400"/>
      <c r="BF861" s="401"/>
      <c r="BG861" s="400"/>
      <c r="BH861" s="401"/>
      <c r="BI861" s="400"/>
      <c r="BJ861" s="401"/>
      <c r="BK861" s="400"/>
      <c r="BL861" s="401"/>
      <c r="BM861" s="400"/>
      <c r="BN861" s="401"/>
      <c r="BO861" s="400"/>
      <c r="BP861" s="401"/>
      <c r="BQ861" s="400"/>
      <c r="BR861" s="401"/>
      <c r="BS861" s="400"/>
      <c r="BT861" s="401"/>
      <c r="BU861" s="400"/>
      <c r="BV861" s="401"/>
      <c r="BW861" s="400"/>
      <c r="BX861" s="401"/>
      <c r="BY861" s="400"/>
      <c r="BZ861" s="401"/>
      <c r="CA861" s="400"/>
      <c r="CB861" s="401"/>
      <c r="CC861" s="400"/>
      <c r="CD861" s="401"/>
      <c r="CE861" s="400"/>
      <c r="CF861" s="401"/>
      <c r="CG861" s="400"/>
      <c r="CH861" s="401"/>
      <c r="CI861" s="400"/>
      <c r="CJ861" s="401"/>
      <c r="CK861" s="400"/>
      <c r="CL861" s="401"/>
      <c r="CM861" s="400"/>
      <c r="CN861" s="401"/>
      <c r="CO861" s="400"/>
      <c r="CP861" s="401"/>
      <c r="CQ861" s="400"/>
      <c r="CR861" s="401"/>
      <c r="CS861" s="400"/>
      <c r="CT861" s="401"/>
      <c r="CU861" s="400"/>
      <c r="CV861" s="401"/>
      <c r="CW861" s="400"/>
      <c r="CX861" s="401"/>
      <c r="CY861" s="400"/>
      <c r="CZ861" s="401"/>
      <c r="DA861" s="400"/>
      <c r="DB861" s="401"/>
      <c r="DC861" s="400"/>
      <c r="DD861" s="401"/>
      <c r="DE861" s="400"/>
      <c r="DF861" s="401"/>
      <c r="DG861" s="400"/>
      <c r="DH861" s="401"/>
      <c r="DI861" s="400"/>
      <c r="DJ861" s="401"/>
      <c r="DK861" s="400"/>
      <c r="DL861" s="401"/>
      <c r="DM861" s="400"/>
      <c r="DN861" s="401"/>
      <c r="DO861" s="400"/>
      <c r="DP861" s="401"/>
      <c r="DQ861" s="400"/>
      <c r="DR861" s="401"/>
      <c r="DS861" s="400"/>
      <c r="DT861" s="401"/>
      <c r="DU861" s="400"/>
      <c r="DV861" s="401"/>
      <c r="DW861" s="400"/>
      <c r="DX861" s="401"/>
      <c r="DY861" s="400"/>
      <c r="DZ861" s="401"/>
      <c r="EA861" s="400"/>
      <c r="EB861" s="401"/>
      <c r="EC861" s="400"/>
      <c r="ED861" s="401"/>
      <c r="EE861" s="400"/>
      <c r="EF861" s="401"/>
      <c r="EG861" s="400"/>
      <c r="EH861" s="401"/>
      <c r="EI861" s="400"/>
      <c r="EJ861" s="447"/>
      <c r="EK861" s="510"/>
      <c r="EL861" s="513"/>
      <c r="EM861" s="520"/>
      <c r="EN861" s="520"/>
      <c r="EO861" s="520"/>
      <c r="EP861" s="171">
        <f t="shared" si="961"/>
        <v>0</v>
      </c>
      <c r="EQ861" s="171">
        <f t="shared" si="962"/>
        <v>0</v>
      </c>
      <c r="ER861" s="171">
        <f t="shared" si="963"/>
        <v>0</v>
      </c>
      <c r="ES861" s="171">
        <f t="shared" si="964"/>
        <v>0</v>
      </c>
      <c r="ET861" s="171">
        <f t="shared" si="965"/>
        <v>0</v>
      </c>
      <c r="EU861" s="171">
        <f t="shared" si="966"/>
        <v>0</v>
      </c>
      <c r="EV861" s="172">
        <f t="shared" si="967"/>
        <v>0</v>
      </c>
      <c r="EW861" s="367">
        <f>IF(C861=4,IF(MAX(Q861:EJ863)&gt;0,(Especiall/30*(IF(($G861-$F861)=($G$5-$F$5),30,IF(DAY($G861)=31,($G861-$F861),($G861-$F861)+1)))),0),0)</f>
        <v>0</v>
      </c>
      <c r="EX861" s="248">
        <f t="shared" ref="EX861:EX864" si="984">FF861</f>
        <v>12885.740000000002</v>
      </c>
      <c r="EY861" s="174">
        <f>(L861*regular)+(M861*Cadeirantee)</f>
        <v>0</v>
      </c>
      <c r="EZ861" s="249">
        <f>SUMIF(FG861:GJ861,"&gt;0")</f>
        <v>0</v>
      </c>
      <c r="FA861" s="249">
        <f>SUMIF(FG861:GJ861,"&lt;0")+SUMIF(GN861:HP861,"&lt;0")</f>
        <v>-269.661</v>
      </c>
      <c r="FB861" s="174">
        <v>0</v>
      </c>
      <c r="FC861" s="175">
        <f>N861*km*'VALORES TABELA'!$B$13</f>
        <v>0</v>
      </c>
      <c r="FD861" s="250">
        <f>GL861</f>
        <v>0</v>
      </c>
      <c r="FE861" s="176">
        <f>(EW861+EW862+EW863+EW864+EX861+EX862+EX863+EX864+EY861+EY862+EY863+EY864+EY865+EZ861+EZ862+EZ863+EZ864+FA861+FA862+FA863+FA864+FC861+FC862+FC863+FC864+HY861-HZ861-IA861+FD861+FD862+FD863+FD864+FB865)</f>
        <v>12628.044440000001</v>
      </c>
      <c r="FF861" s="177">
        <f>IF(C861=4,SUM(Q861+Q862+Q863+S861+S862+S863)*Percapita/30*FF$4+(R861+R862+R863+T861+T862+T863)*Cadeirante/30*FF$4,IF(C861=3,IF(Q864+S864=10,Fixo/30*FF$4+(Q861+Q862+Q863+S861+S862+S863)*Percapita/30*FF$4+(R864+T864)*Cadeirante/30*FF$4,IF(Q864+S864&lt;=9,(Q864+S864)*Crechee/30*FF$4)+(R864+T864)*Cadeirante/30*FF$4+(Q861+Q862+Q863+S861+S862+S863)*Percapita/30*FF$4)+IF(Q864+S864&gt;=11,Fixo/30*FF$4+(Q864+S864-10)*Crechee/30*FF$4,0),IF(C861=2,IF(R861+R862+R863+R864+T861+T862+T863+T864=1,Cadeirante/30*FF$4,IF(R861+R862+R863+R864+T861+T862+T863+T864=2,Fixo/30*FF$4,IF(R861+R862+R863+R864+T861+T862+T863+T864&gt;2,Fixo/30*FF$4+(R861+R862+R863+R864+T861+T862+T863+T864-2)*Cadeirante/30*FF$4)))+(Q861+Q862+Q863+S861+S862+S863)*Percapita/30*FF$4+(Q864+S864)*Crechee/30*FF$4,IF(C861=1,IF(Q861+Q862+Q863+R861+R862+R863+S861+S862+S863+T861+T862+T863&lt;=15,(Q861+Q862+Q863+S861+S862+S863)*Percapita/30*FF$4,IF(Q861+Q862+Q863+R861+R862+R863+S861+S862+S863+T861+T862+T863&gt;=16,Fixo/30*FF$4+(Q861+Q862+Q863+R861+R862+R863+S861+S862+S863+T861+T862-16)*Percapita/30*FF$4))))))</f>
        <v>12885.740000000002</v>
      </c>
      <c r="FG861" s="177">
        <f>IF(C861=4,SUM(U861+U862+U863+W861+W862+W863)*Percapita/30*FG$4+(V861+V862+V863+X861+X862+X863)*Cadeirante/30*FG$4,IF(C861=3,IF(U864+W864=10,Fixo/30*FG$4+(U861+U862+U863+W861+W862+W863)*Percapita/30*FG$4+(V864+X864)*Cadeirante/30*FG$4,IF(U864+W864&lt;=9,(U864+W864)*Crechee/30*FG$4)+(V864+X864)*Cadeirante/30*FG$4+(U861+U862+U863+W861+W862+W863)*Percapita/30*FG$4)+IF(U864+W864&gt;=11,Fixo/30*FG$4+(U864+W864-10)*Crechee/30*FG$4,0),IF(C861=2,IF(V861+V862+V863+V864+X861+X862+X863+X864=1,Cadeirante/30*FG$4,IF(V861+V862+V863+V864+X861+X862+X863+X864=2,Fixo/30*FG$4,IF(V861+V862+V863+V864+X861+X862+X863+X864&gt;2,Fixo/30*FG$4+(V861+V862+V863+V864+X861+X862+X863+X864-2)*Cadeirante/30*FG$4)))+(U861+U862+U863+W861+W862+W863)*Percapita/30*FG$4+(U864+W864)*Crechee/30*FG$4,IF(C861=1,IF(U861+U862+U863+V861+V862+V863+W861+W862+W863+X861+X862+X863&lt;=15,(U861+U862+U863+W861+W862+W863)*Percapita/30*FG$4,IF(U861+U862+U863+V861+V862+V863+W861+W862+W863+X861+X862+X863&gt;=16,Fixo/30*FG$4+(U861+U862+U863+V861+V862+V863+W861+W862+W863+X861+X862-16)*Percapita/30*FG$4))))))</f>
        <v>0</v>
      </c>
      <c r="FH861" s="177">
        <f>IF(C861=4,SUM(Y861+Y862+Y863+AA861+AA862+AA863)*Percapita/30*FH$4+(Z861+Z862+Z863+AB861+AB862+AB863)*Cadeirante/30*FH$4,IF(C861=3,IF(Y864+AA864=10,Fixo/30*FH$4+(Y861+Y862+Y863+AA861+AA862+AA863)*Percapita/30*FH$4+(Z864+AB864)*Cadeirante/30*FH$4,IF(Y864+AA864&lt;=9,(Y864+AA864)*Crechee/30*FH$4)+(Z864+AB864)*Cadeirante/30*FH$4+(Y861+Y862+Y863+AA861+AA862+AA863)*Percapita/30*FH$4)+IF(Y864+AA864&gt;=11,Fixo/30*FH$4+(Y864+AA864-10)*Crechee/30*FH$4,0),IF(C861=2,IF(Z861+Z862+Z863+Z864+AB861+AB862+AB863+AB864=1,Cadeirante/30*FH$4,IF(Z861+Z862+Z863+Z864+AB861+AB862+AB863+AB864=2,Fixo/30*FH$4,IF(Z861+Z862+Z863+Z864+AB861+AB862+AB863+AB864&gt;2,Fixo/30*FH$4+(Z861+Z862+Z863+Z864+AB861+AB862+AB863+AB864-2)*Cadeirante/30*FH$4)))+(Y861+Y862+Y863+AA861+AA862+AA863)*Percapita/30*FH$4+(Y864+AA864)*Crechee/30*FH$4,IF(C861=1,IF(Y861+Y862+Y863+Z861+Z862+Z863+AA861+AA862+AA863+AB861+AB862+AB863&lt;=15,(Y861+Y862+Y863+AA861+AA862+AA863)*Percapita/30*FH$4,IF(Y861+Y862+Y863+Z861+Z862+Z863+AA861+AA862+AA863+AB861+AB862+AB863&gt;=16,Fixo/30*FH$4+(Y861+Y862+Y863+Z861+Z862+Z863+AA861+AA862+AA863+AB861+AB862-16)*Percapita/30*FH$4))))))</f>
        <v>0</v>
      </c>
      <c r="FI861" s="177">
        <f>IF(C861=4,SUM(AC861+AC862+AC863+AE861+AE862+AE863)*Percapita/30*FI$4+(AD861+AD862+AD863+AF861+AF862+AF863)*Cadeirante/30*FI$4,IF(C861=3,IF(AC864+AE864=10,Fixo/30*FI$4+(AC861+AC862+AC863+AE861+AE862+AE863)*Percapita/30*FI$4+(AD864+AF864)*Cadeirante/30*FI$4,IF(AC864+AE864&lt;=9,(AC864+AE864)*Crechee/30*FI$4)+(AD864+AF864)*Cadeirante/30*FI$4+(AC861+AC862+AC863+AE861+AE862+AE863)*Percapita/30*FI$4)+IF(AC864+AE864&gt;=11,Fixo/30*FI$4+(AC864+AE864-10)*Crechee/30*FI$4,0),IF(C861=2,IF(AD861+AD862+AD863+AD864+AF861+AF862+AF863+AF864=1,Cadeirante/30*FI$4,IF(AD861+AD862+AD863+AD864+AF861+AF862+AF863+AF864=2,Fixo/30*FI$4,IF(AD861+AD862+AD863+AD864+AF861+AF862+AF863+AF864&gt;2,Fixo/30*FI$4+(AD861+AD862+AD863+AD864+AF861+AF862+AF863+AF864-2)*Cadeirante/30*FI$4)))+(AC861+AC862+AC863+AE861+AE862+AE863)*Percapita/30*FI$4+(AC864+AE864)*Crechee/30*FI$4,IF(C861=1,IF(AC861+AC862+AC863+AD861+AD862+AD863+AE861+AE862+AE863+AF861+AF862+AF863&lt;=15,(AC861+AC862+AC863+AE861+AE862+AE863)*Percapita/30*FI$4,IF(AC861+AC862+AC863+AD861+AD862+AD863+AE861+AE862+AE863+AF861+AF862+AF863&gt;=16,Fixo/30*FI$4+(AC861+AC862+AC863+AD861+AD862+AD863+AE861+AE862+AE863+AF861+AF862-16)*Percapita/30*FI$4))))))</f>
        <v>0</v>
      </c>
      <c r="FJ861" s="177">
        <f>IF(C861=4,SUM(AG861+AG862+AG863+AI861+AI862+AI863)*Percapita/30*FJ$4+(AH861+AH862+AH863+AJ861+AJ862+AJ863)*Cadeirante/30*FJ$4,IF(C861=3,IF(AG864+AI864=10,Fixo/30*FJ$4+(AG861+AG862+AG863+AI861+AI862+AI863)*Percapita/30*FJ$4+(AH864+AJ864)*Cadeirante/30*FJ$4,IF(AG864+AI864&lt;=9,(AG864+AI864)*Crechee/30*FJ$4)+(AH864+AJ864)*Cadeirante/30*FJ$4+(AG861+AG862+AG863+AI861+AI862+AI863)*Percapita/30*FJ$4)+IF(AG864+AI864&gt;=11,Fixo/30*FJ$4+(AG864+AI864-10)*Crechee/30*FJ$4,0),IF(C861=2,IF(AH861+AH862+AH863+AH864+AJ861+AJ862+AJ863+AJ864=1,Cadeirante/30*FJ$4,IF(AH861+AH862+AH863+AH864+AJ861+AJ862+AJ863+AJ864=2,Fixo/30*FJ$4,IF(AH861+AH862+AH863+AH864+AJ861+AJ862+AJ863+AJ864&gt;2,Fixo/30*FJ$4+(AH861+AH862+AH863+AH864+AJ861+AJ862+AJ863+AJ864-2)*Cadeirante/30*FJ$4)))+(AG861+AG862+AG863+AI861+AI862+AI863)*Percapita/30*FJ$4+(AG864+AI864)*Crechee/30*FJ$4,IF(C861=1,IF(AG861+AG862+AG863+AH861+AH862+AH863+AI861+AI862+AI863+AJ861+AJ862+AJ863&lt;=15,(AG861+AG862+AG863+AI861+AI862+AI863)*Percapita/30*FJ$4,IF(AG861+AG862+AG863+AH861+AH862+AH863+AI861+AI862+AI863+AJ861+AJ862+AJ863&gt;=16,Fixo/30*FJ$4+(AG861+AG862+AG863+AH861+AH862+AH863+AI861+AI862+AI863+AJ861+AJ862-16)*Percapita/30*FJ$4))))))</f>
        <v>0</v>
      </c>
      <c r="FK861" s="177">
        <f>IF(C861=4,SUM(AK861+AK862+AK863+AM861+AM862+AM863)*Percapita/30*FK$4+(AL861+AL862+AL863+AN861+AN862+AN863)*Cadeirante/30*FK$4,IF(C861=3,IF(AK864+AM864=10,Fixo/30*FK$4+(AK861+AK862+AK863+AM861+AM862+AM863)*Percapita/30*FK$4+(AL864+AN864)*Cadeirante/30*FK$4,IF(AK864+AM864&lt;=9,(AK864+AM864)*Crechee/30*FK$4)+(AL864+AN864)*Cadeirante/30*FK$4+(AK861+AK862+AK863+AM861+AM862+AM863)*Percapita/30*FK$4)+IF(AK864+AM864&gt;=11,Fixo/30*FK$4+(AK864+AM864-10)*Crechee/30*FK$4,0),IF(C861=2,IF(AL861+AL862+AL863+AL864+AN861+AN862+AN863+AN864=1,Cadeirante/30*FK$4,IF(AL861+AL862+AL863+AL864+AN861+AN862+AN863+AN864=2,Fixo/30*FK$4,IF(AL861+AL862+AL863+AL864+AN861+AN862+AN863+AN864&gt;2,Fixo/30*FK$4+(AL861+AL862+AL863+AL864+AN861+AN862+AN863+AN864-2)*Cadeirante/30*FK$4)))+(AK861+AK862+AK863+AM861+AM862+AM863)*Percapita/30*FK$4+(AK864+AM864)*Crechee/30*FK$4,IF(C861=1,IF(AK861+AK862+AK863+AL861+AL862+AL863+AM861+AM862+AM863+AN861+AN862+AN863&lt;=15,(AK861+AK862+AK863+AM861+AM862+AM863)*Percapita/30*FK$4,IF(AK861+AK862+AK863+AL861+AL862+AL863+AM861+AM862+AM863+AN861+AN862+AN863&gt;=16,Fixo/30*FK$4+(AK861+AK862+AK863+AL861+AL862+AL863+AM861+AM862+AM863+AN861+AN862-16)*Percapita/30*FK$4))))))</f>
        <v>0</v>
      </c>
      <c r="FL861" s="177">
        <f>IF(C861=4,SUM(AO861+AO862+AO863+AQ861+AQ862+AQ863)*Percapita/30*FL$4+(AP861+AP862+AP863+AR861+AR862+AR863)*Cadeirante/30*FL$4,IF(C861=3,IF(AO864+AQ864=10,Fixo/30*FL$4+(AO861+AO862+AO863+AQ861+AQ862+AQ863)*Percapita/30*FL$4+(AP864+AR864)*Cadeirante/30*FL$4,IF(AO864+AQ864&lt;=9,(AO864+AQ864)*Crechee/30*FL$4)+(AP864+AR864)*Cadeirante/30*FL$4+(AO861+AO862+AO863+AQ861+AQ862+AQ863)*Percapita/30*FL$4)+IF(AO864+AQ864&gt;=11,Fixo/30*FL$4+(AO864+AQ864-10)*Crechee/30*FL$4,0),IF(C861=2,IF(AP861+AP862+AP863+AP864+AR861+AR862+AR863+AR864=1,Cadeirante/30*FL$4,IF(AP861+AP862+AP863+AP864+AR861+AR862+AR863+AR864=2,Fixo/30*FL$4,IF(AP861+AP862+AP863+AP864+AR861+AR862+AR863+AR864&gt;2,Fixo/30*FL$4+(AP861+AP862+AP863+AP864+AR861+AR862+AR863+AR864-2)*Cadeirante/30*FL$4)))+(AO861+AO862+AO863+AQ861+AQ862+AQ863)*Percapita/30*FL$4+(AO864+AQ864)*Crechee/30*FL$4,IF(C861=1,IF(AO861+AO862+AO863+AP861+AP862+AP863+AQ861+AQ862+AQ863+AR861+AR862+AR863&lt;=15,(AO861+AO862+AO863+AQ861+AQ862+AQ863)*Percapita/30*FL$4,IF(AO861+AO862+AO863+AP861+AP862+AP863+AQ861+AQ862+AQ863+AR861+AR862+AR863&gt;=16,Fixo/30*FL$4+(AO861+AO862+AO863+AP861+AP862+AP863+AQ861+AQ862+AQ863+AR861+AR862-16)*Percapita/30*FL$4))))))</f>
        <v>0</v>
      </c>
      <c r="FM861" s="177">
        <f>IF(C861=4,SUM(AS861+AS862+AS863+AU861+AU862+AU863)*Percapita/30*FM$4+(AT861+AT862+AT863+AV861+AV862+AV863)*Cadeirante/30*FM$4,IF(C861=3,IF(AS864+AU864=10,Fixo/30*FM$4+(AS861+AS862+AS863+AU861+AU862+AU863)*Percapita/30*FM$4+(AT864+AV864)*Cadeirante/30*FM$4,IF(AS864+AU864&lt;=9,(AS864+AU864)*Crechee/30*FM$4)+(AT864+AV864)*Cadeirante/30*FM$4+(AS861+AS862+AS863+AU861+AU862+AU863)*Percapita/30*FM$4)+IF(AS864+AU864&gt;=11,Fixo/30*FM$4+(AS864+AU864-10)*Crechee/30*FM$4,0),IF(C861=2,IF(AT861+AT862+AT863+AT864+AV861+AV862+AV863+AV864=1,Cadeirante/30*FM$4,IF(AT861+AT862+AT863+AT864+AV861+AV862+AV863+AV864=2,Fixo/30*FM$4,IF(AT861+AT862+AT863+AT864+AV861+AV862+AV863+AV864&gt;2,Fixo/30*FM$4+(AT861+AT862+AT863+AT864+AV861+AV862+AV863+AV864-2)*Cadeirante/30*FM$4)))+(AS861+AS862+AS863+AU861+AU862+AU863)*Percapita/30*FM$4+(AS864+AU864)*Crechee/30*FM$4,IF(C861=1,IF(AS861+AS862+AS863+AT861+AT862+AT863+AU861+AU862+AU863+AV861+AV862+AV863&lt;=15,(AS861+AS862+AS863+AU861+AU862+AU863)*Percapita/30*FM$4,IF(AS861+AS862+AS863+AT861+AT862+AT863+AU861+AU862+AU863+AV861+AV862+AV863&gt;=16,Fixo/30*FM$4+(AS861+AS862+AS863+AT861+AT862+AT863+AU861+AU862+AU863+AV861+AV862-16)*Percapita/30*FM$4))))))</f>
        <v>0</v>
      </c>
      <c r="FN861" s="177">
        <f>IF(C861=4,SUM(AW861+AW862+AW863+AY861+AY862+AY863)*Percapita/30*FN$4+(AX861+AX862+AX863+AZ861+AZ862+AZ863)*Cadeirante/30*FN$4,IF(C861=3,IF(AW864+AY864=10,Fixo/30*FN$4+(AW861+AW862+AW863+AY861+AY862+AY863)*Percapita/30*FN$4+(AX864+AZ864)*Cadeirante/30*FN$4,IF(AW864+AY864&lt;=9,(AW864+AY864)*Crechee/30*FN$4)+(AX864+AZ864)*Cadeirante/30*FN$4+(AW861+AW862+AW863+AY861+AY862+AY863)*Percapita/30*FN$4)+IF(AW864+AY864&gt;=11,Fixo/30*FN$4+(AW864+AY864-10)*Crechee/30*FN$4,0),IF(C861=2,IF(AX861+AX862+AX863+AX864+AZ861+AZ862+AZ863+AZ864=1,Cadeirante/30*FN$4,IF(AX861+AX862+AX863+AX864+AZ861+AZ862+AZ863+AZ864=2,Fixo/30*FN$4,IF(AX861+AX862+AX863+AX864+AZ861+AZ862+AZ863+AZ864&gt;2,Fixo/30*FN$4+(AX861+AX862+AX863+AX864+AZ861+AZ862+AZ863+AZ864-2)*Cadeirante/30*FN$4)))+(AW861+AW862+AW863+AY861+AY862+AY863)*Percapita/30*FN$4+(AW864+AY864)*Crechee/30*FN$4,IF(C861=1,IF(AW861+AW862+AW863+AX861+AX862+AX863+AY861+AY862+AY863+AZ861+AZ862+AZ863&lt;=15,(AW861+AW862+AW863+AY861+AY862+AY863)*Percapita/30*FN$4,IF(AW861+AW862+AW863+AX861+AX862+AX863+AY861+AY862+AY863+AZ861+AZ862+AZ863&gt;=16,Fixo/30*FN$4+(AW861+AW862+AW863+AX861+AX862+AX863+AY861+AY862+AY863+AZ861+AZ862-16)*Percapita/30*FN$4))))))</f>
        <v>0</v>
      </c>
      <c r="FO861" s="177">
        <f>IF(C861=4,SUM(BA861+BA862+BA863+BC861+BC862+BC863)*Percapita/30*FO$4+(BB861+BB862+BB863+BD861+BD862+BD863)*Cadeirante/30*FO$4,IF(C861=3,IF(BA864+BC864=10,Fixo/30*FO$4+(BA861+BA862+BA863+BC861+BC862+BC863)*Percapita/30*FO$4+(BB864+BD864)*Cadeirante/30*FO$4,IF(BA864+BC864&lt;=9,(BA864+BC864)*Crechee/30*FO$4)+(BB864+BD864)*Cadeirante/30*FO$4+(BA861+BA862+BA863+BC861+BC862+BC863)*Percapita/30*FO$4)+IF(BA864+BC864&gt;=11,Fixo/30*FO$4+(BA864+BC864-10)*Crechee/30*FO$4,0),IF(C861=2,IF(BB861+BB862+BB863+BB864+BD861+BD862+BD863+BD864=1,Cadeirante/30*FO$4,IF(BB861+BB862+BB863+BB864+BD861+BD862+BD863+BD864=2,Fixo/30*FO$4,IF(BB861+BB862+BB863+BB864+BD861+BD862+BD863+BD864&gt;2,Fixo/30*FO$4+(BB861+BB862+BB863+BB864+BD861+BD862+BD863+BD864-2)*Cadeirante/30*FO$4)))+(BA861+BA862+BA863+BC861+BC862+BC863)*Percapita/30*FO$4+(BA864+BC864)*Crechee/30*FO$4,IF(C861=1,IF(BA861+BA862+BA863+BB861+BB862+BB863+BC861+BC862+BC863+BD861+BD862+BD863&lt;=15,(BA861+BA862+BA863+BC861+BC862+BC863)*Percapita/30*FO$4,IF(BA861+BA862+BA863+BB861+BB862+BB863+BC861+BC862+BC863+BD861+BD862+BD863&gt;=16,Fixo/30*FO$4+(BA861+BA862+BA863+BB861+BB862+BB863+BC861+BC862+BC863+BD861+BD862-16)*Percapita/30*FO$4))))))</f>
        <v>-269.661</v>
      </c>
      <c r="FP861" s="177">
        <f>IF(C861=4,SUM(BE861+BE862+BE863+BG861+BG862+BG863)*Percapita/30*FP$4+(BF861+BF862+BF863+BH861+BH862+BH863)*Cadeirante/30*FP$4,IF(C861=3,IF(BE864+BG864=10,Fixo/30*FP$4+(BE861+BE862+BE863+BG861+BG862+BG863)*Percapita/30*FP$4+(BF864+BH864)*Cadeirante/30*FP$4,IF(BE864+BG864&lt;=9,(BE864+BG864)*Crechee/30*FP$4)+(BF864+BH864)*Cadeirante/30*FP$4+(BE861+BE862+BE863+BG861+BG862+BG863)*Percapita/30*FP$4)+IF(BE864+BG864&gt;=11,Fixo/30*FP$4+(BE864+BG864-10)*Crechee/30*FP$4,0),IF(C861=2,IF(BF861+BF862+BF863+BF864+BH861+BH862+BH863+BH864=1,Cadeirante/30*FP$4,IF(BF861+BF862+BF863+BF864+BH861+BH862+BH863+BH864=2,Fixo/30*FP$4,IF(BF861+BF862+BF863+BF864+BH861+BH862+BH863+BH864&gt;2,Fixo/30*FP$4+(BF861+BF862+BF863+BF864+BH861+BH862+BH863+BH864-2)*Cadeirante/30*FP$4)))+(BE861+BE862+BE863+BG861+BG862+BG863)*Percapita/30*FP$4+(BE864+BG864)*Crechee/30*FP$4,IF(C861=1,IF(BE861+BE862+BE863+BF861+BF862+BF863+BG861+BG862+BG863+BH861+BH862+BH863&lt;=15,(BE861+BE862+BE863+BG861+BG862+BG863)*Percapita/30*FP$4,IF(BE861+BE862+BE863+BF861+BF862+BF863+BG861+BG862+BG863+BH861+BH862+BH863&gt;=16,Fixo/30*FP$4+(BE861+BE862+BE863+BF861+BF862+BF863+BG861+BG862+BG863+BH861+BH862-16)*Percapita/30*FP$4))))))</f>
        <v>0</v>
      </c>
      <c r="FQ861" s="177">
        <f>IF(C861=4,SUM(BI861+BI862+BI863+BK861+BK862+BK863)*Percapita/30*FQ$4+(BJ861+BJ862+BJ863+BL861+BL862+BL863)*Cadeirante/30*FQ$4,IF(C861=3,IF(BI864+BK864=10,Fixo/30*FQ$4+(BI861+BI862+BI863+BK861+BK862+BK863)*Percapita/30*FQ$4+(BJ864+BL864)*Cadeirante/30*FQ$4,IF(BI864+BK864&lt;=9,(BI864+BK864)*Crechee/30*FQ$4)+(BJ864+BL864)*Cadeirante/30*FQ$4+(BI861+BI862+BI863+BK861+BK862+BK863)*Percapita/30*FQ$4)+IF(BI864+BK864&gt;=11,Fixo/30*FQ$4+(BI864+BK864-10)*Crechee/30*FQ$4,0),IF(C861=2,IF(BJ861+BJ862+BJ863+BJ864+BL861+BL862+BL863+BL864=1,Cadeirante/30*FQ$4,IF(BJ861+BJ862+BJ863+BJ864+BL861+BL862+BL863+BL864=2,Fixo/30*FQ$4,IF(BJ861+BJ862+BJ863+BJ864+BL861+BL862+BL863+BL864&gt;2,Fixo/30*FQ$4+(BJ861+BJ862+BJ863+BJ864+BL861+BL862+BL863+BL864-2)*Cadeirante/30*FQ$4)))+(BI861+BI862+BI863+BK861+BK862+BK863)*Percapita/30*FQ$4+(BI864+BK864)*Crechee/30*FQ$4,IF(C861=1,IF(BI861+BI862+BI863+BJ861+BJ862+BJ863+BK861+BK862+BK863+BL861+BL862+BL863&lt;=15,(BI861+BI862+BI863+BK861+BK862+BK863)*Percapita/30*FQ$4,IF(BI861+BI862+BI863+BJ861+BJ862+BJ863+BK861+BK862+BK863+BL861+BL862+BL863&gt;=16,Fixo/30*FQ$4+(BI861+BI862+BI863+BJ861+BJ862+BJ863+BK861+BK862+BK863+BL861+BL862-16)*Percapita/30*FQ$4))))))</f>
        <v>0</v>
      </c>
      <c r="FR861" s="177">
        <f>IF(C861=4,SUM(BM861+BM862+BM863+BO861+BO862+BO863)*Percapita/30*FR$4+(BN861+BN862+BN863+BP861+BP862+BP863)*Cadeirante/30*FR$4,IF(C861=3,IF(BM864+BO864=10,Fixo/30*FR$4+(BM861+BM862+BM863+BO861+BO862+BO863)*Percapita/30*FR$4+(BN864+BP864)*Cadeirante/30*FR$4,IF(BM864+BO864&lt;=9,(BM864+BO864)*Crechee/30*FR$4)+(BN864+BP864)*Cadeirante/30*FR$4+(BM861+BM862+BM863+BO861+BO862+BO863)*Percapita/30*FR$4)+IF(BM864+BO864&gt;=11,Fixo/30*FR$4+(BM864+BO864-10)*Crechee/30*FR$4,0),IF(C861=2,IF(BN861+BN862+BN863+BN864+BP861+BP862+BP863+BP864=1,Cadeirante/30*FR$4,IF(BN861+BN862+BN863+BN864+BP861+BP862+BP863+BP864=2,Fixo/30*FR$4,IF(BN861+BN862+BN863+BN864+BP861+BP862+BP863+BP864&gt;2,Fixo/30*FR$4+(BN861+BN862+BN863+BN864+BP861+BP862+BP863+BP864-2)*Cadeirante/30*FR$4)))+(BM861+BM862+BM863+BO861+BO862+BO863)*Percapita/30*FR$4+(BM864+BO864)*Crechee/30*FR$4,IF(C861=1,IF(BM861+BM862+BM863+BN861+BN862+BN863+BO861+BO862+BO863+BP861+BP862+BP863&lt;=15,(BM861+BM862+BM863+BO861+BO862+BO863)*Percapita/30*FR$4,IF(BM861+BM862+BM863+BN861+BN862+BN863+BO861+BO862+BO863+BP861+BP862+BP863&gt;=16,Fixo/30*FR$4+(BM861+BM862+BM863+BN861+BN862+BN863+BO861+BO862+BO863+BP861+BP862-16)*Percapita/30*FR$4))))))</f>
        <v>0</v>
      </c>
      <c r="FS861" s="177">
        <f>IF(C861=4,SUM(BQ861+BQ862+BQ863+BS861+BS862+BS863)*Percapita/30*FS$4+(BR861+BR862+BR863+BT861+BT862+BT863)*Cadeirante/30*FS$4,IF(C861=3,IF(BQ864+BS864=10,Fixo/30*FS$4+(BQ861+BQ862+BQ863+BS861+BS862+BS863)*Percapita/30*FS$4+(BR864+BT864)*Cadeirante/30*FS$4,IF(BQ864+BS864&lt;=9,(BQ864+BS864)*Crechee/30*FS$4)+(BR864+BT864)*Cadeirante/30*FS$4+(BQ861+BQ862+BQ863+BS861+BS862+BS863)*Percapita/30*FS$4)+IF(BQ864+BS864&gt;=11,Fixo/30*FS$4+(BQ864+BS864-10)*Crechee/30*FS$4,0),IF(C861=2,IF(BR861+BR862+BR863+BR864+BT861+BT862+BT863+BT864=1,Cadeirante/30*FS$4,IF(BR861+BR862+BR863+BR864+BT861+BT862+BT863+BT864=2,Fixo/30*FS$4,IF(BR861+BR862+BR863+BR864+BT861+BT862+BT863+BT864&gt;2,Fixo/30*FS$4+(BR861+BR862+BR863+BR864+BT861+BT862+BT863+BT864-2)*Cadeirante/30*FS$4)))+(BQ861+BQ862+BQ863+BS861+BS862+BS863)*Percapita/30*FS$4+(BQ864+BS864)*Crechee/30*FS$4,IF(C861=1,IF(BQ861+BQ862+BQ863+BR861+BR862+BR863+BS861+BS862+BS863+BT861+BT862+BT863&lt;=15,(BQ861+BQ862+BQ863+BS861+BS862+BS863)*Percapita/30*FS$4,IF(BQ861+BQ862+BQ863+BR861+BR862+BR863+BS861+BS862+BS863+BT861+BT862+BT863&gt;=16,Fixo/30*FS$4+(BQ861+BQ862+BQ863+BR861+BR862+BR863+BS861+BS862+BS863+BT861+BT862-16)*Percapita/30*FS$4))))))</f>
        <v>0</v>
      </c>
      <c r="FT861" s="177">
        <f>IF(C861=4,SUM(BU861+BU862+BU863+BW861+BW862+BW863)*Percapita/30*FT$4+(BV861+BV862+BV863+BX861+BX862+BX863)*Cadeirante/30*FT$4,IF(C861=3,IF(BU864+BW864=10,Fixo/30*FT$4+(BU861+BU862+BU863+BW861+BW862+BW863)*Percapita/30*FT$4+(BV864+BX864)*Cadeirante/30*FT$4,IF(BU864+BW864&lt;=9,(BU864+BW864)*Crechee/30*FT$4)+(BV864+BX864)*Cadeirante/30*FT$4+(BU861+BU862+BU863+BW861+BW862+BW863)*Percapita/30*FT$4)+IF(BU864+BW864&gt;=11,Fixo/30*FT$4+(BU864+BW864-10)*Crechee/30*FT$4,0),IF(C861=2,IF(BV861+BV862+BV863+BV864+BX861+BX862+BX863+BX864=1,Cadeirante/30*FT$4,IF(BV861+BV862+BV863+BV864+BX861+BX862+BX863+BX864=2,Fixo/30*FT$4,IF(BV861+BV862+BV863+BV864+BX861+BX862+BX863+BX864&gt;2,Fixo/30*FT$4+(BV861+BV862+BV863+BV864+BX861+BX862+BX863+BX864-2)*Cadeirante/30*FT$4)))+(BU861+BU862+BU863+BW861+BW862+BW863)*Percapita/30*FT$4+(BU864+BW864)*Crechee/30*FT$4,IF(C861=1,IF(BU861+BU862+BU863+BV861+BV862+BV863+BW861+BW862+BW863+BX861+BX862+BX863&lt;=15,(BU861+BU862+BU863+BW861+BW862+BW863)*Percapita/30*FT$4,IF(BU861+BU862+BU863+BV861+BV862+BV863+BW861+BW862+BW863+BX861+BX862+BX863&gt;=16,Fixo/30*FT$4+(BU861+BU862+BU863+BV861+BV862+BV863+BW861+BW862+BW863+BX861+BX862-16)*Percapita/30*FT$4))))))</f>
        <v>0</v>
      </c>
      <c r="FU861" s="177">
        <f>IF(C861=4,SUM(BY861+BY862+BY863+CA861+CA862+CA863)*Percapita/30*FU$4+(BZ861+BZ862+BZ863+CB861+CB862+CB863)*Cadeirante/30*FU$4,IF(C861=3,IF(BY864+CA864=10,Fixo/30*FU$4+(BY861+BY862+BY863+CA861+CA862+CA863)*Percapita/30*FU$4+(BZ864+CB864)*Cadeirante/30*FU$4,IF(BY864+CA864&lt;=9,(BY864+CA864)*Crechee/30*FU$4)+(BZ864+CB864)*Cadeirante/30*FU$4+(BY861+BY862+BY863+CA861+CA862+CA863)*Percapita/30*FU$4)+IF(BY864+CA864&gt;=11,Fixo/30*FU$4+(BY864+CA864-10)*Crechee/30*FU$4,0),IF(C861=2,IF(BZ861+BZ862+BZ863+BZ864+CB861+CB862+CB863+CB864=1,Cadeirante/30*FU$4,IF(BZ861+BZ862+BZ863+BZ864+CB861+CB862+CB863+CB864=2,Fixo/30*FU$4,IF(BZ861+BZ862+BZ863+BZ864+CB861+CB862+CB863+CB864&gt;2,Fixo/30*FU$4+(BZ861+BZ862+BZ863+BZ864+CB861+CB862+CB863+CB864-2)*Cadeirante/30*FU$4)))+(BY861+BY862+BY863+CA861+CA862+CA863)*Percapita/30*FU$4+(BY864+CA864)*Crechee/30*FU$4,IF(C861=1,IF(BY861+BY862+BY863+BZ861+BZ862+BZ863+CA861+CA862+CA863+CB861+CB862+CB863&lt;=15,(BY861+BY862+BY863+CA861+CA862+CA863)*Percapita/30*FU$4,IF(BY861+BY862+BY863+BZ861+BZ862+BZ863+CA861+CA862+CA863+CB861+CB862+CB863&gt;=16,Fixo/30*FU$4+(BY861+BY862+BY863+BZ861+BZ862+BZ863+CA861+CA862+CA863+CB861+CB862-16)*Percapita/30*FU$4))))))</f>
        <v>0</v>
      </c>
      <c r="FV861" s="177">
        <f>IF(C861=4,SUM(CC861+CC862+CC863+CE861+CE862+CE863)*Percapita/30*FV$4+(CD861+CD862+CD863+CF861+CF862+CF863)*Cadeirante/30*FV$4,IF(C861=3,IF(CC864+CE864=10,Fixo/30*FV$4+(CC861+CC862+CC863+CE861+CE862+CE863)*Percapita/30*FV$4+(CD864+CF864)*Cadeirante/30*FV$4,IF(CC864+CE864&lt;=9,(CC864+CE864)*Crechee/30*FV$4)+(CD864+CF864)*Cadeirante/30*FV$4+(CC861+CC862+CC863+CE861+CE862+CE863)*Percapita/30*FV$4)+IF(CC864+CE864&gt;=11,Fixo/30*FV$4+(CC864+CE864-10)*Crechee/30*FV$4,0),IF(C861=2,IF(CD861+CD862+CD863+CD864+CF861+CF862+CF863+CF864=1,Cadeirante/30*FV$4,IF(CD861+CD862+CD863+CD864+CF861+CF862+CF863+CF864=2,Fixo/30*FV$4,IF(CD861+CD862+CD863+CD864+CF861+CF862+CF863+CF864&gt;2,Fixo/30*FV$4+(CD861+CD862+CD863+CD864+CF861+CF862+CF863+CF864-2)*Cadeirante/30*FV$4)))+(CC861+CC862+CC863+CE861+CE862+CE863)*Percapita/30*FV$4+(CC864+CE864)*Crechee/30*FV$4,IF(C861=1,IF(CC861+CC862+CC863+CD861+CD862+CD863+CE861+CE862+CE863+CF861+CF862+CF863&lt;=15,(CC861+CC862+CC863+CE861+CE862+CE863)*Percapita/30*FV$4,IF(CC861+CC862+CC863+CD861+CD862+CD863+CE861+CE862+CE863+CF861+CF862+CF863&gt;=16,Fixo/30*FV$4+(CC861+CC862+CC863+CD861+CD862+CD863+CE861+CE862+CE863+CF861+CF862-16)*Percapita/30*FV$4))))))</f>
        <v>0</v>
      </c>
      <c r="FW861" s="177">
        <f>IF(C861=4,SUM(CG861+CG862+CG863+CI861+CI862+CI863)*Percapita/30*FW$4+(CH861+CH862+CH863+CJ861+CJ862+CJ863)*Cadeirante/30*FW$4,IF(C861=3,IF(CG864+CI864=10,Fixo/30*FW$4+(CG861+CG862+CG863+CI861+CI862+CI863)*Percapita/30*FW$4+(CH864+CJ864)*Cadeirante/30*FW$4,IF(CG864+CI864&lt;=9,(CG864+CI864)*Crechee/30*FW$4)+(CH864+CJ864)*Cadeirante/30*FW$4+(CG861+CG862+CG863+CI861+CI862+CI863)*Percapita/30*FW$4)+IF(CG864+CI864&gt;=11,Fixo/30*FW$4+(CG864+CI864-10)*Crechee/30*FW$4,0),IF(C861=2,IF(CH861+CH862+CH863+CH864+CJ861+CJ862+CJ863+CJ864=1,Cadeirante/30*FW$4,IF(CH861+CH862+CH863+CH864+CJ861+CJ862+CJ863+CJ864=2,Fixo/30*FW$4,IF(CH861+CH862+CH863+CH864+CJ861+CJ862+CJ863+CJ864&gt;2,Fixo/30*FW$4+(CH861+CH862+CH863+CH864+CJ861+CJ862+CJ863+CJ864-2)*Cadeirante/30*FW$4)))+(CG861+CG862+CG863+CI861+CI862+CI863)*Percapita/30*FW$4+(CG864+CI864)*Crechee/30*FW$4,IF(C861=1,IF(CG861+CG862+CG863+CH861+CH862+CH863+CI861+CI862+CI863+CJ861+CJ862+CJ863&lt;=15,(CG861+CG862+CG863+CI861+CI862+CI863)*Percapita/30*FW$4,IF(CG861+CG862+CG863+CH861+CH862+CH863+CI861+CI862+CI863+CJ861+CJ862+CJ863&gt;=16,Fixo/30*FW$4+(CG861+CG862+CG863+CH861+CH862+CH863+CI861+CI862+CI863+CJ861+CJ862-16)*Percapita/30*FW$4))))))</f>
        <v>0</v>
      </c>
      <c r="FX861" s="177">
        <f>IF(C861=4,SUM(CK861+CK862+CK863+CM861+CM862+CM863)*Percapita/30*FX$4+(CL861+CL862+CL863+CN861+CN862+CN863)*Cadeirante/30*FX$4,IF(C861=3,IF(CK864+CM864=10,Fixo/30*FX$4+(CK861+CK862+CK863+CM861+CM862+CM863)*Percapita/30*FX$4+(CL864+CN864)*Cadeirante/30*FX$4,IF(CK864+CM864&lt;=9,(CK864+CM864)*Crechee/30*FX$4)+(CL864+CN864)*Cadeirante/30*FX$4+(CK861+CK862+CK863+CM861+CM862+CM863)*Percapita/30*FX$4)+IF(CK864+CM864&gt;=11,Fixo/30*FX$4+(CK864+CM864-10)*Crechee/30*FX$4,0),IF(C861=2,IF(CL861+CL862+CL863+CL864+CN861+CN862+CN863+CN864=1,Cadeirante/30*FX$4,IF(CL861+CL862+CL863+CL864+CN861+CN862+CN863+CN864=2,Fixo/30*FX$4,IF(CL861+CL862+CL863+CL864+CN861+CN862+CN863+CN864&gt;2,Fixo/30*FX$4+(CL861+CL862+CL863+CL864+CN861+CN862+CN863+CN864-2)*Cadeirante/30*FX$4)))+(CK861+CK862+CK863+CM861+CM862+CM863)*Percapita/30*FX$4+(CK864+CM864)*Crechee/30*FX$4,IF(C861=1,IF(CK861+CK862+CK863+CL861+CL862+CL863+CM861+CM862+CM863+CN861+CN862+CN863&lt;=15,(CK861+CK862+CK863+CM861+CM862+CM863)*Percapita/30*FX$4,IF(CK861+CK862+CK863+CL861+CL862+CL863+CM861+CM862+CM863+CN861+CN862+CN863&gt;=16,Fixo/30*FX$4+(CK861+CK862+CK863+CL861+CL862+CL863+CM861+CM862+CM863+CN861+CN862-16)*Percapita/30*FX$4))))))</f>
        <v>0</v>
      </c>
      <c r="FY861" s="177">
        <f>IF(C861=4,SUM(CO861+CO862+CO863+CQ861+CQ862+CQ863)*Percapita/30*FY$4+(CP861+CP862+CP863+CR861+CR862+CR863)*Cadeirante/30*FY$4,IF(C861=3,IF(CO864+CQ864=10,Fixo/30*FY$4+(CO861+CO862+CO863+CQ861+CQ862+CQ863)*Percapita/30*FY$4+(CP864+CR864)*Cadeirante/30*FY$4,IF(CO864+CQ864&lt;=9,(CO864+CQ864)*Crechee/30*FY$4)+(CP864+CR864)*Cadeirante/30*FY$4+(CO861+CO862+CO863+CQ861+CQ862+CQ863)*Percapita/30*FY$4)+IF(CO864+CQ864&gt;=11,Fixo/30*FY$4+(CO864+CQ864-10)*Crechee/30*FY$4,0),IF(C861=2,IF(CP861+CP862+CP863+CP864+CR861+CR862+CR863+CR864=1,Cadeirante/30*FY$4,IF(CP861+CP862+CP863+CP864+CR861+CR862+CR863+CR864=2,Fixo/30*FY$4,IF(CP861+CP862+CP863+CP864+CR861+CR862+CR863+CR864&gt;2,Fixo/30*FY$4+(CP861+CP862+CP863+CP864+CR861+CR862+CR863+CR864-2)*Cadeirante/30*FY$4)))+(CO861+CO862+CO863+CQ861+CQ862+CQ863)*Percapita/30*FY$4+(CO864+CQ864)*Crechee/30*FY$4,IF(C861=1,IF(CO861+CO862+CO863+CP861+CP862+CP863+CQ861+CQ862+CQ863+CR861+CR862+CR863&lt;=15,(CO861+CO862+CO863+CQ861+CQ862+CQ863)*Percapita/30*FY$4,IF(CO861+CO862+CO863+CP861+CP862+CP863+CQ861+CQ862+CQ863+CR861+CR862+CR863&gt;=16,Fixo/30*FY$4+(CO861+CO862+CO863+CP861+CP862+CP863+CQ861+CQ862+CQ863+CR861+CR862-16)*Percapita/30*FY$4))))))</f>
        <v>0</v>
      </c>
      <c r="FZ861" s="177">
        <f>IF(C861=4,SUM(CS861+CS862+CS863+CU861+CU862+CU863)*Percapita/30*FZ$4+(CT861+CT862+CT863+CV861+CV862+CV863)*Cadeirante/30*FZ$4,IF(C861=3,IF(CS864+CU864=10,Fixo/30*FZ$4+(CS861+CS862+CS863+CU861+CU862+CU863)*Percapita/30*FZ$4+(CT864+CV864)*Cadeirante/30*FZ$4,IF(CS864+CU864&lt;=9,(CS864+CU864)*Crechee/30*FZ$4)+(CT864+CV864)*Cadeirante/30*FZ$4+(CS861+CS862+CS863+CU861+CU862+CU863)*Percapita/30*FZ$4)+IF(CS864+CU864&gt;=11,Fixo/30*FZ$4+(CS864+CU864-10)*Crechee/30*FZ$4,0),IF(C861=2,IF(CT861+CT862+CT863+CT864+CV861+CV862+CV863+CV864=1,Cadeirante/30*FZ$4,IF(CT861+CT862+CT863+CT864+CV861+CV862+CV863+CV864=2,Fixo/30*FZ$4,IF(CT861+CT862+CT863+CT864+CV861+CV862+CV863+CV864&gt;2,Fixo/30*FZ$4+(CT861+CT862+CT863+CT864+CV861+CV862+CV863+CV864-2)*Cadeirante/30*FZ$4)))+(CS861+CS862+CS863+CU861+CU862+CU863)*Percapita/30*FZ$4+(CS864+CU864)*Crechee/30*FZ$4,IF(C861=1,IF(CS861+CS862+CS863+CT861+CT862+CT863+CU861+CU862+CU863+CV861+CV862+CV863&lt;=15,(CS861+CS862+CS863+CU861+CU862+CU863)*Percapita/30*FZ$4,IF(CS861+CS862+CS863+CT861+CT862+CT863+CU861+CU862+CU863+CV861+CV862+CV863&gt;=16,Fixo/30*FZ$4+(CS861+CS862+CS863+CT861+CT862+CT863+CU861+CU862+CU863+CV861+CV862-16)*Percapita/30*FZ$4))))))</f>
        <v>0</v>
      </c>
      <c r="GA861" s="177">
        <f>IF(C861=4,SUM(CW861+CW862+CW863+CY861+CY862+CY863)*Percapita/30*GA$4+(CX861+CX862+CX863+CZ861+CZ862+CZ863)*Cadeirante/30*GA$4,IF(C861=3,IF(CW864+CY864=10,Fixo/30*GA$4+(CW861+CW862+CW863+CY861+CY862+CY863)*Percapita/30*GA$4+(CX864+CZ864)*Cadeirante/30*GA$4,IF(CW864+CY864&lt;=9,(CW864+CY864)*Crechee/30*GA$4)+(CX864+CZ864)*Cadeirante/30*GA$4+(CW861+CW862+CW863+CY861+CY862+CY863)*Percapita/30*GA$4)+IF(CW864+CY864&gt;=11,Fixo/30*GA$4+(CW864+CY864-10)*Crechee/30*GA$4,0),IF(C861=2,IF(CX861+CX862+CX863+CX864+CZ861+CZ862+CZ863+CZ864=1,Cadeirante/30*GA$4,IF(CX861+CX862+CX863+CX864+CZ861+CZ862+CZ863+CZ864=2,Fixo/30*GA$4,IF(CX861+CX862+CX863+CX864+CZ861+CZ862+CZ863+CZ864&gt;2,Fixo/30*GA$4+(CX861+CX862+CX863+CX864+CZ861+CZ862+CZ863+CZ864-2)*Cadeirante/30*GA$4)))+(CW861+CW862+CW863+CY861+CY862+CY863)*Percapita/30*GA$4+(CW864+CY864)*Crechee/30*GA$4,IF(C861=1,IF(CW861+CW862+CW863+CX861+CX862+CX863+CY861+CY862+CY863+CZ861+CZ862+CZ863&lt;=15,(CW861+CW862+CW863+CY861+CY862+CY863)*Percapita/30*GA$4,IF(CW861+CW862+CW863+CX861+CX862+CX863+CY861+CY862+CY863+CZ861+CZ862+CZ863&gt;=16,Fixo/30*GA$4+(CW861+CW862+CW863+CX861+CX862+CX863+CY861+CY862+CY863+CZ861+CZ862-16)*Percapita/30*GA$4))))))</f>
        <v>0</v>
      </c>
      <c r="GB861" s="177">
        <f>IF(C861=4,SUM(DA861+DA862+DA863+DC861+DC862+DC863)*Percapita/30*GB$4+(DB861+DB862+DB863+DD861+DD862+DD863)*Cadeirante/30*GB$4,IF(C861=3,IF(DA864+DC864=10,Fixo/30*GB$4+(DA861+DA862+DA863+DC861+DC862+DC863)*Percapita/30*GB$4+(DB864+DD864)*Cadeirante/30*GB$4,IF(DA864+DC864&lt;=9,(DA864+DC864)*Crechee/30*GB$4)+(DB864+DD864)*Cadeirante/30*GB$4+(DA861+DA862+DA863+DC861+DC862+DC863)*Percapita/30*GB$4)+IF(DA864+DC864&gt;=11,Fixo/30*GB$4+(DA864+DC864-10)*Crechee/30*GB$4,0),IF(C861=2,IF(DB861+DB862+DB863+DB864+DD861+DD862+DD863+DD864=1,Cadeirante/30*GB$4,IF(DB861+DB862+DB863+DB864+DD861+DD862+DD863+DD864=2,Fixo/30*GB$4,IF(DB861+DB862+DB863+DB864+DD861+DD862+DD863+DD864&gt;2,Fixo/30*GB$4+(DB861+DB862+DB863+DB864+DD861+DD862+DD863+DD864-2)*Cadeirante/30*GB$4)))+(DA861+DA862+DA863+DC861+DC862+DC863)*Percapita/30*GB$4+(DA864+DC864)*Crechee/30*GB$4,IF(C861=1,IF(DA861+DA862+DA863+DB861+DB862+DB863+DC861+DC862+DC863+DD861+DD862+DD863&lt;=15,(DA861+DA862+DA863+DC861+DC862+DC863)*Percapita/30*GB$4,IF(DA861+DA862+DA863+DB861+DB862+DB863+DC861+DC862+DC863+DD861+DD862+DD863&gt;=16,Fixo/30*GB$4+(DA861+DA862+DA863+DB861+DB862+DB863+DC861+DC862+DC863+DD861+DD862-16)*Percapita/30*GB$4))))))</f>
        <v>0</v>
      </c>
      <c r="GC861" s="177">
        <f>IF(C861=4,SUM(DE861+DE862+DE863+DG861+DG862+DG863)*Percapita/30*GC$4+(DF861+DF862+DF863+DH861+DH862+DH863)*Cadeirante/30*GC$4,IF(C861=3,IF(DE864+DG864=10,Fixo/30*GC$4+(DE861+DE862+DE863+DG861+DG862+DG863)*Percapita/30*GC$4+(DF864+DH864)*Cadeirante/30*GC$4,IF(DE864+DG864&lt;=9,(DE864+DG864)*Crechee/30*GC$4)+(DF864+DH864)*Cadeirante/30*GC$4+(DE861+DE862+DE863+DG861+DG862+DG863)*Percapita/30*GC$4)+IF(DE864+DG864&gt;=11,Fixo/30*GC$4+(DE864+DG864-10)*Crechee/30*GC$4,0),IF(C861=2,IF(DF861+DF862+DF863+DF864+DH861+DH862+DH863+DH864=1,Cadeirante/30*GC$4,IF(DF861+DF862+DF863+DF864+DH861+DH862+DH863+DH864=2,Fixo/30*GC$4,IF(DF861+DF862+DF863+DF864+DH861+DH862+DH863+DH864&gt;2,Fixo/30*GC$4+(DF861+DF862+DF863+DF864+DH861+DH862+DH863+DH864-2)*Cadeirante/30*GC$4)))+(DE861+DE862+DE863+DG861+DG862+DG863)*Percapita/30*GC$4+(DE864+DG864)*Crechee/30*GC$4,IF(C861=1,IF(DE861+DE862+DE863+DF861+DF862+DF863+DG861+DG862+DG863+DH861+DH862+DH863&lt;=15,(DE861+DE862+DE863+DG861+DG862+DG863)*Percapita/30*GC$4,IF(DE861+DE862+DE863+DF861+DF862+DF863+DG861+DG862+DG863+DH861+DH862+DH863&gt;=16,Fixo/30*GC$4+(DE861+DE862+DE863+DF861+DF862+DF863+DG861+DG862+DG863+DH861+DH862-16)*Percapita/30*GC$4))))))</f>
        <v>0</v>
      </c>
      <c r="GD861" s="177">
        <f>IF(C861=4,SUM(DI861+DI862+DI863+DK861+DK862+DK863)*Percapita/30*GD$4+(DJ861+DJ862+DJ863+DL861+DL862+DL863)*Cadeirante/30*GD$4,IF(C861=3,IF(DI864+DK864=10,Fixo/30*GD$4+(DI861+DI862+DI863+DK861+DK862+DK863)*Percapita/30*GD$4+(DJ864+DL864)*Cadeirante/30*GD$4,IF(DI864+DK864&lt;=9,(DI864+DK864)*Crechee/30*GD$4)+(DJ864+DL864)*Cadeirante/30*GD$4+(DI861+DI862+DI863+DK861+DK862+DK863)*Percapita/30*GD$4)+IF(DI864+DK864&gt;=11,Fixo/30*GD$4+(DI864+DK864-10)*Crechee/30*GD$4,0),IF(C861=2,IF(DJ861+DJ862+DJ863+DJ864+DL861+DL862+DL863+DL864=1,Cadeirante/30*GD$4,IF(DJ861+DJ862+DJ863+DJ864+DL861+DL862+DL863+DL864=2,Fixo/30*GD$4,IF(DJ861+DJ862+DJ863+DJ864+DL861+DL862+DL863+DL864&gt;2,Fixo/30*GD$4+(DJ861+DJ862+DJ863+DJ864+DL861+DL862+DL863+DL864-2)*Cadeirante/30*GD$4)))+(DI861+DI862+DI863+DK861+DK862+DK863)*Percapita/30*GD$4+(DI864+DK864)*Crechee/30*GD$4,IF(C861=1,IF(DI861+DI862+DI863+DJ861+DJ862+DJ863+DK861+DK862+DK863+DL861+DL862+DL863&lt;=15,(DI861+DI862+DI863+DK861+DK862+DK863)*Percapita/30*GD$4,IF(DI861+DI862+DI863+DJ861+DJ862+DJ863+DK861+DK862+DK863+DL861+DL862+DL863&gt;=16,Fixo/30*GD$4+(DI861+DI862+DI863+DJ861+DJ862+DJ863+DK861+DK862+DK863+DL861+DL862-16)*Percapita/30*GD$4))))))</f>
        <v>0</v>
      </c>
      <c r="GE861" s="177">
        <f>IF(C861=4,SUM(DM861+DM862+DM863+DO861+DO862+DO863)*Percapita/30*GE$4+(DN861+DN862+DN863+DP861+DP862+DP863)*Cadeirante/30*GE$4,IF(C861=3,IF(DM864+DO864=10,Fixo/30*GE$4+(DM861+DM862+DM863+DO861+DO862+DO863)*Percapita/30*GE$4+(DN864+DP864)*Cadeirante/30*GE$4,IF(DM864+DO864&lt;=9,(DM864+DO864)*Crechee/30*GE$4)+(DN864+DP864)*Cadeirante/30*GE$4+(DM861+DM862+DM863+DO861+DO862+DO863)*Percapita/30*GE$4)+IF(DM864+DO864&gt;=11,Fixo/30*GE$4+(DM864+DO864-10)*Crechee/30*GE$4,0),IF(C861=2,IF(DN861+DN862+DN863+DN864+DP861+DP862+DP863+DP864=1,Cadeirante/30*GE$4,IF(DN861+DN862+DN863+DN864+DP861+DP862+DP863+DP864=2,Fixo/30*GE$4,IF(DN861+DN862+DN863+DN864+DP861+DP862+DP863+DP864&gt;2,Fixo/30*GE$4+(DN861+DN862+DN863+DN864+DP861+DP862+DP863+DP864-2)*Cadeirante/30*GE$4)))+(DM861+DM862+DM863+DO861+DO862+DO863)*Percapita/30*GE$4+(DM864+DO864)*Crechee/30*GE$4,IF(C861=1,IF(DM861+DM862+DM863+DN861+DN862+DN863+DO861+DO862+DO863+DP861+DP862+DP863&lt;=15,(DM861+DM862+DM863+DO861+DO862+DO863)*Percapita/30*GE$4,IF(DM861+DM862+DM863+DN861+DN862+DN863+DO861+DO862+DO863+DP861+DP862+DP863&gt;=16,Fixo/30*GE$4+(DM861+DM862+DM863+DN861+DN862+DN863+DO861+DO862+DO863+DP861+DP862-16)*Percapita/30*GE$4))))))</f>
        <v>0</v>
      </c>
      <c r="GF861" s="177">
        <f>IF(C861=4,SUM(DQ861+DQ862+DQ863+DS861+DS862+DS863)*Percapita/30*GF$4+(DR861+DR862+DR863+DT861+DT862+DT863)*Cadeirante/30*GF$4,IF(C861=3,IF(DQ864+DS864=10,Fixo/30*GF$4+(DQ861+DQ862+DQ863+DS861+DS862+DS863)*Percapita/30*GF$4+(DR864+DT864)*Cadeirante/30*GF$4,IF(DQ864+DS864&lt;=9,(DQ864+DS864)*Crechee/30*GF$4)+(DR864+DT864)*Cadeirante/30*GF$4+(DQ861+DQ862+DQ863+DS861+DS862+DS863)*Percapita/30*GF$4)+IF(DQ864+DS864&gt;=11,Fixo/30*GF$4+(DQ864+DS864-10)*Crechee/30*GF$4,0),IF(C861=2,IF(DR861+DR862+DR863+DR864+DT861+DT862+DT863+DT864=1,Cadeirante/30*GF$4,IF(DR861+DR862+DR863+DR864+DT861+DT862+DT863+DT864=2,Fixo/30*GF$4,IF(DR861+DR862+DR863+DR864+DT861+DT862+DT863+DT864&gt;2,Fixo/30*GF$4+(DR861+DR862+DR863+DR864+DT861+DT862+DT863+DT864-2)*Cadeirante/30*GF$4)))+(DQ861+DQ862+DQ863+DS861+DS862+DS863)*Percapita/30*GF$4+(DQ864+DS864)*Crechee/30*GF$4,IF(C861=1,IF(DQ861+DQ862+DQ863+DR861+DR862+DR863+DS861+DS862+DS863+DT861+DT862+DT863&lt;=15,(DQ861+DQ862+DQ863+DS861+DS862+DS863)*Percapita/30*GF$4,IF(DQ861+DQ862+DQ863+DR861+DR862+DR863+DS861+DS862+DS863+DT861+DT862+DT863&gt;=16,Fixo/30*GF$4+(DQ861+DQ862+DQ863+DR861+DR862+DR863+DS861+DS862+DS863+DT861+DT862-16)*Percapita/30*GF$4))))))</f>
        <v>0</v>
      </c>
      <c r="GG861" s="177">
        <f>IF(C861=4,SUM(DU861+DU862+DU863+DW861+DW862+DW863)*Percapita/30*GG$4+(DV861+DV862+DV863+DX861+DX862+DX863)*Cadeirante/30*GG$4,IF(C861=3,IF(DU864+DW864=10,Fixo/30*GG$4+(DU861+DU862+DU863+DW861+DW862+DW863)*Percapita/30*GG$4+(DV864+DX864)*Cadeirante/30*GG$4,IF(DU864+DW864&lt;=9,(DU864+DW864)*Crechee/30*GG$4)+(DV864+DX864)*Cadeirante/30*GG$4+(DU861+DU862+DU863+DW861+DW862+DW863)*Percapita/30*GG$4)+IF(DU864+DW864&gt;=11,Fixo/30*GG$4+(DU864+DW864-10)*Crechee/30*GG$4,0),IF(C861=2,IF(DV861+DV862+DV863+DV864+DX861+DX862+DX863+DX864=1,Cadeirante/30*GG$4,IF(DV861+DV862+DV863+DV864+DX861+DX862+DX863+DX864=2,Fixo/30*GG$4,IF(DV861+DV862+DV863+DV864+DX861+DX862+DX863+DX864&gt;2,Fixo/30*GG$4+(DV861+DV862+DV863+DV864+DX861+DX862+DX863+DX864-2)*Cadeirante/30*GG$4)))+(DU861+DU862+DU863+DW861+DW862+DW863)*Percapita/30*GG$4+(DU864+DW864)*Crechee/30*GG$4,IF(C861=1,IF(DU861+DU862+DU863+DV861+DV862+DV863+DW861+DW862+DW863+DX861+DX862+DX863&lt;=15,(DU861+DU862+DU863+DW861+DW862+DW863)*Percapita/30*GG$4,IF(DU861+DU862+DU863+DV861+DV862+DV863+DW861+DW862+DW863+DX861+DX862+DX863&gt;=16,Fixo/30*GG$4+(DU861+DU862+DU863+DV861+DV862+DV863+DW861+DW862+DW863+DX861+DX862-16)*Percapita/30*GG$4))))))</f>
        <v>0</v>
      </c>
      <c r="GH861" s="177">
        <f>IF(C861=4,SUM(DY861+DY862+DY863+EA861+EA862+EA863)*Percapita/30*GH$4+(DZ861+DZ862+DZ863+EB861+EB862+EB863)*Cadeirante/30*GH$4,IF(C861=3,IF(DY864+EA864=10,Fixo/30*GH$4+(DY861+DY862+DY863+EA861+EA862+EA863)*Percapita/30*GH$4+(DZ864+EB864)*Cadeirante/30*GH$4,IF(DY864+EA864&lt;=9,(DY864+EA864)*Crechee/30*GH$4)+(DZ864+EB864)*Cadeirante/30*GH$4+(DY861+DY862+DY863+EA861+EA862+EA863)*Percapita/30*GH$4)+IF(DY864+EA864&gt;=11,Fixo/30*GH$4+(DY864+EA864-10)*Crechee/30*GH$4,0),IF(C861=2,IF(DZ861+DZ862+DZ863+DZ864+EB861+EB862+EB863+EB864=1,Cadeirante/30*GH$4,IF(DZ861+DZ862+DZ863+DZ864+EB861+EB862+EB863+EB864=2,Fixo/30*GH$4,IF(DZ861+DZ862+DZ863+DZ864+EB861+EB862+EB863+EB864&gt;2,Fixo/30*GH$4+(DZ861+DZ862+DZ863+DZ864+EB861+EB862+EB863+EB864-2)*Cadeirante/30*GH$4)))+(DY861+DY862+DY863+EA861+EA862+EA863)*Percapita/30*GH$4+(DY864+EA864)*Crechee/30*GH$4,IF(C861=1,IF(DY861+DY862+DY863+DZ861+DZ862+DZ863+EA861+EA862+EA863+EB861+EB862+EB863&lt;=15,(DY861+DY862+DY863+EA861+EA862+EA863)*Percapita/30*GH$4,IF(DY861+DY862+DY863+DZ861+DZ862+DZ863+EA861+EA862+EA863+EB861+EB862+EB863&gt;=16,Fixo/30*GH$4+(DY861+DY862+DY863+DZ861+DZ862+DZ863+EA861+EA862+EA863+EB861+EB862-16)*Percapita/30*GH$4))))))</f>
        <v>0</v>
      </c>
      <c r="GI861" s="177">
        <f>IF(C861=4,SUM(EC861+EC862+EC863+EE861+EE862+EE863)*Percapita/30*GI$4+(ED861+ED862+ED863+EF861+EF862+EF863)*Cadeirante/30*GI$4,IF(C861=3,IF(EC864+EE864=10,Fixo/30*GI$4+(EC861+EC862+EC863+EE861+EE862+EE863)*Percapita/30*GI$4+(ED864+EF864)*Cadeirante/30*GI$4,IF(EC864+EE864&lt;=9,(EC864+EE864)*Crechee/30*GI$4)+(ED864+EF864)*Cadeirante/30*GI$4+(EC861+EC862+EC863+EE861+EE862+EE863)*Percapita/30*GI$4)+IF(EC864+EE864&gt;=11,Fixo/30*GI$4+(EC864+EE864-10)*Crechee/30*GI$4,0),IF(C861=2,IF(ED861+ED862+ED863+ED864+EF861+EF862+EF863+EF864=1,Cadeirante/30*GI$4,IF(ED861+ED862+ED863+ED864+EF861+EF862+EF863+EF864=2,Fixo/30*GI$4,IF(ED861+ED862+ED863+ED864+EF861+EF862+EF863+EF864&gt;2,Fixo/30*GI$4+(ED861+ED862+ED863+ED864+EF861+EF862+EF863+EF864-2)*Cadeirante/30*GI$4)))+(EC861+EC862+EC863+EE861+EE862+EE863)*Percapita/30*GI$4+(EC864+EE864)*Crechee/30*GI$4,IF(C861=1,IF(EC861+EC862+EC863+ED861+ED862+ED863+EE861+EE862+EE863+EF861+EF862+EF863&lt;=15,(EC861+EC862+EC863+EE861+EE862+EE863)*Percapita/30*GI$4,IF(EC861+EC862+EC863+ED861+ED862+ED863+EE861+EE862+EE863+EF861+EF862+EF863&gt;=16,Fixo/30*GI$4+(EC861+EC862+EC863+ED861+ED862+ED863+EE861+EE862+EE863+EF861+EF862-16)*Percapita/30*GI$4))))))</f>
        <v>0</v>
      </c>
      <c r="GJ861" s="177">
        <f>IF(C861=4,SUM(EG861+EG862+EG863+EI861+EI862+EI863)*Percapita/30*GJ$4+(EH861+EH862+EH863+EJ861+EJ862+EJ863)*Cadeirante/30*GJ$4,IF(C861=3,IF(EG864+EI864=10,Fixo/30*GJ$4+(EG861+EG862+EG863+EI861+EI862+EI863)*Percapita/30*GJ$4+(EH864+EJ864)*Cadeirante/30*GJ$4,IF(EG864+EI864&lt;=9,(EG864+EI864)*Crechee/30*GJ$4)+(EH864+EJ864)*Cadeirante/30*GJ$4+(EG861+EG862+EG863+EI861+EI862+EI863)*Percapita/30*GJ$4)+IF(EG864+EI864&gt;=11,Fixo/30*GJ$4+(EG864+EI864-10)*Crechee/30*GJ$4,0),IF(C861=2,IF(EH861+EH862+EH863+EH864+EJ861+EJ862+EJ863+EJ864=1,Cadeirante/30*GJ$4,IF(EH861+EH862+EH863+EH864+EJ861+EJ862+EJ863+EJ864=2,Fixo/30*GJ$4,IF(EH861+EH862+EH863+EH864+EJ861+EJ862+EJ863+EJ864&gt;2,Fixo/30*GJ$4+(EH861+EH862+EH863+EH864+EJ861+EJ862+EJ863+EJ864-2)*Cadeirante/30*GJ$4)))+(EG861+EG862+EG863+EI861+EI862+EI863)*Percapita/30*GJ$4+(EG864+EI864)*Crechee/30*GJ$4,IF(C861=1,IF(EG861+EG862+EG863+EH861+EH862+EH863+EI861+EI862+EI863+EJ861+EJ862+EJ863&lt;=15,(EG861+EG862+EG863+EI861+EI862+EI863)*Percapita/30*GJ$4,IF(EG861+EG862+EG863+EH861+EH862+EH863+EI861+EI862+EI863+EJ861+EJ862+EJ863&gt;=16,Fixo/30*GJ$4+(EG861+EG862+EG863+EH861+EH862+EH863+EI861+EI862+EI863+EJ861+EJ862-16)*Percapita/30*GJ$4))))))</f>
        <v>0</v>
      </c>
      <c r="GK861" s="178"/>
      <c r="GL861" s="103">
        <f t="shared" si="968"/>
        <v>0</v>
      </c>
      <c r="GM861" s="124"/>
      <c r="GN861" s="104">
        <f>SUMIF(V861:V864,"&lt;0")*Cadeirante/30*GN$4+SUMIF(X861:X864,"&lt;0")*Cadeirante/30*GN$4</f>
        <v>0</v>
      </c>
      <c r="GO861" s="104">
        <f>SUMIF(Z861:Z864,"&lt;0")*Cadeirante/30*GO$4+SUMIF(AB861:AB864,"&lt;0")*Cadeirante/30*GO$4</f>
        <v>0</v>
      </c>
      <c r="GP861" s="104">
        <f>SUMIF(AD861:AD864,"&lt;0")*Cadeirante/30*GP$4+SUMIF(AF861:AF864,"&lt;0")*Cadeirante/30*GP$4</f>
        <v>0</v>
      </c>
      <c r="GQ861" s="104">
        <f>SUMIF(AH861:AH864,"&lt;0")*Cadeirante/30*GQ$4+SUMIF(AJ861:AJ864,"&lt;0")*Cadeirante/30*GQ$4</f>
        <v>0</v>
      </c>
      <c r="GR861" s="104">
        <f>SUMIF(AL861:AL864,"&lt;0")*Cadeirante/30*GR$4+SUMIF(AN861:AN864,"&lt;0")*Cadeirante/30*GR$4</f>
        <v>0</v>
      </c>
      <c r="GS861" s="104">
        <f>SUMIF(AP861:AP864,"&lt;0")*Cadeirante/30*GS$4+SUMIF(AR861:AR864,"&lt;0")*Cadeirante/30*GS$4</f>
        <v>0</v>
      </c>
      <c r="GT861" s="104">
        <f>SUMIF(AT861:AT864,"&lt;0")*Cadeirante/30*GT$4+SUMIF(AV861:AV864,"&lt;0")*Cadeirante/30*GT$4</f>
        <v>0</v>
      </c>
      <c r="GU861" s="104">
        <f>SUMIF(AX861:AX864,"&lt;0")*Cadeirante/30*GU$4+SUMIF(AZ861:AZ864,"&lt;0")*Cadeirante/30*GU$4</f>
        <v>0</v>
      </c>
      <c r="GV861" s="104">
        <f>SUMIF(BB861:BB864,"&lt;0")*Cadeirante/30*GV$4+SUMIF(BD861:BD864,"&lt;0")*Cadeirante/30*GV$4</f>
        <v>0</v>
      </c>
      <c r="GW861" s="104">
        <f>SUMIF(BF861:BF864,"&lt;0")*Cadeirante/30*GW$4+SUMIF(BH861:BH864,"&lt;0")*Cadeirante/30*GW$4</f>
        <v>0</v>
      </c>
      <c r="GX861" s="104">
        <f>SUMIF(BJ861:BJ864,"&lt;0")*Cadeirante/30*GX$4+SUMIF(BL861:BL864,"&lt;0")*Cadeirante/30*GX$4</f>
        <v>0</v>
      </c>
      <c r="GY861" s="104">
        <f>SUMIF(BN861:BN864,"&lt;0")*Cadeirante/30*GY$4+SUMIF(BP861:BP864,"&lt;0")*Cadeirante/30*GY$4</f>
        <v>0</v>
      </c>
      <c r="GZ861" s="104">
        <f>SUMIF(BR861:BR864,"&lt;0")*Cadeirante/30*GZ$4+SUMIF(BT861:BT864,"&lt;0")*Cadeirante/30*GZ$4</f>
        <v>0</v>
      </c>
      <c r="HA861" s="104">
        <f>SUMIF(BV861:BV864,"&lt;0")*Cadeirante/30*HA$4+SUMIF(BX861:BX864,"&lt;0")*Cadeirante/30*HA$4</f>
        <v>0</v>
      </c>
      <c r="HB861" s="104">
        <f>SUMIF(BZ861:BZ864,"&lt;0")*Cadeirante/30*HB$4+SUMIF(CB861:CB864,"&lt;0")*Cadeirante/30*HB$4</f>
        <v>0</v>
      </c>
      <c r="HC861" s="104">
        <f>SUMIF(CD861:CD864,"&lt;0")*Cadeirante/30*HC$4+SUMIF(CF861:CF864,"&lt;0")*Cadeirante/30*HC$4</f>
        <v>0</v>
      </c>
      <c r="HD861" s="104">
        <f>SUMIF(CH861:CH864,"&lt;0")*Cadeirante/30*HD$4+SUMIF(CJ861:CJ864,"&lt;0")*Cadeirante/30*HD$4</f>
        <v>0</v>
      </c>
      <c r="HE861" s="104">
        <f>SUMIF(CL861:CL864,"&lt;0")*Cadeirante/30*HE$4+SUMIF(CN861:CN864,"&lt;0")*Cadeirante/30*HE$4</f>
        <v>0</v>
      </c>
      <c r="HF861" s="104">
        <f>SUMIF(CP861:CP864,"&lt;0")*Cadeirante/30*HF$4+SUMIF(CR861:CR864,"&lt;0")*Cadeirante/30*HF$4</f>
        <v>0</v>
      </c>
      <c r="HG861" s="104">
        <f>SUMIF(CT861:CT864,"&lt;0")*Cadeirante/30*HG$4+SUMIF(CV861:CV864,"&lt;0")*Cadeirante/30*HG$4</f>
        <v>0</v>
      </c>
      <c r="HH861" s="104">
        <f>SUMIF(CX861:CX864,"&lt;0")*Cadeirante/30*HH$4+SUMIF(CZ861:CZ864,"&lt;0")*Cadeirante/30*HH$4</f>
        <v>0</v>
      </c>
      <c r="HI861" s="104">
        <f>SUMIF(DB861:DB864,"&lt;0")*Cadeirante/30*HI$4+SUMIF(DD861:DD864,"&lt;0")*Cadeirante/30*HI$4</f>
        <v>0</v>
      </c>
      <c r="HJ861" s="104">
        <f>SUMIF(DF861:DF864,"&lt;0")*Cadeirante/30*HJ$4+SUMIF(DH861:DH864,"&lt;0")*Cadeirante/30*HJ$4</f>
        <v>0</v>
      </c>
      <c r="HK861" s="104">
        <f>SUMIF(DJ861:DJ864,"&lt;0")*Cadeirante/30*HK$4+SUMIF(DL861:DL864,"&lt;0")*Cadeirante/30*HK$4</f>
        <v>0</v>
      </c>
      <c r="HL861" s="104">
        <f>SUMIF(DN861:DN864,"&lt;0")*Cadeirante/30*HL$4+SUMIF(DP861:DP864,"&lt;0")*Cadeirante/30*HL$4</f>
        <v>0</v>
      </c>
      <c r="HM861" s="104">
        <f>SUMIF(DR861:DR864,"&lt;0")*Cadeirante/30*HM$4+SUMIF(DT861:DT864,"&lt;0")*Cadeirante/30*HM$4</f>
        <v>0</v>
      </c>
      <c r="HN861" s="104">
        <f>SUMIF(DV861:DV864,"&lt;0")*Cadeirante/30*HN$4+SUMIF(DX861:DX864,"&lt;0")*Cadeirante/30*HN$4</f>
        <v>0</v>
      </c>
      <c r="HO861" s="104">
        <f>SUMIF(DZ861:DZ864,"&lt;0")*Cadeirante/30*HO$4+SUMIF(EB861:EB864,"&lt;0")*Cadeirante/30*HO$4</f>
        <v>0</v>
      </c>
      <c r="HP861" s="104">
        <f>SUMIF(ED861:ED864,"&lt;0")*Cadeirante/30*HP$4+SUMIF(EF861:EF864,"&lt;0")*Cadeirante/30*HP$4</f>
        <v>0</v>
      </c>
      <c r="HQ861" s="64"/>
      <c r="HR861" s="64"/>
      <c r="HS861" s="64"/>
      <c r="HT861" s="64"/>
      <c r="HU861" s="64"/>
      <c r="HV861" s="64"/>
      <c r="HW861" s="176">
        <v>17629.309999999998</v>
      </c>
      <c r="HX861" s="64"/>
      <c r="HY861" s="280">
        <f>IF(ISTEXT(EM861), VALUE(EM861), EM861)</f>
        <v>0</v>
      </c>
      <c r="HZ861" s="280">
        <f>IF(ISTEXT(EN861), VALUE(EN861), EN861)</f>
        <v>0</v>
      </c>
      <c r="IA861" s="280">
        <f>IF(ISTEXT(EO861), VALUE(EO861), EO861)</f>
        <v>0</v>
      </c>
      <c r="IB861" s="64" t="b">
        <f>HW861=FE861</f>
        <v>0</v>
      </c>
      <c r="IC861" s="64"/>
    </row>
    <row r="862" spans="1:237" s="106" customFormat="1" ht="22.5" customHeight="1" x14ac:dyDescent="0.25">
      <c r="A862" s="368" t="s">
        <v>3945</v>
      </c>
      <c r="B862" s="369" t="s">
        <v>3946</v>
      </c>
      <c r="C862" s="370" t="s">
        <v>3229</v>
      </c>
      <c r="D862" s="371" t="s">
        <v>3947</v>
      </c>
      <c r="E862" s="371" t="s">
        <v>3948</v>
      </c>
      <c r="F862" s="372" t="s">
        <v>3222</v>
      </c>
      <c r="G862" s="372" t="s">
        <v>3223</v>
      </c>
      <c r="H862" s="373" t="s">
        <v>249</v>
      </c>
      <c r="I862" s="374" t="s">
        <v>3949</v>
      </c>
      <c r="J862" s="421" t="s">
        <v>3227</v>
      </c>
      <c r="K862" s="421" t="s">
        <v>3230</v>
      </c>
      <c r="L862" s="329">
        <f>CONTINUA!BV862</f>
        <v>0</v>
      </c>
      <c r="M862" s="329">
        <f>CONTINUA!BW862</f>
        <v>0</v>
      </c>
      <c r="N862" s="657">
        <v>0.49199999999999999</v>
      </c>
      <c r="O862" s="658" t="s">
        <v>4238</v>
      </c>
      <c r="P862" s="659" t="s">
        <v>206</v>
      </c>
      <c r="Q862" s="400">
        <v>30</v>
      </c>
      <c r="R862" s="401"/>
      <c r="S862" s="400"/>
      <c r="T862" s="401"/>
      <c r="U862" s="400"/>
      <c r="V862" s="401"/>
      <c r="W862" s="400"/>
      <c r="X862" s="401"/>
      <c r="Y862" s="400"/>
      <c r="Z862" s="401"/>
      <c r="AA862" s="400"/>
      <c r="AB862" s="401"/>
      <c r="AC862" s="400"/>
      <c r="AD862" s="401"/>
      <c r="AE862" s="400"/>
      <c r="AF862" s="401"/>
      <c r="AG862" s="400"/>
      <c r="AH862" s="401"/>
      <c r="AI862" s="400"/>
      <c r="AJ862" s="401"/>
      <c r="AK862" s="400"/>
      <c r="AL862" s="401"/>
      <c r="AM862" s="400"/>
      <c r="AN862" s="401"/>
      <c r="AO862" s="400"/>
      <c r="AP862" s="401"/>
      <c r="AQ862" s="400"/>
      <c r="AR862" s="401"/>
      <c r="AS862" s="400"/>
      <c r="AT862" s="401"/>
      <c r="AU862" s="400"/>
      <c r="AV862" s="401"/>
      <c r="AW862" s="400"/>
      <c r="AX862" s="401"/>
      <c r="AY862" s="400"/>
      <c r="AZ862" s="401"/>
      <c r="BA862" s="400">
        <v>-1</v>
      </c>
      <c r="BB862" s="401"/>
      <c r="BC862" s="400"/>
      <c r="BD862" s="401"/>
      <c r="BE862" s="400"/>
      <c r="BF862" s="401"/>
      <c r="BG862" s="400"/>
      <c r="BH862" s="401"/>
      <c r="BI862" s="400"/>
      <c r="BJ862" s="401"/>
      <c r="BK862" s="400"/>
      <c r="BL862" s="401"/>
      <c r="BM862" s="400"/>
      <c r="BN862" s="401"/>
      <c r="BO862" s="400"/>
      <c r="BP862" s="401"/>
      <c r="BQ862" s="400"/>
      <c r="BR862" s="401"/>
      <c r="BS862" s="400"/>
      <c r="BT862" s="401"/>
      <c r="BU862" s="400"/>
      <c r="BV862" s="401"/>
      <c r="BW862" s="400"/>
      <c r="BX862" s="401"/>
      <c r="BY862" s="400"/>
      <c r="BZ862" s="401"/>
      <c r="CA862" s="400"/>
      <c r="CB862" s="401"/>
      <c r="CC862" s="400"/>
      <c r="CD862" s="401"/>
      <c r="CE862" s="400"/>
      <c r="CF862" s="401"/>
      <c r="CG862" s="400"/>
      <c r="CH862" s="401"/>
      <c r="CI862" s="400"/>
      <c r="CJ862" s="401"/>
      <c r="CK862" s="400"/>
      <c r="CL862" s="401"/>
      <c r="CM862" s="400"/>
      <c r="CN862" s="401"/>
      <c r="CO862" s="400"/>
      <c r="CP862" s="401"/>
      <c r="CQ862" s="400"/>
      <c r="CR862" s="401"/>
      <c r="CS862" s="400"/>
      <c r="CT862" s="401"/>
      <c r="CU862" s="400"/>
      <c r="CV862" s="401"/>
      <c r="CW862" s="400"/>
      <c r="CX862" s="401"/>
      <c r="CY862" s="400"/>
      <c r="CZ862" s="401"/>
      <c r="DA862" s="400"/>
      <c r="DB862" s="401"/>
      <c r="DC862" s="400"/>
      <c r="DD862" s="401"/>
      <c r="DE862" s="400"/>
      <c r="DF862" s="401"/>
      <c r="DG862" s="400"/>
      <c r="DH862" s="401"/>
      <c r="DI862" s="400"/>
      <c r="DJ862" s="401"/>
      <c r="DK862" s="400"/>
      <c r="DL862" s="401"/>
      <c r="DM862" s="400"/>
      <c r="DN862" s="401"/>
      <c r="DO862" s="400"/>
      <c r="DP862" s="401"/>
      <c r="DQ862" s="400"/>
      <c r="DR862" s="401"/>
      <c r="DS862" s="400"/>
      <c r="DT862" s="401"/>
      <c r="DU862" s="400"/>
      <c r="DV862" s="401"/>
      <c r="DW862" s="400"/>
      <c r="DX862" s="401"/>
      <c r="DY862" s="400"/>
      <c r="DZ862" s="401"/>
      <c r="EA862" s="400"/>
      <c r="EB862" s="401"/>
      <c r="EC862" s="400"/>
      <c r="ED862" s="401"/>
      <c r="EE862" s="400"/>
      <c r="EF862" s="401"/>
      <c r="EG862" s="400"/>
      <c r="EH862" s="401"/>
      <c r="EI862" s="400"/>
      <c r="EJ862" s="447"/>
      <c r="EK862" s="511"/>
      <c r="EL862" s="514"/>
      <c r="EM862" s="448"/>
      <c r="EN862" s="344"/>
      <c r="EO862" s="345"/>
      <c r="EP862" s="171">
        <f t="shared" si="961"/>
        <v>30</v>
      </c>
      <c r="EQ862" s="171">
        <f t="shared" si="962"/>
        <v>-1</v>
      </c>
      <c r="ER862" s="171">
        <f t="shared" si="963"/>
        <v>0</v>
      </c>
      <c r="ES862" s="171">
        <f t="shared" si="964"/>
        <v>0</v>
      </c>
      <c r="ET862" s="171">
        <f t="shared" si="965"/>
        <v>0</v>
      </c>
      <c r="EU862" s="171">
        <f t="shared" si="966"/>
        <v>0</v>
      </c>
      <c r="EV862" s="172">
        <f t="shared" si="967"/>
        <v>29</v>
      </c>
      <c r="EW862" s="173"/>
      <c r="EX862" s="248">
        <f t="shared" si="984"/>
        <v>0</v>
      </c>
      <c r="EY862" s="174">
        <f>(L862*regular)+(M862*Cadeirantee)</f>
        <v>0</v>
      </c>
      <c r="EZ862" s="249">
        <f>SUMIF(FG862:GJ862,"&gt;0")</f>
        <v>0</v>
      </c>
      <c r="FA862" s="249">
        <f>SUMIF(FG862:GJ862,"&lt;0")+SUMIF(GN862:HP862,"&lt;0")</f>
        <v>0</v>
      </c>
      <c r="FB862" s="174">
        <v>0</v>
      </c>
      <c r="FC862" s="126">
        <f>N862*km*'VALORES TABELA'!$B$13</f>
        <v>11.965439999999999</v>
      </c>
      <c r="FD862" s="250">
        <f t="shared" ref="FD862:FD865" si="985">GL862</f>
        <v>0</v>
      </c>
      <c r="FE862" s="105"/>
      <c r="FF862" s="119"/>
      <c r="FG862" s="119"/>
      <c r="FH862" s="119"/>
      <c r="FI862" s="119"/>
      <c r="FJ862" s="119"/>
      <c r="FK862" s="119"/>
      <c r="FL862" s="119"/>
      <c r="FM862" s="119"/>
      <c r="FN862" s="119"/>
      <c r="FO862" s="119"/>
      <c r="FP862" s="119"/>
      <c r="FQ862" s="119"/>
      <c r="FR862" s="119"/>
      <c r="FS862" s="119"/>
      <c r="FT862" s="119"/>
      <c r="FU862" s="119"/>
      <c r="FV862" s="119"/>
      <c r="FW862" s="119"/>
      <c r="FX862" s="119"/>
      <c r="FY862" s="119"/>
      <c r="FZ862" s="119"/>
      <c r="GA862" s="119"/>
      <c r="GB862" s="119"/>
      <c r="GC862" s="119"/>
      <c r="GD862" s="119"/>
      <c r="GE862" s="119"/>
      <c r="GF862" s="119"/>
      <c r="GG862" s="119"/>
      <c r="GH862" s="119"/>
      <c r="GI862" s="119"/>
      <c r="GJ862" s="119"/>
      <c r="GK862" s="251"/>
      <c r="GL862" s="103">
        <f t="shared" si="968"/>
        <v>0</v>
      </c>
      <c r="GM862" s="124"/>
      <c r="GN862" s="104"/>
      <c r="GO862" s="104"/>
      <c r="GP862" s="104"/>
      <c r="GQ862" s="104"/>
      <c r="GR862" s="104"/>
      <c r="GS862" s="104"/>
      <c r="GT862" s="104"/>
      <c r="GU862" s="104"/>
      <c r="GV862" s="104"/>
      <c r="GW862" s="104"/>
      <c r="GX862" s="104"/>
      <c r="GY862" s="104"/>
      <c r="GZ862" s="104"/>
      <c r="HA862" s="104"/>
      <c r="HB862" s="104"/>
      <c r="HC862" s="104"/>
      <c r="HD862" s="104"/>
      <c r="HE862" s="104"/>
      <c r="HF862" s="104"/>
      <c r="HG862" s="104"/>
      <c r="HH862" s="104"/>
      <c r="HI862" s="104"/>
      <c r="HJ862" s="104"/>
      <c r="HK862" s="104"/>
      <c r="HL862" s="104"/>
      <c r="HM862" s="104"/>
      <c r="HN862" s="104"/>
      <c r="HO862" s="104"/>
      <c r="HP862" s="104"/>
      <c r="HQ862" s="64"/>
      <c r="HR862" s="64"/>
      <c r="HS862" s="64"/>
      <c r="HT862" s="64"/>
      <c r="HU862" s="64"/>
      <c r="HV862" s="64"/>
      <c r="HW862" s="105"/>
      <c r="HX862" s="64"/>
      <c r="HY862" s="280">
        <f t="shared" ref="HY862:HY865" si="986">IF(ISTEXT(EM862), VALUE(EM862), EM862)</f>
        <v>0</v>
      </c>
      <c r="HZ862" s="280">
        <f t="shared" ref="HZ862:HZ865" si="987">IF(ISTEXT(EN862), VALUE(EN862), EN862)</f>
        <v>0</v>
      </c>
      <c r="IA862" s="280">
        <f t="shared" ref="IA862:IA865" si="988">IF(ISTEXT(EO862), VALUE(EO862), EO862)</f>
        <v>0</v>
      </c>
      <c r="IB862" s="64"/>
      <c r="IC862" s="64"/>
    </row>
    <row r="863" spans="1:237" s="106" customFormat="1" ht="22.5" customHeight="1" x14ac:dyDescent="0.25">
      <c r="A863" s="368" t="s">
        <v>3945</v>
      </c>
      <c r="B863" s="369" t="s">
        <v>3946</v>
      </c>
      <c r="C863" s="375" t="s">
        <v>3229</v>
      </c>
      <c r="D863" s="371" t="s">
        <v>3947</v>
      </c>
      <c r="E863" s="371" t="s">
        <v>3948</v>
      </c>
      <c r="F863" s="376" t="s">
        <v>3222</v>
      </c>
      <c r="G863" s="376" t="s">
        <v>3223</v>
      </c>
      <c r="H863" s="373" t="s">
        <v>249</v>
      </c>
      <c r="I863" s="374" t="s">
        <v>3949</v>
      </c>
      <c r="J863" s="421" t="s">
        <v>3227</v>
      </c>
      <c r="K863" s="422" t="s">
        <v>3231</v>
      </c>
      <c r="L863" s="329">
        <f>CONTINUA!BV863</f>
        <v>0</v>
      </c>
      <c r="M863" s="329">
        <f>CONTINUA!BW863</f>
        <v>0</v>
      </c>
      <c r="N863" s="657"/>
      <c r="O863" s="658" t="s">
        <v>4238</v>
      </c>
      <c r="P863" s="659" t="s">
        <v>206</v>
      </c>
      <c r="Q863" s="400"/>
      <c r="R863" s="401"/>
      <c r="S863" s="400"/>
      <c r="T863" s="401"/>
      <c r="U863" s="400"/>
      <c r="V863" s="401"/>
      <c r="W863" s="400"/>
      <c r="X863" s="401"/>
      <c r="Y863" s="400"/>
      <c r="Z863" s="401"/>
      <c r="AA863" s="400"/>
      <c r="AB863" s="401"/>
      <c r="AC863" s="400"/>
      <c r="AD863" s="401"/>
      <c r="AE863" s="400"/>
      <c r="AF863" s="401"/>
      <c r="AG863" s="400"/>
      <c r="AH863" s="401"/>
      <c r="AI863" s="400"/>
      <c r="AJ863" s="401"/>
      <c r="AK863" s="400"/>
      <c r="AL863" s="401"/>
      <c r="AM863" s="400"/>
      <c r="AN863" s="401"/>
      <c r="AO863" s="400"/>
      <c r="AP863" s="401"/>
      <c r="AQ863" s="400"/>
      <c r="AR863" s="401"/>
      <c r="AS863" s="400"/>
      <c r="AT863" s="401"/>
      <c r="AU863" s="400"/>
      <c r="AV863" s="401"/>
      <c r="AW863" s="400"/>
      <c r="AX863" s="401"/>
      <c r="AY863" s="400"/>
      <c r="AZ863" s="401"/>
      <c r="BA863" s="400"/>
      <c r="BB863" s="401"/>
      <c r="BC863" s="400"/>
      <c r="BD863" s="401"/>
      <c r="BE863" s="400"/>
      <c r="BF863" s="401"/>
      <c r="BG863" s="400"/>
      <c r="BH863" s="401"/>
      <c r="BI863" s="400"/>
      <c r="BJ863" s="401"/>
      <c r="BK863" s="400"/>
      <c r="BL863" s="401"/>
      <c r="BM863" s="400"/>
      <c r="BN863" s="401"/>
      <c r="BO863" s="400"/>
      <c r="BP863" s="401"/>
      <c r="BQ863" s="400"/>
      <c r="BR863" s="401"/>
      <c r="BS863" s="400"/>
      <c r="BT863" s="401"/>
      <c r="BU863" s="400"/>
      <c r="BV863" s="401"/>
      <c r="BW863" s="400"/>
      <c r="BX863" s="401"/>
      <c r="BY863" s="400"/>
      <c r="BZ863" s="401"/>
      <c r="CA863" s="400"/>
      <c r="CB863" s="401"/>
      <c r="CC863" s="400"/>
      <c r="CD863" s="401"/>
      <c r="CE863" s="400"/>
      <c r="CF863" s="401"/>
      <c r="CG863" s="400"/>
      <c r="CH863" s="401"/>
      <c r="CI863" s="400"/>
      <c r="CJ863" s="401"/>
      <c r="CK863" s="400"/>
      <c r="CL863" s="401"/>
      <c r="CM863" s="400"/>
      <c r="CN863" s="401"/>
      <c r="CO863" s="400"/>
      <c r="CP863" s="401"/>
      <c r="CQ863" s="400"/>
      <c r="CR863" s="401"/>
      <c r="CS863" s="400"/>
      <c r="CT863" s="401"/>
      <c r="CU863" s="400"/>
      <c r="CV863" s="401"/>
      <c r="CW863" s="400"/>
      <c r="CX863" s="401"/>
      <c r="CY863" s="400"/>
      <c r="CZ863" s="401"/>
      <c r="DA863" s="400"/>
      <c r="DB863" s="401"/>
      <c r="DC863" s="400"/>
      <c r="DD863" s="401"/>
      <c r="DE863" s="400"/>
      <c r="DF863" s="401"/>
      <c r="DG863" s="400"/>
      <c r="DH863" s="401"/>
      <c r="DI863" s="400"/>
      <c r="DJ863" s="401"/>
      <c r="DK863" s="400"/>
      <c r="DL863" s="401"/>
      <c r="DM863" s="400"/>
      <c r="DN863" s="401"/>
      <c r="DO863" s="400"/>
      <c r="DP863" s="401"/>
      <c r="DQ863" s="400"/>
      <c r="DR863" s="401"/>
      <c r="DS863" s="400"/>
      <c r="DT863" s="401"/>
      <c r="DU863" s="400"/>
      <c r="DV863" s="401"/>
      <c r="DW863" s="400"/>
      <c r="DX863" s="401"/>
      <c r="DY863" s="400"/>
      <c r="DZ863" s="401"/>
      <c r="EA863" s="400"/>
      <c r="EB863" s="401"/>
      <c r="EC863" s="400"/>
      <c r="ED863" s="401"/>
      <c r="EE863" s="400"/>
      <c r="EF863" s="401"/>
      <c r="EG863" s="400"/>
      <c r="EH863" s="401"/>
      <c r="EI863" s="400"/>
      <c r="EJ863" s="447"/>
      <c r="EK863" s="511"/>
      <c r="EL863" s="514"/>
      <c r="EM863" s="448"/>
      <c r="EN863" s="344"/>
      <c r="EO863" s="345"/>
      <c r="EP863" s="171">
        <f t="shared" si="961"/>
        <v>0</v>
      </c>
      <c r="EQ863" s="171">
        <f t="shared" si="962"/>
        <v>0</v>
      </c>
      <c r="ER863" s="171">
        <f t="shared" si="963"/>
        <v>0</v>
      </c>
      <c r="ES863" s="171">
        <f t="shared" si="964"/>
        <v>0</v>
      </c>
      <c r="ET863" s="171">
        <f t="shared" si="965"/>
        <v>0</v>
      </c>
      <c r="EU863" s="171">
        <f t="shared" si="966"/>
        <v>0</v>
      </c>
      <c r="EV863" s="172">
        <f t="shared" si="967"/>
        <v>0</v>
      </c>
      <c r="EW863" s="125"/>
      <c r="EX863" s="248">
        <f t="shared" si="984"/>
        <v>0</v>
      </c>
      <c r="EY863" s="174">
        <f>(L863*regular)+(M863*Cadeirantee)</f>
        <v>0</v>
      </c>
      <c r="EZ863" s="249">
        <f>SUMIF(FG863:GJ863,"&gt;0")</f>
        <v>0</v>
      </c>
      <c r="FA863" s="249">
        <f>SUMIF(FG863:GJ863,"&lt;0")+SUMIF(GN863:HP863,"&lt;0")</f>
        <v>0</v>
      </c>
      <c r="FB863" s="174">
        <v>0</v>
      </c>
      <c r="FC863" s="126">
        <f>N863*km*'VALORES TABELA'!$B$13</f>
        <v>0</v>
      </c>
      <c r="FD863" s="250">
        <f t="shared" si="985"/>
        <v>0</v>
      </c>
      <c r="FE863" s="105"/>
      <c r="FF863" s="108"/>
      <c r="FG863" s="108"/>
      <c r="FH863" s="108"/>
      <c r="FI863" s="108"/>
      <c r="FJ863" s="108"/>
      <c r="FK863" s="108"/>
      <c r="FL863" s="108"/>
      <c r="FM863" s="108"/>
      <c r="FN863" s="108"/>
      <c r="FO863" s="108"/>
      <c r="FP863" s="108"/>
      <c r="FQ863" s="108"/>
      <c r="FR863" s="108"/>
      <c r="FS863" s="108"/>
      <c r="FT863" s="108"/>
      <c r="FU863" s="108"/>
      <c r="FV863" s="108"/>
      <c r="FW863" s="108"/>
      <c r="FX863" s="108"/>
      <c r="FY863" s="108"/>
      <c r="FZ863" s="108"/>
      <c r="GA863" s="108"/>
      <c r="GB863" s="108"/>
      <c r="GC863" s="108"/>
      <c r="GD863" s="108"/>
      <c r="GE863" s="108"/>
      <c r="GF863" s="108"/>
      <c r="GG863" s="108"/>
      <c r="GH863" s="108"/>
      <c r="GI863" s="108"/>
      <c r="GJ863" s="108"/>
      <c r="GK863" s="251"/>
      <c r="GL863" s="103">
        <f t="shared" si="968"/>
        <v>0</v>
      </c>
      <c r="GM863" s="124"/>
      <c r="GN863" s="104"/>
      <c r="GO863" s="104"/>
      <c r="GP863" s="104"/>
      <c r="GQ863" s="104"/>
      <c r="GR863" s="104"/>
      <c r="GS863" s="104"/>
      <c r="GT863" s="104"/>
      <c r="GU863" s="104"/>
      <c r="GV863" s="104"/>
      <c r="GW863" s="104"/>
      <c r="GX863" s="104"/>
      <c r="GY863" s="104"/>
      <c r="GZ863" s="104"/>
      <c r="HA863" s="104"/>
      <c r="HB863" s="104"/>
      <c r="HC863" s="104"/>
      <c r="HD863" s="104"/>
      <c r="HE863" s="104"/>
      <c r="HF863" s="104"/>
      <c r="HG863" s="104"/>
      <c r="HH863" s="104"/>
      <c r="HI863" s="104"/>
      <c r="HJ863" s="104"/>
      <c r="HK863" s="104"/>
      <c r="HL863" s="104"/>
      <c r="HM863" s="104"/>
      <c r="HN863" s="104"/>
      <c r="HO863" s="104"/>
      <c r="HP863" s="104"/>
      <c r="HQ863" s="64"/>
      <c r="HR863" s="64"/>
      <c r="HS863" s="64"/>
      <c r="HT863" s="64"/>
      <c r="HU863" s="64"/>
      <c r="HV863" s="64"/>
      <c r="HW863" s="105"/>
      <c r="HX863" s="64"/>
      <c r="HY863" s="280">
        <f t="shared" si="986"/>
        <v>0</v>
      </c>
      <c r="HZ863" s="280">
        <f t="shared" si="987"/>
        <v>0</v>
      </c>
      <c r="IA863" s="280">
        <f t="shared" si="988"/>
        <v>0</v>
      </c>
      <c r="IB863" s="64"/>
      <c r="IC863" s="64"/>
    </row>
    <row r="864" spans="1:237" s="106" customFormat="1" ht="22.5" customHeight="1" x14ac:dyDescent="0.25">
      <c r="A864" s="368" t="s">
        <v>3945</v>
      </c>
      <c r="B864" s="369" t="s">
        <v>3946</v>
      </c>
      <c r="C864" s="375" t="s">
        <v>3229</v>
      </c>
      <c r="D864" s="371" t="s">
        <v>3947</v>
      </c>
      <c r="E864" s="371" t="s">
        <v>3948</v>
      </c>
      <c r="F864" s="376" t="s">
        <v>3222</v>
      </c>
      <c r="G864" s="376" t="s">
        <v>3223</v>
      </c>
      <c r="H864" s="373" t="s">
        <v>249</v>
      </c>
      <c r="I864" s="374" t="s">
        <v>3949</v>
      </c>
      <c r="J864" s="421" t="s">
        <v>3227</v>
      </c>
      <c r="K864" s="423" t="s">
        <v>3232</v>
      </c>
      <c r="L864" s="329">
        <f>CONTINUA!BV864</f>
        <v>0</v>
      </c>
      <c r="M864" s="329">
        <f>CONTINUA!BW864</f>
        <v>0</v>
      </c>
      <c r="N864" s="657"/>
      <c r="O864" s="658" t="s">
        <v>4238</v>
      </c>
      <c r="P864" s="659" t="s">
        <v>206</v>
      </c>
      <c r="Q864" s="400"/>
      <c r="R864" s="401"/>
      <c r="S864" s="400"/>
      <c r="T864" s="401"/>
      <c r="U864" s="400"/>
      <c r="V864" s="401"/>
      <c r="W864" s="400"/>
      <c r="X864" s="401"/>
      <c r="Y864" s="400"/>
      <c r="Z864" s="401"/>
      <c r="AA864" s="400"/>
      <c r="AB864" s="401"/>
      <c r="AC864" s="400"/>
      <c r="AD864" s="401"/>
      <c r="AE864" s="400"/>
      <c r="AF864" s="401"/>
      <c r="AG864" s="400"/>
      <c r="AH864" s="401"/>
      <c r="AI864" s="400"/>
      <c r="AJ864" s="401"/>
      <c r="AK864" s="400"/>
      <c r="AL864" s="401"/>
      <c r="AM864" s="400"/>
      <c r="AN864" s="401"/>
      <c r="AO864" s="400"/>
      <c r="AP864" s="401"/>
      <c r="AQ864" s="400"/>
      <c r="AR864" s="401"/>
      <c r="AS864" s="400"/>
      <c r="AT864" s="401"/>
      <c r="AU864" s="400"/>
      <c r="AV864" s="401"/>
      <c r="AW864" s="400"/>
      <c r="AX864" s="401"/>
      <c r="AY864" s="400"/>
      <c r="AZ864" s="401"/>
      <c r="BA864" s="400"/>
      <c r="BB864" s="401"/>
      <c r="BC864" s="400"/>
      <c r="BD864" s="401"/>
      <c r="BE864" s="400"/>
      <c r="BF864" s="401"/>
      <c r="BG864" s="400"/>
      <c r="BH864" s="401"/>
      <c r="BI864" s="400"/>
      <c r="BJ864" s="401"/>
      <c r="BK864" s="400"/>
      <c r="BL864" s="401"/>
      <c r="BM864" s="400"/>
      <c r="BN864" s="401"/>
      <c r="BO864" s="400"/>
      <c r="BP864" s="401"/>
      <c r="BQ864" s="400"/>
      <c r="BR864" s="401"/>
      <c r="BS864" s="400"/>
      <c r="BT864" s="401"/>
      <c r="BU864" s="400"/>
      <c r="BV864" s="401"/>
      <c r="BW864" s="400"/>
      <c r="BX864" s="401"/>
      <c r="BY864" s="400"/>
      <c r="BZ864" s="401"/>
      <c r="CA864" s="400"/>
      <c r="CB864" s="401"/>
      <c r="CC864" s="400"/>
      <c r="CD864" s="401"/>
      <c r="CE864" s="400"/>
      <c r="CF864" s="401"/>
      <c r="CG864" s="400"/>
      <c r="CH864" s="401"/>
      <c r="CI864" s="400"/>
      <c r="CJ864" s="401"/>
      <c r="CK864" s="400"/>
      <c r="CL864" s="401"/>
      <c r="CM864" s="400"/>
      <c r="CN864" s="401"/>
      <c r="CO864" s="400"/>
      <c r="CP864" s="401"/>
      <c r="CQ864" s="400"/>
      <c r="CR864" s="401"/>
      <c r="CS864" s="400"/>
      <c r="CT864" s="401"/>
      <c r="CU864" s="400"/>
      <c r="CV864" s="401"/>
      <c r="CW864" s="400"/>
      <c r="CX864" s="401"/>
      <c r="CY864" s="400"/>
      <c r="CZ864" s="401"/>
      <c r="DA864" s="400"/>
      <c r="DB864" s="401"/>
      <c r="DC864" s="400"/>
      <c r="DD864" s="401"/>
      <c r="DE864" s="400"/>
      <c r="DF864" s="401"/>
      <c r="DG864" s="400"/>
      <c r="DH864" s="401"/>
      <c r="DI864" s="400"/>
      <c r="DJ864" s="401"/>
      <c r="DK864" s="400"/>
      <c r="DL864" s="401"/>
      <c r="DM864" s="400"/>
      <c r="DN864" s="401"/>
      <c r="DO864" s="400"/>
      <c r="DP864" s="401"/>
      <c r="DQ864" s="400"/>
      <c r="DR864" s="401"/>
      <c r="DS864" s="400"/>
      <c r="DT864" s="401"/>
      <c r="DU864" s="400"/>
      <c r="DV864" s="401"/>
      <c r="DW864" s="400"/>
      <c r="DX864" s="401"/>
      <c r="DY864" s="400"/>
      <c r="DZ864" s="401"/>
      <c r="EA864" s="400"/>
      <c r="EB864" s="401"/>
      <c r="EC864" s="400"/>
      <c r="ED864" s="401"/>
      <c r="EE864" s="400"/>
      <c r="EF864" s="401"/>
      <c r="EG864" s="400"/>
      <c r="EH864" s="401"/>
      <c r="EI864" s="400"/>
      <c r="EJ864" s="447"/>
      <c r="EK864" s="511"/>
      <c r="EL864" s="514"/>
      <c r="EM864" s="448"/>
      <c r="EN864" s="344"/>
      <c r="EO864" s="345"/>
      <c r="EP864" s="171">
        <f t="shared" si="961"/>
        <v>0</v>
      </c>
      <c r="EQ864" s="171">
        <f t="shared" si="962"/>
        <v>0</v>
      </c>
      <c r="ER864" s="171">
        <f t="shared" si="963"/>
        <v>0</v>
      </c>
      <c r="ES864" s="171">
        <f t="shared" si="964"/>
        <v>0</v>
      </c>
      <c r="ET864" s="171">
        <f t="shared" si="965"/>
        <v>0</v>
      </c>
      <c r="EU864" s="171">
        <f t="shared" si="966"/>
        <v>0</v>
      </c>
      <c r="EV864" s="172">
        <f t="shared" si="967"/>
        <v>0</v>
      </c>
      <c r="EW864" s="127"/>
      <c r="EX864" s="248">
        <f t="shared" si="984"/>
        <v>0</v>
      </c>
      <c r="EY864" s="174">
        <f>(L864*regular)+(M864*Cadeirantee)</f>
        <v>0</v>
      </c>
      <c r="EZ864" s="249">
        <f>SUMIF(FG864:GJ864,"&gt;0")</f>
        <v>0</v>
      </c>
      <c r="FA864" s="249">
        <f>SUMIF(FG864:GJ864,"&lt;0")+SUMIF(GN864:HP864,"&lt;0")</f>
        <v>0</v>
      </c>
      <c r="FB864" s="174">
        <v>0</v>
      </c>
      <c r="FC864" s="126">
        <f>N864*km*'VALORES TABELA'!$B$13</f>
        <v>0</v>
      </c>
      <c r="FD864" s="250">
        <f t="shared" si="985"/>
        <v>0</v>
      </c>
      <c r="FE864" s="105"/>
      <c r="FF864" s="118"/>
      <c r="FG864" s="118"/>
      <c r="FH864" s="118"/>
      <c r="FI864" s="118"/>
      <c r="FJ864" s="118"/>
      <c r="FK864" s="118"/>
      <c r="FL864" s="118"/>
      <c r="FM864" s="118"/>
      <c r="FN864" s="118"/>
      <c r="FO864" s="118"/>
      <c r="FP864" s="118"/>
      <c r="FQ864" s="118"/>
      <c r="FR864" s="118"/>
      <c r="FS864" s="118"/>
      <c r="FT864" s="118"/>
      <c r="FU864" s="118"/>
      <c r="FV864" s="118"/>
      <c r="FW864" s="118"/>
      <c r="FX864" s="118"/>
      <c r="FY864" s="118"/>
      <c r="FZ864" s="118"/>
      <c r="GA864" s="118"/>
      <c r="GB864" s="118"/>
      <c r="GC864" s="118"/>
      <c r="GD864" s="118"/>
      <c r="GE864" s="118"/>
      <c r="GF864" s="118"/>
      <c r="GG864" s="118"/>
      <c r="GH864" s="118"/>
      <c r="GI864" s="118"/>
      <c r="GJ864" s="118"/>
      <c r="GK864" s="252"/>
      <c r="GL864" s="103">
        <f t="shared" si="968"/>
        <v>0</v>
      </c>
      <c r="GM864" s="124"/>
      <c r="GN864" s="104"/>
      <c r="GO864" s="104"/>
      <c r="GP864" s="104"/>
      <c r="GQ864" s="104"/>
      <c r="GR864" s="104"/>
      <c r="GS864" s="104"/>
      <c r="GT864" s="104"/>
      <c r="GU864" s="104"/>
      <c r="GV864" s="104"/>
      <c r="GW864" s="104"/>
      <c r="GX864" s="104"/>
      <c r="GY864" s="104"/>
      <c r="GZ864" s="104"/>
      <c r="HA864" s="104"/>
      <c r="HB864" s="104"/>
      <c r="HC864" s="104"/>
      <c r="HD864" s="104"/>
      <c r="HE864" s="104"/>
      <c r="HF864" s="104"/>
      <c r="HG864" s="104"/>
      <c r="HH864" s="104"/>
      <c r="HI864" s="104"/>
      <c r="HJ864" s="104"/>
      <c r="HK864" s="104"/>
      <c r="HL864" s="104"/>
      <c r="HM864" s="104"/>
      <c r="HN864" s="104"/>
      <c r="HO864" s="104"/>
      <c r="HP864" s="104"/>
      <c r="HQ864" s="64"/>
      <c r="HR864" s="65"/>
      <c r="HS864" s="65"/>
      <c r="HT864" s="65"/>
      <c r="HU864" s="65"/>
      <c r="HV864" s="65"/>
      <c r="HW864" s="105"/>
      <c r="HX864" s="65"/>
      <c r="HY864" s="280">
        <f t="shared" si="986"/>
        <v>0</v>
      </c>
      <c r="HZ864" s="280">
        <f t="shared" si="987"/>
        <v>0</v>
      </c>
      <c r="IA864" s="280">
        <f t="shared" si="988"/>
        <v>0</v>
      </c>
      <c r="IB864" s="65"/>
      <c r="IC864" s="65"/>
    </row>
    <row r="865" spans="1:237" s="106" customFormat="1" ht="22.5" customHeight="1" thickBot="1" x14ac:dyDescent="0.3">
      <c r="A865" s="377" t="s">
        <v>3945</v>
      </c>
      <c r="B865" s="378" t="s">
        <v>3946</v>
      </c>
      <c r="C865" s="379" t="s">
        <v>3229</v>
      </c>
      <c r="D865" s="380" t="s">
        <v>3947</v>
      </c>
      <c r="E865" s="380" t="s">
        <v>3948</v>
      </c>
      <c r="F865" s="381" t="s">
        <v>3222</v>
      </c>
      <c r="G865" s="381" t="s">
        <v>3223</v>
      </c>
      <c r="H865" s="382" t="s">
        <v>249</v>
      </c>
      <c r="I865" s="383" t="s">
        <v>3949</v>
      </c>
      <c r="J865" s="421" t="s">
        <v>3227</v>
      </c>
      <c r="K865" s="424" t="s">
        <v>60</v>
      </c>
      <c r="L865" s="329">
        <f>CONTINUA!BV865</f>
        <v>0</v>
      </c>
      <c r="M865" s="329">
        <f>CONTINUA!BW865</f>
        <v>0</v>
      </c>
      <c r="N865" s="657"/>
      <c r="O865" s="658" t="s">
        <v>4238</v>
      </c>
      <c r="P865" s="659" t="s">
        <v>206</v>
      </c>
      <c r="Q865" s="400"/>
      <c r="R865" s="401"/>
      <c r="S865" s="400"/>
      <c r="T865" s="401"/>
      <c r="U865" s="400"/>
      <c r="V865" s="401"/>
      <c r="W865" s="400"/>
      <c r="X865" s="401"/>
      <c r="Y865" s="400"/>
      <c r="Z865" s="401"/>
      <c r="AA865" s="400"/>
      <c r="AB865" s="401"/>
      <c r="AC865" s="400"/>
      <c r="AD865" s="401"/>
      <c r="AE865" s="400"/>
      <c r="AF865" s="401"/>
      <c r="AG865" s="400"/>
      <c r="AH865" s="401"/>
      <c r="AI865" s="400"/>
      <c r="AJ865" s="401"/>
      <c r="AK865" s="400"/>
      <c r="AL865" s="401"/>
      <c r="AM865" s="400"/>
      <c r="AN865" s="401"/>
      <c r="AO865" s="400"/>
      <c r="AP865" s="401"/>
      <c r="AQ865" s="400"/>
      <c r="AR865" s="401"/>
      <c r="AS865" s="400"/>
      <c r="AT865" s="401"/>
      <c r="AU865" s="400"/>
      <c r="AV865" s="401"/>
      <c r="AW865" s="400"/>
      <c r="AX865" s="401"/>
      <c r="AY865" s="400"/>
      <c r="AZ865" s="401"/>
      <c r="BA865" s="400"/>
      <c r="BB865" s="401"/>
      <c r="BC865" s="400"/>
      <c r="BD865" s="401"/>
      <c r="BE865" s="400"/>
      <c r="BF865" s="401"/>
      <c r="BG865" s="400"/>
      <c r="BH865" s="401"/>
      <c r="BI865" s="400"/>
      <c r="BJ865" s="401"/>
      <c r="BK865" s="400"/>
      <c r="BL865" s="401"/>
      <c r="BM865" s="400"/>
      <c r="BN865" s="401"/>
      <c r="BO865" s="400"/>
      <c r="BP865" s="401"/>
      <c r="BQ865" s="400"/>
      <c r="BR865" s="401"/>
      <c r="BS865" s="400"/>
      <c r="BT865" s="401"/>
      <c r="BU865" s="400"/>
      <c r="BV865" s="401"/>
      <c r="BW865" s="400"/>
      <c r="BX865" s="401"/>
      <c r="BY865" s="400"/>
      <c r="BZ865" s="401"/>
      <c r="CA865" s="400"/>
      <c r="CB865" s="401"/>
      <c r="CC865" s="400"/>
      <c r="CD865" s="401"/>
      <c r="CE865" s="400"/>
      <c r="CF865" s="401"/>
      <c r="CG865" s="400"/>
      <c r="CH865" s="401"/>
      <c r="CI865" s="400"/>
      <c r="CJ865" s="401"/>
      <c r="CK865" s="400"/>
      <c r="CL865" s="401"/>
      <c r="CM865" s="400"/>
      <c r="CN865" s="401"/>
      <c r="CO865" s="400"/>
      <c r="CP865" s="401"/>
      <c r="CQ865" s="400"/>
      <c r="CR865" s="401"/>
      <c r="CS865" s="400"/>
      <c r="CT865" s="401"/>
      <c r="CU865" s="400"/>
      <c r="CV865" s="401"/>
      <c r="CW865" s="400"/>
      <c r="CX865" s="401"/>
      <c r="CY865" s="400"/>
      <c r="CZ865" s="401"/>
      <c r="DA865" s="400"/>
      <c r="DB865" s="401"/>
      <c r="DC865" s="400"/>
      <c r="DD865" s="401"/>
      <c r="DE865" s="400"/>
      <c r="DF865" s="401"/>
      <c r="DG865" s="400"/>
      <c r="DH865" s="401"/>
      <c r="DI865" s="400"/>
      <c r="DJ865" s="401"/>
      <c r="DK865" s="400"/>
      <c r="DL865" s="401"/>
      <c r="DM865" s="400"/>
      <c r="DN865" s="401"/>
      <c r="DO865" s="400"/>
      <c r="DP865" s="401"/>
      <c r="DQ865" s="400"/>
      <c r="DR865" s="401"/>
      <c r="DS865" s="400"/>
      <c r="DT865" s="401"/>
      <c r="DU865" s="400"/>
      <c r="DV865" s="401"/>
      <c r="DW865" s="400"/>
      <c r="DX865" s="401"/>
      <c r="DY865" s="400"/>
      <c r="DZ865" s="401"/>
      <c r="EA865" s="400"/>
      <c r="EB865" s="401"/>
      <c r="EC865" s="400"/>
      <c r="ED865" s="401"/>
      <c r="EE865" s="400"/>
      <c r="EF865" s="401"/>
      <c r="EG865" s="400"/>
      <c r="EH865" s="401"/>
      <c r="EI865" s="400"/>
      <c r="EJ865" s="447"/>
      <c r="EK865" s="512"/>
      <c r="EL865" s="515"/>
      <c r="EM865" s="450"/>
      <c r="EN865" s="348"/>
      <c r="EO865" s="348"/>
      <c r="EP865" s="179">
        <f t="shared" si="961"/>
        <v>0</v>
      </c>
      <c r="EQ865" s="179">
        <f t="shared" si="962"/>
        <v>0</v>
      </c>
      <c r="ER865" s="179">
        <f t="shared" si="963"/>
        <v>0</v>
      </c>
      <c r="ES865" s="179">
        <f t="shared" si="964"/>
        <v>0</v>
      </c>
      <c r="ET865" s="179">
        <f t="shared" si="965"/>
        <v>0</v>
      </c>
      <c r="EU865" s="179">
        <f t="shared" si="966"/>
        <v>0</v>
      </c>
      <c r="EV865" s="172">
        <f t="shared" si="967"/>
        <v>0</v>
      </c>
      <c r="EW865" s="253"/>
      <c r="EX865" s="254">
        <v>0</v>
      </c>
      <c r="EY865" s="180">
        <v>0</v>
      </c>
      <c r="EZ865" s="255">
        <v>0</v>
      </c>
      <c r="FA865" s="255">
        <v>0</v>
      </c>
      <c r="FB865" s="180">
        <f>SUM(FF865:GI865)/2</f>
        <v>0</v>
      </c>
      <c r="FC865" s="256">
        <f>N865*km*'VALORES TABELA'!$B$13</f>
        <v>0</v>
      </c>
      <c r="FD865" s="250">
        <f t="shared" si="985"/>
        <v>0</v>
      </c>
      <c r="FE865" s="257"/>
      <c r="FF865" s="181">
        <f>((Q865+S865)*Percapita)+((R865+T865)*Cadeirante)</f>
        <v>0</v>
      </c>
      <c r="FG865" s="181">
        <f>((U865+W865)*Percapita/30*FG$4)+((V865+X865)*Cadeirante/30*FG$4)</f>
        <v>0</v>
      </c>
      <c r="FH865" s="181">
        <f>((Y865+AA865)*Percapita/30*FH$4)+((Z865+AB865)*Cadeirante/30*FH$4)</f>
        <v>0</v>
      </c>
      <c r="FI865" s="181">
        <f>((AC865+AE865)*Percapita/30*FI$4)+((AD865+AF865)*Cadeirante/30*FI$4)</f>
        <v>0</v>
      </c>
      <c r="FJ865" s="181">
        <f>((AG865+AI865)*Percapita/30*FJ$4)+((AH865+AJ865)*Cadeirante/30*FJ$4)</f>
        <v>0</v>
      </c>
      <c r="FK865" s="181">
        <f>((AK865+AM865)*Percapita/30*FK$4)+((AL865+AN865)*Cadeirante/30*FK$4)</f>
        <v>0</v>
      </c>
      <c r="FL865" s="181">
        <f>((AO865+AQ865)*Percapita/30*FL$4)+((AP865+AR865)*Cadeirante/30*FL$4)</f>
        <v>0</v>
      </c>
      <c r="FM865" s="181">
        <f>((AS865+AU865)*Percapita/30*FM$4)+((AT865+AV865)*Cadeirante/30*FM$4)</f>
        <v>0</v>
      </c>
      <c r="FN865" s="181">
        <f>((AW865+AY865)*Percapita/30*FN$4)+((AX865+AZ865)*Cadeirante/30*FN$4)</f>
        <v>0</v>
      </c>
      <c r="FO865" s="181">
        <f>((BA865+BC865)*Percapita/30*FO$4)+((BB865+BD865)*Cadeirante/30*FO$4)</f>
        <v>0</v>
      </c>
      <c r="FP865" s="181">
        <f>((BE865+BG865)*Percapita/30*FP$4)+((BF865+BH865)*Cadeirante/30*FP$4)</f>
        <v>0</v>
      </c>
      <c r="FQ865" s="181">
        <f>((BI865+BK865)*Percapita/30*FQ$4)+((BJ865+BL865)*Cadeirante/30*FQ$4)</f>
        <v>0</v>
      </c>
      <c r="FR865" s="181">
        <f>((BM865+BO865)*Percapita/30*FR$4)+((BN865+BP865)*Cadeirante/30*FR$4)</f>
        <v>0</v>
      </c>
      <c r="FS865" s="181">
        <f>((BQ865+BS865)*Percapita/30*FS$4)+((BR865+BT865)*Cadeirante/30*FS$4)</f>
        <v>0</v>
      </c>
      <c r="FT865" s="181">
        <f>((BU865+BW865)*Percapita/30*FT$4)+((BV865+BX865)*Cadeirante/30*FT$4)</f>
        <v>0</v>
      </c>
      <c r="FU865" s="181">
        <f>((BY865+CA865)*Percapita/30*FU$4)+((BZ865+CB865)*Cadeirante/30*FU$4)</f>
        <v>0</v>
      </c>
      <c r="FV865" s="181">
        <f>((CC865+CE865)*Percapita/30*FV$4)+((CD865+CF865)*Cadeirante/30*FV$4)</f>
        <v>0</v>
      </c>
      <c r="FW865" s="181">
        <f>((CG865+CI865)*Percapita/30*FW$4)+((CI865+CK865)*Cadeirante/30*FW$4)</f>
        <v>0</v>
      </c>
      <c r="FX865" s="181">
        <f>((CK865+CM865)*Percapita/30*FX$4)+((CL865+CN865)*Cadeirante/30*FX$4)</f>
        <v>0</v>
      </c>
      <c r="FY865" s="181">
        <f>((CO865+CQ865)*Percapita/30*FY$4)+((CP865+CR865)*Cadeirante/30*FY$4)</f>
        <v>0</v>
      </c>
      <c r="FZ865" s="181">
        <f>((CS865+CU865)*Percapita/30*FZ$4)+((CT865+CV865)*Cadeirante/30*FZ$4)</f>
        <v>0</v>
      </c>
      <c r="GA865" s="181">
        <f>((CW865+CY865)*Percapita/30*GA$4)+((CX865+CZ865)*Cadeirante/30*GA$4)</f>
        <v>0</v>
      </c>
      <c r="GB865" s="181">
        <f>((DA865+DC865)*Percapita/30*GB$4)+((DB865+DD865)*Cadeirante/30*GB$4)</f>
        <v>0</v>
      </c>
      <c r="GC865" s="181">
        <f>((DE865+DG865)*Percapita/30*GC$4)+((DF865+DH865)*Cadeirante/30*GC$4)</f>
        <v>0</v>
      </c>
      <c r="GD865" s="181">
        <f>((DI865+DK865)*Percapita/30*GD$4)+((DJ865+DL865)*Cadeirante/30*GD$4)</f>
        <v>0</v>
      </c>
      <c r="GE865" s="181">
        <f>((DM865+DO865)*Percapita/30*GE$4)+((DN865+DP865)*Cadeirante/30*GE$4)</f>
        <v>0</v>
      </c>
      <c r="GF865" s="181">
        <f>((DQ865+DS865)*Percapita/30*GF$4)+((DR865+DT865)*Cadeirante/30*GF$4)</f>
        <v>0</v>
      </c>
      <c r="GG865" s="181">
        <f>((DU865+DW865)*Percapita/30*GG$4)+((DV865+DX865)*Cadeirante/30*GG$4)</f>
        <v>0</v>
      </c>
      <c r="GH865" s="181">
        <f>((DY865+EA865)*Percapita/30*GH$4)+((DZ865+EB865)*Cadeirante/30*GH$4)</f>
        <v>0</v>
      </c>
      <c r="GI865" s="181">
        <f>((EC865+EE865)*Percapita/30*GI$4)+((ED865+EF865)*Cadeirante/30*GI$4)</f>
        <v>0</v>
      </c>
      <c r="GJ865" s="181">
        <f>((EG865+EI865)*Percapita)+((EH865+EJ865)*Cadeirante)</f>
        <v>0</v>
      </c>
      <c r="GK865" s="258"/>
      <c r="GL865" s="103">
        <f t="shared" si="968"/>
        <v>0</v>
      </c>
      <c r="GM865" s="124"/>
      <c r="GN865" s="182"/>
      <c r="GO865" s="182"/>
      <c r="GP865" s="182"/>
      <c r="GQ865" s="182"/>
      <c r="GR865" s="182"/>
      <c r="GS865" s="182"/>
      <c r="GT865" s="182"/>
      <c r="GU865" s="182"/>
      <c r="GV865" s="182"/>
      <c r="GW865" s="182"/>
      <c r="GX865" s="182"/>
      <c r="GY865" s="182"/>
      <c r="GZ865" s="182"/>
      <c r="HA865" s="182"/>
      <c r="HB865" s="182"/>
      <c r="HC865" s="182"/>
      <c r="HD865" s="182"/>
      <c r="HE865" s="182"/>
      <c r="HF865" s="182"/>
      <c r="HG865" s="182"/>
      <c r="HH865" s="182"/>
      <c r="HI865" s="182"/>
      <c r="HJ865" s="182"/>
      <c r="HK865" s="182"/>
      <c r="HL865" s="182"/>
      <c r="HM865" s="182"/>
      <c r="HN865" s="182"/>
      <c r="HO865" s="182"/>
      <c r="HP865" s="259"/>
      <c r="HQ865" s="64"/>
      <c r="HW865" s="257"/>
      <c r="HY865" s="280">
        <f t="shared" si="986"/>
        <v>0</v>
      </c>
      <c r="HZ865" s="280">
        <f t="shared" si="987"/>
        <v>0</v>
      </c>
      <c r="IA865" s="280">
        <f t="shared" si="988"/>
        <v>0</v>
      </c>
    </row>
    <row r="866" spans="1:237" s="106" customFormat="1" ht="22.5" customHeight="1" x14ac:dyDescent="0.25">
      <c r="A866" t="s">
        <v>3950</v>
      </c>
      <c r="B866" s="522" t="s">
        <v>3951</v>
      </c>
      <c r="C866" s="523">
        <v>2</v>
      </c>
      <c r="D866" s="524" t="s">
        <v>3952</v>
      </c>
      <c r="E866" s="524" t="s">
        <v>3953</v>
      </c>
      <c r="F866" s="525" t="s">
        <v>3222</v>
      </c>
      <c r="G866" s="525" t="s">
        <v>3223</v>
      </c>
      <c r="H866" s="350" t="s">
        <v>250</v>
      </c>
      <c r="I866" s="351" t="s">
        <v>3954</v>
      </c>
      <c r="J866" s="409" t="s">
        <v>3337</v>
      </c>
      <c r="K866" s="410" t="s">
        <v>3228</v>
      </c>
      <c r="L866" s="329">
        <f>CONTINUA!BV866</f>
        <v>0</v>
      </c>
      <c r="M866" s="329">
        <f>CONTINUA!BW866</f>
        <v>0</v>
      </c>
      <c r="N866" s="657"/>
      <c r="O866" s="658" t="s">
        <v>4239</v>
      </c>
      <c r="P866" s="659" t="s">
        <v>206</v>
      </c>
      <c r="Q866" s="400">
        <v>1</v>
      </c>
      <c r="R866" s="401">
        <v>1</v>
      </c>
      <c r="S866" s="400"/>
      <c r="T866" s="401"/>
      <c r="U866" s="400"/>
      <c r="V866" s="401"/>
      <c r="W866" s="400"/>
      <c r="X866" s="401"/>
      <c r="Y866" s="400"/>
      <c r="Z866" s="401"/>
      <c r="AA866" s="400"/>
      <c r="AB866" s="401"/>
      <c r="AC866" s="400"/>
      <c r="AD866" s="401"/>
      <c r="AE866" s="400"/>
      <c r="AF866" s="401"/>
      <c r="AG866" s="400"/>
      <c r="AH866" s="401"/>
      <c r="AI866" s="400"/>
      <c r="AJ866" s="401"/>
      <c r="AK866" s="400"/>
      <c r="AL866" s="401"/>
      <c r="AM866" s="400"/>
      <c r="AN866" s="401"/>
      <c r="AO866" s="400"/>
      <c r="AP866" s="401"/>
      <c r="AQ866" s="400"/>
      <c r="AR866" s="401"/>
      <c r="AS866" s="400"/>
      <c r="AT866" s="401"/>
      <c r="AU866" s="400"/>
      <c r="AV866" s="401"/>
      <c r="AW866" s="400"/>
      <c r="AX866" s="401"/>
      <c r="AY866" s="400"/>
      <c r="AZ866" s="401"/>
      <c r="BA866" s="400"/>
      <c r="BB866" s="401"/>
      <c r="BC866" s="400"/>
      <c r="BD866" s="401"/>
      <c r="BE866" s="400"/>
      <c r="BF866" s="401"/>
      <c r="BG866" s="400"/>
      <c r="BH866" s="401"/>
      <c r="BI866" s="400"/>
      <c r="BJ866" s="401"/>
      <c r="BK866" s="400"/>
      <c r="BL866" s="401"/>
      <c r="BM866" s="400"/>
      <c r="BN866" s="401"/>
      <c r="BO866" s="400"/>
      <c r="BP866" s="401"/>
      <c r="BQ866" s="400"/>
      <c r="BR866" s="401"/>
      <c r="BS866" s="400"/>
      <c r="BT866" s="401"/>
      <c r="BU866" s="400"/>
      <c r="BV866" s="401"/>
      <c r="BW866" s="400"/>
      <c r="BX866" s="401"/>
      <c r="BY866" s="400"/>
      <c r="BZ866" s="401"/>
      <c r="CA866" s="400"/>
      <c r="CB866" s="401"/>
      <c r="CC866" s="400"/>
      <c r="CD866" s="401"/>
      <c r="CE866" s="400"/>
      <c r="CF866" s="401"/>
      <c r="CG866" s="400"/>
      <c r="CH866" s="401"/>
      <c r="CI866" s="400"/>
      <c r="CJ866" s="401"/>
      <c r="CK866" s="400"/>
      <c r="CL866" s="401"/>
      <c r="CM866" s="400"/>
      <c r="CN866" s="401"/>
      <c r="CO866" s="400"/>
      <c r="CP866" s="401"/>
      <c r="CQ866" s="400"/>
      <c r="CR866" s="401"/>
      <c r="CS866" s="400"/>
      <c r="CT866" s="401"/>
      <c r="CU866" s="400"/>
      <c r="CV866" s="401"/>
      <c r="CW866" s="400"/>
      <c r="CX866" s="401"/>
      <c r="CY866" s="400"/>
      <c r="CZ866" s="401"/>
      <c r="DA866" s="400"/>
      <c r="DB866" s="401"/>
      <c r="DC866" s="400"/>
      <c r="DD866" s="401"/>
      <c r="DE866" s="400"/>
      <c r="DF866" s="401"/>
      <c r="DG866" s="400"/>
      <c r="DH866" s="401"/>
      <c r="DI866" s="400"/>
      <c r="DJ866" s="401"/>
      <c r="DK866" s="400"/>
      <c r="DL866" s="401"/>
      <c r="DM866" s="400"/>
      <c r="DN866" s="401"/>
      <c r="DO866" s="400"/>
      <c r="DP866" s="401"/>
      <c r="DQ866" s="400"/>
      <c r="DR866" s="401"/>
      <c r="DS866" s="400"/>
      <c r="DT866" s="401"/>
      <c r="DU866" s="400"/>
      <c r="DV866" s="401"/>
      <c r="DW866" s="400"/>
      <c r="DX866" s="401"/>
      <c r="DY866" s="400"/>
      <c r="DZ866" s="401"/>
      <c r="EA866" s="400"/>
      <c r="EB866" s="401"/>
      <c r="EC866" s="400"/>
      <c r="ED866" s="401"/>
      <c r="EE866" s="400"/>
      <c r="EF866" s="401"/>
      <c r="EG866" s="400"/>
      <c r="EH866" s="401"/>
      <c r="EI866" s="400"/>
      <c r="EJ866" s="447"/>
      <c r="EK866" s="510"/>
      <c r="EL866" s="513"/>
      <c r="EM866" s="520"/>
      <c r="EN866" s="520"/>
      <c r="EO866" s="520"/>
      <c r="EP866" s="171">
        <f t="shared" si="961"/>
        <v>1</v>
      </c>
      <c r="EQ866" s="171">
        <f t="shared" si="962"/>
        <v>0</v>
      </c>
      <c r="ER866" s="171">
        <f t="shared" si="963"/>
        <v>0</v>
      </c>
      <c r="ES866" s="171">
        <f t="shared" si="964"/>
        <v>1</v>
      </c>
      <c r="ET866" s="171">
        <f t="shared" si="965"/>
        <v>0</v>
      </c>
      <c r="EU866" s="171">
        <f t="shared" si="966"/>
        <v>0</v>
      </c>
      <c r="EV866" s="172">
        <f t="shared" si="967"/>
        <v>2</v>
      </c>
      <c r="EW866" s="367">
        <f>IF(C866=4,IF(MAX(Q866:EJ868)&gt;0,(Especiall/30*(IF(($G866-$F866)=($G$5-$F$5),30,IF(DAY($G866)=31,($G866-$F866),($G866-$F866)+1)))),0),0)</f>
        <v>0</v>
      </c>
      <c r="EX866" s="248">
        <f t="shared" ref="EX866:EX869" si="989">FF866</f>
        <v>16705.310000000001</v>
      </c>
      <c r="EY866" s="174">
        <f>(L866*regular)+(M866*Cadeirantee)</f>
        <v>0</v>
      </c>
      <c r="EZ866" s="249">
        <f>SUMIF(FG866:GJ866,"&gt;0")</f>
        <v>0</v>
      </c>
      <c r="FA866" s="249">
        <f>SUMIF(FG866:GJ866,"&lt;0")+SUMIF(GN866:HP866,"&lt;0")</f>
        <v>0</v>
      </c>
      <c r="FB866" s="174">
        <v>0</v>
      </c>
      <c r="FC866" s="175">
        <f>N866*km*'VALORES TABELA'!$B$13</f>
        <v>0</v>
      </c>
      <c r="FD866" s="250">
        <f>GL866</f>
        <v>0</v>
      </c>
      <c r="FE866" s="176">
        <f>(EW866+EW867+EW868+EW869+EX866+EX867+EX868+EX869+EY866+EY867+EY868+EY869+EY870+EZ866+EZ867+EZ868+EZ869+FA866+FA867+FA868+FA869+FC866+FC867+FC868+FC869+HY866-HZ866-IA866+FD866+FD867+FD868+FD869+FB870)</f>
        <v>16705.310000000001</v>
      </c>
      <c r="FF866" s="177">
        <f>IF(C866=4,SUM(Q866+Q867+Q868+S866+S867+S868)*Percapita/30*FF$4+(R866+R867+R868+T866+T867+T868)*Cadeirante/30*FF$4,IF(C866=3,IF(Q869+S869=10,Fixo/30*FF$4+(Q866+Q867+Q868+S866+S867+S868)*Percapita/30*FF$4+(R869+T869)*Cadeirante/30*FF$4,IF(Q869+S869&lt;=9,(Q869+S869)*Crechee/30*FF$4)+(R869+T869)*Cadeirante/30*FF$4+(Q866+Q867+Q868+S866+S867+S868)*Percapita/30*FF$4)+IF(Q869+S869&gt;=11,Fixo/30*FF$4+(Q869+S869-10)*Crechee/30*FF$4,0),IF(C866=2,IF(R866+R867+R868+R869+T866+T867+T868+T869=1,Cadeirante/30*FF$4,IF(R866+R867+R868+R869+T866+T867+T868+T869=2,Fixo/30*FF$4,IF(R866+R867+R868+R869+T866+T867+T868+T869&gt;2,Fixo/30*FF$4+(R866+R867+R868+R869+T866+T867+T868+T869-2)*Cadeirante/30*FF$4)))+(Q866+Q867+Q868+S866+S867+S868)*Percapita/30*FF$4+(Q869+S869)*Crechee/30*FF$4,IF(C866=1,IF(Q866+Q867+Q868+R866+R867+R868+S866+S867+S868+T866+T867+T868&lt;=15,(Q866+Q867+Q868+S866+S867+S868)*Percapita/30*FF$4,IF(Q866+Q867+Q868+R866+R867+R868+S866+S867+S868+T866+T867+T868&gt;=16,Fixo/30*FF$4+(Q866+Q867+Q868+R866+R867+R868+S866+S867+S868+T866+T867-16)*Percapita/30*FF$4))))))</f>
        <v>16705.310000000001</v>
      </c>
      <c r="FG866" s="177">
        <f>IF(C866=4,SUM(U866+U867+U868+W866+W867+W868)*Percapita/30*FG$4+(V866+V867+V868+X866+X867+X868)*Cadeirante/30*FG$4,IF(C866=3,IF(U869+W869=10,Fixo/30*FG$4+(U866+U867+U868+W866+W867+W868)*Percapita/30*FG$4+(V869+X869)*Cadeirante/30*FG$4,IF(U869+W869&lt;=9,(U869+W869)*Crechee/30*FG$4)+(V869+X869)*Cadeirante/30*FG$4+(U866+U867+U868+W866+W867+W868)*Percapita/30*FG$4)+IF(U869+W869&gt;=11,Fixo/30*FG$4+(U869+W869-10)*Crechee/30*FG$4,0),IF(C866=2,IF(V866+V867+V868+V869+X866+X867+X868+X869=1,Cadeirante/30*FG$4,IF(V866+V867+V868+V869+X866+X867+X868+X869=2,Fixo/30*FG$4,IF(V866+V867+V868+V869+X866+X867+X868+X869&gt;2,Fixo/30*FG$4+(V866+V867+V868+V869+X866+X867+X868+X869-2)*Cadeirante/30*FG$4)))+(U866+U867+U868+W866+W867+W868)*Percapita/30*FG$4+(U869+W869)*Crechee/30*FG$4,IF(C866=1,IF(U866+U867+U868+V866+V867+V868+W866+W867+W868+X866+X867+X868&lt;=15,(U866+U867+U868+W866+W867+W868)*Percapita/30*FG$4,IF(U866+U867+U868+V866+V867+V868+W866+W867+W868+X866+X867+X868&gt;=16,Fixo/30*FG$4+(U866+U867+U868+V866+V867+V868+W866+W867+W868+X866+X867-16)*Percapita/30*FG$4))))))</f>
        <v>0</v>
      </c>
      <c r="FH866" s="177">
        <f>IF(C866=4,SUM(Y866+Y867+Y868+AA866+AA867+AA868)*Percapita/30*FH$4+(Z866+Z867+Z868+AB866+AB867+AB868)*Cadeirante/30*FH$4,IF(C866=3,IF(Y869+AA869=10,Fixo/30*FH$4+(Y866+Y867+Y868+AA866+AA867+AA868)*Percapita/30*FH$4+(Z869+AB869)*Cadeirante/30*FH$4,IF(Y869+AA869&lt;=9,(Y869+AA869)*Crechee/30*FH$4)+(Z869+AB869)*Cadeirante/30*FH$4+(Y866+Y867+Y868+AA866+AA867+AA868)*Percapita/30*FH$4)+IF(Y869+AA869&gt;=11,Fixo/30*FH$4+(Y869+AA869-10)*Crechee/30*FH$4,0),IF(C866=2,IF(Z866+Z867+Z868+Z869+AB866+AB867+AB868+AB869=1,Cadeirante/30*FH$4,IF(Z866+Z867+Z868+Z869+AB866+AB867+AB868+AB869=2,Fixo/30*FH$4,IF(Z866+Z867+Z868+Z869+AB866+AB867+AB868+AB869&gt;2,Fixo/30*FH$4+(Z866+Z867+Z868+Z869+AB866+AB867+AB868+AB869-2)*Cadeirante/30*FH$4)))+(Y866+Y867+Y868+AA866+AA867+AA868)*Percapita/30*FH$4+(Y869+AA869)*Crechee/30*FH$4,IF(C866=1,IF(Y866+Y867+Y868+Z866+Z867+Z868+AA866+AA867+AA868+AB866+AB867+AB868&lt;=15,(Y866+Y867+Y868+AA866+AA867+AA868)*Percapita/30*FH$4,IF(Y866+Y867+Y868+Z866+Z867+Z868+AA866+AA867+AA868+AB866+AB867+AB868&gt;=16,Fixo/30*FH$4+(Y866+Y867+Y868+Z866+Z867+Z868+AA866+AA867+AA868+AB866+AB867-16)*Percapita/30*FH$4))))))</f>
        <v>0</v>
      </c>
      <c r="FI866" s="177">
        <f>IF(C866=4,SUM(AC866+AC867+AC868+AE866+AE867+AE868)*Percapita/30*FI$4+(AD866+AD867+AD868+AF866+AF867+AF868)*Cadeirante/30*FI$4,IF(C866=3,IF(AC869+AE869=10,Fixo/30*FI$4+(AC866+AC867+AC868+AE866+AE867+AE868)*Percapita/30*FI$4+(AD869+AF869)*Cadeirante/30*FI$4,IF(AC869+AE869&lt;=9,(AC869+AE869)*Crechee/30*FI$4)+(AD869+AF869)*Cadeirante/30*FI$4+(AC866+AC867+AC868+AE866+AE867+AE868)*Percapita/30*FI$4)+IF(AC869+AE869&gt;=11,Fixo/30*FI$4+(AC869+AE869-10)*Crechee/30*FI$4,0),IF(C866=2,IF(AD866+AD867+AD868+AD869+AF866+AF867+AF868+AF869=1,Cadeirante/30*FI$4,IF(AD866+AD867+AD868+AD869+AF866+AF867+AF868+AF869=2,Fixo/30*FI$4,IF(AD866+AD867+AD868+AD869+AF866+AF867+AF868+AF869&gt;2,Fixo/30*FI$4+(AD866+AD867+AD868+AD869+AF866+AF867+AF868+AF869-2)*Cadeirante/30*FI$4)))+(AC866+AC867+AC868+AE866+AE867+AE868)*Percapita/30*FI$4+(AC869+AE869)*Crechee/30*FI$4,IF(C866=1,IF(AC866+AC867+AC868+AD866+AD867+AD868+AE866+AE867+AE868+AF866+AF867+AF868&lt;=15,(AC866+AC867+AC868+AE866+AE867+AE868)*Percapita/30*FI$4,IF(AC866+AC867+AC868+AD866+AD867+AD868+AE866+AE867+AE868+AF866+AF867+AF868&gt;=16,Fixo/30*FI$4+(AC866+AC867+AC868+AD866+AD867+AD868+AE866+AE867+AE868+AF866+AF867-16)*Percapita/30*FI$4))))))</f>
        <v>0</v>
      </c>
      <c r="FJ866" s="177">
        <f>IF(C866=4,SUM(AG866+AG867+AG868+AI866+AI867+AI868)*Percapita/30*FJ$4+(AH866+AH867+AH868+AJ866+AJ867+AJ868)*Cadeirante/30*FJ$4,IF(C866=3,IF(AG869+AI869=10,Fixo/30*FJ$4+(AG866+AG867+AG868+AI866+AI867+AI868)*Percapita/30*FJ$4+(AH869+AJ869)*Cadeirante/30*FJ$4,IF(AG869+AI869&lt;=9,(AG869+AI869)*Crechee/30*FJ$4)+(AH869+AJ869)*Cadeirante/30*FJ$4+(AG866+AG867+AG868+AI866+AI867+AI868)*Percapita/30*FJ$4)+IF(AG869+AI869&gt;=11,Fixo/30*FJ$4+(AG869+AI869-10)*Crechee/30*FJ$4,0),IF(C866=2,IF(AH866+AH867+AH868+AH869+AJ866+AJ867+AJ868+AJ869=1,Cadeirante/30*FJ$4,IF(AH866+AH867+AH868+AH869+AJ866+AJ867+AJ868+AJ869=2,Fixo/30*FJ$4,IF(AH866+AH867+AH868+AH869+AJ866+AJ867+AJ868+AJ869&gt;2,Fixo/30*FJ$4+(AH866+AH867+AH868+AH869+AJ866+AJ867+AJ868+AJ869-2)*Cadeirante/30*FJ$4)))+(AG866+AG867+AG868+AI866+AI867+AI868)*Percapita/30*FJ$4+(AG869+AI869)*Crechee/30*FJ$4,IF(C866=1,IF(AG866+AG867+AG868+AH866+AH867+AH868+AI866+AI867+AI868+AJ866+AJ867+AJ868&lt;=15,(AG866+AG867+AG868+AI866+AI867+AI868)*Percapita/30*FJ$4,IF(AG866+AG867+AG868+AH866+AH867+AH868+AI866+AI867+AI868+AJ866+AJ867+AJ868&gt;=16,Fixo/30*FJ$4+(AG866+AG867+AG868+AH866+AH867+AH868+AI866+AI867+AI868+AJ866+AJ867-16)*Percapita/30*FJ$4))))))</f>
        <v>0</v>
      </c>
      <c r="FK866" s="177">
        <f>IF(C866=4,SUM(AK866+AK867+AK868+AM866+AM867+AM868)*Percapita/30*FK$4+(AL866+AL867+AL868+AN866+AN867+AN868)*Cadeirante/30*FK$4,IF(C866=3,IF(AK869+AM869=10,Fixo/30*FK$4+(AK866+AK867+AK868+AM866+AM867+AM868)*Percapita/30*FK$4+(AL869+AN869)*Cadeirante/30*FK$4,IF(AK869+AM869&lt;=9,(AK869+AM869)*Crechee/30*FK$4)+(AL869+AN869)*Cadeirante/30*FK$4+(AK866+AK867+AK868+AM866+AM867+AM868)*Percapita/30*FK$4)+IF(AK869+AM869&gt;=11,Fixo/30*FK$4+(AK869+AM869-10)*Crechee/30*FK$4,0),IF(C866=2,IF(AL866+AL867+AL868+AL869+AN866+AN867+AN868+AN869=1,Cadeirante/30*FK$4,IF(AL866+AL867+AL868+AL869+AN866+AN867+AN868+AN869=2,Fixo/30*FK$4,IF(AL866+AL867+AL868+AL869+AN866+AN867+AN868+AN869&gt;2,Fixo/30*FK$4+(AL866+AL867+AL868+AL869+AN866+AN867+AN868+AN869-2)*Cadeirante/30*FK$4)))+(AK866+AK867+AK868+AM866+AM867+AM868)*Percapita/30*FK$4+(AK869+AM869)*Crechee/30*FK$4,IF(C866=1,IF(AK866+AK867+AK868+AL866+AL867+AL868+AM866+AM867+AM868+AN866+AN867+AN868&lt;=15,(AK866+AK867+AK868+AM866+AM867+AM868)*Percapita/30*FK$4,IF(AK866+AK867+AK868+AL866+AL867+AL868+AM866+AM867+AM868+AN866+AN867+AN868&gt;=16,Fixo/30*FK$4+(AK866+AK867+AK868+AL866+AL867+AL868+AM866+AM867+AM868+AN866+AN867-16)*Percapita/30*FK$4))))))</f>
        <v>0</v>
      </c>
      <c r="FL866" s="177">
        <f>IF(C866=4,SUM(AO866+AO867+AO868+AQ866+AQ867+AQ868)*Percapita/30*FL$4+(AP866+AP867+AP868+AR866+AR867+AR868)*Cadeirante/30*FL$4,IF(C866=3,IF(AO869+AQ869=10,Fixo/30*FL$4+(AO866+AO867+AO868+AQ866+AQ867+AQ868)*Percapita/30*FL$4+(AP869+AR869)*Cadeirante/30*FL$4,IF(AO869+AQ869&lt;=9,(AO869+AQ869)*Crechee/30*FL$4)+(AP869+AR869)*Cadeirante/30*FL$4+(AO866+AO867+AO868+AQ866+AQ867+AQ868)*Percapita/30*FL$4)+IF(AO869+AQ869&gt;=11,Fixo/30*FL$4+(AO869+AQ869-10)*Crechee/30*FL$4,0),IF(C866=2,IF(AP866+AP867+AP868+AP869+AR866+AR867+AR868+AR869=1,Cadeirante/30*FL$4,IF(AP866+AP867+AP868+AP869+AR866+AR867+AR868+AR869=2,Fixo/30*FL$4,IF(AP866+AP867+AP868+AP869+AR866+AR867+AR868+AR869&gt;2,Fixo/30*FL$4+(AP866+AP867+AP868+AP869+AR866+AR867+AR868+AR869-2)*Cadeirante/30*FL$4)))+(AO866+AO867+AO868+AQ866+AQ867+AQ868)*Percapita/30*FL$4+(AO869+AQ869)*Crechee/30*FL$4,IF(C866=1,IF(AO866+AO867+AO868+AP866+AP867+AP868+AQ866+AQ867+AQ868+AR866+AR867+AR868&lt;=15,(AO866+AO867+AO868+AQ866+AQ867+AQ868)*Percapita/30*FL$4,IF(AO866+AO867+AO868+AP866+AP867+AP868+AQ866+AQ867+AQ868+AR866+AR867+AR868&gt;=16,Fixo/30*FL$4+(AO866+AO867+AO868+AP866+AP867+AP868+AQ866+AQ867+AQ868+AR866+AR867-16)*Percapita/30*FL$4))))))</f>
        <v>0</v>
      </c>
      <c r="FM866" s="177">
        <f>IF(C866=4,SUM(AS866+AS867+AS868+AU866+AU867+AU868)*Percapita/30*FM$4+(AT866+AT867+AT868+AV866+AV867+AV868)*Cadeirante/30*FM$4,IF(C866=3,IF(AS869+AU869=10,Fixo/30*FM$4+(AS866+AS867+AS868+AU866+AU867+AU868)*Percapita/30*FM$4+(AT869+AV869)*Cadeirante/30*FM$4,IF(AS869+AU869&lt;=9,(AS869+AU869)*Crechee/30*FM$4)+(AT869+AV869)*Cadeirante/30*FM$4+(AS866+AS867+AS868+AU866+AU867+AU868)*Percapita/30*FM$4)+IF(AS869+AU869&gt;=11,Fixo/30*FM$4+(AS869+AU869-10)*Crechee/30*FM$4,0),IF(C866=2,IF(AT866+AT867+AT868+AT869+AV866+AV867+AV868+AV869=1,Cadeirante/30*FM$4,IF(AT866+AT867+AT868+AT869+AV866+AV867+AV868+AV869=2,Fixo/30*FM$4,IF(AT866+AT867+AT868+AT869+AV866+AV867+AV868+AV869&gt;2,Fixo/30*FM$4+(AT866+AT867+AT868+AT869+AV866+AV867+AV868+AV869-2)*Cadeirante/30*FM$4)))+(AS866+AS867+AS868+AU866+AU867+AU868)*Percapita/30*FM$4+(AS869+AU869)*Crechee/30*FM$4,IF(C866=1,IF(AS866+AS867+AS868+AT866+AT867+AT868+AU866+AU867+AU868+AV866+AV867+AV868&lt;=15,(AS866+AS867+AS868+AU866+AU867+AU868)*Percapita/30*FM$4,IF(AS866+AS867+AS868+AT866+AT867+AT868+AU866+AU867+AU868+AV866+AV867+AV868&gt;=16,Fixo/30*FM$4+(AS866+AS867+AS868+AT866+AT867+AT868+AU866+AU867+AU868+AV866+AV867-16)*Percapita/30*FM$4))))))</f>
        <v>0</v>
      </c>
      <c r="FN866" s="177">
        <f>IF(C866=4,SUM(AW866+AW867+AW868+AY866+AY867+AY868)*Percapita/30*FN$4+(AX866+AX867+AX868+AZ866+AZ867+AZ868)*Cadeirante/30*FN$4,IF(C866=3,IF(AW869+AY869=10,Fixo/30*FN$4+(AW866+AW867+AW868+AY866+AY867+AY868)*Percapita/30*FN$4+(AX869+AZ869)*Cadeirante/30*FN$4,IF(AW869+AY869&lt;=9,(AW869+AY869)*Crechee/30*FN$4)+(AX869+AZ869)*Cadeirante/30*FN$4+(AW866+AW867+AW868+AY866+AY867+AY868)*Percapita/30*FN$4)+IF(AW869+AY869&gt;=11,Fixo/30*FN$4+(AW869+AY869-10)*Crechee/30*FN$4,0),IF(C866=2,IF(AX866+AX867+AX868+AX869+AZ866+AZ867+AZ868+AZ869=1,Cadeirante/30*FN$4,IF(AX866+AX867+AX868+AX869+AZ866+AZ867+AZ868+AZ869=2,Fixo/30*FN$4,IF(AX866+AX867+AX868+AX869+AZ866+AZ867+AZ868+AZ869&gt;2,Fixo/30*FN$4+(AX866+AX867+AX868+AX869+AZ866+AZ867+AZ868+AZ869-2)*Cadeirante/30*FN$4)))+(AW866+AW867+AW868+AY866+AY867+AY868)*Percapita/30*FN$4+(AW869+AY869)*Crechee/30*FN$4,IF(C866=1,IF(AW866+AW867+AW868+AX866+AX867+AX868+AY866+AY867+AY868+AZ866+AZ867+AZ868&lt;=15,(AW866+AW867+AW868+AY866+AY867+AY868)*Percapita/30*FN$4,IF(AW866+AW867+AW868+AX866+AX867+AX868+AY866+AY867+AY868+AZ866+AZ867+AZ868&gt;=16,Fixo/30*FN$4+(AW866+AW867+AW868+AX866+AX867+AX868+AY866+AY867+AY868+AZ866+AZ867-16)*Percapita/30*FN$4))))))</f>
        <v>0</v>
      </c>
      <c r="FO866" s="177">
        <f>IF(C866=4,SUM(BA866+BA867+BA868+BC866+BC867+BC868)*Percapita/30*FO$4+(BB866+BB867+BB868+BD866+BD867+BD868)*Cadeirante/30*FO$4,IF(C866=3,IF(BA869+BC869=10,Fixo/30*FO$4+(BA866+BA867+BA868+BC866+BC867+BC868)*Percapita/30*FO$4+(BB869+BD869)*Cadeirante/30*FO$4,IF(BA869+BC869&lt;=9,(BA869+BC869)*Crechee/30*FO$4)+(BB869+BD869)*Cadeirante/30*FO$4+(BA866+BA867+BA868+BC866+BC867+BC868)*Percapita/30*FO$4)+IF(BA869+BC869&gt;=11,Fixo/30*FO$4+(BA869+BC869-10)*Crechee/30*FO$4,0),IF(C866=2,IF(BB866+BB867+BB868+BB869+BD866+BD867+BD868+BD869=1,Cadeirante/30*FO$4,IF(BB866+BB867+BB868+BB869+BD866+BD867+BD868+BD869=2,Fixo/30*FO$4,IF(BB866+BB867+BB868+BB869+BD866+BD867+BD868+BD869&gt;2,Fixo/30*FO$4+(BB866+BB867+BB868+BB869+BD866+BD867+BD868+BD869-2)*Cadeirante/30*FO$4)))+(BA866+BA867+BA868+BC866+BC867+BC868)*Percapita/30*FO$4+(BA869+BC869)*Crechee/30*FO$4,IF(C866=1,IF(BA866+BA867+BA868+BB866+BB867+BB868+BC866+BC867+BC868+BD866+BD867+BD868&lt;=15,(BA866+BA867+BA868+BC866+BC867+BC868)*Percapita/30*FO$4,IF(BA866+BA867+BA868+BB866+BB867+BB868+BC866+BC867+BC868+BD866+BD867+BD868&gt;=16,Fixo/30*FO$4+(BA866+BA867+BA868+BB866+BB867+BB868+BC866+BC867+BC868+BD866+BD867-16)*Percapita/30*FO$4))))))</f>
        <v>0</v>
      </c>
      <c r="FP866" s="177">
        <f>IF(C866=4,SUM(BE866+BE867+BE868+BG866+BG867+BG868)*Percapita/30*FP$4+(BF866+BF867+BF868+BH866+BH867+BH868)*Cadeirante/30*FP$4,IF(C866=3,IF(BE869+BG869=10,Fixo/30*FP$4+(BE866+BE867+BE868+BG866+BG867+BG868)*Percapita/30*FP$4+(BF869+BH869)*Cadeirante/30*FP$4,IF(BE869+BG869&lt;=9,(BE869+BG869)*Crechee/30*FP$4)+(BF869+BH869)*Cadeirante/30*FP$4+(BE866+BE867+BE868+BG866+BG867+BG868)*Percapita/30*FP$4)+IF(BE869+BG869&gt;=11,Fixo/30*FP$4+(BE869+BG869-10)*Crechee/30*FP$4,0),IF(C866=2,IF(BF866+BF867+BF868+BF869+BH866+BH867+BH868+BH869=1,Cadeirante/30*FP$4,IF(BF866+BF867+BF868+BF869+BH866+BH867+BH868+BH869=2,Fixo/30*FP$4,IF(BF866+BF867+BF868+BF869+BH866+BH867+BH868+BH869&gt;2,Fixo/30*FP$4+(BF866+BF867+BF868+BF869+BH866+BH867+BH868+BH869-2)*Cadeirante/30*FP$4)))+(BE866+BE867+BE868+BG866+BG867+BG868)*Percapita/30*FP$4+(BE869+BG869)*Crechee/30*FP$4,IF(C866=1,IF(BE866+BE867+BE868+BF866+BF867+BF868+BG866+BG867+BG868+BH866+BH867+BH868&lt;=15,(BE866+BE867+BE868+BG866+BG867+BG868)*Percapita/30*FP$4,IF(BE866+BE867+BE868+BF866+BF867+BF868+BG866+BG867+BG868+BH866+BH867+BH868&gt;=16,Fixo/30*FP$4+(BE866+BE867+BE868+BF866+BF867+BF868+BG866+BG867+BG868+BH866+BH867-16)*Percapita/30*FP$4))))))</f>
        <v>0</v>
      </c>
      <c r="FQ866" s="177">
        <f>IF(C866=4,SUM(BI866+BI867+BI868+BK866+BK867+BK868)*Percapita/30*FQ$4+(BJ866+BJ867+BJ868+BL866+BL867+BL868)*Cadeirante/30*FQ$4,IF(C866=3,IF(BI869+BK869=10,Fixo/30*FQ$4+(BI866+BI867+BI868+BK866+BK867+BK868)*Percapita/30*FQ$4+(BJ869+BL869)*Cadeirante/30*FQ$4,IF(BI869+BK869&lt;=9,(BI869+BK869)*Crechee/30*FQ$4)+(BJ869+BL869)*Cadeirante/30*FQ$4+(BI866+BI867+BI868+BK866+BK867+BK868)*Percapita/30*FQ$4)+IF(BI869+BK869&gt;=11,Fixo/30*FQ$4+(BI869+BK869-10)*Crechee/30*FQ$4,0),IF(C866=2,IF(BJ866+BJ867+BJ868+BJ869+BL866+BL867+BL868+BL869=1,Cadeirante/30*FQ$4,IF(BJ866+BJ867+BJ868+BJ869+BL866+BL867+BL868+BL869=2,Fixo/30*FQ$4,IF(BJ866+BJ867+BJ868+BJ869+BL866+BL867+BL868+BL869&gt;2,Fixo/30*FQ$4+(BJ866+BJ867+BJ868+BJ869+BL866+BL867+BL868+BL869-2)*Cadeirante/30*FQ$4)))+(BI866+BI867+BI868+BK866+BK867+BK868)*Percapita/30*FQ$4+(BI869+BK869)*Crechee/30*FQ$4,IF(C866=1,IF(BI866+BI867+BI868+BJ866+BJ867+BJ868+BK866+BK867+BK868+BL866+BL867+BL868&lt;=15,(BI866+BI867+BI868+BK866+BK867+BK868)*Percapita/30*FQ$4,IF(BI866+BI867+BI868+BJ866+BJ867+BJ868+BK866+BK867+BK868+BL866+BL867+BL868&gt;=16,Fixo/30*FQ$4+(BI866+BI867+BI868+BJ866+BJ867+BJ868+BK866+BK867+BK868+BL866+BL867-16)*Percapita/30*FQ$4))))))</f>
        <v>0</v>
      </c>
      <c r="FR866" s="177">
        <f>IF(C866=4,SUM(BM866+BM867+BM868+BO866+BO867+BO868)*Percapita/30*FR$4+(BN866+BN867+BN868+BP866+BP867+BP868)*Cadeirante/30*FR$4,IF(C866=3,IF(BM869+BO869=10,Fixo/30*FR$4+(BM866+BM867+BM868+BO866+BO867+BO868)*Percapita/30*FR$4+(BN869+BP869)*Cadeirante/30*FR$4,IF(BM869+BO869&lt;=9,(BM869+BO869)*Crechee/30*FR$4)+(BN869+BP869)*Cadeirante/30*FR$4+(BM866+BM867+BM868+BO866+BO867+BO868)*Percapita/30*FR$4)+IF(BM869+BO869&gt;=11,Fixo/30*FR$4+(BM869+BO869-10)*Crechee/30*FR$4,0),IF(C866=2,IF(BN866+BN867+BN868+BN869+BP866+BP867+BP868+BP869=1,Cadeirante/30*FR$4,IF(BN866+BN867+BN868+BN869+BP866+BP867+BP868+BP869=2,Fixo/30*FR$4,IF(BN866+BN867+BN868+BN869+BP866+BP867+BP868+BP869&gt;2,Fixo/30*FR$4+(BN866+BN867+BN868+BN869+BP866+BP867+BP868+BP869-2)*Cadeirante/30*FR$4)))+(BM866+BM867+BM868+BO866+BO867+BO868)*Percapita/30*FR$4+(BM869+BO869)*Crechee/30*FR$4,IF(C866=1,IF(BM866+BM867+BM868+BN866+BN867+BN868+BO866+BO867+BO868+BP866+BP867+BP868&lt;=15,(BM866+BM867+BM868+BO866+BO867+BO868)*Percapita/30*FR$4,IF(BM866+BM867+BM868+BN866+BN867+BN868+BO866+BO867+BO868+BP866+BP867+BP868&gt;=16,Fixo/30*FR$4+(BM866+BM867+BM868+BN866+BN867+BN868+BO866+BO867+BO868+BP866+BP867-16)*Percapita/30*FR$4))))))</f>
        <v>0</v>
      </c>
      <c r="FS866" s="177">
        <f>IF(C866=4,SUM(BQ866+BQ867+BQ868+BS866+BS867+BS868)*Percapita/30*FS$4+(BR866+BR867+BR868+BT866+BT867+BT868)*Cadeirante/30*FS$4,IF(C866=3,IF(BQ869+BS869=10,Fixo/30*FS$4+(BQ866+BQ867+BQ868+BS866+BS867+BS868)*Percapita/30*FS$4+(BR869+BT869)*Cadeirante/30*FS$4,IF(BQ869+BS869&lt;=9,(BQ869+BS869)*Crechee/30*FS$4)+(BR869+BT869)*Cadeirante/30*FS$4+(BQ866+BQ867+BQ868+BS866+BS867+BS868)*Percapita/30*FS$4)+IF(BQ869+BS869&gt;=11,Fixo/30*FS$4+(BQ869+BS869-10)*Crechee/30*FS$4,0),IF(C866=2,IF(BR866+BR867+BR868+BR869+BT866+BT867+BT868+BT869=1,Cadeirante/30*FS$4,IF(BR866+BR867+BR868+BR869+BT866+BT867+BT868+BT869=2,Fixo/30*FS$4,IF(BR866+BR867+BR868+BR869+BT866+BT867+BT868+BT869&gt;2,Fixo/30*FS$4+(BR866+BR867+BR868+BR869+BT866+BT867+BT868+BT869-2)*Cadeirante/30*FS$4)))+(BQ866+BQ867+BQ868+BS866+BS867+BS868)*Percapita/30*FS$4+(BQ869+BS869)*Crechee/30*FS$4,IF(C866=1,IF(BQ866+BQ867+BQ868+BR866+BR867+BR868+BS866+BS867+BS868+BT866+BT867+BT868&lt;=15,(BQ866+BQ867+BQ868+BS866+BS867+BS868)*Percapita/30*FS$4,IF(BQ866+BQ867+BQ868+BR866+BR867+BR868+BS866+BS867+BS868+BT866+BT867+BT868&gt;=16,Fixo/30*FS$4+(BQ866+BQ867+BQ868+BR866+BR867+BR868+BS866+BS867+BS868+BT866+BT867-16)*Percapita/30*FS$4))))))</f>
        <v>0</v>
      </c>
      <c r="FT866" s="177">
        <f>IF(C866=4,SUM(BU866+BU867+BU868+BW866+BW867+BW868)*Percapita/30*FT$4+(BV866+BV867+BV868+BX866+BX867+BX868)*Cadeirante/30*FT$4,IF(C866=3,IF(BU869+BW869=10,Fixo/30*FT$4+(BU866+BU867+BU868+BW866+BW867+BW868)*Percapita/30*FT$4+(BV869+BX869)*Cadeirante/30*FT$4,IF(BU869+BW869&lt;=9,(BU869+BW869)*Crechee/30*FT$4)+(BV869+BX869)*Cadeirante/30*FT$4+(BU866+BU867+BU868+BW866+BW867+BW868)*Percapita/30*FT$4)+IF(BU869+BW869&gt;=11,Fixo/30*FT$4+(BU869+BW869-10)*Crechee/30*FT$4,0),IF(C866=2,IF(BV866+BV867+BV868+BV869+BX866+BX867+BX868+BX869=1,Cadeirante/30*FT$4,IF(BV866+BV867+BV868+BV869+BX866+BX867+BX868+BX869=2,Fixo/30*FT$4,IF(BV866+BV867+BV868+BV869+BX866+BX867+BX868+BX869&gt;2,Fixo/30*FT$4+(BV866+BV867+BV868+BV869+BX866+BX867+BX868+BX869-2)*Cadeirante/30*FT$4)))+(BU866+BU867+BU868+BW866+BW867+BW868)*Percapita/30*FT$4+(BU869+BW869)*Crechee/30*FT$4,IF(C866=1,IF(BU866+BU867+BU868+BV866+BV867+BV868+BW866+BW867+BW868+BX866+BX867+BX868&lt;=15,(BU866+BU867+BU868+BW866+BW867+BW868)*Percapita/30*FT$4,IF(BU866+BU867+BU868+BV866+BV867+BV868+BW866+BW867+BW868+BX866+BX867+BX868&gt;=16,Fixo/30*FT$4+(BU866+BU867+BU868+BV866+BV867+BV868+BW866+BW867+BW868+BX866+BX867-16)*Percapita/30*FT$4))))))</f>
        <v>0</v>
      </c>
      <c r="FU866" s="177">
        <f>IF(C866=4,SUM(BY866+BY867+BY868+CA866+CA867+CA868)*Percapita/30*FU$4+(BZ866+BZ867+BZ868+CB866+CB867+CB868)*Cadeirante/30*FU$4,IF(C866=3,IF(BY869+CA869=10,Fixo/30*FU$4+(BY866+BY867+BY868+CA866+CA867+CA868)*Percapita/30*FU$4+(BZ869+CB869)*Cadeirante/30*FU$4,IF(BY869+CA869&lt;=9,(BY869+CA869)*Crechee/30*FU$4)+(BZ869+CB869)*Cadeirante/30*FU$4+(BY866+BY867+BY868+CA866+CA867+CA868)*Percapita/30*FU$4)+IF(BY869+CA869&gt;=11,Fixo/30*FU$4+(BY869+CA869-10)*Crechee/30*FU$4,0),IF(C866=2,IF(BZ866+BZ867+BZ868+BZ869+CB866+CB867+CB868+CB869=1,Cadeirante/30*FU$4,IF(BZ866+BZ867+BZ868+BZ869+CB866+CB867+CB868+CB869=2,Fixo/30*FU$4,IF(BZ866+BZ867+BZ868+BZ869+CB866+CB867+CB868+CB869&gt;2,Fixo/30*FU$4+(BZ866+BZ867+BZ868+BZ869+CB866+CB867+CB868+CB869-2)*Cadeirante/30*FU$4)))+(BY866+BY867+BY868+CA866+CA867+CA868)*Percapita/30*FU$4+(BY869+CA869)*Crechee/30*FU$4,IF(C866=1,IF(BY866+BY867+BY868+BZ866+BZ867+BZ868+CA866+CA867+CA868+CB866+CB867+CB868&lt;=15,(BY866+BY867+BY868+CA866+CA867+CA868)*Percapita/30*FU$4,IF(BY866+BY867+BY868+BZ866+BZ867+BZ868+CA866+CA867+CA868+CB866+CB867+CB868&gt;=16,Fixo/30*FU$4+(BY866+BY867+BY868+BZ866+BZ867+BZ868+CA866+CA867+CA868+CB866+CB867-16)*Percapita/30*FU$4))))))</f>
        <v>0</v>
      </c>
      <c r="FV866" s="177">
        <f>IF(C866=4,SUM(CC866+CC867+CC868+CE866+CE867+CE868)*Percapita/30*FV$4+(CD866+CD867+CD868+CF866+CF867+CF868)*Cadeirante/30*FV$4,IF(C866=3,IF(CC869+CE869=10,Fixo/30*FV$4+(CC866+CC867+CC868+CE866+CE867+CE868)*Percapita/30*FV$4+(CD869+CF869)*Cadeirante/30*FV$4,IF(CC869+CE869&lt;=9,(CC869+CE869)*Crechee/30*FV$4)+(CD869+CF869)*Cadeirante/30*FV$4+(CC866+CC867+CC868+CE866+CE867+CE868)*Percapita/30*FV$4)+IF(CC869+CE869&gt;=11,Fixo/30*FV$4+(CC869+CE869-10)*Crechee/30*FV$4,0),IF(C866=2,IF(CD866+CD867+CD868+CD869+CF866+CF867+CF868+CF869=1,Cadeirante/30*FV$4,IF(CD866+CD867+CD868+CD869+CF866+CF867+CF868+CF869=2,Fixo/30*FV$4,IF(CD866+CD867+CD868+CD869+CF866+CF867+CF868+CF869&gt;2,Fixo/30*FV$4+(CD866+CD867+CD868+CD869+CF866+CF867+CF868+CF869-2)*Cadeirante/30*FV$4)))+(CC866+CC867+CC868+CE866+CE867+CE868)*Percapita/30*FV$4+(CC869+CE869)*Crechee/30*FV$4,IF(C866=1,IF(CC866+CC867+CC868+CD866+CD867+CD868+CE866+CE867+CE868+CF866+CF867+CF868&lt;=15,(CC866+CC867+CC868+CE866+CE867+CE868)*Percapita/30*FV$4,IF(CC866+CC867+CC868+CD866+CD867+CD868+CE866+CE867+CE868+CF866+CF867+CF868&gt;=16,Fixo/30*FV$4+(CC866+CC867+CC868+CD866+CD867+CD868+CE866+CE867+CE868+CF866+CF867-16)*Percapita/30*FV$4))))))</f>
        <v>0</v>
      </c>
      <c r="FW866" s="177">
        <f>IF(C866=4,SUM(CG866+CG867+CG868+CI866+CI867+CI868)*Percapita/30*FW$4+(CH866+CH867+CH868+CJ866+CJ867+CJ868)*Cadeirante/30*FW$4,IF(C866=3,IF(CG869+CI869=10,Fixo/30*FW$4+(CG866+CG867+CG868+CI866+CI867+CI868)*Percapita/30*FW$4+(CH869+CJ869)*Cadeirante/30*FW$4,IF(CG869+CI869&lt;=9,(CG869+CI869)*Crechee/30*FW$4)+(CH869+CJ869)*Cadeirante/30*FW$4+(CG866+CG867+CG868+CI866+CI867+CI868)*Percapita/30*FW$4)+IF(CG869+CI869&gt;=11,Fixo/30*FW$4+(CG869+CI869-10)*Crechee/30*FW$4,0),IF(C866=2,IF(CH866+CH867+CH868+CH869+CJ866+CJ867+CJ868+CJ869=1,Cadeirante/30*FW$4,IF(CH866+CH867+CH868+CH869+CJ866+CJ867+CJ868+CJ869=2,Fixo/30*FW$4,IF(CH866+CH867+CH868+CH869+CJ866+CJ867+CJ868+CJ869&gt;2,Fixo/30*FW$4+(CH866+CH867+CH868+CH869+CJ866+CJ867+CJ868+CJ869-2)*Cadeirante/30*FW$4)))+(CG866+CG867+CG868+CI866+CI867+CI868)*Percapita/30*FW$4+(CG869+CI869)*Crechee/30*FW$4,IF(C866=1,IF(CG866+CG867+CG868+CH866+CH867+CH868+CI866+CI867+CI868+CJ866+CJ867+CJ868&lt;=15,(CG866+CG867+CG868+CI866+CI867+CI868)*Percapita/30*FW$4,IF(CG866+CG867+CG868+CH866+CH867+CH868+CI866+CI867+CI868+CJ866+CJ867+CJ868&gt;=16,Fixo/30*FW$4+(CG866+CG867+CG868+CH866+CH867+CH868+CI866+CI867+CI868+CJ866+CJ867-16)*Percapita/30*FW$4))))))</f>
        <v>0</v>
      </c>
      <c r="FX866" s="177">
        <f>IF(C866=4,SUM(CK866+CK867+CK868+CM866+CM867+CM868)*Percapita/30*FX$4+(CL866+CL867+CL868+CN866+CN867+CN868)*Cadeirante/30*FX$4,IF(C866=3,IF(CK869+CM869=10,Fixo/30*FX$4+(CK866+CK867+CK868+CM866+CM867+CM868)*Percapita/30*FX$4+(CL869+CN869)*Cadeirante/30*FX$4,IF(CK869+CM869&lt;=9,(CK869+CM869)*Crechee/30*FX$4)+(CL869+CN869)*Cadeirante/30*FX$4+(CK866+CK867+CK868+CM866+CM867+CM868)*Percapita/30*FX$4)+IF(CK869+CM869&gt;=11,Fixo/30*FX$4+(CK869+CM869-10)*Crechee/30*FX$4,0),IF(C866=2,IF(CL866+CL867+CL868+CL869+CN866+CN867+CN868+CN869=1,Cadeirante/30*FX$4,IF(CL866+CL867+CL868+CL869+CN866+CN867+CN868+CN869=2,Fixo/30*FX$4,IF(CL866+CL867+CL868+CL869+CN866+CN867+CN868+CN869&gt;2,Fixo/30*FX$4+(CL866+CL867+CL868+CL869+CN866+CN867+CN868+CN869-2)*Cadeirante/30*FX$4)))+(CK866+CK867+CK868+CM866+CM867+CM868)*Percapita/30*FX$4+(CK869+CM869)*Crechee/30*FX$4,IF(C866=1,IF(CK866+CK867+CK868+CL866+CL867+CL868+CM866+CM867+CM868+CN866+CN867+CN868&lt;=15,(CK866+CK867+CK868+CM866+CM867+CM868)*Percapita/30*FX$4,IF(CK866+CK867+CK868+CL866+CL867+CL868+CM866+CM867+CM868+CN866+CN867+CN868&gt;=16,Fixo/30*FX$4+(CK866+CK867+CK868+CL866+CL867+CL868+CM866+CM867+CM868+CN866+CN867-16)*Percapita/30*FX$4))))))</f>
        <v>0</v>
      </c>
      <c r="FY866" s="177">
        <f>IF(C866=4,SUM(CO866+CO867+CO868+CQ866+CQ867+CQ868)*Percapita/30*FY$4+(CP866+CP867+CP868+CR866+CR867+CR868)*Cadeirante/30*FY$4,IF(C866=3,IF(CO869+CQ869=10,Fixo/30*FY$4+(CO866+CO867+CO868+CQ866+CQ867+CQ868)*Percapita/30*FY$4+(CP869+CR869)*Cadeirante/30*FY$4,IF(CO869+CQ869&lt;=9,(CO869+CQ869)*Crechee/30*FY$4)+(CP869+CR869)*Cadeirante/30*FY$4+(CO866+CO867+CO868+CQ866+CQ867+CQ868)*Percapita/30*FY$4)+IF(CO869+CQ869&gt;=11,Fixo/30*FY$4+(CO869+CQ869-10)*Crechee/30*FY$4,0),IF(C866=2,IF(CP866+CP867+CP868+CP869+CR866+CR867+CR868+CR869=1,Cadeirante/30*FY$4,IF(CP866+CP867+CP868+CP869+CR866+CR867+CR868+CR869=2,Fixo/30*FY$4,IF(CP866+CP867+CP868+CP869+CR866+CR867+CR868+CR869&gt;2,Fixo/30*FY$4+(CP866+CP867+CP868+CP869+CR866+CR867+CR868+CR869-2)*Cadeirante/30*FY$4)))+(CO866+CO867+CO868+CQ866+CQ867+CQ868)*Percapita/30*FY$4+(CO869+CQ869)*Crechee/30*FY$4,IF(C866=1,IF(CO866+CO867+CO868+CP866+CP867+CP868+CQ866+CQ867+CQ868+CR866+CR867+CR868&lt;=15,(CO866+CO867+CO868+CQ866+CQ867+CQ868)*Percapita/30*FY$4,IF(CO866+CO867+CO868+CP866+CP867+CP868+CQ866+CQ867+CQ868+CR866+CR867+CR868&gt;=16,Fixo/30*FY$4+(CO866+CO867+CO868+CP866+CP867+CP868+CQ866+CQ867+CQ868+CR866+CR867-16)*Percapita/30*FY$4))))))</f>
        <v>0</v>
      </c>
      <c r="FZ866" s="177">
        <f>IF(C866=4,SUM(CS866+CS867+CS868+CU866+CU867+CU868)*Percapita/30*FZ$4+(CT866+CT867+CT868+CV866+CV867+CV868)*Cadeirante/30*FZ$4,IF(C866=3,IF(CS869+CU869=10,Fixo/30*FZ$4+(CS866+CS867+CS868+CU866+CU867+CU868)*Percapita/30*FZ$4+(CT869+CV869)*Cadeirante/30*FZ$4,IF(CS869+CU869&lt;=9,(CS869+CU869)*Crechee/30*FZ$4)+(CT869+CV869)*Cadeirante/30*FZ$4+(CS866+CS867+CS868+CU866+CU867+CU868)*Percapita/30*FZ$4)+IF(CS869+CU869&gt;=11,Fixo/30*FZ$4+(CS869+CU869-10)*Crechee/30*FZ$4,0),IF(C866=2,IF(CT866+CT867+CT868+CT869+CV866+CV867+CV868+CV869=1,Cadeirante/30*FZ$4,IF(CT866+CT867+CT868+CT869+CV866+CV867+CV868+CV869=2,Fixo/30*FZ$4,IF(CT866+CT867+CT868+CT869+CV866+CV867+CV868+CV869&gt;2,Fixo/30*FZ$4+(CT866+CT867+CT868+CT869+CV866+CV867+CV868+CV869-2)*Cadeirante/30*FZ$4)))+(CS866+CS867+CS868+CU866+CU867+CU868)*Percapita/30*FZ$4+(CS869+CU869)*Crechee/30*FZ$4,IF(C866=1,IF(CS866+CS867+CS868+CT866+CT867+CT868+CU866+CU867+CU868+CV866+CV867+CV868&lt;=15,(CS866+CS867+CS868+CU866+CU867+CU868)*Percapita/30*FZ$4,IF(CS866+CS867+CS868+CT866+CT867+CT868+CU866+CU867+CU868+CV866+CV867+CV868&gt;=16,Fixo/30*FZ$4+(CS866+CS867+CS868+CT866+CT867+CT868+CU866+CU867+CU868+CV866+CV867-16)*Percapita/30*FZ$4))))))</f>
        <v>0</v>
      </c>
      <c r="GA866" s="177">
        <f>IF(C866=4,SUM(CW866+CW867+CW868+CY866+CY867+CY868)*Percapita/30*GA$4+(CX866+CX867+CX868+CZ866+CZ867+CZ868)*Cadeirante/30*GA$4,IF(C866=3,IF(CW869+CY869=10,Fixo/30*GA$4+(CW866+CW867+CW868+CY866+CY867+CY868)*Percapita/30*GA$4+(CX869+CZ869)*Cadeirante/30*GA$4,IF(CW869+CY869&lt;=9,(CW869+CY869)*Crechee/30*GA$4)+(CX869+CZ869)*Cadeirante/30*GA$4+(CW866+CW867+CW868+CY866+CY867+CY868)*Percapita/30*GA$4)+IF(CW869+CY869&gt;=11,Fixo/30*GA$4+(CW869+CY869-10)*Crechee/30*GA$4,0),IF(C866=2,IF(CX866+CX867+CX868+CX869+CZ866+CZ867+CZ868+CZ869=1,Cadeirante/30*GA$4,IF(CX866+CX867+CX868+CX869+CZ866+CZ867+CZ868+CZ869=2,Fixo/30*GA$4,IF(CX866+CX867+CX868+CX869+CZ866+CZ867+CZ868+CZ869&gt;2,Fixo/30*GA$4+(CX866+CX867+CX868+CX869+CZ866+CZ867+CZ868+CZ869-2)*Cadeirante/30*GA$4)))+(CW866+CW867+CW868+CY866+CY867+CY868)*Percapita/30*GA$4+(CW869+CY869)*Crechee/30*GA$4,IF(C866=1,IF(CW866+CW867+CW868+CX866+CX867+CX868+CY866+CY867+CY868+CZ866+CZ867+CZ868&lt;=15,(CW866+CW867+CW868+CY866+CY867+CY868)*Percapita/30*GA$4,IF(CW866+CW867+CW868+CX866+CX867+CX868+CY866+CY867+CY868+CZ866+CZ867+CZ868&gt;=16,Fixo/30*GA$4+(CW866+CW867+CW868+CX866+CX867+CX868+CY866+CY867+CY868+CZ866+CZ867-16)*Percapita/30*GA$4))))))</f>
        <v>0</v>
      </c>
      <c r="GB866" s="177">
        <f>IF(C866=4,SUM(DA866+DA867+DA868+DC866+DC867+DC868)*Percapita/30*GB$4+(DB866+DB867+DB868+DD866+DD867+DD868)*Cadeirante/30*GB$4,IF(C866=3,IF(DA869+DC869=10,Fixo/30*GB$4+(DA866+DA867+DA868+DC866+DC867+DC868)*Percapita/30*GB$4+(DB869+DD869)*Cadeirante/30*GB$4,IF(DA869+DC869&lt;=9,(DA869+DC869)*Crechee/30*GB$4)+(DB869+DD869)*Cadeirante/30*GB$4+(DA866+DA867+DA868+DC866+DC867+DC868)*Percapita/30*GB$4)+IF(DA869+DC869&gt;=11,Fixo/30*GB$4+(DA869+DC869-10)*Crechee/30*GB$4,0),IF(C866=2,IF(DB866+DB867+DB868+DB869+DD866+DD867+DD868+DD869=1,Cadeirante/30*GB$4,IF(DB866+DB867+DB868+DB869+DD866+DD867+DD868+DD869=2,Fixo/30*GB$4,IF(DB866+DB867+DB868+DB869+DD866+DD867+DD868+DD869&gt;2,Fixo/30*GB$4+(DB866+DB867+DB868+DB869+DD866+DD867+DD868+DD869-2)*Cadeirante/30*GB$4)))+(DA866+DA867+DA868+DC866+DC867+DC868)*Percapita/30*GB$4+(DA869+DC869)*Crechee/30*GB$4,IF(C866=1,IF(DA866+DA867+DA868+DB866+DB867+DB868+DC866+DC867+DC868+DD866+DD867+DD868&lt;=15,(DA866+DA867+DA868+DC866+DC867+DC868)*Percapita/30*GB$4,IF(DA866+DA867+DA868+DB866+DB867+DB868+DC866+DC867+DC868+DD866+DD867+DD868&gt;=16,Fixo/30*GB$4+(DA866+DA867+DA868+DB866+DB867+DB868+DC866+DC867+DC868+DD866+DD867-16)*Percapita/30*GB$4))))))</f>
        <v>0</v>
      </c>
      <c r="GC866" s="177">
        <f>IF(C866=4,SUM(DE866+DE867+DE868+DG866+DG867+DG868)*Percapita/30*GC$4+(DF866+DF867+DF868+DH866+DH867+DH868)*Cadeirante/30*GC$4,IF(C866=3,IF(DE869+DG869=10,Fixo/30*GC$4+(DE866+DE867+DE868+DG866+DG867+DG868)*Percapita/30*GC$4+(DF869+DH869)*Cadeirante/30*GC$4,IF(DE869+DG869&lt;=9,(DE869+DG869)*Crechee/30*GC$4)+(DF869+DH869)*Cadeirante/30*GC$4+(DE866+DE867+DE868+DG866+DG867+DG868)*Percapita/30*GC$4)+IF(DE869+DG869&gt;=11,Fixo/30*GC$4+(DE869+DG869-10)*Crechee/30*GC$4,0),IF(C866=2,IF(DF866+DF867+DF868+DF869+DH866+DH867+DH868+DH869=1,Cadeirante/30*GC$4,IF(DF866+DF867+DF868+DF869+DH866+DH867+DH868+DH869=2,Fixo/30*GC$4,IF(DF866+DF867+DF868+DF869+DH866+DH867+DH868+DH869&gt;2,Fixo/30*GC$4+(DF866+DF867+DF868+DF869+DH866+DH867+DH868+DH869-2)*Cadeirante/30*GC$4)))+(DE866+DE867+DE868+DG866+DG867+DG868)*Percapita/30*GC$4+(DE869+DG869)*Crechee/30*GC$4,IF(C866=1,IF(DE866+DE867+DE868+DF866+DF867+DF868+DG866+DG867+DG868+DH866+DH867+DH868&lt;=15,(DE866+DE867+DE868+DG866+DG867+DG868)*Percapita/30*GC$4,IF(DE866+DE867+DE868+DF866+DF867+DF868+DG866+DG867+DG868+DH866+DH867+DH868&gt;=16,Fixo/30*GC$4+(DE866+DE867+DE868+DF866+DF867+DF868+DG866+DG867+DG868+DH866+DH867-16)*Percapita/30*GC$4))))))</f>
        <v>0</v>
      </c>
      <c r="GD866" s="177">
        <f>IF(C866=4,SUM(DI866+DI867+DI868+DK866+DK867+DK868)*Percapita/30*GD$4+(DJ866+DJ867+DJ868+DL866+DL867+DL868)*Cadeirante/30*GD$4,IF(C866=3,IF(DI869+DK869=10,Fixo/30*GD$4+(DI866+DI867+DI868+DK866+DK867+DK868)*Percapita/30*GD$4+(DJ869+DL869)*Cadeirante/30*GD$4,IF(DI869+DK869&lt;=9,(DI869+DK869)*Crechee/30*GD$4)+(DJ869+DL869)*Cadeirante/30*GD$4+(DI866+DI867+DI868+DK866+DK867+DK868)*Percapita/30*GD$4)+IF(DI869+DK869&gt;=11,Fixo/30*GD$4+(DI869+DK869-10)*Crechee/30*GD$4,0),IF(C866=2,IF(DJ866+DJ867+DJ868+DJ869+DL866+DL867+DL868+DL869=1,Cadeirante/30*GD$4,IF(DJ866+DJ867+DJ868+DJ869+DL866+DL867+DL868+DL869=2,Fixo/30*GD$4,IF(DJ866+DJ867+DJ868+DJ869+DL866+DL867+DL868+DL869&gt;2,Fixo/30*GD$4+(DJ866+DJ867+DJ868+DJ869+DL866+DL867+DL868+DL869-2)*Cadeirante/30*GD$4)))+(DI866+DI867+DI868+DK866+DK867+DK868)*Percapita/30*GD$4+(DI869+DK869)*Crechee/30*GD$4,IF(C866=1,IF(DI866+DI867+DI868+DJ866+DJ867+DJ868+DK866+DK867+DK868+DL866+DL867+DL868&lt;=15,(DI866+DI867+DI868+DK866+DK867+DK868)*Percapita/30*GD$4,IF(DI866+DI867+DI868+DJ866+DJ867+DJ868+DK866+DK867+DK868+DL866+DL867+DL868&gt;=16,Fixo/30*GD$4+(DI866+DI867+DI868+DJ866+DJ867+DJ868+DK866+DK867+DK868+DL866+DL867-16)*Percapita/30*GD$4))))))</f>
        <v>0</v>
      </c>
      <c r="GE866" s="177">
        <f>IF(C866=4,SUM(DM866+DM867+DM868+DO866+DO867+DO868)*Percapita/30*GE$4+(DN866+DN867+DN868+DP866+DP867+DP868)*Cadeirante/30*GE$4,IF(C866=3,IF(DM869+DO869=10,Fixo/30*GE$4+(DM866+DM867+DM868+DO866+DO867+DO868)*Percapita/30*GE$4+(DN869+DP869)*Cadeirante/30*GE$4,IF(DM869+DO869&lt;=9,(DM869+DO869)*Crechee/30*GE$4)+(DN869+DP869)*Cadeirante/30*GE$4+(DM866+DM867+DM868+DO866+DO867+DO868)*Percapita/30*GE$4)+IF(DM869+DO869&gt;=11,Fixo/30*GE$4+(DM869+DO869-10)*Crechee/30*GE$4,0),IF(C866=2,IF(DN866+DN867+DN868+DN869+DP866+DP867+DP868+DP869=1,Cadeirante/30*GE$4,IF(DN866+DN867+DN868+DN869+DP866+DP867+DP868+DP869=2,Fixo/30*GE$4,IF(DN866+DN867+DN868+DN869+DP866+DP867+DP868+DP869&gt;2,Fixo/30*GE$4+(DN866+DN867+DN868+DN869+DP866+DP867+DP868+DP869-2)*Cadeirante/30*GE$4)))+(DM866+DM867+DM868+DO866+DO867+DO868)*Percapita/30*GE$4+(DM869+DO869)*Crechee/30*GE$4,IF(C866=1,IF(DM866+DM867+DM868+DN866+DN867+DN868+DO866+DO867+DO868+DP866+DP867+DP868&lt;=15,(DM866+DM867+DM868+DO866+DO867+DO868)*Percapita/30*GE$4,IF(DM866+DM867+DM868+DN866+DN867+DN868+DO866+DO867+DO868+DP866+DP867+DP868&gt;=16,Fixo/30*GE$4+(DM866+DM867+DM868+DN866+DN867+DN868+DO866+DO867+DO868+DP866+DP867-16)*Percapita/30*GE$4))))))</f>
        <v>0</v>
      </c>
      <c r="GF866" s="177">
        <f>IF(C866=4,SUM(DQ866+DQ867+DQ868+DS866+DS867+DS868)*Percapita/30*GF$4+(DR866+DR867+DR868+DT866+DT867+DT868)*Cadeirante/30*GF$4,IF(C866=3,IF(DQ869+DS869=10,Fixo/30*GF$4+(DQ866+DQ867+DQ868+DS866+DS867+DS868)*Percapita/30*GF$4+(DR869+DT869)*Cadeirante/30*GF$4,IF(DQ869+DS869&lt;=9,(DQ869+DS869)*Crechee/30*GF$4)+(DR869+DT869)*Cadeirante/30*GF$4+(DQ866+DQ867+DQ868+DS866+DS867+DS868)*Percapita/30*GF$4)+IF(DQ869+DS869&gt;=11,Fixo/30*GF$4+(DQ869+DS869-10)*Crechee/30*GF$4,0),IF(C866=2,IF(DR866+DR867+DR868+DR869+DT866+DT867+DT868+DT869=1,Cadeirante/30*GF$4,IF(DR866+DR867+DR868+DR869+DT866+DT867+DT868+DT869=2,Fixo/30*GF$4,IF(DR866+DR867+DR868+DR869+DT866+DT867+DT868+DT869&gt;2,Fixo/30*GF$4+(DR866+DR867+DR868+DR869+DT866+DT867+DT868+DT869-2)*Cadeirante/30*GF$4)))+(DQ866+DQ867+DQ868+DS866+DS867+DS868)*Percapita/30*GF$4+(DQ869+DS869)*Crechee/30*GF$4,IF(C866=1,IF(DQ866+DQ867+DQ868+DR866+DR867+DR868+DS866+DS867+DS868+DT866+DT867+DT868&lt;=15,(DQ866+DQ867+DQ868+DS866+DS867+DS868)*Percapita/30*GF$4,IF(DQ866+DQ867+DQ868+DR866+DR867+DR868+DS866+DS867+DS868+DT866+DT867+DT868&gt;=16,Fixo/30*GF$4+(DQ866+DQ867+DQ868+DR866+DR867+DR868+DS866+DS867+DS868+DT866+DT867-16)*Percapita/30*GF$4))))))</f>
        <v>0</v>
      </c>
      <c r="GG866" s="177">
        <f>IF(C866=4,SUM(DU866+DU867+DU868+DW866+DW867+DW868)*Percapita/30*GG$4+(DV866+DV867+DV868+DX866+DX867+DX868)*Cadeirante/30*GG$4,IF(C866=3,IF(DU869+DW869=10,Fixo/30*GG$4+(DU866+DU867+DU868+DW866+DW867+DW868)*Percapita/30*GG$4+(DV869+DX869)*Cadeirante/30*GG$4,IF(DU869+DW869&lt;=9,(DU869+DW869)*Crechee/30*GG$4)+(DV869+DX869)*Cadeirante/30*GG$4+(DU866+DU867+DU868+DW866+DW867+DW868)*Percapita/30*GG$4)+IF(DU869+DW869&gt;=11,Fixo/30*GG$4+(DU869+DW869-10)*Crechee/30*GG$4,0),IF(C866=2,IF(DV866+DV867+DV868+DV869+DX866+DX867+DX868+DX869=1,Cadeirante/30*GG$4,IF(DV866+DV867+DV868+DV869+DX866+DX867+DX868+DX869=2,Fixo/30*GG$4,IF(DV866+DV867+DV868+DV869+DX866+DX867+DX868+DX869&gt;2,Fixo/30*GG$4+(DV866+DV867+DV868+DV869+DX866+DX867+DX868+DX869-2)*Cadeirante/30*GG$4)))+(DU866+DU867+DU868+DW866+DW867+DW868)*Percapita/30*GG$4+(DU869+DW869)*Crechee/30*GG$4,IF(C866=1,IF(DU866+DU867+DU868+DV866+DV867+DV868+DW866+DW867+DW868+DX866+DX867+DX868&lt;=15,(DU866+DU867+DU868+DW866+DW867+DW868)*Percapita/30*GG$4,IF(DU866+DU867+DU868+DV866+DV867+DV868+DW866+DW867+DW868+DX866+DX867+DX868&gt;=16,Fixo/30*GG$4+(DU866+DU867+DU868+DV866+DV867+DV868+DW866+DW867+DW868+DX866+DX867-16)*Percapita/30*GG$4))))))</f>
        <v>0</v>
      </c>
      <c r="GH866" s="177">
        <f>IF(C866=4,SUM(DY866+DY867+DY868+EA866+EA867+EA868)*Percapita/30*GH$4+(DZ866+DZ867+DZ868+EB866+EB867+EB868)*Cadeirante/30*GH$4,IF(C866=3,IF(DY869+EA869=10,Fixo/30*GH$4+(DY866+DY867+DY868+EA866+EA867+EA868)*Percapita/30*GH$4+(DZ869+EB869)*Cadeirante/30*GH$4,IF(DY869+EA869&lt;=9,(DY869+EA869)*Crechee/30*GH$4)+(DZ869+EB869)*Cadeirante/30*GH$4+(DY866+DY867+DY868+EA866+EA867+EA868)*Percapita/30*GH$4)+IF(DY869+EA869&gt;=11,Fixo/30*GH$4+(DY869+EA869-10)*Crechee/30*GH$4,0),IF(C866=2,IF(DZ866+DZ867+DZ868+DZ869+EB866+EB867+EB868+EB869=1,Cadeirante/30*GH$4,IF(DZ866+DZ867+DZ868+DZ869+EB866+EB867+EB868+EB869=2,Fixo/30*GH$4,IF(DZ866+DZ867+DZ868+DZ869+EB866+EB867+EB868+EB869&gt;2,Fixo/30*GH$4+(DZ866+DZ867+DZ868+DZ869+EB866+EB867+EB868+EB869-2)*Cadeirante/30*GH$4)))+(DY866+DY867+DY868+EA866+EA867+EA868)*Percapita/30*GH$4+(DY869+EA869)*Crechee/30*GH$4,IF(C866=1,IF(DY866+DY867+DY868+DZ866+DZ867+DZ868+EA866+EA867+EA868+EB866+EB867+EB868&lt;=15,(DY866+DY867+DY868+EA866+EA867+EA868)*Percapita/30*GH$4,IF(DY866+DY867+DY868+DZ866+DZ867+DZ868+EA866+EA867+EA868+EB866+EB867+EB868&gt;=16,Fixo/30*GH$4+(DY866+DY867+DY868+DZ866+DZ867+DZ868+EA866+EA867+EA868+EB866+EB867-16)*Percapita/30*GH$4))))))</f>
        <v>0</v>
      </c>
      <c r="GI866" s="177">
        <f>IF(C866=4,SUM(EC866+EC867+EC868+EE866+EE867+EE868)*Percapita/30*GI$4+(ED866+ED867+ED868+EF866+EF867+EF868)*Cadeirante/30*GI$4,IF(C866=3,IF(EC869+EE869=10,Fixo/30*GI$4+(EC866+EC867+EC868+EE866+EE867+EE868)*Percapita/30*GI$4+(ED869+EF869)*Cadeirante/30*GI$4,IF(EC869+EE869&lt;=9,(EC869+EE869)*Crechee/30*GI$4)+(ED869+EF869)*Cadeirante/30*GI$4+(EC866+EC867+EC868+EE866+EE867+EE868)*Percapita/30*GI$4)+IF(EC869+EE869&gt;=11,Fixo/30*GI$4+(EC869+EE869-10)*Crechee/30*GI$4,0),IF(C866=2,IF(ED866+ED867+ED868+ED869+EF866+EF867+EF868+EF869=1,Cadeirante/30*GI$4,IF(ED866+ED867+ED868+ED869+EF866+EF867+EF868+EF869=2,Fixo/30*GI$4,IF(ED866+ED867+ED868+ED869+EF866+EF867+EF868+EF869&gt;2,Fixo/30*GI$4+(ED866+ED867+ED868+ED869+EF866+EF867+EF868+EF869-2)*Cadeirante/30*GI$4)))+(EC866+EC867+EC868+EE866+EE867+EE868)*Percapita/30*GI$4+(EC869+EE869)*Crechee/30*GI$4,IF(C866=1,IF(EC866+EC867+EC868+ED866+ED867+ED868+EE866+EE867+EE868+EF866+EF867+EF868&lt;=15,(EC866+EC867+EC868+EE866+EE867+EE868)*Percapita/30*GI$4,IF(EC866+EC867+EC868+ED866+ED867+ED868+EE866+EE867+EE868+EF866+EF867+EF868&gt;=16,Fixo/30*GI$4+(EC866+EC867+EC868+ED866+ED867+ED868+EE866+EE867+EE868+EF866+EF867-16)*Percapita/30*GI$4))))))</f>
        <v>0</v>
      </c>
      <c r="GJ866" s="177">
        <f>IF(C866=4,SUM(EG866+EG867+EG868+EI866+EI867+EI868)*Percapita/30*GJ$4+(EH866+EH867+EH868+EJ866+EJ867+EJ868)*Cadeirante/30*GJ$4,IF(C866=3,IF(EG869+EI869=10,Fixo/30*GJ$4+(EG866+EG867+EG868+EI866+EI867+EI868)*Percapita/30*GJ$4+(EH869+EJ869)*Cadeirante/30*GJ$4,IF(EG869+EI869&lt;=9,(EG869+EI869)*Crechee/30*GJ$4)+(EH869+EJ869)*Cadeirante/30*GJ$4+(EG866+EG867+EG868+EI866+EI867+EI868)*Percapita/30*GJ$4)+IF(EG869+EI869&gt;=11,Fixo/30*GJ$4+(EG869+EI869-10)*Crechee/30*GJ$4,0),IF(C866=2,IF(EH866+EH867+EH868+EH869+EJ866+EJ867+EJ868+EJ869=1,Cadeirante/30*GJ$4,IF(EH866+EH867+EH868+EH869+EJ866+EJ867+EJ868+EJ869=2,Fixo/30*GJ$4,IF(EH866+EH867+EH868+EH869+EJ866+EJ867+EJ868+EJ869&gt;2,Fixo/30*GJ$4+(EH866+EH867+EH868+EH869+EJ866+EJ867+EJ868+EJ869-2)*Cadeirante/30*GJ$4)))+(EG866+EG867+EG868+EI866+EI867+EI868)*Percapita/30*GJ$4+(EG869+EI869)*Crechee/30*GJ$4,IF(C866=1,IF(EG866+EG867+EG868+EH866+EH867+EH868+EI866+EI867+EI868+EJ866+EJ867+EJ868&lt;=15,(EG866+EG867+EG868+EI866+EI867+EI868)*Percapita/30*GJ$4,IF(EG866+EG867+EG868+EH866+EH867+EH868+EI866+EI867+EI868+EJ866+EJ867+EJ868&gt;=16,Fixo/30*GJ$4+(EG866+EG867+EG868+EH866+EH867+EH868+EI866+EI867+EI868+EJ866+EJ867-16)*Percapita/30*GJ$4))))))</f>
        <v>0</v>
      </c>
      <c r="GK866" s="178"/>
      <c r="GL866" s="103">
        <f t="shared" si="968"/>
        <v>0</v>
      </c>
      <c r="GM866" s="124"/>
      <c r="GN866" s="104">
        <f>SUMIF(V866:V869,"&lt;0")*Cadeirante/30*GN$4+SUMIF(X866:X869,"&lt;0")*Cadeirante/30*GN$4</f>
        <v>0</v>
      </c>
      <c r="GO866" s="104">
        <f>SUMIF(Z866:Z869,"&lt;0")*Cadeirante/30*GO$4+SUMIF(AB866:AB869,"&lt;0")*Cadeirante/30*GO$4</f>
        <v>0</v>
      </c>
      <c r="GP866" s="104">
        <f>SUMIF(AD866:AD869,"&lt;0")*Cadeirante/30*GP$4+SUMIF(AF866:AF869,"&lt;0")*Cadeirante/30*GP$4</f>
        <v>0</v>
      </c>
      <c r="GQ866" s="104">
        <f>SUMIF(AH866:AH869,"&lt;0")*Cadeirante/30*GQ$4+SUMIF(AJ866:AJ869,"&lt;0")*Cadeirante/30*GQ$4</f>
        <v>0</v>
      </c>
      <c r="GR866" s="104">
        <f>SUMIF(AL866:AL869,"&lt;0")*Cadeirante/30*GR$4+SUMIF(AN866:AN869,"&lt;0")*Cadeirante/30*GR$4</f>
        <v>0</v>
      </c>
      <c r="GS866" s="104">
        <f>SUMIF(AP866:AP869,"&lt;0")*Cadeirante/30*GS$4+SUMIF(AR866:AR869,"&lt;0")*Cadeirante/30*GS$4</f>
        <v>0</v>
      </c>
      <c r="GT866" s="104">
        <f>SUMIF(AT866:AT869,"&lt;0")*Cadeirante/30*GT$4+SUMIF(AV866:AV869,"&lt;0")*Cadeirante/30*GT$4</f>
        <v>0</v>
      </c>
      <c r="GU866" s="104">
        <f>SUMIF(AX866:AX869,"&lt;0")*Cadeirante/30*GU$4+SUMIF(AZ866:AZ869,"&lt;0")*Cadeirante/30*GU$4</f>
        <v>0</v>
      </c>
      <c r="GV866" s="104">
        <f>SUMIF(BB866:BB869,"&lt;0")*Cadeirante/30*GV$4+SUMIF(BD866:BD869,"&lt;0")*Cadeirante/30*GV$4</f>
        <v>0</v>
      </c>
      <c r="GW866" s="104">
        <f>SUMIF(BF866:BF869,"&lt;0")*Cadeirante/30*GW$4+SUMIF(BH866:BH869,"&lt;0")*Cadeirante/30*GW$4</f>
        <v>0</v>
      </c>
      <c r="GX866" s="104">
        <f>SUMIF(BJ866:BJ869,"&lt;0")*Cadeirante/30*GX$4+SUMIF(BL866:BL869,"&lt;0")*Cadeirante/30*GX$4</f>
        <v>0</v>
      </c>
      <c r="GY866" s="104">
        <f>SUMIF(BN866:BN869,"&lt;0")*Cadeirante/30*GY$4+SUMIF(BP866:BP869,"&lt;0")*Cadeirante/30*GY$4</f>
        <v>0</v>
      </c>
      <c r="GZ866" s="104">
        <f>SUMIF(BR866:BR869,"&lt;0")*Cadeirante/30*GZ$4+SUMIF(BT866:BT869,"&lt;0")*Cadeirante/30*GZ$4</f>
        <v>0</v>
      </c>
      <c r="HA866" s="104">
        <f>SUMIF(BV866:BV869,"&lt;0")*Cadeirante/30*HA$4+SUMIF(BX866:BX869,"&lt;0")*Cadeirante/30*HA$4</f>
        <v>0</v>
      </c>
      <c r="HB866" s="104">
        <f>SUMIF(BZ866:BZ869,"&lt;0")*Cadeirante/30*HB$4+SUMIF(CB866:CB869,"&lt;0")*Cadeirante/30*HB$4</f>
        <v>0</v>
      </c>
      <c r="HC866" s="104">
        <f>SUMIF(CD866:CD869,"&lt;0")*Cadeirante/30*HC$4+SUMIF(CF866:CF869,"&lt;0")*Cadeirante/30*HC$4</f>
        <v>0</v>
      </c>
      <c r="HD866" s="104">
        <f>SUMIF(CH866:CH869,"&lt;0")*Cadeirante/30*HD$4+SUMIF(CJ866:CJ869,"&lt;0")*Cadeirante/30*HD$4</f>
        <v>0</v>
      </c>
      <c r="HE866" s="104">
        <f>SUMIF(CL866:CL869,"&lt;0")*Cadeirante/30*HE$4+SUMIF(CN866:CN869,"&lt;0")*Cadeirante/30*HE$4</f>
        <v>0</v>
      </c>
      <c r="HF866" s="104">
        <f>SUMIF(CP866:CP869,"&lt;0")*Cadeirante/30*HF$4+SUMIF(CR866:CR869,"&lt;0")*Cadeirante/30*HF$4</f>
        <v>0</v>
      </c>
      <c r="HG866" s="104">
        <f>SUMIF(CT866:CT869,"&lt;0")*Cadeirante/30*HG$4+SUMIF(CV866:CV869,"&lt;0")*Cadeirante/30*HG$4</f>
        <v>0</v>
      </c>
      <c r="HH866" s="104">
        <f>SUMIF(CX866:CX869,"&lt;0")*Cadeirante/30*HH$4+SUMIF(CZ866:CZ869,"&lt;0")*Cadeirante/30*HH$4</f>
        <v>0</v>
      </c>
      <c r="HI866" s="104">
        <f>SUMIF(DB866:DB869,"&lt;0")*Cadeirante/30*HI$4+SUMIF(DD866:DD869,"&lt;0")*Cadeirante/30*HI$4</f>
        <v>0</v>
      </c>
      <c r="HJ866" s="104">
        <f>SUMIF(DF866:DF869,"&lt;0")*Cadeirante/30*HJ$4+SUMIF(DH866:DH869,"&lt;0")*Cadeirante/30*HJ$4</f>
        <v>0</v>
      </c>
      <c r="HK866" s="104">
        <f>SUMIF(DJ866:DJ869,"&lt;0")*Cadeirante/30*HK$4+SUMIF(DL866:DL869,"&lt;0")*Cadeirante/30*HK$4</f>
        <v>0</v>
      </c>
      <c r="HL866" s="104">
        <f>SUMIF(DN866:DN869,"&lt;0")*Cadeirante/30*HL$4+SUMIF(DP866:DP869,"&lt;0")*Cadeirante/30*HL$4</f>
        <v>0</v>
      </c>
      <c r="HM866" s="104">
        <f>SUMIF(DR866:DR869,"&lt;0")*Cadeirante/30*HM$4+SUMIF(DT866:DT869,"&lt;0")*Cadeirante/30*HM$4</f>
        <v>0</v>
      </c>
      <c r="HN866" s="104">
        <f>SUMIF(DV866:DV869,"&lt;0")*Cadeirante/30*HN$4+SUMIF(DX866:DX869,"&lt;0")*Cadeirante/30*HN$4</f>
        <v>0</v>
      </c>
      <c r="HO866" s="104">
        <f>SUMIF(DZ866:DZ869,"&lt;0")*Cadeirante/30*HO$4+SUMIF(EB866:EB869,"&lt;0")*Cadeirante/30*HO$4</f>
        <v>0</v>
      </c>
      <c r="HP866" s="104">
        <f>SUMIF(ED866:ED869,"&lt;0")*Cadeirante/30*HP$4+SUMIF(EF866:EF869,"&lt;0")*Cadeirante/30*HP$4</f>
        <v>0</v>
      </c>
      <c r="HQ866" s="64"/>
      <c r="HR866" s="64"/>
      <c r="HS866" s="64"/>
      <c r="HT866" s="64"/>
      <c r="HU866" s="64"/>
      <c r="HV866" s="64"/>
      <c r="HW866" s="176">
        <v>17629.309999999998</v>
      </c>
      <c r="HX866" s="64"/>
      <c r="HY866" s="280">
        <f>IF(ISTEXT(EM866), VALUE(EM866), EM866)</f>
        <v>0</v>
      </c>
      <c r="HZ866" s="280">
        <f>IF(ISTEXT(EN866), VALUE(EN866), EN866)</f>
        <v>0</v>
      </c>
      <c r="IA866" s="280">
        <f>IF(ISTEXT(EO866), VALUE(EO866), EO866)</f>
        <v>0</v>
      </c>
      <c r="IB866" s="64" t="b">
        <f>HW866=FE866</f>
        <v>0</v>
      </c>
      <c r="IC866" s="64"/>
    </row>
    <row r="867" spans="1:237" s="106" customFormat="1" ht="22.5" customHeight="1" x14ac:dyDescent="0.25">
      <c r="A867" s="368" t="s">
        <v>3950</v>
      </c>
      <c r="B867" s="369" t="s">
        <v>3951</v>
      </c>
      <c r="C867" s="370" t="s">
        <v>3229</v>
      </c>
      <c r="D867" s="371" t="s">
        <v>3952</v>
      </c>
      <c r="E867" s="371" t="s">
        <v>3953</v>
      </c>
      <c r="F867" s="372" t="s">
        <v>3222</v>
      </c>
      <c r="G867" s="372" t="s">
        <v>3223</v>
      </c>
      <c r="H867" s="373" t="s">
        <v>250</v>
      </c>
      <c r="I867" s="374" t="s">
        <v>3954</v>
      </c>
      <c r="J867" s="421" t="s">
        <v>3337</v>
      </c>
      <c r="K867" s="421" t="s">
        <v>3230</v>
      </c>
      <c r="L867" s="329">
        <f>CONTINUA!BV867</f>
        <v>0</v>
      </c>
      <c r="M867" s="329">
        <f>CONTINUA!BW867</f>
        <v>0</v>
      </c>
      <c r="N867" s="657"/>
      <c r="O867" s="658" t="s">
        <v>4239</v>
      </c>
      <c r="P867" s="659" t="s">
        <v>206</v>
      </c>
      <c r="Q867" s="400">
        <v>4</v>
      </c>
      <c r="R867" s="401">
        <v>3</v>
      </c>
      <c r="S867" s="400">
        <v>3</v>
      </c>
      <c r="T867" s="401">
        <v>1</v>
      </c>
      <c r="U867" s="400"/>
      <c r="V867" s="401"/>
      <c r="W867" s="400"/>
      <c r="X867" s="401"/>
      <c r="Y867" s="400"/>
      <c r="Z867" s="401"/>
      <c r="AA867" s="400"/>
      <c r="AB867" s="401"/>
      <c r="AC867" s="400"/>
      <c r="AD867" s="401"/>
      <c r="AE867" s="400"/>
      <c r="AF867" s="401"/>
      <c r="AG867" s="400"/>
      <c r="AH867" s="401"/>
      <c r="AI867" s="400"/>
      <c r="AJ867" s="401"/>
      <c r="AK867" s="400"/>
      <c r="AL867" s="401"/>
      <c r="AM867" s="400"/>
      <c r="AN867" s="401"/>
      <c r="AO867" s="400"/>
      <c r="AP867" s="401"/>
      <c r="AQ867" s="400"/>
      <c r="AR867" s="401"/>
      <c r="AS867" s="400"/>
      <c r="AT867" s="401"/>
      <c r="AU867" s="400"/>
      <c r="AV867" s="401"/>
      <c r="AW867" s="400"/>
      <c r="AX867" s="401"/>
      <c r="AY867" s="400"/>
      <c r="AZ867" s="401"/>
      <c r="BA867" s="400"/>
      <c r="BB867" s="401"/>
      <c r="BC867" s="400"/>
      <c r="BD867" s="401"/>
      <c r="BE867" s="400"/>
      <c r="BF867" s="401"/>
      <c r="BG867" s="400"/>
      <c r="BH867" s="401"/>
      <c r="BI867" s="400"/>
      <c r="BJ867" s="401"/>
      <c r="BK867" s="400"/>
      <c r="BL867" s="401"/>
      <c r="BM867" s="400"/>
      <c r="BN867" s="401"/>
      <c r="BO867" s="400"/>
      <c r="BP867" s="401"/>
      <c r="BQ867" s="400"/>
      <c r="BR867" s="401"/>
      <c r="BS867" s="400"/>
      <c r="BT867" s="401"/>
      <c r="BU867" s="400"/>
      <c r="BV867" s="401"/>
      <c r="BW867" s="400"/>
      <c r="BX867" s="401"/>
      <c r="BY867" s="400"/>
      <c r="BZ867" s="401"/>
      <c r="CA867" s="400"/>
      <c r="CB867" s="401"/>
      <c r="CC867" s="400"/>
      <c r="CD867" s="401"/>
      <c r="CE867" s="400"/>
      <c r="CF867" s="401"/>
      <c r="CG867" s="400"/>
      <c r="CH867" s="401"/>
      <c r="CI867" s="400"/>
      <c r="CJ867" s="401"/>
      <c r="CK867" s="400"/>
      <c r="CL867" s="401"/>
      <c r="CM867" s="400"/>
      <c r="CN867" s="401"/>
      <c r="CO867" s="400"/>
      <c r="CP867" s="401"/>
      <c r="CQ867" s="400"/>
      <c r="CR867" s="401"/>
      <c r="CS867" s="400"/>
      <c r="CT867" s="401"/>
      <c r="CU867" s="400"/>
      <c r="CV867" s="401"/>
      <c r="CW867" s="400"/>
      <c r="CX867" s="401"/>
      <c r="CY867" s="400"/>
      <c r="CZ867" s="401"/>
      <c r="DA867" s="400"/>
      <c r="DB867" s="401"/>
      <c r="DC867" s="400"/>
      <c r="DD867" s="401"/>
      <c r="DE867" s="400"/>
      <c r="DF867" s="401"/>
      <c r="DG867" s="400"/>
      <c r="DH867" s="401"/>
      <c r="DI867" s="400"/>
      <c r="DJ867" s="401"/>
      <c r="DK867" s="400"/>
      <c r="DL867" s="401"/>
      <c r="DM867" s="400"/>
      <c r="DN867" s="401"/>
      <c r="DO867" s="400"/>
      <c r="DP867" s="401"/>
      <c r="DQ867" s="400"/>
      <c r="DR867" s="401"/>
      <c r="DS867" s="400"/>
      <c r="DT867" s="401"/>
      <c r="DU867" s="400"/>
      <c r="DV867" s="401"/>
      <c r="DW867" s="400"/>
      <c r="DX867" s="401"/>
      <c r="DY867" s="400"/>
      <c r="DZ867" s="401"/>
      <c r="EA867" s="400"/>
      <c r="EB867" s="401"/>
      <c r="EC867" s="400"/>
      <c r="ED867" s="401"/>
      <c r="EE867" s="400"/>
      <c r="EF867" s="401"/>
      <c r="EG867" s="400"/>
      <c r="EH867" s="401"/>
      <c r="EI867" s="400"/>
      <c r="EJ867" s="447"/>
      <c r="EK867" s="511"/>
      <c r="EL867" s="514"/>
      <c r="EM867" s="448"/>
      <c r="EN867" s="344"/>
      <c r="EO867" s="345"/>
      <c r="EP867" s="171">
        <f t="shared" si="961"/>
        <v>4</v>
      </c>
      <c r="EQ867" s="171">
        <f t="shared" si="962"/>
        <v>0</v>
      </c>
      <c r="ER867" s="171">
        <f t="shared" si="963"/>
        <v>3</v>
      </c>
      <c r="ES867" s="171">
        <f t="shared" si="964"/>
        <v>3</v>
      </c>
      <c r="ET867" s="171">
        <f t="shared" si="965"/>
        <v>0</v>
      </c>
      <c r="EU867" s="171">
        <f t="shared" si="966"/>
        <v>1</v>
      </c>
      <c r="EV867" s="172">
        <f t="shared" si="967"/>
        <v>11</v>
      </c>
      <c r="EW867" s="173"/>
      <c r="EX867" s="248">
        <f t="shared" si="989"/>
        <v>0</v>
      </c>
      <c r="EY867" s="174">
        <f>(L867*regular)+(M867*Cadeirantee)</f>
        <v>0</v>
      </c>
      <c r="EZ867" s="249">
        <f>SUMIF(FG867:GJ867,"&gt;0")</f>
        <v>0</v>
      </c>
      <c r="FA867" s="249">
        <f>SUMIF(FG867:GJ867,"&lt;0")+SUMIF(GN867:HP867,"&lt;0")</f>
        <v>0</v>
      </c>
      <c r="FB867" s="174">
        <v>0</v>
      </c>
      <c r="FC867" s="126">
        <f>N867*km*'VALORES TABELA'!$B$13</f>
        <v>0</v>
      </c>
      <c r="FD867" s="250">
        <f t="shared" ref="FD867:FD870" si="990">GL867</f>
        <v>0</v>
      </c>
      <c r="FE867" s="105"/>
      <c r="FF867" s="119"/>
      <c r="FG867" s="119"/>
      <c r="FH867" s="119"/>
      <c r="FI867" s="119"/>
      <c r="FJ867" s="119"/>
      <c r="FK867" s="119"/>
      <c r="FL867" s="119"/>
      <c r="FM867" s="119"/>
      <c r="FN867" s="119"/>
      <c r="FO867" s="119"/>
      <c r="FP867" s="119"/>
      <c r="FQ867" s="119"/>
      <c r="FR867" s="119"/>
      <c r="FS867" s="119"/>
      <c r="FT867" s="119"/>
      <c r="FU867" s="119"/>
      <c r="FV867" s="119"/>
      <c r="FW867" s="119"/>
      <c r="FX867" s="119"/>
      <c r="FY867" s="119"/>
      <c r="FZ867" s="119"/>
      <c r="GA867" s="119"/>
      <c r="GB867" s="119"/>
      <c r="GC867" s="119"/>
      <c r="GD867" s="119"/>
      <c r="GE867" s="119"/>
      <c r="GF867" s="119"/>
      <c r="GG867" s="119"/>
      <c r="GH867" s="119"/>
      <c r="GI867" s="119"/>
      <c r="GJ867" s="119"/>
      <c r="GK867" s="251"/>
      <c r="GL867" s="103">
        <f t="shared" si="968"/>
        <v>0</v>
      </c>
      <c r="GM867" s="124"/>
      <c r="GN867" s="104"/>
      <c r="GO867" s="104"/>
      <c r="GP867" s="104"/>
      <c r="GQ867" s="104"/>
      <c r="GR867" s="104"/>
      <c r="GS867" s="104"/>
      <c r="GT867" s="104"/>
      <c r="GU867" s="104"/>
      <c r="GV867" s="104"/>
      <c r="GW867" s="104"/>
      <c r="GX867" s="104"/>
      <c r="GY867" s="104"/>
      <c r="GZ867" s="104"/>
      <c r="HA867" s="104"/>
      <c r="HB867" s="104"/>
      <c r="HC867" s="104"/>
      <c r="HD867" s="104"/>
      <c r="HE867" s="104"/>
      <c r="HF867" s="104"/>
      <c r="HG867" s="104"/>
      <c r="HH867" s="104"/>
      <c r="HI867" s="104"/>
      <c r="HJ867" s="104"/>
      <c r="HK867" s="104"/>
      <c r="HL867" s="104"/>
      <c r="HM867" s="104"/>
      <c r="HN867" s="104"/>
      <c r="HO867" s="104"/>
      <c r="HP867" s="104"/>
      <c r="HQ867" s="64"/>
      <c r="HR867" s="64"/>
      <c r="HS867" s="64"/>
      <c r="HT867" s="64"/>
      <c r="HU867" s="64"/>
      <c r="HV867" s="64"/>
      <c r="HW867" s="105"/>
      <c r="HX867" s="64"/>
      <c r="HY867" s="280">
        <f t="shared" ref="HY867:HY870" si="991">IF(ISTEXT(EM867), VALUE(EM867), EM867)</f>
        <v>0</v>
      </c>
      <c r="HZ867" s="280">
        <f t="shared" ref="HZ867:HZ870" si="992">IF(ISTEXT(EN867), VALUE(EN867), EN867)</f>
        <v>0</v>
      </c>
      <c r="IA867" s="280">
        <f t="shared" ref="IA867:IA870" si="993">IF(ISTEXT(EO867), VALUE(EO867), EO867)</f>
        <v>0</v>
      </c>
      <c r="IB867" s="64"/>
      <c r="IC867" s="64"/>
    </row>
    <row r="868" spans="1:237" s="106" customFormat="1" ht="22.5" customHeight="1" x14ac:dyDescent="0.25">
      <c r="A868" s="368" t="s">
        <v>3950</v>
      </c>
      <c r="B868" s="369" t="s">
        <v>3951</v>
      </c>
      <c r="C868" s="375" t="s">
        <v>3229</v>
      </c>
      <c r="D868" s="371" t="s">
        <v>3952</v>
      </c>
      <c r="E868" s="371" t="s">
        <v>3953</v>
      </c>
      <c r="F868" s="376" t="s">
        <v>3222</v>
      </c>
      <c r="G868" s="376" t="s">
        <v>3223</v>
      </c>
      <c r="H868" s="373" t="s">
        <v>250</v>
      </c>
      <c r="I868" s="374" t="s">
        <v>3954</v>
      </c>
      <c r="J868" s="421" t="s">
        <v>3337</v>
      </c>
      <c r="K868" s="422" t="s">
        <v>3231</v>
      </c>
      <c r="L868" s="329">
        <f>CONTINUA!BV868</f>
        <v>0</v>
      </c>
      <c r="M868" s="329">
        <f>CONTINUA!BW868</f>
        <v>0</v>
      </c>
      <c r="N868" s="657"/>
      <c r="O868" s="658" t="s">
        <v>4239</v>
      </c>
      <c r="P868" s="659" t="s">
        <v>206</v>
      </c>
      <c r="Q868" s="400"/>
      <c r="R868" s="401"/>
      <c r="S868" s="400"/>
      <c r="T868" s="401"/>
      <c r="U868" s="400"/>
      <c r="V868" s="401"/>
      <c r="W868" s="400"/>
      <c r="X868" s="401"/>
      <c r="Y868" s="400"/>
      <c r="Z868" s="401"/>
      <c r="AA868" s="400"/>
      <c r="AB868" s="401"/>
      <c r="AC868" s="400"/>
      <c r="AD868" s="401"/>
      <c r="AE868" s="400"/>
      <c r="AF868" s="401"/>
      <c r="AG868" s="400"/>
      <c r="AH868" s="401"/>
      <c r="AI868" s="400"/>
      <c r="AJ868" s="401"/>
      <c r="AK868" s="400"/>
      <c r="AL868" s="401"/>
      <c r="AM868" s="400"/>
      <c r="AN868" s="401"/>
      <c r="AO868" s="400"/>
      <c r="AP868" s="401"/>
      <c r="AQ868" s="400"/>
      <c r="AR868" s="401"/>
      <c r="AS868" s="400"/>
      <c r="AT868" s="401"/>
      <c r="AU868" s="400"/>
      <c r="AV868" s="401"/>
      <c r="AW868" s="400"/>
      <c r="AX868" s="401"/>
      <c r="AY868" s="400"/>
      <c r="AZ868" s="401"/>
      <c r="BA868" s="400"/>
      <c r="BB868" s="401"/>
      <c r="BC868" s="400"/>
      <c r="BD868" s="401"/>
      <c r="BE868" s="400"/>
      <c r="BF868" s="401"/>
      <c r="BG868" s="400"/>
      <c r="BH868" s="401"/>
      <c r="BI868" s="400"/>
      <c r="BJ868" s="401"/>
      <c r="BK868" s="400"/>
      <c r="BL868" s="401"/>
      <c r="BM868" s="400"/>
      <c r="BN868" s="401"/>
      <c r="BO868" s="400"/>
      <c r="BP868" s="401"/>
      <c r="BQ868" s="400"/>
      <c r="BR868" s="401"/>
      <c r="BS868" s="400"/>
      <c r="BT868" s="401"/>
      <c r="BU868" s="400"/>
      <c r="BV868" s="401"/>
      <c r="BW868" s="400"/>
      <c r="BX868" s="401"/>
      <c r="BY868" s="400"/>
      <c r="BZ868" s="401"/>
      <c r="CA868" s="400"/>
      <c r="CB868" s="401"/>
      <c r="CC868" s="400"/>
      <c r="CD868" s="401"/>
      <c r="CE868" s="400"/>
      <c r="CF868" s="401"/>
      <c r="CG868" s="400"/>
      <c r="CH868" s="401"/>
      <c r="CI868" s="400"/>
      <c r="CJ868" s="401"/>
      <c r="CK868" s="400"/>
      <c r="CL868" s="401"/>
      <c r="CM868" s="400"/>
      <c r="CN868" s="401"/>
      <c r="CO868" s="400"/>
      <c r="CP868" s="401"/>
      <c r="CQ868" s="400"/>
      <c r="CR868" s="401"/>
      <c r="CS868" s="400"/>
      <c r="CT868" s="401"/>
      <c r="CU868" s="400"/>
      <c r="CV868" s="401"/>
      <c r="CW868" s="400"/>
      <c r="CX868" s="401"/>
      <c r="CY868" s="400"/>
      <c r="CZ868" s="401"/>
      <c r="DA868" s="400"/>
      <c r="DB868" s="401"/>
      <c r="DC868" s="400"/>
      <c r="DD868" s="401"/>
      <c r="DE868" s="400"/>
      <c r="DF868" s="401"/>
      <c r="DG868" s="400"/>
      <c r="DH868" s="401"/>
      <c r="DI868" s="400"/>
      <c r="DJ868" s="401"/>
      <c r="DK868" s="400"/>
      <c r="DL868" s="401"/>
      <c r="DM868" s="400"/>
      <c r="DN868" s="401"/>
      <c r="DO868" s="400"/>
      <c r="DP868" s="401"/>
      <c r="DQ868" s="400"/>
      <c r="DR868" s="401"/>
      <c r="DS868" s="400"/>
      <c r="DT868" s="401"/>
      <c r="DU868" s="400"/>
      <c r="DV868" s="401"/>
      <c r="DW868" s="400"/>
      <c r="DX868" s="401"/>
      <c r="DY868" s="400"/>
      <c r="DZ868" s="401"/>
      <c r="EA868" s="400"/>
      <c r="EB868" s="401"/>
      <c r="EC868" s="400"/>
      <c r="ED868" s="401"/>
      <c r="EE868" s="400"/>
      <c r="EF868" s="401"/>
      <c r="EG868" s="400"/>
      <c r="EH868" s="401"/>
      <c r="EI868" s="400"/>
      <c r="EJ868" s="447"/>
      <c r="EK868" s="511"/>
      <c r="EL868" s="514"/>
      <c r="EM868" s="448"/>
      <c r="EN868" s="344"/>
      <c r="EO868" s="345"/>
      <c r="EP868" s="171">
        <f t="shared" si="961"/>
        <v>0</v>
      </c>
      <c r="EQ868" s="171">
        <f t="shared" si="962"/>
        <v>0</v>
      </c>
      <c r="ER868" s="171">
        <f t="shared" si="963"/>
        <v>0</v>
      </c>
      <c r="ES868" s="171">
        <f t="shared" si="964"/>
        <v>0</v>
      </c>
      <c r="ET868" s="171">
        <f t="shared" si="965"/>
        <v>0</v>
      </c>
      <c r="EU868" s="171">
        <f t="shared" si="966"/>
        <v>0</v>
      </c>
      <c r="EV868" s="172">
        <f t="shared" si="967"/>
        <v>0</v>
      </c>
      <c r="EW868" s="125"/>
      <c r="EX868" s="248">
        <f t="shared" si="989"/>
        <v>0</v>
      </c>
      <c r="EY868" s="174">
        <f>(L868*regular)+(M868*Cadeirantee)</f>
        <v>0</v>
      </c>
      <c r="EZ868" s="249">
        <f>SUMIF(FG868:GJ868,"&gt;0")</f>
        <v>0</v>
      </c>
      <c r="FA868" s="249">
        <f>SUMIF(FG868:GJ868,"&lt;0")+SUMIF(GN868:HP868,"&lt;0")</f>
        <v>0</v>
      </c>
      <c r="FB868" s="174">
        <v>0</v>
      </c>
      <c r="FC868" s="126">
        <f>N868*km*'VALORES TABELA'!$B$13</f>
        <v>0</v>
      </c>
      <c r="FD868" s="250">
        <f t="shared" si="990"/>
        <v>0</v>
      </c>
      <c r="FE868" s="105"/>
      <c r="FF868" s="108"/>
      <c r="FG868" s="108"/>
      <c r="FH868" s="108"/>
      <c r="FI868" s="108"/>
      <c r="FJ868" s="108"/>
      <c r="FK868" s="108"/>
      <c r="FL868" s="108"/>
      <c r="FM868" s="108"/>
      <c r="FN868" s="108"/>
      <c r="FO868" s="108"/>
      <c r="FP868" s="108"/>
      <c r="FQ868" s="108"/>
      <c r="FR868" s="108"/>
      <c r="FS868" s="108"/>
      <c r="FT868" s="108"/>
      <c r="FU868" s="108"/>
      <c r="FV868" s="108"/>
      <c r="FW868" s="108"/>
      <c r="FX868" s="108"/>
      <c r="FY868" s="108"/>
      <c r="FZ868" s="108"/>
      <c r="GA868" s="108"/>
      <c r="GB868" s="108"/>
      <c r="GC868" s="108"/>
      <c r="GD868" s="108"/>
      <c r="GE868" s="108"/>
      <c r="GF868" s="108"/>
      <c r="GG868" s="108"/>
      <c r="GH868" s="108"/>
      <c r="GI868" s="108"/>
      <c r="GJ868" s="108"/>
      <c r="GK868" s="251"/>
      <c r="GL868" s="103">
        <f t="shared" si="968"/>
        <v>0</v>
      </c>
      <c r="GM868" s="124"/>
      <c r="GN868" s="104"/>
      <c r="GO868" s="104"/>
      <c r="GP868" s="104"/>
      <c r="GQ868" s="104"/>
      <c r="GR868" s="104"/>
      <c r="GS868" s="104"/>
      <c r="GT868" s="104"/>
      <c r="GU868" s="104"/>
      <c r="GV868" s="104"/>
      <c r="GW868" s="104"/>
      <c r="GX868" s="104"/>
      <c r="GY868" s="104"/>
      <c r="GZ868" s="104"/>
      <c r="HA868" s="104"/>
      <c r="HB868" s="104"/>
      <c r="HC868" s="104"/>
      <c r="HD868" s="104"/>
      <c r="HE868" s="104"/>
      <c r="HF868" s="104"/>
      <c r="HG868" s="104"/>
      <c r="HH868" s="104"/>
      <c r="HI868" s="104"/>
      <c r="HJ868" s="104"/>
      <c r="HK868" s="104"/>
      <c r="HL868" s="104"/>
      <c r="HM868" s="104"/>
      <c r="HN868" s="104"/>
      <c r="HO868" s="104"/>
      <c r="HP868" s="104"/>
      <c r="HQ868" s="64"/>
      <c r="HR868" s="64"/>
      <c r="HS868" s="64"/>
      <c r="HT868" s="64"/>
      <c r="HU868" s="64"/>
      <c r="HV868" s="64"/>
      <c r="HW868" s="105"/>
      <c r="HX868" s="64"/>
      <c r="HY868" s="280">
        <f t="shared" si="991"/>
        <v>0</v>
      </c>
      <c r="HZ868" s="280">
        <f t="shared" si="992"/>
        <v>0</v>
      </c>
      <c r="IA868" s="280">
        <f t="shared" si="993"/>
        <v>0</v>
      </c>
      <c r="IB868" s="64"/>
      <c r="IC868" s="64"/>
    </row>
    <row r="869" spans="1:237" s="106" customFormat="1" ht="22.5" customHeight="1" x14ac:dyDescent="0.25">
      <c r="A869" s="368" t="s">
        <v>3950</v>
      </c>
      <c r="B869" s="369" t="s">
        <v>3951</v>
      </c>
      <c r="C869" s="375" t="s">
        <v>3229</v>
      </c>
      <c r="D869" s="371" t="s">
        <v>3952</v>
      </c>
      <c r="E869" s="371" t="s">
        <v>3953</v>
      </c>
      <c r="F869" s="376" t="s">
        <v>3222</v>
      </c>
      <c r="G869" s="376" t="s">
        <v>3223</v>
      </c>
      <c r="H869" s="373" t="s">
        <v>250</v>
      </c>
      <c r="I869" s="374" t="s">
        <v>3954</v>
      </c>
      <c r="J869" s="421" t="s">
        <v>3337</v>
      </c>
      <c r="K869" s="423" t="s">
        <v>3232</v>
      </c>
      <c r="L869" s="329">
        <f>CONTINUA!BV869</f>
        <v>0</v>
      </c>
      <c r="M869" s="329">
        <f>CONTINUA!BW869</f>
        <v>0</v>
      </c>
      <c r="N869" s="657"/>
      <c r="O869" s="658" t="s">
        <v>4239</v>
      </c>
      <c r="P869" s="659" t="s">
        <v>206</v>
      </c>
      <c r="Q869" s="400"/>
      <c r="R869" s="401"/>
      <c r="S869" s="400"/>
      <c r="T869" s="401"/>
      <c r="U869" s="400"/>
      <c r="V869" s="401"/>
      <c r="W869" s="400"/>
      <c r="X869" s="401"/>
      <c r="Y869" s="400"/>
      <c r="Z869" s="401"/>
      <c r="AA869" s="400"/>
      <c r="AB869" s="401"/>
      <c r="AC869" s="400"/>
      <c r="AD869" s="401"/>
      <c r="AE869" s="400"/>
      <c r="AF869" s="401"/>
      <c r="AG869" s="400"/>
      <c r="AH869" s="401"/>
      <c r="AI869" s="400"/>
      <c r="AJ869" s="401"/>
      <c r="AK869" s="400"/>
      <c r="AL869" s="401"/>
      <c r="AM869" s="400"/>
      <c r="AN869" s="401"/>
      <c r="AO869" s="400"/>
      <c r="AP869" s="401"/>
      <c r="AQ869" s="400"/>
      <c r="AR869" s="401"/>
      <c r="AS869" s="400"/>
      <c r="AT869" s="401"/>
      <c r="AU869" s="400"/>
      <c r="AV869" s="401"/>
      <c r="AW869" s="400"/>
      <c r="AX869" s="401"/>
      <c r="AY869" s="400"/>
      <c r="AZ869" s="401"/>
      <c r="BA869" s="400"/>
      <c r="BB869" s="401"/>
      <c r="BC869" s="400"/>
      <c r="BD869" s="401"/>
      <c r="BE869" s="400"/>
      <c r="BF869" s="401"/>
      <c r="BG869" s="400"/>
      <c r="BH869" s="401"/>
      <c r="BI869" s="400"/>
      <c r="BJ869" s="401"/>
      <c r="BK869" s="400"/>
      <c r="BL869" s="401"/>
      <c r="BM869" s="400"/>
      <c r="BN869" s="401"/>
      <c r="BO869" s="400"/>
      <c r="BP869" s="401"/>
      <c r="BQ869" s="400"/>
      <c r="BR869" s="401"/>
      <c r="BS869" s="400"/>
      <c r="BT869" s="401"/>
      <c r="BU869" s="400"/>
      <c r="BV869" s="401"/>
      <c r="BW869" s="400"/>
      <c r="BX869" s="401"/>
      <c r="BY869" s="400"/>
      <c r="BZ869" s="401"/>
      <c r="CA869" s="400"/>
      <c r="CB869" s="401"/>
      <c r="CC869" s="400"/>
      <c r="CD869" s="401"/>
      <c r="CE869" s="400"/>
      <c r="CF869" s="401"/>
      <c r="CG869" s="400"/>
      <c r="CH869" s="401"/>
      <c r="CI869" s="400"/>
      <c r="CJ869" s="401"/>
      <c r="CK869" s="400"/>
      <c r="CL869" s="401"/>
      <c r="CM869" s="400"/>
      <c r="CN869" s="401"/>
      <c r="CO869" s="400"/>
      <c r="CP869" s="401"/>
      <c r="CQ869" s="400"/>
      <c r="CR869" s="401"/>
      <c r="CS869" s="400"/>
      <c r="CT869" s="401"/>
      <c r="CU869" s="400"/>
      <c r="CV869" s="401"/>
      <c r="CW869" s="400"/>
      <c r="CX869" s="401"/>
      <c r="CY869" s="400"/>
      <c r="CZ869" s="401"/>
      <c r="DA869" s="400"/>
      <c r="DB869" s="401"/>
      <c r="DC869" s="400"/>
      <c r="DD869" s="401"/>
      <c r="DE869" s="400"/>
      <c r="DF869" s="401"/>
      <c r="DG869" s="400"/>
      <c r="DH869" s="401"/>
      <c r="DI869" s="400"/>
      <c r="DJ869" s="401"/>
      <c r="DK869" s="400"/>
      <c r="DL869" s="401"/>
      <c r="DM869" s="400"/>
      <c r="DN869" s="401"/>
      <c r="DO869" s="400"/>
      <c r="DP869" s="401"/>
      <c r="DQ869" s="400"/>
      <c r="DR869" s="401"/>
      <c r="DS869" s="400"/>
      <c r="DT869" s="401"/>
      <c r="DU869" s="400"/>
      <c r="DV869" s="401"/>
      <c r="DW869" s="400"/>
      <c r="DX869" s="401"/>
      <c r="DY869" s="400"/>
      <c r="DZ869" s="401"/>
      <c r="EA869" s="400"/>
      <c r="EB869" s="401"/>
      <c r="EC869" s="400"/>
      <c r="ED869" s="401"/>
      <c r="EE869" s="400"/>
      <c r="EF869" s="401"/>
      <c r="EG869" s="400"/>
      <c r="EH869" s="401"/>
      <c r="EI869" s="400"/>
      <c r="EJ869" s="447"/>
      <c r="EK869" s="511"/>
      <c r="EL869" s="514"/>
      <c r="EM869" s="448"/>
      <c r="EN869" s="344"/>
      <c r="EO869" s="345"/>
      <c r="EP869" s="171">
        <f t="shared" si="961"/>
        <v>0</v>
      </c>
      <c r="EQ869" s="171">
        <f t="shared" si="962"/>
        <v>0</v>
      </c>
      <c r="ER869" s="171">
        <f t="shared" si="963"/>
        <v>0</v>
      </c>
      <c r="ES869" s="171">
        <f t="shared" si="964"/>
        <v>0</v>
      </c>
      <c r="ET869" s="171">
        <f t="shared" si="965"/>
        <v>0</v>
      </c>
      <c r="EU869" s="171">
        <f t="shared" si="966"/>
        <v>0</v>
      </c>
      <c r="EV869" s="172">
        <f t="shared" si="967"/>
        <v>0</v>
      </c>
      <c r="EW869" s="127"/>
      <c r="EX869" s="248">
        <f t="shared" si="989"/>
        <v>0</v>
      </c>
      <c r="EY869" s="174">
        <f>(L869*regular)+(M869*Cadeirantee)</f>
        <v>0</v>
      </c>
      <c r="EZ869" s="249">
        <f>SUMIF(FG869:GJ869,"&gt;0")</f>
        <v>0</v>
      </c>
      <c r="FA869" s="249">
        <f>SUMIF(FG869:GJ869,"&lt;0")+SUMIF(GN869:HP869,"&lt;0")</f>
        <v>0</v>
      </c>
      <c r="FB869" s="174">
        <v>0</v>
      </c>
      <c r="FC869" s="126">
        <f>N869*km*'VALORES TABELA'!$B$13</f>
        <v>0</v>
      </c>
      <c r="FD869" s="250">
        <f t="shared" si="990"/>
        <v>0</v>
      </c>
      <c r="FE869" s="105"/>
      <c r="FF869" s="118"/>
      <c r="FG869" s="118"/>
      <c r="FH869" s="118"/>
      <c r="FI869" s="118"/>
      <c r="FJ869" s="118"/>
      <c r="FK869" s="118"/>
      <c r="FL869" s="118"/>
      <c r="FM869" s="118"/>
      <c r="FN869" s="118"/>
      <c r="FO869" s="118"/>
      <c r="FP869" s="118"/>
      <c r="FQ869" s="118"/>
      <c r="FR869" s="118"/>
      <c r="FS869" s="118"/>
      <c r="FT869" s="118"/>
      <c r="FU869" s="118"/>
      <c r="FV869" s="118"/>
      <c r="FW869" s="118"/>
      <c r="FX869" s="118"/>
      <c r="FY869" s="118"/>
      <c r="FZ869" s="118"/>
      <c r="GA869" s="118"/>
      <c r="GB869" s="118"/>
      <c r="GC869" s="118"/>
      <c r="GD869" s="118"/>
      <c r="GE869" s="118"/>
      <c r="GF869" s="118"/>
      <c r="GG869" s="118"/>
      <c r="GH869" s="118"/>
      <c r="GI869" s="118"/>
      <c r="GJ869" s="118"/>
      <c r="GK869" s="252"/>
      <c r="GL869" s="103">
        <f t="shared" si="968"/>
        <v>0</v>
      </c>
      <c r="GM869" s="124"/>
      <c r="GN869" s="104"/>
      <c r="GO869" s="104"/>
      <c r="GP869" s="104"/>
      <c r="GQ869" s="104"/>
      <c r="GR869" s="104"/>
      <c r="GS869" s="104"/>
      <c r="GT869" s="104"/>
      <c r="GU869" s="104"/>
      <c r="GV869" s="104"/>
      <c r="GW869" s="104"/>
      <c r="GX869" s="104"/>
      <c r="GY869" s="104"/>
      <c r="GZ869" s="104"/>
      <c r="HA869" s="104"/>
      <c r="HB869" s="104"/>
      <c r="HC869" s="104"/>
      <c r="HD869" s="104"/>
      <c r="HE869" s="104"/>
      <c r="HF869" s="104"/>
      <c r="HG869" s="104"/>
      <c r="HH869" s="104"/>
      <c r="HI869" s="104"/>
      <c r="HJ869" s="104"/>
      <c r="HK869" s="104"/>
      <c r="HL869" s="104"/>
      <c r="HM869" s="104"/>
      <c r="HN869" s="104"/>
      <c r="HO869" s="104"/>
      <c r="HP869" s="104"/>
      <c r="HQ869" s="64"/>
      <c r="HR869" s="65"/>
      <c r="HS869" s="65"/>
      <c r="HT869" s="65"/>
      <c r="HU869" s="65"/>
      <c r="HV869" s="65"/>
      <c r="HW869" s="105"/>
      <c r="HX869" s="65"/>
      <c r="HY869" s="280">
        <f t="shared" si="991"/>
        <v>0</v>
      </c>
      <c r="HZ869" s="280">
        <f t="shared" si="992"/>
        <v>0</v>
      </c>
      <c r="IA869" s="280">
        <f t="shared" si="993"/>
        <v>0</v>
      </c>
      <c r="IB869" s="65"/>
      <c r="IC869" s="65"/>
    </row>
    <row r="870" spans="1:237" s="106" customFormat="1" ht="22.5" customHeight="1" thickBot="1" x14ac:dyDescent="0.3">
      <c r="A870" s="377" t="s">
        <v>3950</v>
      </c>
      <c r="B870" s="378" t="s">
        <v>3951</v>
      </c>
      <c r="C870" s="379" t="s">
        <v>3229</v>
      </c>
      <c r="D870" s="380" t="s">
        <v>3952</v>
      </c>
      <c r="E870" s="380" t="s">
        <v>3953</v>
      </c>
      <c r="F870" s="381" t="s">
        <v>3222</v>
      </c>
      <c r="G870" s="381" t="s">
        <v>3223</v>
      </c>
      <c r="H870" s="382" t="s">
        <v>250</v>
      </c>
      <c r="I870" s="383" t="s">
        <v>3954</v>
      </c>
      <c r="J870" s="421" t="s">
        <v>3337</v>
      </c>
      <c r="K870" s="424" t="s">
        <v>60</v>
      </c>
      <c r="L870" s="329">
        <f>CONTINUA!BV870</f>
        <v>0</v>
      </c>
      <c r="M870" s="329">
        <f>CONTINUA!BW870</f>
        <v>0</v>
      </c>
      <c r="N870" s="657"/>
      <c r="O870" s="658" t="s">
        <v>4239</v>
      </c>
      <c r="P870" s="659" t="s">
        <v>206</v>
      </c>
      <c r="Q870" s="400"/>
      <c r="R870" s="401"/>
      <c r="S870" s="400"/>
      <c r="T870" s="401"/>
      <c r="U870" s="400"/>
      <c r="V870" s="401"/>
      <c r="W870" s="400"/>
      <c r="X870" s="401"/>
      <c r="Y870" s="400"/>
      <c r="Z870" s="401"/>
      <c r="AA870" s="400"/>
      <c r="AB870" s="401"/>
      <c r="AC870" s="400"/>
      <c r="AD870" s="401"/>
      <c r="AE870" s="400"/>
      <c r="AF870" s="401"/>
      <c r="AG870" s="400"/>
      <c r="AH870" s="401"/>
      <c r="AI870" s="400"/>
      <c r="AJ870" s="401"/>
      <c r="AK870" s="400"/>
      <c r="AL870" s="401"/>
      <c r="AM870" s="400"/>
      <c r="AN870" s="401"/>
      <c r="AO870" s="400"/>
      <c r="AP870" s="401"/>
      <c r="AQ870" s="400"/>
      <c r="AR870" s="401"/>
      <c r="AS870" s="400"/>
      <c r="AT870" s="401"/>
      <c r="AU870" s="400"/>
      <c r="AV870" s="401"/>
      <c r="AW870" s="400"/>
      <c r="AX870" s="401"/>
      <c r="AY870" s="400"/>
      <c r="AZ870" s="401"/>
      <c r="BA870" s="400"/>
      <c r="BB870" s="401"/>
      <c r="BC870" s="400"/>
      <c r="BD870" s="401"/>
      <c r="BE870" s="400"/>
      <c r="BF870" s="401"/>
      <c r="BG870" s="400"/>
      <c r="BH870" s="401"/>
      <c r="BI870" s="400"/>
      <c r="BJ870" s="401"/>
      <c r="BK870" s="400"/>
      <c r="BL870" s="401"/>
      <c r="BM870" s="400"/>
      <c r="BN870" s="401"/>
      <c r="BO870" s="400"/>
      <c r="BP870" s="401"/>
      <c r="BQ870" s="400"/>
      <c r="BR870" s="401"/>
      <c r="BS870" s="400"/>
      <c r="BT870" s="401"/>
      <c r="BU870" s="400"/>
      <c r="BV870" s="401"/>
      <c r="BW870" s="400"/>
      <c r="BX870" s="401"/>
      <c r="BY870" s="400"/>
      <c r="BZ870" s="401"/>
      <c r="CA870" s="400"/>
      <c r="CB870" s="401"/>
      <c r="CC870" s="400"/>
      <c r="CD870" s="401"/>
      <c r="CE870" s="400"/>
      <c r="CF870" s="401"/>
      <c r="CG870" s="400"/>
      <c r="CH870" s="401"/>
      <c r="CI870" s="400"/>
      <c r="CJ870" s="401"/>
      <c r="CK870" s="400"/>
      <c r="CL870" s="401"/>
      <c r="CM870" s="400"/>
      <c r="CN870" s="401"/>
      <c r="CO870" s="400"/>
      <c r="CP870" s="401"/>
      <c r="CQ870" s="400"/>
      <c r="CR870" s="401"/>
      <c r="CS870" s="400"/>
      <c r="CT870" s="401"/>
      <c r="CU870" s="400"/>
      <c r="CV870" s="401"/>
      <c r="CW870" s="400"/>
      <c r="CX870" s="401"/>
      <c r="CY870" s="400"/>
      <c r="CZ870" s="401"/>
      <c r="DA870" s="400"/>
      <c r="DB870" s="401"/>
      <c r="DC870" s="400"/>
      <c r="DD870" s="401"/>
      <c r="DE870" s="400"/>
      <c r="DF870" s="401"/>
      <c r="DG870" s="400"/>
      <c r="DH870" s="401"/>
      <c r="DI870" s="400"/>
      <c r="DJ870" s="401"/>
      <c r="DK870" s="400"/>
      <c r="DL870" s="401"/>
      <c r="DM870" s="400"/>
      <c r="DN870" s="401"/>
      <c r="DO870" s="400"/>
      <c r="DP870" s="401"/>
      <c r="DQ870" s="400"/>
      <c r="DR870" s="401"/>
      <c r="DS870" s="400"/>
      <c r="DT870" s="401"/>
      <c r="DU870" s="400"/>
      <c r="DV870" s="401"/>
      <c r="DW870" s="400"/>
      <c r="DX870" s="401"/>
      <c r="DY870" s="400"/>
      <c r="DZ870" s="401"/>
      <c r="EA870" s="400"/>
      <c r="EB870" s="401"/>
      <c r="EC870" s="400"/>
      <c r="ED870" s="401"/>
      <c r="EE870" s="400"/>
      <c r="EF870" s="401"/>
      <c r="EG870" s="400"/>
      <c r="EH870" s="401"/>
      <c r="EI870" s="400"/>
      <c r="EJ870" s="447"/>
      <c r="EK870" s="512"/>
      <c r="EL870" s="515"/>
      <c r="EM870" s="450"/>
      <c r="EN870" s="348"/>
      <c r="EO870" s="348"/>
      <c r="EP870" s="179">
        <f t="shared" si="961"/>
        <v>0</v>
      </c>
      <c r="EQ870" s="179">
        <f t="shared" si="962"/>
        <v>0</v>
      </c>
      <c r="ER870" s="179">
        <f t="shared" si="963"/>
        <v>0</v>
      </c>
      <c r="ES870" s="179">
        <f t="shared" si="964"/>
        <v>0</v>
      </c>
      <c r="ET870" s="179">
        <f t="shared" si="965"/>
        <v>0</v>
      </c>
      <c r="EU870" s="179">
        <f t="shared" si="966"/>
        <v>0</v>
      </c>
      <c r="EV870" s="172">
        <f t="shared" si="967"/>
        <v>0</v>
      </c>
      <c r="EW870" s="253"/>
      <c r="EX870" s="254">
        <v>0</v>
      </c>
      <c r="EY870" s="180">
        <v>0</v>
      </c>
      <c r="EZ870" s="255">
        <v>0</v>
      </c>
      <c r="FA870" s="255">
        <v>0</v>
      </c>
      <c r="FB870" s="180">
        <f>SUM(FF870:GI870)/2</f>
        <v>0</v>
      </c>
      <c r="FC870" s="256">
        <f>N870*km*'VALORES TABELA'!$B$13</f>
        <v>0</v>
      </c>
      <c r="FD870" s="250">
        <f t="shared" si="990"/>
        <v>0</v>
      </c>
      <c r="FE870" s="257"/>
      <c r="FF870" s="181">
        <f>((Q870+S870)*Percapita)+((R870+T870)*Cadeirante)</f>
        <v>0</v>
      </c>
      <c r="FG870" s="181">
        <f>((U870+W870)*Percapita/30*FG$4)+((V870+X870)*Cadeirante/30*FG$4)</f>
        <v>0</v>
      </c>
      <c r="FH870" s="181">
        <f>((Y870+AA870)*Percapita/30*FH$4)+((Z870+AB870)*Cadeirante/30*FH$4)</f>
        <v>0</v>
      </c>
      <c r="FI870" s="181">
        <f>((AC870+AE870)*Percapita/30*FI$4)+((AD870+AF870)*Cadeirante/30*FI$4)</f>
        <v>0</v>
      </c>
      <c r="FJ870" s="181">
        <f>((AG870+AI870)*Percapita/30*FJ$4)+((AH870+AJ870)*Cadeirante/30*FJ$4)</f>
        <v>0</v>
      </c>
      <c r="FK870" s="181">
        <f>((AK870+AM870)*Percapita/30*FK$4)+((AL870+AN870)*Cadeirante/30*FK$4)</f>
        <v>0</v>
      </c>
      <c r="FL870" s="181">
        <f>((AO870+AQ870)*Percapita/30*FL$4)+((AP870+AR870)*Cadeirante/30*FL$4)</f>
        <v>0</v>
      </c>
      <c r="FM870" s="181">
        <f>((AS870+AU870)*Percapita/30*FM$4)+((AT870+AV870)*Cadeirante/30*FM$4)</f>
        <v>0</v>
      </c>
      <c r="FN870" s="181">
        <f>((AW870+AY870)*Percapita/30*FN$4)+((AX870+AZ870)*Cadeirante/30*FN$4)</f>
        <v>0</v>
      </c>
      <c r="FO870" s="181">
        <f>((BA870+BC870)*Percapita/30*FO$4)+((BB870+BD870)*Cadeirante/30*FO$4)</f>
        <v>0</v>
      </c>
      <c r="FP870" s="181">
        <f>((BE870+BG870)*Percapita/30*FP$4)+((BF870+BH870)*Cadeirante/30*FP$4)</f>
        <v>0</v>
      </c>
      <c r="FQ870" s="181">
        <f>((BI870+BK870)*Percapita/30*FQ$4)+((BJ870+BL870)*Cadeirante/30*FQ$4)</f>
        <v>0</v>
      </c>
      <c r="FR870" s="181">
        <f>((BM870+BO870)*Percapita/30*FR$4)+((BN870+BP870)*Cadeirante/30*FR$4)</f>
        <v>0</v>
      </c>
      <c r="FS870" s="181">
        <f>((BQ870+BS870)*Percapita/30*FS$4)+((BR870+BT870)*Cadeirante/30*FS$4)</f>
        <v>0</v>
      </c>
      <c r="FT870" s="181">
        <f>((BU870+BW870)*Percapita/30*FT$4)+((BV870+BX870)*Cadeirante/30*FT$4)</f>
        <v>0</v>
      </c>
      <c r="FU870" s="181">
        <f>((BY870+CA870)*Percapita/30*FU$4)+((BZ870+CB870)*Cadeirante/30*FU$4)</f>
        <v>0</v>
      </c>
      <c r="FV870" s="181">
        <f>((CC870+CE870)*Percapita/30*FV$4)+((CD870+CF870)*Cadeirante/30*FV$4)</f>
        <v>0</v>
      </c>
      <c r="FW870" s="181">
        <f>((CG870+CI870)*Percapita/30*FW$4)+((CI870+CK870)*Cadeirante/30*FW$4)</f>
        <v>0</v>
      </c>
      <c r="FX870" s="181">
        <f>((CK870+CM870)*Percapita/30*FX$4)+((CL870+CN870)*Cadeirante/30*FX$4)</f>
        <v>0</v>
      </c>
      <c r="FY870" s="181">
        <f>((CO870+CQ870)*Percapita/30*FY$4)+((CP870+CR870)*Cadeirante/30*FY$4)</f>
        <v>0</v>
      </c>
      <c r="FZ870" s="181">
        <f>((CS870+CU870)*Percapita/30*FZ$4)+((CT870+CV870)*Cadeirante/30*FZ$4)</f>
        <v>0</v>
      </c>
      <c r="GA870" s="181">
        <f>((CW870+CY870)*Percapita/30*GA$4)+((CX870+CZ870)*Cadeirante/30*GA$4)</f>
        <v>0</v>
      </c>
      <c r="GB870" s="181">
        <f>((DA870+DC870)*Percapita/30*GB$4)+((DB870+DD870)*Cadeirante/30*GB$4)</f>
        <v>0</v>
      </c>
      <c r="GC870" s="181">
        <f>((DE870+DG870)*Percapita/30*GC$4)+((DF870+DH870)*Cadeirante/30*GC$4)</f>
        <v>0</v>
      </c>
      <c r="GD870" s="181">
        <f>((DI870+DK870)*Percapita/30*GD$4)+((DJ870+DL870)*Cadeirante/30*GD$4)</f>
        <v>0</v>
      </c>
      <c r="GE870" s="181">
        <f>((DM870+DO870)*Percapita/30*GE$4)+((DN870+DP870)*Cadeirante/30*GE$4)</f>
        <v>0</v>
      </c>
      <c r="GF870" s="181">
        <f>((DQ870+DS870)*Percapita/30*GF$4)+((DR870+DT870)*Cadeirante/30*GF$4)</f>
        <v>0</v>
      </c>
      <c r="GG870" s="181">
        <f>((DU870+DW870)*Percapita/30*GG$4)+((DV870+DX870)*Cadeirante/30*GG$4)</f>
        <v>0</v>
      </c>
      <c r="GH870" s="181">
        <f>((DY870+EA870)*Percapita/30*GH$4)+((DZ870+EB870)*Cadeirante/30*GH$4)</f>
        <v>0</v>
      </c>
      <c r="GI870" s="181">
        <f>((EC870+EE870)*Percapita/30*GI$4)+((ED870+EF870)*Cadeirante/30*GI$4)</f>
        <v>0</v>
      </c>
      <c r="GJ870" s="181">
        <f>((EG870+EI870)*Percapita)+((EH870+EJ870)*Cadeirante)</f>
        <v>0</v>
      </c>
      <c r="GK870" s="258"/>
      <c r="GL870" s="103">
        <f t="shared" si="968"/>
        <v>0</v>
      </c>
      <c r="GM870" s="124"/>
      <c r="GN870" s="182"/>
      <c r="GO870" s="182"/>
      <c r="GP870" s="182"/>
      <c r="GQ870" s="182"/>
      <c r="GR870" s="182"/>
      <c r="GS870" s="182"/>
      <c r="GT870" s="182"/>
      <c r="GU870" s="182"/>
      <c r="GV870" s="182"/>
      <c r="GW870" s="182"/>
      <c r="GX870" s="182"/>
      <c r="GY870" s="182"/>
      <c r="GZ870" s="182"/>
      <c r="HA870" s="182"/>
      <c r="HB870" s="182"/>
      <c r="HC870" s="182"/>
      <c r="HD870" s="182"/>
      <c r="HE870" s="182"/>
      <c r="HF870" s="182"/>
      <c r="HG870" s="182"/>
      <c r="HH870" s="182"/>
      <c r="HI870" s="182"/>
      <c r="HJ870" s="182"/>
      <c r="HK870" s="182"/>
      <c r="HL870" s="182"/>
      <c r="HM870" s="182"/>
      <c r="HN870" s="182"/>
      <c r="HO870" s="182"/>
      <c r="HP870" s="259"/>
      <c r="HQ870" s="64"/>
      <c r="HW870" s="257"/>
      <c r="HY870" s="280">
        <f t="shared" si="991"/>
        <v>0</v>
      </c>
      <c r="HZ870" s="280">
        <f t="shared" si="992"/>
        <v>0</v>
      </c>
      <c r="IA870" s="280">
        <f t="shared" si="993"/>
        <v>0</v>
      </c>
    </row>
    <row r="871" spans="1:237" s="106" customFormat="1" ht="22.5" customHeight="1" x14ac:dyDescent="0.25">
      <c r="A871" t="s">
        <v>3955</v>
      </c>
      <c r="B871" s="522" t="s">
        <v>3956</v>
      </c>
      <c r="C871" s="523">
        <v>2</v>
      </c>
      <c r="D871" s="524" t="s">
        <v>3952</v>
      </c>
      <c r="E871" s="524" t="s">
        <v>3957</v>
      </c>
      <c r="F871" s="525" t="s">
        <v>3222</v>
      </c>
      <c r="G871" s="525" t="s">
        <v>3223</v>
      </c>
      <c r="H871" s="350" t="s">
        <v>250</v>
      </c>
      <c r="I871" s="351" t="s">
        <v>3958</v>
      </c>
      <c r="J871" s="409" t="s">
        <v>3337</v>
      </c>
      <c r="K871" s="410" t="s">
        <v>3228</v>
      </c>
      <c r="L871" s="329">
        <f>CONTINUA!BV871</f>
        <v>0</v>
      </c>
      <c r="M871" s="329">
        <f>CONTINUA!BW871</f>
        <v>0</v>
      </c>
      <c r="N871" s="657"/>
      <c r="O871" s="658" t="s">
        <v>4239</v>
      </c>
      <c r="P871" s="659" t="s">
        <v>206</v>
      </c>
      <c r="Q871" s="400"/>
      <c r="R871" s="401">
        <v>1</v>
      </c>
      <c r="S871" s="400"/>
      <c r="T871" s="401"/>
      <c r="U871" s="400"/>
      <c r="V871" s="401"/>
      <c r="W871" s="400"/>
      <c r="X871" s="401"/>
      <c r="Y871" s="400"/>
      <c r="Z871" s="401"/>
      <c r="AA871" s="400"/>
      <c r="AB871" s="401"/>
      <c r="AC871" s="400"/>
      <c r="AD871" s="401"/>
      <c r="AE871" s="400"/>
      <c r="AF871" s="401"/>
      <c r="AG871" s="400"/>
      <c r="AH871" s="401"/>
      <c r="AI871" s="400"/>
      <c r="AJ871" s="401"/>
      <c r="AK871" s="400"/>
      <c r="AL871" s="401"/>
      <c r="AM871" s="400"/>
      <c r="AN871" s="401"/>
      <c r="AO871" s="400"/>
      <c r="AP871" s="401"/>
      <c r="AQ871" s="400"/>
      <c r="AR871" s="401"/>
      <c r="AS871" s="400"/>
      <c r="AT871" s="401"/>
      <c r="AU871" s="400"/>
      <c r="AV871" s="401"/>
      <c r="AW871" s="400"/>
      <c r="AX871" s="401"/>
      <c r="AY871" s="400"/>
      <c r="AZ871" s="401"/>
      <c r="BA871" s="400"/>
      <c r="BB871" s="401"/>
      <c r="BC871" s="400"/>
      <c r="BD871" s="401"/>
      <c r="BE871" s="400"/>
      <c r="BF871" s="401"/>
      <c r="BG871" s="400"/>
      <c r="BH871" s="401"/>
      <c r="BI871" s="400"/>
      <c r="BJ871" s="401"/>
      <c r="BK871" s="400"/>
      <c r="BL871" s="401"/>
      <c r="BM871" s="400"/>
      <c r="BN871" s="401"/>
      <c r="BO871" s="400"/>
      <c r="BP871" s="401"/>
      <c r="BQ871" s="400"/>
      <c r="BR871" s="401"/>
      <c r="BS871" s="400"/>
      <c r="BT871" s="401"/>
      <c r="BU871" s="400"/>
      <c r="BV871" s="401"/>
      <c r="BW871" s="400"/>
      <c r="BX871" s="401"/>
      <c r="BY871" s="400"/>
      <c r="BZ871" s="401"/>
      <c r="CA871" s="400"/>
      <c r="CB871" s="401"/>
      <c r="CC871" s="400"/>
      <c r="CD871" s="401"/>
      <c r="CE871" s="400"/>
      <c r="CF871" s="401"/>
      <c r="CG871" s="400"/>
      <c r="CH871" s="401"/>
      <c r="CI871" s="400"/>
      <c r="CJ871" s="401"/>
      <c r="CK871" s="400"/>
      <c r="CL871" s="401"/>
      <c r="CM871" s="400"/>
      <c r="CN871" s="401"/>
      <c r="CO871" s="400"/>
      <c r="CP871" s="401"/>
      <c r="CQ871" s="400"/>
      <c r="CR871" s="401"/>
      <c r="CS871" s="400"/>
      <c r="CT871" s="401"/>
      <c r="CU871" s="400"/>
      <c r="CV871" s="401"/>
      <c r="CW871" s="400"/>
      <c r="CX871" s="401"/>
      <c r="CY871" s="400"/>
      <c r="CZ871" s="401"/>
      <c r="DA871" s="400"/>
      <c r="DB871" s="401"/>
      <c r="DC871" s="400"/>
      <c r="DD871" s="401"/>
      <c r="DE871" s="400"/>
      <c r="DF871" s="401"/>
      <c r="DG871" s="400"/>
      <c r="DH871" s="401"/>
      <c r="DI871" s="400"/>
      <c r="DJ871" s="401"/>
      <c r="DK871" s="400"/>
      <c r="DL871" s="401"/>
      <c r="DM871" s="400"/>
      <c r="DN871" s="401"/>
      <c r="DO871" s="400"/>
      <c r="DP871" s="401"/>
      <c r="DQ871" s="400"/>
      <c r="DR871" s="401"/>
      <c r="DS871" s="400"/>
      <c r="DT871" s="401"/>
      <c r="DU871" s="400"/>
      <c r="DV871" s="401"/>
      <c r="DW871" s="400"/>
      <c r="DX871" s="401"/>
      <c r="DY871" s="400"/>
      <c r="DZ871" s="401"/>
      <c r="EA871" s="400"/>
      <c r="EB871" s="401"/>
      <c r="EC871" s="400"/>
      <c r="ED871" s="401"/>
      <c r="EE871" s="400"/>
      <c r="EF871" s="401"/>
      <c r="EG871" s="400"/>
      <c r="EH871" s="401"/>
      <c r="EI871" s="400"/>
      <c r="EJ871" s="447"/>
      <c r="EK871" s="510" t="s">
        <v>4201</v>
      </c>
      <c r="EL871" s="513" t="s">
        <v>4198</v>
      </c>
      <c r="EM871" s="520"/>
      <c r="EN871" s="520"/>
      <c r="EO871" s="520">
        <v>410.91200000000003</v>
      </c>
      <c r="EP871" s="171">
        <f t="shared" si="961"/>
        <v>0</v>
      </c>
      <c r="EQ871" s="171">
        <f t="shared" si="962"/>
        <v>0</v>
      </c>
      <c r="ER871" s="171">
        <f t="shared" si="963"/>
        <v>0</v>
      </c>
      <c r="ES871" s="171">
        <f t="shared" si="964"/>
        <v>1</v>
      </c>
      <c r="ET871" s="171">
        <f t="shared" si="965"/>
        <v>0</v>
      </c>
      <c r="EU871" s="171">
        <f t="shared" si="966"/>
        <v>0</v>
      </c>
      <c r="EV871" s="172">
        <f t="shared" si="967"/>
        <v>1</v>
      </c>
      <c r="EW871" s="367">
        <f>IF(C871=4,IF(MAX(Q871:EJ873)&gt;0,(Especiall/30*(IF(($G871-$F871)=($G$5-$F$5),30,IF(DAY($G871)=31,($G871-$F871),($G871-$F871)+1)))),0),0)</f>
        <v>0</v>
      </c>
      <c r="EX871" s="248">
        <f t="shared" ref="EX871:EX874" si="994">FF871</f>
        <v>17090.54</v>
      </c>
      <c r="EY871" s="174">
        <f>(L871*regular)+(M871*Cadeirantee)</f>
        <v>0</v>
      </c>
      <c r="EZ871" s="249">
        <f>SUMIF(FG871:GJ871,"&gt;0")</f>
        <v>0</v>
      </c>
      <c r="FA871" s="249">
        <f>SUMIF(FG871:GJ871,"&lt;0")+SUMIF(GN871:HP871,"&lt;0")</f>
        <v>-38.523000000000003</v>
      </c>
      <c r="FB871" s="174">
        <v>0</v>
      </c>
      <c r="FC871" s="175">
        <f>N871*km*'VALORES TABELA'!$B$13</f>
        <v>0</v>
      </c>
      <c r="FD871" s="250">
        <f>GL871</f>
        <v>0</v>
      </c>
      <c r="FE871" s="176">
        <f>(EW871+EW872+EW873+EW874+EX871+EX872+EX873+EX874+EY871+EY872+EY873+EY874+EY875+EZ871+EZ872+EZ873+EZ874+FA871+FA872+FA873+FA874+FC871+FC872+FC873+FC874+HY871-HZ871-IA871+FD871+FD872+FD873+FD874+FB875)</f>
        <v>16679.665000000001</v>
      </c>
      <c r="FF871" s="177">
        <f>IF(C871=4,SUM(Q871+Q872+Q873+S871+S872+S873)*Percapita/30*FF$4+(R871+R872+R873+T871+T872+T873)*Cadeirante/30*FF$4,IF(C871=3,IF(Q874+S874=10,Fixo/30*FF$4+(Q871+Q872+Q873+S871+S872+S873)*Percapita/30*FF$4+(R874+T874)*Cadeirante/30*FF$4,IF(Q874+S874&lt;=9,(Q874+S874)*Crechee/30*FF$4)+(R874+T874)*Cadeirante/30*FF$4+(Q871+Q872+Q873+S871+S872+S873)*Percapita/30*FF$4)+IF(Q874+S874&gt;=11,Fixo/30*FF$4+(Q874+S874-10)*Crechee/30*FF$4,0),IF(C871=2,IF(R871+R872+R873+R874+T871+T872+T873+T874=1,Cadeirante/30*FF$4,IF(R871+R872+R873+R874+T871+T872+T873+T874=2,Fixo/30*FF$4,IF(R871+R872+R873+R874+T871+T872+T873+T874&gt;2,Fixo/30*FF$4+(R871+R872+R873+R874+T871+T872+T873+T874-2)*Cadeirante/30*FF$4)))+(Q871+Q872+Q873+S871+S872+S873)*Percapita/30*FF$4+(Q874+S874)*Crechee/30*FF$4,IF(C871=1,IF(Q871+Q872+Q873+R871+R872+R873+S871+S872+S873+T871+T872+T873&lt;=15,(Q871+Q872+Q873+S871+S872+S873)*Percapita/30*FF$4,IF(Q871+Q872+Q873+R871+R872+R873+S871+S872+S873+T871+T872+T873&gt;=16,Fixo/30*FF$4+(Q871+Q872+Q873+R871+R872+R873+S871+S872+S873+T871+T872-16)*Percapita/30*FF$4))))))</f>
        <v>17090.54</v>
      </c>
      <c r="FG871" s="177">
        <f>IF(C871=4,SUM(U871+U872+U873+W871+W872+W873)*Percapita/30*FG$4+(V871+V872+V873+X871+X872+X873)*Cadeirante/30*FG$4,IF(C871=3,IF(U874+W874=10,Fixo/30*FG$4+(U871+U872+U873+W871+W872+W873)*Percapita/30*FG$4+(V874+X874)*Cadeirante/30*FG$4,IF(U874+W874&lt;=9,(U874+W874)*Crechee/30*FG$4)+(V874+X874)*Cadeirante/30*FG$4+(U871+U872+U873+W871+W872+W873)*Percapita/30*FG$4)+IF(U874+W874&gt;=11,Fixo/30*FG$4+(U874+W874-10)*Crechee/30*FG$4,0),IF(C871=2,IF(V871+V872+V873+V874+X871+X872+X873+X874=1,Cadeirante/30*FG$4,IF(V871+V872+V873+V874+X871+X872+X873+X874=2,Fixo/30*FG$4,IF(V871+V872+V873+V874+X871+X872+X873+X874&gt;2,Fixo/30*FG$4+(V871+V872+V873+V874+X871+X872+X873+X874-2)*Cadeirante/30*FG$4)))+(U871+U872+U873+W871+W872+W873)*Percapita/30*FG$4+(U874+W874)*Crechee/30*FG$4,IF(C871=1,IF(U871+U872+U873+V871+V872+V873+W871+W872+W873+X871+X872+X873&lt;=15,(U871+U872+U873+W871+W872+W873)*Percapita/30*FG$4,IF(U871+U872+U873+V871+V872+V873+W871+W872+W873+X871+X872+X873&gt;=16,Fixo/30*FG$4+(U871+U872+U873+V871+V872+V873+W871+W872+W873+X871+X872-16)*Percapita/30*FG$4))))))</f>
        <v>0</v>
      </c>
      <c r="FH871" s="177">
        <f>IF(C871=4,SUM(Y871+Y872+Y873+AA871+AA872+AA873)*Percapita/30*FH$4+(Z871+Z872+Z873+AB871+AB872+AB873)*Cadeirante/30*FH$4,IF(C871=3,IF(Y874+AA874=10,Fixo/30*FH$4+(Y871+Y872+Y873+AA871+AA872+AA873)*Percapita/30*FH$4+(Z874+AB874)*Cadeirante/30*FH$4,IF(Y874+AA874&lt;=9,(Y874+AA874)*Crechee/30*FH$4)+(Z874+AB874)*Cadeirante/30*FH$4+(Y871+Y872+Y873+AA871+AA872+AA873)*Percapita/30*FH$4)+IF(Y874+AA874&gt;=11,Fixo/30*FH$4+(Y874+AA874-10)*Crechee/30*FH$4,0),IF(C871=2,IF(Z871+Z872+Z873+Z874+AB871+AB872+AB873+AB874=1,Cadeirante/30*FH$4,IF(Z871+Z872+Z873+Z874+AB871+AB872+AB873+AB874=2,Fixo/30*FH$4,IF(Z871+Z872+Z873+Z874+AB871+AB872+AB873+AB874&gt;2,Fixo/30*FH$4+(Z871+Z872+Z873+Z874+AB871+AB872+AB873+AB874-2)*Cadeirante/30*FH$4)))+(Y871+Y872+Y873+AA871+AA872+AA873)*Percapita/30*FH$4+(Y874+AA874)*Crechee/30*FH$4,IF(C871=1,IF(Y871+Y872+Y873+Z871+Z872+Z873+AA871+AA872+AA873+AB871+AB872+AB873&lt;=15,(Y871+Y872+Y873+AA871+AA872+AA873)*Percapita/30*FH$4,IF(Y871+Y872+Y873+Z871+Z872+Z873+AA871+AA872+AA873+AB871+AB872+AB873&gt;=16,Fixo/30*FH$4+(Y871+Y872+Y873+Z871+Z872+Z873+AA871+AA872+AA873+AB871+AB872-16)*Percapita/30*FH$4))))))</f>
        <v>0</v>
      </c>
      <c r="FI871" s="177">
        <f>IF(C871=4,SUM(AC871+AC872+AC873+AE871+AE872+AE873)*Percapita/30*FI$4+(AD871+AD872+AD873+AF871+AF872+AF873)*Cadeirante/30*FI$4,IF(C871=3,IF(AC874+AE874=10,Fixo/30*FI$4+(AC871+AC872+AC873+AE871+AE872+AE873)*Percapita/30*FI$4+(AD874+AF874)*Cadeirante/30*FI$4,IF(AC874+AE874&lt;=9,(AC874+AE874)*Crechee/30*FI$4)+(AD874+AF874)*Cadeirante/30*FI$4+(AC871+AC872+AC873+AE871+AE872+AE873)*Percapita/30*FI$4)+IF(AC874+AE874&gt;=11,Fixo/30*FI$4+(AC874+AE874-10)*Crechee/30*FI$4,0),IF(C871=2,IF(AD871+AD872+AD873+AD874+AF871+AF872+AF873+AF874=1,Cadeirante/30*FI$4,IF(AD871+AD872+AD873+AD874+AF871+AF872+AF873+AF874=2,Fixo/30*FI$4,IF(AD871+AD872+AD873+AD874+AF871+AF872+AF873+AF874&gt;2,Fixo/30*FI$4+(AD871+AD872+AD873+AD874+AF871+AF872+AF873+AF874-2)*Cadeirante/30*FI$4)))+(AC871+AC872+AC873+AE871+AE872+AE873)*Percapita/30*FI$4+(AC874+AE874)*Crechee/30*FI$4,IF(C871=1,IF(AC871+AC872+AC873+AD871+AD872+AD873+AE871+AE872+AE873+AF871+AF872+AF873&lt;=15,(AC871+AC872+AC873+AE871+AE872+AE873)*Percapita/30*FI$4,IF(AC871+AC872+AC873+AD871+AD872+AD873+AE871+AE872+AE873+AF871+AF872+AF873&gt;=16,Fixo/30*FI$4+(AC871+AC872+AC873+AD871+AD872+AD873+AE871+AE872+AE873+AF871+AF872-16)*Percapita/30*FI$4))))))</f>
        <v>0</v>
      </c>
      <c r="FJ871" s="177">
        <f>IF(C871=4,SUM(AG871+AG872+AG873+AI871+AI872+AI873)*Percapita/30*FJ$4+(AH871+AH872+AH873+AJ871+AJ872+AJ873)*Cadeirante/30*FJ$4,IF(C871=3,IF(AG874+AI874=10,Fixo/30*FJ$4+(AG871+AG872+AG873+AI871+AI872+AI873)*Percapita/30*FJ$4+(AH874+AJ874)*Cadeirante/30*FJ$4,IF(AG874+AI874&lt;=9,(AG874+AI874)*Crechee/30*FJ$4)+(AH874+AJ874)*Cadeirante/30*FJ$4+(AG871+AG872+AG873+AI871+AI872+AI873)*Percapita/30*FJ$4)+IF(AG874+AI874&gt;=11,Fixo/30*FJ$4+(AG874+AI874-10)*Crechee/30*FJ$4,0),IF(C871=2,IF(AH871+AH872+AH873+AH874+AJ871+AJ872+AJ873+AJ874=1,Cadeirante/30*FJ$4,IF(AH871+AH872+AH873+AH874+AJ871+AJ872+AJ873+AJ874=2,Fixo/30*FJ$4,IF(AH871+AH872+AH873+AH874+AJ871+AJ872+AJ873+AJ874&gt;2,Fixo/30*FJ$4+(AH871+AH872+AH873+AH874+AJ871+AJ872+AJ873+AJ874-2)*Cadeirante/30*FJ$4)))+(AG871+AG872+AG873+AI871+AI872+AI873)*Percapita/30*FJ$4+(AG874+AI874)*Crechee/30*FJ$4,IF(C871=1,IF(AG871+AG872+AG873+AH871+AH872+AH873+AI871+AI872+AI873+AJ871+AJ872+AJ873&lt;=15,(AG871+AG872+AG873+AI871+AI872+AI873)*Percapita/30*FJ$4,IF(AG871+AG872+AG873+AH871+AH872+AH873+AI871+AI872+AI873+AJ871+AJ872+AJ873&gt;=16,Fixo/30*FJ$4+(AG871+AG872+AG873+AH871+AH872+AH873+AI871+AI872+AI873+AJ871+AJ872-16)*Percapita/30*FJ$4))))))</f>
        <v>0</v>
      </c>
      <c r="FK871" s="177">
        <f>IF(C871=4,SUM(AK871+AK872+AK873+AM871+AM872+AM873)*Percapita/30*FK$4+(AL871+AL872+AL873+AN871+AN872+AN873)*Cadeirante/30*FK$4,IF(C871=3,IF(AK874+AM874=10,Fixo/30*FK$4+(AK871+AK872+AK873+AM871+AM872+AM873)*Percapita/30*FK$4+(AL874+AN874)*Cadeirante/30*FK$4,IF(AK874+AM874&lt;=9,(AK874+AM874)*Crechee/30*FK$4)+(AL874+AN874)*Cadeirante/30*FK$4+(AK871+AK872+AK873+AM871+AM872+AM873)*Percapita/30*FK$4)+IF(AK874+AM874&gt;=11,Fixo/30*FK$4+(AK874+AM874-10)*Crechee/30*FK$4,0),IF(C871=2,IF(AL871+AL872+AL873+AL874+AN871+AN872+AN873+AN874=1,Cadeirante/30*FK$4,IF(AL871+AL872+AL873+AL874+AN871+AN872+AN873+AN874=2,Fixo/30*FK$4,IF(AL871+AL872+AL873+AL874+AN871+AN872+AN873+AN874&gt;2,Fixo/30*FK$4+(AL871+AL872+AL873+AL874+AN871+AN872+AN873+AN874-2)*Cadeirante/30*FK$4)))+(AK871+AK872+AK873+AM871+AM872+AM873)*Percapita/30*FK$4+(AK874+AM874)*Crechee/30*FK$4,IF(C871=1,IF(AK871+AK872+AK873+AL871+AL872+AL873+AM871+AM872+AM873+AN871+AN872+AN873&lt;=15,(AK871+AK872+AK873+AM871+AM872+AM873)*Percapita/30*FK$4,IF(AK871+AK872+AK873+AL871+AL872+AL873+AM871+AM872+AM873+AN871+AN872+AN873&gt;=16,Fixo/30*FK$4+(AK871+AK872+AK873+AL871+AL872+AL873+AM871+AM872+AM873+AN871+AN872-16)*Percapita/30*FK$4))))))</f>
        <v>0</v>
      </c>
      <c r="FL871" s="177">
        <f>IF(C871=4,SUM(AO871+AO872+AO873+AQ871+AQ872+AQ873)*Percapita/30*FL$4+(AP871+AP872+AP873+AR871+AR872+AR873)*Cadeirante/30*FL$4,IF(C871=3,IF(AO874+AQ874=10,Fixo/30*FL$4+(AO871+AO872+AO873+AQ871+AQ872+AQ873)*Percapita/30*FL$4+(AP874+AR874)*Cadeirante/30*FL$4,IF(AO874+AQ874&lt;=9,(AO874+AQ874)*Crechee/30*FL$4)+(AP874+AR874)*Cadeirante/30*FL$4+(AO871+AO872+AO873+AQ871+AQ872+AQ873)*Percapita/30*FL$4)+IF(AO874+AQ874&gt;=11,Fixo/30*FL$4+(AO874+AQ874-10)*Crechee/30*FL$4,0),IF(C871=2,IF(AP871+AP872+AP873+AP874+AR871+AR872+AR873+AR874=1,Cadeirante/30*FL$4,IF(AP871+AP872+AP873+AP874+AR871+AR872+AR873+AR874=2,Fixo/30*FL$4,IF(AP871+AP872+AP873+AP874+AR871+AR872+AR873+AR874&gt;2,Fixo/30*FL$4+(AP871+AP872+AP873+AP874+AR871+AR872+AR873+AR874-2)*Cadeirante/30*FL$4)))+(AO871+AO872+AO873+AQ871+AQ872+AQ873)*Percapita/30*FL$4+(AO874+AQ874)*Crechee/30*FL$4,IF(C871=1,IF(AO871+AO872+AO873+AP871+AP872+AP873+AQ871+AQ872+AQ873+AR871+AR872+AR873&lt;=15,(AO871+AO872+AO873+AQ871+AQ872+AQ873)*Percapita/30*FL$4,IF(AO871+AO872+AO873+AP871+AP872+AP873+AQ871+AQ872+AQ873+AR871+AR872+AR873&gt;=16,Fixo/30*FL$4+(AO871+AO872+AO873+AP871+AP872+AP873+AQ871+AQ872+AQ873+AR871+AR872-16)*Percapita/30*FL$4))))))</f>
        <v>0</v>
      </c>
      <c r="FM871" s="177">
        <f>IF(C871=4,SUM(AS871+AS872+AS873+AU871+AU872+AU873)*Percapita/30*FM$4+(AT871+AT872+AT873+AV871+AV872+AV873)*Cadeirante/30*FM$4,IF(C871=3,IF(AS874+AU874=10,Fixo/30*FM$4+(AS871+AS872+AS873+AU871+AU872+AU873)*Percapita/30*FM$4+(AT874+AV874)*Cadeirante/30*FM$4,IF(AS874+AU874&lt;=9,(AS874+AU874)*Crechee/30*FM$4)+(AT874+AV874)*Cadeirante/30*FM$4+(AS871+AS872+AS873+AU871+AU872+AU873)*Percapita/30*FM$4)+IF(AS874+AU874&gt;=11,Fixo/30*FM$4+(AS874+AU874-10)*Crechee/30*FM$4,0),IF(C871=2,IF(AT871+AT872+AT873+AT874+AV871+AV872+AV873+AV874=1,Cadeirante/30*FM$4,IF(AT871+AT872+AT873+AT874+AV871+AV872+AV873+AV874=2,Fixo/30*FM$4,IF(AT871+AT872+AT873+AT874+AV871+AV872+AV873+AV874&gt;2,Fixo/30*FM$4+(AT871+AT872+AT873+AT874+AV871+AV872+AV873+AV874-2)*Cadeirante/30*FM$4)))+(AS871+AS872+AS873+AU871+AU872+AU873)*Percapita/30*FM$4+(AS874+AU874)*Crechee/30*FM$4,IF(C871=1,IF(AS871+AS872+AS873+AT871+AT872+AT873+AU871+AU872+AU873+AV871+AV872+AV873&lt;=15,(AS871+AS872+AS873+AU871+AU872+AU873)*Percapita/30*FM$4,IF(AS871+AS872+AS873+AT871+AT872+AT873+AU871+AU872+AU873+AV871+AV872+AV873&gt;=16,Fixo/30*FM$4+(AS871+AS872+AS873+AT871+AT872+AT873+AU871+AU872+AU873+AV871+AV872-16)*Percapita/30*FM$4))))))</f>
        <v>0</v>
      </c>
      <c r="FN871" s="177">
        <f>IF(C871=4,SUM(AW871+AW872+AW873+AY871+AY872+AY873)*Percapita/30*FN$4+(AX871+AX872+AX873+AZ871+AZ872+AZ873)*Cadeirante/30*FN$4,IF(C871=3,IF(AW874+AY874=10,Fixo/30*FN$4+(AW871+AW872+AW873+AY871+AY872+AY873)*Percapita/30*FN$4+(AX874+AZ874)*Cadeirante/30*FN$4,IF(AW874+AY874&lt;=9,(AW874+AY874)*Crechee/30*FN$4)+(AX874+AZ874)*Cadeirante/30*FN$4+(AW871+AW872+AW873+AY871+AY872+AY873)*Percapita/30*FN$4)+IF(AW874+AY874&gt;=11,Fixo/30*FN$4+(AW874+AY874-10)*Crechee/30*FN$4,0),IF(C871=2,IF(AX871+AX872+AX873+AX874+AZ871+AZ872+AZ873+AZ874=1,Cadeirante/30*FN$4,IF(AX871+AX872+AX873+AX874+AZ871+AZ872+AZ873+AZ874=2,Fixo/30*FN$4,IF(AX871+AX872+AX873+AX874+AZ871+AZ872+AZ873+AZ874&gt;2,Fixo/30*FN$4+(AX871+AX872+AX873+AX874+AZ871+AZ872+AZ873+AZ874-2)*Cadeirante/30*FN$4)))+(AW871+AW872+AW873+AY871+AY872+AY873)*Percapita/30*FN$4+(AW874+AY874)*Crechee/30*FN$4,IF(C871=1,IF(AW871+AW872+AW873+AX871+AX872+AX873+AY871+AY872+AY873+AZ871+AZ872+AZ873&lt;=15,(AW871+AW872+AW873+AY871+AY872+AY873)*Percapita/30*FN$4,IF(AW871+AW872+AW873+AX871+AX872+AX873+AY871+AY872+AY873+AZ871+AZ872+AZ873&gt;=16,Fixo/30*FN$4+(AW871+AW872+AW873+AX871+AX872+AX873+AY871+AY872+AY873+AZ871+AZ872-16)*Percapita/30*FN$4))))))</f>
        <v>0</v>
      </c>
      <c r="FO871" s="177">
        <f>IF(C871=4,SUM(BA871+BA872+BA873+BC871+BC872+BC873)*Percapita/30*FO$4+(BB871+BB872+BB873+BD871+BD872+BD873)*Cadeirante/30*FO$4,IF(C871=3,IF(BA874+BC874=10,Fixo/30*FO$4+(BA871+BA872+BA873+BC871+BC872+BC873)*Percapita/30*FO$4+(BB874+BD874)*Cadeirante/30*FO$4,IF(BA874+BC874&lt;=9,(BA874+BC874)*Crechee/30*FO$4)+(BB874+BD874)*Cadeirante/30*FO$4+(BA871+BA872+BA873+BC871+BC872+BC873)*Percapita/30*FO$4)+IF(BA874+BC874&gt;=11,Fixo/30*FO$4+(BA874+BC874-10)*Crechee/30*FO$4,0),IF(C871=2,IF(BB871+BB872+BB873+BB874+BD871+BD872+BD873+BD874=1,Cadeirante/30*FO$4,IF(BB871+BB872+BB873+BB874+BD871+BD872+BD873+BD874=2,Fixo/30*FO$4,IF(BB871+BB872+BB873+BB874+BD871+BD872+BD873+BD874&gt;2,Fixo/30*FO$4+(BB871+BB872+BB873+BB874+BD871+BD872+BD873+BD874-2)*Cadeirante/30*FO$4)))+(BA871+BA872+BA873+BC871+BC872+BC873)*Percapita/30*FO$4+(BA874+BC874)*Crechee/30*FO$4,IF(C871=1,IF(BA871+BA872+BA873+BB871+BB872+BB873+BC871+BC872+BC873+BD871+BD872+BD873&lt;=15,(BA871+BA872+BA873+BC871+BC872+BC873)*Percapita/30*FO$4,IF(BA871+BA872+BA873+BB871+BB872+BB873+BC871+BC872+BC873+BD871+BD872+BD873&gt;=16,Fixo/30*FO$4+(BA871+BA872+BA873+BB871+BB872+BB873+BC871+BC872+BC873+BD871+BD872-16)*Percapita/30*FO$4))))))</f>
        <v>0</v>
      </c>
      <c r="FP871" s="177">
        <f>IF(C871=4,SUM(BE871+BE872+BE873+BG871+BG872+BG873)*Percapita/30*FP$4+(BF871+BF872+BF873+BH871+BH872+BH873)*Cadeirante/30*FP$4,IF(C871=3,IF(BE874+BG874=10,Fixo/30*FP$4+(BE871+BE872+BE873+BG871+BG872+BG873)*Percapita/30*FP$4+(BF874+BH874)*Cadeirante/30*FP$4,IF(BE874+BG874&lt;=9,(BE874+BG874)*Crechee/30*FP$4)+(BF874+BH874)*Cadeirante/30*FP$4+(BE871+BE872+BE873+BG871+BG872+BG873)*Percapita/30*FP$4)+IF(BE874+BG874&gt;=11,Fixo/30*FP$4+(BE874+BG874-10)*Crechee/30*FP$4,0),IF(C871=2,IF(BF871+BF872+BF873+BF874+BH871+BH872+BH873+BH874=1,Cadeirante/30*FP$4,IF(BF871+BF872+BF873+BF874+BH871+BH872+BH873+BH874=2,Fixo/30*FP$4,IF(BF871+BF872+BF873+BF874+BH871+BH872+BH873+BH874&gt;2,Fixo/30*FP$4+(BF871+BF872+BF873+BF874+BH871+BH872+BH873+BH874-2)*Cadeirante/30*FP$4)))+(BE871+BE872+BE873+BG871+BG872+BG873)*Percapita/30*FP$4+(BE874+BG874)*Crechee/30*FP$4,IF(C871=1,IF(BE871+BE872+BE873+BF871+BF872+BF873+BG871+BG872+BG873+BH871+BH872+BH873&lt;=15,(BE871+BE872+BE873+BG871+BG872+BG873)*Percapita/30*FP$4,IF(BE871+BE872+BE873+BF871+BF872+BF873+BG871+BG872+BG873+BH871+BH872+BH873&gt;=16,Fixo/30*FP$4+(BE871+BE872+BE873+BF871+BF872+BF873+BG871+BG872+BG873+BH871+BH872-16)*Percapita/30*FP$4))))))</f>
        <v>0</v>
      </c>
      <c r="FQ871" s="177">
        <f>IF(C871=4,SUM(BI871+BI872+BI873+BK871+BK872+BK873)*Percapita/30*FQ$4+(BJ871+BJ872+BJ873+BL871+BL872+BL873)*Cadeirante/30*FQ$4,IF(C871=3,IF(BI874+BK874=10,Fixo/30*FQ$4+(BI871+BI872+BI873+BK871+BK872+BK873)*Percapita/30*FQ$4+(BJ874+BL874)*Cadeirante/30*FQ$4,IF(BI874+BK874&lt;=9,(BI874+BK874)*Crechee/30*FQ$4)+(BJ874+BL874)*Cadeirante/30*FQ$4+(BI871+BI872+BI873+BK871+BK872+BK873)*Percapita/30*FQ$4)+IF(BI874+BK874&gt;=11,Fixo/30*FQ$4+(BI874+BK874-10)*Crechee/30*FQ$4,0),IF(C871=2,IF(BJ871+BJ872+BJ873+BJ874+BL871+BL872+BL873+BL874=1,Cadeirante/30*FQ$4,IF(BJ871+BJ872+BJ873+BJ874+BL871+BL872+BL873+BL874=2,Fixo/30*FQ$4,IF(BJ871+BJ872+BJ873+BJ874+BL871+BL872+BL873+BL874&gt;2,Fixo/30*FQ$4+(BJ871+BJ872+BJ873+BJ874+BL871+BL872+BL873+BL874-2)*Cadeirante/30*FQ$4)))+(BI871+BI872+BI873+BK871+BK872+BK873)*Percapita/30*FQ$4+(BI874+BK874)*Crechee/30*FQ$4,IF(C871=1,IF(BI871+BI872+BI873+BJ871+BJ872+BJ873+BK871+BK872+BK873+BL871+BL872+BL873&lt;=15,(BI871+BI872+BI873+BK871+BK872+BK873)*Percapita/30*FQ$4,IF(BI871+BI872+BI873+BJ871+BJ872+BJ873+BK871+BK872+BK873+BL871+BL872+BL873&gt;=16,Fixo/30*FQ$4+(BI871+BI872+BI873+BJ871+BJ872+BJ873+BK871+BK872+BK873+BL871+BL872-16)*Percapita/30*FQ$4))))))</f>
        <v>0</v>
      </c>
      <c r="FR871" s="177">
        <f>IF(C871=4,SUM(BM871+BM872+BM873+BO871+BO872+BO873)*Percapita/30*FR$4+(BN871+BN872+BN873+BP871+BP872+BP873)*Cadeirante/30*FR$4,IF(C871=3,IF(BM874+BO874=10,Fixo/30*FR$4+(BM871+BM872+BM873+BO871+BO872+BO873)*Percapita/30*FR$4+(BN874+BP874)*Cadeirante/30*FR$4,IF(BM874+BO874&lt;=9,(BM874+BO874)*Crechee/30*FR$4)+(BN874+BP874)*Cadeirante/30*FR$4+(BM871+BM872+BM873+BO871+BO872+BO873)*Percapita/30*FR$4)+IF(BM874+BO874&gt;=11,Fixo/30*FR$4+(BM874+BO874-10)*Crechee/30*FR$4,0),IF(C871=2,IF(BN871+BN872+BN873+BN874+BP871+BP872+BP873+BP874=1,Cadeirante/30*FR$4,IF(BN871+BN872+BN873+BN874+BP871+BP872+BP873+BP874=2,Fixo/30*FR$4,IF(BN871+BN872+BN873+BN874+BP871+BP872+BP873+BP874&gt;2,Fixo/30*FR$4+(BN871+BN872+BN873+BN874+BP871+BP872+BP873+BP874-2)*Cadeirante/30*FR$4)))+(BM871+BM872+BM873+BO871+BO872+BO873)*Percapita/30*FR$4+(BM874+BO874)*Crechee/30*FR$4,IF(C871=1,IF(BM871+BM872+BM873+BN871+BN872+BN873+BO871+BO872+BO873+BP871+BP872+BP873&lt;=15,(BM871+BM872+BM873+BO871+BO872+BO873)*Percapita/30*FR$4,IF(BM871+BM872+BM873+BN871+BN872+BN873+BO871+BO872+BO873+BP871+BP872+BP873&gt;=16,Fixo/30*FR$4+(BM871+BM872+BM873+BN871+BN872+BN873+BO871+BO872+BO873+BP871+BP872-16)*Percapita/30*FR$4))))))</f>
        <v>0</v>
      </c>
      <c r="FS871" s="177">
        <f>IF(C871=4,SUM(BQ871+BQ872+BQ873+BS871+BS872+BS873)*Percapita/30*FS$4+(BR871+BR872+BR873+BT871+BT872+BT873)*Cadeirante/30*FS$4,IF(C871=3,IF(BQ874+BS874=10,Fixo/30*FS$4+(BQ871+BQ872+BQ873+BS871+BS872+BS873)*Percapita/30*FS$4+(BR874+BT874)*Cadeirante/30*FS$4,IF(BQ874+BS874&lt;=9,(BQ874+BS874)*Crechee/30*FS$4)+(BR874+BT874)*Cadeirante/30*FS$4+(BQ871+BQ872+BQ873+BS871+BS872+BS873)*Percapita/30*FS$4)+IF(BQ874+BS874&gt;=11,Fixo/30*FS$4+(BQ874+BS874-10)*Crechee/30*FS$4,0),IF(C871=2,IF(BR871+BR872+BR873+BR874+BT871+BT872+BT873+BT874=1,Cadeirante/30*FS$4,IF(BR871+BR872+BR873+BR874+BT871+BT872+BT873+BT874=2,Fixo/30*FS$4,IF(BR871+BR872+BR873+BR874+BT871+BT872+BT873+BT874&gt;2,Fixo/30*FS$4+(BR871+BR872+BR873+BR874+BT871+BT872+BT873+BT874-2)*Cadeirante/30*FS$4)))+(BQ871+BQ872+BQ873+BS871+BS872+BS873)*Percapita/30*FS$4+(BQ874+BS874)*Crechee/30*FS$4,IF(C871=1,IF(BQ871+BQ872+BQ873+BR871+BR872+BR873+BS871+BS872+BS873+BT871+BT872+BT873&lt;=15,(BQ871+BQ872+BQ873+BS871+BS872+BS873)*Percapita/30*FS$4,IF(BQ871+BQ872+BQ873+BR871+BR872+BR873+BS871+BS872+BS873+BT871+BT872+BT873&gt;=16,Fixo/30*FS$4+(BQ871+BQ872+BQ873+BR871+BR872+BR873+BS871+BS872+BS873+BT871+BT872-16)*Percapita/30*FS$4))))))</f>
        <v>0</v>
      </c>
      <c r="FT871" s="177">
        <f>IF(C871=4,SUM(BU871+BU872+BU873+BW871+BW872+BW873)*Percapita/30*FT$4+(BV871+BV872+BV873+BX871+BX872+BX873)*Cadeirante/30*FT$4,IF(C871=3,IF(BU874+BW874=10,Fixo/30*FT$4+(BU871+BU872+BU873+BW871+BW872+BW873)*Percapita/30*FT$4+(BV874+BX874)*Cadeirante/30*FT$4,IF(BU874+BW874&lt;=9,(BU874+BW874)*Crechee/30*FT$4)+(BV874+BX874)*Cadeirante/30*FT$4+(BU871+BU872+BU873+BW871+BW872+BW873)*Percapita/30*FT$4)+IF(BU874+BW874&gt;=11,Fixo/30*FT$4+(BU874+BW874-10)*Crechee/30*FT$4,0),IF(C871=2,IF(BV871+BV872+BV873+BV874+BX871+BX872+BX873+BX874=1,Cadeirante/30*FT$4,IF(BV871+BV872+BV873+BV874+BX871+BX872+BX873+BX874=2,Fixo/30*FT$4,IF(BV871+BV872+BV873+BV874+BX871+BX872+BX873+BX874&gt;2,Fixo/30*FT$4+(BV871+BV872+BV873+BV874+BX871+BX872+BX873+BX874-2)*Cadeirante/30*FT$4)))+(BU871+BU872+BU873+BW871+BW872+BW873)*Percapita/30*FT$4+(BU874+BW874)*Crechee/30*FT$4,IF(C871=1,IF(BU871+BU872+BU873+BV871+BV872+BV873+BW871+BW872+BW873+BX871+BX872+BX873&lt;=15,(BU871+BU872+BU873+BW871+BW872+BW873)*Percapita/30*FT$4,IF(BU871+BU872+BU873+BV871+BV872+BV873+BW871+BW872+BW873+BX871+BX872+BX873&gt;=16,Fixo/30*FT$4+(BU871+BU872+BU873+BV871+BV872+BV873+BW871+BW872+BW873+BX871+BX872-16)*Percapita/30*FT$4))))))</f>
        <v>0</v>
      </c>
      <c r="FU871" s="177">
        <f>IF(C871=4,SUM(BY871+BY872+BY873+CA871+CA872+CA873)*Percapita/30*FU$4+(BZ871+BZ872+BZ873+CB871+CB872+CB873)*Cadeirante/30*FU$4,IF(C871=3,IF(BY874+CA874=10,Fixo/30*FU$4+(BY871+BY872+BY873+CA871+CA872+CA873)*Percapita/30*FU$4+(BZ874+CB874)*Cadeirante/30*FU$4,IF(BY874+CA874&lt;=9,(BY874+CA874)*Crechee/30*FU$4)+(BZ874+CB874)*Cadeirante/30*FU$4+(BY871+BY872+BY873+CA871+CA872+CA873)*Percapita/30*FU$4)+IF(BY874+CA874&gt;=11,Fixo/30*FU$4+(BY874+CA874-10)*Crechee/30*FU$4,0),IF(C871=2,IF(BZ871+BZ872+BZ873+BZ874+CB871+CB872+CB873+CB874=1,Cadeirante/30*FU$4,IF(BZ871+BZ872+BZ873+BZ874+CB871+CB872+CB873+CB874=2,Fixo/30*FU$4,IF(BZ871+BZ872+BZ873+BZ874+CB871+CB872+CB873+CB874&gt;2,Fixo/30*FU$4+(BZ871+BZ872+BZ873+BZ874+CB871+CB872+CB873+CB874-2)*Cadeirante/30*FU$4)))+(BY871+BY872+BY873+CA871+CA872+CA873)*Percapita/30*FU$4+(BY874+CA874)*Crechee/30*FU$4,IF(C871=1,IF(BY871+BY872+BY873+BZ871+BZ872+BZ873+CA871+CA872+CA873+CB871+CB872+CB873&lt;=15,(BY871+BY872+BY873+CA871+CA872+CA873)*Percapita/30*FU$4,IF(BY871+BY872+BY873+BZ871+BZ872+BZ873+CA871+CA872+CA873+CB871+CB872+CB873&gt;=16,Fixo/30*FU$4+(BY871+BY872+BY873+BZ871+BZ872+BZ873+CA871+CA872+CA873+CB871+CB872-16)*Percapita/30*FU$4))))))</f>
        <v>0</v>
      </c>
      <c r="FV871" s="177">
        <f>IF(C871=4,SUM(CC871+CC872+CC873+CE871+CE872+CE873)*Percapita/30*FV$4+(CD871+CD872+CD873+CF871+CF872+CF873)*Cadeirante/30*FV$4,IF(C871=3,IF(CC874+CE874=10,Fixo/30*FV$4+(CC871+CC872+CC873+CE871+CE872+CE873)*Percapita/30*FV$4+(CD874+CF874)*Cadeirante/30*FV$4,IF(CC874+CE874&lt;=9,(CC874+CE874)*Crechee/30*FV$4)+(CD874+CF874)*Cadeirante/30*FV$4+(CC871+CC872+CC873+CE871+CE872+CE873)*Percapita/30*FV$4)+IF(CC874+CE874&gt;=11,Fixo/30*FV$4+(CC874+CE874-10)*Crechee/30*FV$4,0),IF(C871=2,IF(CD871+CD872+CD873+CD874+CF871+CF872+CF873+CF874=1,Cadeirante/30*FV$4,IF(CD871+CD872+CD873+CD874+CF871+CF872+CF873+CF874=2,Fixo/30*FV$4,IF(CD871+CD872+CD873+CD874+CF871+CF872+CF873+CF874&gt;2,Fixo/30*FV$4+(CD871+CD872+CD873+CD874+CF871+CF872+CF873+CF874-2)*Cadeirante/30*FV$4)))+(CC871+CC872+CC873+CE871+CE872+CE873)*Percapita/30*FV$4+(CC874+CE874)*Crechee/30*FV$4,IF(C871=1,IF(CC871+CC872+CC873+CD871+CD872+CD873+CE871+CE872+CE873+CF871+CF872+CF873&lt;=15,(CC871+CC872+CC873+CE871+CE872+CE873)*Percapita/30*FV$4,IF(CC871+CC872+CC873+CD871+CD872+CD873+CE871+CE872+CE873+CF871+CF872+CF873&gt;=16,Fixo/30*FV$4+(CC871+CC872+CC873+CD871+CD872+CD873+CE871+CE872+CE873+CF871+CF872-16)*Percapita/30*FV$4))))))</f>
        <v>0</v>
      </c>
      <c r="FW871" s="177">
        <f>IF(C871=4,SUM(CG871+CG872+CG873+CI871+CI872+CI873)*Percapita/30*FW$4+(CH871+CH872+CH873+CJ871+CJ872+CJ873)*Cadeirante/30*FW$4,IF(C871=3,IF(CG874+CI874=10,Fixo/30*FW$4+(CG871+CG872+CG873+CI871+CI872+CI873)*Percapita/30*FW$4+(CH874+CJ874)*Cadeirante/30*FW$4,IF(CG874+CI874&lt;=9,(CG874+CI874)*Crechee/30*FW$4)+(CH874+CJ874)*Cadeirante/30*FW$4+(CG871+CG872+CG873+CI871+CI872+CI873)*Percapita/30*FW$4)+IF(CG874+CI874&gt;=11,Fixo/30*FW$4+(CG874+CI874-10)*Crechee/30*FW$4,0),IF(C871=2,IF(CH871+CH872+CH873+CH874+CJ871+CJ872+CJ873+CJ874=1,Cadeirante/30*FW$4,IF(CH871+CH872+CH873+CH874+CJ871+CJ872+CJ873+CJ874=2,Fixo/30*FW$4,IF(CH871+CH872+CH873+CH874+CJ871+CJ872+CJ873+CJ874&gt;2,Fixo/30*FW$4+(CH871+CH872+CH873+CH874+CJ871+CJ872+CJ873+CJ874-2)*Cadeirante/30*FW$4)))+(CG871+CG872+CG873+CI871+CI872+CI873)*Percapita/30*FW$4+(CG874+CI874)*Crechee/30*FW$4,IF(C871=1,IF(CG871+CG872+CG873+CH871+CH872+CH873+CI871+CI872+CI873+CJ871+CJ872+CJ873&lt;=15,(CG871+CG872+CG873+CI871+CI872+CI873)*Percapita/30*FW$4,IF(CG871+CG872+CG873+CH871+CH872+CH873+CI871+CI872+CI873+CJ871+CJ872+CJ873&gt;=16,Fixo/30*FW$4+(CG871+CG872+CG873+CH871+CH872+CH873+CI871+CI872+CI873+CJ871+CJ872-16)*Percapita/30*FW$4))))))</f>
        <v>0</v>
      </c>
      <c r="FX871" s="177">
        <f>IF(C871=4,SUM(CK871+CK872+CK873+CM871+CM872+CM873)*Percapita/30*FX$4+(CL871+CL872+CL873+CN871+CN872+CN873)*Cadeirante/30*FX$4,IF(C871=3,IF(CK874+CM874=10,Fixo/30*FX$4+(CK871+CK872+CK873+CM871+CM872+CM873)*Percapita/30*FX$4+(CL874+CN874)*Cadeirante/30*FX$4,IF(CK874+CM874&lt;=9,(CK874+CM874)*Crechee/30*FX$4)+(CL874+CN874)*Cadeirante/30*FX$4+(CK871+CK872+CK873+CM871+CM872+CM873)*Percapita/30*FX$4)+IF(CK874+CM874&gt;=11,Fixo/30*FX$4+(CK874+CM874-10)*Crechee/30*FX$4,0),IF(C871=2,IF(CL871+CL872+CL873+CL874+CN871+CN872+CN873+CN874=1,Cadeirante/30*FX$4,IF(CL871+CL872+CL873+CL874+CN871+CN872+CN873+CN874=2,Fixo/30*FX$4,IF(CL871+CL872+CL873+CL874+CN871+CN872+CN873+CN874&gt;2,Fixo/30*FX$4+(CL871+CL872+CL873+CL874+CN871+CN872+CN873+CN874-2)*Cadeirante/30*FX$4)))+(CK871+CK872+CK873+CM871+CM872+CM873)*Percapita/30*FX$4+(CK874+CM874)*Crechee/30*FX$4,IF(C871=1,IF(CK871+CK872+CK873+CL871+CL872+CL873+CM871+CM872+CM873+CN871+CN872+CN873&lt;=15,(CK871+CK872+CK873+CM871+CM872+CM873)*Percapita/30*FX$4,IF(CK871+CK872+CK873+CL871+CL872+CL873+CM871+CM872+CM873+CN871+CN872+CN873&gt;=16,Fixo/30*FX$4+(CK871+CK872+CK873+CL871+CL872+CL873+CM871+CM872+CM873+CN871+CN872-16)*Percapita/30*FX$4))))))</f>
        <v>0</v>
      </c>
      <c r="FY871" s="177">
        <f>IF(C871=4,SUM(CO871+CO872+CO873+CQ871+CQ872+CQ873)*Percapita/30*FY$4+(CP871+CP872+CP873+CR871+CR872+CR873)*Cadeirante/30*FY$4,IF(C871=3,IF(CO874+CQ874=10,Fixo/30*FY$4+(CO871+CO872+CO873+CQ871+CQ872+CQ873)*Percapita/30*FY$4+(CP874+CR874)*Cadeirante/30*FY$4,IF(CO874+CQ874&lt;=9,(CO874+CQ874)*Crechee/30*FY$4)+(CP874+CR874)*Cadeirante/30*FY$4+(CO871+CO872+CO873+CQ871+CQ872+CQ873)*Percapita/30*FY$4)+IF(CO874+CQ874&gt;=11,Fixo/30*FY$4+(CO874+CQ874-10)*Crechee/30*FY$4,0),IF(C871=2,IF(CP871+CP872+CP873+CP874+CR871+CR872+CR873+CR874=1,Cadeirante/30*FY$4,IF(CP871+CP872+CP873+CP874+CR871+CR872+CR873+CR874=2,Fixo/30*FY$4,IF(CP871+CP872+CP873+CP874+CR871+CR872+CR873+CR874&gt;2,Fixo/30*FY$4+(CP871+CP872+CP873+CP874+CR871+CR872+CR873+CR874-2)*Cadeirante/30*FY$4)))+(CO871+CO872+CO873+CQ871+CQ872+CQ873)*Percapita/30*FY$4+(CO874+CQ874)*Crechee/30*FY$4,IF(C871=1,IF(CO871+CO872+CO873+CP871+CP872+CP873+CQ871+CQ872+CQ873+CR871+CR872+CR873&lt;=15,(CO871+CO872+CO873+CQ871+CQ872+CQ873)*Percapita/30*FY$4,IF(CO871+CO872+CO873+CP871+CP872+CP873+CQ871+CQ872+CQ873+CR871+CR872+CR873&gt;=16,Fixo/30*FY$4+(CO871+CO872+CO873+CP871+CP872+CP873+CQ871+CQ872+CQ873+CR871+CR872-16)*Percapita/30*FY$4))))))</f>
        <v>0</v>
      </c>
      <c r="FZ871" s="177">
        <f>IF(C871=4,SUM(CS871+CS872+CS873+CU871+CU872+CU873)*Percapita/30*FZ$4+(CT871+CT872+CT873+CV871+CV872+CV873)*Cadeirante/30*FZ$4,IF(C871=3,IF(CS874+CU874=10,Fixo/30*FZ$4+(CS871+CS872+CS873+CU871+CU872+CU873)*Percapita/30*FZ$4+(CT874+CV874)*Cadeirante/30*FZ$4,IF(CS874+CU874&lt;=9,(CS874+CU874)*Crechee/30*FZ$4)+(CT874+CV874)*Cadeirante/30*FZ$4+(CS871+CS872+CS873+CU871+CU872+CU873)*Percapita/30*FZ$4)+IF(CS874+CU874&gt;=11,Fixo/30*FZ$4+(CS874+CU874-10)*Crechee/30*FZ$4,0),IF(C871=2,IF(CT871+CT872+CT873+CT874+CV871+CV872+CV873+CV874=1,Cadeirante/30*FZ$4,IF(CT871+CT872+CT873+CT874+CV871+CV872+CV873+CV874=2,Fixo/30*FZ$4,IF(CT871+CT872+CT873+CT874+CV871+CV872+CV873+CV874&gt;2,Fixo/30*FZ$4+(CT871+CT872+CT873+CT874+CV871+CV872+CV873+CV874-2)*Cadeirante/30*FZ$4)))+(CS871+CS872+CS873+CU871+CU872+CU873)*Percapita/30*FZ$4+(CS874+CU874)*Crechee/30*FZ$4,IF(C871=1,IF(CS871+CS872+CS873+CT871+CT872+CT873+CU871+CU872+CU873+CV871+CV872+CV873&lt;=15,(CS871+CS872+CS873+CU871+CU872+CU873)*Percapita/30*FZ$4,IF(CS871+CS872+CS873+CT871+CT872+CT873+CU871+CU872+CU873+CV871+CV872+CV873&gt;=16,Fixo/30*FZ$4+(CS871+CS872+CS873+CT871+CT872+CT873+CU871+CU872+CU873+CV871+CV872-16)*Percapita/30*FZ$4))))))</f>
        <v>0</v>
      </c>
      <c r="GA871" s="177">
        <f>IF(C871=4,SUM(CW871+CW872+CW873+CY871+CY872+CY873)*Percapita/30*GA$4+(CX871+CX872+CX873+CZ871+CZ872+CZ873)*Cadeirante/30*GA$4,IF(C871=3,IF(CW874+CY874=10,Fixo/30*GA$4+(CW871+CW872+CW873+CY871+CY872+CY873)*Percapita/30*GA$4+(CX874+CZ874)*Cadeirante/30*GA$4,IF(CW874+CY874&lt;=9,(CW874+CY874)*Crechee/30*GA$4)+(CX874+CZ874)*Cadeirante/30*GA$4+(CW871+CW872+CW873+CY871+CY872+CY873)*Percapita/30*GA$4)+IF(CW874+CY874&gt;=11,Fixo/30*GA$4+(CW874+CY874-10)*Crechee/30*GA$4,0),IF(C871=2,IF(CX871+CX872+CX873+CX874+CZ871+CZ872+CZ873+CZ874=1,Cadeirante/30*GA$4,IF(CX871+CX872+CX873+CX874+CZ871+CZ872+CZ873+CZ874=2,Fixo/30*GA$4,IF(CX871+CX872+CX873+CX874+CZ871+CZ872+CZ873+CZ874&gt;2,Fixo/30*GA$4+(CX871+CX872+CX873+CX874+CZ871+CZ872+CZ873+CZ874-2)*Cadeirante/30*GA$4)))+(CW871+CW872+CW873+CY871+CY872+CY873)*Percapita/30*GA$4+(CW874+CY874)*Crechee/30*GA$4,IF(C871=1,IF(CW871+CW872+CW873+CX871+CX872+CX873+CY871+CY872+CY873+CZ871+CZ872+CZ873&lt;=15,(CW871+CW872+CW873+CY871+CY872+CY873)*Percapita/30*GA$4,IF(CW871+CW872+CW873+CX871+CX872+CX873+CY871+CY872+CY873+CZ871+CZ872+CZ873&gt;=16,Fixo/30*GA$4+(CW871+CW872+CW873+CX871+CX872+CX873+CY871+CY872+CY873+CZ871+CZ872-16)*Percapita/30*GA$4))))))</f>
        <v>0</v>
      </c>
      <c r="GB871" s="177">
        <f>IF(C871=4,SUM(DA871+DA872+DA873+DC871+DC872+DC873)*Percapita/30*GB$4+(DB871+DB872+DB873+DD871+DD872+DD873)*Cadeirante/30*GB$4,IF(C871=3,IF(DA874+DC874=10,Fixo/30*GB$4+(DA871+DA872+DA873+DC871+DC872+DC873)*Percapita/30*GB$4+(DB874+DD874)*Cadeirante/30*GB$4,IF(DA874+DC874&lt;=9,(DA874+DC874)*Crechee/30*GB$4)+(DB874+DD874)*Cadeirante/30*GB$4+(DA871+DA872+DA873+DC871+DC872+DC873)*Percapita/30*GB$4)+IF(DA874+DC874&gt;=11,Fixo/30*GB$4+(DA874+DC874-10)*Crechee/30*GB$4,0),IF(C871=2,IF(DB871+DB872+DB873+DB874+DD871+DD872+DD873+DD874=1,Cadeirante/30*GB$4,IF(DB871+DB872+DB873+DB874+DD871+DD872+DD873+DD874=2,Fixo/30*GB$4,IF(DB871+DB872+DB873+DB874+DD871+DD872+DD873+DD874&gt;2,Fixo/30*GB$4+(DB871+DB872+DB873+DB874+DD871+DD872+DD873+DD874-2)*Cadeirante/30*GB$4)))+(DA871+DA872+DA873+DC871+DC872+DC873)*Percapita/30*GB$4+(DA874+DC874)*Crechee/30*GB$4,IF(C871=1,IF(DA871+DA872+DA873+DB871+DB872+DB873+DC871+DC872+DC873+DD871+DD872+DD873&lt;=15,(DA871+DA872+DA873+DC871+DC872+DC873)*Percapita/30*GB$4,IF(DA871+DA872+DA873+DB871+DB872+DB873+DC871+DC872+DC873+DD871+DD872+DD873&gt;=16,Fixo/30*GB$4+(DA871+DA872+DA873+DB871+DB872+DB873+DC871+DC872+DC873+DD871+DD872-16)*Percapita/30*GB$4))))))</f>
        <v>0</v>
      </c>
      <c r="GC871" s="177">
        <f>IF(C871=4,SUM(DE871+DE872+DE873+DG871+DG872+DG873)*Percapita/30*GC$4+(DF871+DF872+DF873+DH871+DH872+DH873)*Cadeirante/30*GC$4,IF(C871=3,IF(DE874+DG874=10,Fixo/30*GC$4+(DE871+DE872+DE873+DG871+DG872+DG873)*Percapita/30*GC$4+(DF874+DH874)*Cadeirante/30*GC$4,IF(DE874+DG874&lt;=9,(DE874+DG874)*Crechee/30*GC$4)+(DF874+DH874)*Cadeirante/30*GC$4+(DE871+DE872+DE873+DG871+DG872+DG873)*Percapita/30*GC$4)+IF(DE874+DG874&gt;=11,Fixo/30*GC$4+(DE874+DG874-10)*Crechee/30*GC$4,0),IF(C871=2,IF(DF871+DF872+DF873+DF874+DH871+DH872+DH873+DH874=1,Cadeirante/30*GC$4,IF(DF871+DF872+DF873+DF874+DH871+DH872+DH873+DH874=2,Fixo/30*GC$4,IF(DF871+DF872+DF873+DF874+DH871+DH872+DH873+DH874&gt;2,Fixo/30*GC$4+(DF871+DF872+DF873+DF874+DH871+DH872+DH873+DH874-2)*Cadeirante/30*GC$4)))+(DE871+DE872+DE873+DG871+DG872+DG873)*Percapita/30*GC$4+(DE874+DG874)*Crechee/30*GC$4,IF(C871=1,IF(DE871+DE872+DE873+DF871+DF872+DF873+DG871+DG872+DG873+DH871+DH872+DH873&lt;=15,(DE871+DE872+DE873+DG871+DG872+DG873)*Percapita/30*GC$4,IF(DE871+DE872+DE873+DF871+DF872+DF873+DG871+DG872+DG873+DH871+DH872+DH873&gt;=16,Fixo/30*GC$4+(DE871+DE872+DE873+DF871+DF872+DF873+DG871+DG872+DG873+DH871+DH872-16)*Percapita/30*GC$4))))))</f>
        <v>0</v>
      </c>
      <c r="GD871" s="177">
        <f>IF(C871=4,SUM(DI871+DI872+DI873+DK871+DK872+DK873)*Percapita/30*GD$4+(DJ871+DJ872+DJ873+DL871+DL872+DL873)*Cadeirante/30*GD$4,IF(C871=3,IF(DI874+DK874=10,Fixo/30*GD$4+(DI871+DI872+DI873+DK871+DK872+DK873)*Percapita/30*GD$4+(DJ874+DL874)*Cadeirante/30*GD$4,IF(DI874+DK874&lt;=9,(DI874+DK874)*Crechee/30*GD$4)+(DJ874+DL874)*Cadeirante/30*GD$4+(DI871+DI872+DI873+DK871+DK872+DK873)*Percapita/30*GD$4)+IF(DI874+DK874&gt;=11,Fixo/30*GD$4+(DI874+DK874-10)*Crechee/30*GD$4,0),IF(C871=2,IF(DJ871+DJ872+DJ873+DJ874+DL871+DL872+DL873+DL874=1,Cadeirante/30*GD$4,IF(DJ871+DJ872+DJ873+DJ874+DL871+DL872+DL873+DL874=2,Fixo/30*GD$4,IF(DJ871+DJ872+DJ873+DJ874+DL871+DL872+DL873+DL874&gt;2,Fixo/30*GD$4+(DJ871+DJ872+DJ873+DJ874+DL871+DL872+DL873+DL874-2)*Cadeirante/30*GD$4)))+(DI871+DI872+DI873+DK871+DK872+DK873)*Percapita/30*GD$4+(DI874+DK874)*Crechee/30*GD$4,IF(C871=1,IF(DI871+DI872+DI873+DJ871+DJ872+DJ873+DK871+DK872+DK873+DL871+DL872+DL873&lt;=15,(DI871+DI872+DI873+DK871+DK872+DK873)*Percapita/30*GD$4,IF(DI871+DI872+DI873+DJ871+DJ872+DJ873+DK871+DK872+DK873+DL871+DL872+DL873&gt;=16,Fixo/30*GD$4+(DI871+DI872+DI873+DJ871+DJ872+DJ873+DK871+DK872+DK873+DL871+DL872-16)*Percapita/30*GD$4))))))</f>
        <v>0</v>
      </c>
      <c r="GE871" s="177">
        <f>IF(C871=4,SUM(DM871+DM872+DM873+DO871+DO872+DO873)*Percapita/30*GE$4+(DN871+DN872+DN873+DP871+DP872+DP873)*Cadeirante/30*GE$4,IF(C871=3,IF(DM874+DO874=10,Fixo/30*GE$4+(DM871+DM872+DM873+DO871+DO872+DO873)*Percapita/30*GE$4+(DN874+DP874)*Cadeirante/30*GE$4,IF(DM874+DO874&lt;=9,(DM874+DO874)*Crechee/30*GE$4)+(DN874+DP874)*Cadeirante/30*GE$4+(DM871+DM872+DM873+DO871+DO872+DO873)*Percapita/30*GE$4)+IF(DM874+DO874&gt;=11,Fixo/30*GE$4+(DM874+DO874-10)*Crechee/30*GE$4,0),IF(C871=2,IF(DN871+DN872+DN873+DN874+DP871+DP872+DP873+DP874=1,Cadeirante/30*GE$4,IF(DN871+DN872+DN873+DN874+DP871+DP872+DP873+DP874=2,Fixo/30*GE$4,IF(DN871+DN872+DN873+DN874+DP871+DP872+DP873+DP874&gt;2,Fixo/30*GE$4+(DN871+DN872+DN873+DN874+DP871+DP872+DP873+DP874-2)*Cadeirante/30*GE$4)))+(DM871+DM872+DM873+DO871+DO872+DO873)*Percapita/30*GE$4+(DM874+DO874)*Crechee/30*GE$4,IF(C871=1,IF(DM871+DM872+DM873+DN871+DN872+DN873+DO871+DO872+DO873+DP871+DP872+DP873&lt;=15,(DM871+DM872+DM873+DO871+DO872+DO873)*Percapita/30*GE$4,IF(DM871+DM872+DM873+DN871+DN872+DN873+DO871+DO872+DO873+DP871+DP872+DP873&gt;=16,Fixo/30*GE$4+(DM871+DM872+DM873+DN871+DN872+DN873+DO871+DO872+DO873+DP871+DP872-16)*Percapita/30*GE$4))))))</f>
        <v>0</v>
      </c>
      <c r="GF871" s="177">
        <f>IF(C871=4,SUM(DQ871+DQ872+DQ873+DS871+DS872+DS873)*Percapita/30*GF$4+(DR871+DR872+DR873+DT871+DT872+DT873)*Cadeirante/30*GF$4,IF(C871=3,IF(DQ874+DS874=10,Fixo/30*GF$4+(DQ871+DQ872+DQ873+DS871+DS872+DS873)*Percapita/30*GF$4+(DR874+DT874)*Cadeirante/30*GF$4,IF(DQ874+DS874&lt;=9,(DQ874+DS874)*Crechee/30*GF$4)+(DR874+DT874)*Cadeirante/30*GF$4+(DQ871+DQ872+DQ873+DS871+DS872+DS873)*Percapita/30*GF$4)+IF(DQ874+DS874&gt;=11,Fixo/30*GF$4+(DQ874+DS874-10)*Crechee/30*GF$4,0),IF(C871=2,IF(DR871+DR872+DR873+DR874+DT871+DT872+DT873+DT874=1,Cadeirante/30*GF$4,IF(DR871+DR872+DR873+DR874+DT871+DT872+DT873+DT874=2,Fixo/30*GF$4,IF(DR871+DR872+DR873+DR874+DT871+DT872+DT873+DT874&gt;2,Fixo/30*GF$4+(DR871+DR872+DR873+DR874+DT871+DT872+DT873+DT874-2)*Cadeirante/30*GF$4)))+(DQ871+DQ872+DQ873+DS871+DS872+DS873)*Percapita/30*GF$4+(DQ874+DS874)*Crechee/30*GF$4,IF(C871=1,IF(DQ871+DQ872+DQ873+DR871+DR872+DR873+DS871+DS872+DS873+DT871+DT872+DT873&lt;=15,(DQ871+DQ872+DQ873+DS871+DS872+DS873)*Percapita/30*GF$4,IF(DQ871+DQ872+DQ873+DR871+DR872+DR873+DS871+DS872+DS873+DT871+DT872+DT873&gt;=16,Fixo/30*GF$4+(DQ871+DQ872+DQ873+DR871+DR872+DR873+DS871+DS872+DS873+DT871+DT872-16)*Percapita/30*GF$4))))))</f>
        <v>0</v>
      </c>
      <c r="GG871" s="177">
        <f>IF(C871=4,SUM(DU871+DU872+DU873+DW871+DW872+DW873)*Percapita/30*GG$4+(DV871+DV872+DV873+DX871+DX872+DX873)*Cadeirante/30*GG$4,IF(C871=3,IF(DU874+DW874=10,Fixo/30*GG$4+(DU871+DU872+DU873+DW871+DW872+DW873)*Percapita/30*GG$4+(DV874+DX874)*Cadeirante/30*GG$4,IF(DU874+DW874&lt;=9,(DU874+DW874)*Crechee/30*GG$4)+(DV874+DX874)*Cadeirante/30*GG$4+(DU871+DU872+DU873+DW871+DW872+DW873)*Percapita/30*GG$4)+IF(DU874+DW874&gt;=11,Fixo/30*GG$4+(DU874+DW874-10)*Crechee/30*GG$4,0),IF(C871=2,IF(DV871+DV872+DV873+DV874+DX871+DX872+DX873+DX874=1,Cadeirante/30*GG$4,IF(DV871+DV872+DV873+DV874+DX871+DX872+DX873+DX874=2,Fixo/30*GG$4,IF(DV871+DV872+DV873+DV874+DX871+DX872+DX873+DX874&gt;2,Fixo/30*GG$4+(DV871+DV872+DV873+DV874+DX871+DX872+DX873+DX874-2)*Cadeirante/30*GG$4)))+(DU871+DU872+DU873+DW871+DW872+DW873)*Percapita/30*GG$4+(DU874+DW874)*Crechee/30*GG$4,IF(C871=1,IF(DU871+DU872+DU873+DV871+DV872+DV873+DW871+DW872+DW873+DX871+DX872+DX873&lt;=15,(DU871+DU872+DU873+DW871+DW872+DW873)*Percapita/30*GG$4,IF(DU871+DU872+DU873+DV871+DV872+DV873+DW871+DW872+DW873+DX871+DX872+DX873&gt;=16,Fixo/30*GG$4+(DU871+DU872+DU873+DV871+DV872+DV873+DW871+DW872+DW873+DX871+DX872-16)*Percapita/30*GG$4))))))</f>
        <v>-38.523000000000003</v>
      </c>
      <c r="GH871" s="177">
        <f>IF(C871=4,SUM(DY871+DY872+DY873+EA871+EA872+EA873)*Percapita/30*GH$4+(DZ871+DZ872+DZ873+EB871+EB872+EB873)*Cadeirante/30*GH$4,IF(C871=3,IF(DY874+EA874=10,Fixo/30*GH$4+(DY871+DY872+DY873+EA871+EA872+EA873)*Percapita/30*GH$4+(DZ874+EB874)*Cadeirante/30*GH$4,IF(DY874+EA874&lt;=9,(DY874+EA874)*Crechee/30*GH$4)+(DZ874+EB874)*Cadeirante/30*GH$4+(DY871+DY872+DY873+EA871+EA872+EA873)*Percapita/30*GH$4)+IF(DY874+EA874&gt;=11,Fixo/30*GH$4+(DY874+EA874-10)*Crechee/30*GH$4,0),IF(C871=2,IF(DZ871+DZ872+DZ873+DZ874+EB871+EB872+EB873+EB874=1,Cadeirante/30*GH$4,IF(DZ871+DZ872+DZ873+DZ874+EB871+EB872+EB873+EB874=2,Fixo/30*GH$4,IF(DZ871+DZ872+DZ873+DZ874+EB871+EB872+EB873+EB874&gt;2,Fixo/30*GH$4+(DZ871+DZ872+DZ873+DZ874+EB871+EB872+EB873+EB874-2)*Cadeirante/30*GH$4)))+(DY871+DY872+DY873+EA871+EA872+EA873)*Percapita/30*GH$4+(DY874+EA874)*Crechee/30*GH$4,IF(C871=1,IF(DY871+DY872+DY873+DZ871+DZ872+DZ873+EA871+EA872+EA873+EB871+EB872+EB873&lt;=15,(DY871+DY872+DY873+EA871+EA872+EA873)*Percapita/30*GH$4,IF(DY871+DY872+DY873+DZ871+DZ872+DZ873+EA871+EA872+EA873+EB871+EB872+EB873&gt;=16,Fixo/30*GH$4+(DY871+DY872+DY873+DZ871+DZ872+DZ873+EA871+EA872+EA873+EB871+EB872-16)*Percapita/30*GH$4))))))</f>
        <v>0</v>
      </c>
      <c r="GI871" s="177">
        <f>IF(C871=4,SUM(EC871+EC872+EC873+EE871+EE872+EE873)*Percapita/30*GI$4+(ED871+ED872+ED873+EF871+EF872+EF873)*Cadeirante/30*GI$4,IF(C871=3,IF(EC874+EE874=10,Fixo/30*GI$4+(EC871+EC872+EC873+EE871+EE872+EE873)*Percapita/30*GI$4+(ED874+EF874)*Cadeirante/30*GI$4,IF(EC874+EE874&lt;=9,(EC874+EE874)*Crechee/30*GI$4)+(ED874+EF874)*Cadeirante/30*GI$4+(EC871+EC872+EC873+EE871+EE872+EE873)*Percapita/30*GI$4)+IF(EC874+EE874&gt;=11,Fixo/30*GI$4+(EC874+EE874-10)*Crechee/30*GI$4,0),IF(C871=2,IF(ED871+ED872+ED873+ED874+EF871+EF872+EF873+EF874=1,Cadeirante/30*GI$4,IF(ED871+ED872+ED873+ED874+EF871+EF872+EF873+EF874=2,Fixo/30*GI$4,IF(ED871+ED872+ED873+ED874+EF871+EF872+EF873+EF874&gt;2,Fixo/30*GI$4+(ED871+ED872+ED873+ED874+EF871+EF872+EF873+EF874-2)*Cadeirante/30*GI$4)))+(EC871+EC872+EC873+EE871+EE872+EE873)*Percapita/30*GI$4+(EC874+EE874)*Crechee/30*GI$4,IF(C871=1,IF(EC871+EC872+EC873+ED871+ED872+ED873+EE871+EE872+EE873+EF871+EF872+EF873&lt;=15,(EC871+EC872+EC873+EE871+EE872+EE873)*Percapita/30*GI$4,IF(EC871+EC872+EC873+ED871+ED872+ED873+EE871+EE872+EE873+EF871+EF872+EF873&gt;=16,Fixo/30*GI$4+(EC871+EC872+EC873+ED871+ED872+ED873+EE871+EE872+EE873+EF871+EF872-16)*Percapita/30*GI$4))))))</f>
        <v>0</v>
      </c>
      <c r="GJ871" s="177">
        <f>IF(C871=4,SUM(EG871+EG872+EG873+EI871+EI872+EI873)*Percapita/30*GJ$4+(EH871+EH872+EH873+EJ871+EJ872+EJ873)*Cadeirante/30*GJ$4,IF(C871=3,IF(EG874+EI874=10,Fixo/30*GJ$4+(EG871+EG872+EG873+EI871+EI872+EI873)*Percapita/30*GJ$4+(EH874+EJ874)*Cadeirante/30*GJ$4,IF(EG874+EI874&lt;=9,(EG874+EI874)*Crechee/30*GJ$4)+(EH874+EJ874)*Cadeirante/30*GJ$4+(EG871+EG872+EG873+EI871+EI872+EI873)*Percapita/30*GJ$4)+IF(EG874+EI874&gt;=11,Fixo/30*GJ$4+(EG874+EI874-10)*Crechee/30*GJ$4,0),IF(C871=2,IF(EH871+EH872+EH873+EH874+EJ871+EJ872+EJ873+EJ874=1,Cadeirante/30*GJ$4,IF(EH871+EH872+EH873+EH874+EJ871+EJ872+EJ873+EJ874=2,Fixo/30*GJ$4,IF(EH871+EH872+EH873+EH874+EJ871+EJ872+EJ873+EJ874&gt;2,Fixo/30*GJ$4+(EH871+EH872+EH873+EH874+EJ871+EJ872+EJ873+EJ874-2)*Cadeirante/30*GJ$4)))+(EG871+EG872+EG873+EI871+EI872+EI873)*Percapita/30*GJ$4+(EG874+EI874)*Crechee/30*GJ$4,IF(C871=1,IF(EG871+EG872+EG873+EH871+EH872+EH873+EI871+EI872+EI873+EJ871+EJ872+EJ873&lt;=15,(EG871+EG872+EG873+EI871+EI872+EI873)*Percapita/30*GJ$4,IF(EG871+EG872+EG873+EH871+EH872+EH873+EI871+EI872+EI873+EJ871+EJ872+EJ873&gt;=16,Fixo/30*GJ$4+(EG871+EG872+EG873+EH871+EH872+EH873+EI871+EI872+EI873+EJ871+EJ872-16)*Percapita/30*GJ$4))))))</f>
        <v>0</v>
      </c>
      <c r="GK871" s="178"/>
      <c r="GL871" s="103">
        <f t="shared" si="968"/>
        <v>0</v>
      </c>
      <c r="GM871" s="124"/>
      <c r="GN871" s="104">
        <f>SUMIF(V871:V874,"&lt;0")*Cadeirante/30*GN$4+SUMIF(X871:X874,"&lt;0")*Cadeirante/30*GN$4</f>
        <v>0</v>
      </c>
      <c r="GO871" s="104">
        <f>SUMIF(Z871:Z874,"&lt;0")*Cadeirante/30*GO$4+SUMIF(AB871:AB874,"&lt;0")*Cadeirante/30*GO$4</f>
        <v>0</v>
      </c>
      <c r="GP871" s="104">
        <f>SUMIF(AD871:AD874,"&lt;0")*Cadeirante/30*GP$4+SUMIF(AF871:AF874,"&lt;0")*Cadeirante/30*GP$4</f>
        <v>0</v>
      </c>
      <c r="GQ871" s="104">
        <f>SUMIF(AH871:AH874,"&lt;0")*Cadeirante/30*GQ$4+SUMIF(AJ871:AJ874,"&lt;0")*Cadeirante/30*GQ$4</f>
        <v>0</v>
      </c>
      <c r="GR871" s="104">
        <f>SUMIF(AL871:AL874,"&lt;0")*Cadeirante/30*GR$4+SUMIF(AN871:AN874,"&lt;0")*Cadeirante/30*GR$4</f>
        <v>0</v>
      </c>
      <c r="GS871" s="104">
        <f>SUMIF(AP871:AP874,"&lt;0")*Cadeirante/30*GS$4+SUMIF(AR871:AR874,"&lt;0")*Cadeirante/30*GS$4</f>
        <v>0</v>
      </c>
      <c r="GT871" s="104">
        <f>SUMIF(AT871:AT874,"&lt;0")*Cadeirante/30*GT$4+SUMIF(AV871:AV874,"&lt;0")*Cadeirante/30*GT$4</f>
        <v>0</v>
      </c>
      <c r="GU871" s="104">
        <f>SUMIF(AX871:AX874,"&lt;0")*Cadeirante/30*GU$4+SUMIF(AZ871:AZ874,"&lt;0")*Cadeirante/30*GU$4</f>
        <v>0</v>
      </c>
      <c r="GV871" s="104">
        <f>SUMIF(BB871:BB874,"&lt;0")*Cadeirante/30*GV$4+SUMIF(BD871:BD874,"&lt;0")*Cadeirante/30*GV$4</f>
        <v>0</v>
      </c>
      <c r="GW871" s="104">
        <f>SUMIF(BF871:BF874,"&lt;0")*Cadeirante/30*GW$4+SUMIF(BH871:BH874,"&lt;0")*Cadeirante/30*GW$4</f>
        <v>0</v>
      </c>
      <c r="GX871" s="104">
        <f>SUMIF(BJ871:BJ874,"&lt;0")*Cadeirante/30*GX$4+SUMIF(BL871:BL874,"&lt;0")*Cadeirante/30*GX$4</f>
        <v>0</v>
      </c>
      <c r="GY871" s="104">
        <f>SUMIF(BN871:BN874,"&lt;0")*Cadeirante/30*GY$4+SUMIF(BP871:BP874,"&lt;0")*Cadeirante/30*GY$4</f>
        <v>0</v>
      </c>
      <c r="GZ871" s="104">
        <f>SUMIF(BR871:BR874,"&lt;0")*Cadeirante/30*GZ$4+SUMIF(BT871:BT874,"&lt;0")*Cadeirante/30*GZ$4</f>
        <v>0</v>
      </c>
      <c r="HA871" s="104">
        <f>SUMIF(BV871:BV874,"&lt;0")*Cadeirante/30*HA$4+SUMIF(BX871:BX874,"&lt;0")*Cadeirante/30*HA$4</f>
        <v>0</v>
      </c>
      <c r="HB871" s="104">
        <f>SUMIF(BZ871:BZ874,"&lt;0")*Cadeirante/30*HB$4+SUMIF(CB871:CB874,"&lt;0")*Cadeirante/30*HB$4</f>
        <v>0</v>
      </c>
      <c r="HC871" s="104">
        <f>SUMIF(CD871:CD874,"&lt;0")*Cadeirante/30*HC$4+SUMIF(CF871:CF874,"&lt;0")*Cadeirante/30*HC$4</f>
        <v>0</v>
      </c>
      <c r="HD871" s="104">
        <f>SUMIF(CH871:CH874,"&lt;0")*Cadeirante/30*HD$4+SUMIF(CJ871:CJ874,"&lt;0")*Cadeirante/30*HD$4</f>
        <v>0</v>
      </c>
      <c r="HE871" s="104">
        <f>SUMIF(CL871:CL874,"&lt;0")*Cadeirante/30*HE$4+SUMIF(CN871:CN874,"&lt;0")*Cadeirante/30*HE$4</f>
        <v>0</v>
      </c>
      <c r="HF871" s="104">
        <f>SUMIF(CP871:CP874,"&lt;0")*Cadeirante/30*HF$4+SUMIF(CR871:CR874,"&lt;0")*Cadeirante/30*HF$4</f>
        <v>0</v>
      </c>
      <c r="HG871" s="104">
        <f>SUMIF(CT871:CT874,"&lt;0")*Cadeirante/30*HG$4+SUMIF(CV871:CV874,"&lt;0")*Cadeirante/30*HG$4</f>
        <v>0</v>
      </c>
      <c r="HH871" s="104">
        <f>SUMIF(CX871:CX874,"&lt;0")*Cadeirante/30*HH$4+SUMIF(CZ871:CZ874,"&lt;0")*Cadeirante/30*HH$4</f>
        <v>0</v>
      </c>
      <c r="HI871" s="104">
        <f>SUMIF(DB871:DB874,"&lt;0")*Cadeirante/30*HI$4+SUMIF(DD871:DD874,"&lt;0")*Cadeirante/30*HI$4</f>
        <v>0</v>
      </c>
      <c r="HJ871" s="104">
        <f>SUMIF(DF871:DF874,"&lt;0")*Cadeirante/30*HJ$4+SUMIF(DH871:DH874,"&lt;0")*Cadeirante/30*HJ$4</f>
        <v>0</v>
      </c>
      <c r="HK871" s="104">
        <f>SUMIF(DJ871:DJ874,"&lt;0")*Cadeirante/30*HK$4+SUMIF(DL871:DL874,"&lt;0")*Cadeirante/30*HK$4</f>
        <v>0</v>
      </c>
      <c r="HL871" s="104">
        <f>SUMIF(DN871:DN874,"&lt;0")*Cadeirante/30*HL$4+SUMIF(DP871:DP874,"&lt;0")*Cadeirante/30*HL$4</f>
        <v>0</v>
      </c>
      <c r="HM871" s="104">
        <f>SUMIF(DR871:DR874,"&lt;0")*Cadeirante/30*HM$4+SUMIF(DT871:DT874,"&lt;0")*Cadeirante/30*HM$4</f>
        <v>0</v>
      </c>
      <c r="HN871" s="104">
        <f>SUMIF(DV871:DV874,"&lt;0")*Cadeirante/30*HN$4+SUMIF(DX871:DX874,"&lt;0")*Cadeirante/30*HN$4</f>
        <v>0</v>
      </c>
      <c r="HO871" s="104">
        <f>SUMIF(DZ871:DZ874,"&lt;0")*Cadeirante/30*HO$4+SUMIF(EB871:EB874,"&lt;0")*Cadeirante/30*HO$4</f>
        <v>0</v>
      </c>
      <c r="HP871" s="104">
        <f>SUMIF(ED871:ED874,"&lt;0")*Cadeirante/30*HP$4+SUMIF(EF871:EF874,"&lt;0")*Cadeirante/30*HP$4</f>
        <v>0</v>
      </c>
      <c r="HQ871" s="64"/>
      <c r="HR871" s="64"/>
      <c r="HS871" s="64"/>
      <c r="HT871" s="64"/>
      <c r="HU871" s="64"/>
      <c r="HV871" s="64"/>
      <c r="HW871" s="176">
        <v>17629.309999999998</v>
      </c>
      <c r="HX871" s="64"/>
      <c r="HY871" s="280">
        <f>IF(ISTEXT(EM871), VALUE(EM871), EM871)</f>
        <v>0</v>
      </c>
      <c r="HZ871" s="280">
        <f>IF(ISTEXT(EN871), VALUE(EN871), EN871)</f>
        <v>0</v>
      </c>
      <c r="IA871" s="280">
        <f>IF(ISTEXT(EO871), VALUE(EO871), EO871)</f>
        <v>410.91200000000003</v>
      </c>
      <c r="IB871" s="64" t="b">
        <f>HW871=FE871</f>
        <v>0</v>
      </c>
      <c r="IC871" s="64"/>
    </row>
    <row r="872" spans="1:237" s="106" customFormat="1" ht="22.5" customHeight="1" x14ac:dyDescent="0.25">
      <c r="A872" s="368" t="s">
        <v>3955</v>
      </c>
      <c r="B872" s="369" t="s">
        <v>3956</v>
      </c>
      <c r="C872" s="370" t="s">
        <v>3229</v>
      </c>
      <c r="D872" s="371" t="s">
        <v>3952</v>
      </c>
      <c r="E872" s="371" t="s">
        <v>3957</v>
      </c>
      <c r="F872" s="372" t="s">
        <v>3222</v>
      </c>
      <c r="G872" s="372" t="s">
        <v>3223</v>
      </c>
      <c r="H872" s="373" t="s">
        <v>250</v>
      </c>
      <c r="I872" s="374" t="s">
        <v>3958</v>
      </c>
      <c r="J872" s="421" t="s">
        <v>3337</v>
      </c>
      <c r="K872" s="421" t="s">
        <v>3230</v>
      </c>
      <c r="L872" s="329">
        <f>CONTINUA!BV872</f>
        <v>4</v>
      </c>
      <c r="M872" s="329">
        <f>CONTINUA!BW872</f>
        <v>0</v>
      </c>
      <c r="N872" s="657"/>
      <c r="O872" s="658" t="s">
        <v>4239</v>
      </c>
      <c r="P872" s="659" t="s">
        <v>206</v>
      </c>
      <c r="Q872" s="400">
        <v>9</v>
      </c>
      <c r="R872" s="401">
        <v>4</v>
      </c>
      <c r="S872" s="400"/>
      <c r="T872" s="401"/>
      <c r="U872" s="400"/>
      <c r="V872" s="401"/>
      <c r="W872" s="400"/>
      <c r="X872" s="401"/>
      <c r="Y872" s="400"/>
      <c r="Z872" s="401"/>
      <c r="AA872" s="400"/>
      <c r="AB872" s="401"/>
      <c r="AC872" s="400"/>
      <c r="AD872" s="401"/>
      <c r="AE872" s="400"/>
      <c r="AF872" s="401"/>
      <c r="AG872" s="400"/>
      <c r="AH872" s="401"/>
      <c r="AI872" s="400"/>
      <c r="AJ872" s="401"/>
      <c r="AK872" s="400"/>
      <c r="AL872" s="401"/>
      <c r="AM872" s="400"/>
      <c r="AN872" s="401"/>
      <c r="AO872" s="400"/>
      <c r="AP872" s="401"/>
      <c r="AQ872" s="400"/>
      <c r="AR872" s="401"/>
      <c r="AS872" s="400"/>
      <c r="AT872" s="401"/>
      <c r="AU872" s="400"/>
      <c r="AV872" s="401"/>
      <c r="AW872" s="400"/>
      <c r="AX872" s="401"/>
      <c r="AY872" s="400"/>
      <c r="AZ872" s="401"/>
      <c r="BA872" s="400"/>
      <c r="BB872" s="401"/>
      <c r="BC872" s="400"/>
      <c r="BD872" s="401"/>
      <c r="BE872" s="400"/>
      <c r="BF872" s="401"/>
      <c r="BG872" s="400"/>
      <c r="BH872" s="401"/>
      <c r="BI872" s="400"/>
      <c r="BJ872" s="401"/>
      <c r="BK872" s="400"/>
      <c r="BL872" s="401"/>
      <c r="BM872" s="400"/>
      <c r="BN872" s="401"/>
      <c r="BO872" s="400"/>
      <c r="BP872" s="401"/>
      <c r="BQ872" s="400"/>
      <c r="BR872" s="401"/>
      <c r="BS872" s="400"/>
      <c r="BT872" s="401"/>
      <c r="BU872" s="400"/>
      <c r="BV872" s="401"/>
      <c r="BW872" s="400"/>
      <c r="BX872" s="401"/>
      <c r="BY872" s="400"/>
      <c r="BZ872" s="401"/>
      <c r="CA872" s="400"/>
      <c r="CB872" s="401"/>
      <c r="CC872" s="400"/>
      <c r="CD872" s="401"/>
      <c r="CE872" s="400"/>
      <c r="CF872" s="401"/>
      <c r="CG872" s="400"/>
      <c r="CH872" s="401"/>
      <c r="CI872" s="400"/>
      <c r="CJ872" s="401"/>
      <c r="CK872" s="400"/>
      <c r="CL872" s="401"/>
      <c r="CM872" s="400"/>
      <c r="CN872" s="401"/>
      <c r="CO872" s="400"/>
      <c r="CP872" s="401"/>
      <c r="CQ872" s="400"/>
      <c r="CR872" s="401"/>
      <c r="CS872" s="400"/>
      <c r="CT872" s="401"/>
      <c r="CU872" s="400"/>
      <c r="CV872" s="401"/>
      <c r="CW872" s="400"/>
      <c r="CX872" s="401"/>
      <c r="CY872" s="400"/>
      <c r="CZ872" s="401"/>
      <c r="DA872" s="400"/>
      <c r="DB872" s="401"/>
      <c r="DC872" s="400"/>
      <c r="DD872" s="401"/>
      <c r="DE872" s="400"/>
      <c r="DF872" s="401"/>
      <c r="DG872" s="400"/>
      <c r="DH872" s="401"/>
      <c r="DI872" s="400"/>
      <c r="DJ872" s="401"/>
      <c r="DK872" s="400"/>
      <c r="DL872" s="401"/>
      <c r="DM872" s="400"/>
      <c r="DN872" s="401"/>
      <c r="DO872" s="400"/>
      <c r="DP872" s="401"/>
      <c r="DQ872" s="400"/>
      <c r="DR872" s="401"/>
      <c r="DS872" s="400"/>
      <c r="DT872" s="401"/>
      <c r="DU872" s="400">
        <v>-1</v>
      </c>
      <c r="DV872" s="401"/>
      <c r="DW872" s="400"/>
      <c r="DX872" s="401"/>
      <c r="DY872" s="400"/>
      <c r="DZ872" s="401"/>
      <c r="EA872" s="400"/>
      <c r="EB872" s="401"/>
      <c r="EC872" s="400"/>
      <c r="ED872" s="401"/>
      <c r="EE872" s="400"/>
      <c r="EF872" s="401"/>
      <c r="EG872" s="400"/>
      <c r="EH872" s="401"/>
      <c r="EI872" s="400"/>
      <c r="EJ872" s="447"/>
      <c r="EK872" s="511"/>
      <c r="EL872" s="514"/>
      <c r="EM872" s="448"/>
      <c r="EN872" s="344"/>
      <c r="EO872" s="345"/>
      <c r="EP872" s="171">
        <f t="shared" si="961"/>
        <v>9</v>
      </c>
      <c r="EQ872" s="171">
        <f t="shared" si="962"/>
        <v>-1</v>
      </c>
      <c r="ER872" s="171">
        <f t="shared" si="963"/>
        <v>0</v>
      </c>
      <c r="ES872" s="171">
        <f t="shared" si="964"/>
        <v>4</v>
      </c>
      <c r="ET872" s="171">
        <f t="shared" si="965"/>
        <v>0</v>
      </c>
      <c r="EU872" s="171">
        <f t="shared" si="966"/>
        <v>0</v>
      </c>
      <c r="EV872" s="172">
        <f t="shared" si="967"/>
        <v>12</v>
      </c>
      <c r="EW872" s="173"/>
      <c r="EX872" s="248">
        <f t="shared" si="994"/>
        <v>0</v>
      </c>
      <c r="EY872" s="174">
        <f>(L872*regular)+(M872*Cadeirantee)</f>
        <v>38.56</v>
      </c>
      <c r="EZ872" s="249">
        <f>SUMIF(FG872:GJ872,"&gt;0")</f>
        <v>0</v>
      </c>
      <c r="FA872" s="249">
        <f>SUMIF(FG872:GJ872,"&lt;0")+SUMIF(GN872:HP872,"&lt;0")</f>
        <v>0</v>
      </c>
      <c r="FB872" s="174">
        <v>0</v>
      </c>
      <c r="FC872" s="126">
        <f>N872*km*'VALORES TABELA'!$B$13</f>
        <v>0</v>
      </c>
      <c r="FD872" s="250">
        <f t="shared" ref="FD872:FD875" si="995">GL872</f>
        <v>0</v>
      </c>
      <c r="FE872" s="105"/>
      <c r="FF872" s="119"/>
      <c r="FG872" s="119"/>
      <c r="FH872" s="119"/>
      <c r="FI872" s="119"/>
      <c r="FJ872" s="119"/>
      <c r="FK872" s="119"/>
      <c r="FL872" s="119"/>
      <c r="FM872" s="119"/>
      <c r="FN872" s="119"/>
      <c r="FO872" s="119"/>
      <c r="FP872" s="119"/>
      <c r="FQ872" s="119"/>
      <c r="FR872" s="119"/>
      <c r="FS872" s="119"/>
      <c r="FT872" s="119"/>
      <c r="FU872" s="119"/>
      <c r="FV872" s="119"/>
      <c r="FW872" s="119"/>
      <c r="FX872" s="119"/>
      <c r="FY872" s="119"/>
      <c r="FZ872" s="119"/>
      <c r="GA872" s="119"/>
      <c r="GB872" s="119"/>
      <c r="GC872" s="119"/>
      <c r="GD872" s="119"/>
      <c r="GE872" s="119"/>
      <c r="GF872" s="119"/>
      <c r="GG872" s="119"/>
      <c r="GH872" s="119"/>
      <c r="GI872" s="119"/>
      <c r="GJ872" s="119"/>
      <c r="GK872" s="251"/>
      <c r="GL872" s="103">
        <f t="shared" si="968"/>
        <v>0</v>
      </c>
      <c r="GM872" s="124"/>
      <c r="GN872" s="104"/>
      <c r="GO872" s="104"/>
      <c r="GP872" s="104"/>
      <c r="GQ872" s="104"/>
      <c r="GR872" s="104"/>
      <c r="GS872" s="104"/>
      <c r="GT872" s="104"/>
      <c r="GU872" s="104"/>
      <c r="GV872" s="104"/>
      <c r="GW872" s="104"/>
      <c r="GX872" s="104"/>
      <c r="GY872" s="104"/>
      <c r="GZ872" s="104"/>
      <c r="HA872" s="104"/>
      <c r="HB872" s="104"/>
      <c r="HC872" s="104"/>
      <c r="HD872" s="104"/>
      <c r="HE872" s="104"/>
      <c r="HF872" s="104"/>
      <c r="HG872" s="104"/>
      <c r="HH872" s="104"/>
      <c r="HI872" s="104"/>
      <c r="HJ872" s="104"/>
      <c r="HK872" s="104"/>
      <c r="HL872" s="104"/>
      <c r="HM872" s="104"/>
      <c r="HN872" s="104"/>
      <c r="HO872" s="104"/>
      <c r="HP872" s="104"/>
      <c r="HQ872" s="64"/>
      <c r="HR872" s="64"/>
      <c r="HS872" s="64"/>
      <c r="HT872" s="64"/>
      <c r="HU872" s="64"/>
      <c r="HV872" s="64"/>
      <c r="HW872" s="105"/>
      <c r="HX872" s="64"/>
      <c r="HY872" s="280">
        <f t="shared" ref="HY872:HY875" si="996">IF(ISTEXT(EM872), VALUE(EM872), EM872)</f>
        <v>0</v>
      </c>
      <c r="HZ872" s="280">
        <f t="shared" ref="HZ872:HZ875" si="997">IF(ISTEXT(EN872), VALUE(EN872), EN872)</f>
        <v>0</v>
      </c>
      <c r="IA872" s="280">
        <f t="shared" ref="IA872:IA875" si="998">IF(ISTEXT(EO872), VALUE(EO872), EO872)</f>
        <v>0</v>
      </c>
      <c r="IB872" s="64"/>
      <c r="IC872" s="64"/>
    </row>
    <row r="873" spans="1:237" s="106" customFormat="1" ht="22.5" customHeight="1" x14ac:dyDescent="0.25">
      <c r="A873" s="368" t="s">
        <v>3955</v>
      </c>
      <c r="B873" s="369" t="s">
        <v>3956</v>
      </c>
      <c r="C873" s="375" t="s">
        <v>3229</v>
      </c>
      <c r="D873" s="371" t="s">
        <v>3952</v>
      </c>
      <c r="E873" s="371" t="s">
        <v>3957</v>
      </c>
      <c r="F873" s="376" t="s">
        <v>3222</v>
      </c>
      <c r="G873" s="376" t="s">
        <v>3223</v>
      </c>
      <c r="H873" s="373" t="s">
        <v>250</v>
      </c>
      <c r="I873" s="374" t="s">
        <v>3958</v>
      </c>
      <c r="J873" s="421" t="s">
        <v>3337</v>
      </c>
      <c r="K873" s="422" t="s">
        <v>3231</v>
      </c>
      <c r="L873" s="329">
        <f>CONTINUA!BV873</f>
        <v>0</v>
      </c>
      <c r="M873" s="329">
        <f>CONTINUA!BW873</f>
        <v>0</v>
      </c>
      <c r="N873" s="657"/>
      <c r="O873" s="658" t="s">
        <v>4239</v>
      </c>
      <c r="P873" s="659" t="s">
        <v>206</v>
      </c>
      <c r="Q873" s="400"/>
      <c r="R873" s="401"/>
      <c r="S873" s="400"/>
      <c r="T873" s="401"/>
      <c r="U873" s="400"/>
      <c r="V873" s="401"/>
      <c r="W873" s="400"/>
      <c r="X873" s="401"/>
      <c r="Y873" s="400"/>
      <c r="Z873" s="401"/>
      <c r="AA873" s="400"/>
      <c r="AB873" s="401"/>
      <c r="AC873" s="400"/>
      <c r="AD873" s="401"/>
      <c r="AE873" s="400"/>
      <c r="AF873" s="401"/>
      <c r="AG873" s="400"/>
      <c r="AH873" s="401"/>
      <c r="AI873" s="400"/>
      <c r="AJ873" s="401"/>
      <c r="AK873" s="400"/>
      <c r="AL873" s="401"/>
      <c r="AM873" s="400"/>
      <c r="AN873" s="401"/>
      <c r="AO873" s="400"/>
      <c r="AP873" s="401"/>
      <c r="AQ873" s="400"/>
      <c r="AR873" s="401"/>
      <c r="AS873" s="400"/>
      <c r="AT873" s="401"/>
      <c r="AU873" s="400"/>
      <c r="AV873" s="401"/>
      <c r="AW873" s="400"/>
      <c r="AX873" s="401"/>
      <c r="AY873" s="400"/>
      <c r="AZ873" s="401"/>
      <c r="BA873" s="400"/>
      <c r="BB873" s="401"/>
      <c r="BC873" s="400"/>
      <c r="BD873" s="401"/>
      <c r="BE873" s="400"/>
      <c r="BF873" s="401"/>
      <c r="BG873" s="400"/>
      <c r="BH873" s="401"/>
      <c r="BI873" s="400"/>
      <c r="BJ873" s="401"/>
      <c r="BK873" s="400"/>
      <c r="BL873" s="401"/>
      <c r="BM873" s="400"/>
      <c r="BN873" s="401"/>
      <c r="BO873" s="400"/>
      <c r="BP873" s="401"/>
      <c r="BQ873" s="400"/>
      <c r="BR873" s="401"/>
      <c r="BS873" s="400"/>
      <c r="BT873" s="401"/>
      <c r="BU873" s="400"/>
      <c r="BV873" s="401"/>
      <c r="BW873" s="400"/>
      <c r="BX873" s="401"/>
      <c r="BY873" s="400"/>
      <c r="BZ873" s="401"/>
      <c r="CA873" s="400"/>
      <c r="CB873" s="401"/>
      <c r="CC873" s="400"/>
      <c r="CD873" s="401"/>
      <c r="CE873" s="400"/>
      <c r="CF873" s="401"/>
      <c r="CG873" s="400"/>
      <c r="CH873" s="401"/>
      <c r="CI873" s="400"/>
      <c r="CJ873" s="401"/>
      <c r="CK873" s="400"/>
      <c r="CL873" s="401"/>
      <c r="CM873" s="400"/>
      <c r="CN873" s="401"/>
      <c r="CO873" s="400"/>
      <c r="CP873" s="401"/>
      <c r="CQ873" s="400"/>
      <c r="CR873" s="401"/>
      <c r="CS873" s="400"/>
      <c r="CT873" s="401"/>
      <c r="CU873" s="400"/>
      <c r="CV873" s="401"/>
      <c r="CW873" s="400"/>
      <c r="CX873" s="401"/>
      <c r="CY873" s="400"/>
      <c r="CZ873" s="401"/>
      <c r="DA873" s="400"/>
      <c r="DB873" s="401"/>
      <c r="DC873" s="400"/>
      <c r="DD873" s="401"/>
      <c r="DE873" s="400"/>
      <c r="DF873" s="401"/>
      <c r="DG873" s="400"/>
      <c r="DH873" s="401"/>
      <c r="DI873" s="400"/>
      <c r="DJ873" s="401"/>
      <c r="DK873" s="400"/>
      <c r="DL873" s="401"/>
      <c r="DM873" s="400"/>
      <c r="DN873" s="401"/>
      <c r="DO873" s="400"/>
      <c r="DP873" s="401"/>
      <c r="DQ873" s="400"/>
      <c r="DR873" s="401"/>
      <c r="DS873" s="400"/>
      <c r="DT873" s="401"/>
      <c r="DU873" s="400"/>
      <c r="DV873" s="401"/>
      <c r="DW873" s="400"/>
      <c r="DX873" s="401"/>
      <c r="DY873" s="400"/>
      <c r="DZ873" s="401"/>
      <c r="EA873" s="400"/>
      <c r="EB873" s="401"/>
      <c r="EC873" s="400"/>
      <c r="ED873" s="401"/>
      <c r="EE873" s="400"/>
      <c r="EF873" s="401"/>
      <c r="EG873" s="400"/>
      <c r="EH873" s="401"/>
      <c r="EI873" s="400"/>
      <c r="EJ873" s="447"/>
      <c r="EK873" s="511"/>
      <c r="EL873" s="514"/>
      <c r="EM873" s="448"/>
      <c r="EN873" s="344"/>
      <c r="EO873" s="345"/>
      <c r="EP873" s="171">
        <f t="shared" si="961"/>
        <v>0</v>
      </c>
      <c r="EQ873" s="171">
        <f t="shared" si="962"/>
        <v>0</v>
      </c>
      <c r="ER873" s="171">
        <f t="shared" si="963"/>
        <v>0</v>
      </c>
      <c r="ES873" s="171">
        <f t="shared" si="964"/>
        <v>0</v>
      </c>
      <c r="ET873" s="171">
        <f t="shared" si="965"/>
        <v>0</v>
      </c>
      <c r="EU873" s="171">
        <f t="shared" si="966"/>
        <v>0</v>
      </c>
      <c r="EV873" s="172">
        <f t="shared" si="967"/>
        <v>0</v>
      </c>
      <c r="EW873" s="125"/>
      <c r="EX873" s="248">
        <f t="shared" si="994"/>
        <v>0</v>
      </c>
      <c r="EY873" s="174">
        <f>(L873*regular)+(M873*Cadeirantee)</f>
        <v>0</v>
      </c>
      <c r="EZ873" s="249">
        <f>SUMIF(FG873:GJ873,"&gt;0")</f>
        <v>0</v>
      </c>
      <c r="FA873" s="249">
        <f>SUMIF(FG873:GJ873,"&lt;0")+SUMIF(GN873:HP873,"&lt;0")</f>
        <v>0</v>
      </c>
      <c r="FB873" s="174">
        <v>0</v>
      </c>
      <c r="FC873" s="126">
        <f>N873*km*'VALORES TABELA'!$B$13</f>
        <v>0</v>
      </c>
      <c r="FD873" s="250">
        <f t="shared" si="995"/>
        <v>0</v>
      </c>
      <c r="FE873" s="105"/>
      <c r="FF873" s="108"/>
      <c r="FG873" s="108"/>
      <c r="FH873" s="108"/>
      <c r="FI873" s="108"/>
      <c r="FJ873" s="108"/>
      <c r="FK873" s="108"/>
      <c r="FL873" s="108"/>
      <c r="FM873" s="108"/>
      <c r="FN873" s="108"/>
      <c r="FO873" s="108"/>
      <c r="FP873" s="108"/>
      <c r="FQ873" s="108"/>
      <c r="FR873" s="108"/>
      <c r="FS873" s="108"/>
      <c r="FT873" s="108"/>
      <c r="FU873" s="108"/>
      <c r="FV873" s="108"/>
      <c r="FW873" s="108"/>
      <c r="FX873" s="108"/>
      <c r="FY873" s="108"/>
      <c r="FZ873" s="108"/>
      <c r="GA873" s="108"/>
      <c r="GB873" s="108"/>
      <c r="GC873" s="108"/>
      <c r="GD873" s="108"/>
      <c r="GE873" s="108"/>
      <c r="GF873" s="108"/>
      <c r="GG873" s="108"/>
      <c r="GH873" s="108"/>
      <c r="GI873" s="108"/>
      <c r="GJ873" s="108"/>
      <c r="GK873" s="251"/>
      <c r="GL873" s="103">
        <f t="shared" si="968"/>
        <v>0</v>
      </c>
      <c r="GM873" s="124"/>
      <c r="GN873" s="104"/>
      <c r="GO873" s="104"/>
      <c r="GP873" s="104"/>
      <c r="GQ873" s="104"/>
      <c r="GR873" s="104"/>
      <c r="GS873" s="104"/>
      <c r="GT873" s="104"/>
      <c r="GU873" s="104"/>
      <c r="GV873" s="104"/>
      <c r="GW873" s="104"/>
      <c r="GX873" s="104"/>
      <c r="GY873" s="104"/>
      <c r="GZ873" s="104"/>
      <c r="HA873" s="104"/>
      <c r="HB873" s="104"/>
      <c r="HC873" s="104"/>
      <c r="HD873" s="104"/>
      <c r="HE873" s="104"/>
      <c r="HF873" s="104"/>
      <c r="HG873" s="104"/>
      <c r="HH873" s="104"/>
      <c r="HI873" s="104"/>
      <c r="HJ873" s="104"/>
      <c r="HK873" s="104"/>
      <c r="HL873" s="104"/>
      <c r="HM873" s="104"/>
      <c r="HN873" s="104"/>
      <c r="HO873" s="104"/>
      <c r="HP873" s="104"/>
      <c r="HQ873" s="64"/>
      <c r="HR873" s="64"/>
      <c r="HS873" s="64"/>
      <c r="HT873" s="64"/>
      <c r="HU873" s="64"/>
      <c r="HV873" s="64"/>
      <c r="HW873" s="105"/>
      <c r="HX873" s="64"/>
      <c r="HY873" s="280">
        <f t="shared" si="996"/>
        <v>0</v>
      </c>
      <c r="HZ873" s="280">
        <f t="shared" si="997"/>
        <v>0</v>
      </c>
      <c r="IA873" s="280">
        <f t="shared" si="998"/>
        <v>0</v>
      </c>
      <c r="IB873" s="64"/>
      <c r="IC873" s="64"/>
    </row>
    <row r="874" spans="1:237" s="106" customFormat="1" ht="22.5" customHeight="1" x14ac:dyDescent="0.25">
      <c r="A874" s="368" t="s">
        <v>3955</v>
      </c>
      <c r="B874" s="369" t="s">
        <v>3956</v>
      </c>
      <c r="C874" s="375" t="s">
        <v>3229</v>
      </c>
      <c r="D874" s="371" t="s">
        <v>3952</v>
      </c>
      <c r="E874" s="371" t="s">
        <v>3957</v>
      </c>
      <c r="F874" s="376" t="s">
        <v>3222</v>
      </c>
      <c r="G874" s="376" t="s">
        <v>3223</v>
      </c>
      <c r="H874" s="373" t="s">
        <v>250</v>
      </c>
      <c r="I874" s="374" t="s">
        <v>3958</v>
      </c>
      <c r="J874" s="421" t="s">
        <v>3337</v>
      </c>
      <c r="K874" s="423" t="s">
        <v>3232</v>
      </c>
      <c r="L874" s="329">
        <f>CONTINUA!BV874</f>
        <v>0</v>
      </c>
      <c r="M874" s="329">
        <f>CONTINUA!BW874</f>
        <v>0</v>
      </c>
      <c r="N874" s="657"/>
      <c r="O874" s="658" t="s">
        <v>4239</v>
      </c>
      <c r="P874" s="659" t="s">
        <v>206</v>
      </c>
      <c r="Q874" s="400"/>
      <c r="R874" s="401"/>
      <c r="S874" s="400"/>
      <c r="T874" s="401"/>
      <c r="U874" s="400"/>
      <c r="V874" s="401"/>
      <c r="W874" s="400"/>
      <c r="X874" s="401"/>
      <c r="Y874" s="400"/>
      <c r="Z874" s="401"/>
      <c r="AA874" s="400"/>
      <c r="AB874" s="401"/>
      <c r="AC874" s="400"/>
      <c r="AD874" s="401"/>
      <c r="AE874" s="400"/>
      <c r="AF874" s="401"/>
      <c r="AG874" s="400"/>
      <c r="AH874" s="401"/>
      <c r="AI874" s="400"/>
      <c r="AJ874" s="401"/>
      <c r="AK874" s="400"/>
      <c r="AL874" s="401"/>
      <c r="AM874" s="400"/>
      <c r="AN874" s="401"/>
      <c r="AO874" s="400"/>
      <c r="AP874" s="401"/>
      <c r="AQ874" s="400"/>
      <c r="AR874" s="401"/>
      <c r="AS874" s="400"/>
      <c r="AT874" s="401"/>
      <c r="AU874" s="400"/>
      <c r="AV874" s="401"/>
      <c r="AW874" s="400"/>
      <c r="AX874" s="401"/>
      <c r="AY874" s="400"/>
      <c r="AZ874" s="401"/>
      <c r="BA874" s="400"/>
      <c r="BB874" s="401"/>
      <c r="BC874" s="400"/>
      <c r="BD874" s="401"/>
      <c r="BE874" s="400"/>
      <c r="BF874" s="401"/>
      <c r="BG874" s="400"/>
      <c r="BH874" s="401"/>
      <c r="BI874" s="400"/>
      <c r="BJ874" s="401"/>
      <c r="BK874" s="400"/>
      <c r="BL874" s="401"/>
      <c r="BM874" s="400"/>
      <c r="BN874" s="401"/>
      <c r="BO874" s="400"/>
      <c r="BP874" s="401"/>
      <c r="BQ874" s="400"/>
      <c r="BR874" s="401"/>
      <c r="BS874" s="400"/>
      <c r="BT874" s="401"/>
      <c r="BU874" s="400"/>
      <c r="BV874" s="401"/>
      <c r="BW874" s="400"/>
      <c r="BX874" s="401"/>
      <c r="BY874" s="400"/>
      <c r="BZ874" s="401"/>
      <c r="CA874" s="400"/>
      <c r="CB874" s="401"/>
      <c r="CC874" s="400"/>
      <c r="CD874" s="401"/>
      <c r="CE874" s="400"/>
      <c r="CF874" s="401"/>
      <c r="CG874" s="400"/>
      <c r="CH874" s="401"/>
      <c r="CI874" s="400"/>
      <c r="CJ874" s="401"/>
      <c r="CK874" s="400"/>
      <c r="CL874" s="401"/>
      <c r="CM874" s="400"/>
      <c r="CN874" s="401"/>
      <c r="CO874" s="400"/>
      <c r="CP874" s="401"/>
      <c r="CQ874" s="400"/>
      <c r="CR874" s="401"/>
      <c r="CS874" s="400"/>
      <c r="CT874" s="401"/>
      <c r="CU874" s="400"/>
      <c r="CV874" s="401"/>
      <c r="CW874" s="400"/>
      <c r="CX874" s="401"/>
      <c r="CY874" s="400"/>
      <c r="CZ874" s="401"/>
      <c r="DA874" s="400"/>
      <c r="DB874" s="401"/>
      <c r="DC874" s="400"/>
      <c r="DD874" s="401"/>
      <c r="DE874" s="400"/>
      <c r="DF874" s="401"/>
      <c r="DG874" s="400"/>
      <c r="DH874" s="401"/>
      <c r="DI874" s="400"/>
      <c r="DJ874" s="401"/>
      <c r="DK874" s="400"/>
      <c r="DL874" s="401"/>
      <c r="DM874" s="400"/>
      <c r="DN874" s="401"/>
      <c r="DO874" s="400"/>
      <c r="DP874" s="401"/>
      <c r="DQ874" s="400"/>
      <c r="DR874" s="401"/>
      <c r="DS874" s="400"/>
      <c r="DT874" s="401"/>
      <c r="DU874" s="400"/>
      <c r="DV874" s="401"/>
      <c r="DW874" s="400"/>
      <c r="DX874" s="401"/>
      <c r="DY874" s="400"/>
      <c r="DZ874" s="401"/>
      <c r="EA874" s="400"/>
      <c r="EB874" s="401"/>
      <c r="EC874" s="400"/>
      <c r="ED874" s="401"/>
      <c r="EE874" s="400"/>
      <c r="EF874" s="401"/>
      <c r="EG874" s="400"/>
      <c r="EH874" s="401"/>
      <c r="EI874" s="400"/>
      <c r="EJ874" s="447"/>
      <c r="EK874" s="511"/>
      <c r="EL874" s="514"/>
      <c r="EM874" s="448"/>
      <c r="EN874" s="344"/>
      <c r="EO874" s="345"/>
      <c r="EP874" s="171">
        <f t="shared" si="961"/>
        <v>0</v>
      </c>
      <c r="EQ874" s="171">
        <f t="shared" si="962"/>
        <v>0</v>
      </c>
      <c r="ER874" s="171">
        <f t="shared" si="963"/>
        <v>0</v>
      </c>
      <c r="ES874" s="171">
        <f t="shared" si="964"/>
        <v>0</v>
      </c>
      <c r="ET874" s="171">
        <f t="shared" si="965"/>
        <v>0</v>
      </c>
      <c r="EU874" s="171">
        <f t="shared" si="966"/>
        <v>0</v>
      </c>
      <c r="EV874" s="172">
        <f t="shared" si="967"/>
        <v>0</v>
      </c>
      <c r="EW874" s="127"/>
      <c r="EX874" s="248">
        <f t="shared" si="994"/>
        <v>0</v>
      </c>
      <c r="EY874" s="174">
        <f>(L874*regular)+(M874*Cadeirantee)</f>
        <v>0</v>
      </c>
      <c r="EZ874" s="249">
        <f>SUMIF(FG874:GJ874,"&gt;0")</f>
        <v>0</v>
      </c>
      <c r="FA874" s="249">
        <f>SUMIF(FG874:GJ874,"&lt;0")+SUMIF(GN874:HP874,"&lt;0")</f>
        <v>0</v>
      </c>
      <c r="FB874" s="174">
        <v>0</v>
      </c>
      <c r="FC874" s="126">
        <f>N874*km*'VALORES TABELA'!$B$13</f>
        <v>0</v>
      </c>
      <c r="FD874" s="250">
        <f t="shared" si="995"/>
        <v>0</v>
      </c>
      <c r="FE874" s="105"/>
      <c r="FF874" s="118"/>
      <c r="FG874" s="118"/>
      <c r="FH874" s="118"/>
      <c r="FI874" s="118"/>
      <c r="FJ874" s="118"/>
      <c r="FK874" s="118"/>
      <c r="FL874" s="118"/>
      <c r="FM874" s="118"/>
      <c r="FN874" s="118"/>
      <c r="FO874" s="118"/>
      <c r="FP874" s="118"/>
      <c r="FQ874" s="118"/>
      <c r="FR874" s="118"/>
      <c r="FS874" s="118"/>
      <c r="FT874" s="118"/>
      <c r="FU874" s="118"/>
      <c r="FV874" s="118"/>
      <c r="FW874" s="118"/>
      <c r="FX874" s="118"/>
      <c r="FY874" s="118"/>
      <c r="FZ874" s="118"/>
      <c r="GA874" s="118"/>
      <c r="GB874" s="118"/>
      <c r="GC874" s="118"/>
      <c r="GD874" s="118"/>
      <c r="GE874" s="118"/>
      <c r="GF874" s="118"/>
      <c r="GG874" s="118"/>
      <c r="GH874" s="118"/>
      <c r="GI874" s="118"/>
      <c r="GJ874" s="118"/>
      <c r="GK874" s="252"/>
      <c r="GL874" s="103">
        <f t="shared" si="968"/>
        <v>0</v>
      </c>
      <c r="GM874" s="124"/>
      <c r="GN874" s="104"/>
      <c r="GO874" s="104"/>
      <c r="GP874" s="104"/>
      <c r="GQ874" s="104"/>
      <c r="GR874" s="104"/>
      <c r="GS874" s="104"/>
      <c r="GT874" s="104"/>
      <c r="GU874" s="104"/>
      <c r="GV874" s="104"/>
      <c r="GW874" s="104"/>
      <c r="GX874" s="104"/>
      <c r="GY874" s="104"/>
      <c r="GZ874" s="104"/>
      <c r="HA874" s="104"/>
      <c r="HB874" s="104"/>
      <c r="HC874" s="104"/>
      <c r="HD874" s="104"/>
      <c r="HE874" s="104"/>
      <c r="HF874" s="104"/>
      <c r="HG874" s="104"/>
      <c r="HH874" s="104"/>
      <c r="HI874" s="104"/>
      <c r="HJ874" s="104"/>
      <c r="HK874" s="104"/>
      <c r="HL874" s="104"/>
      <c r="HM874" s="104"/>
      <c r="HN874" s="104"/>
      <c r="HO874" s="104"/>
      <c r="HP874" s="104"/>
      <c r="HQ874" s="64"/>
      <c r="HR874" s="65"/>
      <c r="HS874" s="65"/>
      <c r="HT874" s="65"/>
      <c r="HU874" s="65"/>
      <c r="HV874" s="65"/>
      <c r="HW874" s="105"/>
      <c r="HX874" s="65"/>
      <c r="HY874" s="280">
        <f t="shared" si="996"/>
        <v>0</v>
      </c>
      <c r="HZ874" s="280">
        <f t="shared" si="997"/>
        <v>0</v>
      </c>
      <c r="IA874" s="280">
        <f t="shared" si="998"/>
        <v>0</v>
      </c>
      <c r="IB874" s="65"/>
      <c r="IC874" s="65"/>
    </row>
    <row r="875" spans="1:237" s="106" customFormat="1" ht="22.5" customHeight="1" thickBot="1" x14ac:dyDescent="0.3">
      <c r="A875" s="377" t="s">
        <v>3955</v>
      </c>
      <c r="B875" s="378" t="s">
        <v>3956</v>
      </c>
      <c r="C875" s="379" t="s">
        <v>3229</v>
      </c>
      <c r="D875" s="380" t="s">
        <v>3952</v>
      </c>
      <c r="E875" s="380" t="s">
        <v>3957</v>
      </c>
      <c r="F875" s="381" t="s">
        <v>3222</v>
      </c>
      <c r="G875" s="381" t="s">
        <v>3223</v>
      </c>
      <c r="H875" s="382" t="s">
        <v>250</v>
      </c>
      <c r="I875" s="383" t="s">
        <v>3958</v>
      </c>
      <c r="J875" s="421" t="s">
        <v>3337</v>
      </c>
      <c r="K875" s="424" t="s">
        <v>60</v>
      </c>
      <c r="L875" s="329">
        <f>CONTINUA!BV875</f>
        <v>0</v>
      </c>
      <c r="M875" s="329">
        <f>CONTINUA!BW875</f>
        <v>0</v>
      </c>
      <c r="N875" s="657"/>
      <c r="O875" s="658" t="s">
        <v>4239</v>
      </c>
      <c r="P875" s="659" t="s">
        <v>206</v>
      </c>
      <c r="Q875" s="400"/>
      <c r="R875" s="401"/>
      <c r="S875" s="400"/>
      <c r="T875" s="401"/>
      <c r="U875" s="400"/>
      <c r="V875" s="401"/>
      <c r="W875" s="400"/>
      <c r="X875" s="401"/>
      <c r="Y875" s="400"/>
      <c r="Z875" s="401"/>
      <c r="AA875" s="400"/>
      <c r="AB875" s="401"/>
      <c r="AC875" s="400"/>
      <c r="AD875" s="401"/>
      <c r="AE875" s="400"/>
      <c r="AF875" s="401"/>
      <c r="AG875" s="400"/>
      <c r="AH875" s="401"/>
      <c r="AI875" s="400"/>
      <c r="AJ875" s="401"/>
      <c r="AK875" s="400"/>
      <c r="AL875" s="401"/>
      <c r="AM875" s="400"/>
      <c r="AN875" s="401"/>
      <c r="AO875" s="400"/>
      <c r="AP875" s="401"/>
      <c r="AQ875" s="400"/>
      <c r="AR875" s="401"/>
      <c r="AS875" s="400"/>
      <c r="AT875" s="401"/>
      <c r="AU875" s="400"/>
      <c r="AV875" s="401"/>
      <c r="AW875" s="400"/>
      <c r="AX875" s="401"/>
      <c r="AY875" s="400"/>
      <c r="AZ875" s="401"/>
      <c r="BA875" s="400"/>
      <c r="BB875" s="401"/>
      <c r="BC875" s="400"/>
      <c r="BD875" s="401"/>
      <c r="BE875" s="400"/>
      <c r="BF875" s="401"/>
      <c r="BG875" s="400"/>
      <c r="BH875" s="401"/>
      <c r="BI875" s="400"/>
      <c r="BJ875" s="401"/>
      <c r="BK875" s="400"/>
      <c r="BL875" s="401"/>
      <c r="BM875" s="400"/>
      <c r="BN875" s="401"/>
      <c r="BO875" s="400"/>
      <c r="BP875" s="401"/>
      <c r="BQ875" s="400"/>
      <c r="BR875" s="401"/>
      <c r="BS875" s="400"/>
      <c r="BT875" s="401"/>
      <c r="BU875" s="400"/>
      <c r="BV875" s="401"/>
      <c r="BW875" s="400"/>
      <c r="BX875" s="401"/>
      <c r="BY875" s="400"/>
      <c r="BZ875" s="401"/>
      <c r="CA875" s="400"/>
      <c r="CB875" s="401"/>
      <c r="CC875" s="400"/>
      <c r="CD875" s="401"/>
      <c r="CE875" s="400"/>
      <c r="CF875" s="401"/>
      <c r="CG875" s="400"/>
      <c r="CH875" s="401"/>
      <c r="CI875" s="400"/>
      <c r="CJ875" s="401"/>
      <c r="CK875" s="400"/>
      <c r="CL875" s="401"/>
      <c r="CM875" s="400"/>
      <c r="CN875" s="401"/>
      <c r="CO875" s="400"/>
      <c r="CP875" s="401"/>
      <c r="CQ875" s="400"/>
      <c r="CR875" s="401"/>
      <c r="CS875" s="400"/>
      <c r="CT875" s="401"/>
      <c r="CU875" s="400"/>
      <c r="CV875" s="401"/>
      <c r="CW875" s="400"/>
      <c r="CX875" s="401"/>
      <c r="CY875" s="400"/>
      <c r="CZ875" s="401"/>
      <c r="DA875" s="400"/>
      <c r="DB875" s="401"/>
      <c r="DC875" s="400"/>
      <c r="DD875" s="401"/>
      <c r="DE875" s="400"/>
      <c r="DF875" s="401"/>
      <c r="DG875" s="400"/>
      <c r="DH875" s="401"/>
      <c r="DI875" s="400"/>
      <c r="DJ875" s="401"/>
      <c r="DK875" s="400"/>
      <c r="DL875" s="401"/>
      <c r="DM875" s="400"/>
      <c r="DN875" s="401"/>
      <c r="DO875" s="400"/>
      <c r="DP875" s="401"/>
      <c r="DQ875" s="400"/>
      <c r="DR875" s="401"/>
      <c r="DS875" s="400"/>
      <c r="DT875" s="401"/>
      <c r="DU875" s="400"/>
      <c r="DV875" s="401"/>
      <c r="DW875" s="400"/>
      <c r="DX875" s="401"/>
      <c r="DY875" s="400"/>
      <c r="DZ875" s="401"/>
      <c r="EA875" s="400"/>
      <c r="EB875" s="401"/>
      <c r="EC875" s="400"/>
      <c r="ED875" s="401"/>
      <c r="EE875" s="400"/>
      <c r="EF875" s="401"/>
      <c r="EG875" s="400"/>
      <c r="EH875" s="401"/>
      <c r="EI875" s="400"/>
      <c r="EJ875" s="447"/>
      <c r="EK875" s="512"/>
      <c r="EL875" s="515"/>
      <c r="EM875" s="450"/>
      <c r="EN875" s="348"/>
      <c r="EO875" s="348"/>
      <c r="EP875" s="179">
        <f t="shared" si="961"/>
        <v>0</v>
      </c>
      <c r="EQ875" s="179">
        <f t="shared" si="962"/>
        <v>0</v>
      </c>
      <c r="ER875" s="179">
        <f t="shared" si="963"/>
        <v>0</v>
      </c>
      <c r="ES875" s="179">
        <f t="shared" si="964"/>
        <v>0</v>
      </c>
      <c r="ET875" s="179">
        <f t="shared" si="965"/>
        <v>0</v>
      </c>
      <c r="EU875" s="179">
        <f t="shared" si="966"/>
        <v>0</v>
      </c>
      <c r="EV875" s="172">
        <f t="shared" si="967"/>
        <v>0</v>
      </c>
      <c r="EW875" s="253"/>
      <c r="EX875" s="254">
        <v>0</v>
      </c>
      <c r="EY875" s="180">
        <v>0</v>
      </c>
      <c r="EZ875" s="255">
        <v>0</v>
      </c>
      <c r="FA875" s="255">
        <v>0</v>
      </c>
      <c r="FB875" s="180">
        <f>SUM(FF875:GI875)/2</f>
        <v>0</v>
      </c>
      <c r="FC875" s="256">
        <f>N875*km*'VALORES TABELA'!$B$13</f>
        <v>0</v>
      </c>
      <c r="FD875" s="250">
        <f t="shared" si="995"/>
        <v>0</v>
      </c>
      <c r="FE875" s="257"/>
      <c r="FF875" s="181">
        <f>((Q875+S875)*Percapita)+((R875+T875)*Cadeirante)</f>
        <v>0</v>
      </c>
      <c r="FG875" s="181">
        <f>((U875+W875)*Percapita/30*FG$4)+((V875+X875)*Cadeirante/30*FG$4)</f>
        <v>0</v>
      </c>
      <c r="FH875" s="181">
        <f>((Y875+AA875)*Percapita/30*FH$4)+((Z875+AB875)*Cadeirante/30*FH$4)</f>
        <v>0</v>
      </c>
      <c r="FI875" s="181">
        <f>((AC875+AE875)*Percapita/30*FI$4)+((AD875+AF875)*Cadeirante/30*FI$4)</f>
        <v>0</v>
      </c>
      <c r="FJ875" s="181">
        <f>((AG875+AI875)*Percapita/30*FJ$4)+((AH875+AJ875)*Cadeirante/30*FJ$4)</f>
        <v>0</v>
      </c>
      <c r="FK875" s="181">
        <f>((AK875+AM875)*Percapita/30*FK$4)+((AL875+AN875)*Cadeirante/30*FK$4)</f>
        <v>0</v>
      </c>
      <c r="FL875" s="181">
        <f>((AO875+AQ875)*Percapita/30*FL$4)+((AP875+AR875)*Cadeirante/30*FL$4)</f>
        <v>0</v>
      </c>
      <c r="FM875" s="181">
        <f>((AS875+AU875)*Percapita/30*FM$4)+((AT875+AV875)*Cadeirante/30*FM$4)</f>
        <v>0</v>
      </c>
      <c r="FN875" s="181">
        <f>((AW875+AY875)*Percapita/30*FN$4)+((AX875+AZ875)*Cadeirante/30*FN$4)</f>
        <v>0</v>
      </c>
      <c r="FO875" s="181">
        <f>((BA875+BC875)*Percapita/30*FO$4)+((BB875+BD875)*Cadeirante/30*FO$4)</f>
        <v>0</v>
      </c>
      <c r="FP875" s="181">
        <f>((BE875+BG875)*Percapita/30*FP$4)+((BF875+BH875)*Cadeirante/30*FP$4)</f>
        <v>0</v>
      </c>
      <c r="FQ875" s="181">
        <f>((BI875+BK875)*Percapita/30*FQ$4)+((BJ875+BL875)*Cadeirante/30*FQ$4)</f>
        <v>0</v>
      </c>
      <c r="FR875" s="181">
        <f>((BM875+BO875)*Percapita/30*FR$4)+((BN875+BP875)*Cadeirante/30*FR$4)</f>
        <v>0</v>
      </c>
      <c r="FS875" s="181">
        <f>((BQ875+BS875)*Percapita/30*FS$4)+((BR875+BT875)*Cadeirante/30*FS$4)</f>
        <v>0</v>
      </c>
      <c r="FT875" s="181">
        <f>((BU875+BW875)*Percapita/30*FT$4)+((BV875+BX875)*Cadeirante/30*FT$4)</f>
        <v>0</v>
      </c>
      <c r="FU875" s="181">
        <f>((BY875+CA875)*Percapita/30*FU$4)+((BZ875+CB875)*Cadeirante/30*FU$4)</f>
        <v>0</v>
      </c>
      <c r="FV875" s="181">
        <f>((CC875+CE875)*Percapita/30*FV$4)+((CD875+CF875)*Cadeirante/30*FV$4)</f>
        <v>0</v>
      </c>
      <c r="FW875" s="181">
        <f>((CG875+CI875)*Percapita/30*FW$4)+((CI875+CK875)*Cadeirante/30*FW$4)</f>
        <v>0</v>
      </c>
      <c r="FX875" s="181">
        <f>((CK875+CM875)*Percapita/30*FX$4)+((CL875+CN875)*Cadeirante/30*FX$4)</f>
        <v>0</v>
      </c>
      <c r="FY875" s="181">
        <f>((CO875+CQ875)*Percapita/30*FY$4)+((CP875+CR875)*Cadeirante/30*FY$4)</f>
        <v>0</v>
      </c>
      <c r="FZ875" s="181">
        <f>((CS875+CU875)*Percapita/30*FZ$4)+((CT875+CV875)*Cadeirante/30*FZ$4)</f>
        <v>0</v>
      </c>
      <c r="GA875" s="181">
        <f>((CW875+CY875)*Percapita/30*GA$4)+((CX875+CZ875)*Cadeirante/30*GA$4)</f>
        <v>0</v>
      </c>
      <c r="GB875" s="181">
        <f>((DA875+DC875)*Percapita/30*GB$4)+((DB875+DD875)*Cadeirante/30*GB$4)</f>
        <v>0</v>
      </c>
      <c r="GC875" s="181">
        <f>((DE875+DG875)*Percapita/30*GC$4)+((DF875+DH875)*Cadeirante/30*GC$4)</f>
        <v>0</v>
      </c>
      <c r="GD875" s="181">
        <f>((DI875+DK875)*Percapita/30*GD$4)+((DJ875+DL875)*Cadeirante/30*GD$4)</f>
        <v>0</v>
      </c>
      <c r="GE875" s="181">
        <f>((DM875+DO875)*Percapita/30*GE$4)+((DN875+DP875)*Cadeirante/30*GE$4)</f>
        <v>0</v>
      </c>
      <c r="GF875" s="181">
        <f>((DQ875+DS875)*Percapita/30*GF$4)+((DR875+DT875)*Cadeirante/30*GF$4)</f>
        <v>0</v>
      </c>
      <c r="GG875" s="181">
        <f>((DU875+DW875)*Percapita/30*GG$4)+((DV875+DX875)*Cadeirante/30*GG$4)</f>
        <v>0</v>
      </c>
      <c r="GH875" s="181">
        <f>((DY875+EA875)*Percapita/30*GH$4)+((DZ875+EB875)*Cadeirante/30*GH$4)</f>
        <v>0</v>
      </c>
      <c r="GI875" s="181">
        <f>((EC875+EE875)*Percapita/30*GI$4)+((ED875+EF875)*Cadeirante/30*GI$4)</f>
        <v>0</v>
      </c>
      <c r="GJ875" s="181">
        <f>((EG875+EI875)*Percapita)+((EH875+EJ875)*Cadeirante)</f>
        <v>0</v>
      </c>
      <c r="GK875" s="258"/>
      <c r="GL875" s="103">
        <f t="shared" si="968"/>
        <v>0</v>
      </c>
      <c r="GM875" s="124"/>
      <c r="GN875" s="182"/>
      <c r="GO875" s="182"/>
      <c r="GP875" s="182"/>
      <c r="GQ875" s="182"/>
      <c r="GR875" s="182"/>
      <c r="GS875" s="182"/>
      <c r="GT875" s="182"/>
      <c r="GU875" s="182"/>
      <c r="GV875" s="182"/>
      <c r="GW875" s="182"/>
      <c r="GX875" s="182"/>
      <c r="GY875" s="182"/>
      <c r="GZ875" s="182"/>
      <c r="HA875" s="182"/>
      <c r="HB875" s="182"/>
      <c r="HC875" s="182"/>
      <c r="HD875" s="182"/>
      <c r="HE875" s="182"/>
      <c r="HF875" s="182"/>
      <c r="HG875" s="182"/>
      <c r="HH875" s="182"/>
      <c r="HI875" s="182"/>
      <c r="HJ875" s="182"/>
      <c r="HK875" s="182"/>
      <c r="HL875" s="182"/>
      <c r="HM875" s="182"/>
      <c r="HN875" s="182"/>
      <c r="HO875" s="182"/>
      <c r="HP875" s="259"/>
      <c r="HQ875" s="64"/>
      <c r="HW875" s="257"/>
      <c r="HY875" s="280">
        <f t="shared" si="996"/>
        <v>0</v>
      </c>
      <c r="HZ875" s="280">
        <f t="shared" si="997"/>
        <v>0</v>
      </c>
      <c r="IA875" s="280">
        <f t="shared" si="998"/>
        <v>0</v>
      </c>
    </row>
    <row r="876" spans="1:237" s="106" customFormat="1" ht="22.5" customHeight="1" x14ac:dyDescent="0.25">
      <c r="A876" t="s">
        <v>3959</v>
      </c>
      <c r="B876" s="522" t="s">
        <v>3960</v>
      </c>
      <c r="C876" s="523">
        <v>2</v>
      </c>
      <c r="D876" s="524" t="s">
        <v>3952</v>
      </c>
      <c r="E876" s="524" t="s">
        <v>3961</v>
      </c>
      <c r="F876" s="525" t="s">
        <v>3222</v>
      </c>
      <c r="G876" s="525" t="s">
        <v>3223</v>
      </c>
      <c r="H876" s="350" t="s">
        <v>250</v>
      </c>
      <c r="I876" s="351" t="s">
        <v>3962</v>
      </c>
      <c r="J876" s="409" t="s">
        <v>3337</v>
      </c>
      <c r="K876" s="410" t="s">
        <v>3228</v>
      </c>
      <c r="L876" s="329">
        <f>CONTINUA!BV876</f>
        <v>0</v>
      </c>
      <c r="M876" s="329">
        <f>CONTINUA!BW876</f>
        <v>0</v>
      </c>
      <c r="N876" s="657"/>
      <c r="O876" s="658" t="s">
        <v>4239</v>
      </c>
      <c r="P876" s="659" t="s">
        <v>206</v>
      </c>
      <c r="Q876" s="400">
        <v>7</v>
      </c>
      <c r="R876" s="401">
        <v>1</v>
      </c>
      <c r="S876" s="400"/>
      <c r="T876" s="401"/>
      <c r="U876" s="400"/>
      <c r="V876" s="401"/>
      <c r="W876" s="400"/>
      <c r="X876" s="401"/>
      <c r="Y876" s="400"/>
      <c r="Z876" s="401"/>
      <c r="AA876" s="400"/>
      <c r="AB876" s="401"/>
      <c r="AC876" s="400"/>
      <c r="AD876" s="401"/>
      <c r="AE876" s="400"/>
      <c r="AF876" s="401"/>
      <c r="AG876" s="400"/>
      <c r="AH876" s="401"/>
      <c r="AI876" s="400"/>
      <c r="AJ876" s="401"/>
      <c r="AK876" s="400"/>
      <c r="AL876" s="401"/>
      <c r="AM876" s="400"/>
      <c r="AN876" s="401"/>
      <c r="AO876" s="400"/>
      <c r="AP876" s="401"/>
      <c r="AQ876" s="400"/>
      <c r="AR876" s="401"/>
      <c r="AS876" s="400"/>
      <c r="AT876" s="401"/>
      <c r="AU876" s="400"/>
      <c r="AV876" s="401"/>
      <c r="AW876" s="400"/>
      <c r="AX876" s="401"/>
      <c r="AY876" s="400"/>
      <c r="AZ876" s="401"/>
      <c r="BA876" s="400"/>
      <c r="BB876" s="401"/>
      <c r="BC876" s="400"/>
      <c r="BD876" s="401"/>
      <c r="BE876" s="400"/>
      <c r="BF876" s="401"/>
      <c r="BG876" s="400"/>
      <c r="BH876" s="401"/>
      <c r="BI876" s="400"/>
      <c r="BJ876" s="401"/>
      <c r="BK876" s="400"/>
      <c r="BL876" s="401"/>
      <c r="BM876" s="400"/>
      <c r="BN876" s="401"/>
      <c r="BO876" s="400"/>
      <c r="BP876" s="401"/>
      <c r="BQ876" s="400"/>
      <c r="BR876" s="401"/>
      <c r="BS876" s="400"/>
      <c r="BT876" s="401"/>
      <c r="BU876" s="400"/>
      <c r="BV876" s="401"/>
      <c r="BW876" s="400"/>
      <c r="BX876" s="401"/>
      <c r="BY876" s="400"/>
      <c r="BZ876" s="401"/>
      <c r="CA876" s="400"/>
      <c r="CB876" s="401"/>
      <c r="CC876" s="400"/>
      <c r="CD876" s="401"/>
      <c r="CE876" s="400"/>
      <c r="CF876" s="401"/>
      <c r="CG876" s="400"/>
      <c r="CH876" s="401"/>
      <c r="CI876" s="400"/>
      <c r="CJ876" s="401"/>
      <c r="CK876" s="400"/>
      <c r="CL876" s="401"/>
      <c r="CM876" s="400"/>
      <c r="CN876" s="401"/>
      <c r="CO876" s="400"/>
      <c r="CP876" s="401"/>
      <c r="CQ876" s="400"/>
      <c r="CR876" s="401"/>
      <c r="CS876" s="400"/>
      <c r="CT876" s="401"/>
      <c r="CU876" s="400"/>
      <c r="CV876" s="401"/>
      <c r="CW876" s="400"/>
      <c r="CX876" s="401"/>
      <c r="CY876" s="400"/>
      <c r="CZ876" s="401"/>
      <c r="DA876" s="400"/>
      <c r="DB876" s="401"/>
      <c r="DC876" s="400"/>
      <c r="DD876" s="401"/>
      <c r="DE876" s="400"/>
      <c r="DF876" s="401"/>
      <c r="DG876" s="400"/>
      <c r="DH876" s="401"/>
      <c r="DI876" s="400"/>
      <c r="DJ876" s="401"/>
      <c r="DK876" s="400"/>
      <c r="DL876" s="401"/>
      <c r="DM876" s="400"/>
      <c r="DN876" s="401"/>
      <c r="DO876" s="400"/>
      <c r="DP876" s="401"/>
      <c r="DQ876" s="400"/>
      <c r="DR876" s="401"/>
      <c r="DS876" s="400"/>
      <c r="DT876" s="401"/>
      <c r="DU876" s="400"/>
      <c r="DV876" s="401"/>
      <c r="DW876" s="400"/>
      <c r="DX876" s="401"/>
      <c r="DY876" s="400"/>
      <c r="DZ876" s="401"/>
      <c r="EA876" s="400"/>
      <c r="EB876" s="401"/>
      <c r="EC876" s="400"/>
      <c r="ED876" s="401"/>
      <c r="EE876" s="400"/>
      <c r="EF876" s="401"/>
      <c r="EG876" s="400"/>
      <c r="EH876" s="401"/>
      <c r="EI876" s="400"/>
      <c r="EJ876" s="447"/>
      <c r="EK876" s="510"/>
      <c r="EL876" s="513"/>
      <c r="EM876" s="520"/>
      <c r="EN876" s="520"/>
      <c r="EO876" s="520"/>
      <c r="EP876" s="171">
        <f t="shared" si="961"/>
        <v>7</v>
      </c>
      <c r="EQ876" s="171">
        <f t="shared" si="962"/>
        <v>0</v>
      </c>
      <c r="ER876" s="171">
        <f t="shared" si="963"/>
        <v>0</v>
      </c>
      <c r="ES876" s="171">
        <f t="shared" si="964"/>
        <v>1</v>
      </c>
      <c r="ET876" s="171">
        <f t="shared" si="965"/>
        <v>0</v>
      </c>
      <c r="EU876" s="171">
        <f t="shared" si="966"/>
        <v>0</v>
      </c>
      <c r="EV876" s="172">
        <f t="shared" si="967"/>
        <v>8</v>
      </c>
      <c r="EW876" s="367">
        <f>IF(C876=4,IF(MAX(Q876:EJ878)&gt;0,(Especiall/30*(IF(($G876-$F876)=($G$5-$F$5),30,IF(DAY($G876)=31,($G876-$F876),($G876-$F876)+1)))),0),0)</f>
        <v>0</v>
      </c>
      <c r="EX876" s="248">
        <f t="shared" ref="EX876:EX879" si="999">FF876</f>
        <v>16320.080000000002</v>
      </c>
      <c r="EY876" s="174">
        <f>(L876*regular)+(M876*Cadeirantee)</f>
        <v>0</v>
      </c>
      <c r="EZ876" s="249">
        <f>SUMIF(FG876:GJ876,"&gt;0")</f>
        <v>0</v>
      </c>
      <c r="FA876" s="249">
        <f>SUMIF(FG876:GJ876,"&lt;0")+SUMIF(GN876:HP876,"&lt;0")</f>
        <v>0</v>
      </c>
      <c r="FB876" s="174">
        <v>0</v>
      </c>
      <c r="FC876" s="175">
        <f>N876*km*'VALORES TABELA'!$B$13</f>
        <v>0</v>
      </c>
      <c r="FD876" s="250">
        <f>GL876</f>
        <v>0</v>
      </c>
      <c r="FE876" s="176">
        <f>(EW876+EW877+EW878+EW879+EX876+EX877+EX878+EX879+EY876+EY877+EY878+EY879+EY880+EZ876+EZ877+EZ878+EZ879+FA876+FA877+FA878+FA879+FC876+FC877+FC878+FC879+HY876-HZ876-IA876+FD876+FD877+FD878+FD879+FB880)</f>
        <v>16320.080000000002</v>
      </c>
      <c r="FF876" s="177">
        <f>IF(C876=4,SUM(Q876+Q877+Q878+S876+S877+S878)*Percapita/30*FF$4+(R876+R877+R878+T876+T877+T878)*Cadeirante/30*FF$4,IF(C876=3,IF(Q879+S879=10,Fixo/30*FF$4+(Q876+Q877+Q878+S876+S877+S878)*Percapita/30*FF$4+(R879+T879)*Cadeirante/30*FF$4,IF(Q879+S879&lt;=9,(Q879+S879)*Crechee/30*FF$4)+(R879+T879)*Cadeirante/30*FF$4+(Q876+Q877+Q878+S876+S877+S878)*Percapita/30*FF$4)+IF(Q879+S879&gt;=11,Fixo/30*FF$4+(Q879+S879-10)*Crechee/30*FF$4,0),IF(C876=2,IF(R876+R877+R878+R879+T876+T877+T878+T879=1,Cadeirante/30*FF$4,IF(R876+R877+R878+R879+T876+T877+T878+T879=2,Fixo/30*FF$4,IF(R876+R877+R878+R879+T876+T877+T878+T879&gt;2,Fixo/30*FF$4+(R876+R877+R878+R879+T876+T877+T878+T879-2)*Cadeirante/30*FF$4)))+(Q876+Q877+Q878+S876+S877+S878)*Percapita/30*FF$4+(Q879+S879)*Crechee/30*FF$4,IF(C876=1,IF(Q876+Q877+Q878+R876+R877+R878+S876+S877+S878+T876+T877+T878&lt;=15,(Q876+Q877+Q878+S876+S877+S878)*Percapita/30*FF$4,IF(Q876+Q877+Q878+R876+R877+R878+S876+S877+S878+T876+T877+T878&gt;=16,Fixo/30*FF$4+(Q876+Q877+Q878+R876+R877+R878+S876+S877+S878+T876+T877-16)*Percapita/30*FF$4))))))</f>
        <v>16320.080000000002</v>
      </c>
      <c r="FG876" s="177">
        <f>IF(C876=4,SUM(U876+U877+U878+W876+W877+W878)*Percapita/30*FG$4+(V876+V877+V878+X876+X877+X878)*Cadeirante/30*FG$4,IF(C876=3,IF(U879+W879=10,Fixo/30*FG$4+(U876+U877+U878+W876+W877+W878)*Percapita/30*FG$4+(V879+X879)*Cadeirante/30*FG$4,IF(U879+W879&lt;=9,(U879+W879)*Crechee/30*FG$4)+(V879+X879)*Cadeirante/30*FG$4+(U876+U877+U878+W876+W877+W878)*Percapita/30*FG$4)+IF(U879+W879&gt;=11,Fixo/30*FG$4+(U879+W879-10)*Crechee/30*FG$4,0),IF(C876=2,IF(V876+V877+V878+V879+X876+X877+X878+X879=1,Cadeirante/30*FG$4,IF(V876+V877+V878+V879+X876+X877+X878+X879=2,Fixo/30*FG$4,IF(V876+V877+V878+V879+X876+X877+X878+X879&gt;2,Fixo/30*FG$4+(V876+V877+V878+V879+X876+X877+X878+X879-2)*Cadeirante/30*FG$4)))+(U876+U877+U878+W876+W877+W878)*Percapita/30*FG$4+(U879+W879)*Crechee/30*FG$4,IF(C876=1,IF(U876+U877+U878+V876+V877+V878+W876+W877+W878+X876+X877+X878&lt;=15,(U876+U877+U878+W876+W877+W878)*Percapita/30*FG$4,IF(U876+U877+U878+V876+V877+V878+W876+W877+W878+X876+X877+X878&gt;=16,Fixo/30*FG$4+(U876+U877+U878+V876+V877+V878+W876+W877+W878+X876+X877-16)*Percapita/30*FG$4))))))</f>
        <v>0</v>
      </c>
      <c r="FH876" s="177">
        <f>IF(C876=4,SUM(Y876+Y877+Y878+AA876+AA877+AA878)*Percapita/30*FH$4+(Z876+Z877+Z878+AB876+AB877+AB878)*Cadeirante/30*FH$4,IF(C876=3,IF(Y879+AA879=10,Fixo/30*FH$4+(Y876+Y877+Y878+AA876+AA877+AA878)*Percapita/30*FH$4+(Z879+AB879)*Cadeirante/30*FH$4,IF(Y879+AA879&lt;=9,(Y879+AA879)*Crechee/30*FH$4)+(Z879+AB879)*Cadeirante/30*FH$4+(Y876+Y877+Y878+AA876+AA877+AA878)*Percapita/30*FH$4)+IF(Y879+AA879&gt;=11,Fixo/30*FH$4+(Y879+AA879-10)*Crechee/30*FH$4,0),IF(C876=2,IF(Z876+Z877+Z878+Z879+AB876+AB877+AB878+AB879=1,Cadeirante/30*FH$4,IF(Z876+Z877+Z878+Z879+AB876+AB877+AB878+AB879=2,Fixo/30*FH$4,IF(Z876+Z877+Z878+Z879+AB876+AB877+AB878+AB879&gt;2,Fixo/30*FH$4+(Z876+Z877+Z878+Z879+AB876+AB877+AB878+AB879-2)*Cadeirante/30*FH$4)))+(Y876+Y877+Y878+AA876+AA877+AA878)*Percapita/30*FH$4+(Y879+AA879)*Crechee/30*FH$4,IF(C876=1,IF(Y876+Y877+Y878+Z876+Z877+Z878+AA876+AA877+AA878+AB876+AB877+AB878&lt;=15,(Y876+Y877+Y878+AA876+AA877+AA878)*Percapita/30*FH$4,IF(Y876+Y877+Y878+Z876+Z877+Z878+AA876+AA877+AA878+AB876+AB877+AB878&gt;=16,Fixo/30*FH$4+(Y876+Y877+Y878+Z876+Z877+Z878+AA876+AA877+AA878+AB876+AB877-16)*Percapita/30*FH$4))))))</f>
        <v>0</v>
      </c>
      <c r="FI876" s="177">
        <f>IF(C876=4,SUM(AC876+AC877+AC878+AE876+AE877+AE878)*Percapita/30*FI$4+(AD876+AD877+AD878+AF876+AF877+AF878)*Cadeirante/30*FI$4,IF(C876=3,IF(AC879+AE879=10,Fixo/30*FI$4+(AC876+AC877+AC878+AE876+AE877+AE878)*Percapita/30*FI$4+(AD879+AF879)*Cadeirante/30*FI$4,IF(AC879+AE879&lt;=9,(AC879+AE879)*Crechee/30*FI$4)+(AD879+AF879)*Cadeirante/30*FI$4+(AC876+AC877+AC878+AE876+AE877+AE878)*Percapita/30*FI$4)+IF(AC879+AE879&gt;=11,Fixo/30*FI$4+(AC879+AE879-10)*Crechee/30*FI$4,0),IF(C876=2,IF(AD876+AD877+AD878+AD879+AF876+AF877+AF878+AF879=1,Cadeirante/30*FI$4,IF(AD876+AD877+AD878+AD879+AF876+AF877+AF878+AF879=2,Fixo/30*FI$4,IF(AD876+AD877+AD878+AD879+AF876+AF877+AF878+AF879&gt;2,Fixo/30*FI$4+(AD876+AD877+AD878+AD879+AF876+AF877+AF878+AF879-2)*Cadeirante/30*FI$4)))+(AC876+AC877+AC878+AE876+AE877+AE878)*Percapita/30*FI$4+(AC879+AE879)*Crechee/30*FI$4,IF(C876=1,IF(AC876+AC877+AC878+AD876+AD877+AD878+AE876+AE877+AE878+AF876+AF877+AF878&lt;=15,(AC876+AC877+AC878+AE876+AE877+AE878)*Percapita/30*FI$4,IF(AC876+AC877+AC878+AD876+AD877+AD878+AE876+AE877+AE878+AF876+AF877+AF878&gt;=16,Fixo/30*FI$4+(AC876+AC877+AC878+AD876+AD877+AD878+AE876+AE877+AE878+AF876+AF877-16)*Percapita/30*FI$4))))))</f>
        <v>0</v>
      </c>
      <c r="FJ876" s="177">
        <f>IF(C876=4,SUM(AG876+AG877+AG878+AI876+AI877+AI878)*Percapita/30*FJ$4+(AH876+AH877+AH878+AJ876+AJ877+AJ878)*Cadeirante/30*FJ$4,IF(C876=3,IF(AG879+AI879=10,Fixo/30*FJ$4+(AG876+AG877+AG878+AI876+AI877+AI878)*Percapita/30*FJ$4+(AH879+AJ879)*Cadeirante/30*FJ$4,IF(AG879+AI879&lt;=9,(AG879+AI879)*Crechee/30*FJ$4)+(AH879+AJ879)*Cadeirante/30*FJ$4+(AG876+AG877+AG878+AI876+AI877+AI878)*Percapita/30*FJ$4)+IF(AG879+AI879&gt;=11,Fixo/30*FJ$4+(AG879+AI879-10)*Crechee/30*FJ$4,0),IF(C876=2,IF(AH876+AH877+AH878+AH879+AJ876+AJ877+AJ878+AJ879=1,Cadeirante/30*FJ$4,IF(AH876+AH877+AH878+AH879+AJ876+AJ877+AJ878+AJ879=2,Fixo/30*FJ$4,IF(AH876+AH877+AH878+AH879+AJ876+AJ877+AJ878+AJ879&gt;2,Fixo/30*FJ$4+(AH876+AH877+AH878+AH879+AJ876+AJ877+AJ878+AJ879-2)*Cadeirante/30*FJ$4)))+(AG876+AG877+AG878+AI876+AI877+AI878)*Percapita/30*FJ$4+(AG879+AI879)*Crechee/30*FJ$4,IF(C876=1,IF(AG876+AG877+AG878+AH876+AH877+AH878+AI876+AI877+AI878+AJ876+AJ877+AJ878&lt;=15,(AG876+AG877+AG878+AI876+AI877+AI878)*Percapita/30*FJ$4,IF(AG876+AG877+AG878+AH876+AH877+AH878+AI876+AI877+AI878+AJ876+AJ877+AJ878&gt;=16,Fixo/30*FJ$4+(AG876+AG877+AG878+AH876+AH877+AH878+AI876+AI877+AI878+AJ876+AJ877-16)*Percapita/30*FJ$4))))))</f>
        <v>0</v>
      </c>
      <c r="FK876" s="177">
        <f>IF(C876=4,SUM(AK876+AK877+AK878+AM876+AM877+AM878)*Percapita/30*FK$4+(AL876+AL877+AL878+AN876+AN877+AN878)*Cadeirante/30*FK$4,IF(C876=3,IF(AK879+AM879=10,Fixo/30*FK$4+(AK876+AK877+AK878+AM876+AM877+AM878)*Percapita/30*FK$4+(AL879+AN879)*Cadeirante/30*FK$4,IF(AK879+AM879&lt;=9,(AK879+AM879)*Crechee/30*FK$4)+(AL879+AN879)*Cadeirante/30*FK$4+(AK876+AK877+AK878+AM876+AM877+AM878)*Percapita/30*FK$4)+IF(AK879+AM879&gt;=11,Fixo/30*FK$4+(AK879+AM879-10)*Crechee/30*FK$4,0),IF(C876=2,IF(AL876+AL877+AL878+AL879+AN876+AN877+AN878+AN879=1,Cadeirante/30*FK$4,IF(AL876+AL877+AL878+AL879+AN876+AN877+AN878+AN879=2,Fixo/30*FK$4,IF(AL876+AL877+AL878+AL879+AN876+AN877+AN878+AN879&gt;2,Fixo/30*FK$4+(AL876+AL877+AL878+AL879+AN876+AN877+AN878+AN879-2)*Cadeirante/30*FK$4)))+(AK876+AK877+AK878+AM876+AM877+AM878)*Percapita/30*FK$4+(AK879+AM879)*Crechee/30*FK$4,IF(C876=1,IF(AK876+AK877+AK878+AL876+AL877+AL878+AM876+AM877+AM878+AN876+AN877+AN878&lt;=15,(AK876+AK877+AK878+AM876+AM877+AM878)*Percapita/30*FK$4,IF(AK876+AK877+AK878+AL876+AL877+AL878+AM876+AM877+AM878+AN876+AN877+AN878&gt;=16,Fixo/30*FK$4+(AK876+AK877+AK878+AL876+AL877+AL878+AM876+AM877+AM878+AN876+AN877-16)*Percapita/30*FK$4))))))</f>
        <v>0</v>
      </c>
      <c r="FL876" s="177">
        <f>IF(C876=4,SUM(AO876+AO877+AO878+AQ876+AQ877+AQ878)*Percapita/30*FL$4+(AP876+AP877+AP878+AR876+AR877+AR878)*Cadeirante/30*FL$4,IF(C876=3,IF(AO879+AQ879=10,Fixo/30*FL$4+(AO876+AO877+AO878+AQ876+AQ877+AQ878)*Percapita/30*FL$4+(AP879+AR879)*Cadeirante/30*FL$4,IF(AO879+AQ879&lt;=9,(AO879+AQ879)*Crechee/30*FL$4)+(AP879+AR879)*Cadeirante/30*FL$4+(AO876+AO877+AO878+AQ876+AQ877+AQ878)*Percapita/30*FL$4)+IF(AO879+AQ879&gt;=11,Fixo/30*FL$4+(AO879+AQ879-10)*Crechee/30*FL$4,0),IF(C876=2,IF(AP876+AP877+AP878+AP879+AR876+AR877+AR878+AR879=1,Cadeirante/30*FL$4,IF(AP876+AP877+AP878+AP879+AR876+AR877+AR878+AR879=2,Fixo/30*FL$4,IF(AP876+AP877+AP878+AP879+AR876+AR877+AR878+AR879&gt;2,Fixo/30*FL$4+(AP876+AP877+AP878+AP879+AR876+AR877+AR878+AR879-2)*Cadeirante/30*FL$4)))+(AO876+AO877+AO878+AQ876+AQ877+AQ878)*Percapita/30*FL$4+(AO879+AQ879)*Crechee/30*FL$4,IF(C876=1,IF(AO876+AO877+AO878+AP876+AP877+AP878+AQ876+AQ877+AQ878+AR876+AR877+AR878&lt;=15,(AO876+AO877+AO878+AQ876+AQ877+AQ878)*Percapita/30*FL$4,IF(AO876+AO877+AO878+AP876+AP877+AP878+AQ876+AQ877+AQ878+AR876+AR877+AR878&gt;=16,Fixo/30*FL$4+(AO876+AO877+AO878+AP876+AP877+AP878+AQ876+AQ877+AQ878+AR876+AR877-16)*Percapita/30*FL$4))))))</f>
        <v>0</v>
      </c>
      <c r="FM876" s="177">
        <f>IF(C876=4,SUM(AS876+AS877+AS878+AU876+AU877+AU878)*Percapita/30*FM$4+(AT876+AT877+AT878+AV876+AV877+AV878)*Cadeirante/30*FM$4,IF(C876=3,IF(AS879+AU879=10,Fixo/30*FM$4+(AS876+AS877+AS878+AU876+AU877+AU878)*Percapita/30*FM$4+(AT879+AV879)*Cadeirante/30*FM$4,IF(AS879+AU879&lt;=9,(AS879+AU879)*Crechee/30*FM$4)+(AT879+AV879)*Cadeirante/30*FM$4+(AS876+AS877+AS878+AU876+AU877+AU878)*Percapita/30*FM$4)+IF(AS879+AU879&gt;=11,Fixo/30*FM$4+(AS879+AU879-10)*Crechee/30*FM$4,0),IF(C876=2,IF(AT876+AT877+AT878+AT879+AV876+AV877+AV878+AV879=1,Cadeirante/30*FM$4,IF(AT876+AT877+AT878+AT879+AV876+AV877+AV878+AV879=2,Fixo/30*FM$4,IF(AT876+AT877+AT878+AT879+AV876+AV877+AV878+AV879&gt;2,Fixo/30*FM$4+(AT876+AT877+AT878+AT879+AV876+AV877+AV878+AV879-2)*Cadeirante/30*FM$4)))+(AS876+AS877+AS878+AU876+AU877+AU878)*Percapita/30*FM$4+(AS879+AU879)*Crechee/30*FM$4,IF(C876=1,IF(AS876+AS877+AS878+AT876+AT877+AT878+AU876+AU877+AU878+AV876+AV877+AV878&lt;=15,(AS876+AS877+AS878+AU876+AU877+AU878)*Percapita/30*FM$4,IF(AS876+AS877+AS878+AT876+AT877+AT878+AU876+AU877+AU878+AV876+AV877+AV878&gt;=16,Fixo/30*FM$4+(AS876+AS877+AS878+AT876+AT877+AT878+AU876+AU877+AU878+AV876+AV877-16)*Percapita/30*FM$4))))))</f>
        <v>0</v>
      </c>
      <c r="FN876" s="177">
        <f>IF(C876=4,SUM(AW876+AW877+AW878+AY876+AY877+AY878)*Percapita/30*FN$4+(AX876+AX877+AX878+AZ876+AZ877+AZ878)*Cadeirante/30*FN$4,IF(C876=3,IF(AW879+AY879=10,Fixo/30*FN$4+(AW876+AW877+AW878+AY876+AY877+AY878)*Percapita/30*FN$4+(AX879+AZ879)*Cadeirante/30*FN$4,IF(AW879+AY879&lt;=9,(AW879+AY879)*Crechee/30*FN$4)+(AX879+AZ879)*Cadeirante/30*FN$4+(AW876+AW877+AW878+AY876+AY877+AY878)*Percapita/30*FN$4)+IF(AW879+AY879&gt;=11,Fixo/30*FN$4+(AW879+AY879-10)*Crechee/30*FN$4,0),IF(C876=2,IF(AX876+AX877+AX878+AX879+AZ876+AZ877+AZ878+AZ879=1,Cadeirante/30*FN$4,IF(AX876+AX877+AX878+AX879+AZ876+AZ877+AZ878+AZ879=2,Fixo/30*FN$4,IF(AX876+AX877+AX878+AX879+AZ876+AZ877+AZ878+AZ879&gt;2,Fixo/30*FN$4+(AX876+AX877+AX878+AX879+AZ876+AZ877+AZ878+AZ879-2)*Cadeirante/30*FN$4)))+(AW876+AW877+AW878+AY876+AY877+AY878)*Percapita/30*FN$4+(AW879+AY879)*Crechee/30*FN$4,IF(C876=1,IF(AW876+AW877+AW878+AX876+AX877+AX878+AY876+AY877+AY878+AZ876+AZ877+AZ878&lt;=15,(AW876+AW877+AW878+AY876+AY877+AY878)*Percapita/30*FN$4,IF(AW876+AW877+AW878+AX876+AX877+AX878+AY876+AY877+AY878+AZ876+AZ877+AZ878&gt;=16,Fixo/30*FN$4+(AW876+AW877+AW878+AX876+AX877+AX878+AY876+AY877+AY878+AZ876+AZ877-16)*Percapita/30*FN$4))))))</f>
        <v>0</v>
      </c>
      <c r="FO876" s="177">
        <f>IF(C876=4,SUM(BA876+BA877+BA878+BC876+BC877+BC878)*Percapita/30*FO$4+(BB876+BB877+BB878+BD876+BD877+BD878)*Cadeirante/30*FO$4,IF(C876=3,IF(BA879+BC879=10,Fixo/30*FO$4+(BA876+BA877+BA878+BC876+BC877+BC878)*Percapita/30*FO$4+(BB879+BD879)*Cadeirante/30*FO$4,IF(BA879+BC879&lt;=9,(BA879+BC879)*Crechee/30*FO$4)+(BB879+BD879)*Cadeirante/30*FO$4+(BA876+BA877+BA878+BC876+BC877+BC878)*Percapita/30*FO$4)+IF(BA879+BC879&gt;=11,Fixo/30*FO$4+(BA879+BC879-10)*Crechee/30*FO$4,0),IF(C876=2,IF(BB876+BB877+BB878+BB879+BD876+BD877+BD878+BD879=1,Cadeirante/30*FO$4,IF(BB876+BB877+BB878+BB879+BD876+BD877+BD878+BD879=2,Fixo/30*FO$4,IF(BB876+BB877+BB878+BB879+BD876+BD877+BD878+BD879&gt;2,Fixo/30*FO$4+(BB876+BB877+BB878+BB879+BD876+BD877+BD878+BD879-2)*Cadeirante/30*FO$4)))+(BA876+BA877+BA878+BC876+BC877+BC878)*Percapita/30*FO$4+(BA879+BC879)*Crechee/30*FO$4,IF(C876=1,IF(BA876+BA877+BA878+BB876+BB877+BB878+BC876+BC877+BC878+BD876+BD877+BD878&lt;=15,(BA876+BA877+BA878+BC876+BC877+BC878)*Percapita/30*FO$4,IF(BA876+BA877+BA878+BB876+BB877+BB878+BC876+BC877+BC878+BD876+BD877+BD878&gt;=16,Fixo/30*FO$4+(BA876+BA877+BA878+BB876+BB877+BB878+BC876+BC877+BC878+BD876+BD877-16)*Percapita/30*FO$4))))))</f>
        <v>0</v>
      </c>
      <c r="FP876" s="177">
        <f>IF(C876=4,SUM(BE876+BE877+BE878+BG876+BG877+BG878)*Percapita/30*FP$4+(BF876+BF877+BF878+BH876+BH877+BH878)*Cadeirante/30*FP$4,IF(C876=3,IF(BE879+BG879=10,Fixo/30*FP$4+(BE876+BE877+BE878+BG876+BG877+BG878)*Percapita/30*FP$4+(BF879+BH879)*Cadeirante/30*FP$4,IF(BE879+BG879&lt;=9,(BE879+BG879)*Crechee/30*FP$4)+(BF879+BH879)*Cadeirante/30*FP$4+(BE876+BE877+BE878+BG876+BG877+BG878)*Percapita/30*FP$4)+IF(BE879+BG879&gt;=11,Fixo/30*FP$4+(BE879+BG879-10)*Crechee/30*FP$4,0),IF(C876=2,IF(BF876+BF877+BF878+BF879+BH876+BH877+BH878+BH879=1,Cadeirante/30*FP$4,IF(BF876+BF877+BF878+BF879+BH876+BH877+BH878+BH879=2,Fixo/30*FP$4,IF(BF876+BF877+BF878+BF879+BH876+BH877+BH878+BH879&gt;2,Fixo/30*FP$4+(BF876+BF877+BF878+BF879+BH876+BH877+BH878+BH879-2)*Cadeirante/30*FP$4)))+(BE876+BE877+BE878+BG876+BG877+BG878)*Percapita/30*FP$4+(BE879+BG879)*Crechee/30*FP$4,IF(C876=1,IF(BE876+BE877+BE878+BF876+BF877+BF878+BG876+BG877+BG878+BH876+BH877+BH878&lt;=15,(BE876+BE877+BE878+BG876+BG877+BG878)*Percapita/30*FP$4,IF(BE876+BE877+BE878+BF876+BF877+BF878+BG876+BG877+BG878+BH876+BH877+BH878&gt;=16,Fixo/30*FP$4+(BE876+BE877+BE878+BF876+BF877+BF878+BG876+BG877+BG878+BH876+BH877-16)*Percapita/30*FP$4))))))</f>
        <v>0</v>
      </c>
      <c r="FQ876" s="177">
        <f>IF(C876=4,SUM(BI876+BI877+BI878+BK876+BK877+BK878)*Percapita/30*FQ$4+(BJ876+BJ877+BJ878+BL876+BL877+BL878)*Cadeirante/30*FQ$4,IF(C876=3,IF(BI879+BK879=10,Fixo/30*FQ$4+(BI876+BI877+BI878+BK876+BK877+BK878)*Percapita/30*FQ$4+(BJ879+BL879)*Cadeirante/30*FQ$4,IF(BI879+BK879&lt;=9,(BI879+BK879)*Crechee/30*FQ$4)+(BJ879+BL879)*Cadeirante/30*FQ$4+(BI876+BI877+BI878+BK876+BK877+BK878)*Percapita/30*FQ$4)+IF(BI879+BK879&gt;=11,Fixo/30*FQ$4+(BI879+BK879-10)*Crechee/30*FQ$4,0),IF(C876=2,IF(BJ876+BJ877+BJ878+BJ879+BL876+BL877+BL878+BL879=1,Cadeirante/30*FQ$4,IF(BJ876+BJ877+BJ878+BJ879+BL876+BL877+BL878+BL879=2,Fixo/30*FQ$4,IF(BJ876+BJ877+BJ878+BJ879+BL876+BL877+BL878+BL879&gt;2,Fixo/30*FQ$4+(BJ876+BJ877+BJ878+BJ879+BL876+BL877+BL878+BL879-2)*Cadeirante/30*FQ$4)))+(BI876+BI877+BI878+BK876+BK877+BK878)*Percapita/30*FQ$4+(BI879+BK879)*Crechee/30*FQ$4,IF(C876=1,IF(BI876+BI877+BI878+BJ876+BJ877+BJ878+BK876+BK877+BK878+BL876+BL877+BL878&lt;=15,(BI876+BI877+BI878+BK876+BK877+BK878)*Percapita/30*FQ$4,IF(BI876+BI877+BI878+BJ876+BJ877+BJ878+BK876+BK877+BK878+BL876+BL877+BL878&gt;=16,Fixo/30*FQ$4+(BI876+BI877+BI878+BJ876+BJ877+BJ878+BK876+BK877+BK878+BL876+BL877-16)*Percapita/30*FQ$4))))))</f>
        <v>0</v>
      </c>
      <c r="FR876" s="177">
        <f>IF(C876=4,SUM(BM876+BM877+BM878+BO876+BO877+BO878)*Percapita/30*FR$4+(BN876+BN877+BN878+BP876+BP877+BP878)*Cadeirante/30*FR$4,IF(C876=3,IF(BM879+BO879=10,Fixo/30*FR$4+(BM876+BM877+BM878+BO876+BO877+BO878)*Percapita/30*FR$4+(BN879+BP879)*Cadeirante/30*FR$4,IF(BM879+BO879&lt;=9,(BM879+BO879)*Crechee/30*FR$4)+(BN879+BP879)*Cadeirante/30*FR$4+(BM876+BM877+BM878+BO876+BO877+BO878)*Percapita/30*FR$4)+IF(BM879+BO879&gt;=11,Fixo/30*FR$4+(BM879+BO879-10)*Crechee/30*FR$4,0),IF(C876=2,IF(BN876+BN877+BN878+BN879+BP876+BP877+BP878+BP879=1,Cadeirante/30*FR$4,IF(BN876+BN877+BN878+BN879+BP876+BP877+BP878+BP879=2,Fixo/30*FR$4,IF(BN876+BN877+BN878+BN879+BP876+BP877+BP878+BP879&gt;2,Fixo/30*FR$4+(BN876+BN877+BN878+BN879+BP876+BP877+BP878+BP879-2)*Cadeirante/30*FR$4)))+(BM876+BM877+BM878+BO876+BO877+BO878)*Percapita/30*FR$4+(BM879+BO879)*Crechee/30*FR$4,IF(C876=1,IF(BM876+BM877+BM878+BN876+BN877+BN878+BO876+BO877+BO878+BP876+BP877+BP878&lt;=15,(BM876+BM877+BM878+BO876+BO877+BO878)*Percapita/30*FR$4,IF(BM876+BM877+BM878+BN876+BN877+BN878+BO876+BO877+BO878+BP876+BP877+BP878&gt;=16,Fixo/30*FR$4+(BM876+BM877+BM878+BN876+BN877+BN878+BO876+BO877+BO878+BP876+BP877-16)*Percapita/30*FR$4))))))</f>
        <v>0</v>
      </c>
      <c r="FS876" s="177">
        <f>IF(C876=4,SUM(BQ876+BQ877+BQ878+BS876+BS877+BS878)*Percapita/30*FS$4+(BR876+BR877+BR878+BT876+BT877+BT878)*Cadeirante/30*FS$4,IF(C876=3,IF(BQ879+BS879=10,Fixo/30*FS$4+(BQ876+BQ877+BQ878+BS876+BS877+BS878)*Percapita/30*FS$4+(BR879+BT879)*Cadeirante/30*FS$4,IF(BQ879+BS879&lt;=9,(BQ879+BS879)*Crechee/30*FS$4)+(BR879+BT879)*Cadeirante/30*FS$4+(BQ876+BQ877+BQ878+BS876+BS877+BS878)*Percapita/30*FS$4)+IF(BQ879+BS879&gt;=11,Fixo/30*FS$4+(BQ879+BS879-10)*Crechee/30*FS$4,0),IF(C876=2,IF(BR876+BR877+BR878+BR879+BT876+BT877+BT878+BT879=1,Cadeirante/30*FS$4,IF(BR876+BR877+BR878+BR879+BT876+BT877+BT878+BT879=2,Fixo/30*FS$4,IF(BR876+BR877+BR878+BR879+BT876+BT877+BT878+BT879&gt;2,Fixo/30*FS$4+(BR876+BR877+BR878+BR879+BT876+BT877+BT878+BT879-2)*Cadeirante/30*FS$4)))+(BQ876+BQ877+BQ878+BS876+BS877+BS878)*Percapita/30*FS$4+(BQ879+BS879)*Crechee/30*FS$4,IF(C876=1,IF(BQ876+BQ877+BQ878+BR876+BR877+BR878+BS876+BS877+BS878+BT876+BT877+BT878&lt;=15,(BQ876+BQ877+BQ878+BS876+BS877+BS878)*Percapita/30*FS$4,IF(BQ876+BQ877+BQ878+BR876+BR877+BR878+BS876+BS877+BS878+BT876+BT877+BT878&gt;=16,Fixo/30*FS$4+(BQ876+BQ877+BQ878+BR876+BR877+BR878+BS876+BS877+BS878+BT876+BT877-16)*Percapita/30*FS$4))))))</f>
        <v>0</v>
      </c>
      <c r="FT876" s="177">
        <f>IF(C876=4,SUM(BU876+BU877+BU878+BW876+BW877+BW878)*Percapita/30*FT$4+(BV876+BV877+BV878+BX876+BX877+BX878)*Cadeirante/30*FT$4,IF(C876=3,IF(BU879+BW879=10,Fixo/30*FT$4+(BU876+BU877+BU878+BW876+BW877+BW878)*Percapita/30*FT$4+(BV879+BX879)*Cadeirante/30*FT$4,IF(BU879+BW879&lt;=9,(BU879+BW879)*Crechee/30*FT$4)+(BV879+BX879)*Cadeirante/30*FT$4+(BU876+BU877+BU878+BW876+BW877+BW878)*Percapita/30*FT$4)+IF(BU879+BW879&gt;=11,Fixo/30*FT$4+(BU879+BW879-10)*Crechee/30*FT$4,0),IF(C876=2,IF(BV876+BV877+BV878+BV879+BX876+BX877+BX878+BX879=1,Cadeirante/30*FT$4,IF(BV876+BV877+BV878+BV879+BX876+BX877+BX878+BX879=2,Fixo/30*FT$4,IF(BV876+BV877+BV878+BV879+BX876+BX877+BX878+BX879&gt;2,Fixo/30*FT$4+(BV876+BV877+BV878+BV879+BX876+BX877+BX878+BX879-2)*Cadeirante/30*FT$4)))+(BU876+BU877+BU878+BW876+BW877+BW878)*Percapita/30*FT$4+(BU879+BW879)*Crechee/30*FT$4,IF(C876=1,IF(BU876+BU877+BU878+BV876+BV877+BV878+BW876+BW877+BW878+BX876+BX877+BX878&lt;=15,(BU876+BU877+BU878+BW876+BW877+BW878)*Percapita/30*FT$4,IF(BU876+BU877+BU878+BV876+BV877+BV878+BW876+BW877+BW878+BX876+BX877+BX878&gt;=16,Fixo/30*FT$4+(BU876+BU877+BU878+BV876+BV877+BV878+BW876+BW877+BW878+BX876+BX877-16)*Percapita/30*FT$4))))))</f>
        <v>0</v>
      </c>
      <c r="FU876" s="177">
        <f>IF(C876=4,SUM(BY876+BY877+BY878+CA876+CA877+CA878)*Percapita/30*FU$4+(BZ876+BZ877+BZ878+CB876+CB877+CB878)*Cadeirante/30*FU$4,IF(C876=3,IF(BY879+CA879=10,Fixo/30*FU$4+(BY876+BY877+BY878+CA876+CA877+CA878)*Percapita/30*FU$4+(BZ879+CB879)*Cadeirante/30*FU$4,IF(BY879+CA879&lt;=9,(BY879+CA879)*Crechee/30*FU$4)+(BZ879+CB879)*Cadeirante/30*FU$4+(BY876+BY877+BY878+CA876+CA877+CA878)*Percapita/30*FU$4)+IF(BY879+CA879&gt;=11,Fixo/30*FU$4+(BY879+CA879-10)*Crechee/30*FU$4,0),IF(C876=2,IF(BZ876+BZ877+BZ878+BZ879+CB876+CB877+CB878+CB879=1,Cadeirante/30*FU$4,IF(BZ876+BZ877+BZ878+BZ879+CB876+CB877+CB878+CB879=2,Fixo/30*FU$4,IF(BZ876+BZ877+BZ878+BZ879+CB876+CB877+CB878+CB879&gt;2,Fixo/30*FU$4+(BZ876+BZ877+BZ878+BZ879+CB876+CB877+CB878+CB879-2)*Cadeirante/30*FU$4)))+(BY876+BY877+BY878+CA876+CA877+CA878)*Percapita/30*FU$4+(BY879+CA879)*Crechee/30*FU$4,IF(C876=1,IF(BY876+BY877+BY878+BZ876+BZ877+BZ878+CA876+CA877+CA878+CB876+CB877+CB878&lt;=15,(BY876+BY877+BY878+CA876+CA877+CA878)*Percapita/30*FU$4,IF(BY876+BY877+BY878+BZ876+BZ877+BZ878+CA876+CA877+CA878+CB876+CB877+CB878&gt;=16,Fixo/30*FU$4+(BY876+BY877+BY878+BZ876+BZ877+BZ878+CA876+CA877+CA878+CB876+CB877-16)*Percapita/30*FU$4))))))</f>
        <v>0</v>
      </c>
      <c r="FV876" s="177">
        <f>IF(C876=4,SUM(CC876+CC877+CC878+CE876+CE877+CE878)*Percapita/30*FV$4+(CD876+CD877+CD878+CF876+CF877+CF878)*Cadeirante/30*FV$4,IF(C876=3,IF(CC879+CE879=10,Fixo/30*FV$4+(CC876+CC877+CC878+CE876+CE877+CE878)*Percapita/30*FV$4+(CD879+CF879)*Cadeirante/30*FV$4,IF(CC879+CE879&lt;=9,(CC879+CE879)*Crechee/30*FV$4)+(CD879+CF879)*Cadeirante/30*FV$4+(CC876+CC877+CC878+CE876+CE877+CE878)*Percapita/30*FV$4)+IF(CC879+CE879&gt;=11,Fixo/30*FV$4+(CC879+CE879-10)*Crechee/30*FV$4,0),IF(C876=2,IF(CD876+CD877+CD878+CD879+CF876+CF877+CF878+CF879=1,Cadeirante/30*FV$4,IF(CD876+CD877+CD878+CD879+CF876+CF877+CF878+CF879=2,Fixo/30*FV$4,IF(CD876+CD877+CD878+CD879+CF876+CF877+CF878+CF879&gt;2,Fixo/30*FV$4+(CD876+CD877+CD878+CD879+CF876+CF877+CF878+CF879-2)*Cadeirante/30*FV$4)))+(CC876+CC877+CC878+CE876+CE877+CE878)*Percapita/30*FV$4+(CC879+CE879)*Crechee/30*FV$4,IF(C876=1,IF(CC876+CC877+CC878+CD876+CD877+CD878+CE876+CE877+CE878+CF876+CF877+CF878&lt;=15,(CC876+CC877+CC878+CE876+CE877+CE878)*Percapita/30*FV$4,IF(CC876+CC877+CC878+CD876+CD877+CD878+CE876+CE877+CE878+CF876+CF877+CF878&gt;=16,Fixo/30*FV$4+(CC876+CC877+CC878+CD876+CD877+CD878+CE876+CE877+CE878+CF876+CF877-16)*Percapita/30*FV$4))))))</f>
        <v>0</v>
      </c>
      <c r="FW876" s="177">
        <f>IF(C876=4,SUM(CG876+CG877+CG878+CI876+CI877+CI878)*Percapita/30*FW$4+(CH876+CH877+CH878+CJ876+CJ877+CJ878)*Cadeirante/30*FW$4,IF(C876=3,IF(CG879+CI879=10,Fixo/30*FW$4+(CG876+CG877+CG878+CI876+CI877+CI878)*Percapita/30*FW$4+(CH879+CJ879)*Cadeirante/30*FW$4,IF(CG879+CI879&lt;=9,(CG879+CI879)*Crechee/30*FW$4)+(CH879+CJ879)*Cadeirante/30*FW$4+(CG876+CG877+CG878+CI876+CI877+CI878)*Percapita/30*FW$4)+IF(CG879+CI879&gt;=11,Fixo/30*FW$4+(CG879+CI879-10)*Crechee/30*FW$4,0),IF(C876=2,IF(CH876+CH877+CH878+CH879+CJ876+CJ877+CJ878+CJ879=1,Cadeirante/30*FW$4,IF(CH876+CH877+CH878+CH879+CJ876+CJ877+CJ878+CJ879=2,Fixo/30*FW$4,IF(CH876+CH877+CH878+CH879+CJ876+CJ877+CJ878+CJ879&gt;2,Fixo/30*FW$4+(CH876+CH877+CH878+CH879+CJ876+CJ877+CJ878+CJ879-2)*Cadeirante/30*FW$4)))+(CG876+CG877+CG878+CI876+CI877+CI878)*Percapita/30*FW$4+(CG879+CI879)*Crechee/30*FW$4,IF(C876=1,IF(CG876+CG877+CG878+CH876+CH877+CH878+CI876+CI877+CI878+CJ876+CJ877+CJ878&lt;=15,(CG876+CG877+CG878+CI876+CI877+CI878)*Percapita/30*FW$4,IF(CG876+CG877+CG878+CH876+CH877+CH878+CI876+CI877+CI878+CJ876+CJ877+CJ878&gt;=16,Fixo/30*FW$4+(CG876+CG877+CG878+CH876+CH877+CH878+CI876+CI877+CI878+CJ876+CJ877-16)*Percapita/30*FW$4))))))</f>
        <v>0</v>
      </c>
      <c r="FX876" s="177">
        <f>IF(C876=4,SUM(CK876+CK877+CK878+CM876+CM877+CM878)*Percapita/30*FX$4+(CL876+CL877+CL878+CN876+CN877+CN878)*Cadeirante/30*FX$4,IF(C876=3,IF(CK879+CM879=10,Fixo/30*FX$4+(CK876+CK877+CK878+CM876+CM877+CM878)*Percapita/30*FX$4+(CL879+CN879)*Cadeirante/30*FX$4,IF(CK879+CM879&lt;=9,(CK879+CM879)*Crechee/30*FX$4)+(CL879+CN879)*Cadeirante/30*FX$4+(CK876+CK877+CK878+CM876+CM877+CM878)*Percapita/30*FX$4)+IF(CK879+CM879&gt;=11,Fixo/30*FX$4+(CK879+CM879-10)*Crechee/30*FX$4,0),IF(C876=2,IF(CL876+CL877+CL878+CL879+CN876+CN877+CN878+CN879=1,Cadeirante/30*FX$4,IF(CL876+CL877+CL878+CL879+CN876+CN877+CN878+CN879=2,Fixo/30*FX$4,IF(CL876+CL877+CL878+CL879+CN876+CN877+CN878+CN879&gt;2,Fixo/30*FX$4+(CL876+CL877+CL878+CL879+CN876+CN877+CN878+CN879-2)*Cadeirante/30*FX$4)))+(CK876+CK877+CK878+CM876+CM877+CM878)*Percapita/30*FX$4+(CK879+CM879)*Crechee/30*FX$4,IF(C876=1,IF(CK876+CK877+CK878+CL876+CL877+CL878+CM876+CM877+CM878+CN876+CN877+CN878&lt;=15,(CK876+CK877+CK878+CM876+CM877+CM878)*Percapita/30*FX$4,IF(CK876+CK877+CK878+CL876+CL877+CL878+CM876+CM877+CM878+CN876+CN877+CN878&gt;=16,Fixo/30*FX$4+(CK876+CK877+CK878+CL876+CL877+CL878+CM876+CM877+CM878+CN876+CN877-16)*Percapita/30*FX$4))))))</f>
        <v>0</v>
      </c>
      <c r="FY876" s="177">
        <f>IF(C876=4,SUM(CO876+CO877+CO878+CQ876+CQ877+CQ878)*Percapita/30*FY$4+(CP876+CP877+CP878+CR876+CR877+CR878)*Cadeirante/30*FY$4,IF(C876=3,IF(CO879+CQ879=10,Fixo/30*FY$4+(CO876+CO877+CO878+CQ876+CQ877+CQ878)*Percapita/30*FY$4+(CP879+CR879)*Cadeirante/30*FY$4,IF(CO879+CQ879&lt;=9,(CO879+CQ879)*Crechee/30*FY$4)+(CP879+CR879)*Cadeirante/30*FY$4+(CO876+CO877+CO878+CQ876+CQ877+CQ878)*Percapita/30*FY$4)+IF(CO879+CQ879&gt;=11,Fixo/30*FY$4+(CO879+CQ879-10)*Crechee/30*FY$4,0),IF(C876=2,IF(CP876+CP877+CP878+CP879+CR876+CR877+CR878+CR879=1,Cadeirante/30*FY$4,IF(CP876+CP877+CP878+CP879+CR876+CR877+CR878+CR879=2,Fixo/30*FY$4,IF(CP876+CP877+CP878+CP879+CR876+CR877+CR878+CR879&gt;2,Fixo/30*FY$4+(CP876+CP877+CP878+CP879+CR876+CR877+CR878+CR879-2)*Cadeirante/30*FY$4)))+(CO876+CO877+CO878+CQ876+CQ877+CQ878)*Percapita/30*FY$4+(CO879+CQ879)*Crechee/30*FY$4,IF(C876=1,IF(CO876+CO877+CO878+CP876+CP877+CP878+CQ876+CQ877+CQ878+CR876+CR877+CR878&lt;=15,(CO876+CO877+CO878+CQ876+CQ877+CQ878)*Percapita/30*FY$4,IF(CO876+CO877+CO878+CP876+CP877+CP878+CQ876+CQ877+CQ878+CR876+CR877+CR878&gt;=16,Fixo/30*FY$4+(CO876+CO877+CO878+CP876+CP877+CP878+CQ876+CQ877+CQ878+CR876+CR877-16)*Percapita/30*FY$4))))))</f>
        <v>0</v>
      </c>
      <c r="FZ876" s="177">
        <f>IF(C876=4,SUM(CS876+CS877+CS878+CU876+CU877+CU878)*Percapita/30*FZ$4+(CT876+CT877+CT878+CV876+CV877+CV878)*Cadeirante/30*FZ$4,IF(C876=3,IF(CS879+CU879=10,Fixo/30*FZ$4+(CS876+CS877+CS878+CU876+CU877+CU878)*Percapita/30*FZ$4+(CT879+CV879)*Cadeirante/30*FZ$4,IF(CS879+CU879&lt;=9,(CS879+CU879)*Crechee/30*FZ$4)+(CT879+CV879)*Cadeirante/30*FZ$4+(CS876+CS877+CS878+CU876+CU877+CU878)*Percapita/30*FZ$4)+IF(CS879+CU879&gt;=11,Fixo/30*FZ$4+(CS879+CU879-10)*Crechee/30*FZ$4,0),IF(C876=2,IF(CT876+CT877+CT878+CT879+CV876+CV877+CV878+CV879=1,Cadeirante/30*FZ$4,IF(CT876+CT877+CT878+CT879+CV876+CV877+CV878+CV879=2,Fixo/30*FZ$4,IF(CT876+CT877+CT878+CT879+CV876+CV877+CV878+CV879&gt;2,Fixo/30*FZ$4+(CT876+CT877+CT878+CT879+CV876+CV877+CV878+CV879-2)*Cadeirante/30*FZ$4)))+(CS876+CS877+CS878+CU876+CU877+CU878)*Percapita/30*FZ$4+(CS879+CU879)*Crechee/30*FZ$4,IF(C876=1,IF(CS876+CS877+CS878+CT876+CT877+CT878+CU876+CU877+CU878+CV876+CV877+CV878&lt;=15,(CS876+CS877+CS878+CU876+CU877+CU878)*Percapita/30*FZ$4,IF(CS876+CS877+CS878+CT876+CT877+CT878+CU876+CU877+CU878+CV876+CV877+CV878&gt;=16,Fixo/30*FZ$4+(CS876+CS877+CS878+CT876+CT877+CT878+CU876+CU877+CU878+CV876+CV877-16)*Percapita/30*FZ$4))))))</f>
        <v>0</v>
      </c>
      <c r="GA876" s="177">
        <f>IF(C876=4,SUM(CW876+CW877+CW878+CY876+CY877+CY878)*Percapita/30*GA$4+(CX876+CX877+CX878+CZ876+CZ877+CZ878)*Cadeirante/30*GA$4,IF(C876=3,IF(CW879+CY879=10,Fixo/30*GA$4+(CW876+CW877+CW878+CY876+CY877+CY878)*Percapita/30*GA$4+(CX879+CZ879)*Cadeirante/30*GA$4,IF(CW879+CY879&lt;=9,(CW879+CY879)*Crechee/30*GA$4)+(CX879+CZ879)*Cadeirante/30*GA$4+(CW876+CW877+CW878+CY876+CY877+CY878)*Percapita/30*GA$4)+IF(CW879+CY879&gt;=11,Fixo/30*GA$4+(CW879+CY879-10)*Crechee/30*GA$4,0),IF(C876=2,IF(CX876+CX877+CX878+CX879+CZ876+CZ877+CZ878+CZ879=1,Cadeirante/30*GA$4,IF(CX876+CX877+CX878+CX879+CZ876+CZ877+CZ878+CZ879=2,Fixo/30*GA$4,IF(CX876+CX877+CX878+CX879+CZ876+CZ877+CZ878+CZ879&gt;2,Fixo/30*GA$4+(CX876+CX877+CX878+CX879+CZ876+CZ877+CZ878+CZ879-2)*Cadeirante/30*GA$4)))+(CW876+CW877+CW878+CY876+CY877+CY878)*Percapita/30*GA$4+(CW879+CY879)*Crechee/30*GA$4,IF(C876=1,IF(CW876+CW877+CW878+CX876+CX877+CX878+CY876+CY877+CY878+CZ876+CZ877+CZ878&lt;=15,(CW876+CW877+CW878+CY876+CY877+CY878)*Percapita/30*GA$4,IF(CW876+CW877+CW878+CX876+CX877+CX878+CY876+CY877+CY878+CZ876+CZ877+CZ878&gt;=16,Fixo/30*GA$4+(CW876+CW877+CW878+CX876+CX877+CX878+CY876+CY877+CY878+CZ876+CZ877-16)*Percapita/30*GA$4))))))</f>
        <v>0</v>
      </c>
      <c r="GB876" s="177">
        <f>IF(C876=4,SUM(DA876+DA877+DA878+DC876+DC877+DC878)*Percapita/30*GB$4+(DB876+DB877+DB878+DD876+DD877+DD878)*Cadeirante/30*GB$4,IF(C876=3,IF(DA879+DC879=10,Fixo/30*GB$4+(DA876+DA877+DA878+DC876+DC877+DC878)*Percapita/30*GB$4+(DB879+DD879)*Cadeirante/30*GB$4,IF(DA879+DC879&lt;=9,(DA879+DC879)*Crechee/30*GB$4)+(DB879+DD879)*Cadeirante/30*GB$4+(DA876+DA877+DA878+DC876+DC877+DC878)*Percapita/30*GB$4)+IF(DA879+DC879&gt;=11,Fixo/30*GB$4+(DA879+DC879-10)*Crechee/30*GB$4,0),IF(C876=2,IF(DB876+DB877+DB878+DB879+DD876+DD877+DD878+DD879=1,Cadeirante/30*GB$4,IF(DB876+DB877+DB878+DB879+DD876+DD877+DD878+DD879=2,Fixo/30*GB$4,IF(DB876+DB877+DB878+DB879+DD876+DD877+DD878+DD879&gt;2,Fixo/30*GB$4+(DB876+DB877+DB878+DB879+DD876+DD877+DD878+DD879-2)*Cadeirante/30*GB$4)))+(DA876+DA877+DA878+DC876+DC877+DC878)*Percapita/30*GB$4+(DA879+DC879)*Crechee/30*GB$4,IF(C876=1,IF(DA876+DA877+DA878+DB876+DB877+DB878+DC876+DC877+DC878+DD876+DD877+DD878&lt;=15,(DA876+DA877+DA878+DC876+DC877+DC878)*Percapita/30*GB$4,IF(DA876+DA877+DA878+DB876+DB877+DB878+DC876+DC877+DC878+DD876+DD877+DD878&gt;=16,Fixo/30*GB$4+(DA876+DA877+DA878+DB876+DB877+DB878+DC876+DC877+DC878+DD876+DD877-16)*Percapita/30*GB$4))))))</f>
        <v>0</v>
      </c>
      <c r="GC876" s="177">
        <f>IF(C876=4,SUM(DE876+DE877+DE878+DG876+DG877+DG878)*Percapita/30*GC$4+(DF876+DF877+DF878+DH876+DH877+DH878)*Cadeirante/30*GC$4,IF(C876=3,IF(DE879+DG879=10,Fixo/30*GC$4+(DE876+DE877+DE878+DG876+DG877+DG878)*Percapita/30*GC$4+(DF879+DH879)*Cadeirante/30*GC$4,IF(DE879+DG879&lt;=9,(DE879+DG879)*Crechee/30*GC$4)+(DF879+DH879)*Cadeirante/30*GC$4+(DE876+DE877+DE878+DG876+DG877+DG878)*Percapita/30*GC$4)+IF(DE879+DG879&gt;=11,Fixo/30*GC$4+(DE879+DG879-10)*Crechee/30*GC$4,0),IF(C876=2,IF(DF876+DF877+DF878+DF879+DH876+DH877+DH878+DH879=1,Cadeirante/30*GC$4,IF(DF876+DF877+DF878+DF879+DH876+DH877+DH878+DH879=2,Fixo/30*GC$4,IF(DF876+DF877+DF878+DF879+DH876+DH877+DH878+DH879&gt;2,Fixo/30*GC$4+(DF876+DF877+DF878+DF879+DH876+DH877+DH878+DH879-2)*Cadeirante/30*GC$4)))+(DE876+DE877+DE878+DG876+DG877+DG878)*Percapita/30*GC$4+(DE879+DG879)*Crechee/30*GC$4,IF(C876=1,IF(DE876+DE877+DE878+DF876+DF877+DF878+DG876+DG877+DG878+DH876+DH877+DH878&lt;=15,(DE876+DE877+DE878+DG876+DG877+DG878)*Percapita/30*GC$4,IF(DE876+DE877+DE878+DF876+DF877+DF878+DG876+DG877+DG878+DH876+DH877+DH878&gt;=16,Fixo/30*GC$4+(DE876+DE877+DE878+DF876+DF877+DF878+DG876+DG877+DG878+DH876+DH877-16)*Percapita/30*GC$4))))))</f>
        <v>0</v>
      </c>
      <c r="GD876" s="177">
        <f>IF(C876=4,SUM(DI876+DI877+DI878+DK876+DK877+DK878)*Percapita/30*GD$4+(DJ876+DJ877+DJ878+DL876+DL877+DL878)*Cadeirante/30*GD$4,IF(C876=3,IF(DI879+DK879=10,Fixo/30*GD$4+(DI876+DI877+DI878+DK876+DK877+DK878)*Percapita/30*GD$4+(DJ879+DL879)*Cadeirante/30*GD$4,IF(DI879+DK879&lt;=9,(DI879+DK879)*Crechee/30*GD$4)+(DJ879+DL879)*Cadeirante/30*GD$4+(DI876+DI877+DI878+DK876+DK877+DK878)*Percapita/30*GD$4)+IF(DI879+DK879&gt;=11,Fixo/30*GD$4+(DI879+DK879-10)*Crechee/30*GD$4,0),IF(C876=2,IF(DJ876+DJ877+DJ878+DJ879+DL876+DL877+DL878+DL879=1,Cadeirante/30*GD$4,IF(DJ876+DJ877+DJ878+DJ879+DL876+DL877+DL878+DL879=2,Fixo/30*GD$4,IF(DJ876+DJ877+DJ878+DJ879+DL876+DL877+DL878+DL879&gt;2,Fixo/30*GD$4+(DJ876+DJ877+DJ878+DJ879+DL876+DL877+DL878+DL879-2)*Cadeirante/30*GD$4)))+(DI876+DI877+DI878+DK876+DK877+DK878)*Percapita/30*GD$4+(DI879+DK879)*Crechee/30*GD$4,IF(C876=1,IF(DI876+DI877+DI878+DJ876+DJ877+DJ878+DK876+DK877+DK878+DL876+DL877+DL878&lt;=15,(DI876+DI877+DI878+DK876+DK877+DK878)*Percapita/30*GD$4,IF(DI876+DI877+DI878+DJ876+DJ877+DJ878+DK876+DK877+DK878+DL876+DL877+DL878&gt;=16,Fixo/30*GD$4+(DI876+DI877+DI878+DJ876+DJ877+DJ878+DK876+DK877+DK878+DL876+DL877-16)*Percapita/30*GD$4))))))</f>
        <v>0</v>
      </c>
      <c r="GE876" s="177">
        <f>IF(C876=4,SUM(DM876+DM877+DM878+DO876+DO877+DO878)*Percapita/30*GE$4+(DN876+DN877+DN878+DP876+DP877+DP878)*Cadeirante/30*GE$4,IF(C876=3,IF(DM879+DO879=10,Fixo/30*GE$4+(DM876+DM877+DM878+DO876+DO877+DO878)*Percapita/30*GE$4+(DN879+DP879)*Cadeirante/30*GE$4,IF(DM879+DO879&lt;=9,(DM879+DO879)*Crechee/30*GE$4)+(DN879+DP879)*Cadeirante/30*GE$4+(DM876+DM877+DM878+DO876+DO877+DO878)*Percapita/30*GE$4)+IF(DM879+DO879&gt;=11,Fixo/30*GE$4+(DM879+DO879-10)*Crechee/30*GE$4,0),IF(C876=2,IF(DN876+DN877+DN878+DN879+DP876+DP877+DP878+DP879=1,Cadeirante/30*GE$4,IF(DN876+DN877+DN878+DN879+DP876+DP877+DP878+DP879=2,Fixo/30*GE$4,IF(DN876+DN877+DN878+DN879+DP876+DP877+DP878+DP879&gt;2,Fixo/30*GE$4+(DN876+DN877+DN878+DN879+DP876+DP877+DP878+DP879-2)*Cadeirante/30*GE$4)))+(DM876+DM877+DM878+DO876+DO877+DO878)*Percapita/30*GE$4+(DM879+DO879)*Crechee/30*GE$4,IF(C876=1,IF(DM876+DM877+DM878+DN876+DN877+DN878+DO876+DO877+DO878+DP876+DP877+DP878&lt;=15,(DM876+DM877+DM878+DO876+DO877+DO878)*Percapita/30*GE$4,IF(DM876+DM877+DM878+DN876+DN877+DN878+DO876+DO877+DO878+DP876+DP877+DP878&gt;=16,Fixo/30*GE$4+(DM876+DM877+DM878+DN876+DN877+DN878+DO876+DO877+DO878+DP876+DP877-16)*Percapita/30*GE$4))))))</f>
        <v>0</v>
      </c>
      <c r="GF876" s="177">
        <f>IF(C876=4,SUM(DQ876+DQ877+DQ878+DS876+DS877+DS878)*Percapita/30*GF$4+(DR876+DR877+DR878+DT876+DT877+DT878)*Cadeirante/30*GF$4,IF(C876=3,IF(DQ879+DS879=10,Fixo/30*GF$4+(DQ876+DQ877+DQ878+DS876+DS877+DS878)*Percapita/30*GF$4+(DR879+DT879)*Cadeirante/30*GF$4,IF(DQ879+DS879&lt;=9,(DQ879+DS879)*Crechee/30*GF$4)+(DR879+DT879)*Cadeirante/30*GF$4+(DQ876+DQ877+DQ878+DS876+DS877+DS878)*Percapita/30*GF$4)+IF(DQ879+DS879&gt;=11,Fixo/30*GF$4+(DQ879+DS879-10)*Crechee/30*GF$4,0),IF(C876=2,IF(DR876+DR877+DR878+DR879+DT876+DT877+DT878+DT879=1,Cadeirante/30*GF$4,IF(DR876+DR877+DR878+DR879+DT876+DT877+DT878+DT879=2,Fixo/30*GF$4,IF(DR876+DR877+DR878+DR879+DT876+DT877+DT878+DT879&gt;2,Fixo/30*GF$4+(DR876+DR877+DR878+DR879+DT876+DT877+DT878+DT879-2)*Cadeirante/30*GF$4)))+(DQ876+DQ877+DQ878+DS876+DS877+DS878)*Percapita/30*GF$4+(DQ879+DS879)*Crechee/30*GF$4,IF(C876=1,IF(DQ876+DQ877+DQ878+DR876+DR877+DR878+DS876+DS877+DS878+DT876+DT877+DT878&lt;=15,(DQ876+DQ877+DQ878+DS876+DS877+DS878)*Percapita/30*GF$4,IF(DQ876+DQ877+DQ878+DR876+DR877+DR878+DS876+DS877+DS878+DT876+DT877+DT878&gt;=16,Fixo/30*GF$4+(DQ876+DQ877+DQ878+DR876+DR877+DR878+DS876+DS877+DS878+DT876+DT877-16)*Percapita/30*GF$4))))))</f>
        <v>0</v>
      </c>
      <c r="GG876" s="177">
        <f>IF(C876=4,SUM(DU876+DU877+DU878+DW876+DW877+DW878)*Percapita/30*GG$4+(DV876+DV877+DV878+DX876+DX877+DX878)*Cadeirante/30*GG$4,IF(C876=3,IF(DU879+DW879=10,Fixo/30*GG$4+(DU876+DU877+DU878+DW876+DW877+DW878)*Percapita/30*GG$4+(DV879+DX879)*Cadeirante/30*GG$4,IF(DU879+DW879&lt;=9,(DU879+DW879)*Crechee/30*GG$4)+(DV879+DX879)*Cadeirante/30*GG$4+(DU876+DU877+DU878+DW876+DW877+DW878)*Percapita/30*GG$4)+IF(DU879+DW879&gt;=11,Fixo/30*GG$4+(DU879+DW879-10)*Crechee/30*GG$4,0),IF(C876=2,IF(DV876+DV877+DV878+DV879+DX876+DX877+DX878+DX879=1,Cadeirante/30*GG$4,IF(DV876+DV877+DV878+DV879+DX876+DX877+DX878+DX879=2,Fixo/30*GG$4,IF(DV876+DV877+DV878+DV879+DX876+DX877+DX878+DX879&gt;2,Fixo/30*GG$4+(DV876+DV877+DV878+DV879+DX876+DX877+DX878+DX879-2)*Cadeirante/30*GG$4)))+(DU876+DU877+DU878+DW876+DW877+DW878)*Percapita/30*GG$4+(DU879+DW879)*Crechee/30*GG$4,IF(C876=1,IF(DU876+DU877+DU878+DV876+DV877+DV878+DW876+DW877+DW878+DX876+DX877+DX878&lt;=15,(DU876+DU877+DU878+DW876+DW877+DW878)*Percapita/30*GG$4,IF(DU876+DU877+DU878+DV876+DV877+DV878+DW876+DW877+DW878+DX876+DX877+DX878&gt;=16,Fixo/30*GG$4+(DU876+DU877+DU878+DV876+DV877+DV878+DW876+DW877+DW878+DX876+DX877-16)*Percapita/30*GG$4))))))</f>
        <v>0</v>
      </c>
      <c r="GH876" s="177">
        <f>IF(C876=4,SUM(DY876+DY877+DY878+EA876+EA877+EA878)*Percapita/30*GH$4+(DZ876+DZ877+DZ878+EB876+EB877+EB878)*Cadeirante/30*GH$4,IF(C876=3,IF(DY879+EA879=10,Fixo/30*GH$4+(DY876+DY877+DY878+EA876+EA877+EA878)*Percapita/30*GH$4+(DZ879+EB879)*Cadeirante/30*GH$4,IF(DY879+EA879&lt;=9,(DY879+EA879)*Crechee/30*GH$4)+(DZ879+EB879)*Cadeirante/30*GH$4+(DY876+DY877+DY878+EA876+EA877+EA878)*Percapita/30*GH$4)+IF(DY879+EA879&gt;=11,Fixo/30*GH$4+(DY879+EA879-10)*Crechee/30*GH$4,0),IF(C876=2,IF(DZ876+DZ877+DZ878+DZ879+EB876+EB877+EB878+EB879=1,Cadeirante/30*GH$4,IF(DZ876+DZ877+DZ878+DZ879+EB876+EB877+EB878+EB879=2,Fixo/30*GH$4,IF(DZ876+DZ877+DZ878+DZ879+EB876+EB877+EB878+EB879&gt;2,Fixo/30*GH$4+(DZ876+DZ877+DZ878+DZ879+EB876+EB877+EB878+EB879-2)*Cadeirante/30*GH$4)))+(DY876+DY877+DY878+EA876+EA877+EA878)*Percapita/30*GH$4+(DY879+EA879)*Crechee/30*GH$4,IF(C876=1,IF(DY876+DY877+DY878+DZ876+DZ877+DZ878+EA876+EA877+EA878+EB876+EB877+EB878&lt;=15,(DY876+DY877+DY878+EA876+EA877+EA878)*Percapita/30*GH$4,IF(DY876+DY877+DY878+DZ876+DZ877+DZ878+EA876+EA877+EA878+EB876+EB877+EB878&gt;=16,Fixo/30*GH$4+(DY876+DY877+DY878+DZ876+DZ877+DZ878+EA876+EA877+EA878+EB876+EB877-16)*Percapita/30*GH$4))))))</f>
        <v>0</v>
      </c>
      <c r="GI876" s="177">
        <f>IF(C876=4,SUM(EC876+EC877+EC878+EE876+EE877+EE878)*Percapita/30*GI$4+(ED876+ED877+ED878+EF876+EF877+EF878)*Cadeirante/30*GI$4,IF(C876=3,IF(EC879+EE879=10,Fixo/30*GI$4+(EC876+EC877+EC878+EE876+EE877+EE878)*Percapita/30*GI$4+(ED879+EF879)*Cadeirante/30*GI$4,IF(EC879+EE879&lt;=9,(EC879+EE879)*Crechee/30*GI$4)+(ED879+EF879)*Cadeirante/30*GI$4+(EC876+EC877+EC878+EE876+EE877+EE878)*Percapita/30*GI$4)+IF(EC879+EE879&gt;=11,Fixo/30*GI$4+(EC879+EE879-10)*Crechee/30*GI$4,0),IF(C876=2,IF(ED876+ED877+ED878+ED879+EF876+EF877+EF878+EF879=1,Cadeirante/30*GI$4,IF(ED876+ED877+ED878+ED879+EF876+EF877+EF878+EF879=2,Fixo/30*GI$4,IF(ED876+ED877+ED878+ED879+EF876+EF877+EF878+EF879&gt;2,Fixo/30*GI$4+(ED876+ED877+ED878+ED879+EF876+EF877+EF878+EF879-2)*Cadeirante/30*GI$4)))+(EC876+EC877+EC878+EE876+EE877+EE878)*Percapita/30*GI$4+(EC879+EE879)*Crechee/30*GI$4,IF(C876=1,IF(EC876+EC877+EC878+ED876+ED877+ED878+EE876+EE877+EE878+EF876+EF877+EF878&lt;=15,(EC876+EC877+EC878+EE876+EE877+EE878)*Percapita/30*GI$4,IF(EC876+EC877+EC878+ED876+ED877+ED878+EE876+EE877+EE878+EF876+EF877+EF878&gt;=16,Fixo/30*GI$4+(EC876+EC877+EC878+ED876+ED877+ED878+EE876+EE877+EE878+EF876+EF877-16)*Percapita/30*GI$4))))))</f>
        <v>0</v>
      </c>
      <c r="GJ876" s="177">
        <f>IF(C876=4,SUM(EG876+EG877+EG878+EI876+EI877+EI878)*Percapita/30*GJ$4+(EH876+EH877+EH878+EJ876+EJ877+EJ878)*Cadeirante/30*GJ$4,IF(C876=3,IF(EG879+EI879=10,Fixo/30*GJ$4+(EG876+EG877+EG878+EI876+EI877+EI878)*Percapita/30*GJ$4+(EH879+EJ879)*Cadeirante/30*GJ$4,IF(EG879+EI879&lt;=9,(EG879+EI879)*Crechee/30*GJ$4)+(EH879+EJ879)*Cadeirante/30*GJ$4+(EG876+EG877+EG878+EI876+EI877+EI878)*Percapita/30*GJ$4)+IF(EG879+EI879&gt;=11,Fixo/30*GJ$4+(EG879+EI879-10)*Crechee/30*GJ$4,0),IF(C876=2,IF(EH876+EH877+EH878+EH879+EJ876+EJ877+EJ878+EJ879=1,Cadeirante/30*GJ$4,IF(EH876+EH877+EH878+EH879+EJ876+EJ877+EJ878+EJ879=2,Fixo/30*GJ$4,IF(EH876+EH877+EH878+EH879+EJ876+EJ877+EJ878+EJ879&gt;2,Fixo/30*GJ$4+(EH876+EH877+EH878+EH879+EJ876+EJ877+EJ878+EJ879-2)*Cadeirante/30*GJ$4)))+(EG876+EG877+EG878+EI876+EI877+EI878)*Percapita/30*GJ$4+(EG879+EI879)*Crechee/30*GJ$4,IF(C876=1,IF(EG876+EG877+EG878+EH876+EH877+EH878+EI876+EI877+EI878+EJ876+EJ877+EJ878&lt;=15,(EG876+EG877+EG878+EI876+EI877+EI878)*Percapita/30*GJ$4,IF(EG876+EG877+EG878+EH876+EH877+EH878+EI876+EI877+EI878+EJ876+EJ877+EJ878&gt;=16,Fixo/30*GJ$4+(EG876+EG877+EG878+EH876+EH877+EH878+EI876+EI877+EI878+EJ876+EJ877-16)*Percapita/30*GJ$4))))))</f>
        <v>0</v>
      </c>
      <c r="GK876" s="178"/>
      <c r="GL876" s="103">
        <f t="shared" si="968"/>
        <v>0</v>
      </c>
      <c r="GM876" s="124"/>
      <c r="GN876" s="104">
        <f>SUMIF(V876:V879,"&lt;0")*Cadeirante/30*GN$4+SUMIF(X876:X879,"&lt;0")*Cadeirante/30*GN$4</f>
        <v>0</v>
      </c>
      <c r="GO876" s="104">
        <f>SUMIF(Z876:Z879,"&lt;0")*Cadeirante/30*GO$4+SUMIF(AB876:AB879,"&lt;0")*Cadeirante/30*GO$4</f>
        <v>0</v>
      </c>
      <c r="GP876" s="104">
        <f>SUMIF(AD876:AD879,"&lt;0")*Cadeirante/30*GP$4+SUMIF(AF876:AF879,"&lt;0")*Cadeirante/30*GP$4</f>
        <v>0</v>
      </c>
      <c r="GQ876" s="104">
        <f>SUMIF(AH876:AH879,"&lt;0")*Cadeirante/30*GQ$4+SUMIF(AJ876:AJ879,"&lt;0")*Cadeirante/30*GQ$4</f>
        <v>0</v>
      </c>
      <c r="GR876" s="104">
        <f>SUMIF(AL876:AL879,"&lt;0")*Cadeirante/30*GR$4+SUMIF(AN876:AN879,"&lt;0")*Cadeirante/30*GR$4</f>
        <v>0</v>
      </c>
      <c r="GS876" s="104">
        <f>SUMIF(AP876:AP879,"&lt;0")*Cadeirante/30*GS$4+SUMIF(AR876:AR879,"&lt;0")*Cadeirante/30*GS$4</f>
        <v>0</v>
      </c>
      <c r="GT876" s="104">
        <f>SUMIF(AT876:AT879,"&lt;0")*Cadeirante/30*GT$4+SUMIF(AV876:AV879,"&lt;0")*Cadeirante/30*GT$4</f>
        <v>0</v>
      </c>
      <c r="GU876" s="104">
        <f>SUMIF(AX876:AX879,"&lt;0")*Cadeirante/30*GU$4+SUMIF(AZ876:AZ879,"&lt;0")*Cadeirante/30*GU$4</f>
        <v>0</v>
      </c>
      <c r="GV876" s="104">
        <f>SUMIF(BB876:BB879,"&lt;0")*Cadeirante/30*GV$4+SUMIF(BD876:BD879,"&lt;0")*Cadeirante/30*GV$4</f>
        <v>0</v>
      </c>
      <c r="GW876" s="104">
        <f>SUMIF(BF876:BF879,"&lt;0")*Cadeirante/30*GW$4+SUMIF(BH876:BH879,"&lt;0")*Cadeirante/30*GW$4</f>
        <v>0</v>
      </c>
      <c r="GX876" s="104">
        <f>SUMIF(BJ876:BJ879,"&lt;0")*Cadeirante/30*GX$4+SUMIF(BL876:BL879,"&lt;0")*Cadeirante/30*GX$4</f>
        <v>0</v>
      </c>
      <c r="GY876" s="104">
        <f>SUMIF(BN876:BN879,"&lt;0")*Cadeirante/30*GY$4+SUMIF(BP876:BP879,"&lt;0")*Cadeirante/30*GY$4</f>
        <v>0</v>
      </c>
      <c r="GZ876" s="104">
        <f>SUMIF(BR876:BR879,"&lt;0")*Cadeirante/30*GZ$4+SUMIF(BT876:BT879,"&lt;0")*Cadeirante/30*GZ$4</f>
        <v>0</v>
      </c>
      <c r="HA876" s="104">
        <f>SUMIF(BV876:BV879,"&lt;0")*Cadeirante/30*HA$4+SUMIF(BX876:BX879,"&lt;0")*Cadeirante/30*HA$4</f>
        <v>0</v>
      </c>
      <c r="HB876" s="104">
        <f>SUMIF(BZ876:BZ879,"&lt;0")*Cadeirante/30*HB$4+SUMIF(CB876:CB879,"&lt;0")*Cadeirante/30*HB$4</f>
        <v>0</v>
      </c>
      <c r="HC876" s="104">
        <f>SUMIF(CD876:CD879,"&lt;0")*Cadeirante/30*HC$4+SUMIF(CF876:CF879,"&lt;0")*Cadeirante/30*HC$4</f>
        <v>0</v>
      </c>
      <c r="HD876" s="104">
        <f>SUMIF(CH876:CH879,"&lt;0")*Cadeirante/30*HD$4+SUMIF(CJ876:CJ879,"&lt;0")*Cadeirante/30*HD$4</f>
        <v>0</v>
      </c>
      <c r="HE876" s="104">
        <f>SUMIF(CL876:CL879,"&lt;0")*Cadeirante/30*HE$4+SUMIF(CN876:CN879,"&lt;0")*Cadeirante/30*HE$4</f>
        <v>0</v>
      </c>
      <c r="HF876" s="104">
        <f>SUMIF(CP876:CP879,"&lt;0")*Cadeirante/30*HF$4+SUMIF(CR876:CR879,"&lt;0")*Cadeirante/30*HF$4</f>
        <v>0</v>
      </c>
      <c r="HG876" s="104">
        <f>SUMIF(CT876:CT879,"&lt;0")*Cadeirante/30*HG$4+SUMIF(CV876:CV879,"&lt;0")*Cadeirante/30*HG$4</f>
        <v>0</v>
      </c>
      <c r="HH876" s="104">
        <f>SUMIF(CX876:CX879,"&lt;0")*Cadeirante/30*HH$4+SUMIF(CZ876:CZ879,"&lt;0")*Cadeirante/30*HH$4</f>
        <v>0</v>
      </c>
      <c r="HI876" s="104">
        <f>SUMIF(DB876:DB879,"&lt;0")*Cadeirante/30*HI$4+SUMIF(DD876:DD879,"&lt;0")*Cadeirante/30*HI$4</f>
        <v>0</v>
      </c>
      <c r="HJ876" s="104">
        <f>SUMIF(DF876:DF879,"&lt;0")*Cadeirante/30*HJ$4+SUMIF(DH876:DH879,"&lt;0")*Cadeirante/30*HJ$4</f>
        <v>0</v>
      </c>
      <c r="HK876" s="104">
        <f>SUMIF(DJ876:DJ879,"&lt;0")*Cadeirante/30*HK$4+SUMIF(DL876:DL879,"&lt;0")*Cadeirante/30*HK$4</f>
        <v>0</v>
      </c>
      <c r="HL876" s="104">
        <f>SUMIF(DN876:DN879,"&lt;0")*Cadeirante/30*HL$4+SUMIF(DP876:DP879,"&lt;0")*Cadeirante/30*HL$4</f>
        <v>0</v>
      </c>
      <c r="HM876" s="104">
        <f>SUMIF(DR876:DR879,"&lt;0")*Cadeirante/30*HM$4+SUMIF(DT876:DT879,"&lt;0")*Cadeirante/30*HM$4</f>
        <v>0</v>
      </c>
      <c r="HN876" s="104">
        <f>SUMIF(DV876:DV879,"&lt;0")*Cadeirante/30*HN$4+SUMIF(DX876:DX879,"&lt;0")*Cadeirante/30*HN$4</f>
        <v>0</v>
      </c>
      <c r="HO876" s="104">
        <f>SUMIF(DZ876:DZ879,"&lt;0")*Cadeirante/30*HO$4+SUMIF(EB876:EB879,"&lt;0")*Cadeirante/30*HO$4</f>
        <v>0</v>
      </c>
      <c r="HP876" s="104">
        <f>SUMIF(ED876:ED879,"&lt;0")*Cadeirante/30*HP$4+SUMIF(EF876:EF879,"&lt;0")*Cadeirante/30*HP$4</f>
        <v>0</v>
      </c>
      <c r="HQ876" s="64"/>
      <c r="HR876" s="64"/>
      <c r="HS876" s="64"/>
      <c r="HT876" s="64"/>
      <c r="HU876" s="64"/>
      <c r="HV876" s="64"/>
      <c r="HW876" s="176">
        <v>17629.309999999998</v>
      </c>
      <c r="HX876" s="64"/>
      <c r="HY876" s="280">
        <f>IF(ISTEXT(EM876), VALUE(EM876), EM876)</f>
        <v>0</v>
      </c>
      <c r="HZ876" s="280">
        <f>IF(ISTEXT(EN876), VALUE(EN876), EN876)</f>
        <v>0</v>
      </c>
      <c r="IA876" s="280">
        <f>IF(ISTEXT(EO876), VALUE(EO876), EO876)</f>
        <v>0</v>
      </c>
      <c r="IB876" s="64" t="b">
        <f>HW876=FE876</f>
        <v>0</v>
      </c>
      <c r="IC876" s="64"/>
    </row>
    <row r="877" spans="1:237" s="106" customFormat="1" ht="22.5" customHeight="1" x14ac:dyDescent="0.25">
      <c r="A877" s="368" t="s">
        <v>3959</v>
      </c>
      <c r="B877" s="369" t="s">
        <v>3960</v>
      </c>
      <c r="C877" s="370" t="s">
        <v>3229</v>
      </c>
      <c r="D877" s="371" t="s">
        <v>3952</v>
      </c>
      <c r="E877" s="371" t="s">
        <v>3961</v>
      </c>
      <c r="F877" s="372" t="s">
        <v>3222</v>
      </c>
      <c r="G877" s="372" t="s">
        <v>3223</v>
      </c>
      <c r="H877" s="373" t="s">
        <v>250</v>
      </c>
      <c r="I877" s="374" t="s">
        <v>3962</v>
      </c>
      <c r="J877" s="421" t="s">
        <v>3337</v>
      </c>
      <c r="K877" s="421" t="s">
        <v>3230</v>
      </c>
      <c r="L877" s="329">
        <f>CONTINUA!BV877</f>
        <v>0</v>
      </c>
      <c r="M877" s="329">
        <f>CONTINUA!BW877</f>
        <v>0</v>
      </c>
      <c r="N877" s="657"/>
      <c r="O877" s="658" t="s">
        <v>4239</v>
      </c>
      <c r="P877" s="659" t="s">
        <v>206</v>
      </c>
      <c r="Q877" s="400"/>
      <c r="R877" s="401">
        <v>4</v>
      </c>
      <c r="S877" s="400"/>
      <c r="T877" s="401"/>
      <c r="U877" s="400"/>
      <c r="V877" s="401"/>
      <c r="W877" s="400"/>
      <c r="X877" s="401"/>
      <c r="Y877" s="400"/>
      <c r="Z877" s="401"/>
      <c r="AA877" s="400"/>
      <c r="AB877" s="401"/>
      <c r="AC877" s="400"/>
      <c r="AD877" s="401"/>
      <c r="AE877" s="400"/>
      <c r="AF877" s="401"/>
      <c r="AG877" s="400"/>
      <c r="AH877" s="401"/>
      <c r="AI877" s="400"/>
      <c r="AJ877" s="401"/>
      <c r="AK877" s="400"/>
      <c r="AL877" s="401"/>
      <c r="AM877" s="400"/>
      <c r="AN877" s="401"/>
      <c r="AO877" s="400"/>
      <c r="AP877" s="401"/>
      <c r="AQ877" s="400"/>
      <c r="AR877" s="401"/>
      <c r="AS877" s="400"/>
      <c r="AT877" s="401"/>
      <c r="AU877" s="400"/>
      <c r="AV877" s="401"/>
      <c r="AW877" s="400"/>
      <c r="AX877" s="401"/>
      <c r="AY877" s="400"/>
      <c r="AZ877" s="401"/>
      <c r="BA877" s="400"/>
      <c r="BB877" s="401"/>
      <c r="BC877" s="400"/>
      <c r="BD877" s="401"/>
      <c r="BE877" s="400"/>
      <c r="BF877" s="401"/>
      <c r="BG877" s="400"/>
      <c r="BH877" s="401"/>
      <c r="BI877" s="400"/>
      <c r="BJ877" s="401"/>
      <c r="BK877" s="400"/>
      <c r="BL877" s="401"/>
      <c r="BM877" s="400"/>
      <c r="BN877" s="401"/>
      <c r="BO877" s="400"/>
      <c r="BP877" s="401"/>
      <c r="BQ877" s="400"/>
      <c r="BR877" s="401"/>
      <c r="BS877" s="400"/>
      <c r="BT877" s="401"/>
      <c r="BU877" s="400"/>
      <c r="BV877" s="401"/>
      <c r="BW877" s="400"/>
      <c r="BX877" s="401"/>
      <c r="BY877" s="400"/>
      <c r="BZ877" s="401"/>
      <c r="CA877" s="400"/>
      <c r="CB877" s="401"/>
      <c r="CC877" s="400"/>
      <c r="CD877" s="401"/>
      <c r="CE877" s="400"/>
      <c r="CF877" s="401"/>
      <c r="CG877" s="400"/>
      <c r="CH877" s="401"/>
      <c r="CI877" s="400"/>
      <c r="CJ877" s="401"/>
      <c r="CK877" s="400"/>
      <c r="CL877" s="401"/>
      <c r="CM877" s="400"/>
      <c r="CN877" s="401"/>
      <c r="CO877" s="400"/>
      <c r="CP877" s="401"/>
      <c r="CQ877" s="400"/>
      <c r="CR877" s="401"/>
      <c r="CS877" s="400"/>
      <c r="CT877" s="401"/>
      <c r="CU877" s="400"/>
      <c r="CV877" s="401"/>
      <c r="CW877" s="400"/>
      <c r="CX877" s="401"/>
      <c r="CY877" s="400"/>
      <c r="CZ877" s="401"/>
      <c r="DA877" s="400"/>
      <c r="DB877" s="401"/>
      <c r="DC877" s="400"/>
      <c r="DD877" s="401"/>
      <c r="DE877" s="400"/>
      <c r="DF877" s="401"/>
      <c r="DG877" s="400"/>
      <c r="DH877" s="401"/>
      <c r="DI877" s="400"/>
      <c r="DJ877" s="401"/>
      <c r="DK877" s="400"/>
      <c r="DL877" s="401"/>
      <c r="DM877" s="400"/>
      <c r="DN877" s="401"/>
      <c r="DO877" s="400"/>
      <c r="DP877" s="401"/>
      <c r="DQ877" s="400"/>
      <c r="DR877" s="401"/>
      <c r="DS877" s="400"/>
      <c r="DT877" s="401"/>
      <c r="DU877" s="400"/>
      <c r="DV877" s="401"/>
      <c r="DW877" s="400"/>
      <c r="DX877" s="401"/>
      <c r="DY877" s="400"/>
      <c r="DZ877" s="401"/>
      <c r="EA877" s="400"/>
      <c r="EB877" s="401"/>
      <c r="EC877" s="400"/>
      <c r="ED877" s="401"/>
      <c r="EE877" s="400"/>
      <c r="EF877" s="401"/>
      <c r="EG877" s="400"/>
      <c r="EH877" s="401"/>
      <c r="EI877" s="400"/>
      <c r="EJ877" s="447"/>
      <c r="EK877" s="511"/>
      <c r="EL877" s="514"/>
      <c r="EM877" s="448"/>
      <c r="EN877" s="344"/>
      <c r="EO877" s="345"/>
      <c r="EP877" s="171">
        <f t="shared" si="961"/>
        <v>0</v>
      </c>
      <c r="EQ877" s="171">
        <f t="shared" si="962"/>
        <v>0</v>
      </c>
      <c r="ER877" s="171">
        <f t="shared" si="963"/>
        <v>0</v>
      </c>
      <c r="ES877" s="171">
        <f t="shared" si="964"/>
        <v>4</v>
      </c>
      <c r="ET877" s="171">
        <f t="shared" si="965"/>
        <v>0</v>
      </c>
      <c r="EU877" s="171">
        <f t="shared" si="966"/>
        <v>0</v>
      </c>
      <c r="EV877" s="172">
        <f t="shared" si="967"/>
        <v>4</v>
      </c>
      <c r="EW877" s="173"/>
      <c r="EX877" s="248">
        <f t="shared" si="999"/>
        <v>0</v>
      </c>
      <c r="EY877" s="174">
        <f>(L877*regular)+(M877*Cadeirantee)</f>
        <v>0</v>
      </c>
      <c r="EZ877" s="249">
        <f>SUMIF(FG877:GJ877,"&gt;0")</f>
        <v>0</v>
      </c>
      <c r="FA877" s="249">
        <f>SUMIF(FG877:GJ877,"&lt;0")+SUMIF(GN877:HP877,"&lt;0")</f>
        <v>0</v>
      </c>
      <c r="FB877" s="174">
        <v>0</v>
      </c>
      <c r="FC877" s="126">
        <f>N877*km*'VALORES TABELA'!$B$13</f>
        <v>0</v>
      </c>
      <c r="FD877" s="250">
        <f t="shared" ref="FD877:FD880" si="1000">GL877</f>
        <v>0</v>
      </c>
      <c r="FE877" s="105"/>
      <c r="FF877" s="119"/>
      <c r="FG877" s="119"/>
      <c r="FH877" s="119"/>
      <c r="FI877" s="119"/>
      <c r="FJ877" s="119"/>
      <c r="FK877" s="119"/>
      <c r="FL877" s="119"/>
      <c r="FM877" s="119"/>
      <c r="FN877" s="119"/>
      <c r="FO877" s="119"/>
      <c r="FP877" s="119"/>
      <c r="FQ877" s="119"/>
      <c r="FR877" s="119"/>
      <c r="FS877" s="119"/>
      <c r="FT877" s="119"/>
      <c r="FU877" s="119"/>
      <c r="FV877" s="119"/>
      <c r="FW877" s="119"/>
      <c r="FX877" s="119"/>
      <c r="FY877" s="119"/>
      <c r="FZ877" s="119"/>
      <c r="GA877" s="119"/>
      <c r="GB877" s="119"/>
      <c r="GC877" s="119"/>
      <c r="GD877" s="119"/>
      <c r="GE877" s="119"/>
      <c r="GF877" s="119"/>
      <c r="GG877" s="119"/>
      <c r="GH877" s="119"/>
      <c r="GI877" s="119"/>
      <c r="GJ877" s="119"/>
      <c r="GK877" s="251"/>
      <c r="GL877" s="103">
        <f t="shared" si="968"/>
        <v>0</v>
      </c>
      <c r="GM877" s="124"/>
      <c r="GN877" s="104"/>
      <c r="GO877" s="104"/>
      <c r="GP877" s="104"/>
      <c r="GQ877" s="104"/>
      <c r="GR877" s="104"/>
      <c r="GS877" s="104"/>
      <c r="GT877" s="104"/>
      <c r="GU877" s="104"/>
      <c r="GV877" s="104"/>
      <c r="GW877" s="104"/>
      <c r="GX877" s="104"/>
      <c r="GY877" s="104"/>
      <c r="GZ877" s="104"/>
      <c r="HA877" s="104"/>
      <c r="HB877" s="104"/>
      <c r="HC877" s="104"/>
      <c r="HD877" s="104"/>
      <c r="HE877" s="104"/>
      <c r="HF877" s="104"/>
      <c r="HG877" s="104"/>
      <c r="HH877" s="104"/>
      <c r="HI877" s="104"/>
      <c r="HJ877" s="104"/>
      <c r="HK877" s="104"/>
      <c r="HL877" s="104"/>
      <c r="HM877" s="104"/>
      <c r="HN877" s="104"/>
      <c r="HO877" s="104"/>
      <c r="HP877" s="104"/>
      <c r="HQ877" s="64"/>
      <c r="HR877" s="64"/>
      <c r="HS877" s="64"/>
      <c r="HT877" s="64"/>
      <c r="HU877" s="64"/>
      <c r="HV877" s="64"/>
      <c r="HW877" s="105"/>
      <c r="HX877" s="64"/>
      <c r="HY877" s="280">
        <f t="shared" ref="HY877:HY880" si="1001">IF(ISTEXT(EM877), VALUE(EM877), EM877)</f>
        <v>0</v>
      </c>
      <c r="HZ877" s="280">
        <f t="shared" ref="HZ877:HZ880" si="1002">IF(ISTEXT(EN877), VALUE(EN877), EN877)</f>
        <v>0</v>
      </c>
      <c r="IA877" s="280">
        <f t="shared" ref="IA877:IA880" si="1003">IF(ISTEXT(EO877), VALUE(EO877), EO877)</f>
        <v>0</v>
      </c>
      <c r="IB877" s="64"/>
      <c r="IC877" s="64"/>
    </row>
    <row r="878" spans="1:237" s="106" customFormat="1" ht="22.5" customHeight="1" x14ac:dyDescent="0.25">
      <c r="A878" s="368" t="s">
        <v>3959</v>
      </c>
      <c r="B878" s="369" t="s">
        <v>3960</v>
      </c>
      <c r="C878" s="375" t="s">
        <v>3229</v>
      </c>
      <c r="D878" s="371" t="s">
        <v>3952</v>
      </c>
      <c r="E878" s="371" t="s">
        <v>3961</v>
      </c>
      <c r="F878" s="376" t="s">
        <v>3222</v>
      </c>
      <c r="G878" s="376" t="s">
        <v>3223</v>
      </c>
      <c r="H878" s="373" t="s">
        <v>250</v>
      </c>
      <c r="I878" s="374" t="s">
        <v>3962</v>
      </c>
      <c r="J878" s="421" t="s">
        <v>3337</v>
      </c>
      <c r="K878" s="422" t="s">
        <v>3231</v>
      </c>
      <c r="L878" s="329">
        <f>CONTINUA!BV878</f>
        <v>0</v>
      </c>
      <c r="M878" s="329">
        <f>CONTINUA!BW878</f>
        <v>0</v>
      </c>
      <c r="N878" s="657"/>
      <c r="O878" s="658" t="s">
        <v>4239</v>
      </c>
      <c r="P878" s="659" t="s">
        <v>206</v>
      </c>
      <c r="Q878" s="400"/>
      <c r="R878" s="401"/>
      <c r="S878" s="400"/>
      <c r="T878" s="401"/>
      <c r="U878" s="400"/>
      <c r="V878" s="401"/>
      <c r="W878" s="400"/>
      <c r="X878" s="401"/>
      <c r="Y878" s="400"/>
      <c r="Z878" s="401"/>
      <c r="AA878" s="400"/>
      <c r="AB878" s="401"/>
      <c r="AC878" s="400"/>
      <c r="AD878" s="401"/>
      <c r="AE878" s="400"/>
      <c r="AF878" s="401"/>
      <c r="AG878" s="400"/>
      <c r="AH878" s="401"/>
      <c r="AI878" s="400"/>
      <c r="AJ878" s="401"/>
      <c r="AK878" s="400"/>
      <c r="AL878" s="401"/>
      <c r="AM878" s="400"/>
      <c r="AN878" s="401"/>
      <c r="AO878" s="400"/>
      <c r="AP878" s="401"/>
      <c r="AQ878" s="400"/>
      <c r="AR878" s="401"/>
      <c r="AS878" s="400"/>
      <c r="AT878" s="401"/>
      <c r="AU878" s="400"/>
      <c r="AV878" s="401"/>
      <c r="AW878" s="400"/>
      <c r="AX878" s="401"/>
      <c r="AY878" s="400"/>
      <c r="AZ878" s="401"/>
      <c r="BA878" s="400"/>
      <c r="BB878" s="401"/>
      <c r="BC878" s="400"/>
      <c r="BD878" s="401"/>
      <c r="BE878" s="400"/>
      <c r="BF878" s="401"/>
      <c r="BG878" s="400"/>
      <c r="BH878" s="401"/>
      <c r="BI878" s="400"/>
      <c r="BJ878" s="401"/>
      <c r="BK878" s="400"/>
      <c r="BL878" s="401"/>
      <c r="BM878" s="400"/>
      <c r="BN878" s="401"/>
      <c r="BO878" s="400"/>
      <c r="BP878" s="401"/>
      <c r="BQ878" s="400"/>
      <c r="BR878" s="401"/>
      <c r="BS878" s="400"/>
      <c r="BT878" s="401"/>
      <c r="BU878" s="400"/>
      <c r="BV878" s="401"/>
      <c r="BW878" s="400"/>
      <c r="BX878" s="401"/>
      <c r="BY878" s="400"/>
      <c r="BZ878" s="401"/>
      <c r="CA878" s="400"/>
      <c r="CB878" s="401"/>
      <c r="CC878" s="400"/>
      <c r="CD878" s="401"/>
      <c r="CE878" s="400"/>
      <c r="CF878" s="401"/>
      <c r="CG878" s="400"/>
      <c r="CH878" s="401"/>
      <c r="CI878" s="400"/>
      <c r="CJ878" s="401"/>
      <c r="CK878" s="400"/>
      <c r="CL878" s="401"/>
      <c r="CM878" s="400"/>
      <c r="CN878" s="401"/>
      <c r="CO878" s="400"/>
      <c r="CP878" s="401"/>
      <c r="CQ878" s="400"/>
      <c r="CR878" s="401"/>
      <c r="CS878" s="400"/>
      <c r="CT878" s="401"/>
      <c r="CU878" s="400"/>
      <c r="CV878" s="401"/>
      <c r="CW878" s="400"/>
      <c r="CX878" s="401"/>
      <c r="CY878" s="400"/>
      <c r="CZ878" s="401"/>
      <c r="DA878" s="400"/>
      <c r="DB878" s="401"/>
      <c r="DC878" s="400"/>
      <c r="DD878" s="401"/>
      <c r="DE878" s="400"/>
      <c r="DF878" s="401"/>
      <c r="DG878" s="400"/>
      <c r="DH878" s="401"/>
      <c r="DI878" s="400"/>
      <c r="DJ878" s="401"/>
      <c r="DK878" s="400"/>
      <c r="DL878" s="401"/>
      <c r="DM878" s="400"/>
      <c r="DN878" s="401"/>
      <c r="DO878" s="400"/>
      <c r="DP878" s="401"/>
      <c r="DQ878" s="400"/>
      <c r="DR878" s="401"/>
      <c r="DS878" s="400"/>
      <c r="DT878" s="401"/>
      <c r="DU878" s="400"/>
      <c r="DV878" s="401"/>
      <c r="DW878" s="400"/>
      <c r="DX878" s="401"/>
      <c r="DY878" s="400"/>
      <c r="DZ878" s="401"/>
      <c r="EA878" s="400"/>
      <c r="EB878" s="401"/>
      <c r="EC878" s="400"/>
      <c r="ED878" s="401"/>
      <c r="EE878" s="400"/>
      <c r="EF878" s="401"/>
      <c r="EG878" s="400"/>
      <c r="EH878" s="401"/>
      <c r="EI878" s="400"/>
      <c r="EJ878" s="447"/>
      <c r="EK878" s="511"/>
      <c r="EL878" s="514"/>
      <c r="EM878" s="448"/>
      <c r="EN878" s="344"/>
      <c r="EO878" s="345"/>
      <c r="EP878" s="171">
        <f t="shared" si="961"/>
        <v>0</v>
      </c>
      <c r="EQ878" s="171">
        <f t="shared" si="962"/>
        <v>0</v>
      </c>
      <c r="ER878" s="171">
        <f t="shared" si="963"/>
        <v>0</v>
      </c>
      <c r="ES878" s="171">
        <f t="shared" si="964"/>
        <v>0</v>
      </c>
      <c r="ET878" s="171">
        <f t="shared" si="965"/>
        <v>0</v>
      </c>
      <c r="EU878" s="171">
        <f t="shared" si="966"/>
        <v>0</v>
      </c>
      <c r="EV878" s="172">
        <f t="shared" si="967"/>
        <v>0</v>
      </c>
      <c r="EW878" s="125"/>
      <c r="EX878" s="248">
        <f t="shared" si="999"/>
        <v>0</v>
      </c>
      <c r="EY878" s="174">
        <f>(L878*regular)+(M878*Cadeirantee)</f>
        <v>0</v>
      </c>
      <c r="EZ878" s="249">
        <f>SUMIF(FG878:GJ878,"&gt;0")</f>
        <v>0</v>
      </c>
      <c r="FA878" s="249">
        <f>SUMIF(FG878:GJ878,"&lt;0")+SUMIF(GN878:HP878,"&lt;0")</f>
        <v>0</v>
      </c>
      <c r="FB878" s="174">
        <v>0</v>
      </c>
      <c r="FC878" s="126">
        <f>N878*km*'VALORES TABELA'!$B$13</f>
        <v>0</v>
      </c>
      <c r="FD878" s="250">
        <f t="shared" si="1000"/>
        <v>0</v>
      </c>
      <c r="FE878" s="105"/>
      <c r="FF878" s="108"/>
      <c r="FG878" s="108"/>
      <c r="FH878" s="108"/>
      <c r="FI878" s="108"/>
      <c r="FJ878" s="108"/>
      <c r="FK878" s="108"/>
      <c r="FL878" s="108"/>
      <c r="FM878" s="108"/>
      <c r="FN878" s="108"/>
      <c r="FO878" s="108"/>
      <c r="FP878" s="108"/>
      <c r="FQ878" s="108"/>
      <c r="FR878" s="108"/>
      <c r="FS878" s="108"/>
      <c r="FT878" s="108"/>
      <c r="FU878" s="108"/>
      <c r="FV878" s="108"/>
      <c r="FW878" s="108"/>
      <c r="FX878" s="108"/>
      <c r="FY878" s="108"/>
      <c r="FZ878" s="108"/>
      <c r="GA878" s="108"/>
      <c r="GB878" s="108"/>
      <c r="GC878" s="108"/>
      <c r="GD878" s="108"/>
      <c r="GE878" s="108"/>
      <c r="GF878" s="108"/>
      <c r="GG878" s="108"/>
      <c r="GH878" s="108"/>
      <c r="GI878" s="108"/>
      <c r="GJ878" s="108"/>
      <c r="GK878" s="251"/>
      <c r="GL878" s="103">
        <f t="shared" si="968"/>
        <v>0</v>
      </c>
      <c r="GM878" s="124"/>
      <c r="GN878" s="104"/>
      <c r="GO878" s="104"/>
      <c r="GP878" s="104"/>
      <c r="GQ878" s="104"/>
      <c r="GR878" s="104"/>
      <c r="GS878" s="104"/>
      <c r="GT878" s="104"/>
      <c r="GU878" s="104"/>
      <c r="GV878" s="104"/>
      <c r="GW878" s="104"/>
      <c r="GX878" s="104"/>
      <c r="GY878" s="104"/>
      <c r="GZ878" s="104"/>
      <c r="HA878" s="104"/>
      <c r="HB878" s="104"/>
      <c r="HC878" s="104"/>
      <c r="HD878" s="104"/>
      <c r="HE878" s="104"/>
      <c r="HF878" s="104"/>
      <c r="HG878" s="104"/>
      <c r="HH878" s="104"/>
      <c r="HI878" s="104"/>
      <c r="HJ878" s="104"/>
      <c r="HK878" s="104"/>
      <c r="HL878" s="104"/>
      <c r="HM878" s="104"/>
      <c r="HN878" s="104"/>
      <c r="HO878" s="104"/>
      <c r="HP878" s="104"/>
      <c r="HQ878" s="64"/>
      <c r="HR878" s="64"/>
      <c r="HS878" s="64"/>
      <c r="HT878" s="64"/>
      <c r="HU878" s="64"/>
      <c r="HV878" s="64"/>
      <c r="HW878" s="105"/>
      <c r="HX878" s="64"/>
      <c r="HY878" s="280">
        <f t="shared" si="1001"/>
        <v>0</v>
      </c>
      <c r="HZ878" s="280">
        <f t="shared" si="1002"/>
        <v>0</v>
      </c>
      <c r="IA878" s="280">
        <f t="shared" si="1003"/>
        <v>0</v>
      </c>
      <c r="IB878" s="64"/>
      <c r="IC878" s="64"/>
    </row>
    <row r="879" spans="1:237" s="106" customFormat="1" ht="22.5" customHeight="1" x14ac:dyDescent="0.25">
      <c r="A879" s="368" t="s">
        <v>3959</v>
      </c>
      <c r="B879" s="369" t="s">
        <v>3960</v>
      </c>
      <c r="C879" s="375" t="s">
        <v>3229</v>
      </c>
      <c r="D879" s="371" t="s">
        <v>3952</v>
      </c>
      <c r="E879" s="371" t="s">
        <v>3961</v>
      </c>
      <c r="F879" s="376" t="s">
        <v>3222</v>
      </c>
      <c r="G879" s="376" t="s">
        <v>3223</v>
      </c>
      <c r="H879" s="373" t="s">
        <v>250</v>
      </c>
      <c r="I879" s="374" t="s">
        <v>3962</v>
      </c>
      <c r="J879" s="421" t="s">
        <v>3337</v>
      </c>
      <c r="K879" s="423" t="s">
        <v>3232</v>
      </c>
      <c r="L879" s="329">
        <f>CONTINUA!BV879</f>
        <v>0</v>
      </c>
      <c r="M879" s="329">
        <f>CONTINUA!BW879</f>
        <v>0</v>
      </c>
      <c r="N879" s="657"/>
      <c r="O879" s="658" t="s">
        <v>4239</v>
      </c>
      <c r="P879" s="659" t="s">
        <v>206</v>
      </c>
      <c r="Q879" s="400"/>
      <c r="R879" s="401"/>
      <c r="S879" s="400"/>
      <c r="T879" s="401"/>
      <c r="U879" s="400"/>
      <c r="V879" s="401"/>
      <c r="W879" s="400"/>
      <c r="X879" s="401"/>
      <c r="Y879" s="400"/>
      <c r="Z879" s="401"/>
      <c r="AA879" s="400"/>
      <c r="AB879" s="401"/>
      <c r="AC879" s="400"/>
      <c r="AD879" s="401"/>
      <c r="AE879" s="400"/>
      <c r="AF879" s="401"/>
      <c r="AG879" s="400"/>
      <c r="AH879" s="401"/>
      <c r="AI879" s="400"/>
      <c r="AJ879" s="401"/>
      <c r="AK879" s="400"/>
      <c r="AL879" s="401"/>
      <c r="AM879" s="400"/>
      <c r="AN879" s="401"/>
      <c r="AO879" s="400"/>
      <c r="AP879" s="401"/>
      <c r="AQ879" s="400"/>
      <c r="AR879" s="401"/>
      <c r="AS879" s="400"/>
      <c r="AT879" s="401"/>
      <c r="AU879" s="400"/>
      <c r="AV879" s="401"/>
      <c r="AW879" s="400"/>
      <c r="AX879" s="401"/>
      <c r="AY879" s="400"/>
      <c r="AZ879" s="401"/>
      <c r="BA879" s="400"/>
      <c r="BB879" s="401"/>
      <c r="BC879" s="400"/>
      <c r="BD879" s="401"/>
      <c r="BE879" s="400"/>
      <c r="BF879" s="401"/>
      <c r="BG879" s="400"/>
      <c r="BH879" s="401"/>
      <c r="BI879" s="400"/>
      <c r="BJ879" s="401"/>
      <c r="BK879" s="400"/>
      <c r="BL879" s="401"/>
      <c r="BM879" s="400"/>
      <c r="BN879" s="401"/>
      <c r="BO879" s="400"/>
      <c r="BP879" s="401"/>
      <c r="BQ879" s="400"/>
      <c r="BR879" s="401"/>
      <c r="BS879" s="400"/>
      <c r="BT879" s="401"/>
      <c r="BU879" s="400"/>
      <c r="BV879" s="401"/>
      <c r="BW879" s="400"/>
      <c r="BX879" s="401"/>
      <c r="BY879" s="400"/>
      <c r="BZ879" s="401"/>
      <c r="CA879" s="400"/>
      <c r="CB879" s="401"/>
      <c r="CC879" s="400"/>
      <c r="CD879" s="401"/>
      <c r="CE879" s="400"/>
      <c r="CF879" s="401"/>
      <c r="CG879" s="400"/>
      <c r="CH879" s="401"/>
      <c r="CI879" s="400"/>
      <c r="CJ879" s="401"/>
      <c r="CK879" s="400"/>
      <c r="CL879" s="401"/>
      <c r="CM879" s="400"/>
      <c r="CN879" s="401"/>
      <c r="CO879" s="400"/>
      <c r="CP879" s="401"/>
      <c r="CQ879" s="400"/>
      <c r="CR879" s="401"/>
      <c r="CS879" s="400"/>
      <c r="CT879" s="401"/>
      <c r="CU879" s="400"/>
      <c r="CV879" s="401"/>
      <c r="CW879" s="400"/>
      <c r="CX879" s="401"/>
      <c r="CY879" s="400"/>
      <c r="CZ879" s="401"/>
      <c r="DA879" s="400"/>
      <c r="DB879" s="401"/>
      <c r="DC879" s="400"/>
      <c r="DD879" s="401"/>
      <c r="DE879" s="400"/>
      <c r="DF879" s="401"/>
      <c r="DG879" s="400"/>
      <c r="DH879" s="401"/>
      <c r="DI879" s="400"/>
      <c r="DJ879" s="401"/>
      <c r="DK879" s="400"/>
      <c r="DL879" s="401"/>
      <c r="DM879" s="400"/>
      <c r="DN879" s="401"/>
      <c r="DO879" s="400"/>
      <c r="DP879" s="401"/>
      <c r="DQ879" s="400"/>
      <c r="DR879" s="401"/>
      <c r="DS879" s="400"/>
      <c r="DT879" s="401"/>
      <c r="DU879" s="400"/>
      <c r="DV879" s="401"/>
      <c r="DW879" s="400"/>
      <c r="DX879" s="401"/>
      <c r="DY879" s="400"/>
      <c r="DZ879" s="401"/>
      <c r="EA879" s="400"/>
      <c r="EB879" s="401"/>
      <c r="EC879" s="400"/>
      <c r="ED879" s="401"/>
      <c r="EE879" s="400"/>
      <c r="EF879" s="401"/>
      <c r="EG879" s="400"/>
      <c r="EH879" s="401"/>
      <c r="EI879" s="400"/>
      <c r="EJ879" s="447"/>
      <c r="EK879" s="511"/>
      <c r="EL879" s="514"/>
      <c r="EM879" s="448"/>
      <c r="EN879" s="344"/>
      <c r="EO879" s="345"/>
      <c r="EP879" s="171">
        <f t="shared" si="961"/>
        <v>0</v>
      </c>
      <c r="EQ879" s="171">
        <f t="shared" si="962"/>
        <v>0</v>
      </c>
      <c r="ER879" s="171">
        <f t="shared" si="963"/>
        <v>0</v>
      </c>
      <c r="ES879" s="171">
        <f t="shared" si="964"/>
        <v>0</v>
      </c>
      <c r="ET879" s="171">
        <f t="shared" si="965"/>
        <v>0</v>
      </c>
      <c r="EU879" s="171">
        <f t="shared" si="966"/>
        <v>0</v>
      </c>
      <c r="EV879" s="172">
        <f t="shared" si="967"/>
        <v>0</v>
      </c>
      <c r="EW879" s="127"/>
      <c r="EX879" s="248">
        <f t="shared" si="999"/>
        <v>0</v>
      </c>
      <c r="EY879" s="174">
        <f>(L879*regular)+(M879*Cadeirantee)</f>
        <v>0</v>
      </c>
      <c r="EZ879" s="249">
        <f>SUMIF(FG879:GJ879,"&gt;0")</f>
        <v>0</v>
      </c>
      <c r="FA879" s="249">
        <f>SUMIF(FG879:GJ879,"&lt;0")+SUMIF(GN879:HP879,"&lt;0")</f>
        <v>0</v>
      </c>
      <c r="FB879" s="174">
        <v>0</v>
      </c>
      <c r="FC879" s="126">
        <f>N879*km*'VALORES TABELA'!$B$13</f>
        <v>0</v>
      </c>
      <c r="FD879" s="250">
        <f t="shared" si="1000"/>
        <v>0</v>
      </c>
      <c r="FE879" s="105"/>
      <c r="FF879" s="118"/>
      <c r="FG879" s="118"/>
      <c r="FH879" s="118"/>
      <c r="FI879" s="118"/>
      <c r="FJ879" s="118"/>
      <c r="FK879" s="118"/>
      <c r="FL879" s="118"/>
      <c r="FM879" s="118"/>
      <c r="FN879" s="118"/>
      <c r="FO879" s="118"/>
      <c r="FP879" s="118"/>
      <c r="FQ879" s="118"/>
      <c r="FR879" s="118"/>
      <c r="FS879" s="118"/>
      <c r="FT879" s="118"/>
      <c r="FU879" s="118"/>
      <c r="FV879" s="118"/>
      <c r="FW879" s="118"/>
      <c r="FX879" s="118"/>
      <c r="FY879" s="118"/>
      <c r="FZ879" s="118"/>
      <c r="GA879" s="118"/>
      <c r="GB879" s="118"/>
      <c r="GC879" s="118"/>
      <c r="GD879" s="118"/>
      <c r="GE879" s="118"/>
      <c r="GF879" s="118"/>
      <c r="GG879" s="118"/>
      <c r="GH879" s="118"/>
      <c r="GI879" s="118"/>
      <c r="GJ879" s="118"/>
      <c r="GK879" s="252"/>
      <c r="GL879" s="103">
        <f t="shared" si="968"/>
        <v>0</v>
      </c>
      <c r="GM879" s="124"/>
      <c r="GN879" s="104"/>
      <c r="GO879" s="104"/>
      <c r="GP879" s="104"/>
      <c r="GQ879" s="104"/>
      <c r="GR879" s="104"/>
      <c r="GS879" s="104"/>
      <c r="GT879" s="104"/>
      <c r="GU879" s="104"/>
      <c r="GV879" s="104"/>
      <c r="GW879" s="104"/>
      <c r="GX879" s="104"/>
      <c r="GY879" s="104"/>
      <c r="GZ879" s="104"/>
      <c r="HA879" s="104"/>
      <c r="HB879" s="104"/>
      <c r="HC879" s="104"/>
      <c r="HD879" s="104"/>
      <c r="HE879" s="104"/>
      <c r="HF879" s="104"/>
      <c r="HG879" s="104"/>
      <c r="HH879" s="104"/>
      <c r="HI879" s="104"/>
      <c r="HJ879" s="104"/>
      <c r="HK879" s="104"/>
      <c r="HL879" s="104"/>
      <c r="HM879" s="104"/>
      <c r="HN879" s="104"/>
      <c r="HO879" s="104"/>
      <c r="HP879" s="104"/>
      <c r="HQ879" s="64"/>
      <c r="HR879" s="65"/>
      <c r="HS879" s="65"/>
      <c r="HT879" s="65"/>
      <c r="HU879" s="65"/>
      <c r="HV879" s="65"/>
      <c r="HW879" s="105"/>
      <c r="HX879" s="65"/>
      <c r="HY879" s="280">
        <f t="shared" si="1001"/>
        <v>0</v>
      </c>
      <c r="HZ879" s="280">
        <f t="shared" si="1002"/>
        <v>0</v>
      </c>
      <c r="IA879" s="280">
        <f t="shared" si="1003"/>
        <v>0</v>
      </c>
      <c r="IB879" s="65"/>
      <c r="IC879" s="65"/>
    </row>
    <row r="880" spans="1:237" s="106" customFormat="1" ht="22.5" customHeight="1" thickBot="1" x14ac:dyDescent="0.3">
      <c r="A880" s="377" t="s">
        <v>3959</v>
      </c>
      <c r="B880" s="378" t="s">
        <v>3960</v>
      </c>
      <c r="C880" s="379" t="s">
        <v>3229</v>
      </c>
      <c r="D880" s="380" t="s">
        <v>3952</v>
      </c>
      <c r="E880" s="380" t="s">
        <v>3961</v>
      </c>
      <c r="F880" s="381" t="s">
        <v>3222</v>
      </c>
      <c r="G880" s="381" t="s">
        <v>3223</v>
      </c>
      <c r="H880" s="382" t="s">
        <v>250</v>
      </c>
      <c r="I880" s="383" t="s">
        <v>3962</v>
      </c>
      <c r="J880" s="421" t="s">
        <v>3337</v>
      </c>
      <c r="K880" s="424" t="s">
        <v>60</v>
      </c>
      <c r="L880" s="329">
        <f>CONTINUA!BV880</f>
        <v>0</v>
      </c>
      <c r="M880" s="329">
        <f>CONTINUA!BW880</f>
        <v>0</v>
      </c>
      <c r="N880" s="657"/>
      <c r="O880" s="658" t="s">
        <v>4239</v>
      </c>
      <c r="P880" s="659" t="s">
        <v>206</v>
      </c>
      <c r="Q880" s="400"/>
      <c r="R880" s="401"/>
      <c r="S880" s="400"/>
      <c r="T880" s="401"/>
      <c r="U880" s="400"/>
      <c r="V880" s="401"/>
      <c r="W880" s="400"/>
      <c r="X880" s="401"/>
      <c r="Y880" s="400"/>
      <c r="Z880" s="401"/>
      <c r="AA880" s="400"/>
      <c r="AB880" s="401"/>
      <c r="AC880" s="400"/>
      <c r="AD880" s="401"/>
      <c r="AE880" s="400"/>
      <c r="AF880" s="401"/>
      <c r="AG880" s="400"/>
      <c r="AH880" s="401"/>
      <c r="AI880" s="400"/>
      <c r="AJ880" s="401"/>
      <c r="AK880" s="400"/>
      <c r="AL880" s="401"/>
      <c r="AM880" s="400"/>
      <c r="AN880" s="401"/>
      <c r="AO880" s="400"/>
      <c r="AP880" s="401"/>
      <c r="AQ880" s="400"/>
      <c r="AR880" s="401"/>
      <c r="AS880" s="400"/>
      <c r="AT880" s="401"/>
      <c r="AU880" s="400"/>
      <c r="AV880" s="401"/>
      <c r="AW880" s="400"/>
      <c r="AX880" s="401"/>
      <c r="AY880" s="400"/>
      <c r="AZ880" s="401"/>
      <c r="BA880" s="400"/>
      <c r="BB880" s="401"/>
      <c r="BC880" s="400"/>
      <c r="BD880" s="401"/>
      <c r="BE880" s="400"/>
      <c r="BF880" s="401"/>
      <c r="BG880" s="400"/>
      <c r="BH880" s="401"/>
      <c r="BI880" s="400"/>
      <c r="BJ880" s="401"/>
      <c r="BK880" s="400"/>
      <c r="BL880" s="401"/>
      <c r="BM880" s="400"/>
      <c r="BN880" s="401"/>
      <c r="BO880" s="400"/>
      <c r="BP880" s="401"/>
      <c r="BQ880" s="400"/>
      <c r="BR880" s="401"/>
      <c r="BS880" s="400"/>
      <c r="BT880" s="401"/>
      <c r="BU880" s="400"/>
      <c r="BV880" s="401"/>
      <c r="BW880" s="400"/>
      <c r="BX880" s="401"/>
      <c r="BY880" s="400"/>
      <c r="BZ880" s="401"/>
      <c r="CA880" s="400"/>
      <c r="CB880" s="401"/>
      <c r="CC880" s="400"/>
      <c r="CD880" s="401"/>
      <c r="CE880" s="400"/>
      <c r="CF880" s="401"/>
      <c r="CG880" s="400"/>
      <c r="CH880" s="401"/>
      <c r="CI880" s="400"/>
      <c r="CJ880" s="401"/>
      <c r="CK880" s="400"/>
      <c r="CL880" s="401"/>
      <c r="CM880" s="400"/>
      <c r="CN880" s="401"/>
      <c r="CO880" s="400"/>
      <c r="CP880" s="401"/>
      <c r="CQ880" s="400"/>
      <c r="CR880" s="401"/>
      <c r="CS880" s="400"/>
      <c r="CT880" s="401"/>
      <c r="CU880" s="400"/>
      <c r="CV880" s="401"/>
      <c r="CW880" s="400"/>
      <c r="CX880" s="401"/>
      <c r="CY880" s="400"/>
      <c r="CZ880" s="401"/>
      <c r="DA880" s="400"/>
      <c r="DB880" s="401"/>
      <c r="DC880" s="400"/>
      <c r="DD880" s="401"/>
      <c r="DE880" s="400"/>
      <c r="DF880" s="401"/>
      <c r="DG880" s="400"/>
      <c r="DH880" s="401"/>
      <c r="DI880" s="400"/>
      <c r="DJ880" s="401"/>
      <c r="DK880" s="400"/>
      <c r="DL880" s="401"/>
      <c r="DM880" s="400"/>
      <c r="DN880" s="401"/>
      <c r="DO880" s="400"/>
      <c r="DP880" s="401"/>
      <c r="DQ880" s="400"/>
      <c r="DR880" s="401"/>
      <c r="DS880" s="400"/>
      <c r="DT880" s="401"/>
      <c r="DU880" s="400"/>
      <c r="DV880" s="401"/>
      <c r="DW880" s="400"/>
      <c r="DX880" s="401"/>
      <c r="DY880" s="400"/>
      <c r="DZ880" s="401"/>
      <c r="EA880" s="400"/>
      <c r="EB880" s="401"/>
      <c r="EC880" s="400"/>
      <c r="ED880" s="401"/>
      <c r="EE880" s="400"/>
      <c r="EF880" s="401"/>
      <c r="EG880" s="400"/>
      <c r="EH880" s="401"/>
      <c r="EI880" s="400"/>
      <c r="EJ880" s="447"/>
      <c r="EK880" s="512"/>
      <c r="EL880" s="515"/>
      <c r="EM880" s="450"/>
      <c r="EN880" s="348"/>
      <c r="EO880" s="348"/>
      <c r="EP880" s="179">
        <f t="shared" si="961"/>
        <v>0</v>
      </c>
      <c r="EQ880" s="179">
        <f t="shared" si="962"/>
        <v>0</v>
      </c>
      <c r="ER880" s="179">
        <f t="shared" si="963"/>
        <v>0</v>
      </c>
      <c r="ES880" s="179">
        <f t="shared" si="964"/>
        <v>0</v>
      </c>
      <c r="ET880" s="179">
        <f t="shared" si="965"/>
        <v>0</v>
      </c>
      <c r="EU880" s="179">
        <f t="shared" si="966"/>
        <v>0</v>
      </c>
      <c r="EV880" s="172">
        <f t="shared" si="967"/>
        <v>0</v>
      </c>
      <c r="EW880" s="253"/>
      <c r="EX880" s="254">
        <v>0</v>
      </c>
      <c r="EY880" s="180">
        <v>0</v>
      </c>
      <c r="EZ880" s="255">
        <v>0</v>
      </c>
      <c r="FA880" s="255">
        <v>0</v>
      </c>
      <c r="FB880" s="180">
        <f>SUM(FF880:GI880)/2</f>
        <v>0</v>
      </c>
      <c r="FC880" s="256">
        <f>N880*km*'VALORES TABELA'!$B$13</f>
        <v>0</v>
      </c>
      <c r="FD880" s="250">
        <f t="shared" si="1000"/>
        <v>0</v>
      </c>
      <c r="FE880" s="257"/>
      <c r="FF880" s="181">
        <f>((Q880+S880)*Percapita)+((R880+T880)*Cadeirante)</f>
        <v>0</v>
      </c>
      <c r="FG880" s="181">
        <f>((U880+W880)*Percapita/30*FG$4)+((V880+X880)*Cadeirante/30*FG$4)</f>
        <v>0</v>
      </c>
      <c r="FH880" s="181">
        <f>((Y880+AA880)*Percapita/30*FH$4)+((Z880+AB880)*Cadeirante/30*FH$4)</f>
        <v>0</v>
      </c>
      <c r="FI880" s="181">
        <f>((AC880+AE880)*Percapita/30*FI$4)+((AD880+AF880)*Cadeirante/30*FI$4)</f>
        <v>0</v>
      </c>
      <c r="FJ880" s="181">
        <f>((AG880+AI880)*Percapita/30*FJ$4)+((AH880+AJ880)*Cadeirante/30*FJ$4)</f>
        <v>0</v>
      </c>
      <c r="FK880" s="181">
        <f>((AK880+AM880)*Percapita/30*FK$4)+((AL880+AN880)*Cadeirante/30*FK$4)</f>
        <v>0</v>
      </c>
      <c r="FL880" s="181">
        <f>((AO880+AQ880)*Percapita/30*FL$4)+((AP880+AR880)*Cadeirante/30*FL$4)</f>
        <v>0</v>
      </c>
      <c r="FM880" s="181">
        <f>((AS880+AU880)*Percapita/30*FM$4)+((AT880+AV880)*Cadeirante/30*FM$4)</f>
        <v>0</v>
      </c>
      <c r="FN880" s="181">
        <f>((AW880+AY880)*Percapita/30*FN$4)+((AX880+AZ880)*Cadeirante/30*FN$4)</f>
        <v>0</v>
      </c>
      <c r="FO880" s="181">
        <f>((BA880+BC880)*Percapita/30*FO$4)+((BB880+BD880)*Cadeirante/30*FO$4)</f>
        <v>0</v>
      </c>
      <c r="FP880" s="181">
        <f>((BE880+BG880)*Percapita/30*FP$4)+((BF880+BH880)*Cadeirante/30*FP$4)</f>
        <v>0</v>
      </c>
      <c r="FQ880" s="181">
        <f>((BI880+BK880)*Percapita/30*FQ$4)+((BJ880+BL880)*Cadeirante/30*FQ$4)</f>
        <v>0</v>
      </c>
      <c r="FR880" s="181">
        <f>((BM880+BO880)*Percapita/30*FR$4)+((BN880+BP880)*Cadeirante/30*FR$4)</f>
        <v>0</v>
      </c>
      <c r="FS880" s="181">
        <f>((BQ880+BS880)*Percapita/30*FS$4)+((BR880+BT880)*Cadeirante/30*FS$4)</f>
        <v>0</v>
      </c>
      <c r="FT880" s="181">
        <f>((BU880+BW880)*Percapita/30*FT$4)+((BV880+BX880)*Cadeirante/30*FT$4)</f>
        <v>0</v>
      </c>
      <c r="FU880" s="181">
        <f>((BY880+CA880)*Percapita/30*FU$4)+((BZ880+CB880)*Cadeirante/30*FU$4)</f>
        <v>0</v>
      </c>
      <c r="FV880" s="181">
        <f>((CC880+CE880)*Percapita/30*FV$4)+((CD880+CF880)*Cadeirante/30*FV$4)</f>
        <v>0</v>
      </c>
      <c r="FW880" s="181">
        <f>((CG880+CI880)*Percapita/30*FW$4)+((CI880+CK880)*Cadeirante/30*FW$4)</f>
        <v>0</v>
      </c>
      <c r="FX880" s="181">
        <f>((CK880+CM880)*Percapita/30*FX$4)+((CL880+CN880)*Cadeirante/30*FX$4)</f>
        <v>0</v>
      </c>
      <c r="FY880" s="181">
        <f>((CO880+CQ880)*Percapita/30*FY$4)+((CP880+CR880)*Cadeirante/30*FY$4)</f>
        <v>0</v>
      </c>
      <c r="FZ880" s="181">
        <f>((CS880+CU880)*Percapita/30*FZ$4)+((CT880+CV880)*Cadeirante/30*FZ$4)</f>
        <v>0</v>
      </c>
      <c r="GA880" s="181">
        <f>((CW880+CY880)*Percapita/30*GA$4)+((CX880+CZ880)*Cadeirante/30*GA$4)</f>
        <v>0</v>
      </c>
      <c r="GB880" s="181">
        <f>((DA880+DC880)*Percapita/30*GB$4)+((DB880+DD880)*Cadeirante/30*GB$4)</f>
        <v>0</v>
      </c>
      <c r="GC880" s="181">
        <f>((DE880+DG880)*Percapita/30*GC$4)+((DF880+DH880)*Cadeirante/30*GC$4)</f>
        <v>0</v>
      </c>
      <c r="GD880" s="181">
        <f>((DI880+DK880)*Percapita/30*GD$4)+((DJ880+DL880)*Cadeirante/30*GD$4)</f>
        <v>0</v>
      </c>
      <c r="GE880" s="181">
        <f>((DM880+DO880)*Percapita/30*GE$4)+((DN880+DP880)*Cadeirante/30*GE$4)</f>
        <v>0</v>
      </c>
      <c r="GF880" s="181">
        <f>((DQ880+DS880)*Percapita/30*GF$4)+((DR880+DT880)*Cadeirante/30*GF$4)</f>
        <v>0</v>
      </c>
      <c r="GG880" s="181">
        <f>((DU880+DW880)*Percapita/30*GG$4)+((DV880+DX880)*Cadeirante/30*GG$4)</f>
        <v>0</v>
      </c>
      <c r="GH880" s="181">
        <f>((DY880+EA880)*Percapita/30*GH$4)+((DZ880+EB880)*Cadeirante/30*GH$4)</f>
        <v>0</v>
      </c>
      <c r="GI880" s="181">
        <f>((EC880+EE880)*Percapita/30*GI$4)+((ED880+EF880)*Cadeirante/30*GI$4)</f>
        <v>0</v>
      </c>
      <c r="GJ880" s="181">
        <f>((EG880+EI880)*Percapita)+((EH880+EJ880)*Cadeirante)</f>
        <v>0</v>
      </c>
      <c r="GK880" s="258"/>
      <c r="GL880" s="103">
        <f t="shared" si="968"/>
        <v>0</v>
      </c>
      <c r="GM880" s="124"/>
      <c r="GN880" s="182"/>
      <c r="GO880" s="182"/>
      <c r="GP880" s="182"/>
      <c r="GQ880" s="182"/>
      <c r="GR880" s="182"/>
      <c r="GS880" s="182"/>
      <c r="GT880" s="182"/>
      <c r="GU880" s="182"/>
      <c r="GV880" s="182"/>
      <c r="GW880" s="182"/>
      <c r="GX880" s="182"/>
      <c r="GY880" s="182"/>
      <c r="GZ880" s="182"/>
      <c r="HA880" s="182"/>
      <c r="HB880" s="182"/>
      <c r="HC880" s="182"/>
      <c r="HD880" s="182"/>
      <c r="HE880" s="182"/>
      <c r="HF880" s="182"/>
      <c r="HG880" s="182"/>
      <c r="HH880" s="182"/>
      <c r="HI880" s="182"/>
      <c r="HJ880" s="182"/>
      <c r="HK880" s="182"/>
      <c r="HL880" s="182"/>
      <c r="HM880" s="182"/>
      <c r="HN880" s="182"/>
      <c r="HO880" s="182"/>
      <c r="HP880" s="259"/>
      <c r="HQ880" s="64"/>
      <c r="HW880" s="257"/>
      <c r="HY880" s="280">
        <f t="shared" si="1001"/>
        <v>0</v>
      </c>
      <c r="HZ880" s="280">
        <f t="shared" si="1002"/>
        <v>0</v>
      </c>
      <c r="IA880" s="280">
        <f t="shared" si="1003"/>
        <v>0</v>
      </c>
    </row>
    <row r="881" spans="1:237" s="106" customFormat="1" ht="22.5" customHeight="1" x14ac:dyDescent="0.25">
      <c r="A881" t="s">
        <v>3963</v>
      </c>
      <c r="B881" s="522" t="s">
        <v>3964</v>
      </c>
      <c r="C881" s="523">
        <v>1</v>
      </c>
      <c r="D881" s="524" t="s">
        <v>3965</v>
      </c>
      <c r="E881" s="524" t="s">
        <v>3966</v>
      </c>
      <c r="F881" s="525" t="s">
        <v>3222</v>
      </c>
      <c r="G881" s="525" t="s">
        <v>3223</v>
      </c>
      <c r="H881" s="350" t="s">
        <v>251</v>
      </c>
      <c r="I881" s="351" t="s">
        <v>3967</v>
      </c>
      <c r="J881" s="409" t="s">
        <v>3227</v>
      </c>
      <c r="K881" s="410" t="s">
        <v>3228</v>
      </c>
      <c r="L881" s="329">
        <f>CONTINUA!BV881</f>
        <v>0</v>
      </c>
      <c r="M881" s="329">
        <f>CONTINUA!BW881</f>
        <v>0</v>
      </c>
      <c r="N881" s="657"/>
      <c r="O881" s="658" t="s">
        <v>4240</v>
      </c>
      <c r="P881" s="659" t="s">
        <v>206</v>
      </c>
      <c r="Q881" s="400">
        <v>39</v>
      </c>
      <c r="R881" s="401"/>
      <c r="S881" s="400"/>
      <c r="T881" s="401"/>
      <c r="U881" s="400">
        <v>-2</v>
      </c>
      <c r="V881" s="401"/>
      <c r="W881" s="400"/>
      <c r="X881" s="401"/>
      <c r="Y881" s="400"/>
      <c r="Z881" s="401"/>
      <c r="AA881" s="400"/>
      <c r="AB881" s="401"/>
      <c r="AC881" s="400"/>
      <c r="AD881" s="401"/>
      <c r="AE881" s="400"/>
      <c r="AF881" s="401"/>
      <c r="AG881" s="400"/>
      <c r="AH881" s="401"/>
      <c r="AI881" s="400"/>
      <c r="AJ881" s="401"/>
      <c r="AK881" s="400"/>
      <c r="AL881" s="401"/>
      <c r="AM881" s="400"/>
      <c r="AN881" s="401"/>
      <c r="AO881" s="400"/>
      <c r="AP881" s="401"/>
      <c r="AQ881" s="400"/>
      <c r="AR881" s="401"/>
      <c r="AS881" s="400"/>
      <c r="AT881" s="401"/>
      <c r="AU881" s="400"/>
      <c r="AV881" s="401"/>
      <c r="AW881" s="400">
        <v>1</v>
      </c>
      <c r="AX881" s="401"/>
      <c r="AY881" s="400"/>
      <c r="AZ881" s="401"/>
      <c r="BA881" s="400"/>
      <c r="BB881" s="401"/>
      <c r="BC881" s="400"/>
      <c r="BD881" s="401"/>
      <c r="BE881" s="400"/>
      <c r="BF881" s="401"/>
      <c r="BG881" s="400"/>
      <c r="BH881" s="401"/>
      <c r="BI881" s="400"/>
      <c r="BJ881" s="401"/>
      <c r="BK881" s="400"/>
      <c r="BL881" s="401"/>
      <c r="BM881" s="400">
        <v>1</v>
      </c>
      <c r="BN881" s="401"/>
      <c r="BO881" s="400"/>
      <c r="BP881" s="401"/>
      <c r="BQ881" s="400"/>
      <c r="BR881" s="401"/>
      <c r="BS881" s="400"/>
      <c r="BT881" s="401"/>
      <c r="BU881" s="400"/>
      <c r="BV881" s="401"/>
      <c r="BW881" s="400"/>
      <c r="BX881" s="401"/>
      <c r="BY881" s="400"/>
      <c r="BZ881" s="401"/>
      <c r="CA881" s="400"/>
      <c r="CB881" s="401"/>
      <c r="CC881" s="400"/>
      <c r="CD881" s="401"/>
      <c r="CE881" s="400"/>
      <c r="CF881" s="401"/>
      <c r="CG881" s="400"/>
      <c r="CH881" s="401"/>
      <c r="CI881" s="400"/>
      <c r="CJ881" s="401"/>
      <c r="CK881" s="400"/>
      <c r="CL881" s="401"/>
      <c r="CM881" s="400"/>
      <c r="CN881" s="401"/>
      <c r="CO881" s="400"/>
      <c r="CP881" s="401"/>
      <c r="CQ881" s="400"/>
      <c r="CR881" s="401"/>
      <c r="CS881" s="400"/>
      <c r="CT881" s="401"/>
      <c r="CU881" s="400"/>
      <c r="CV881" s="401"/>
      <c r="CW881" s="400">
        <v>2</v>
      </c>
      <c r="CX881" s="401"/>
      <c r="CY881" s="400"/>
      <c r="CZ881" s="401"/>
      <c r="DA881" s="400"/>
      <c r="DB881" s="401"/>
      <c r="DC881" s="400"/>
      <c r="DD881" s="401"/>
      <c r="DE881" s="400"/>
      <c r="DF881" s="401"/>
      <c r="DG881" s="400"/>
      <c r="DH881" s="401"/>
      <c r="DI881" s="400"/>
      <c r="DJ881" s="401"/>
      <c r="DK881" s="400"/>
      <c r="DL881" s="401"/>
      <c r="DM881" s="400"/>
      <c r="DN881" s="401"/>
      <c r="DO881" s="400"/>
      <c r="DP881" s="401"/>
      <c r="DQ881" s="400"/>
      <c r="DR881" s="401"/>
      <c r="DS881" s="400"/>
      <c r="DT881" s="401"/>
      <c r="DU881" s="400"/>
      <c r="DV881" s="401"/>
      <c r="DW881" s="400"/>
      <c r="DX881" s="401"/>
      <c r="DY881" s="400"/>
      <c r="DZ881" s="401"/>
      <c r="EA881" s="400"/>
      <c r="EB881" s="401"/>
      <c r="EC881" s="400"/>
      <c r="ED881" s="401"/>
      <c r="EE881" s="400"/>
      <c r="EF881" s="401"/>
      <c r="EG881" s="400"/>
      <c r="EH881" s="401"/>
      <c r="EI881" s="400"/>
      <c r="EJ881" s="447"/>
      <c r="EK881" s="510"/>
      <c r="EL881" s="513"/>
      <c r="EM881" s="520"/>
      <c r="EN881" s="520"/>
      <c r="EO881" s="520"/>
      <c r="EP881" s="171">
        <f t="shared" si="961"/>
        <v>39</v>
      </c>
      <c r="EQ881" s="171">
        <f t="shared" si="962"/>
        <v>2</v>
      </c>
      <c r="ER881" s="171">
        <f t="shared" si="963"/>
        <v>0</v>
      </c>
      <c r="ES881" s="171">
        <f t="shared" si="964"/>
        <v>0</v>
      </c>
      <c r="ET881" s="171">
        <f t="shared" si="965"/>
        <v>0</v>
      </c>
      <c r="EU881" s="171">
        <f t="shared" si="966"/>
        <v>0</v>
      </c>
      <c r="EV881" s="172">
        <f t="shared" si="967"/>
        <v>41</v>
      </c>
      <c r="EW881" s="367">
        <f>IF(C881=4,IF(MAX(Q881:EJ883)&gt;0,(Especiall/30*(IF(($G881-$F881)=($G$5-$F$5),30,IF(DAY($G881)=31,($G881-$F881),($G881-$F881)+1)))),0),0)</f>
        <v>0</v>
      </c>
      <c r="EX881" s="248">
        <f t="shared" ref="EX881:EX884" si="1004">FF881</f>
        <v>34843.850000000006</v>
      </c>
      <c r="EY881" s="174">
        <f>(L881*regular)+(M881*Cadeirantee)</f>
        <v>0</v>
      </c>
      <c r="EZ881" s="249">
        <f>SUMIF(FG881:GJ881,"&gt;0")</f>
        <v>744.77800000000013</v>
      </c>
      <c r="FA881" s="249">
        <f>SUMIF(FG881:GJ881,"&lt;0")+SUMIF(GN881:HP881,"&lt;0")</f>
        <v>-744.77800000000002</v>
      </c>
      <c r="FB881" s="174">
        <v>0</v>
      </c>
      <c r="FC881" s="175">
        <f>N881*km*'VALORES TABELA'!$B$13</f>
        <v>0</v>
      </c>
      <c r="FD881" s="250">
        <f>GL881</f>
        <v>0</v>
      </c>
      <c r="FE881" s="176">
        <f>(EW881+EW882+EW883+EW884+EX881+EX882+EX883+EX884+EY881+EY882+EY883+EY884+EY885+EZ881+EZ882+EZ883+EZ884+FA881+FA882+FA883+FA884+FC881+FC882+FC883+FC884+HY881-HZ881-IA881+FD881+FD882+FD883+FD884+FB885)</f>
        <v>34843.850000000006</v>
      </c>
      <c r="FF881" s="177">
        <f>IF(C881=4,SUM(Q881+Q882+Q883+S881+S882+S883)*Percapita/30*FF$4+(R881+R882+R883+T881+T882+T883)*Cadeirante/30*FF$4,IF(C881=3,IF(Q884+S884=10,Fixo/30*FF$4+(Q881+Q882+Q883+S881+S882+S883)*Percapita/30*FF$4+(R884+T884)*Cadeirante/30*FF$4,IF(Q884+S884&lt;=9,(Q884+S884)*Crechee/30*FF$4)+(R884+T884)*Cadeirante/30*FF$4+(Q881+Q882+Q883+S881+S882+S883)*Percapita/30*FF$4)+IF(Q884+S884&gt;=11,Fixo/30*FF$4+(Q884+S884-10)*Crechee/30*FF$4,0),IF(C881=2,IF(R881+R882+R883+R884+T881+T882+T883+T884=1,Cadeirante/30*FF$4,IF(R881+R882+R883+R884+T881+T882+T883+T884=2,Fixo/30*FF$4,IF(R881+R882+R883+R884+T881+T882+T883+T884&gt;2,Fixo/30*FF$4+(R881+R882+R883+R884+T881+T882+T883+T884-2)*Cadeirante/30*FF$4)))+(Q881+Q882+Q883+S881+S882+S883)*Percapita/30*FF$4+(Q884+S884)*Crechee/30*FF$4,IF(C881=1,IF(Q881+Q882+Q883+R881+R882+R883+S881+S882+S883+T881+T882+T883&lt;=15,(Q881+Q882+Q883+S881+S882+S883)*Percapita/30*FF$4,IF(Q881+Q882+Q883+R881+R882+R883+S881+S882+S883+T881+T882+T883&gt;=16,Fixo/30*FF$4+(Q881+Q882+Q883+R881+R882+R883+S881+S882+S883+T881+T882-16)*Percapita/30*FF$4))))))</f>
        <v>34843.850000000006</v>
      </c>
      <c r="FG881" s="177">
        <f>IF(C881=4,SUM(U881+U882+U883+W881+W882+W883)*Percapita/30*FG$4+(V881+V882+V883+X881+X882+X883)*Cadeirante/30*FG$4,IF(C881=3,IF(U884+W884=10,Fixo/30*FG$4+(U881+U882+U883+W881+W882+W883)*Percapita/30*FG$4+(V884+X884)*Cadeirante/30*FG$4,IF(U884+W884&lt;=9,(U884+W884)*Crechee/30*FG$4)+(V884+X884)*Cadeirante/30*FG$4+(U881+U882+U883+W881+W882+W883)*Percapita/30*FG$4)+IF(U884+W884&gt;=11,Fixo/30*FG$4+(U884+W884-10)*Crechee/30*FG$4,0),IF(C881=2,IF(V881+V882+V883+V884+X881+X882+X883+X884=1,Cadeirante/30*FG$4,IF(V881+V882+V883+V884+X881+X882+X883+X884=2,Fixo/30*FG$4,IF(V881+V882+V883+V884+X881+X882+X883+X884&gt;2,Fixo/30*FG$4+(V881+V882+V883+V884+X881+X882+X883+X884-2)*Cadeirante/30*FG$4)))+(U881+U882+U883+W881+W882+W883)*Percapita/30*FG$4+(U884+W884)*Crechee/30*FG$4,IF(C881=1,IF(U881+U882+U883+V881+V882+V883+W881+W882+W883+X881+X882+X883&lt;=15,(U881+U882+U883+W881+W882+W883)*Percapita/30*FG$4,IF(U881+U882+U883+V881+V882+V883+W881+W882+W883+X881+X882+X883&gt;=16,Fixo/30*FG$4+(U881+U882+U883+V881+V882+V883+W881+W882+W883+X881+X882-16)*Percapita/30*FG$4))))))</f>
        <v>-744.77800000000002</v>
      </c>
      <c r="FH881" s="177">
        <f>IF(C881=4,SUM(Y881+Y882+Y883+AA881+AA882+AA883)*Percapita/30*FH$4+(Z881+Z882+Z883+AB881+AB882+AB883)*Cadeirante/30*FH$4,IF(C881=3,IF(Y884+AA884=10,Fixo/30*FH$4+(Y881+Y882+Y883+AA881+AA882+AA883)*Percapita/30*FH$4+(Z884+AB884)*Cadeirante/30*FH$4,IF(Y884+AA884&lt;=9,(Y884+AA884)*Crechee/30*FH$4)+(Z884+AB884)*Cadeirante/30*FH$4+(Y881+Y882+Y883+AA881+AA882+AA883)*Percapita/30*FH$4)+IF(Y884+AA884&gt;=11,Fixo/30*FH$4+(Y884+AA884-10)*Crechee/30*FH$4,0),IF(C881=2,IF(Z881+Z882+Z883+Z884+AB881+AB882+AB883+AB884=1,Cadeirante/30*FH$4,IF(Z881+Z882+Z883+Z884+AB881+AB882+AB883+AB884=2,Fixo/30*FH$4,IF(Z881+Z882+Z883+Z884+AB881+AB882+AB883+AB884&gt;2,Fixo/30*FH$4+(Z881+Z882+Z883+Z884+AB881+AB882+AB883+AB884-2)*Cadeirante/30*FH$4)))+(Y881+Y882+Y883+AA881+AA882+AA883)*Percapita/30*FH$4+(Y884+AA884)*Crechee/30*FH$4,IF(C881=1,IF(Y881+Y882+Y883+Z881+Z882+Z883+AA881+AA882+AA883+AB881+AB882+AB883&lt;=15,(Y881+Y882+Y883+AA881+AA882+AA883)*Percapita/30*FH$4,IF(Y881+Y882+Y883+Z881+Z882+Z883+AA881+AA882+AA883+AB881+AB882+AB883&gt;=16,Fixo/30*FH$4+(Y881+Y882+Y883+Z881+Z882+Z883+AA881+AA882+AA883+AB881+AB882-16)*Percapita/30*FH$4))))))</f>
        <v>0</v>
      </c>
      <c r="FI881" s="177">
        <f>IF(C881=4,SUM(AC881+AC882+AC883+AE881+AE882+AE883)*Percapita/30*FI$4+(AD881+AD882+AD883+AF881+AF882+AF883)*Cadeirante/30*FI$4,IF(C881=3,IF(AC884+AE884=10,Fixo/30*FI$4+(AC881+AC882+AC883+AE881+AE882+AE883)*Percapita/30*FI$4+(AD884+AF884)*Cadeirante/30*FI$4,IF(AC884+AE884&lt;=9,(AC884+AE884)*Crechee/30*FI$4)+(AD884+AF884)*Cadeirante/30*FI$4+(AC881+AC882+AC883+AE881+AE882+AE883)*Percapita/30*FI$4)+IF(AC884+AE884&gt;=11,Fixo/30*FI$4+(AC884+AE884-10)*Crechee/30*FI$4,0),IF(C881=2,IF(AD881+AD882+AD883+AD884+AF881+AF882+AF883+AF884=1,Cadeirante/30*FI$4,IF(AD881+AD882+AD883+AD884+AF881+AF882+AF883+AF884=2,Fixo/30*FI$4,IF(AD881+AD882+AD883+AD884+AF881+AF882+AF883+AF884&gt;2,Fixo/30*FI$4+(AD881+AD882+AD883+AD884+AF881+AF882+AF883+AF884-2)*Cadeirante/30*FI$4)))+(AC881+AC882+AC883+AE881+AE882+AE883)*Percapita/30*FI$4+(AC884+AE884)*Crechee/30*FI$4,IF(C881=1,IF(AC881+AC882+AC883+AD881+AD882+AD883+AE881+AE882+AE883+AF881+AF882+AF883&lt;=15,(AC881+AC882+AC883+AE881+AE882+AE883)*Percapita/30*FI$4,IF(AC881+AC882+AC883+AD881+AD882+AD883+AE881+AE882+AE883+AF881+AF882+AF883&gt;=16,Fixo/30*FI$4+(AC881+AC882+AC883+AD881+AD882+AD883+AE881+AE882+AE883+AF881+AF882-16)*Percapita/30*FI$4))))))</f>
        <v>0</v>
      </c>
      <c r="FJ881" s="177">
        <f>IF(C881=4,SUM(AG881+AG882+AG883+AI881+AI882+AI883)*Percapita/30*FJ$4+(AH881+AH882+AH883+AJ881+AJ882+AJ883)*Cadeirante/30*FJ$4,IF(C881=3,IF(AG884+AI884=10,Fixo/30*FJ$4+(AG881+AG882+AG883+AI881+AI882+AI883)*Percapita/30*FJ$4+(AH884+AJ884)*Cadeirante/30*FJ$4,IF(AG884+AI884&lt;=9,(AG884+AI884)*Crechee/30*FJ$4)+(AH884+AJ884)*Cadeirante/30*FJ$4+(AG881+AG882+AG883+AI881+AI882+AI883)*Percapita/30*FJ$4)+IF(AG884+AI884&gt;=11,Fixo/30*FJ$4+(AG884+AI884-10)*Crechee/30*FJ$4,0),IF(C881=2,IF(AH881+AH882+AH883+AH884+AJ881+AJ882+AJ883+AJ884=1,Cadeirante/30*FJ$4,IF(AH881+AH882+AH883+AH884+AJ881+AJ882+AJ883+AJ884=2,Fixo/30*FJ$4,IF(AH881+AH882+AH883+AH884+AJ881+AJ882+AJ883+AJ884&gt;2,Fixo/30*FJ$4+(AH881+AH882+AH883+AH884+AJ881+AJ882+AJ883+AJ884-2)*Cadeirante/30*FJ$4)))+(AG881+AG882+AG883+AI881+AI882+AI883)*Percapita/30*FJ$4+(AG884+AI884)*Crechee/30*FJ$4,IF(C881=1,IF(AG881+AG882+AG883+AH881+AH882+AH883+AI881+AI882+AI883+AJ881+AJ882+AJ883&lt;=15,(AG881+AG882+AG883+AI881+AI882+AI883)*Percapita/30*FJ$4,IF(AG881+AG882+AG883+AH881+AH882+AH883+AI881+AI882+AI883+AJ881+AJ882+AJ883&gt;=16,Fixo/30*FJ$4+(AG881+AG882+AG883+AH881+AH882+AH883+AI881+AI882+AI883+AJ881+AJ882-16)*Percapita/30*FJ$4))))))</f>
        <v>0</v>
      </c>
      <c r="FK881" s="177">
        <f>IF(C881=4,SUM(AK881+AK882+AK883+AM881+AM882+AM883)*Percapita/30*FK$4+(AL881+AL882+AL883+AN881+AN882+AN883)*Cadeirante/30*FK$4,IF(C881=3,IF(AK884+AM884=10,Fixo/30*FK$4+(AK881+AK882+AK883+AM881+AM882+AM883)*Percapita/30*FK$4+(AL884+AN884)*Cadeirante/30*FK$4,IF(AK884+AM884&lt;=9,(AK884+AM884)*Crechee/30*FK$4)+(AL884+AN884)*Cadeirante/30*FK$4+(AK881+AK882+AK883+AM881+AM882+AM883)*Percapita/30*FK$4)+IF(AK884+AM884&gt;=11,Fixo/30*FK$4+(AK884+AM884-10)*Crechee/30*FK$4,0),IF(C881=2,IF(AL881+AL882+AL883+AL884+AN881+AN882+AN883+AN884=1,Cadeirante/30*FK$4,IF(AL881+AL882+AL883+AL884+AN881+AN882+AN883+AN884=2,Fixo/30*FK$4,IF(AL881+AL882+AL883+AL884+AN881+AN882+AN883+AN884&gt;2,Fixo/30*FK$4+(AL881+AL882+AL883+AL884+AN881+AN882+AN883+AN884-2)*Cadeirante/30*FK$4)))+(AK881+AK882+AK883+AM881+AM882+AM883)*Percapita/30*FK$4+(AK884+AM884)*Crechee/30*FK$4,IF(C881=1,IF(AK881+AK882+AK883+AL881+AL882+AL883+AM881+AM882+AM883+AN881+AN882+AN883&lt;=15,(AK881+AK882+AK883+AM881+AM882+AM883)*Percapita/30*FK$4,IF(AK881+AK882+AK883+AL881+AL882+AL883+AM881+AM882+AM883+AN881+AN882+AN883&gt;=16,Fixo/30*FK$4+(AK881+AK882+AK883+AL881+AL882+AL883+AM881+AM882+AM883+AN881+AN882-16)*Percapita/30*FK$4))))))</f>
        <v>0</v>
      </c>
      <c r="FL881" s="177">
        <f>IF(C881=4,SUM(AO881+AO882+AO883+AQ881+AQ882+AQ883)*Percapita/30*FL$4+(AP881+AP882+AP883+AR881+AR882+AR883)*Cadeirante/30*FL$4,IF(C881=3,IF(AO884+AQ884=10,Fixo/30*FL$4+(AO881+AO882+AO883+AQ881+AQ882+AQ883)*Percapita/30*FL$4+(AP884+AR884)*Cadeirante/30*FL$4,IF(AO884+AQ884&lt;=9,(AO884+AQ884)*Crechee/30*FL$4)+(AP884+AR884)*Cadeirante/30*FL$4+(AO881+AO882+AO883+AQ881+AQ882+AQ883)*Percapita/30*FL$4)+IF(AO884+AQ884&gt;=11,Fixo/30*FL$4+(AO884+AQ884-10)*Crechee/30*FL$4,0),IF(C881=2,IF(AP881+AP882+AP883+AP884+AR881+AR882+AR883+AR884=1,Cadeirante/30*FL$4,IF(AP881+AP882+AP883+AP884+AR881+AR882+AR883+AR884=2,Fixo/30*FL$4,IF(AP881+AP882+AP883+AP884+AR881+AR882+AR883+AR884&gt;2,Fixo/30*FL$4+(AP881+AP882+AP883+AP884+AR881+AR882+AR883+AR884-2)*Cadeirante/30*FL$4)))+(AO881+AO882+AO883+AQ881+AQ882+AQ883)*Percapita/30*FL$4+(AO884+AQ884)*Crechee/30*FL$4,IF(C881=1,IF(AO881+AO882+AO883+AP881+AP882+AP883+AQ881+AQ882+AQ883+AR881+AR882+AR883&lt;=15,(AO881+AO882+AO883+AQ881+AQ882+AQ883)*Percapita/30*FL$4,IF(AO881+AO882+AO883+AP881+AP882+AP883+AQ881+AQ882+AQ883+AR881+AR882+AR883&gt;=16,Fixo/30*FL$4+(AO881+AO882+AO883+AP881+AP882+AP883+AQ881+AQ882+AQ883+AR881+AR882-16)*Percapita/30*FL$4))))))</f>
        <v>0</v>
      </c>
      <c r="FM881" s="177">
        <f>IF(C881=4,SUM(AS881+AS882+AS883+AU881+AU882+AU883)*Percapita/30*FM$4+(AT881+AT882+AT883+AV881+AV882+AV883)*Cadeirante/30*FM$4,IF(C881=3,IF(AS884+AU884=10,Fixo/30*FM$4+(AS881+AS882+AS883+AU881+AU882+AU883)*Percapita/30*FM$4+(AT884+AV884)*Cadeirante/30*FM$4,IF(AS884+AU884&lt;=9,(AS884+AU884)*Crechee/30*FM$4)+(AT884+AV884)*Cadeirante/30*FM$4+(AS881+AS882+AS883+AU881+AU882+AU883)*Percapita/30*FM$4)+IF(AS884+AU884&gt;=11,Fixo/30*FM$4+(AS884+AU884-10)*Crechee/30*FM$4,0),IF(C881=2,IF(AT881+AT882+AT883+AT884+AV881+AV882+AV883+AV884=1,Cadeirante/30*FM$4,IF(AT881+AT882+AT883+AT884+AV881+AV882+AV883+AV884=2,Fixo/30*FM$4,IF(AT881+AT882+AT883+AT884+AV881+AV882+AV883+AV884&gt;2,Fixo/30*FM$4+(AT881+AT882+AT883+AT884+AV881+AV882+AV883+AV884-2)*Cadeirante/30*FM$4)))+(AS881+AS882+AS883+AU881+AU882+AU883)*Percapita/30*FM$4+(AS884+AU884)*Crechee/30*FM$4,IF(C881=1,IF(AS881+AS882+AS883+AT881+AT882+AT883+AU881+AU882+AU883+AV881+AV882+AV883&lt;=15,(AS881+AS882+AS883+AU881+AU882+AU883)*Percapita/30*FM$4,IF(AS881+AS882+AS883+AT881+AT882+AT883+AU881+AU882+AU883+AV881+AV882+AV883&gt;=16,Fixo/30*FM$4+(AS881+AS882+AS883+AT881+AT882+AT883+AU881+AU882+AU883+AV881+AV882-16)*Percapita/30*FM$4))))))</f>
        <v>0</v>
      </c>
      <c r="FN881" s="177">
        <f>IF(C881=4,SUM(AW881+AW882+AW883+AY881+AY882+AY883)*Percapita/30*FN$4+(AX881+AX882+AX883+AZ881+AZ882+AZ883)*Cadeirante/30*FN$4,IF(C881=3,IF(AW884+AY884=10,Fixo/30*FN$4+(AW881+AW882+AW883+AY881+AY882+AY883)*Percapita/30*FN$4+(AX884+AZ884)*Cadeirante/30*FN$4,IF(AW884+AY884&lt;=9,(AW884+AY884)*Crechee/30*FN$4)+(AX884+AZ884)*Cadeirante/30*FN$4+(AW881+AW882+AW883+AY881+AY882+AY883)*Percapita/30*FN$4)+IF(AW884+AY884&gt;=11,Fixo/30*FN$4+(AW884+AY884-10)*Crechee/30*FN$4,0),IF(C881=2,IF(AX881+AX882+AX883+AX884+AZ881+AZ882+AZ883+AZ884=1,Cadeirante/30*FN$4,IF(AX881+AX882+AX883+AX884+AZ881+AZ882+AZ883+AZ884=2,Fixo/30*FN$4,IF(AX881+AX882+AX883+AX884+AZ881+AZ882+AZ883+AZ884&gt;2,Fixo/30*FN$4+(AX881+AX882+AX883+AX884+AZ881+AZ882+AZ883+AZ884-2)*Cadeirante/30*FN$4)))+(AW881+AW882+AW883+AY881+AY882+AY883)*Percapita/30*FN$4+(AW884+AY884)*Crechee/30*FN$4,IF(C881=1,IF(AW881+AW882+AW883+AX881+AX882+AX883+AY881+AY882+AY883+AZ881+AZ882+AZ883&lt;=15,(AW881+AW882+AW883+AY881+AY882+AY883)*Percapita/30*FN$4,IF(AW881+AW882+AW883+AX881+AX882+AX883+AY881+AY882+AY883+AZ881+AZ882+AZ883&gt;=16,Fixo/30*FN$4+(AW881+AW882+AW883+AX881+AX882+AX883+AY881+AY882+AY883+AZ881+AZ882-16)*Percapita/30*FN$4))))))</f>
        <v>282.50200000000001</v>
      </c>
      <c r="FO881" s="177">
        <f>IF(C881=4,SUM(BA881+BA882+BA883+BC881+BC882+BC883)*Percapita/30*FO$4+(BB881+BB882+BB883+BD881+BD882+BD883)*Cadeirante/30*FO$4,IF(C881=3,IF(BA884+BC884=10,Fixo/30*FO$4+(BA881+BA882+BA883+BC881+BC882+BC883)*Percapita/30*FO$4+(BB884+BD884)*Cadeirante/30*FO$4,IF(BA884+BC884&lt;=9,(BA884+BC884)*Crechee/30*FO$4)+(BB884+BD884)*Cadeirante/30*FO$4+(BA881+BA882+BA883+BC881+BC882+BC883)*Percapita/30*FO$4)+IF(BA884+BC884&gt;=11,Fixo/30*FO$4+(BA884+BC884-10)*Crechee/30*FO$4,0),IF(C881=2,IF(BB881+BB882+BB883+BB884+BD881+BD882+BD883+BD884=1,Cadeirante/30*FO$4,IF(BB881+BB882+BB883+BB884+BD881+BD882+BD883+BD884=2,Fixo/30*FO$4,IF(BB881+BB882+BB883+BB884+BD881+BD882+BD883+BD884&gt;2,Fixo/30*FO$4+(BB881+BB882+BB883+BB884+BD881+BD882+BD883+BD884-2)*Cadeirante/30*FO$4)))+(BA881+BA882+BA883+BC881+BC882+BC883)*Percapita/30*FO$4+(BA884+BC884)*Crechee/30*FO$4,IF(C881=1,IF(BA881+BA882+BA883+BB881+BB882+BB883+BC881+BC882+BC883+BD881+BD882+BD883&lt;=15,(BA881+BA882+BA883+BC881+BC882+BC883)*Percapita/30*FO$4,IF(BA881+BA882+BA883+BB881+BB882+BB883+BC881+BC882+BC883+BD881+BD882+BD883&gt;=16,Fixo/30*FO$4+(BA881+BA882+BA883+BB881+BB882+BB883+BC881+BC882+BC883+BD881+BD882-16)*Percapita/30*FO$4))))))</f>
        <v>0</v>
      </c>
      <c r="FP881" s="177">
        <f>IF(C881=4,SUM(BE881+BE882+BE883+BG881+BG882+BG883)*Percapita/30*FP$4+(BF881+BF882+BF883+BH881+BH882+BH883)*Cadeirante/30*FP$4,IF(C881=3,IF(BE884+BG884=10,Fixo/30*FP$4+(BE881+BE882+BE883+BG881+BG882+BG883)*Percapita/30*FP$4+(BF884+BH884)*Cadeirante/30*FP$4,IF(BE884+BG884&lt;=9,(BE884+BG884)*Crechee/30*FP$4)+(BF884+BH884)*Cadeirante/30*FP$4+(BE881+BE882+BE883+BG881+BG882+BG883)*Percapita/30*FP$4)+IF(BE884+BG884&gt;=11,Fixo/30*FP$4+(BE884+BG884-10)*Crechee/30*FP$4,0),IF(C881=2,IF(BF881+BF882+BF883+BF884+BH881+BH882+BH883+BH884=1,Cadeirante/30*FP$4,IF(BF881+BF882+BF883+BF884+BH881+BH882+BH883+BH884=2,Fixo/30*FP$4,IF(BF881+BF882+BF883+BF884+BH881+BH882+BH883+BH884&gt;2,Fixo/30*FP$4+(BF881+BF882+BF883+BF884+BH881+BH882+BH883+BH884-2)*Cadeirante/30*FP$4)))+(BE881+BE882+BE883+BG881+BG882+BG883)*Percapita/30*FP$4+(BE884+BG884)*Crechee/30*FP$4,IF(C881=1,IF(BE881+BE882+BE883+BF881+BF882+BF883+BG881+BG882+BG883+BH881+BH882+BH883&lt;=15,(BE881+BE882+BE883+BG881+BG882+BG883)*Percapita/30*FP$4,IF(BE881+BE882+BE883+BF881+BF882+BF883+BG881+BG882+BG883+BH881+BH882+BH883&gt;=16,Fixo/30*FP$4+(BE881+BE882+BE883+BF881+BF882+BF883+BG881+BG882+BG883+BH881+BH882-16)*Percapita/30*FP$4))))))</f>
        <v>0</v>
      </c>
      <c r="FQ881" s="177">
        <f>IF(C881=4,SUM(BI881+BI882+BI883+BK881+BK882+BK883)*Percapita/30*FQ$4+(BJ881+BJ882+BJ883+BL881+BL882+BL883)*Cadeirante/30*FQ$4,IF(C881=3,IF(BI884+BK884=10,Fixo/30*FQ$4+(BI881+BI882+BI883+BK881+BK882+BK883)*Percapita/30*FQ$4+(BJ884+BL884)*Cadeirante/30*FQ$4,IF(BI884+BK884&lt;=9,(BI884+BK884)*Crechee/30*FQ$4)+(BJ884+BL884)*Cadeirante/30*FQ$4+(BI881+BI882+BI883+BK881+BK882+BK883)*Percapita/30*FQ$4)+IF(BI884+BK884&gt;=11,Fixo/30*FQ$4+(BI884+BK884-10)*Crechee/30*FQ$4,0),IF(C881=2,IF(BJ881+BJ882+BJ883+BJ884+BL881+BL882+BL883+BL884=1,Cadeirante/30*FQ$4,IF(BJ881+BJ882+BJ883+BJ884+BL881+BL882+BL883+BL884=2,Fixo/30*FQ$4,IF(BJ881+BJ882+BJ883+BJ884+BL881+BL882+BL883+BL884&gt;2,Fixo/30*FQ$4+(BJ881+BJ882+BJ883+BJ884+BL881+BL882+BL883+BL884-2)*Cadeirante/30*FQ$4)))+(BI881+BI882+BI883+BK881+BK882+BK883)*Percapita/30*FQ$4+(BI884+BK884)*Crechee/30*FQ$4,IF(C881=1,IF(BI881+BI882+BI883+BJ881+BJ882+BJ883+BK881+BK882+BK883+BL881+BL882+BL883&lt;=15,(BI881+BI882+BI883+BK881+BK882+BK883)*Percapita/30*FQ$4,IF(BI881+BI882+BI883+BJ881+BJ882+BJ883+BK881+BK882+BK883+BL881+BL882+BL883&gt;=16,Fixo/30*FQ$4+(BI881+BI882+BI883+BJ881+BJ882+BJ883+BK881+BK882+BK883+BL881+BL882-16)*Percapita/30*FQ$4))))))</f>
        <v>0</v>
      </c>
      <c r="FR881" s="177">
        <f>IF(C881=4,SUM(BM881+BM882+BM883+BO881+BO882+BO883)*Percapita/30*FR$4+(BN881+BN882+BN883+BP881+BP882+BP883)*Cadeirante/30*FR$4,IF(C881=3,IF(BM884+BO884=10,Fixo/30*FR$4+(BM881+BM882+BM883+BO881+BO882+BO883)*Percapita/30*FR$4+(BN884+BP884)*Cadeirante/30*FR$4,IF(BM884+BO884&lt;=9,(BM884+BO884)*Crechee/30*FR$4)+(BN884+BP884)*Cadeirante/30*FR$4+(BM881+BM882+BM883+BO881+BO882+BO883)*Percapita/30*FR$4)+IF(BM884+BO884&gt;=11,Fixo/30*FR$4+(BM884+BO884-10)*Crechee/30*FR$4,0),IF(C881=2,IF(BN881+BN882+BN883+BN884+BP881+BP882+BP883+BP884=1,Cadeirante/30*FR$4,IF(BN881+BN882+BN883+BN884+BP881+BP882+BP883+BP884=2,Fixo/30*FR$4,IF(BN881+BN882+BN883+BN884+BP881+BP882+BP883+BP884&gt;2,Fixo/30*FR$4+(BN881+BN882+BN883+BN884+BP881+BP882+BP883+BP884-2)*Cadeirante/30*FR$4)))+(BM881+BM882+BM883+BO881+BO882+BO883)*Percapita/30*FR$4+(BM884+BO884)*Crechee/30*FR$4,IF(C881=1,IF(BM881+BM882+BM883+BN881+BN882+BN883+BO881+BO882+BO883+BP881+BP882+BP883&lt;=15,(BM881+BM882+BM883+BO881+BO882+BO883)*Percapita/30*FR$4,IF(BM881+BM882+BM883+BN881+BN882+BN883+BO881+BO882+BO883+BP881+BP882+BP883&gt;=16,Fixo/30*FR$4+(BM881+BM882+BM883+BN881+BN882+BN883+BO881+BO882+BO883+BP881+BP882-16)*Percapita/30*FR$4))))))</f>
        <v>231.13800000000003</v>
      </c>
      <c r="FS881" s="177">
        <f>IF(C881=4,SUM(BQ881+BQ882+BQ883+BS881+BS882+BS883)*Percapita/30*FS$4+(BR881+BR882+BR883+BT881+BT882+BT883)*Cadeirante/30*FS$4,IF(C881=3,IF(BQ884+BS884=10,Fixo/30*FS$4+(BQ881+BQ882+BQ883+BS881+BS882+BS883)*Percapita/30*FS$4+(BR884+BT884)*Cadeirante/30*FS$4,IF(BQ884+BS884&lt;=9,(BQ884+BS884)*Crechee/30*FS$4)+(BR884+BT884)*Cadeirante/30*FS$4+(BQ881+BQ882+BQ883+BS881+BS882+BS883)*Percapita/30*FS$4)+IF(BQ884+BS884&gt;=11,Fixo/30*FS$4+(BQ884+BS884-10)*Crechee/30*FS$4,0),IF(C881=2,IF(BR881+BR882+BR883+BR884+BT881+BT882+BT883+BT884=1,Cadeirante/30*FS$4,IF(BR881+BR882+BR883+BR884+BT881+BT882+BT883+BT884=2,Fixo/30*FS$4,IF(BR881+BR882+BR883+BR884+BT881+BT882+BT883+BT884&gt;2,Fixo/30*FS$4+(BR881+BR882+BR883+BR884+BT881+BT882+BT883+BT884-2)*Cadeirante/30*FS$4)))+(BQ881+BQ882+BQ883+BS881+BS882+BS883)*Percapita/30*FS$4+(BQ884+BS884)*Crechee/30*FS$4,IF(C881=1,IF(BQ881+BQ882+BQ883+BR881+BR882+BR883+BS881+BS882+BS883+BT881+BT882+BT883&lt;=15,(BQ881+BQ882+BQ883+BS881+BS882+BS883)*Percapita/30*FS$4,IF(BQ881+BQ882+BQ883+BR881+BR882+BR883+BS881+BS882+BS883+BT881+BT882+BT883&gt;=16,Fixo/30*FS$4+(BQ881+BQ882+BQ883+BR881+BR882+BR883+BS881+BS882+BS883+BT881+BT882-16)*Percapita/30*FS$4))))))</f>
        <v>0</v>
      </c>
      <c r="FT881" s="177">
        <f>IF(C881=4,SUM(BU881+BU882+BU883+BW881+BW882+BW883)*Percapita/30*FT$4+(BV881+BV882+BV883+BX881+BX882+BX883)*Cadeirante/30*FT$4,IF(C881=3,IF(BU884+BW884=10,Fixo/30*FT$4+(BU881+BU882+BU883+BW881+BW882+BW883)*Percapita/30*FT$4+(BV884+BX884)*Cadeirante/30*FT$4,IF(BU884+BW884&lt;=9,(BU884+BW884)*Crechee/30*FT$4)+(BV884+BX884)*Cadeirante/30*FT$4+(BU881+BU882+BU883+BW881+BW882+BW883)*Percapita/30*FT$4)+IF(BU884+BW884&gt;=11,Fixo/30*FT$4+(BU884+BW884-10)*Crechee/30*FT$4,0),IF(C881=2,IF(BV881+BV882+BV883+BV884+BX881+BX882+BX883+BX884=1,Cadeirante/30*FT$4,IF(BV881+BV882+BV883+BV884+BX881+BX882+BX883+BX884=2,Fixo/30*FT$4,IF(BV881+BV882+BV883+BV884+BX881+BX882+BX883+BX884&gt;2,Fixo/30*FT$4+(BV881+BV882+BV883+BV884+BX881+BX882+BX883+BX884-2)*Cadeirante/30*FT$4)))+(BU881+BU882+BU883+BW881+BW882+BW883)*Percapita/30*FT$4+(BU884+BW884)*Crechee/30*FT$4,IF(C881=1,IF(BU881+BU882+BU883+BV881+BV882+BV883+BW881+BW882+BW883+BX881+BX882+BX883&lt;=15,(BU881+BU882+BU883+BW881+BW882+BW883)*Percapita/30*FT$4,IF(BU881+BU882+BU883+BV881+BV882+BV883+BW881+BW882+BW883+BX881+BX882+BX883&gt;=16,Fixo/30*FT$4+(BU881+BU882+BU883+BV881+BV882+BV883+BW881+BW882+BW883+BX881+BX882-16)*Percapita/30*FT$4))))))</f>
        <v>0</v>
      </c>
      <c r="FU881" s="177">
        <f>IF(C881=4,SUM(BY881+BY882+BY883+CA881+CA882+CA883)*Percapita/30*FU$4+(BZ881+BZ882+BZ883+CB881+CB882+CB883)*Cadeirante/30*FU$4,IF(C881=3,IF(BY884+CA884=10,Fixo/30*FU$4+(BY881+BY882+BY883+CA881+CA882+CA883)*Percapita/30*FU$4+(BZ884+CB884)*Cadeirante/30*FU$4,IF(BY884+CA884&lt;=9,(BY884+CA884)*Crechee/30*FU$4)+(BZ884+CB884)*Cadeirante/30*FU$4+(BY881+BY882+BY883+CA881+CA882+CA883)*Percapita/30*FU$4)+IF(BY884+CA884&gt;=11,Fixo/30*FU$4+(BY884+CA884-10)*Crechee/30*FU$4,0),IF(C881=2,IF(BZ881+BZ882+BZ883+BZ884+CB881+CB882+CB883+CB884=1,Cadeirante/30*FU$4,IF(BZ881+BZ882+BZ883+BZ884+CB881+CB882+CB883+CB884=2,Fixo/30*FU$4,IF(BZ881+BZ882+BZ883+BZ884+CB881+CB882+CB883+CB884&gt;2,Fixo/30*FU$4+(BZ881+BZ882+BZ883+BZ884+CB881+CB882+CB883+CB884-2)*Cadeirante/30*FU$4)))+(BY881+BY882+BY883+CA881+CA882+CA883)*Percapita/30*FU$4+(BY884+CA884)*Crechee/30*FU$4,IF(C881=1,IF(BY881+BY882+BY883+BZ881+BZ882+BZ883+CA881+CA882+CA883+CB881+CB882+CB883&lt;=15,(BY881+BY882+BY883+CA881+CA882+CA883)*Percapita/30*FU$4,IF(BY881+BY882+BY883+BZ881+BZ882+BZ883+CA881+CA882+CA883+CB881+CB882+CB883&gt;=16,Fixo/30*FU$4+(BY881+BY882+BY883+BZ881+BZ882+BZ883+CA881+CA882+CA883+CB881+CB882-16)*Percapita/30*FU$4))))))</f>
        <v>0</v>
      </c>
      <c r="FV881" s="177">
        <f>IF(C881=4,SUM(CC881+CC882+CC883+CE881+CE882+CE883)*Percapita/30*FV$4+(CD881+CD882+CD883+CF881+CF882+CF883)*Cadeirante/30*FV$4,IF(C881=3,IF(CC884+CE884=10,Fixo/30*FV$4+(CC881+CC882+CC883+CE881+CE882+CE883)*Percapita/30*FV$4+(CD884+CF884)*Cadeirante/30*FV$4,IF(CC884+CE884&lt;=9,(CC884+CE884)*Crechee/30*FV$4)+(CD884+CF884)*Cadeirante/30*FV$4+(CC881+CC882+CC883+CE881+CE882+CE883)*Percapita/30*FV$4)+IF(CC884+CE884&gt;=11,Fixo/30*FV$4+(CC884+CE884-10)*Crechee/30*FV$4,0),IF(C881=2,IF(CD881+CD882+CD883+CD884+CF881+CF882+CF883+CF884=1,Cadeirante/30*FV$4,IF(CD881+CD882+CD883+CD884+CF881+CF882+CF883+CF884=2,Fixo/30*FV$4,IF(CD881+CD882+CD883+CD884+CF881+CF882+CF883+CF884&gt;2,Fixo/30*FV$4+(CD881+CD882+CD883+CD884+CF881+CF882+CF883+CF884-2)*Cadeirante/30*FV$4)))+(CC881+CC882+CC883+CE881+CE882+CE883)*Percapita/30*FV$4+(CC884+CE884)*Crechee/30*FV$4,IF(C881=1,IF(CC881+CC882+CC883+CD881+CD882+CD883+CE881+CE882+CE883+CF881+CF882+CF883&lt;=15,(CC881+CC882+CC883+CE881+CE882+CE883)*Percapita/30*FV$4,IF(CC881+CC882+CC883+CD881+CD882+CD883+CE881+CE882+CE883+CF881+CF882+CF883&gt;=16,Fixo/30*FV$4+(CC881+CC882+CC883+CD881+CD882+CD883+CE881+CE882+CE883+CF881+CF882-16)*Percapita/30*FV$4))))))</f>
        <v>0</v>
      </c>
      <c r="FW881" s="177">
        <f>IF(C881=4,SUM(CG881+CG882+CG883+CI881+CI882+CI883)*Percapita/30*FW$4+(CH881+CH882+CH883+CJ881+CJ882+CJ883)*Cadeirante/30*FW$4,IF(C881=3,IF(CG884+CI884=10,Fixo/30*FW$4+(CG881+CG882+CG883+CI881+CI882+CI883)*Percapita/30*FW$4+(CH884+CJ884)*Cadeirante/30*FW$4,IF(CG884+CI884&lt;=9,(CG884+CI884)*Crechee/30*FW$4)+(CH884+CJ884)*Cadeirante/30*FW$4+(CG881+CG882+CG883+CI881+CI882+CI883)*Percapita/30*FW$4)+IF(CG884+CI884&gt;=11,Fixo/30*FW$4+(CG884+CI884-10)*Crechee/30*FW$4,0),IF(C881=2,IF(CH881+CH882+CH883+CH884+CJ881+CJ882+CJ883+CJ884=1,Cadeirante/30*FW$4,IF(CH881+CH882+CH883+CH884+CJ881+CJ882+CJ883+CJ884=2,Fixo/30*FW$4,IF(CH881+CH882+CH883+CH884+CJ881+CJ882+CJ883+CJ884&gt;2,Fixo/30*FW$4+(CH881+CH882+CH883+CH884+CJ881+CJ882+CJ883+CJ884-2)*Cadeirante/30*FW$4)))+(CG881+CG882+CG883+CI881+CI882+CI883)*Percapita/30*FW$4+(CG884+CI884)*Crechee/30*FW$4,IF(C881=1,IF(CG881+CG882+CG883+CH881+CH882+CH883+CI881+CI882+CI883+CJ881+CJ882+CJ883&lt;=15,(CG881+CG882+CG883+CI881+CI882+CI883)*Percapita/30*FW$4,IF(CG881+CG882+CG883+CH881+CH882+CH883+CI881+CI882+CI883+CJ881+CJ882+CJ883&gt;=16,Fixo/30*FW$4+(CG881+CG882+CG883+CH881+CH882+CH883+CI881+CI882+CI883+CJ881+CJ882-16)*Percapita/30*FW$4))))))</f>
        <v>0</v>
      </c>
      <c r="FX881" s="177">
        <f>IF(C881=4,SUM(CK881+CK882+CK883+CM881+CM882+CM883)*Percapita/30*FX$4+(CL881+CL882+CL883+CN881+CN882+CN883)*Cadeirante/30*FX$4,IF(C881=3,IF(CK884+CM884=10,Fixo/30*FX$4+(CK881+CK882+CK883+CM881+CM882+CM883)*Percapita/30*FX$4+(CL884+CN884)*Cadeirante/30*FX$4,IF(CK884+CM884&lt;=9,(CK884+CM884)*Crechee/30*FX$4)+(CL884+CN884)*Cadeirante/30*FX$4+(CK881+CK882+CK883+CM881+CM882+CM883)*Percapita/30*FX$4)+IF(CK884+CM884&gt;=11,Fixo/30*FX$4+(CK884+CM884-10)*Crechee/30*FX$4,0),IF(C881=2,IF(CL881+CL882+CL883+CL884+CN881+CN882+CN883+CN884=1,Cadeirante/30*FX$4,IF(CL881+CL882+CL883+CL884+CN881+CN882+CN883+CN884=2,Fixo/30*FX$4,IF(CL881+CL882+CL883+CL884+CN881+CN882+CN883+CN884&gt;2,Fixo/30*FX$4+(CL881+CL882+CL883+CL884+CN881+CN882+CN883+CN884-2)*Cadeirante/30*FX$4)))+(CK881+CK882+CK883+CM881+CM882+CM883)*Percapita/30*FX$4+(CK884+CM884)*Crechee/30*FX$4,IF(C881=1,IF(CK881+CK882+CK883+CL881+CL882+CL883+CM881+CM882+CM883+CN881+CN882+CN883&lt;=15,(CK881+CK882+CK883+CM881+CM882+CM883)*Percapita/30*FX$4,IF(CK881+CK882+CK883+CL881+CL882+CL883+CM881+CM882+CM883+CN881+CN882+CN883&gt;=16,Fixo/30*FX$4+(CK881+CK882+CK883+CL881+CL882+CL883+CM881+CM882+CM883+CN881+CN882-16)*Percapita/30*FX$4))))))</f>
        <v>0</v>
      </c>
      <c r="FY881" s="177">
        <f>IF(C881=4,SUM(CO881+CO882+CO883+CQ881+CQ882+CQ883)*Percapita/30*FY$4+(CP881+CP882+CP883+CR881+CR882+CR883)*Cadeirante/30*FY$4,IF(C881=3,IF(CO884+CQ884=10,Fixo/30*FY$4+(CO881+CO882+CO883+CQ881+CQ882+CQ883)*Percapita/30*FY$4+(CP884+CR884)*Cadeirante/30*FY$4,IF(CO884+CQ884&lt;=9,(CO884+CQ884)*Crechee/30*FY$4)+(CP884+CR884)*Cadeirante/30*FY$4+(CO881+CO882+CO883+CQ881+CQ882+CQ883)*Percapita/30*FY$4)+IF(CO884+CQ884&gt;=11,Fixo/30*FY$4+(CO884+CQ884-10)*Crechee/30*FY$4,0),IF(C881=2,IF(CP881+CP882+CP883+CP884+CR881+CR882+CR883+CR884=1,Cadeirante/30*FY$4,IF(CP881+CP882+CP883+CP884+CR881+CR882+CR883+CR884=2,Fixo/30*FY$4,IF(CP881+CP882+CP883+CP884+CR881+CR882+CR883+CR884&gt;2,Fixo/30*FY$4+(CP881+CP882+CP883+CP884+CR881+CR882+CR883+CR884-2)*Cadeirante/30*FY$4)))+(CO881+CO882+CO883+CQ881+CQ882+CQ883)*Percapita/30*FY$4+(CO884+CQ884)*Crechee/30*FY$4,IF(C881=1,IF(CO881+CO882+CO883+CP881+CP882+CP883+CQ881+CQ882+CQ883+CR881+CR882+CR883&lt;=15,(CO881+CO882+CO883+CQ881+CQ882+CQ883)*Percapita/30*FY$4,IF(CO881+CO882+CO883+CP881+CP882+CP883+CQ881+CQ882+CQ883+CR881+CR882+CR883&gt;=16,Fixo/30*FY$4+(CO881+CO882+CO883+CP881+CP882+CP883+CQ881+CQ882+CQ883+CR881+CR882-16)*Percapita/30*FY$4))))))</f>
        <v>0</v>
      </c>
      <c r="FZ881" s="177">
        <f>IF(C881=4,SUM(CS881+CS882+CS883+CU881+CU882+CU883)*Percapita/30*FZ$4+(CT881+CT882+CT883+CV881+CV882+CV883)*Cadeirante/30*FZ$4,IF(C881=3,IF(CS884+CU884=10,Fixo/30*FZ$4+(CS881+CS882+CS883+CU881+CU882+CU883)*Percapita/30*FZ$4+(CT884+CV884)*Cadeirante/30*FZ$4,IF(CS884+CU884&lt;=9,(CS884+CU884)*Crechee/30*FZ$4)+(CT884+CV884)*Cadeirante/30*FZ$4+(CS881+CS882+CS883+CU881+CU882+CU883)*Percapita/30*FZ$4)+IF(CS884+CU884&gt;=11,Fixo/30*FZ$4+(CS884+CU884-10)*Crechee/30*FZ$4,0),IF(C881=2,IF(CT881+CT882+CT883+CT884+CV881+CV882+CV883+CV884=1,Cadeirante/30*FZ$4,IF(CT881+CT882+CT883+CT884+CV881+CV882+CV883+CV884=2,Fixo/30*FZ$4,IF(CT881+CT882+CT883+CT884+CV881+CV882+CV883+CV884&gt;2,Fixo/30*FZ$4+(CT881+CT882+CT883+CT884+CV881+CV882+CV883+CV884-2)*Cadeirante/30*FZ$4)))+(CS881+CS882+CS883+CU881+CU882+CU883)*Percapita/30*FZ$4+(CS884+CU884)*Crechee/30*FZ$4,IF(C881=1,IF(CS881+CS882+CS883+CT881+CT882+CT883+CU881+CU882+CU883+CV881+CV882+CV883&lt;=15,(CS881+CS882+CS883+CU881+CU882+CU883)*Percapita/30*FZ$4,IF(CS881+CS882+CS883+CT881+CT882+CT883+CU881+CU882+CU883+CV881+CV882+CV883&gt;=16,Fixo/30*FZ$4+(CS881+CS882+CS883+CT881+CT882+CT883+CU881+CU882+CU883+CV881+CV882-16)*Percapita/30*FZ$4))))))</f>
        <v>0</v>
      </c>
      <c r="GA881" s="177">
        <f>IF(C881=4,SUM(CW881+CW882+CW883+CY881+CY882+CY883)*Percapita/30*GA$4+(CX881+CX882+CX883+CZ881+CZ882+CZ883)*Cadeirante/30*GA$4,IF(C881=3,IF(CW884+CY884=10,Fixo/30*GA$4+(CW881+CW882+CW883+CY881+CY882+CY883)*Percapita/30*GA$4+(CX884+CZ884)*Cadeirante/30*GA$4,IF(CW884+CY884&lt;=9,(CW884+CY884)*Crechee/30*GA$4)+(CX884+CZ884)*Cadeirante/30*GA$4+(CW881+CW882+CW883+CY881+CY882+CY883)*Percapita/30*GA$4)+IF(CW884+CY884&gt;=11,Fixo/30*GA$4+(CW884+CY884-10)*Crechee/30*GA$4,0),IF(C881=2,IF(CX881+CX882+CX883+CX884+CZ881+CZ882+CZ883+CZ884=1,Cadeirante/30*GA$4,IF(CX881+CX882+CX883+CX884+CZ881+CZ882+CZ883+CZ884=2,Fixo/30*GA$4,IF(CX881+CX882+CX883+CX884+CZ881+CZ882+CZ883+CZ884&gt;2,Fixo/30*GA$4+(CX881+CX882+CX883+CX884+CZ881+CZ882+CZ883+CZ884-2)*Cadeirante/30*GA$4)))+(CW881+CW882+CW883+CY881+CY882+CY883)*Percapita/30*GA$4+(CW884+CY884)*Crechee/30*GA$4,IF(C881=1,IF(CW881+CW882+CW883+CX881+CX882+CX883+CY881+CY882+CY883+CZ881+CZ882+CZ883&lt;=15,(CW881+CW882+CW883+CY881+CY882+CY883)*Percapita/30*GA$4,IF(CW881+CW882+CW883+CX881+CX882+CX883+CY881+CY882+CY883+CZ881+CZ882+CZ883&gt;=16,Fixo/30*GA$4+(CW881+CW882+CW883+CX881+CX882+CX883+CY881+CY882+CY883+CZ881+CZ882-16)*Percapita/30*GA$4))))))</f>
        <v>231.13800000000003</v>
      </c>
      <c r="GB881" s="177">
        <f>IF(C881=4,SUM(DA881+DA882+DA883+DC881+DC882+DC883)*Percapita/30*GB$4+(DB881+DB882+DB883+DD881+DD882+DD883)*Cadeirante/30*GB$4,IF(C881=3,IF(DA884+DC884=10,Fixo/30*GB$4+(DA881+DA882+DA883+DC881+DC882+DC883)*Percapita/30*GB$4+(DB884+DD884)*Cadeirante/30*GB$4,IF(DA884+DC884&lt;=9,(DA884+DC884)*Crechee/30*GB$4)+(DB884+DD884)*Cadeirante/30*GB$4+(DA881+DA882+DA883+DC881+DC882+DC883)*Percapita/30*GB$4)+IF(DA884+DC884&gt;=11,Fixo/30*GB$4+(DA884+DC884-10)*Crechee/30*GB$4,0),IF(C881=2,IF(DB881+DB882+DB883+DB884+DD881+DD882+DD883+DD884=1,Cadeirante/30*GB$4,IF(DB881+DB882+DB883+DB884+DD881+DD882+DD883+DD884=2,Fixo/30*GB$4,IF(DB881+DB882+DB883+DB884+DD881+DD882+DD883+DD884&gt;2,Fixo/30*GB$4+(DB881+DB882+DB883+DB884+DD881+DD882+DD883+DD884-2)*Cadeirante/30*GB$4)))+(DA881+DA882+DA883+DC881+DC882+DC883)*Percapita/30*GB$4+(DA884+DC884)*Crechee/30*GB$4,IF(C881=1,IF(DA881+DA882+DA883+DB881+DB882+DB883+DC881+DC882+DC883+DD881+DD882+DD883&lt;=15,(DA881+DA882+DA883+DC881+DC882+DC883)*Percapita/30*GB$4,IF(DA881+DA882+DA883+DB881+DB882+DB883+DC881+DC882+DC883+DD881+DD882+DD883&gt;=16,Fixo/30*GB$4+(DA881+DA882+DA883+DB881+DB882+DB883+DC881+DC882+DC883+DD881+DD882-16)*Percapita/30*GB$4))))))</f>
        <v>0</v>
      </c>
      <c r="GC881" s="177">
        <f>IF(C881=4,SUM(DE881+DE882+DE883+DG881+DG882+DG883)*Percapita/30*GC$4+(DF881+DF882+DF883+DH881+DH882+DH883)*Cadeirante/30*GC$4,IF(C881=3,IF(DE884+DG884=10,Fixo/30*GC$4+(DE881+DE882+DE883+DG881+DG882+DG883)*Percapita/30*GC$4+(DF884+DH884)*Cadeirante/30*GC$4,IF(DE884+DG884&lt;=9,(DE884+DG884)*Crechee/30*GC$4)+(DF884+DH884)*Cadeirante/30*GC$4+(DE881+DE882+DE883+DG881+DG882+DG883)*Percapita/30*GC$4)+IF(DE884+DG884&gt;=11,Fixo/30*GC$4+(DE884+DG884-10)*Crechee/30*GC$4,0),IF(C881=2,IF(DF881+DF882+DF883+DF884+DH881+DH882+DH883+DH884=1,Cadeirante/30*GC$4,IF(DF881+DF882+DF883+DF884+DH881+DH882+DH883+DH884=2,Fixo/30*GC$4,IF(DF881+DF882+DF883+DF884+DH881+DH882+DH883+DH884&gt;2,Fixo/30*GC$4+(DF881+DF882+DF883+DF884+DH881+DH882+DH883+DH884-2)*Cadeirante/30*GC$4)))+(DE881+DE882+DE883+DG881+DG882+DG883)*Percapita/30*GC$4+(DE884+DG884)*Crechee/30*GC$4,IF(C881=1,IF(DE881+DE882+DE883+DF881+DF882+DF883+DG881+DG882+DG883+DH881+DH882+DH883&lt;=15,(DE881+DE882+DE883+DG881+DG882+DG883)*Percapita/30*GC$4,IF(DE881+DE882+DE883+DF881+DF882+DF883+DG881+DG882+DG883+DH881+DH882+DH883&gt;=16,Fixo/30*GC$4+(DE881+DE882+DE883+DF881+DF882+DF883+DG881+DG882+DG883+DH881+DH882-16)*Percapita/30*GC$4))))))</f>
        <v>0</v>
      </c>
      <c r="GD881" s="177">
        <f>IF(C881=4,SUM(DI881+DI882+DI883+DK881+DK882+DK883)*Percapita/30*GD$4+(DJ881+DJ882+DJ883+DL881+DL882+DL883)*Cadeirante/30*GD$4,IF(C881=3,IF(DI884+DK884=10,Fixo/30*GD$4+(DI881+DI882+DI883+DK881+DK882+DK883)*Percapita/30*GD$4+(DJ884+DL884)*Cadeirante/30*GD$4,IF(DI884+DK884&lt;=9,(DI884+DK884)*Crechee/30*GD$4)+(DJ884+DL884)*Cadeirante/30*GD$4+(DI881+DI882+DI883+DK881+DK882+DK883)*Percapita/30*GD$4)+IF(DI884+DK884&gt;=11,Fixo/30*GD$4+(DI884+DK884-10)*Crechee/30*GD$4,0),IF(C881=2,IF(DJ881+DJ882+DJ883+DJ884+DL881+DL882+DL883+DL884=1,Cadeirante/30*GD$4,IF(DJ881+DJ882+DJ883+DJ884+DL881+DL882+DL883+DL884=2,Fixo/30*GD$4,IF(DJ881+DJ882+DJ883+DJ884+DL881+DL882+DL883+DL884&gt;2,Fixo/30*GD$4+(DJ881+DJ882+DJ883+DJ884+DL881+DL882+DL883+DL884-2)*Cadeirante/30*GD$4)))+(DI881+DI882+DI883+DK881+DK882+DK883)*Percapita/30*GD$4+(DI884+DK884)*Crechee/30*GD$4,IF(C881=1,IF(DI881+DI882+DI883+DJ881+DJ882+DJ883+DK881+DK882+DK883+DL881+DL882+DL883&lt;=15,(DI881+DI882+DI883+DK881+DK882+DK883)*Percapita/30*GD$4,IF(DI881+DI882+DI883+DJ881+DJ882+DJ883+DK881+DK882+DK883+DL881+DL882+DL883&gt;=16,Fixo/30*GD$4+(DI881+DI882+DI883+DJ881+DJ882+DJ883+DK881+DK882+DK883+DL881+DL882-16)*Percapita/30*GD$4))))))</f>
        <v>0</v>
      </c>
      <c r="GE881" s="177">
        <f>IF(C881=4,SUM(DM881+DM882+DM883+DO881+DO882+DO883)*Percapita/30*GE$4+(DN881+DN882+DN883+DP881+DP882+DP883)*Cadeirante/30*GE$4,IF(C881=3,IF(DM884+DO884=10,Fixo/30*GE$4+(DM881+DM882+DM883+DO881+DO882+DO883)*Percapita/30*GE$4+(DN884+DP884)*Cadeirante/30*GE$4,IF(DM884+DO884&lt;=9,(DM884+DO884)*Crechee/30*GE$4)+(DN884+DP884)*Cadeirante/30*GE$4+(DM881+DM882+DM883+DO881+DO882+DO883)*Percapita/30*GE$4)+IF(DM884+DO884&gt;=11,Fixo/30*GE$4+(DM884+DO884-10)*Crechee/30*GE$4,0),IF(C881=2,IF(DN881+DN882+DN883+DN884+DP881+DP882+DP883+DP884=1,Cadeirante/30*GE$4,IF(DN881+DN882+DN883+DN884+DP881+DP882+DP883+DP884=2,Fixo/30*GE$4,IF(DN881+DN882+DN883+DN884+DP881+DP882+DP883+DP884&gt;2,Fixo/30*GE$4+(DN881+DN882+DN883+DN884+DP881+DP882+DP883+DP884-2)*Cadeirante/30*GE$4)))+(DM881+DM882+DM883+DO881+DO882+DO883)*Percapita/30*GE$4+(DM884+DO884)*Crechee/30*GE$4,IF(C881=1,IF(DM881+DM882+DM883+DN881+DN882+DN883+DO881+DO882+DO883+DP881+DP882+DP883&lt;=15,(DM881+DM882+DM883+DO881+DO882+DO883)*Percapita/30*GE$4,IF(DM881+DM882+DM883+DN881+DN882+DN883+DO881+DO882+DO883+DP881+DP882+DP883&gt;=16,Fixo/30*GE$4+(DM881+DM882+DM883+DN881+DN882+DN883+DO881+DO882+DO883+DP881+DP882-16)*Percapita/30*GE$4))))))</f>
        <v>0</v>
      </c>
      <c r="GF881" s="177">
        <f>IF(C881=4,SUM(DQ881+DQ882+DQ883+DS881+DS882+DS883)*Percapita/30*GF$4+(DR881+DR882+DR883+DT881+DT882+DT883)*Cadeirante/30*GF$4,IF(C881=3,IF(DQ884+DS884=10,Fixo/30*GF$4+(DQ881+DQ882+DQ883+DS881+DS882+DS883)*Percapita/30*GF$4+(DR884+DT884)*Cadeirante/30*GF$4,IF(DQ884+DS884&lt;=9,(DQ884+DS884)*Crechee/30*GF$4)+(DR884+DT884)*Cadeirante/30*GF$4+(DQ881+DQ882+DQ883+DS881+DS882+DS883)*Percapita/30*GF$4)+IF(DQ884+DS884&gt;=11,Fixo/30*GF$4+(DQ884+DS884-10)*Crechee/30*GF$4,0),IF(C881=2,IF(DR881+DR882+DR883+DR884+DT881+DT882+DT883+DT884=1,Cadeirante/30*GF$4,IF(DR881+DR882+DR883+DR884+DT881+DT882+DT883+DT884=2,Fixo/30*GF$4,IF(DR881+DR882+DR883+DR884+DT881+DT882+DT883+DT884&gt;2,Fixo/30*GF$4+(DR881+DR882+DR883+DR884+DT881+DT882+DT883+DT884-2)*Cadeirante/30*GF$4)))+(DQ881+DQ882+DQ883+DS881+DS882+DS883)*Percapita/30*GF$4+(DQ884+DS884)*Crechee/30*GF$4,IF(C881=1,IF(DQ881+DQ882+DQ883+DR881+DR882+DR883+DS881+DS882+DS883+DT881+DT882+DT883&lt;=15,(DQ881+DQ882+DQ883+DS881+DS882+DS883)*Percapita/30*GF$4,IF(DQ881+DQ882+DQ883+DR881+DR882+DR883+DS881+DS882+DS883+DT881+DT882+DT883&gt;=16,Fixo/30*GF$4+(DQ881+DQ882+DQ883+DR881+DR882+DR883+DS881+DS882+DS883+DT881+DT882-16)*Percapita/30*GF$4))))))</f>
        <v>0</v>
      </c>
      <c r="GG881" s="177">
        <f>IF(C881=4,SUM(DU881+DU882+DU883+DW881+DW882+DW883)*Percapita/30*GG$4+(DV881+DV882+DV883+DX881+DX882+DX883)*Cadeirante/30*GG$4,IF(C881=3,IF(DU884+DW884=10,Fixo/30*GG$4+(DU881+DU882+DU883+DW881+DW882+DW883)*Percapita/30*GG$4+(DV884+DX884)*Cadeirante/30*GG$4,IF(DU884+DW884&lt;=9,(DU884+DW884)*Crechee/30*GG$4)+(DV884+DX884)*Cadeirante/30*GG$4+(DU881+DU882+DU883+DW881+DW882+DW883)*Percapita/30*GG$4)+IF(DU884+DW884&gt;=11,Fixo/30*GG$4+(DU884+DW884-10)*Crechee/30*GG$4,0),IF(C881=2,IF(DV881+DV882+DV883+DV884+DX881+DX882+DX883+DX884=1,Cadeirante/30*GG$4,IF(DV881+DV882+DV883+DV884+DX881+DX882+DX883+DX884=2,Fixo/30*GG$4,IF(DV881+DV882+DV883+DV884+DX881+DX882+DX883+DX884&gt;2,Fixo/30*GG$4+(DV881+DV882+DV883+DV884+DX881+DX882+DX883+DX884-2)*Cadeirante/30*GG$4)))+(DU881+DU882+DU883+DW881+DW882+DW883)*Percapita/30*GG$4+(DU884+DW884)*Crechee/30*GG$4,IF(C881=1,IF(DU881+DU882+DU883+DV881+DV882+DV883+DW881+DW882+DW883+DX881+DX882+DX883&lt;=15,(DU881+DU882+DU883+DW881+DW882+DW883)*Percapita/30*GG$4,IF(DU881+DU882+DU883+DV881+DV882+DV883+DW881+DW882+DW883+DX881+DX882+DX883&gt;=16,Fixo/30*GG$4+(DU881+DU882+DU883+DV881+DV882+DV883+DW881+DW882+DW883+DX881+DX882-16)*Percapita/30*GG$4))))))</f>
        <v>0</v>
      </c>
      <c r="GH881" s="177">
        <f>IF(C881=4,SUM(DY881+DY882+DY883+EA881+EA882+EA883)*Percapita/30*GH$4+(DZ881+DZ882+DZ883+EB881+EB882+EB883)*Cadeirante/30*GH$4,IF(C881=3,IF(DY884+EA884=10,Fixo/30*GH$4+(DY881+DY882+DY883+EA881+EA882+EA883)*Percapita/30*GH$4+(DZ884+EB884)*Cadeirante/30*GH$4,IF(DY884+EA884&lt;=9,(DY884+EA884)*Crechee/30*GH$4)+(DZ884+EB884)*Cadeirante/30*GH$4+(DY881+DY882+DY883+EA881+EA882+EA883)*Percapita/30*GH$4)+IF(DY884+EA884&gt;=11,Fixo/30*GH$4+(DY884+EA884-10)*Crechee/30*GH$4,0),IF(C881=2,IF(DZ881+DZ882+DZ883+DZ884+EB881+EB882+EB883+EB884=1,Cadeirante/30*GH$4,IF(DZ881+DZ882+DZ883+DZ884+EB881+EB882+EB883+EB884=2,Fixo/30*GH$4,IF(DZ881+DZ882+DZ883+DZ884+EB881+EB882+EB883+EB884&gt;2,Fixo/30*GH$4+(DZ881+DZ882+DZ883+DZ884+EB881+EB882+EB883+EB884-2)*Cadeirante/30*GH$4)))+(DY881+DY882+DY883+EA881+EA882+EA883)*Percapita/30*GH$4+(DY884+EA884)*Crechee/30*GH$4,IF(C881=1,IF(DY881+DY882+DY883+DZ881+DZ882+DZ883+EA881+EA882+EA883+EB881+EB882+EB883&lt;=15,(DY881+DY882+DY883+EA881+EA882+EA883)*Percapita/30*GH$4,IF(DY881+DY882+DY883+DZ881+DZ882+DZ883+EA881+EA882+EA883+EB881+EB882+EB883&gt;=16,Fixo/30*GH$4+(DY881+DY882+DY883+DZ881+DZ882+DZ883+EA881+EA882+EA883+EB881+EB882-16)*Percapita/30*GH$4))))))</f>
        <v>0</v>
      </c>
      <c r="GI881" s="177">
        <f>IF(C881=4,SUM(EC881+EC882+EC883+EE881+EE882+EE883)*Percapita/30*GI$4+(ED881+ED882+ED883+EF881+EF882+EF883)*Cadeirante/30*GI$4,IF(C881=3,IF(EC884+EE884=10,Fixo/30*GI$4+(EC881+EC882+EC883+EE881+EE882+EE883)*Percapita/30*GI$4+(ED884+EF884)*Cadeirante/30*GI$4,IF(EC884+EE884&lt;=9,(EC884+EE884)*Crechee/30*GI$4)+(ED884+EF884)*Cadeirante/30*GI$4+(EC881+EC882+EC883+EE881+EE882+EE883)*Percapita/30*GI$4)+IF(EC884+EE884&gt;=11,Fixo/30*GI$4+(EC884+EE884-10)*Crechee/30*GI$4,0),IF(C881=2,IF(ED881+ED882+ED883+ED884+EF881+EF882+EF883+EF884=1,Cadeirante/30*GI$4,IF(ED881+ED882+ED883+ED884+EF881+EF882+EF883+EF884=2,Fixo/30*GI$4,IF(ED881+ED882+ED883+ED884+EF881+EF882+EF883+EF884&gt;2,Fixo/30*GI$4+(ED881+ED882+ED883+ED884+EF881+EF882+EF883+EF884-2)*Cadeirante/30*GI$4)))+(EC881+EC882+EC883+EE881+EE882+EE883)*Percapita/30*GI$4+(EC884+EE884)*Crechee/30*GI$4,IF(C881=1,IF(EC881+EC882+EC883+ED881+ED882+ED883+EE881+EE882+EE883+EF881+EF882+EF883&lt;=15,(EC881+EC882+EC883+EE881+EE882+EE883)*Percapita/30*GI$4,IF(EC881+EC882+EC883+ED881+ED882+ED883+EE881+EE882+EE883+EF881+EF882+EF883&gt;=16,Fixo/30*GI$4+(EC881+EC882+EC883+ED881+ED882+ED883+EE881+EE882+EE883+EF881+EF882-16)*Percapita/30*GI$4))))))</f>
        <v>0</v>
      </c>
      <c r="GJ881" s="177">
        <f>IF(C881=4,SUM(EG881+EG882+EG883+EI881+EI882+EI883)*Percapita/30*GJ$4+(EH881+EH882+EH883+EJ881+EJ882+EJ883)*Cadeirante/30*GJ$4,IF(C881=3,IF(EG884+EI884=10,Fixo/30*GJ$4+(EG881+EG882+EG883+EI881+EI882+EI883)*Percapita/30*GJ$4+(EH884+EJ884)*Cadeirante/30*GJ$4,IF(EG884+EI884&lt;=9,(EG884+EI884)*Crechee/30*GJ$4)+(EH884+EJ884)*Cadeirante/30*GJ$4+(EG881+EG882+EG883+EI881+EI882+EI883)*Percapita/30*GJ$4)+IF(EG884+EI884&gt;=11,Fixo/30*GJ$4+(EG884+EI884-10)*Crechee/30*GJ$4,0),IF(C881=2,IF(EH881+EH882+EH883+EH884+EJ881+EJ882+EJ883+EJ884=1,Cadeirante/30*GJ$4,IF(EH881+EH882+EH883+EH884+EJ881+EJ882+EJ883+EJ884=2,Fixo/30*GJ$4,IF(EH881+EH882+EH883+EH884+EJ881+EJ882+EJ883+EJ884&gt;2,Fixo/30*GJ$4+(EH881+EH882+EH883+EH884+EJ881+EJ882+EJ883+EJ884-2)*Cadeirante/30*GJ$4)))+(EG881+EG882+EG883+EI881+EI882+EI883)*Percapita/30*GJ$4+(EG884+EI884)*Crechee/30*GJ$4,IF(C881=1,IF(EG881+EG882+EG883+EH881+EH882+EH883+EI881+EI882+EI883+EJ881+EJ882+EJ883&lt;=15,(EG881+EG882+EG883+EI881+EI882+EI883)*Percapita/30*GJ$4,IF(EG881+EG882+EG883+EH881+EH882+EH883+EI881+EI882+EI883+EJ881+EJ882+EJ883&gt;=16,Fixo/30*GJ$4+(EG881+EG882+EG883+EH881+EH882+EH883+EI881+EI882+EI883+EJ881+EJ882-16)*Percapita/30*GJ$4))))))</f>
        <v>0</v>
      </c>
      <c r="GK881" s="178"/>
      <c r="GL881" s="103">
        <f t="shared" si="968"/>
        <v>0</v>
      </c>
      <c r="GM881" s="124"/>
      <c r="GN881" s="104">
        <f>SUMIF(V881:V884,"&lt;0")*Cadeirante/30*GN$4+SUMIF(X881:X884,"&lt;0")*Cadeirante/30*GN$4</f>
        <v>0</v>
      </c>
      <c r="GO881" s="104">
        <f>SUMIF(Z881:Z884,"&lt;0")*Cadeirante/30*GO$4+SUMIF(AB881:AB884,"&lt;0")*Cadeirante/30*GO$4</f>
        <v>0</v>
      </c>
      <c r="GP881" s="104">
        <f>SUMIF(AD881:AD884,"&lt;0")*Cadeirante/30*GP$4+SUMIF(AF881:AF884,"&lt;0")*Cadeirante/30*GP$4</f>
        <v>0</v>
      </c>
      <c r="GQ881" s="104">
        <f>SUMIF(AH881:AH884,"&lt;0")*Cadeirante/30*GQ$4+SUMIF(AJ881:AJ884,"&lt;0")*Cadeirante/30*GQ$4</f>
        <v>0</v>
      </c>
      <c r="GR881" s="104">
        <f>SUMIF(AL881:AL884,"&lt;0")*Cadeirante/30*GR$4+SUMIF(AN881:AN884,"&lt;0")*Cadeirante/30*GR$4</f>
        <v>0</v>
      </c>
      <c r="GS881" s="104">
        <f>SUMIF(AP881:AP884,"&lt;0")*Cadeirante/30*GS$4+SUMIF(AR881:AR884,"&lt;0")*Cadeirante/30*GS$4</f>
        <v>0</v>
      </c>
      <c r="GT881" s="104">
        <f>SUMIF(AT881:AT884,"&lt;0")*Cadeirante/30*GT$4+SUMIF(AV881:AV884,"&lt;0")*Cadeirante/30*GT$4</f>
        <v>0</v>
      </c>
      <c r="GU881" s="104">
        <f>SUMIF(AX881:AX884,"&lt;0")*Cadeirante/30*GU$4+SUMIF(AZ881:AZ884,"&lt;0")*Cadeirante/30*GU$4</f>
        <v>0</v>
      </c>
      <c r="GV881" s="104">
        <f>SUMIF(BB881:BB884,"&lt;0")*Cadeirante/30*GV$4+SUMIF(BD881:BD884,"&lt;0")*Cadeirante/30*GV$4</f>
        <v>0</v>
      </c>
      <c r="GW881" s="104">
        <f>SUMIF(BF881:BF884,"&lt;0")*Cadeirante/30*GW$4+SUMIF(BH881:BH884,"&lt;0")*Cadeirante/30*GW$4</f>
        <v>0</v>
      </c>
      <c r="GX881" s="104">
        <f>SUMIF(BJ881:BJ884,"&lt;0")*Cadeirante/30*GX$4+SUMIF(BL881:BL884,"&lt;0")*Cadeirante/30*GX$4</f>
        <v>0</v>
      </c>
      <c r="GY881" s="104">
        <f>SUMIF(BN881:BN884,"&lt;0")*Cadeirante/30*GY$4+SUMIF(BP881:BP884,"&lt;0")*Cadeirante/30*GY$4</f>
        <v>0</v>
      </c>
      <c r="GZ881" s="104">
        <f>SUMIF(BR881:BR884,"&lt;0")*Cadeirante/30*GZ$4+SUMIF(BT881:BT884,"&lt;0")*Cadeirante/30*GZ$4</f>
        <v>0</v>
      </c>
      <c r="HA881" s="104">
        <f>SUMIF(BV881:BV884,"&lt;0")*Cadeirante/30*HA$4+SUMIF(BX881:BX884,"&lt;0")*Cadeirante/30*HA$4</f>
        <v>0</v>
      </c>
      <c r="HB881" s="104">
        <f>SUMIF(BZ881:BZ884,"&lt;0")*Cadeirante/30*HB$4+SUMIF(CB881:CB884,"&lt;0")*Cadeirante/30*HB$4</f>
        <v>0</v>
      </c>
      <c r="HC881" s="104">
        <f>SUMIF(CD881:CD884,"&lt;0")*Cadeirante/30*HC$4+SUMIF(CF881:CF884,"&lt;0")*Cadeirante/30*HC$4</f>
        <v>0</v>
      </c>
      <c r="HD881" s="104">
        <f>SUMIF(CH881:CH884,"&lt;0")*Cadeirante/30*HD$4+SUMIF(CJ881:CJ884,"&lt;0")*Cadeirante/30*HD$4</f>
        <v>0</v>
      </c>
      <c r="HE881" s="104">
        <f>SUMIF(CL881:CL884,"&lt;0")*Cadeirante/30*HE$4+SUMIF(CN881:CN884,"&lt;0")*Cadeirante/30*HE$4</f>
        <v>0</v>
      </c>
      <c r="HF881" s="104">
        <f>SUMIF(CP881:CP884,"&lt;0")*Cadeirante/30*HF$4+SUMIF(CR881:CR884,"&lt;0")*Cadeirante/30*HF$4</f>
        <v>0</v>
      </c>
      <c r="HG881" s="104">
        <f>SUMIF(CT881:CT884,"&lt;0")*Cadeirante/30*HG$4+SUMIF(CV881:CV884,"&lt;0")*Cadeirante/30*HG$4</f>
        <v>0</v>
      </c>
      <c r="HH881" s="104">
        <f>SUMIF(CX881:CX884,"&lt;0")*Cadeirante/30*HH$4+SUMIF(CZ881:CZ884,"&lt;0")*Cadeirante/30*HH$4</f>
        <v>0</v>
      </c>
      <c r="HI881" s="104">
        <f>SUMIF(DB881:DB884,"&lt;0")*Cadeirante/30*HI$4+SUMIF(DD881:DD884,"&lt;0")*Cadeirante/30*HI$4</f>
        <v>0</v>
      </c>
      <c r="HJ881" s="104">
        <f>SUMIF(DF881:DF884,"&lt;0")*Cadeirante/30*HJ$4+SUMIF(DH881:DH884,"&lt;0")*Cadeirante/30*HJ$4</f>
        <v>0</v>
      </c>
      <c r="HK881" s="104">
        <f>SUMIF(DJ881:DJ884,"&lt;0")*Cadeirante/30*HK$4+SUMIF(DL881:DL884,"&lt;0")*Cadeirante/30*HK$4</f>
        <v>0</v>
      </c>
      <c r="HL881" s="104">
        <f>SUMIF(DN881:DN884,"&lt;0")*Cadeirante/30*HL$4+SUMIF(DP881:DP884,"&lt;0")*Cadeirante/30*HL$4</f>
        <v>0</v>
      </c>
      <c r="HM881" s="104">
        <f>SUMIF(DR881:DR884,"&lt;0")*Cadeirante/30*HM$4+SUMIF(DT881:DT884,"&lt;0")*Cadeirante/30*HM$4</f>
        <v>0</v>
      </c>
      <c r="HN881" s="104">
        <f>SUMIF(DV881:DV884,"&lt;0")*Cadeirante/30*HN$4+SUMIF(DX881:DX884,"&lt;0")*Cadeirante/30*HN$4</f>
        <v>0</v>
      </c>
      <c r="HO881" s="104">
        <f>SUMIF(DZ881:DZ884,"&lt;0")*Cadeirante/30*HO$4+SUMIF(EB881:EB884,"&lt;0")*Cadeirante/30*HO$4</f>
        <v>0</v>
      </c>
      <c r="HP881" s="104">
        <f>SUMIF(ED881:ED884,"&lt;0")*Cadeirante/30*HP$4+SUMIF(EF881:EF884,"&lt;0")*Cadeirante/30*HP$4</f>
        <v>0</v>
      </c>
      <c r="HQ881" s="64"/>
      <c r="HR881" s="64"/>
      <c r="HS881" s="64"/>
      <c r="HT881" s="64"/>
      <c r="HU881" s="64"/>
      <c r="HV881" s="64"/>
      <c r="HW881" s="176">
        <v>17629.309999999998</v>
      </c>
      <c r="HX881" s="64"/>
      <c r="HY881" s="280">
        <f>IF(ISTEXT(EM881), VALUE(EM881), EM881)</f>
        <v>0</v>
      </c>
      <c r="HZ881" s="280">
        <f>IF(ISTEXT(EN881), VALUE(EN881), EN881)</f>
        <v>0</v>
      </c>
      <c r="IA881" s="280">
        <f>IF(ISTEXT(EO881), VALUE(EO881), EO881)</f>
        <v>0</v>
      </c>
      <c r="IB881" s="64" t="b">
        <f>HW881=FE881</f>
        <v>0</v>
      </c>
      <c r="IC881" s="64"/>
    </row>
    <row r="882" spans="1:237" s="106" customFormat="1" ht="22.5" customHeight="1" x14ac:dyDescent="0.25">
      <c r="A882" s="368" t="s">
        <v>3963</v>
      </c>
      <c r="B882" s="369" t="s">
        <v>3964</v>
      </c>
      <c r="C882" s="370" t="s">
        <v>3229</v>
      </c>
      <c r="D882" s="371" t="s">
        <v>3965</v>
      </c>
      <c r="E882" s="371" t="s">
        <v>3966</v>
      </c>
      <c r="F882" s="372" t="s">
        <v>3222</v>
      </c>
      <c r="G882" s="372" t="s">
        <v>3223</v>
      </c>
      <c r="H882" s="373" t="s">
        <v>251</v>
      </c>
      <c r="I882" s="374" t="s">
        <v>3967</v>
      </c>
      <c r="J882" s="421" t="s">
        <v>3227</v>
      </c>
      <c r="K882" s="421" t="s">
        <v>3230</v>
      </c>
      <c r="L882" s="329">
        <f>CONTINUA!BV882</f>
        <v>0</v>
      </c>
      <c r="M882" s="329">
        <f>CONTINUA!BW882</f>
        <v>0</v>
      </c>
      <c r="N882" s="657"/>
      <c r="O882" s="658" t="s">
        <v>4240</v>
      </c>
      <c r="P882" s="659" t="s">
        <v>206</v>
      </c>
      <c r="Q882" s="400">
        <v>48</v>
      </c>
      <c r="R882" s="401"/>
      <c r="S882" s="400"/>
      <c r="T882" s="401"/>
      <c r="U882" s="400"/>
      <c r="V882" s="401"/>
      <c r="W882" s="400"/>
      <c r="X882" s="401"/>
      <c r="Y882" s="400"/>
      <c r="Z882" s="401"/>
      <c r="AA882" s="400"/>
      <c r="AB882" s="401"/>
      <c r="AC882" s="400"/>
      <c r="AD882" s="401"/>
      <c r="AE882" s="400"/>
      <c r="AF882" s="401"/>
      <c r="AG882" s="400"/>
      <c r="AH882" s="401"/>
      <c r="AI882" s="400"/>
      <c r="AJ882" s="401"/>
      <c r="AK882" s="400"/>
      <c r="AL882" s="401"/>
      <c r="AM882" s="400"/>
      <c r="AN882" s="401"/>
      <c r="AO882" s="400"/>
      <c r="AP882" s="401"/>
      <c r="AQ882" s="400"/>
      <c r="AR882" s="401"/>
      <c r="AS882" s="400"/>
      <c r="AT882" s="401"/>
      <c r="AU882" s="400"/>
      <c r="AV882" s="401"/>
      <c r="AW882" s="400"/>
      <c r="AX882" s="401"/>
      <c r="AY882" s="400"/>
      <c r="AZ882" s="401"/>
      <c r="BA882" s="400"/>
      <c r="BB882" s="401"/>
      <c r="BC882" s="400"/>
      <c r="BD882" s="401"/>
      <c r="BE882" s="400"/>
      <c r="BF882" s="401"/>
      <c r="BG882" s="400"/>
      <c r="BH882" s="401"/>
      <c r="BI882" s="400"/>
      <c r="BJ882" s="401"/>
      <c r="BK882" s="400"/>
      <c r="BL882" s="401"/>
      <c r="BM882" s="400"/>
      <c r="BN882" s="401"/>
      <c r="BO882" s="400"/>
      <c r="BP882" s="401"/>
      <c r="BQ882" s="400"/>
      <c r="BR882" s="401"/>
      <c r="BS882" s="400"/>
      <c r="BT882" s="401"/>
      <c r="BU882" s="400"/>
      <c r="BV882" s="401"/>
      <c r="BW882" s="400"/>
      <c r="BX882" s="401"/>
      <c r="BY882" s="400"/>
      <c r="BZ882" s="401"/>
      <c r="CA882" s="400"/>
      <c r="CB882" s="401"/>
      <c r="CC882" s="400"/>
      <c r="CD882" s="401"/>
      <c r="CE882" s="400"/>
      <c r="CF882" s="401"/>
      <c r="CG882" s="400"/>
      <c r="CH882" s="401"/>
      <c r="CI882" s="400"/>
      <c r="CJ882" s="401"/>
      <c r="CK882" s="400"/>
      <c r="CL882" s="401"/>
      <c r="CM882" s="400"/>
      <c r="CN882" s="401"/>
      <c r="CO882" s="400"/>
      <c r="CP882" s="401"/>
      <c r="CQ882" s="400"/>
      <c r="CR882" s="401"/>
      <c r="CS882" s="400"/>
      <c r="CT882" s="401"/>
      <c r="CU882" s="400"/>
      <c r="CV882" s="401"/>
      <c r="CW882" s="400"/>
      <c r="CX882" s="401"/>
      <c r="CY882" s="400"/>
      <c r="CZ882" s="401"/>
      <c r="DA882" s="400"/>
      <c r="DB882" s="401"/>
      <c r="DC882" s="400"/>
      <c r="DD882" s="401"/>
      <c r="DE882" s="400"/>
      <c r="DF882" s="401"/>
      <c r="DG882" s="400"/>
      <c r="DH882" s="401"/>
      <c r="DI882" s="400"/>
      <c r="DJ882" s="401"/>
      <c r="DK882" s="400"/>
      <c r="DL882" s="401"/>
      <c r="DM882" s="400"/>
      <c r="DN882" s="401"/>
      <c r="DO882" s="400"/>
      <c r="DP882" s="401"/>
      <c r="DQ882" s="400"/>
      <c r="DR882" s="401"/>
      <c r="DS882" s="400"/>
      <c r="DT882" s="401"/>
      <c r="DU882" s="400"/>
      <c r="DV882" s="401"/>
      <c r="DW882" s="400"/>
      <c r="DX882" s="401"/>
      <c r="DY882" s="400"/>
      <c r="DZ882" s="401"/>
      <c r="EA882" s="400"/>
      <c r="EB882" s="401"/>
      <c r="EC882" s="400"/>
      <c r="ED882" s="401"/>
      <c r="EE882" s="400"/>
      <c r="EF882" s="401"/>
      <c r="EG882" s="400"/>
      <c r="EH882" s="401"/>
      <c r="EI882" s="400"/>
      <c r="EJ882" s="447"/>
      <c r="EK882" s="511"/>
      <c r="EL882" s="514"/>
      <c r="EM882" s="448"/>
      <c r="EN882" s="344"/>
      <c r="EO882" s="345"/>
      <c r="EP882" s="171">
        <f t="shared" si="961"/>
        <v>48</v>
      </c>
      <c r="EQ882" s="171">
        <f t="shared" si="962"/>
        <v>0</v>
      </c>
      <c r="ER882" s="171">
        <f t="shared" si="963"/>
        <v>0</v>
      </c>
      <c r="ES882" s="171">
        <f t="shared" si="964"/>
        <v>0</v>
      </c>
      <c r="ET882" s="171">
        <f t="shared" si="965"/>
        <v>0</v>
      </c>
      <c r="EU882" s="171">
        <f t="shared" si="966"/>
        <v>0</v>
      </c>
      <c r="EV882" s="172">
        <f t="shared" si="967"/>
        <v>48</v>
      </c>
      <c r="EW882" s="173"/>
      <c r="EX882" s="248">
        <f t="shared" si="1004"/>
        <v>0</v>
      </c>
      <c r="EY882" s="174">
        <f>(L882*regular)+(M882*Cadeirantee)</f>
        <v>0</v>
      </c>
      <c r="EZ882" s="249">
        <f>SUMIF(FG882:GJ882,"&gt;0")</f>
        <v>0</v>
      </c>
      <c r="FA882" s="249">
        <f>SUMIF(FG882:GJ882,"&lt;0")+SUMIF(GN882:HP882,"&lt;0")</f>
        <v>0</v>
      </c>
      <c r="FB882" s="174">
        <v>0</v>
      </c>
      <c r="FC882" s="126">
        <f>N882*km*'VALORES TABELA'!$B$13</f>
        <v>0</v>
      </c>
      <c r="FD882" s="250">
        <f t="shared" ref="FD882:FD885" si="1005">GL882</f>
        <v>0</v>
      </c>
      <c r="FE882" s="105"/>
      <c r="FF882" s="119"/>
      <c r="FG882" s="119"/>
      <c r="FH882" s="119"/>
      <c r="FI882" s="119"/>
      <c r="FJ882" s="119"/>
      <c r="FK882" s="119"/>
      <c r="FL882" s="119"/>
      <c r="FM882" s="119"/>
      <c r="FN882" s="119"/>
      <c r="FO882" s="119"/>
      <c r="FP882" s="119"/>
      <c r="FQ882" s="119"/>
      <c r="FR882" s="119"/>
      <c r="FS882" s="119"/>
      <c r="FT882" s="119"/>
      <c r="FU882" s="119"/>
      <c r="FV882" s="119"/>
      <c r="FW882" s="119"/>
      <c r="FX882" s="119"/>
      <c r="FY882" s="119"/>
      <c r="FZ882" s="119"/>
      <c r="GA882" s="119"/>
      <c r="GB882" s="119"/>
      <c r="GC882" s="119"/>
      <c r="GD882" s="119"/>
      <c r="GE882" s="119"/>
      <c r="GF882" s="119"/>
      <c r="GG882" s="119"/>
      <c r="GH882" s="119"/>
      <c r="GI882" s="119"/>
      <c r="GJ882" s="119"/>
      <c r="GK882" s="251"/>
      <c r="GL882" s="103">
        <f t="shared" si="968"/>
        <v>0</v>
      </c>
      <c r="GM882" s="124"/>
      <c r="GN882" s="104"/>
      <c r="GO882" s="104"/>
      <c r="GP882" s="104"/>
      <c r="GQ882" s="104"/>
      <c r="GR882" s="104"/>
      <c r="GS882" s="104"/>
      <c r="GT882" s="104"/>
      <c r="GU882" s="104"/>
      <c r="GV882" s="104"/>
      <c r="GW882" s="104"/>
      <c r="GX882" s="104"/>
      <c r="GY882" s="104"/>
      <c r="GZ882" s="104"/>
      <c r="HA882" s="104"/>
      <c r="HB882" s="104"/>
      <c r="HC882" s="104"/>
      <c r="HD882" s="104"/>
      <c r="HE882" s="104"/>
      <c r="HF882" s="104"/>
      <c r="HG882" s="104"/>
      <c r="HH882" s="104"/>
      <c r="HI882" s="104"/>
      <c r="HJ882" s="104"/>
      <c r="HK882" s="104"/>
      <c r="HL882" s="104"/>
      <c r="HM882" s="104"/>
      <c r="HN882" s="104"/>
      <c r="HO882" s="104"/>
      <c r="HP882" s="104"/>
      <c r="HQ882" s="64"/>
      <c r="HR882" s="64"/>
      <c r="HS882" s="64"/>
      <c r="HT882" s="64"/>
      <c r="HU882" s="64"/>
      <c r="HV882" s="64"/>
      <c r="HW882" s="105"/>
      <c r="HX882" s="64"/>
      <c r="HY882" s="280">
        <f t="shared" ref="HY882:HY885" si="1006">IF(ISTEXT(EM882), VALUE(EM882), EM882)</f>
        <v>0</v>
      </c>
      <c r="HZ882" s="280">
        <f t="shared" ref="HZ882:HZ885" si="1007">IF(ISTEXT(EN882), VALUE(EN882), EN882)</f>
        <v>0</v>
      </c>
      <c r="IA882" s="280">
        <f t="shared" ref="IA882:IA885" si="1008">IF(ISTEXT(EO882), VALUE(EO882), EO882)</f>
        <v>0</v>
      </c>
      <c r="IB882" s="64"/>
      <c r="IC882" s="64"/>
    </row>
    <row r="883" spans="1:237" s="106" customFormat="1" ht="22.5" customHeight="1" x14ac:dyDescent="0.25">
      <c r="A883" s="368" t="s">
        <v>3963</v>
      </c>
      <c r="B883" s="369" t="s">
        <v>3964</v>
      </c>
      <c r="C883" s="375" t="s">
        <v>3229</v>
      </c>
      <c r="D883" s="371" t="s">
        <v>3965</v>
      </c>
      <c r="E883" s="371" t="s">
        <v>3966</v>
      </c>
      <c r="F883" s="376" t="s">
        <v>3222</v>
      </c>
      <c r="G883" s="376" t="s">
        <v>3223</v>
      </c>
      <c r="H883" s="373" t="s">
        <v>251</v>
      </c>
      <c r="I883" s="374" t="s">
        <v>3967</v>
      </c>
      <c r="J883" s="421" t="s">
        <v>3227</v>
      </c>
      <c r="K883" s="422" t="s">
        <v>3231</v>
      </c>
      <c r="L883" s="329">
        <f>CONTINUA!BV883</f>
        <v>0</v>
      </c>
      <c r="M883" s="329">
        <f>CONTINUA!BW883</f>
        <v>0</v>
      </c>
      <c r="N883" s="657"/>
      <c r="O883" s="658" t="s">
        <v>4240</v>
      </c>
      <c r="P883" s="659" t="s">
        <v>206</v>
      </c>
      <c r="Q883" s="400"/>
      <c r="R883" s="401"/>
      <c r="S883" s="400"/>
      <c r="T883" s="401"/>
      <c r="U883" s="400"/>
      <c r="V883" s="401"/>
      <c r="W883" s="400"/>
      <c r="X883" s="401"/>
      <c r="Y883" s="400"/>
      <c r="Z883" s="401"/>
      <c r="AA883" s="400"/>
      <c r="AB883" s="401"/>
      <c r="AC883" s="400"/>
      <c r="AD883" s="401"/>
      <c r="AE883" s="400"/>
      <c r="AF883" s="401"/>
      <c r="AG883" s="400"/>
      <c r="AH883" s="401"/>
      <c r="AI883" s="400"/>
      <c r="AJ883" s="401"/>
      <c r="AK883" s="400"/>
      <c r="AL883" s="401"/>
      <c r="AM883" s="400"/>
      <c r="AN883" s="401"/>
      <c r="AO883" s="400"/>
      <c r="AP883" s="401"/>
      <c r="AQ883" s="400"/>
      <c r="AR883" s="401"/>
      <c r="AS883" s="400"/>
      <c r="AT883" s="401"/>
      <c r="AU883" s="400"/>
      <c r="AV883" s="401"/>
      <c r="AW883" s="400"/>
      <c r="AX883" s="401"/>
      <c r="AY883" s="400"/>
      <c r="AZ883" s="401"/>
      <c r="BA883" s="400"/>
      <c r="BB883" s="401"/>
      <c r="BC883" s="400"/>
      <c r="BD883" s="401"/>
      <c r="BE883" s="400"/>
      <c r="BF883" s="401"/>
      <c r="BG883" s="400"/>
      <c r="BH883" s="401"/>
      <c r="BI883" s="400"/>
      <c r="BJ883" s="401"/>
      <c r="BK883" s="400"/>
      <c r="BL883" s="401"/>
      <c r="BM883" s="400"/>
      <c r="BN883" s="401"/>
      <c r="BO883" s="400"/>
      <c r="BP883" s="401"/>
      <c r="BQ883" s="400"/>
      <c r="BR883" s="401"/>
      <c r="BS883" s="400"/>
      <c r="BT883" s="401"/>
      <c r="BU883" s="400"/>
      <c r="BV883" s="401"/>
      <c r="BW883" s="400"/>
      <c r="BX883" s="401"/>
      <c r="BY883" s="400"/>
      <c r="BZ883" s="401"/>
      <c r="CA883" s="400"/>
      <c r="CB883" s="401"/>
      <c r="CC883" s="400"/>
      <c r="CD883" s="401"/>
      <c r="CE883" s="400"/>
      <c r="CF883" s="401"/>
      <c r="CG883" s="400"/>
      <c r="CH883" s="401"/>
      <c r="CI883" s="400"/>
      <c r="CJ883" s="401"/>
      <c r="CK883" s="400"/>
      <c r="CL883" s="401"/>
      <c r="CM883" s="400"/>
      <c r="CN883" s="401"/>
      <c r="CO883" s="400"/>
      <c r="CP883" s="401"/>
      <c r="CQ883" s="400"/>
      <c r="CR883" s="401"/>
      <c r="CS883" s="400"/>
      <c r="CT883" s="401"/>
      <c r="CU883" s="400"/>
      <c r="CV883" s="401"/>
      <c r="CW883" s="400"/>
      <c r="CX883" s="401"/>
      <c r="CY883" s="400"/>
      <c r="CZ883" s="401"/>
      <c r="DA883" s="400"/>
      <c r="DB883" s="401"/>
      <c r="DC883" s="400"/>
      <c r="DD883" s="401"/>
      <c r="DE883" s="400"/>
      <c r="DF883" s="401"/>
      <c r="DG883" s="400"/>
      <c r="DH883" s="401"/>
      <c r="DI883" s="400"/>
      <c r="DJ883" s="401"/>
      <c r="DK883" s="400"/>
      <c r="DL883" s="401"/>
      <c r="DM883" s="400"/>
      <c r="DN883" s="401"/>
      <c r="DO883" s="400"/>
      <c r="DP883" s="401"/>
      <c r="DQ883" s="400"/>
      <c r="DR883" s="401"/>
      <c r="DS883" s="400"/>
      <c r="DT883" s="401"/>
      <c r="DU883" s="400"/>
      <c r="DV883" s="401"/>
      <c r="DW883" s="400"/>
      <c r="DX883" s="401"/>
      <c r="DY883" s="400"/>
      <c r="DZ883" s="401"/>
      <c r="EA883" s="400"/>
      <c r="EB883" s="401"/>
      <c r="EC883" s="400"/>
      <c r="ED883" s="401"/>
      <c r="EE883" s="400"/>
      <c r="EF883" s="401"/>
      <c r="EG883" s="400"/>
      <c r="EH883" s="401"/>
      <c r="EI883" s="400"/>
      <c r="EJ883" s="447"/>
      <c r="EK883" s="511"/>
      <c r="EL883" s="514"/>
      <c r="EM883" s="448"/>
      <c r="EN883" s="344"/>
      <c r="EO883" s="345"/>
      <c r="EP883" s="171">
        <f t="shared" si="961"/>
        <v>0</v>
      </c>
      <c r="EQ883" s="171">
        <f t="shared" si="962"/>
        <v>0</v>
      </c>
      <c r="ER883" s="171">
        <f t="shared" si="963"/>
        <v>0</v>
      </c>
      <c r="ES883" s="171">
        <f t="shared" si="964"/>
        <v>0</v>
      </c>
      <c r="ET883" s="171">
        <f t="shared" si="965"/>
        <v>0</v>
      </c>
      <c r="EU883" s="171">
        <f t="shared" si="966"/>
        <v>0</v>
      </c>
      <c r="EV883" s="172">
        <f t="shared" si="967"/>
        <v>0</v>
      </c>
      <c r="EW883" s="125"/>
      <c r="EX883" s="248">
        <f t="shared" si="1004"/>
        <v>0</v>
      </c>
      <c r="EY883" s="174">
        <f>(L883*regular)+(M883*Cadeirantee)</f>
        <v>0</v>
      </c>
      <c r="EZ883" s="249">
        <f>SUMIF(FG883:GJ883,"&gt;0")</f>
        <v>0</v>
      </c>
      <c r="FA883" s="249">
        <f>SUMIF(FG883:GJ883,"&lt;0")+SUMIF(GN883:HP883,"&lt;0")</f>
        <v>0</v>
      </c>
      <c r="FB883" s="174">
        <v>0</v>
      </c>
      <c r="FC883" s="126">
        <f>N883*km*'VALORES TABELA'!$B$13</f>
        <v>0</v>
      </c>
      <c r="FD883" s="250">
        <f t="shared" si="1005"/>
        <v>0</v>
      </c>
      <c r="FE883" s="105"/>
      <c r="FF883" s="108"/>
      <c r="FG883" s="108"/>
      <c r="FH883" s="108"/>
      <c r="FI883" s="108"/>
      <c r="FJ883" s="108"/>
      <c r="FK883" s="108"/>
      <c r="FL883" s="108"/>
      <c r="FM883" s="108"/>
      <c r="FN883" s="108"/>
      <c r="FO883" s="108"/>
      <c r="FP883" s="108"/>
      <c r="FQ883" s="108"/>
      <c r="FR883" s="108"/>
      <c r="FS883" s="108"/>
      <c r="FT883" s="108"/>
      <c r="FU883" s="108"/>
      <c r="FV883" s="108"/>
      <c r="FW883" s="108"/>
      <c r="FX883" s="108"/>
      <c r="FY883" s="108"/>
      <c r="FZ883" s="108"/>
      <c r="GA883" s="108"/>
      <c r="GB883" s="108"/>
      <c r="GC883" s="108"/>
      <c r="GD883" s="108"/>
      <c r="GE883" s="108"/>
      <c r="GF883" s="108"/>
      <c r="GG883" s="108"/>
      <c r="GH883" s="108"/>
      <c r="GI883" s="108"/>
      <c r="GJ883" s="108"/>
      <c r="GK883" s="251"/>
      <c r="GL883" s="103">
        <f t="shared" si="968"/>
        <v>0</v>
      </c>
      <c r="GM883" s="124"/>
      <c r="GN883" s="104"/>
      <c r="GO883" s="104"/>
      <c r="GP883" s="104"/>
      <c r="GQ883" s="104"/>
      <c r="GR883" s="104"/>
      <c r="GS883" s="104"/>
      <c r="GT883" s="104"/>
      <c r="GU883" s="104"/>
      <c r="GV883" s="104"/>
      <c r="GW883" s="104"/>
      <c r="GX883" s="104"/>
      <c r="GY883" s="104"/>
      <c r="GZ883" s="104"/>
      <c r="HA883" s="104"/>
      <c r="HB883" s="104"/>
      <c r="HC883" s="104"/>
      <c r="HD883" s="104"/>
      <c r="HE883" s="104"/>
      <c r="HF883" s="104"/>
      <c r="HG883" s="104"/>
      <c r="HH883" s="104"/>
      <c r="HI883" s="104"/>
      <c r="HJ883" s="104"/>
      <c r="HK883" s="104"/>
      <c r="HL883" s="104"/>
      <c r="HM883" s="104"/>
      <c r="HN883" s="104"/>
      <c r="HO883" s="104"/>
      <c r="HP883" s="104"/>
      <c r="HQ883" s="64"/>
      <c r="HR883" s="64"/>
      <c r="HS883" s="64"/>
      <c r="HT883" s="64"/>
      <c r="HU883" s="64"/>
      <c r="HV883" s="64"/>
      <c r="HW883" s="105"/>
      <c r="HX883" s="64"/>
      <c r="HY883" s="280">
        <f t="shared" si="1006"/>
        <v>0</v>
      </c>
      <c r="HZ883" s="280">
        <f t="shared" si="1007"/>
        <v>0</v>
      </c>
      <c r="IA883" s="280">
        <f t="shared" si="1008"/>
        <v>0</v>
      </c>
      <c r="IB883" s="64"/>
      <c r="IC883" s="64"/>
    </row>
    <row r="884" spans="1:237" s="106" customFormat="1" ht="22.5" customHeight="1" x14ac:dyDescent="0.25">
      <c r="A884" s="368" t="s">
        <v>3963</v>
      </c>
      <c r="B884" s="369" t="s">
        <v>3964</v>
      </c>
      <c r="C884" s="375" t="s">
        <v>3229</v>
      </c>
      <c r="D884" s="371" t="s">
        <v>3965</v>
      </c>
      <c r="E884" s="371" t="s">
        <v>3966</v>
      </c>
      <c r="F884" s="376" t="s">
        <v>3222</v>
      </c>
      <c r="G884" s="376" t="s">
        <v>3223</v>
      </c>
      <c r="H884" s="373" t="s">
        <v>251</v>
      </c>
      <c r="I884" s="374" t="s">
        <v>3967</v>
      </c>
      <c r="J884" s="421" t="s">
        <v>3227</v>
      </c>
      <c r="K884" s="423" t="s">
        <v>3232</v>
      </c>
      <c r="L884" s="329">
        <f>CONTINUA!BV884</f>
        <v>0</v>
      </c>
      <c r="M884" s="329">
        <f>CONTINUA!BW884</f>
        <v>0</v>
      </c>
      <c r="N884" s="657"/>
      <c r="O884" s="658" t="s">
        <v>4240</v>
      </c>
      <c r="P884" s="659" t="s">
        <v>206</v>
      </c>
      <c r="Q884" s="400"/>
      <c r="R884" s="401"/>
      <c r="S884" s="400"/>
      <c r="T884" s="401"/>
      <c r="U884" s="400"/>
      <c r="V884" s="401"/>
      <c r="W884" s="400"/>
      <c r="X884" s="401"/>
      <c r="Y884" s="400"/>
      <c r="Z884" s="401"/>
      <c r="AA884" s="400"/>
      <c r="AB884" s="401"/>
      <c r="AC884" s="400"/>
      <c r="AD884" s="401"/>
      <c r="AE884" s="400"/>
      <c r="AF884" s="401"/>
      <c r="AG884" s="400"/>
      <c r="AH884" s="401"/>
      <c r="AI884" s="400"/>
      <c r="AJ884" s="401"/>
      <c r="AK884" s="400"/>
      <c r="AL884" s="401"/>
      <c r="AM884" s="400"/>
      <c r="AN884" s="401"/>
      <c r="AO884" s="400"/>
      <c r="AP884" s="401"/>
      <c r="AQ884" s="400"/>
      <c r="AR884" s="401"/>
      <c r="AS884" s="400"/>
      <c r="AT884" s="401"/>
      <c r="AU884" s="400"/>
      <c r="AV884" s="401"/>
      <c r="AW884" s="400"/>
      <c r="AX884" s="401"/>
      <c r="AY884" s="400"/>
      <c r="AZ884" s="401"/>
      <c r="BA884" s="400"/>
      <c r="BB884" s="401"/>
      <c r="BC884" s="400"/>
      <c r="BD884" s="401"/>
      <c r="BE884" s="400"/>
      <c r="BF884" s="401"/>
      <c r="BG884" s="400"/>
      <c r="BH884" s="401"/>
      <c r="BI884" s="400"/>
      <c r="BJ884" s="401"/>
      <c r="BK884" s="400"/>
      <c r="BL884" s="401"/>
      <c r="BM884" s="400"/>
      <c r="BN884" s="401"/>
      <c r="BO884" s="400"/>
      <c r="BP884" s="401"/>
      <c r="BQ884" s="400"/>
      <c r="BR884" s="401"/>
      <c r="BS884" s="400"/>
      <c r="BT884" s="401"/>
      <c r="BU884" s="400"/>
      <c r="BV884" s="401"/>
      <c r="BW884" s="400"/>
      <c r="BX884" s="401"/>
      <c r="BY884" s="400"/>
      <c r="BZ884" s="401"/>
      <c r="CA884" s="400"/>
      <c r="CB884" s="401"/>
      <c r="CC884" s="400"/>
      <c r="CD884" s="401"/>
      <c r="CE884" s="400"/>
      <c r="CF884" s="401"/>
      <c r="CG884" s="400"/>
      <c r="CH884" s="401"/>
      <c r="CI884" s="400"/>
      <c r="CJ884" s="401"/>
      <c r="CK884" s="400"/>
      <c r="CL884" s="401"/>
      <c r="CM884" s="400"/>
      <c r="CN884" s="401"/>
      <c r="CO884" s="400"/>
      <c r="CP884" s="401"/>
      <c r="CQ884" s="400"/>
      <c r="CR884" s="401"/>
      <c r="CS884" s="400"/>
      <c r="CT884" s="401"/>
      <c r="CU884" s="400"/>
      <c r="CV884" s="401"/>
      <c r="CW884" s="400"/>
      <c r="CX884" s="401"/>
      <c r="CY884" s="400"/>
      <c r="CZ884" s="401"/>
      <c r="DA884" s="400"/>
      <c r="DB884" s="401"/>
      <c r="DC884" s="400"/>
      <c r="DD884" s="401"/>
      <c r="DE884" s="400"/>
      <c r="DF884" s="401"/>
      <c r="DG884" s="400"/>
      <c r="DH884" s="401"/>
      <c r="DI884" s="400"/>
      <c r="DJ884" s="401"/>
      <c r="DK884" s="400"/>
      <c r="DL884" s="401"/>
      <c r="DM884" s="400"/>
      <c r="DN884" s="401"/>
      <c r="DO884" s="400"/>
      <c r="DP884" s="401"/>
      <c r="DQ884" s="400"/>
      <c r="DR884" s="401"/>
      <c r="DS884" s="400"/>
      <c r="DT884" s="401"/>
      <c r="DU884" s="400"/>
      <c r="DV884" s="401"/>
      <c r="DW884" s="400"/>
      <c r="DX884" s="401"/>
      <c r="DY884" s="400"/>
      <c r="DZ884" s="401"/>
      <c r="EA884" s="400"/>
      <c r="EB884" s="401"/>
      <c r="EC884" s="400"/>
      <c r="ED884" s="401"/>
      <c r="EE884" s="400"/>
      <c r="EF884" s="401"/>
      <c r="EG884" s="400"/>
      <c r="EH884" s="401"/>
      <c r="EI884" s="400"/>
      <c r="EJ884" s="447"/>
      <c r="EK884" s="511"/>
      <c r="EL884" s="514"/>
      <c r="EM884" s="448"/>
      <c r="EN884" s="344"/>
      <c r="EO884" s="345"/>
      <c r="EP884" s="171">
        <f t="shared" si="961"/>
        <v>0</v>
      </c>
      <c r="EQ884" s="171">
        <f t="shared" si="962"/>
        <v>0</v>
      </c>
      <c r="ER884" s="171">
        <f t="shared" si="963"/>
        <v>0</v>
      </c>
      <c r="ES884" s="171">
        <f t="shared" si="964"/>
        <v>0</v>
      </c>
      <c r="ET884" s="171">
        <f t="shared" si="965"/>
        <v>0</v>
      </c>
      <c r="EU884" s="171">
        <f t="shared" si="966"/>
        <v>0</v>
      </c>
      <c r="EV884" s="172">
        <f t="shared" si="967"/>
        <v>0</v>
      </c>
      <c r="EW884" s="127"/>
      <c r="EX884" s="248">
        <f t="shared" si="1004"/>
        <v>0</v>
      </c>
      <c r="EY884" s="174">
        <f>(L884*regular)+(M884*Cadeirantee)</f>
        <v>0</v>
      </c>
      <c r="EZ884" s="249">
        <f>SUMIF(FG884:GJ884,"&gt;0")</f>
        <v>0</v>
      </c>
      <c r="FA884" s="249">
        <f>SUMIF(FG884:GJ884,"&lt;0")+SUMIF(GN884:HP884,"&lt;0")</f>
        <v>0</v>
      </c>
      <c r="FB884" s="174">
        <v>0</v>
      </c>
      <c r="FC884" s="126">
        <f>N884*km*'VALORES TABELA'!$B$13</f>
        <v>0</v>
      </c>
      <c r="FD884" s="250">
        <f t="shared" si="1005"/>
        <v>0</v>
      </c>
      <c r="FE884" s="105"/>
      <c r="FF884" s="118"/>
      <c r="FG884" s="118"/>
      <c r="FH884" s="118"/>
      <c r="FI884" s="118"/>
      <c r="FJ884" s="118"/>
      <c r="FK884" s="118"/>
      <c r="FL884" s="118"/>
      <c r="FM884" s="118"/>
      <c r="FN884" s="118"/>
      <c r="FO884" s="118"/>
      <c r="FP884" s="118"/>
      <c r="FQ884" s="118"/>
      <c r="FR884" s="118"/>
      <c r="FS884" s="118"/>
      <c r="FT884" s="118"/>
      <c r="FU884" s="118"/>
      <c r="FV884" s="118"/>
      <c r="FW884" s="118"/>
      <c r="FX884" s="118"/>
      <c r="FY884" s="118"/>
      <c r="FZ884" s="118"/>
      <c r="GA884" s="118"/>
      <c r="GB884" s="118"/>
      <c r="GC884" s="118"/>
      <c r="GD884" s="118"/>
      <c r="GE884" s="118"/>
      <c r="GF884" s="118"/>
      <c r="GG884" s="118"/>
      <c r="GH884" s="118"/>
      <c r="GI884" s="118"/>
      <c r="GJ884" s="118"/>
      <c r="GK884" s="252"/>
      <c r="GL884" s="103">
        <f t="shared" si="968"/>
        <v>0</v>
      </c>
      <c r="GM884" s="124"/>
      <c r="GN884" s="104"/>
      <c r="GO884" s="104"/>
      <c r="GP884" s="104"/>
      <c r="GQ884" s="104"/>
      <c r="GR884" s="104"/>
      <c r="GS884" s="104"/>
      <c r="GT884" s="104"/>
      <c r="GU884" s="104"/>
      <c r="GV884" s="104"/>
      <c r="GW884" s="104"/>
      <c r="GX884" s="104"/>
      <c r="GY884" s="104"/>
      <c r="GZ884" s="104"/>
      <c r="HA884" s="104"/>
      <c r="HB884" s="104"/>
      <c r="HC884" s="104"/>
      <c r="HD884" s="104"/>
      <c r="HE884" s="104"/>
      <c r="HF884" s="104"/>
      <c r="HG884" s="104"/>
      <c r="HH884" s="104"/>
      <c r="HI884" s="104"/>
      <c r="HJ884" s="104"/>
      <c r="HK884" s="104"/>
      <c r="HL884" s="104"/>
      <c r="HM884" s="104"/>
      <c r="HN884" s="104"/>
      <c r="HO884" s="104"/>
      <c r="HP884" s="104"/>
      <c r="HQ884" s="64"/>
      <c r="HR884" s="65"/>
      <c r="HS884" s="65"/>
      <c r="HT884" s="65"/>
      <c r="HU884" s="65"/>
      <c r="HV884" s="65"/>
      <c r="HW884" s="105"/>
      <c r="HX884" s="65"/>
      <c r="HY884" s="280">
        <f t="shared" si="1006"/>
        <v>0</v>
      </c>
      <c r="HZ884" s="280">
        <f t="shared" si="1007"/>
        <v>0</v>
      </c>
      <c r="IA884" s="280">
        <f t="shared" si="1008"/>
        <v>0</v>
      </c>
      <c r="IB884" s="65"/>
      <c r="IC884" s="65"/>
    </row>
    <row r="885" spans="1:237" s="106" customFormat="1" ht="22.5" customHeight="1" thickBot="1" x14ac:dyDescent="0.3">
      <c r="A885" s="377" t="s">
        <v>3963</v>
      </c>
      <c r="B885" s="378" t="s">
        <v>3964</v>
      </c>
      <c r="C885" s="379" t="s">
        <v>3229</v>
      </c>
      <c r="D885" s="380" t="s">
        <v>3965</v>
      </c>
      <c r="E885" s="380" t="s">
        <v>3966</v>
      </c>
      <c r="F885" s="381" t="s">
        <v>3222</v>
      </c>
      <c r="G885" s="381" t="s">
        <v>3223</v>
      </c>
      <c r="H885" s="382" t="s">
        <v>251</v>
      </c>
      <c r="I885" s="383" t="s">
        <v>3967</v>
      </c>
      <c r="J885" s="421" t="s">
        <v>3227</v>
      </c>
      <c r="K885" s="424" t="s">
        <v>60</v>
      </c>
      <c r="L885" s="329">
        <f>CONTINUA!BV885</f>
        <v>0</v>
      </c>
      <c r="M885" s="329">
        <f>CONTINUA!BW885</f>
        <v>0</v>
      </c>
      <c r="N885" s="657"/>
      <c r="O885" s="658" t="s">
        <v>4240</v>
      </c>
      <c r="P885" s="659" t="s">
        <v>206</v>
      </c>
      <c r="Q885" s="400"/>
      <c r="R885" s="401"/>
      <c r="S885" s="400"/>
      <c r="T885" s="401"/>
      <c r="U885" s="400"/>
      <c r="V885" s="401"/>
      <c r="W885" s="400"/>
      <c r="X885" s="401"/>
      <c r="Y885" s="400"/>
      <c r="Z885" s="401"/>
      <c r="AA885" s="400"/>
      <c r="AB885" s="401"/>
      <c r="AC885" s="400"/>
      <c r="AD885" s="401"/>
      <c r="AE885" s="400"/>
      <c r="AF885" s="401"/>
      <c r="AG885" s="400"/>
      <c r="AH885" s="401"/>
      <c r="AI885" s="400"/>
      <c r="AJ885" s="401"/>
      <c r="AK885" s="400"/>
      <c r="AL885" s="401"/>
      <c r="AM885" s="400"/>
      <c r="AN885" s="401"/>
      <c r="AO885" s="400"/>
      <c r="AP885" s="401"/>
      <c r="AQ885" s="400"/>
      <c r="AR885" s="401"/>
      <c r="AS885" s="400"/>
      <c r="AT885" s="401"/>
      <c r="AU885" s="400"/>
      <c r="AV885" s="401"/>
      <c r="AW885" s="400"/>
      <c r="AX885" s="401"/>
      <c r="AY885" s="400"/>
      <c r="AZ885" s="401"/>
      <c r="BA885" s="400"/>
      <c r="BB885" s="401"/>
      <c r="BC885" s="400"/>
      <c r="BD885" s="401"/>
      <c r="BE885" s="400"/>
      <c r="BF885" s="401"/>
      <c r="BG885" s="400"/>
      <c r="BH885" s="401"/>
      <c r="BI885" s="400"/>
      <c r="BJ885" s="401"/>
      <c r="BK885" s="400"/>
      <c r="BL885" s="401"/>
      <c r="BM885" s="400"/>
      <c r="BN885" s="401"/>
      <c r="BO885" s="400"/>
      <c r="BP885" s="401"/>
      <c r="BQ885" s="400"/>
      <c r="BR885" s="401"/>
      <c r="BS885" s="400"/>
      <c r="BT885" s="401"/>
      <c r="BU885" s="400"/>
      <c r="BV885" s="401"/>
      <c r="BW885" s="400"/>
      <c r="BX885" s="401"/>
      <c r="BY885" s="400"/>
      <c r="BZ885" s="401"/>
      <c r="CA885" s="400"/>
      <c r="CB885" s="401"/>
      <c r="CC885" s="400"/>
      <c r="CD885" s="401"/>
      <c r="CE885" s="400"/>
      <c r="CF885" s="401"/>
      <c r="CG885" s="400"/>
      <c r="CH885" s="401"/>
      <c r="CI885" s="400"/>
      <c r="CJ885" s="401"/>
      <c r="CK885" s="400"/>
      <c r="CL885" s="401"/>
      <c r="CM885" s="400"/>
      <c r="CN885" s="401"/>
      <c r="CO885" s="400"/>
      <c r="CP885" s="401"/>
      <c r="CQ885" s="400"/>
      <c r="CR885" s="401"/>
      <c r="CS885" s="400"/>
      <c r="CT885" s="401"/>
      <c r="CU885" s="400"/>
      <c r="CV885" s="401"/>
      <c r="CW885" s="400"/>
      <c r="CX885" s="401"/>
      <c r="CY885" s="400"/>
      <c r="CZ885" s="401"/>
      <c r="DA885" s="400"/>
      <c r="DB885" s="401"/>
      <c r="DC885" s="400"/>
      <c r="DD885" s="401"/>
      <c r="DE885" s="400"/>
      <c r="DF885" s="401"/>
      <c r="DG885" s="400"/>
      <c r="DH885" s="401"/>
      <c r="DI885" s="400"/>
      <c r="DJ885" s="401"/>
      <c r="DK885" s="400"/>
      <c r="DL885" s="401"/>
      <c r="DM885" s="400"/>
      <c r="DN885" s="401"/>
      <c r="DO885" s="400"/>
      <c r="DP885" s="401"/>
      <c r="DQ885" s="400"/>
      <c r="DR885" s="401"/>
      <c r="DS885" s="400"/>
      <c r="DT885" s="401"/>
      <c r="DU885" s="400"/>
      <c r="DV885" s="401"/>
      <c r="DW885" s="400"/>
      <c r="DX885" s="401"/>
      <c r="DY885" s="400"/>
      <c r="DZ885" s="401"/>
      <c r="EA885" s="400"/>
      <c r="EB885" s="401"/>
      <c r="EC885" s="400"/>
      <c r="ED885" s="401"/>
      <c r="EE885" s="400"/>
      <c r="EF885" s="401"/>
      <c r="EG885" s="400"/>
      <c r="EH885" s="401"/>
      <c r="EI885" s="400"/>
      <c r="EJ885" s="447"/>
      <c r="EK885" s="512"/>
      <c r="EL885" s="515"/>
      <c r="EM885" s="450"/>
      <c r="EN885" s="348"/>
      <c r="EO885" s="348"/>
      <c r="EP885" s="179">
        <f t="shared" si="961"/>
        <v>0</v>
      </c>
      <c r="EQ885" s="179">
        <f t="shared" si="962"/>
        <v>0</v>
      </c>
      <c r="ER885" s="179">
        <f t="shared" si="963"/>
        <v>0</v>
      </c>
      <c r="ES885" s="179">
        <f t="shared" si="964"/>
        <v>0</v>
      </c>
      <c r="ET885" s="179">
        <f t="shared" si="965"/>
        <v>0</v>
      </c>
      <c r="EU885" s="179">
        <f t="shared" si="966"/>
        <v>0</v>
      </c>
      <c r="EV885" s="172">
        <f t="shared" si="967"/>
        <v>0</v>
      </c>
      <c r="EW885" s="253"/>
      <c r="EX885" s="254">
        <v>0</v>
      </c>
      <c r="EY885" s="180">
        <v>0</v>
      </c>
      <c r="EZ885" s="255">
        <v>0</v>
      </c>
      <c r="FA885" s="255">
        <v>0</v>
      </c>
      <c r="FB885" s="180">
        <f>SUM(FF885:GI885)/2</f>
        <v>0</v>
      </c>
      <c r="FC885" s="256">
        <f>N885*km*'VALORES TABELA'!$B$13</f>
        <v>0</v>
      </c>
      <c r="FD885" s="250">
        <f t="shared" si="1005"/>
        <v>0</v>
      </c>
      <c r="FE885" s="257"/>
      <c r="FF885" s="181">
        <f>((Q885+S885)*Percapita)+((R885+T885)*Cadeirante)</f>
        <v>0</v>
      </c>
      <c r="FG885" s="181">
        <f>((U885+W885)*Percapita/30*FG$4)+((V885+X885)*Cadeirante/30*FG$4)</f>
        <v>0</v>
      </c>
      <c r="FH885" s="181">
        <f>((Y885+AA885)*Percapita/30*FH$4)+((Z885+AB885)*Cadeirante/30*FH$4)</f>
        <v>0</v>
      </c>
      <c r="FI885" s="181">
        <f>((AC885+AE885)*Percapita/30*FI$4)+((AD885+AF885)*Cadeirante/30*FI$4)</f>
        <v>0</v>
      </c>
      <c r="FJ885" s="181">
        <f>((AG885+AI885)*Percapita/30*FJ$4)+((AH885+AJ885)*Cadeirante/30*FJ$4)</f>
        <v>0</v>
      </c>
      <c r="FK885" s="181">
        <f>((AK885+AM885)*Percapita/30*FK$4)+((AL885+AN885)*Cadeirante/30*FK$4)</f>
        <v>0</v>
      </c>
      <c r="FL885" s="181">
        <f>((AO885+AQ885)*Percapita/30*FL$4)+((AP885+AR885)*Cadeirante/30*FL$4)</f>
        <v>0</v>
      </c>
      <c r="FM885" s="181">
        <f>((AS885+AU885)*Percapita/30*FM$4)+((AT885+AV885)*Cadeirante/30*FM$4)</f>
        <v>0</v>
      </c>
      <c r="FN885" s="181">
        <f>((AW885+AY885)*Percapita/30*FN$4)+((AX885+AZ885)*Cadeirante/30*FN$4)</f>
        <v>0</v>
      </c>
      <c r="FO885" s="181">
        <f>((BA885+BC885)*Percapita/30*FO$4)+((BB885+BD885)*Cadeirante/30*FO$4)</f>
        <v>0</v>
      </c>
      <c r="FP885" s="181">
        <f>((BE885+BG885)*Percapita/30*FP$4)+((BF885+BH885)*Cadeirante/30*FP$4)</f>
        <v>0</v>
      </c>
      <c r="FQ885" s="181">
        <f>((BI885+BK885)*Percapita/30*FQ$4)+((BJ885+BL885)*Cadeirante/30*FQ$4)</f>
        <v>0</v>
      </c>
      <c r="FR885" s="181">
        <f>((BM885+BO885)*Percapita/30*FR$4)+((BN885+BP885)*Cadeirante/30*FR$4)</f>
        <v>0</v>
      </c>
      <c r="FS885" s="181">
        <f>((BQ885+BS885)*Percapita/30*FS$4)+((BR885+BT885)*Cadeirante/30*FS$4)</f>
        <v>0</v>
      </c>
      <c r="FT885" s="181">
        <f>((BU885+BW885)*Percapita/30*FT$4)+((BV885+BX885)*Cadeirante/30*FT$4)</f>
        <v>0</v>
      </c>
      <c r="FU885" s="181">
        <f>((BY885+CA885)*Percapita/30*FU$4)+((BZ885+CB885)*Cadeirante/30*FU$4)</f>
        <v>0</v>
      </c>
      <c r="FV885" s="181">
        <f>((CC885+CE885)*Percapita/30*FV$4)+((CD885+CF885)*Cadeirante/30*FV$4)</f>
        <v>0</v>
      </c>
      <c r="FW885" s="181">
        <f>((CG885+CI885)*Percapita/30*FW$4)+((CI885+CK885)*Cadeirante/30*FW$4)</f>
        <v>0</v>
      </c>
      <c r="FX885" s="181">
        <f>((CK885+CM885)*Percapita/30*FX$4)+((CL885+CN885)*Cadeirante/30*FX$4)</f>
        <v>0</v>
      </c>
      <c r="FY885" s="181">
        <f>((CO885+CQ885)*Percapita/30*FY$4)+((CP885+CR885)*Cadeirante/30*FY$4)</f>
        <v>0</v>
      </c>
      <c r="FZ885" s="181">
        <f>((CS885+CU885)*Percapita/30*FZ$4)+((CT885+CV885)*Cadeirante/30*FZ$4)</f>
        <v>0</v>
      </c>
      <c r="GA885" s="181">
        <f>((CW885+CY885)*Percapita/30*GA$4)+((CX885+CZ885)*Cadeirante/30*GA$4)</f>
        <v>0</v>
      </c>
      <c r="GB885" s="181">
        <f>((DA885+DC885)*Percapita/30*GB$4)+((DB885+DD885)*Cadeirante/30*GB$4)</f>
        <v>0</v>
      </c>
      <c r="GC885" s="181">
        <f>((DE885+DG885)*Percapita/30*GC$4)+((DF885+DH885)*Cadeirante/30*GC$4)</f>
        <v>0</v>
      </c>
      <c r="GD885" s="181">
        <f>((DI885+DK885)*Percapita/30*GD$4)+((DJ885+DL885)*Cadeirante/30*GD$4)</f>
        <v>0</v>
      </c>
      <c r="GE885" s="181">
        <f>((DM885+DO885)*Percapita/30*GE$4)+((DN885+DP885)*Cadeirante/30*GE$4)</f>
        <v>0</v>
      </c>
      <c r="GF885" s="181">
        <f>((DQ885+DS885)*Percapita/30*GF$4)+((DR885+DT885)*Cadeirante/30*GF$4)</f>
        <v>0</v>
      </c>
      <c r="GG885" s="181">
        <f>((DU885+DW885)*Percapita/30*GG$4)+((DV885+DX885)*Cadeirante/30*GG$4)</f>
        <v>0</v>
      </c>
      <c r="GH885" s="181">
        <f>((DY885+EA885)*Percapita/30*GH$4)+((DZ885+EB885)*Cadeirante/30*GH$4)</f>
        <v>0</v>
      </c>
      <c r="GI885" s="181">
        <f>((EC885+EE885)*Percapita/30*GI$4)+((ED885+EF885)*Cadeirante/30*GI$4)</f>
        <v>0</v>
      </c>
      <c r="GJ885" s="181">
        <f>((EG885+EI885)*Percapita)+((EH885+EJ885)*Cadeirante)</f>
        <v>0</v>
      </c>
      <c r="GK885" s="258"/>
      <c r="GL885" s="103">
        <f t="shared" si="968"/>
        <v>0</v>
      </c>
      <c r="GM885" s="124"/>
      <c r="GN885" s="182"/>
      <c r="GO885" s="182"/>
      <c r="GP885" s="182"/>
      <c r="GQ885" s="182"/>
      <c r="GR885" s="182"/>
      <c r="GS885" s="182"/>
      <c r="GT885" s="182"/>
      <c r="GU885" s="182"/>
      <c r="GV885" s="182"/>
      <c r="GW885" s="182"/>
      <c r="GX885" s="182"/>
      <c r="GY885" s="182"/>
      <c r="GZ885" s="182"/>
      <c r="HA885" s="182"/>
      <c r="HB885" s="182"/>
      <c r="HC885" s="182"/>
      <c r="HD885" s="182"/>
      <c r="HE885" s="182"/>
      <c r="HF885" s="182"/>
      <c r="HG885" s="182"/>
      <c r="HH885" s="182"/>
      <c r="HI885" s="182"/>
      <c r="HJ885" s="182"/>
      <c r="HK885" s="182"/>
      <c r="HL885" s="182"/>
      <c r="HM885" s="182"/>
      <c r="HN885" s="182"/>
      <c r="HO885" s="182"/>
      <c r="HP885" s="259"/>
      <c r="HQ885" s="64"/>
      <c r="HW885" s="257"/>
      <c r="HY885" s="280">
        <f t="shared" si="1006"/>
        <v>0</v>
      </c>
      <c r="HZ885" s="280">
        <f t="shared" si="1007"/>
        <v>0</v>
      </c>
      <c r="IA885" s="280">
        <f t="shared" si="1008"/>
        <v>0</v>
      </c>
    </row>
    <row r="886" spans="1:237" s="106" customFormat="1" ht="22.5" customHeight="1" x14ac:dyDescent="0.25">
      <c r="A886" t="s">
        <v>3968</v>
      </c>
      <c r="B886" s="522" t="s">
        <v>3969</v>
      </c>
      <c r="C886" s="523">
        <v>1</v>
      </c>
      <c r="D886" s="524" t="s">
        <v>3970</v>
      </c>
      <c r="E886" s="524" t="s">
        <v>3971</v>
      </c>
      <c r="F886" s="525" t="s">
        <v>3222</v>
      </c>
      <c r="G886" s="525" t="s">
        <v>3223</v>
      </c>
      <c r="H886" s="350" t="s">
        <v>252</v>
      </c>
      <c r="I886" s="351" t="s">
        <v>3972</v>
      </c>
      <c r="J886" s="409" t="s">
        <v>3227</v>
      </c>
      <c r="K886" s="410" t="s">
        <v>3228</v>
      </c>
      <c r="L886" s="329">
        <f>CONTINUA!BV886</f>
        <v>0</v>
      </c>
      <c r="M886" s="329">
        <f>CONTINUA!BW886</f>
        <v>0</v>
      </c>
      <c r="N886" s="657"/>
      <c r="O886" s="658" t="s">
        <v>4241</v>
      </c>
      <c r="P886" s="659" t="s">
        <v>206</v>
      </c>
      <c r="Q886" s="400">
        <v>12</v>
      </c>
      <c r="R886" s="401"/>
      <c r="S886" s="400"/>
      <c r="T886" s="401"/>
      <c r="U886" s="400"/>
      <c r="V886" s="401"/>
      <c r="W886" s="400"/>
      <c r="X886" s="401"/>
      <c r="Y886" s="400"/>
      <c r="Z886" s="401"/>
      <c r="AA886" s="400"/>
      <c r="AB886" s="401"/>
      <c r="AC886" s="400"/>
      <c r="AD886" s="401"/>
      <c r="AE886" s="400"/>
      <c r="AF886" s="401"/>
      <c r="AG886" s="400"/>
      <c r="AH886" s="401"/>
      <c r="AI886" s="400"/>
      <c r="AJ886" s="401"/>
      <c r="AK886" s="400"/>
      <c r="AL886" s="401"/>
      <c r="AM886" s="400"/>
      <c r="AN886" s="401"/>
      <c r="AO886" s="400"/>
      <c r="AP886" s="401"/>
      <c r="AQ886" s="400"/>
      <c r="AR886" s="401"/>
      <c r="AS886" s="400"/>
      <c r="AT886" s="401"/>
      <c r="AU886" s="400"/>
      <c r="AV886" s="401"/>
      <c r="AW886" s="400"/>
      <c r="AX886" s="401"/>
      <c r="AY886" s="400"/>
      <c r="AZ886" s="401"/>
      <c r="BA886" s="400"/>
      <c r="BB886" s="401"/>
      <c r="BC886" s="400"/>
      <c r="BD886" s="401"/>
      <c r="BE886" s="400"/>
      <c r="BF886" s="401"/>
      <c r="BG886" s="400"/>
      <c r="BH886" s="401"/>
      <c r="BI886" s="400"/>
      <c r="BJ886" s="401"/>
      <c r="BK886" s="400"/>
      <c r="BL886" s="401"/>
      <c r="BM886" s="400"/>
      <c r="BN886" s="401"/>
      <c r="BO886" s="400"/>
      <c r="BP886" s="401"/>
      <c r="BQ886" s="400"/>
      <c r="BR886" s="401"/>
      <c r="BS886" s="400"/>
      <c r="BT886" s="401"/>
      <c r="BU886" s="400"/>
      <c r="BV886" s="401"/>
      <c r="BW886" s="400"/>
      <c r="BX886" s="401"/>
      <c r="BY886" s="400"/>
      <c r="BZ886" s="401"/>
      <c r="CA886" s="400"/>
      <c r="CB886" s="401"/>
      <c r="CC886" s="400"/>
      <c r="CD886" s="401"/>
      <c r="CE886" s="400"/>
      <c r="CF886" s="401"/>
      <c r="CG886" s="400"/>
      <c r="CH886" s="401"/>
      <c r="CI886" s="400"/>
      <c r="CJ886" s="401"/>
      <c r="CK886" s="400"/>
      <c r="CL886" s="401"/>
      <c r="CM886" s="400"/>
      <c r="CN886" s="401"/>
      <c r="CO886" s="400"/>
      <c r="CP886" s="401"/>
      <c r="CQ886" s="400"/>
      <c r="CR886" s="401"/>
      <c r="CS886" s="400"/>
      <c r="CT886" s="401"/>
      <c r="CU886" s="400"/>
      <c r="CV886" s="401"/>
      <c r="CW886" s="400"/>
      <c r="CX886" s="401"/>
      <c r="CY886" s="400"/>
      <c r="CZ886" s="401"/>
      <c r="DA886" s="400"/>
      <c r="DB886" s="401"/>
      <c r="DC886" s="400"/>
      <c r="DD886" s="401"/>
      <c r="DE886" s="400">
        <v>-1</v>
      </c>
      <c r="DF886" s="401"/>
      <c r="DG886" s="400"/>
      <c r="DH886" s="401"/>
      <c r="DI886" s="400"/>
      <c r="DJ886" s="401"/>
      <c r="DK886" s="400"/>
      <c r="DL886" s="401"/>
      <c r="DM886" s="400"/>
      <c r="DN886" s="401"/>
      <c r="DO886" s="400"/>
      <c r="DP886" s="401"/>
      <c r="DQ886" s="400"/>
      <c r="DR886" s="401"/>
      <c r="DS886" s="400"/>
      <c r="DT886" s="401"/>
      <c r="DU886" s="400"/>
      <c r="DV886" s="401"/>
      <c r="DW886" s="400"/>
      <c r="DX886" s="401"/>
      <c r="DY886" s="400"/>
      <c r="DZ886" s="401"/>
      <c r="EA886" s="400"/>
      <c r="EB886" s="401"/>
      <c r="EC886" s="400"/>
      <c r="ED886" s="401"/>
      <c r="EE886" s="400"/>
      <c r="EF886" s="401"/>
      <c r="EG886" s="400"/>
      <c r="EH886" s="401"/>
      <c r="EI886" s="400"/>
      <c r="EJ886" s="447"/>
      <c r="EK886" s="510"/>
      <c r="EL886" s="513"/>
      <c r="EM886" s="520"/>
      <c r="EN886" s="520"/>
      <c r="EO886" s="520"/>
      <c r="EP886" s="171">
        <f t="shared" si="961"/>
        <v>12</v>
      </c>
      <c r="EQ886" s="171">
        <f t="shared" si="962"/>
        <v>-1</v>
      </c>
      <c r="ER886" s="171">
        <f t="shared" si="963"/>
        <v>0</v>
      </c>
      <c r="ES886" s="171">
        <f t="shared" si="964"/>
        <v>0</v>
      </c>
      <c r="ET886" s="171">
        <f t="shared" si="965"/>
        <v>0</v>
      </c>
      <c r="EU886" s="171">
        <f t="shared" si="966"/>
        <v>0</v>
      </c>
      <c r="EV886" s="172">
        <f t="shared" si="967"/>
        <v>11</v>
      </c>
      <c r="EW886" s="367">
        <f>IF(C886=4,IF(MAX(Q886:EJ888)&gt;0,(Especiall/30*(IF(($G886-$F886)=($G$5-$F$5),30,IF(DAY($G886)=31,($G886-$F886),($G886-$F886)+1)))),0),0)</f>
        <v>0</v>
      </c>
      <c r="EX886" s="248">
        <f t="shared" ref="EX886:EX889" si="1009">FF886</f>
        <v>25213.100000000002</v>
      </c>
      <c r="EY886" s="174">
        <f>(L886*regular)+(M886*Cadeirantee)</f>
        <v>0</v>
      </c>
      <c r="EZ886" s="249">
        <f>SUMIF(FG886:GJ886,"&gt;0")</f>
        <v>462.27600000000007</v>
      </c>
      <c r="FA886" s="249">
        <f>SUMIF(FG886:GJ886,"&lt;0")+SUMIF(GN886:HP886,"&lt;0")</f>
        <v>-141.251</v>
      </c>
      <c r="FB886" s="174">
        <v>0</v>
      </c>
      <c r="FC886" s="175">
        <f>N886*km*'VALORES TABELA'!$B$13</f>
        <v>0</v>
      </c>
      <c r="FD886" s="250">
        <f>GL886</f>
        <v>0</v>
      </c>
      <c r="FE886" s="176">
        <f>(EW886+EW887+EW888+EW889+EX886+EX887+EX888+EX889+EY886+EY887+EY888+EY889+EY890+EZ886+EZ887+EZ888+EZ889+FA886+FA887+FA888+FA889+FC886+FC887+FC888+FC889+HY886-HZ886-IA886+FD886+FD887+FD888+FD889+FB890)</f>
        <v>25534.125000000004</v>
      </c>
      <c r="FF886" s="177">
        <f>IF(C886=4,SUM(Q886+Q887+Q888+S886+S887+S888)*Percapita/30*FF$4+(R886+R887+R888+T886+T887+T888)*Cadeirante/30*FF$4,IF(C886=3,IF(Q889+S889=10,Fixo/30*FF$4+(Q886+Q887+Q888+S886+S887+S888)*Percapita/30*FF$4+(R889+T889)*Cadeirante/30*FF$4,IF(Q889+S889&lt;=9,(Q889+S889)*Crechee/30*FF$4)+(R889+T889)*Cadeirante/30*FF$4+(Q886+Q887+Q888+S886+S887+S888)*Percapita/30*FF$4)+IF(Q889+S889&gt;=11,Fixo/30*FF$4+(Q889+S889-10)*Crechee/30*FF$4,0),IF(C886=2,IF(R886+R887+R888+R889+T886+T887+T888+T889=1,Cadeirante/30*FF$4,IF(R886+R887+R888+R889+T886+T887+T888+T889=2,Fixo/30*FF$4,IF(R886+R887+R888+R889+T886+T887+T888+T889&gt;2,Fixo/30*FF$4+(R886+R887+R888+R889+T886+T887+T888+T889-2)*Cadeirante/30*FF$4)))+(Q886+Q887+Q888+S886+S887+S888)*Percapita/30*FF$4+(Q889+S889)*Crechee/30*FF$4,IF(C886=1,IF(Q886+Q887+Q888+R886+R887+R888+S886+S887+S888+T886+T887+T888&lt;=15,(Q886+Q887+Q888+S886+S887+S888)*Percapita/30*FF$4,IF(Q886+Q887+Q888+R886+R887+R888+S886+S887+S888+T886+T887+T888&gt;=16,Fixo/30*FF$4+(Q886+Q887+Q888+R886+R887+R888+S886+S887+S888+T886+T887-16)*Percapita/30*FF$4))))))</f>
        <v>25213.100000000002</v>
      </c>
      <c r="FG886" s="177">
        <f>IF(C886=4,SUM(U886+U887+U888+W886+W887+W888)*Percapita/30*FG$4+(V886+V887+V888+X886+X887+X888)*Cadeirante/30*FG$4,IF(C886=3,IF(U889+W889=10,Fixo/30*FG$4+(U886+U887+U888+W886+W887+W888)*Percapita/30*FG$4+(V889+X889)*Cadeirante/30*FG$4,IF(U889+W889&lt;=9,(U889+W889)*Crechee/30*FG$4)+(V889+X889)*Cadeirante/30*FG$4+(U886+U887+U888+W886+W887+W888)*Percapita/30*FG$4)+IF(U889+W889&gt;=11,Fixo/30*FG$4+(U889+W889-10)*Crechee/30*FG$4,0),IF(C886=2,IF(V886+V887+V888+V889+X886+X887+X888+X889=1,Cadeirante/30*FG$4,IF(V886+V887+V888+V889+X886+X887+X888+X889=2,Fixo/30*FG$4,IF(V886+V887+V888+V889+X886+X887+X888+X889&gt;2,Fixo/30*FG$4+(V886+V887+V888+V889+X886+X887+X888+X889-2)*Cadeirante/30*FG$4)))+(U886+U887+U888+W886+W887+W888)*Percapita/30*FG$4+(U889+W889)*Crechee/30*FG$4,IF(C886=1,IF(U886+U887+U888+V886+V887+V888+W886+W887+W888+X886+X887+X888&lt;=15,(U886+U887+U888+W886+W887+W888)*Percapita/30*FG$4,IF(U886+U887+U888+V886+V887+V888+W886+W887+W888+X886+X887+X888&gt;=16,Fixo/30*FG$4+(U886+U887+U888+V886+V887+V888+W886+W887+W888+X886+X887-16)*Percapita/30*FG$4))))))</f>
        <v>0</v>
      </c>
      <c r="FH886" s="177">
        <f>IF(C886=4,SUM(Y886+Y887+Y888+AA886+AA887+AA888)*Percapita/30*FH$4+(Z886+Z887+Z888+AB886+AB887+AB888)*Cadeirante/30*FH$4,IF(C886=3,IF(Y889+AA889=10,Fixo/30*FH$4+(Y886+Y887+Y888+AA886+AA887+AA888)*Percapita/30*FH$4+(Z889+AB889)*Cadeirante/30*FH$4,IF(Y889+AA889&lt;=9,(Y889+AA889)*Crechee/30*FH$4)+(Z889+AB889)*Cadeirante/30*FH$4+(Y886+Y887+Y888+AA886+AA887+AA888)*Percapita/30*FH$4)+IF(Y889+AA889&gt;=11,Fixo/30*FH$4+(Y889+AA889-10)*Crechee/30*FH$4,0),IF(C886=2,IF(Z886+Z887+Z888+Z889+AB886+AB887+AB888+AB889=1,Cadeirante/30*FH$4,IF(Z886+Z887+Z888+Z889+AB886+AB887+AB888+AB889=2,Fixo/30*FH$4,IF(Z886+Z887+Z888+Z889+AB886+AB887+AB888+AB889&gt;2,Fixo/30*FH$4+(Z886+Z887+Z888+Z889+AB886+AB887+AB888+AB889-2)*Cadeirante/30*FH$4)))+(Y886+Y887+Y888+AA886+AA887+AA888)*Percapita/30*FH$4+(Y889+AA889)*Crechee/30*FH$4,IF(C886=1,IF(Y886+Y887+Y888+Z886+Z887+Z888+AA886+AA887+AA888+AB886+AB887+AB888&lt;=15,(Y886+Y887+Y888+AA886+AA887+AA888)*Percapita/30*FH$4,IF(Y886+Y887+Y888+Z886+Z887+Z888+AA886+AA887+AA888+AB886+AB887+AB888&gt;=16,Fixo/30*FH$4+(Y886+Y887+Y888+Z886+Z887+Z888+AA886+AA887+AA888+AB886+AB887-16)*Percapita/30*FH$4))))))</f>
        <v>0</v>
      </c>
      <c r="FI886" s="177">
        <f>IF(C886=4,SUM(AC886+AC887+AC888+AE886+AE887+AE888)*Percapita/30*FI$4+(AD886+AD887+AD888+AF886+AF887+AF888)*Cadeirante/30*FI$4,IF(C886=3,IF(AC889+AE889=10,Fixo/30*FI$4+(AC886+AC887+AC888+AE886+AE887+AE888)*Percapita/30*FI$4+(AD889+AF889)*Cadeirante/30*FI$4,IF(AC889+AE889&lt;=9,(AC889+AE889)*Crechee/30*FI$4)+(AD889+AF889)*Cadeirante/30*FI$4+(AC886+AC887+AC888+AE886+AE887+AE888)*Percapita/30*FI$4)+IF(AC889+AE889&gt;=11,Fixo/30*FI$4+(AC889+AE889-10)*Crechee/30*FI$4,0),IF(C886=2,IF(AD886+AD887+AD888+AD889+AF886+AF887+AF888+AF889=1,Cadeirante/30*FI$4,IF(AD886+AD887+AD888+AD889+AF886+AF887+AF888+AF889=2,Fixo/30*FI$4,IF(AD886+AD887+AD888+AD889+AF886+AF887+AF888+AF889&gt;2,Fixo/30*FI$4+(AD886+AD887+AD888+AD889+AF886+AF887+AF888+AF889-2)*Cadeirante/30*FI$4)))+(AC886+AC887+AC888+AE886+AE887+AE888)*Percapita/30*FI$4+(AC889+AE889)*Crechee/30*FI$4,IF(C886=1,IF(AC886+AC887+AC888+AD886+AD887+AD888+AE886+AE887+AE888+AF886+AF887+AF888&lt;=15,(AC886+AC887+AC888+AE886+AE887+AE888)*Percapita/30*FI$4,IF(AC886+AC887+AC888+AD886+AD887+AD888+AE886+AE887+AE888+AF886+AF887+AF888&gt;=16,Fixo/30*FI$4+(AC886+AC887+AC888+AD886+AD887+AD888+AE886+AE887+AE888+AF886+AF887-16)*Percapita/30*FI$4))))))</f>
        <v>0</v>
      </c>
      <c r="FJ886" s="177">
        <f>IF(C886=4,SUM(AG886+AG887+AG888+AI886+AI887+AI888)*Percapita/30*FJ$4+(AH886+AH887+AH888+AJ886+AJ887+AJ888)*Cadeirante/30*FJ$4,IF(C886=3,IF(AG889+AI889=10,Fixo/30*FJ$4+(AG886+AG887+AG888+AI886+AI887+AI888)*Percapita/30*FJ$4+(AH889+AJ889)*Cadeirante/30*FJ$4,IF(AG889+AI889&lt;=9,(AG889+AI889)*Crechee/30*FJ$4)+(AH889+AJ889)*Cadeirante/30*FJ$4+(AG886+AG887+AG888+AI886+AI887+AI888)*Percapita/30*FJ$4)+IF(AG889+AI889&gt;=11,Fixo/30*FJ$4+(AG889+AI889-10)*Crechee/30*FJ$4,0),IF(C886=2,IF(AH886+AH887+AH888+AH889+AJ886+AJ887+AJ888+AJ889=1,Cadeirante/30*FJ$4,IF(AH886+AH887+AH888+AH889+AJ886+AJ887+AJ888+AJ889=2,Fixo/30*FJ$4,IF(AH886+AH887+AH888+AH889+AJ886+AJ887+AJ888+AJ889&gt;2,Fixo/30*FJ$4+(AH886+AH887+AH888+AH889+AJ886+AJ887+AJ888+AJ889-2)*Cadeirante/30*FJ$4)))+(AG886+AG887+AG888+AI886+AI887+AI888)*Percapita/30*FJ$4+(AG889+AI889)*Crechee/30*FJ$4,IF(C886=1,IF(AG886+AG887+AG888+AH886+AH887+AH888+AI886+AI887+AI888+AJ886+AJ887+AJ888&lt;=15,(AG886+AG887+AG888+AI886+AI887+AI888)*Percapita/30*FJ$4,IF(AG886+AG887+AG888+AH886+AH887+AH888+AI886+AI887+AI888+AJ886+AJ887+AJ888&gt;=16,Fixo/30*FJ$4+(AG886+AG887+AG888+AH886+AH887+AH888+AI886+AI887+AI888+AJ886+AJ887-16)*Percapita/30*FJ$4))))))</f>
        <v>0</v>
      </c>
      <c r="FK886" s="177">
        <f>IF(C886=4,SUM(AK886+AK887+AK888+AM886+AM887+AM888)*Percapita/30*FK$4+(AL886+AL887+AL888+AN886+AN887+AN888)*Cadeirante/30*FK$4,IF(C886=3,IF(AK889+AM889=10,Fixo/30*FK$4+(AK886+AK887+AK888+AM886+AM887+AM888)*Percapita/30*FK$4+(AL889+AN889)*Cadeirante/30*FK$4,IF(AK889+AM889&lt;=9,(AK889+AM889)*Crechee/30*FK$4)+(AL889+AN889)*Cadeirante/30*FK$4+(AK886+AK887+AK888+AM886+AM887+AM888)*Percapita/30*FK$4)+IF(AK889+AM889&gt;=11,Fixo/30*FK$4+(AK889+AM889-10)*Crechee/30*FK$4,0),IF(C886=2,IF(AL886+AL887+AL888+AL889+AN886+AN887+AN888+AN889=1,Cadeirante/30*FK$4,IF(AL886+AL887+AL888+AL889+AN886+AN887+AN888+AN889=2,Fixo/30*FK$4,IF(AL886+AL887+AL888+AL889+AN886+AN887+AN888+AN889&gt;2,Fixo/30*FK$4+(AL886+AL887+AL888+AL889+AN886+AN887+AN888+AN889-2)*Cadeirante/30*FK$4)))+(AK886+AK887+AK888+AM886+AM887+AM888)*Percapita/30*FK$4+(AK889+AM889)*Crechee/30*FK$4,IF(C886=1,IF(AK886+AK887+AK888+AL886+AL887+AL888+AM886+AM887+AM888+AN886+AN887+AN888&lt;=15,(AK886+AK887+AK888+AM886+AM887+AM888)*Percapita/30*FK$4,IF(AK886+AK887+AK888+AL886+AL887+AL888+AM886+AM887+AM888+AN886+AN887+AN888&gt;=16,Fixo/30*FK$4+(AK886+AK887+AK888+AL886+AL887+AL888+AM886+AM887+AM888+AN886+AN887-16)*Percapita/30*FK$4))))))</f>
        <v>0</v>
      </c>
      <c r="FL886" s="177">
        <f>IF(C886=4,SUM(AO886+AO887+AO888+AQ886+AQ887+AQ888)*Percapita/30*FL$4+(AP886+AP887+AP888+AR886+AR887+AR888)*Cadeirante/30*FL$4,IF(C886=3,IF(AO889+AQ889=10,Fixo/30*FL$4+(AO886+AO887+AO888+AQ886+AQ887+AQ888)*Percapita/30*FL$4+(AP889+AR889)*Cadeirante/30*FL$4,IF(AO889+AQ889&lt;=9,(AO889+AQ889)*Crechee/30*FL$4)+(AP889+AR889)*Cadeirante/30*FL$4+(AO886+AO887+AO888+AQ886+AQ887+AQ888)*Percapita/30*FL$4)+IF(AO889+AQ889&gt;=11,Fixo/30*FL$4+(AO889+AQ889-10)*Crechee/30*FL$4,0),IF(C886=2,IF(AP886+AP887+AP888+AP889+AR886+AR887+AR888+AR889=1,Cadeirante/30*FL$4,IF(AP886+AP887+AP888+AP889+AR886+AR887+AR888+AR889=2,Fixo/30*FL$4,IF(AP886+AP887+AP888+AP889+AR886+AR887+AR888+AR889&gt;2,Fixo/30*FL$4+(AP886+AP887+AP888+AP889+AR886+AR887+AR888+AR889-2)*Cadeirante/30*FL$4)))+(AO886+AO887+AO888+AQ886+AQ887+AQ888)*Percapita/30*FL$4+(AO889+AQ889)*Crechee/30*FL$4,IF(C886=1,IF(AO886+AO887+AO888+AP886+AP887+AP888+AQ886+AQ887+AQ888+AR886+AR887+AR888&lt;=15,(AO886+AO887+AO888+AQ886+AQ887+AQ888)*Percapita/30*FL$4,IF(AO886+AO887+AO888+AP886+AP887+AP888+AQ886+AQ887+AQ888+AR886+AR887+AR888&gt;=16,Fixo/30*FL$4+(AO886+AO887+AO888+AP886+AP887+AP888+AQ886+AQ887+AQ888+AR886+AR887-16)*Percapita/30*FL$4))))))</f>
        <v>0</v>
      </c>
      <c r="FM886" s="177">
        <f>IF(C886=4,SUM(AS886+AS887+AS888+AU886+AU887+AU888)*Percapita/30*FM$4+(AT886+AT887+AT888+AV886+AV887+AV888)*Cadeirante/30*FM$4,IF(C886=3,IF(AS889+AU889=10,Fixo/30*FM$4+(AS886+AS887+AS888+AU886+AU887+AU888)*Percapita/30*FM$4+(AT889+AV889)*Cadeirante/30*FM$4,IF(AS889+AU889&lt;=9,(AS889+AU889)*Crechee/30*FM$4)+(AT889+AV889)*Cadeirante/30*FM$4+(AS886+AS887+AS888+AU886+AU887+AU888)*Percapita/30*FM$4)+IF(AS889+AU889&gt;=11,Fixo/30*FM$4+(AS889+AU889-10)*Crechee/30*FM$4,0),IF(C886=2,IF(AT886+AT887+AT888+AT889+AV886+AV887+AV888+AV889=1,Cadeirante/30*FM$4,IF(AT886+AT887+AT888+AT889+AV886+AV887+AV888+AV889=2,Fixo/30*FM$4,IF(AT886+AT887+AT888+AT889+AV886+AV887+AV888+AV889&gt;2,Fixo/30*FM$4+(AT886+AT887+AT888+AT889+AV886+AV887+AV888+AV889-2)*Cadeirante/30*FM$4)))+(AS886+AS887+AS888+AU886+AU887+AU888)*Percapita/30*FM$4+(AS889+AU889)*Crechee/30*FM$4,IF(C886=1,IF(AS886+AS887+AS888+AT886+AT887+AT888+AU886+AU887+AU888+AV886+AV887+AV888&lt;=15,(AS886+AS887+AS888+AU886+AU887+AU888)*Percapita/30*FM$4,IF(AS886+AS887+AS888+AT886+AT887+AT888+AU886+AU887+AU888+AV886+AV887+AV888&gt;=16,Fixo/30*FM$4+(AS886+AS887+AS888+AT886+AT887+AT888+AU886+AU887+AU888+AV886+AV887-16)*Percapita/30*FM$4))))))</f>
        <v>0</v>
      </c>
      <c r="FN886" s="177">
        <f>IF(C886=4,SUM(AW886+AW887+AW888+AY886+AY887+AY888)*Percapita/30*FN$4+(AX886+AX887+AX888+AZ886+AZ887+AZ888)*Cadeirante/30*FN$4,IF(C886=3,IF(AW889+AY889=10,Fixo/30*FN$4+(AW886+AW887+AW888+AY886+AY887+AY888)*Percapita/30*FN$4+(AX889+AZ889)*Cadeirante/30*FN$4,IF(AW889+AY889&lt;=9,(AW889+AY889)*Crechee/30*FN$4)+(AX889+AZ889)*Cadeirante/30*FN$4+(AW886+AW887+AW888+AY886+AY887+AY888)*Percapita/30*FN$4)+IF(AW889+AY889&gt;=11,Fixo/30*FN$4+(AW889+AY889-10)*Crechee/30*FN$4,0),IF(C886=2,IF(AX886+AX887+AX888+AX889+AZ886+AZ887+AZ888+AZ889=1,Cadeirante/30*FN$4,IF(AX886+AX887+AX888+AX889+AZ886+AZ887+AZ888+AZ889=2,Fixo/30*FN$4,IF(AX886+AX887+AX888+AX889+AZ886+AZ887+AZ888+AZ889&gt;2,Fixo/30*FN$4+(AX886+AX887+AX888+AX889+AZ886+AZ887+AZ888+AZ889-2)*Cadeirante/30*FN$4)))+(AW886+AW887+AW888+AY886+AY887+AY888)*Percapita/30*FN$4+(AW889+AY889)*Crechee/30*FN$4,IF(C886=1,IF(AW886+AW887+AW888+AX886+AX887+AX888+AY886+AY887+AY888+AZ886+AZ887+AZ888&lt;=15,(AW886+AW887+AW888+AY886+AY887+AY888)*Percapita/30*FN$4,IF(AW886+AW887+AW888+AX886+AX887+AX888+AY886+AY887+AY888+AZ886+AZ887+AZ888&gt;=16,Fixo/30*FN$4+(AW886+AW887+AW888+AX886+AX887+AX888+AY886+AY887+AY888+AZ886+AZ887-16)*Percapita/30*FN$4))))))</f>
        <v>0</v>
      </c>
      <c r="FO886" s="177">
        <f>IF(C886=4,SUM(BA886+BA887+BA888+BC886+BC887+BC888)*Percapita/30*FO$4+(BB886+BB887+BB888+BD886+BD887+BD888)*Cadeirante/30*FO$4,IF(C886=3,IF(BA889+BC889=10,Fixo/30*FO$4+(BA886+BA887+BA888+BC886+BC887+BC888)*Percapita/30*FO$4+(BB889+BD889)*Cadeirante/30*FO$4,IF(BA889+BC889&lt;=9,(BA889+BC889)*Crechee/30*FO$4)+(BB889+BD889)*Cadeirante/30*FO$4+(BA886+BA887+BA888+BC886+BC887+BC888)*Percapita/30*FO$4)+IF(BA889+BC889&gt;=11,Fixo/30*FO$4+(BA889+BC889-10)*Crechee/30*FO$4,0),IF(C886=2,IF(BB886+BB887+BB888+BB889+BD886+BD887+BD888+BD889=1,Cadeirante/30*FO$4,IF(BB886+BB887+BB888+BB889+BD886+BD887+BD888+BD889=2,Fixo/30*FO$4,IF(BB886+BB887+BB888+BB889+BD886+BD887+BD888+BD889&gt;2,Fixo/30*FO$4+(BB886+BB887+BB888+BB889+BD886+BD887+BD888+BD889-2)*Cadeirante/30*FO$4)))+(BA886+BA887+BA888+BC886+BC887+BC888)*Percapita/30*FO$4+(BA889+BC889)*Crechee/30*FO$4,IF(C886=1,IF(BA886+BA887+BA888+BB886+BB887+BB888+BC886+BC887+BC888+BD886+BD887+BD888&lt;=15,(BA886+BA887+BA888+BC886+BC887+BC888)*Percapita/30*FO$4,IF(BA886+BA887+BA888+BB886+BB887+BB888+BC886+BC887+BC888+BD886+BD887+BD888&gt;=16,Fixo/30*FO$4+(BA886+BA887+BA888+BB886+BB887+BB888+BC886+BC887+BC888+BD886+BD887-16)*Percapita/30*FO$4))))))</f>
        <v>0</v>
      </c>
      <c r="FP886" s="177">
        <f>IF(C886=4,SUM(BE886+BE887+BE888+BG886+BG887+BG888)*Percapita/30*FP$4+(BF886+BF887+BF888+BH886+BH887+BH888)*Cadeirante/30*FP$4,IF(C886=3,IF(BE889+BG889=10,Fixo/30*FP$4+(BE886+BE887+BE888+BG886+BG887+BG888)*Percapita/30*FP$4+(BF889+BH889)*Cadeirante/30*FP$4,IF(BE889+BG889&lt;=9,(BE889+BG889)*Crechee/30*FP$4)+(BF889+BH889)*Cadeirante/30*FP$4+(BE886+BE887+BE888+BG886+BG887+BG888)*Percapita/30*FP$4)+IF(BE889+BG889&gt;=11,Fixo/30*FP$4+(BE889+BG889-10)*Crechee/30*FP$4,0),IF(C886=2,IF(BF886+BF887+BF888+BF889+BH886+BH887+BH888+BH889=1,Cadeirante/30*FP$4,IF(BF886+BF887+BF888+BF889+BH886+BH887+BH888+BH889=2,Fixo/30*FP$4,IF(BF886+BF887+BF888+BF889+BH886+BH887+BH888+BH889&gt;2,Fixo/30*FP$4+(BF886+BF887+BF888+BF889+BH886+BH887+BH888+BH889-2)*Cadeirante/30*FP$4)))+(BE886+BE887+BE888+BG886+BG887+BG888)*Percapita/30*FP$4+(BE889+BG889)*Crechee/30*FP$4,IF(C886=1,IF(BE886+BE887+BE888+BF886+BF887+BF888+BG886+BG887+BG888+BH886+BH887+BH888&lt;=15,(BE886+BE887+BE888+BG886+BG887+BG888)*Percapita/30*FP$4,IF(BE886+BE887+BE888+BF886+BF887+BF888+BG886+BG887+BG888+BH886+BH887+BH888&gt;=16,Fixo/30*FP$4+(BE886+BE887+BE888+BF886+BF887+BF888+BG886+BG887+BG888+BH886+BH887-16)*Percapita/30*FP$4))))))</f>
        <v>0</v>
      </c>
      <c r="FQ886" s="177">
        <f>IF(C886=4,SUM(BI886+BI887+BI888+BK886+BK887+BK888)*Percapita/30*FQ$4+(BJ886+BJ887+BJ888+BL886+BL887+BL888)*Cadeirante/30*FQ$4,IF(C886=3,IF(BI889+BK889=10,Fixo/30*FQ$4+(BI886+BI887+BI888+BK886+BK887+BK888)*Percapita/30*FQ$4+(BJ889+BL889)*Cadeirante/30*FQ$4,IF(BI889+BK889&lt;=9,(BI889+BK889)*Crechee/30*FQ$4)+(BJ889+BL889)*Cadeirante/30*FQ$4+(BI886+BI887+BI888+BK886+BK887+BK888)*Percapita/30*FQ$4)+IF(BI889+BK889&gt;=11,Fixo/30*FQ$4+(BI889+BK889-10)*Crechee/30*FQ$4,0),IF(C886=2,IF(BJ886+BJ887+BJ888+BJ889+BL886+BL887+BL888+BL889=1,Cadeirante/30*FQ$4,IF(BJ886+BJ887+BJ888+BJ889+BL886+BL887+BL888+BL889=2,Fixo/30*FQ$4,IF(BJ886+BJ887+BJ888+BJ889+BL886+BL887+BL888+BL889&gt;2,Fixo/30*FQ$4+(BJ886+BJ887+BJ888+BJ889+BL886+BL887+BL888+BL889-2)*Cadeirante/30*FQ$4)))+(BI886+BI887+BI888+BK886+BK887+BK888)*Percapita/30*FQ$4+(BI889+BK889)*Crechee/30*FQ$4,IF(C886=1,IF(BI886+BI887+BI888+BJ886+BJ887+BJ888+BK886+BK887+BK888+BL886+BL887+BL888&lt;=15,(BI886+BI887+BI888+BK886+BK887+BK888)*Percapita/30*FQ$4,IF(BI886+BI887+BI888+BJ886+BJ887+BJ888+BK886+BK887+BK888+BL886+BL887+BL888&gt;=16,Fixo/30*FQ$4+(BI886+BI887+BI888+BJ886+BJ887+BJ888+BK886+BK887+BK888+BL886+BL887-16)*Percapita/30*FQ$4))))))</f>
        <v>0</v>
      </c>
      <c r="FR886" s="177">
        <f>IF(C886=4,SUM(BM886+BM887+BM888+BO886+BO887+BO888)*Percapita/30*FR$4+(BN886+BN887+BN888+BP886+BP887+BP888)*Cadeirante/30*FR$4,IF(C886=3,IF(BM889+BO889=10,Fixo/30*FR$4+(BM886+BM887+BM888+BO886+BO887+BO888)*Percapita/30*FR$4+(BN889+BP889)*Cadeirante/30*FR$4,IF(BM889+BO889&lt;=9,(BM889+BO889)*Crechee/30*FR$4)+(BN889+BP889)*Cadeirante/30*FR$4+(BM886+BM887+BM888+BO886+BO887+BO888)*Percapita/30*FR$4)+IF(BM889+BO889&gt;=11,Fixo/30*FR$4+(BM889+BO889-10)*Crechee/30*FR$4,0),IF(C886=2,IF(BN886+BN887+BN888+BN889+BP886+BP887+BP888+BP889=1,Cadeirante/30*FR$4,IF(BN886+BN887+BN888+BN889+BP886+BP887+BP888+BP889=2,Fixo/30*FR$4,IF(BN886+BN887+BN888+BN889+BP886+BP887+BP888+BP889&gt;2,Fixo/30*FR$4+(BN886+BN887+BN888+BN889+BP886+BP887+BP888+BP889-2)*Cadeirante/30*FR$4)))+(BM886+BM887+BM888+BO886+BO887+BO888)*Percapita/30*FR$4+(BM889+BO889)*Crechee/30*FR$4,IF(C886=1,IF(BM886+BM887+BM888+BN886+BN887+BN888+BO886+BO887+BO888+BP886+BP887+BP888&lt;=15,(BM886+BM887+BM888+BO886+BO887+BO888)*Percapita/30*FR$4,IF(BM886+BM887+BM888+BN886+BN887+BN888+BO886+BO887+BO888+BP886+BP887+BP888&gt;=16,Fixo/30*FR$4+(BM886+BM887+BM888+BN886+BN887+BN888+BO886+BO887+BO888+BP886+BP887-16)*Percapita/30*FR$4))))))</f>
        <v>462.27600000000007</v>
      </c>
      <c r="FS886" s="177">
        <f>IF(C886=4,SUM(BQ886+BQ887+BQ888+BS886+BS887+BS888)*Percapita/30*FS$4+(BR886+BR887+BR888+BT886+BT887+BT888)*Cadeirante/30*FS$4,IF(C886=3,IF(BQ889+BS889=10,Fixo/30*FS$4+(BQ886+BQ887+BQ888+BS886+BS887+BS888)*Percapita/30*FS$4+(BR889+BT889)*Cadeirante/30*FS$4,IF(BQ889+BS889&lt;=9,(BQ889+BS889)*Crechee/30*FS$4)+(BR889+BT889)*Cadeirante/30*FS$4+(BQ886+BQ887+BQ888+BS886+BS887+BS888)*Percapita/30*FS$4)+IF(BQ889+BS889&gt;=11,Fixo/30*FS$4+(BQ889+BS889-10)*Crechee/30*FS$4,0),IF(C886=2,IF(BR886+BR887+BR888+BR889+BT886+BT887+BT888+BT889=1,Cadeirante/30*FS$4,IF(BR886+BR887+BR888+BR889+BT886+BT887+BT888+BT889=2,Fixo/30*FS$4,IF(BR886+BR887+BR888+BR889+BT886+BT887+BT888+BT889&gt;2,Fixo/30*FS$4+(BR886+BR887+BR888+BR889+BT886+BT887+BT888+BT889-2)*Cadeirante/30*FS$4)))+(BQ886+BQ887+BQ888+BS886+BS887+BS888)*Percapita/30*FS$4+(BQ889+BS889)*Crechee/30*FS$4,IF(C886=1,IF(BQ886+BQ887+BQ888+BR886+BR887+BR888+BS886+BS887+BS888+BT886+BT887+BT888&lt;=15,(BQ886+BQ887+BQ888+BS886+BS887+BS888)*Percapita/30*FS$4,IF(BQ886+BQ887+BQ888+BR886+BR887+BR888+BS886+BS887+BS888+BT886+BT887+BT888&gt;=16,Fixo/30*FS$4+(BQ886+BQ887+BQ888+BR886+BR887+BR888+BS886+BS887+BS888+BT886+BT887-16)*Percapita/30*FS$4))))))</f>
        <v>0</v>
      </c>
      <c r="FT886" s="177">
        <f>IF(C886=4,SUM(BU886+BU887+BU888+BW886+BW887+BW888)*Percapita/30*FT$4+(BV886+BV887+BV888+BX886+BX887+BX888)*Cadeirante/30*FT$4,IF(C886=3,IF(BU889+BW889=10,Fixo/30*FT$4+(BU886+BU887+BU888+BW886+BW887+BW888)*Percapita/30*FT$4+(BV889+BX889)*Cadeirante/30*FT$4,IF(BU889+BW889&lt;=9,(BU889+BW889)*Crechee/30*FT$4)+(BV889+BX889)*Cadeirante/30*FT$4+(BU886+BU887+BU888+BW886+BW887+BW888)*Percapita/30*FT$4)+IF(BU889+BW889&gt;=11,Fixo/30*FT$4+(BU889+BW889-10)*Crechee/30*FT$4,0),IF(C886=2,IF(BV886+BV887+BV888+BV889+BX886+BX887+BX888+BX889=1,Cadeirante/30*FT$4,IF(BV886+BV887+BV888+BV889+BX886+BX887+BX888+BX889=2,Fixo/30*FT$4,IF(BV886+BV887+BV888+BV889+BX886+BX887+BX888+BX889&gt;2,Fixo/30*FT$4+(BV886+BV887+BV888+BV889+BX886+BX887+BX888+BX889-2)*Cadeirante/30*FT$4)))+(BU886+BU887+BU888+BW886+BW887+BW888)*Percapita/30*FT$4+(BU889+BW889)*Crechee/30*FT$4,IF(C886=1,IF(BU886+BU887+BU888+BV886+BV887+BV888+BW886+BW887+BW888+BX886+BX887+BX888&lt;=15,(BU886+BU887+BU888+BW886+BW887+BW888)*Percapita/30*FT$4,IF(BU886+BU887+BU888+BV886+BV887+BV888+BW886+BW887+BW888+BX886+BX887+BX888&gt;=16,Fixo/30*FT$4+(BU886+BU887+BU888+BV886+BV887+BV888+BW886+BW887+BW888+BX886+BX887-16)*Percapita/30*FT$4))))))</f>
        <v>0</v>
      </c>
      <c r="FU886" s="177">
        <f>IF(C886=4,SUM(BY886+BY887+BY888+CA886+CA887+CA888)*Percapita/30*FU$4+(BZ886+BZ887+BZ888+CB886+CB887+CB888)*Cadeirante/30*FU$4,IF(C886=3,IF(BY889+CA889=10,Fixo/30*FU$4+(BY886+BY887+BY888+CA886+CA887+CA888)*Percapita/30*FU$4+(BZ889+CB889)*Cadeirante/30*FU$4,IF(BY889+CA889&lt;=9,(BY889+CA889)*Crechee/30*FU$4)+(BZ889+CB889)*Cadeirante/30*FU$4+(BY886+BY887+BY888+CA886+CA887+CA888)*Percapita/30*FU$4)+IF(BY889+CA889&gt;=11,Fixo/30*FU$4+(BY889+CA889-10)*Crechee/30*FU$4,0),IF(C886=2,IF(BZ886+BZ887+BZ888+BZ889+CB886+CB887+CB888+CB889=1,Cadeirante/30*FU$4,IF(BZ886+BZ887+BZ888+BZ889+CB886+CB887+CB888+CB889=2,Fixo/30*FU$4,IF(BZ886+BZ887+BZ888+BZ889+CB886+CB887+CB888+CB889&gt;2,Fixo/30*FU$4+(BZ886+BZ887+BZ888+BZ889+CB886+CB887+CB888+CB889-2)*Cadeirante/30*FU$4)))+(BY886+BY887+BY888+CA886+CA887+CA888)*Percapita/30*FU$4+(BY889+CA889)*Crechee/30*FU$4,IF(C886=1,IF(BY886+BY887+BY888+BZ886+BZ887+BZ888+CA886+CA887+CA888+CB886+CB887+CB888&lt;=15,(BY886+BY887+BY888+CA886+CA887+CA888)*Percapita/30*FU$4,IF(BY886+BY887+BY888+BZ886+BZ887+BZ888+CA886+CA887+CA888+CB886+CB887+CB888&gt;=16,Fixo/30*FU$4+(BY886+BY887+BY888+BZ886+BZ887+BZ888+CA886+CA887+CA888+CB886+CB887-16)*Percapita/30*FU$4))))))</f>
        <v>0</v>
      </c>
      <c r="FV886" s="177">
        <f>IF(C886=4,SUM(CC886+CC887+CC888+CE886+CE887+CE888)*Percapita/30*FV$4+(CD886+CD887+CD888+CF886+CF887+CF888)*Cadeirante/30*FV$4,IF(C886=3,IF(CC889+CE889=10,Fixo/30*FV$4+(CC886+CC887+CC888+CE886+CE887+CE888)*Percapita/30*FV$4+(CD889+CF889)*Cadeirante/30*FV$4,IF(CC889+CE889&lt;=9,(CC889+CE889)*Crechee/30*FV$4)+(CD889+CF889)*Cadeirante/30*FV$4+(CC886+CC887+CC888+CE886+CE887+CE888)*Percapita/30*FV$4)+IF(CC889+CE889&gt;=11,Fixo/30*FV$4+(CC889+CE889-10)*Crechee/30*FV$4,0),IF(C886=2,IF(CD886+CD887+CD888+CD889+CF886+CF887+CF888+CF889=1,Cadeirante/30*FV$4,IF(CD886+CD887+CD888+CD889+CF886+CF887+CF888+CF889=2,Fixo/30*FV$4,IF(CD886+CD887+CD888+CD889+CF886+CF887+CF888+CF889&gt;2,Fixo/30*FV$4+(CD886+CD887+CD888+CD889+CF886+CF887+CF888+CF889-2)*Cadeirante/30*FV$4)))+(CC886+CC887+CC888+CE886+CE887+CE888)*Percapita/30*FV$4+(CC889+CE889)*Crechee/30*FV$4,IF(C886=1,IF(CC886+CC887+CC888+CD886+CD887+CD888+CE886+CE887+CE888+CF886+CF887+CF888&lt;=15,(CC886+CC887+CC888+CE886+CE887+CE888)*Percapita/30*FV$4,IF(CC886+CC887+CC888+CD886+CD887+CD888+CE886+CE887+CE888+CF886+CF887+CF888&gt;=16,Fixo/30*FV$4+(CC886+CC887+CC888+CD886+CD887+CD888+CE886+CE887+CE888+CF886+CF887-16)*Percapita/30*FV$4))))))</f>
        <v>0</v>
      </c>
      <c r="FW886" s="177">
        <f>IF(C886=4,SUM(CG886+CG887+CG888+CI886+CI887+CI888)*Percapita/30*FW$4+(CH886+CH887+CH888+CJ886+CJ887+CJ888)*Cadeirante/30*FW$4,IF(C886=3,IF(CG889+CI889=10,Fixo/30*FW$4+(CG886+CG887+CG888+CI886+CI887+CI888)*Percapita/30*FW$4+(CH889+CJ889)*Cadeirante/30*FW$4,IF(CG889+CI889&lt;=9,(CG889+CI889)*Crechee/30*FW$4)+(CH889+CJ889)*Cadeirante/30*FW$4+(CG886+CG887+CG888+CI886+CI887+CI888)*Percapita/30*FW$4)+IF(CG889+CI889&gt;=11,Fixo/30*FW$4+(CG889+CI889-10)*Crechee/30*FW$4,0),IF(C886=2,IF(CH886+CH887+CH888+CH889+CJ886+CJ887+CJ888+CJ889=1,Cadeirante/30*FW$4,IF(CH886+CH887+CH888+CH889+CJ886+CJ887+CJ888+CJ889=2,Fixo/30*FW$4,IF(CH886+CH887+CH888+CH889+CJ886+CJ887+CJ888+CJ889&gt;2,Fixo/30*FW$4+(CH886+CH887+CH888+CH889+CJ886+CJ887+CJ888+CJ889-2)*Cadeirante/30*FW$4)))+(CG886+CG887+CG888+CI886+CI887+CI888)*Percapita/30*FW$4+(CG889+CI889)*Crechee/30*FW$4,IF(C886=1,IF(CG886+CG887+CG888+CH886+CH887+CH888+CI886+CI887+CI888+CJ886+CJ887+CJ888&lt;=15,(CG886+CG887+CG888+CI886+CI887+CI888)*Percapita/30*FW$4,IF(CG886+CG887+CG888+CH886+CH887+CH888+CI886+CI887+CI888+CJ886+CJ887+CJ888&gt;=16,Fixo/30*FW$4+(CG886+CG887+CG888+CH886+CH887+CH888+CI886+CI887+CI888+CJ886+CJ887-16)*Percapita/30*FW$4))))))</f>
        <v>0</v>
      </c>
      <c r="FX886" s="177">
        <f>IF(C886=4,SUM(CK886+CK887+CK888+CM886+CM887+CM888)*Percapita/30*FX$4+(CL886+CL887+CL888+CN886+CN887+CN888)*Cadeirante/30*FX$4,IF(C886=3,IF(CK889+CM889=10,Fixo/30*FX$4+(CK886+CK887+CK888+CM886+CM887+CM888)*Percapita/30*FX$4+(CL889+CN889)*Cadeirante/30*FX$4,IF(CK889+CM889&lt;=9,(CK889+CM889)*Crechee/30*FX$4)+(CL889+CN889)*Cadeirante/30*FX$4+(CK886+CK887+CK888+CM886+CM887+CM888)*Percapita/30*FX$4)+IF(CK889+CM889&gt;=11,Fixo/30*FX$4+(CK889+CM889-10)*Crechee/30*FX$4,0),IF(C886=2,IF(CL886+CL887+CL888+CL889+CN886+CN887+CN888+CN889=1,Cadeirante/30*FX$4,IF(CL886+CL887+CL888+CL889+CN886+CN887+CN888+CN889=2,Fixo/30*FX$4,IF(CL886+CL887+CL888+CL889+CN886+CN887+CN888+CN889&gt;2,Fixo/30*FX$4+(CL886+CL887+CL888+CL889+CN886+CN887+CN888+CN889-2)*Cadeirante/30*FX$4)))+(CK886+CK887+CK888+CM886+CM887+CM888)*Percapita/30*FX$4+(CK889+CM889)*Crechee/30*FX$4,IF(C886=1,IF(CK886+CK887+CK888+CL886+CL887+CL888+CM886+CM887+CM888+CN886+CN887+CN888&lt;=15,(CK886+CK887+CK888+CM886+CM887+CM888)*Percapita/30*FX$4,IF(CK886+CK887+CK888+CL886+CL887+CL888+CM886+CM887+CM888+CN886+CN887+CN888&gt;=16,Fixo/30*FX$4+(CK886+CK887+CK888+CL886+CL887+CL888+CM886+CM887+CM888+CN886+CN887-16)*Percapita/30*FX$4))))))</f>
        <v>0</v>
      </c>
      <c r="FY886" s="177">
        <f>IF(C886=4,SUM(CO886+CO887+CO888+CQ886+CQ887+CQ888)*Percapita/30*FY$4+(CP886+CP887+CP888+CR886+CR887+CR888)*Cadeirante/30*FY$4,IF(C886=3,IF(CO889+CQ889=10,Fixo/30*FY$4+(CO886+CO887+CO888+CQ886+CQ887+CQ888)*Percapita/30*FY$4+(CP889+CR889)*Cadeirante/30*FY$4,IF(CO889+CQ889&lt;=9,(CO889+CQ889)*Crechee/30*FY$4)+(CP889+CR889)*Cadeirante/30*FY$4+(CO886+CO887+CO888+CQ886+CQ887+CQ888)*Percapita/30*FY$4)+IF(CO889+CQ889&gt;=11,Fixo/30*FY$4+(CO889+CQ889-10)*Crechee/30*FY$4,0),IF(C886=2,IF(CP886+CP887+CP888+CP889+CR886+CR887+CR888+CR889=1,Cadeirante/30*FY$4,IF(CP886+CP887+CP888+CP889+CR886+CR887+CR888+CR889=2,Fixo/30*FY$4,IF(CP886+CP887+CP888+CP889+CR886+CR887+CR888+CR889&gt;2,Fixo/30*FY$4+(CP886+CP887+CP888+CP889+CR886+CR887+CR888+CR889-2)*Cadeirante/30*FY$4)))+(CO886+CO887+CO888+CQ886+CQ887+CQ888)*Percapita/30*FY$4+(CO889+CQ889)*Crechee/30*FY$4,IF(C886=1,IF(CO886+CO887+CO888+CP886+CP887+CP888+CQ886+CQ887+CQ888+CR886+CR887+CR888&lt;=15,(CO886+CO887+CO888+CQ886+CQ887+CQ888)*Percapita/30*FY$4,IF(CO886+CO887+CO888+CP886+CP887+CP888+CQ886+CQ887+CQ888+CR886+CR887+CR888&gt;=16,Fixo/30*FY$4+(CO886+CO887+CO888+CP886+CP887+CP888+CQ886+CQ887+CQ888+CR886+CR887-16)*Percapita/30*FY$4))))))</f>
        <v>0</v>
      </c>
      <c r="FZ886" s="177">
        <f>IF(C886=4,SUM(CS886+CS887+CS888+CU886+CU887+CU888)*Percapita/30*FZ$4+(CT886+CT887+CT888+CV886+CV887+CV888)*Cadeirante/30*FZ$4,IF(C886=3,IF(CS889+CU889=10,Fixo/30*FZ$4+(CS886+CS887+CS888+CU886+CU887+CU888)*Percapita/30*FZ$4+(CT889+CV889)*Cadeirante/30*FZ$4,IF(CS889+CU889&lt;=9,(CS889+CU889)*Crechee/30*FZ$4)+(CT889+CV889)*Cadeirante/30*FZ$4+(CS886+CS887+CS888+CU886+CU887+CU888)*Percapita/30*FZ$4)+IF(CS889+CU889&gt;=11,Fixo/30*FZ$4+(CS889+CU889-10)*Crechee/30*FZ$4,0),IF(C886=2,IF(CT886+CT887+CT888+CT889+CV886+CV887+CV888+CV889=1,Cadeirante/30*FZ$4,IF(CT886+CT887+CT888+CT889+CV886+CV887+CV888+CV889=2,Fixo/30*FZ$4,IF(CT886+CT887+CT888+CT889+CV886+CV887+CV888+CV889&gt;2,Fixo/30*FZ$4+(CT886+CT887+CT888+CT889+CV886+CV887+CV888+CV889-2)*Cadeirante/30*FZ$4)))+(CS886+CS887+CS888+CU886+CU887+CU888)*Percapita/30*FZ$4+(CS889+CU889)*Crechee/30*FZ$4,IF(C886=1,IF(CS886+CS887+CS888+CT886+CT887+CT888+CU886+CU887+CU888+CV886+CV887+CV888&lt;=15,(CS886+CS887+CS888+CU886+CU887+CU888)*Percapita/30*FZ$4,IF(CS886+CS887+CS888+CT886+CT887+CT888+CU886+CU887+CU888+CV886+CV887+CV888&gt;=16,Fixo/30*FZ$4+(CS886+CS887+CS888+CT886+CT887+CT888+CU886+CU887+CU888+CV886+CV887-16)*Percapita/30*FZ$4))))))</f>
        <v>0</v>
      </c>
      <c r="GA886" s="177">
        <f>IF(C886=4,SUM(CW886+CW887+CW888+CY886+CY887+CY888)*Percapita/30*GA$4+(CX886+CX887+CX888+CZ886+CZ887+CZ888)*Cadeirante/30*GA$4,IF(C886=3,IF(CW889+CY889=10,Fixo/30*GA$4+(CW886+CW887+CW888+CY886+CY887+CY888)*Percapita/30*GA$4+(CX889+CZ889)*Cadeirante/30*GA$4,IF(CW889+CY889&lt;=9,(CW889+CY889)*Crechee/30*GA$4)+(CX889+CZ889)*Cadeirante/30*GA$4+(CW886+CW887+CW888+CY886+CY887+CY888)*Percapita/30*GA$4)+IF(CW889+CY889&gt;=11,Fixo/30*GA$4+(CW889+CY889-10)*Crechee/30*GA$4,0),IF(C886=2,IF(CX886+CX887+CX888+CX889+CZ886+CZ887+CZ888+CZ889=1,Cadeirante/30*GA$4,IF(CX886+CX887+CX888+CX889+CZ886+CZ887+CZ888+CZ889=2,Fixo/30*GA$4,IF(CX886+CX887+CX888+CX889+CZ886+CZ887+CZ888+CZ889&gt;2,Fixo/30*GA$4+(CX886+CX887+CX888+CX889+CZ886+CZ887+CZ888+CZ889-2)*Cadeirante/30*GA$4)))+(CW886+CW887+CW888+CY886+CY887+CY888)*Percapita/30*GA$4+(CW889+CY889)*Crechee/30*GA$4,IF(C886=1,IF(CW886+CW887+CW888+CX886+CX887+CX888+CY886+CY887+CY888+CZ886+CZ887+CZ888&lt;=15,(CW886+CW887+CW888+CY886+CY887+CY888)*Percapita/30*GA$4,IF(CW886+CW887+CW888+CX886+CX887+CX888+CY886+CY887+CY888+CZ886+CZ887+CZ888&gt;=16,Fixo/30*GA$4+(CW886+CW887+CW888+CX886+CX887+CX888+CY886+CY887+CY888+CZ886+CZ887-16)*Percapita/30*GA$4))))))</f>
        <v>0</v>
      </c>
      <c r="GB886" s="177">
        <f>IF(C886=4,SUM(DA886+DA887+DA888+DC886+DC887+DC888)*Percapita/30*GB$4+(DB886+DB887+DB888+DD886+DD887+DD888)*Cadeirante/30*GB$4,IF(C886=3,IF(DA889+DC889=10,Fixo/30*GB$4+(DA886+DA887+DA888+DC886+DC887+DC888)*Percapita/30*GB$4+(DB889+DD889)*Cadeirante/30*GB$4,IF(DA889+DC889&lt;=9,(DA889+DC889)*Crechee/30*GB$4)+(DB889+DD889)*Cadeirante/30*GB$4+(DA886+DA887+DA888+DC886+DC887+DC888)*Percapita/30*GB$4)+IF(DA889+DC889&gt;=11,Fixo/30*GB$4+(DA889+DC889-10)*Crechee/30*GB$4,0),IF(C886=2,IF(DB886+DB887+DB888+DB889+DD886+DD887+DD888+DD889=1,Cadeirante/30*GB$4,IF(DB886+DB887+DB888+DB889+DD886+DD887+DD888+DD889=2,Fixo/30*GB$4,IF(DB886+DB887+DB888+DB889+DD886+DD887+DD888+DD889&gt;2,Fixo/30*GB$4+(DB886+DB887+DB888+DB889+DD886+DD887+DD888+DD889-2)*Cadeirante/30*GB$4)))+(DA886+DA887+DA888+DC886+DC887+DC888)*Percapita/30*GB$4+(DA889+DC889)*Crechee/30*GB$4,IF(C886=1,IF(DA886+DA887+DA888+DB886+DB887+DB888+DC886+DC887+DC888+DD886+DD887+DD888&lt;=15,(DA886+DA887+DA888+DC886+DC887+DC888)*Percapita/30*GB$4,IF(DA886+DA887+DA888+DB886+DB887+DB888+DC886+DC887+DC888+DD886+DD887+DD888&gt;=16,Fixo/30*GB$4+(DA886+DA887+DA888+DB886+DB887+DB888+DC886+DC887+DC888+DD886+DD887-16)*Percapita/30*GB$4))))))</f>
        <v>0</v>
      </c>
      <c r="GC886" s="177">
        <f>IF(C886=4,SUM(DE886+DE887+DE888+DG886+DG887+DG888)*Percapita/30*GC$4+(DF886+DF887+DF888+DH886+DH887+DH888)*Cadeirante/30*GC$4,IF(C886=3,IF(DE889+DG889=10,Fixo/30*GC$4+(DE886+DE887+DE888+DG886+DG887+DG888)*Percapita/30*GC$4+(DF889+DH889)*Cadeirante/30*GC$4,IF(DE889+DG889&lt;=9,(DE889+DG889)*Crechee/30*GC$4)+(DF889+DH889)*Cadeirante/30*GC$4+(DE886+DE887+DE888+DG886+DG887+DG888)*Percapita/30*GC$4)+IF(DE889+DG889&gt;=11,Fixo/30*GC$4+(DE889+DG889-10)*Crechee/30*GC$4,0),IF(C886=2,IF(DF886+DF887+DF888+DF889+DH886+DH887+DH888+DH889=1,Cadeirante/30*GC$4,IF(DF886+DF887+DF888+DF889+DH886+DH887+DH888+DH889=2,Fixo/30*GC$4,IF(DF886+DF887+DF888+DF889+DH886+DH887+DH888+DH889&gt;2,Fixo/30*GC$4+(DF886+DF887+DF888+DF889+DH886+DH887+DH888+DH889-2)*Cadeirante/30*GC$4)))+(DE886+DE887+DE888+DG886+DG887+DG888)*Percapita/30*GC$4+(DE889+DG889)*Crechee/30*GC$4,IF(C886=1,IF(DE886+DE887+DE888+DF886+DF887+DF888+DG886+DG887+DG888+DH886+DH887+DH888&lt;=15,(DE886+DE887+DE888+DG886+DG887+DG888)*Percapita/30*GC$4,IF(DE886+DE887+DE888+DF886+DF887+DF888+DG886+DG887+DG888+DH886+DH887+DH888&gt;=16,Fixo/30*GC$4+(DE886+DE887+DE888+DF886+DF887+DF888+DG886+DG887+DG888+DH886+DH887-16)*Percapita/30*GC$4))))))</f>
        <v>-89.887</v>
      </c>
      <c r="GD886" s="177">
        <f>IF(C886=4,SUM(DI886+DI887+DI888+DK886+DK887+DK888)*Percapita/30*GD$4+(DJ886+DJ887+DJ888+DL886+DL887+DL888)*Cadeirante/30*GD$4,IF(C886=3,IF(DI889+DK889=10,Fixo/30*GD$4+(DI886+DI887+DI888+DK886+DK887+DK888)*Percapita/30*GD$4+(DJ889+DL889)*Cadeirante/30*GD$4,IF(DI889+DK889&lt;=9,(DI889+DK889)*Crechee/30*GD$4)+(DJ889+DL889)*Cadeirante/30*GD$4+(DI886+DI887+DI888+DK886+DK887+DK888)*Percapita/30*GD$4)+IF(DI889+DK889&gt;=11,Fixo/30*GD$4+(DI889+DK889-10)*Crechee/30*GD$4,0),IF(C886=2,IF(DJ886+DJ887+DJ888+DJ889+DL886+DL887+DL888+DL889=1,Cadeirante/30*GD$4,IF(DJ886+DJ887+DJ888+DJ889+DL886+DL887+DL888+DL889=2,Fixo/30*GD$4,IF(DJ886+DJ887+DJ888+DJ889+DL886+DL887+DL888+DL889&gt;2,Fixo/30*GD$4+(DJ886+DJ887+DJ888+DJ889+DL886+DL887+DL888+DL889-2)*Cadeirante/30*GD$4)))+(DI886+DI887+DI888+DK886+DK887+DK888)*Percapita/30*GD$4+(DI889+DK889)*Crechee/30*GD$4,IF(C886=1,IF(DI886+DI887+DI888+DJ886+DJ887+DJ888+DK886+DK887+DK888+DL886+DL887+DL888&lt;=15,(DI886+DI887+DI888+DK886+DK887+DK888)*Percapita/30*GD$4,IF(DI886+DI887+DI888+DJ886+DJ887+DJ888+DK886+DK887+DK888+DL886+DL887+DL888&gt;=16,Fixo/30*GD$4+(DI886+DI887+DI888+DJ886+DJ887+DJ888+DK886+DK887+DK888+DL886+DL887-16)*Percapita/30*GD$4))))))</f>
        <v>0</v>
      </c>
      <c r="GE886" s="177">
        <f>IF(C886=4,SUM(DM886+DM887+DM888+DO886+DO887+DO888)*Percapita/30*GE$4+(DN886+DN887+DN888+DP886+DP887+DP888)*Cadeirante/30*GE$4,IF(C886=3,IF(DM889+DO889=10,Fixo/30*GE$4+(DM886+DM887+DM888+DO886+DO887+DO888)*Percapita/30*GE$4+(DN889+DP889)*Cadeirante/30*GE$4,IF(DM889+DO889&lt;=9,(DM889+DO889)*Crechee/30*GE$4)+(DN889+DP889)*Cadeirante/30*GE$4+(DM886+DM887+DM888+DO886+DO887+DO888)*Percapita/30*GE$4)+IF(DM889+DO889&gt;=11,Fixo/30*GE$4+(DM889+DO889-10)*Crechee/30*GE$4,0),IF(C886=2,IF(DN886+DN887+DN888+DN889+DP886+DP887+DP888+DP889=1,Cadeirante/30*GE$4,IF(DN886+DN887+DN888+DN889+DP886+DP887+DP888+DP889=2,Fixo/30*GE$4,IF(DN886+DN887+DN888+DN889+DP886+DP887+DP888+DP889&gt;2,Fixo/30*GE$4+(DN886+DN887+DN888+DN889+DP886+DP887+DP888+DP889-2)*Cadeirante/30*GE$4)))+(DM886+DM887+DM888+DO886+DO887+DO888)*Percapita/30*GE$4+(DM889+DO889)*Crechee/30*GE$4,IF(C886=1,IF(DM886+DM887+DM888+DN886+DN887+DN888+DO886+DO887+DO888+DP886+DP887+DP888&lt;=15,(DM886+DM887+DM888+DO886+DO887+DO888)*Percapita/30*GE$4,IF(DM886+DM887+DM888+DN886+DN887+DN888+DO886+DO887+DO888+DP886+DP887+DP888&gt;=16,Fixo/30*GE$4+(DM886+DM887+DM888+DN886+DN887+DN888+DO886+DO887+DO888+DP886+DP887-16)*Percapita/30*GE$4))))))</f>
        <v>0</v>
      </c>
      <c r="GF886" s="177">
        <f>IF(C886=4,SUM(DQ886+DQ887+DQ888+DS886+DS887+DS888)*Percapita/30*GF$4+(DR886+DR887+DR888+DT886+DT887+DT888)*Cadeirante/30*GF$4,IF(C886=3,IF(DQ889+DS889=10,Fixo/30*GF$4+(DQ886+DQ887+DQ888+DS886+DS887+DS888)*Percapita/30*GF$4+(DR889+DT889)*Cadeirante/30*GF$4,IF(DQ889+DS889&lt;=9,(DQ889+DS889)*Crechee/30*GF$4)+(DR889+DT889)*Cadeirante/30*GF$4+(DQ886+DQ887+DQ888+DS886+DS887+DS888)*Percapita/30*GF$4)+IF(DQ889+DS889&gt;=11,Fixo/30*GF$4+(DQ889+DS889-10)*Crechee/30*GF$4,0),IF(C886=2,IF(DR886+DR887+DR888+DR889+DT886+DT887+DT888+DT889=1,Cadeirante/30*GF$4,IF(DR886+DR887+DR888+DR889+DT886+DT887+DT888+DT889=2,Fixo/30*GF$4,IF(DR886+DR887+DR888+DR889+DT886+DT887+DT888+DT889&gt;2,Fixo/30*GF$4+(DR886+DR887+DR888+DR889+DT886+DT887+DT888+DT889-2)*Cadeirante/30*GF$4)))+(DQ886+DQ887+DQ888+DS886+DS887+DS888)*Percapita/30*GF$4+(DQ889+DS889)*Crechee/30*GF$4,IF(C886=1,IF(DQ886+DQ887+DQ888+DR886+DR887+DR888+DS886+DS887+DS888+DT886+DT887+DT888&lt;=15,(DQ886+DQ887+DQ888+DS886+DS887+DS888)*Percapita/30*GF$4,IF(DQ886+DQ887+DQ888+DR886+DR887+DR888+DS886+DS887+DS888+DT886+DT887+DT888&gt;=16,Fixo/30*GF$4+(DQ886+DQ887+DQ888+DR886+DR887+DR888+DS886+DS887+DS888+DT886+DT887-16)*Percapita/30*GF$4))))))</f>
        <v>-51.364000000000004</v>
      </c>
      <c r="GG886" s="177">
        <f>IF(C886=4,SUM(DU886+DU887+DU888+DW886+DW887+DW888)*Percapita/30*GG$4+(DV886+DV887+DV888+DX886+DX887+DX888)*Cadeirante/30*GG$4,IF(C886=3,IF(DU889+DW889=10,Fixo/30*GG$4+(DU886+DU887+DU888+DW886+DW887+DW888)*Percapita/30*GG$4+(DV889+DX889)*Cadeirante/30*GG$4,IF(DU889+DW889&lt;=9,(DU889+DW889)*Crechee/30*GG$4)+(DV889+DX889)*Cadeirante/30*GG$4+(DU886+DU887+DU888+DW886+DW887+DW888)*Percapita/30*GG$4)+IF(DU889+DW889&gt;=11,Fixo/30*GG$4+(DU889+DW889-10)*Crechee/30*GG$4,0),IF(C886=2,IF(DV886+DV887+DV888+DV889+DX886+DX887+DX888+DX889=1,Cadeirante/30*GG$4,IF(DV886+DV887+DV888+DV889+DX886+DX887+DX888+DX889=2,Fixo/30*GG$4,IF(DV886+DV887+DV888+DV889+DX886+DX887+DX888+DX889&gt;2,Fixo/30*GG$4+(DV886+DV887+DV888+DV889+DX886+DX887+DX888+DX889-2)*Cadeirante/30*GG$4)))+(DU886+DU887+DU888+DW886+DW887+DW888)*Percapita/30*GG$4+(DU889+DW889)*Crechee/30*GG$4,IF(C886=1,IF(DU886+DU887+DU888+DV886+DV887+DV888+DW886+DW887+DW888+DX886+DX887+DX888&lt;=15,(DU886+DU887+DU888+DW886+DW887+DW888)*Percapita/30*GG$4,IF(DU886+DU887+DU888+DV886+DV887+DV888+DW886+DW887+DW888+DX886+DX887+DX888&gt;=16,Fixo/30*GG$4+(DU886+DU887+DU888+DV886+DV887+DV888+DW886+DW887+DW888+DX886+DX887-16)*Percapita/30*GG$4))))))</f>
        <v>0</v>
      </c>
      <c r="GH886" s="177">
        <f>IF(C886=4,SUM(DY886+DY887+DY888+EA886+EA887+EA888)*Percapita/30*GH$4+(DZ886+DZ887+DZ888+EB886+EB887+EB888)*Cadeirante/30*GH$4,IF(C886=3,IF(DY889+EA889=10,Fixo/30*GH$4+(DY886+DY887+DY888+EA886+EA887+EA888)*Percapita/30*GH$4+(DZ889+EB889)*Cadeirante/30*GH$4,IF(DY889+EA889&lt;=9,(DY889+EA889)*Crechee/30*GH$4)+(DZ889+EB889)*Cadeirante/30*GH$4+(DY886+DY887+DY888+EA886+EA887+EA888)*Percapita/30*GH$4)+IF(DY889+EA889&gt;=11,Fixo/30*GH$4+(DY889+EA889-10)*Crechee/30*GH$4,0),IF(C886=2,IF(DZ886+DZ887+DZ888+DZ889+EB886+EB887+EB888+EB889=1,Cadeirante/30*GH$4,IF(DZ886+DZ887+DZ888+DZ889+EB886+EB887+EB888+EB889=2,Fixo/30*GH$4,IF(DZ886+DZ887+DZ888+DZ889+EB886+EB887+EB888+EB889&gt;2,Fixo/30*GH$4+(DZ886+DZ887+DZ888+DZ889+EB886+EB887+EB888+EB889-2)*Cadeirante/30*GH$4)))+(DY886+DY887+DY888+EA886+EA887+EA888)*Percapita/30*GH$4+(DY889+EA889)*Crechee/30*GH$4,IF(C886=1,IF(DY886+DY887+DY888+DZ886+DZ887+DZ888+EA886+EA887+EA888+EB886+EB887+EB888&lt;=15,(DY886+DY887+DY888+EA886+EA887+EA888)*Percapita/30*GH$4,IF(DY886+DY887+DY888+DZ886+DZ887+DZ888+EA886+EA887+EA888+EB886+EB887+EB888&gt;=16,Fixo/30*GH$4+(DY886+DY887+DY888+DZ886+DZ887+DZ888+EA886+EA887+EA888+EB886+EB887-16)*Percapita/30*GH$4))))))</f>
        <v>0</v>
      </c>
      <c r="GI886" s="177">
        <f>IF(C886=4,SUM(EC886+EC887+EC888+EE886+EE887+EE888)*Percapita/30*GI$4+(ED886+ED887+ED888+EF886+EF887+EF888)*Cadeirante/30*GI$4,IF(C886=3,IF(EC889+EE889=10,Fixo/30*GI$4+(EC886+EC887+EC888+EE886+EE887+EE888)*Percapita/30*GI$4+(ED889+EF889)*Cadeirante/30*GI$4,IF(EC889+EE889&lt;=9,(EC889+EE889)*Crechee/30*GI$4)+(ED889+EF889)*Cadeirante/30*GI$4+(EC886+EC887+EC888+EE886+EE887+EE888)*Percapita/30*GI$4)+IF(EC889+EE889&gt;=11,Fixo/30*GI$4+(EC889+EE889-10)*Crechee/30*GI$4,0),IF(C886=2,IF(ED886+ED887+ED888+ED889+EF886+EF887+EF888+EF889=1,Cadeirante/30*GI$4,IF(ED886+ED887+ED888+ED889+EF886+EF887+EF888+EF889=2,Fixo/30*GI$4,IF(ED886+ED887+ED888+ED889+EF886+EF887+EF888+EF889&gt;2,Fixo/30*GI$4+(ED886+ED887+ED888+ED889+EF886+EF887+EF888+EF889-2)*Cadeirante/30*GI$4)))+(EC886+EC887+EC888+EE886+EE887+EE888)*Percapita/30*GI$4+(EC889+EE889)*Crechee/30*GI$4,IF(C886=1,IF(EC886+EC887+EC888+ED886+ED887+ED888+EE886+EE887+EE888+EF886+EF887+EF888&lt;=15,(EC886+EC887+EC888+EE886+EE887+EE888)*Percapita/30*GI$4,IF(EC886+EC887+EC888+ED886+ED887+ED888+EE886+EE887+EE888+EF886+EF887+EF888&gt;=16,Fixo/30*GI$4+(EC886+EC887+EC888+ED886+ED887+ED888+EE886+EE887+EE888+EF886+EF887-16)*Percapita/30*GI$4))))))</f>
        <v>0</v>
      </c>
      <c r="GJ886" s="177">
        <f>IF(C886=4,SUM(EG886+EG887+EG888+EI886+EI887+EI888)*Percapita/30*GJ$4+(EH886+EH887+EH888+EJ886+EJ887+EJ888)*Cadeirante/30*GJ$4,IF(C886=3,IF(EG889+EI889=10,Fixo/30*GJ$4+(EG886+EG887+EG888+EI886+EI887+EI888)*Percapita/30*GJ$4+(EH889+EJ889)*Cadeirante/30*GJ$4,IF(EG889+EI889&lt;=9,(EG889+EI889)*Crechee/30*GJ$4)+(EH889+EJ889)*Cadeirante/30*GJ$4+(EG886+EG887+EG888+EI886+EI887+EI888)*Percapita/30*GJ$4)+IF(EG889+EI889&gt;=11,Fixo/30*GJ$4+(EG889+EI889-10)*Crechee/30*GJ$4,0),IF(C886=2,IF(EH886+EH887+EH888+EH889+EJ886+EJ887+EJ888+EJ889=1,Cadeirante/30*GJ$4,IF(EH886+EH887+EH888+EH889+EJ886+EJ887+EJ888+EJ889=2,Fixo/30*GJ$4,IF(EH886+EH887+EH888+EH889+EJ886+EJ887+EJ888+EJ889&gt;2,Fixo/30*GJ$4+(EH886+EH887+EH888+EH889+EJ886+EJ887+EJ888+EJ889-2)*Cadeirante/30*GJ$4)))+(EG886+EG887+EG888+EI886+EI887+EI888)*Percapita/30*GJ$4+(EG889+EI889)*Crechee/30*GJ$4,IF(C886=1,IF(EG886+EG887+EG888+EH886+EH887+EH888+EI886+EI887+EI888+EJ886+EJ887+EJ888&lt;=15,(EG886+EG887+EG888+EI886+EI887+EI888)*Percapita/30*GJ$4,IF(EG886+EG887+EG888+EH886+EH887+EH888+EI886+EI887+EI888+EJ886+EJ887+EJ888&gt;=16,Fixo/30*GJ$4+(EG886+EG887+EG888+EH886+EH887+EH888+EI886+EI887+EI888+EJ886+EJ887-16)*Percapita/30*GJ$4))))))</f>
        <v>0</v>
      </c>
      <c r="GK886" s="178"/>
      <c r="GL886" s="103">
        <f t="shared" si="968"/>
        <v>0</v>
      </c>
      <c r="GM886" s="124"/>
      <c r="GN886" s="104">
        <f>SUMIF(V886:V889,"&lt;0")*Cadeirante/30*GN$4+SUMIF(X886:X889,"&lt;0")*Cadeirante/30*GN$4</f>
        <v>0</v>
      </c>
      <c r="GO886" s="104">
        <f>SUMIF(Z886:Z889,"&lt;0")*Cadeirante/30*GO$4+SUMIF(AB886:AB889,"&lt;0")*Cadeirante/30*GO$4</f>
        <v>0</v>
      </c>
      <c r="GP886" s="104">
        <f>SUMIF(AD886:AD889,"&lt;0")*Cadeirante/30*GP$4+SUMIF(AF886:AF889,"&lt;0")*Cadeirante/30*GP$4</f>
        <v>0</v>
      </c>
      <c r="GQ886" s="104">
        <f>SUMIF(AH886:AH889,"&lt;0")*Cadeirante/30*GQ$4+SUMIF(AJ886:AJ889,"&lt;0")*Cadeirante/30*GQ$4</f>
        <v>0</v>
      </c>
      <c r="GR886" s="104">
        <f>SUMIF(AL886:AL889,"&lt;0")*Cadeirante/30*GR$4+SUMIF(AN886:AN889,"&lt;0")*Cadeirante/30*GR$4</f>
        <v>0</v>
      </c>
      <c r="GS886" s="104">
        <f>SUMIF(AP886:AP889,"&lt;0")*Cadeirante/30*GS$4+SUMIF(AR886:AR889,"&lt;0")*Cadeirante/30*GS$4</f>
        <v>0</v>
      </c>
      <c r="GT886" s="104">
        <f>SUMIF(AT886:AT889,"&lt;0")*Cadeirante/30*GT$4+SUMIF(AV886:AV889,"&lt;0")*Cadeirante/30*GT$4</f>
        <v>0</v>
      </c>
      <c r="GU886" s="104">
        <f>SUMIF(AX886:AX889,"&lt;0")*Cadeirante/30*GU$4+SUMIF(AZ886:AZ889,"&lt;0")*Cadeirante/30*GU$4</f>
        <v>0</v>
      </c>
      <c r="GV886" s="104">
        <f>SUMIF(BB886:BB889,"&lt;0")*Cadeirante/30*GV$4+SUMIF(BD886:BD889,"&lt;0")*Cadeirante/30*GV$4</f>
        <v>0</v>
      </c>
      <c r="GW886" s="104">
        <f>SUMIF(BF886:BF889,"&lt;0")*Cadeirante/30*GW$4+SUMIF(BH886:BH889,"&lt;0")*Cadeirante/30*GW$4</f>
        <v>0</v>
      </c>
      <c r="GX886" s="104">
        <f>SUMIF(BJ886:BJ889,"&lt;0")*Cadeirante/30*GX$4+SUMIF(BL886:BL889,"&lt;0")*Cadeirante/30*GX$4</f>
        <v>0</v>
      </c>
      <c r="GY886" s="104">
        <f>SUMIF(BN886:BN889,"&lt;0")*Cadeirante/30*GY$4+SUMIF(BP886:BP889,"&lt;0")*Cadeirante/30*GY$4</f>
        <v>0</v>
      </c>
      <c r="GZ886" s="104">
        <f>SUMIF(BR886:BR889,"&lt;0")*Cadeirante/30*GZ$4+SUMIF(BT886:BT889,"&lt;0")*Cadeirante/30*GZ$4</f>
        <v>0</v>
      </c>
      <c r="HA886" s="104">
        <f>SUMIF(BV886:BV889,"&lt;0")*Cadeirante/30*HA$4+SUMIF(BX886:BX889,"&lt;0")*Cadeirante/30*HA$4</f>
        <v>0</v>
      </c>
      <c r="HB886" s="104">
        <f>SUMIF(BZ886:BZ889,"&lt;0")*Cadeirante/30*HB$4+SUMIF(CB886:CB889,"&lt;0")*Cadeirante/30*HB$4</f>
        <v>0</v>
      </c>
      <c r="HC886" s="104">
        <f>SUMIF(CD886:CD889,"&lt;0")*Cadeirante/30*HC$4+SUMIF(CF886:CF889,"&lt;0")*Cadeirante/30*HC$4</f>
        <v>0</v>
      </c>
      <c r="HD886" s="104">
        <f>SUMIF(CH886:CH889,"&lt;0")*Cadeirante/30*HD$4+SUMIF(CJ886:CJ889,"&lt;0")*Cadeirante/30*HD$4</f>
        <v>0</v>
      </c>
      <c r="HE886" s="104">
        <f>SUMIF(CL886:CL889,"&lt;0")*Cadeirante/30*HE$4+SUMIF(CN886:CN889,"&lt;0")*Cadeirante/30*HE$4</f>
        <v>0</v>
      </c>
      <c r="HF886" s="104">
        <f>SUMIF(CP886:CP889,"&lt;0")*Cadeirante/30*HF$4+SUMIF(CR886:CR889,"&lt;0")*Cadeirante/30*HF$4</f>
        <v>0</v>
      </c>
      <c r="HG886" s="104">
        <f>SUMIF(CT886:CT889,"&lt;0")*Cadeirante/30*HG$4+SUMIF(CV886:CV889,"&lt;0")*Cadeirante/30*HG$4</f>
        <v>0</v>
      </c>
      <c r="HH886" s="104">
        <f>SUMIF(CX886:CX889,"&lt;0")*Cadeirante/30*HH$4+SUMIF(CZ886:CZ889,"&lt;0")*Cadeirante/30*HH$4</f>
        <v>0</v>
      </c>
      <c r="HI886" s="104">
        <f>SUMIF(DB886:DB889,"&lt;0")*Cadeirante/30*HI$4+SUMIF(DD886:DD889,"&lt;0")*Cadeirante/30*HI$4</f>
        <v>0</v>
      </c>
      <c r="HJ886" s="104">
        <f>SUMIF(DF886:DF889,"&lt;0")*Cadeirante/30*HJ$4+SUMIF(DH886:DH889,"&lt;0")*Cadeirante/30*HJ$4</f>
        <v>0</v>
      </c>
      <c r="HK886" s="104">
        <f>SUMIF(DJ886:DJ889,"&lt;0")*Cadeirante/30*HK$4+SUMIF(DL886:DL889,"&lt;0")*Cadeirante/30*HK$4</f>
        <v>0</v>
      </c>
      <c r="HL886" s="104">
        <f>SUMIF(DN886:DN889,"&lt;0")*Cadeirante/30*HL$4+SUMIF(DP886:DP889,"&lt;0")*Cadeirante/30*HL$4</f>
        <v>0</v>
      </c>
      <c r="HM886" s="104">
        <f>SUMIF(DR886:DR889,"&lt;0")*Cadeirante/30*HM$4+SUMIF(DT886:DT889,"&lt;0")*Cadeirante/30*HM$4</f>
        <v>0</v>
      </c>
      <c r="HN886" s="104">
        <f>SUMIF(DV886:DV889,"&lt;0")*Cadeirante/30*HN$4+SUMIF(DX886:DX889,"&lt;0")*Cadeirante/30*HN$4</f>
        <v>0</v>
      </c>
      <c r="HO886" s="104">
        <f>SUMIF(DZ886:DZ889,"&lt;0")*Cadeirante/30*HO$4+SUMIF(EB886:EB889,"&lt;0")*Cadeirante/30*HO$4</f>
        <v>0</v>
      </c>
      <c r="HP886" s="104">
        <f>SUMIF(ED886:ED889,"&lt;0")*Cadeirante/30*HP$4+SUMIF(EF886:EF889,"&lt;0")*Cadeirante/30*HP$4</f>
        <v>0</v>
      </c>
      <c r="HQ886" s="64"/>
      <c r="HR886" s="64"/>
      <c r="HS886" s="64"/>
      <c r="HT886" s="64"/>
      <c r="HU886" s="64"/>
      <c r="HV886" s="64"/>
      <c r="HW886" s="176">
        <v>17629.309999999998</v>
      </c>
      <c r="HX886" s="64"/>
      <c r="HY886" s="280">
        <f>IF(ISTEXT(EM886), VALUE(EM886), EM886)</f>
        <v>0</v>
      </c>
      <c r="HZ886" s="280">
        <f>IF(ISTEXT(EN886), VALUE(EN886), EN886)</f>
        <v>0</v>
      </c>
      <c r="IA886" s="280">
        <f>IF(ISTEXT(EO886), VALUE(EO886), EO886)</f>
        <v>0</v>
      </c>
      <c r="IB886" s="64" t="b">
        <f>HW886=FE886</f>
        <v>0</v>
      </c>
      <c r="IC886" s="64"/>
    </row>
    <row r="887" spans="1:237" s="106" customFormat="1" ht="22.5" customHeight="1" x14ac:dyDescent="0.25">
      <c r="A887" s="368" t="s">
        <v>3968</v>
      </c>
      <c r="B887" s="369" t="s">
        <v>3969</v>
      </c>
      <c r="C887" s="370" t="s">
        <v>3229</v>
      </c>
      <c r="D887" s="371" t="s">
        <v>3970</v>
      </c>
      <c r="E887" s="371" t="s">
        <v>3971</v>
      </c>
      <c r="F887" s="372" t="s">
        <v>3222</v>
      </c>
      <c r="G887" s="372" t="s">
        <v>3223</v>
      </c>
      <c r="H887" s="373" t="s">
        <v>252</v>
      </c>
      <c r="I887" s="374" t="s">
        <v>3972</v>
      </c>
      <c r="J887" s="421" t="s">
        <v>3227</v>
      </c>
      <c r="K887" s="421" t="s">
        <v>3230</v>
      </c>
      <c r="L887" s="329">
        <f>CONTINUA!BV887</f>
        <v>0</v>
      </c>
      <c r="M887" s="329">
        <f>CONTINUA!BW887</f>
        <v>0</v>
      </c>
      <c r="N887" s="657"/>
      <c r="O887" s="658" t="s">
        <v>4241</v>
      </c>
      <c r="P887" s="659" t="s">
        <v>206</v>
      </c>
      <c r="Q887" s="400">
        <v>50</v>
      </c>
      <c r="R887" s="401"/>
      <c r="S887" s="400"/>
      <c r="T887" s="401"/>
      <c r="U887" s="400"/>
      <c r="V887" s="401"/>
      <c r="W887" s="400"/>
      <c r="X887" s="401"/>
      <c r="Y887" s="400"/>
      <c r="Z887" s="401"/>
      <c r="AA887" s="400"/>
      <c r="AB887" s="401"/>
      <c r="AC887" s="400"/>
      <c r="AD887" s="401"/>
      <c r="AE887" s="400"/>
      <c r="AF887" s="401"/>
      <c r="AG887" s="400"/>
      <c r="AH887" s="401"/>
      <c r="AI887" s="400"/>
      <c r="AJ887" s="401"/>
      <c r="AK887" s="400"/>
      <c r="AL887" s="401"/>
      <c r="AM887" s="400"/>
      <c r="AN887" s="401"/>
      <c r="AO887" s="400"/>
      <c r="AP887" s="401"/>
      <c r="AQ887" s="400"/>
      <c r="AR887" s="401"/>
      <c r="AS887" s="400"/>
      <c r="AT887" s="401"/>
      <c r="AU887" s="400"/>
      <c r="AV887" s="401"/>
      <c r="AW887" s="400"/>
      <c r="AX887" s="401"/>
      <c r="AY887" s="400"/>
      <c r="AZ887" s="401"/>
      <c r="BA887" s="400"/>
      <c r="BB887" s="401"/>
      <c r="BC887" s="400"/>
      <c r="BD887" s="401"/>
      <c r="BE887" s="400"/>
      <c r="BF887" s="401"/>
      <c r="BG887" s="400"/>
      <c r="BH887" s="401"/>
      <c r="BI887" s="400"/>
      <c r="BJ887" s="401"/>
      <c r="BK887" s="400"/>
      <c r="BL887" s="401"/>
      <c r="BM887" s="400">
        <v>2</v>
      </c>
      <c r="BN887" s="401"/>
      <c r="BO887" s="400"/>
      <c r="BP887" s="401"/>
      <c r="BQ887" s="400"/>
      <c r="BR887" s="401"/>
      <c r="BS887" s="400"/>
      <c r="BT887" s="401"/>
      <c r="BU887" s="400"/>
      <c r="BV887" s="401"/>
      <c r="BW887" s="400"/>
      <c r="BX887" s="401"/>
      <c r="BY887" s="400"/>
      <c r="BZ887" s="401"/>
      <c r="CA887" s="400"/>
      <c r="CB887" s="401"/>
      <c r="CC887" s="400"/>
      <c r="CD887" s="401"/>
      <c r="CE887" s="400"/>
      <c r="CF887" s="401"/>
      <c r="CG887" s="400"/>
      <c r="CH887" s="401"/>
      <c r="CI887" s="400"/>
      <c r="CJ887" s="401"/>
      <c r="CK887" s="400"/>
      <c r="CL887" s="401"/>
      <c r="CM887" s="400"/>
      <c r="CN887" s="401"/>
      <c r="CO887" s="400"/>
      <c r="CP887" s="401"/>
      <c r="CQ887" s="400"/>
      <c r="CR887" s="401"/>
      <c r="CS887" s="400"/>
      <c r="CT887" s="401"/>
      <c r="CU887" s="400"/>
      <c r="CV887" s="401"/>
      <c r="CW887" s="400"/>
      <c r="CX887" s="401"/>
      <c r="CY887" s="400"/>
      <c r="CZ887" s="401"/>
      <c r="DA887" s="400"/>
      <c r="DB887" s="401"/>
      <c r="DC887" s="400"/>
      <c r="DD887" s="401"/>
      <c r="DE887" s="400"/>
      <c r="DF887" s="401"/>
      <c r="DG887" s="400"/>
      <c r="DH887" s="401"/>
      <c r="DI887" s="400"/>
      <c r="DJ887" s="401"/>
      <c r="DK887" s="400"/>
      <c r="DL887" s="401"/>
      <c r="DM887" s="400"/>
      <c r="DN887" s="401"/>
      <c r="DO887" s="400"/>
      <c r="DP887" s="401"/>
      <c r="DQ887" s="400">
        <v>-1</v>
      </c>
      <c r="DR887" s="401"/>
      <c r="DS887" s="400"/>
      <c r="DT887" s="401"/>
      <c r="DU887" s="400"/>
      <c r="DV887" s="401"/>
      <c r="DW887" s="400"/>
      <c r="DX887" s="401"/>
      <c r="DY887" s="400"/>
      <c r="DZ887" s="401"/>
      <c r="EA887" s="400"/>
      <c r="EB887" s="401"/>
      <c r="EC887" s="400"/>
      <c r="ED887" s="401"/>
      <c r="EE887" s="400"/>
      <c r="EF887" s="401"/>
      <c r="EG887" s="400"/>
      <c r="EH887" s="401"/>
      <c r="EI887" s="400"/>
      <c r="EJ887" s="447"/>
      <c r="EK887" s="511"/>
      <c r="EL887" s="514"/>
      <c r="EM887" s="448"/>
      <c r="EN887" s="344"/>
      <c r="EO887" s="345"/>
      <c r="EP887" s="171">
        <f t="shared" si="961"/>
        <v>50</v>
      </c>
      <c r="EQ887" s="171">
        <f t="shared" si="962"/>
        <v>1</v>
      </c>
      <c r="ER887" s="171">
        <f t="shared" si="963"/>
        <v>0</v>
      </c>
      <c r="ES887" s="171">
        <f t="shared" si="964"/>
        <v>0</v>
      </c>
      <c r="ET887" s="171">
        <f t="shared" si="965"/>
        <v>0</v>
      </c>
      <c r="EU887" s="171">
        <f t="shared" si="966"/>
        <v>0</v>
      </c>
      <c r="EV887" s="172">
        <f t="shared" si="967"/>
        <v>51</v>
      </c>
      <c r="EW887" s="173"/>
      <c r="EX887" s="248">
        <f t="shared" si="1009"/>
        <v>0</v>
      </c>
      <c r="EY887" s="174">
        <f>(L887*regular)+(M887*Cadeirantee)</f>
        <v>0</v>
      </c>
      <c r="EZ887" s="249">
        <f>SUMIF(FG887:GJ887,"&gt;0")</f>
        <v>0</v>
      </c>
      <c r="FA887" s="249">
        <f>SUMIF(FG887:GJ887,"&lt;0")+SUMIF(GN887:HP887,"&lt;0")</f>
        <v>0</v>
      </c>
      <c r="FB887" s="174">
        <v>0</v>
      </c>
      <c r="FC887" s="126">
        <f>N887*km*'VALORES TABELA'!$B$13</f>
        <v>0</v>
      </c>
      <c r="FD887" s="250">
        <f t="shared" ref="FD887:FD890" si="1010">GL887</f>
        <v>0</v>
      </c>
      <c r="FE887" s="105"/>
      <c r="FF887" s="119"/>
      <c r="FG887" s="119"/>
      <c r="FH887" s="119"/>
      <c r="FI887" s="119"/>
      <c r="FJ887" s="119"/>
      <c r="FK887" s="119"/>
      <c r="FL887" s="119"/>
      <c r="FM887" s="119"/>
      <c r="FN887" s="119"/>
      <c r="FO887" s="119"/>
      <c r="FP887" s="119"/>
      <c r="FQ887" s="119"/>
      <c r="FR887" s="119"/>
      <c r="FS887" s="119"/>
      <c r="FT887" s="119"/>
      <c r="FU887" s="119"/>
      <c r="FV887" s="119"/>
      <c r="FW887" s="119"/>
      <c r="FX887" s="119"/>
      <c r="FY887" s="119"/>
      <c r="FZ887" s="119"/>
      <c r="GA887" s="119"/>
      <c r="GB887" s="119"/>
      <c r="GC887" s="119"/>
      <c r="GD887" s="119"/>
      <c r="GE887" s="119"/>
      <c r="GF887" s="119"/>
      <c r="GG887" s="119"/>
      <c r="GH887" s="119"/>
      <c r="GI887" s="119"/>
      <c r="GJ887" s="119"/>
      <c r="GK887" s="251"/>
      <c r="GL887" s="103">
        <f t="shared" si="968"/>
        <v>0</v>
      </c>
      <c r="GM887" s="124"/>
      <c r="GN887" s="104"/>
      <c r="GO887" s="104"/>
      <c r="GP887" s="104"/>
      <c r="GQ887" s="104"/>
      <c r="GR887" s="104"/>
      <c r="GS887" s="104"/>
      <c r="GT887" s="104"/>
      <c r="GU887" s="104"/>
      <c r="GV887" s="104"/>
      <c r="GW887" s="104"/>
      <c r="GX887" s="104"/>
      <c r="GY887" s="104"/>
      <c r="GZ887" s="104"/>
      <c r="HA887" s="104"/>
      <c r="HB887" s="104"/>
      <c r="HC887" s="104"/>
      <c r="HD887" s="104"/>
      <c r="HE887" s="104"/>
      <c r="HF887" s="104"/>
      <c r="HG887" s="104"/>
      <c r="HH887" s="104"/>
      <c r="HI887" s="104"/>
      <c r="HJ887" s="104"/>
      <c r="HK887" s="104"/>
      <c r="HL887" s="104"/>
      <c r="HM887" s="104"/>
      <c r="HN887" s="104"/>
      <c r="HO887" s="104"/>
      <c r="HP887" s="104"/>
      <c r="HQ887" s="64"/>
      <c r="HR887" s="64"/>
      <c r="HS887" s="64"/>
      <c r="HT887" s="64"/>
      <c r="HU887" s="64"/>
      <c r="HV887" s="64"/>
      <c r="HW887" s="105"/>
      <c r="HX887" s="64"/>
      <c r="HY887" s="280">
        <f t="shared" ref="HY887:HY890" si="1011">IF(ISTEXT(EM887), VALUE(EM887), EM887)</f>
        <v>0</v>
      </c>
      <c r="HZ887" s="280">
        <f t="shared" ref="HZ887:HZ890" si="1012">IF(ISTEXT(EN887), VALUE(EN887), EN887)</f>
        <v>0</v>
      </c>
      <c r="IA887" s="280">
        <f t="shared" ref="IA887:IA890" si="1013">IF(ISTEXT(EO887), VALUE(EO887), EO887)</f>
        <v>0</v>
      </c>
      <c r="IB887" s="64"/>
      <c r="IC887" s="64"/>
    </row>
    <row r="888" spans="1:237" s="106" customFormat="1" ht="22.5" customHeight="1" x14ac:dyDescent="0.25">
      <c r="A888" s="368" t="s">
        <v>3968</v>
      </c>
      <c r="B888" s="369" t="s">
        <v>3969</v>
      </c>
      <c r="C888" s="375" t="s">
        <v>3229</v>
      </c>
      <c r="D888" s="371" t="s">
        <v>3970</v>
      </c>
      <c r="E888" s="371" t="s">
        <v>3971</v>
      </c>
      <c r="F888" s="376" t="s">
        <v>3222</v>
      </c>
      <c r="G888" s="376" t="s">
        <v>3223</v>
      </c>
      <c r="H888" s="373" t="s">
        <v>252</v>
      </c>
      <c r="I888" s="374" t="s">
        <v>3972</v>
      </c>
      <c r="J888" s="421" t="s">
        <v>3227</v>
      </c>
      <c r="K888" s="422" t="s">
        <v>3231</v>
      </c>
      <c r="L888" s="329">
        <f>CONTINUA!BV888</f>
        <v>0</v>
      </c>
      <c r="M888" s="329">
        <f>CONTINUA!BW888</f>
        <v>0</v>
      </c>
      <c r="N888" s="657"/>
      <c r="O888" s="658" t="s">
        <v>4241</v>
      </c>
      <c r="P888" s="659" t="s">
        <v>206</v>
      </c>
      <c r="Q888" s="400"/>
      <c r="R888" s="401"/>
      <c r="S888" s="400"/>
      <c r="T888" s="401"/>
      <c r="U888" s="400"/>
      <c r="V888" s="401"/>
      <c r="W888" s="400"/>
      <c r="X888" s="401"/>
      <c r="Y888" s="400"/>
      <c r="Z888" s="401"/>
      <c r="AA888" s="400"/>
      <c r="AB888" s="401"/>
      <c r="AC888" s="400"/>
      <c r="AD888" s="401"/>
      <c r="AE888" s="400"/>
      <c r="AF888" s="401"/>
      <c r="AG888" s="400"/>
      <c r="AH888" s="401"/>
      <c r="AI888" s="400"/>
      <c r="AJ888" s="401"/>
      <c r="AK888" s="400"/>
      <c r="AL888" s="401"/>
      <c r="AM888" s="400"/>
      <c r="AN888" s="401"/>
      <c r="AO888" s="400"/>
      <c r="AP888" s="401"/>
      <c r="AQ888" s="400"/>
      <c r="AR888" s="401"/>
      <c r="AS888" s="400"/>
      <c r="AT888" s="401"/>
      <c r="AU888" s="400"/>
      <c r="AV888" s="401"/>
      <c r="AW888" s="400"/>
      <c r="AX888" s="401"/>
      <c r="AY888" s="400"/>
      <c r="AZ888" s="401"/>
      <c r="BA888" s="400"/>
      <c r="BB888" s="401"/>
      <c r="BC888" s="400"/>
      <c r="BD888" s="401"/>
      <c r="BE888" s="400"/>
      <c r="BF888" s="401"/>
      <c r="BG888" s="400"/>
      <c r="BH888" s="401"/>
      <c r="BI888" s="400"/>
      <c r="BJ888" s="401"/>
      <c r="BK888" s="400"/>
      <c r="BL888" s="401"/>
      <c r="BM888" s="400"/>
      <c r="BN888" s="401"/>
      <c r="BO888" s="400"/>
      <c r="BP888" s="401"/>
      <c r="BQ888" s="400"/>
      <c r="BR888" s="401"/>
      <c r="BS888" s="400"/>
      <c r="BT888" s="401"/>
      <c r="BU888" s="400"/>
      <c r="BV888" s="401"/>
      <c r="BW888" s="400"/>
      <c r="BX888" s="401"/>
      <c r="BY888" s="400"/>
      <c r="BZ888" s="401"/>
      <c r="CA888" s="400"/>
      <c r="CB888" s="401"/>
      <c r="CC888" s="400"/>
      <c r="CD888" s="401"/>
      <c r="CE888" s="400"/>
      <c r="CF888" s="401"/>
      <c r="CG888" s="400"/>
      <c r="CH888" s="401"/>
      <c r="CI888" s="400"/>
      <c r="CJ888" s="401"/>
      <c r="CK888" s="400"/>
      <c r="CL888" s="401"/>
      <c r="CM888" s="400"/>
      <c r="CN888" s="401"/>
      <c r="CO888" s="400"/>
      <c r="CP888" s="401"/>
      <c r="CQ888" s="400"/>
      <c r="CR888" s="401"/>
      <c r="CS888" s="400"/>
      <c r="CT888" s="401"/>
      <c r="CU888" s="400"/>
      <c r="CV888" s="401"/>
      <c r="CW888" s="400"/>
      <c r="CX888" s="401"/>
      <c r="CY888" s="400"/>
      <c r="CZ888" s="401"/>
      <c r="DA888" s="400"/>
      <c r="DB888" s="401"/>
      <c r="DC888" s="400"/>
      <c r="DD888" s="401"/>
      <c r="DE888" s="400"/>
      <c r="DF888" s="401"/>
      <c r="DG888" s="400"/>
      <c r="DH888" s="401"/>
      <c r="DI888" s="400"/>
      <c r="DJ888" s="401"/>
      <c r="DK888" s="400"/>
      <c r="DL888" s="401"/>
      <c r="DM888" s="400"/>
      <c r="DN888" s="401"/>
      <c r="DO888" s="400"/>
      <c r="DP888" s="401"/>
      <c r="DQ888" s="400"/>
      <c r="DR888" s="401"/>
      <c r="DS888" s="400"/>
      <c r="DT888" s="401"/>
      <c r="DU888" s="400"/>
      <c r="DV888" s="401"/>
      <c r="DW888" s="400"/>
      <c r="DX888" s="401"/>
      <c r="DY888" s="400"/>
      <c r="DZ888" s="401"/>
      <c r="EA888" s="400"/>
      <c r="EB888" s="401"/>
      <c r="EC888" s="400"/>
      <c r="ED888" s="401"/>
      <c r="EE888" s="400"/>
      <c r="EF888" s="401"/>
      <c r="EG888" s="400"/>
      <c r="EH888" s="401"/>
      <c r="EI888" s="400"/>
      <c r="EJ888" s="447"/>
      <c r="EK888" s="511"/>
      <c r="EL888" s="514"/>
      <c r="EM888" s="448"/>
      <c r="EN888" s="344"/>
      <c r="EO888" s="345"/>
      <c r="EP888" s="171">
        <f t="shared" si="961"/>
        <v>0</v>
      </c>
      <c r="EQ888" s="171">
        <f t="shared" si="962"/>
        <v>0</v>
      </c>
      <c r="ER888" s="171">
        <f t="shared" si="963"/>
        <v>0</v>
      </c>
      <c r="ES888" s="171">
        <f t="shared" si="964"/>
        <v>0</v>
      </c>
      <c r="ET888" s="171">
        <f t="shared" si="965"/>
        <v>0</v>
      </c>
      <c r="EU888" s="171">
        <f t="shared" si="966"/>
        <v>0</v>
      </c>
      <c r="EV888" s="172">
        <f t="shared" si="967"/>
        <v>0</v>
      </c>
      <c r="EW888" s="125"/>
      <c r="EX888" s="248">
        <f t="shared" si="1009"/>
        <v>0</v>
      </c>
      <c r="EY888" s="174">
        <f>(L888*regular)+(M888*Cadeirantee)</f>
        <v>0</v>
      </c>
      <c r="EZ888" s="249">
        <f>SUMIF(FG888:GJ888,"&gt;0")</f>
        <v>0</v>
      </c>
      <c r="FA888" s="249">
        <f>SUMIF(FG888:GJ888,"&lt;0")+SUMIF(GN888:HP888,"&lt;0")</f>
        <v>0</v>
      </c>
      <c r="FB888" s="174">
        <v>0</v>
      </c>
      <c r="FC888" s="126">
        <f>N888*km*'VALORES TABELA'!$B$13</f>
        <v>0</v>
      </c>
      <c r="FD888" s="250">
        <f t="shared" si="1010"/>
        <v>0</v>
      </c>
      <c r="FE888" s="105"/>
      <c r="FF888" s="108"/>
      <c r="FG888" s="108"/>
      <c r="FH888" s="108"/>
      <c r="FI888" s="108"/>
      <c r="FJ888" s="108"/>
      <c r="FK888" s="108"/>
      <c r="FL888" s="108"/>
      <c r="FM888" s="108"/>
      <c r="FN888" s="108"/>
      <c r="FO888" s="108"/>
      <c r="FP888" s="108"/>
      <c r="FQ888" s="108"/>
      <c r="FR888" s="108"/>
      <c r="FS888" s="108"/>
      <c r="FT888" s="108"/>
      <c r="FU888" s="108"/>
      <c r="FV888" s="108"/>
      <c r="FW888" s="108"/>
      <c r="FX888" s="108"/>
      <c r="FY888" s="108"/>
      <c r="FZ888" s="108"/>
      <c r="GA888" s="108"/>
      <c r="GB888" s="108"/>
      <c r="GC888" s="108"/>
      <c r="GD888" s="108"/>
      <c r="GE888" s="108"/>
      <c r="GF888" s="108"/>
      <c r="GG888" s="108"/>
      <c r="GH888" s="108"/>
      <c r="GI888" s="108"/>
      <c r="GJ888" s="108"/>
      <c r="GK888" s="251"/>
      <c r="GL888" s="103">
        <f t="shared" si="968"/>
        <v>0</v>
      </c>
      <c r="GM888" s="124"/>
      <c r="GN888" s="104"/>
      <c r="GO888" s="104"/>
      <c r="GP888" s="104"/>
      <c r="GQ888" s="104"/>
      <c r="GR888" s="104"/>
      <c r="GS888" s="104"/>
      <c r="GT888" s="104"/>
      <c r="GU888" s="104"/>
      <c r="GV888" s="104"/>
      <c r="GW888" s="104"/>
      <c r="GX888" s="104"/>
      <c r="GY888" s="104"/>
      <c r="GZ888" s="104"/>
      <c r="HA888" s="104"/>
      <c r="HB888" s="104"/>
      <c r="HC888" s="104"/>
      <c r="HD888" s="104"/>
      <c r="HE888" s="104"/>
      <c r="HF888" s="104"/>
      <c r="HG888" s="104"/>
      <c r="HH888" s="104"/>
      <c r="HI888" s="104"/>
      <c r="HJ888" s="104"/>
      <c r="HK888" s="104"/>
      <c r="HL888" s="104"/>
      <c r="HM888" s="104"/>
      <c r="HN888" s="104"/>
      <c r="HO888" s="104"/>
      <c r="HP888" s="104"/>
      <c r="HQ888" s="64"/>
      <c r="HR888" s="64"/>
      <c r="HS888" s="64"/>
      <c r="HT888" s="64"/>
      <c r="HU888" s="64"/>
      <c r="HV888" s="64"/>
      <c r="HW888" s="105"/>
      <c r="HX888" s="64"/>
      <c r="HY888" s="280">
        <f t="shared" si="1011"/>
        <v>0</v>
      </c>
      <c r="HZ888" s="280">
        <f t="shared" si="1012"/>
        <v>0</v>
      </c>
      <c r="IA888" s="280">
        <f t="shared" si="1013"/>
        <v>0</v>
      </c>
      <c r="IB888" s="64"/>
      <c r="IC888" s="64"/>
    </row>
    <row r="889" spans="1:237" s="106" customFormat="1" ht="22.5" customHeight="1" x14ac:dyDescent="0.25">
      <c r="A889" s="368" t="s">
        <v>3968</v>
      </c>
      <c r="B889" s="369" t="s">
        <v>3969</v>
      </c>
      <c r="C889" s="375" t="s">
        <v>3229</v>
      </c>
      <c r="D889" s="371" t="s">
        <v>3970</v>
      </c>
      <c r="E889" s="371" t="s">
        <v>3971</v>
      </c>
      <c r="F889" s="376" t="s">
        <v>3222</v>
      </c>
      <c r="G889" s="376" t="s">
        <v>3223</v>
      </c>
      <c r="H889" s="373" t="s">
        <v>252</v>
      </c>
      <c r="I889" s="374" t="s">
        <v>3972</v>
      </c>
      <c r="J889" s="421" t="s">
        <v>3227</v>
      </c>
      <c r="K889" s="423" t="s">
        <v>3232</v>
      </c>
      <c r="L889" s="329">
        <f>CONTINUA!BV889</f>
        <v>0</v>
      </c>
      <c r="M889" s="329">
        <f>CONTINUA!BW889</f>
        <v>0</v>
      </c>
      <c r="N889" s="657"/>
      <c r="O889" s="658" t="s">
        <v>4241</v>
      </c>
      <c r="P889" s="659" t="s">
        <v>206</v>
      </c>
      <c r="Q889" s="400"/>
      <c r="R889" s="401"/>
      <c r="S889" s="400"/>
      <c r="T889" s="401"/>
      <c r="U889" s="400"/>
      <c r="V889" s="401"/>
      <c r="W889" s="400"/>
      <c r="X889" s="401"/>
      <c r="Y889" s="400"/>
      <c r="Z889" s="401"/>
      <c r="AA889" s="400"/>
      <c r="AB889" s="401"/>
      <c r="AC889" s="400"/>
      <c r="AD889" s="401"/>
      <c r="AE889" s="400"/>
      <c r="AF889" s="401"/>
      <c r="AG889" s="400"/>
      <c r="AH889" s="401"/>
      <c r="AI889" s="400"/>
      <c r="AJ889" s="401"/>
      <c r="AK889" s="400"/>
      <c r="AL889" s="401"/>
      <c r="AM889" s="400"/>
      <c r="AN889" s="401"/>
      <c r="AO889" s="400"/>
      <c r="AP889" s="401"/>
      <c r="AQ889" s="400"/>
      <c r="AR889" s="401"/>
      <c r="AS889" s="400"/>
      <c r="AT889" s="401"/>
      <c r="AU889" s="400"/>
      <c r="AV889" s="401"/>
      <c r="AW889" s="400"/>
      <c r="AX889" s="401"/>
      <c r="AY889" s="400"/>
      <c r="AZ889" s="401"/>
      <c r="BA889" s="400"/>
      <c r="BB889" s="401"/>
      <c r="BC889" s="400"/>
      <c r="BD889" s="401"/>
      <c r="BE889" s="400"/>
      <c r="BF889" s="401"/>
      <c r="BG889" s="400"/>
      <c r="BH889" s="401"/>
      <c r="BI889" s="400"/>
      <c r="BJ889" s="401"/>
      <c r="BK889" s="400"/>
      <c r="BL889" s="401"/>
      <c r="BM889" s="400"/>
      <c r="BN889" s="401"/>
      <c r="BO889" s="400"/>
      <c r="BP889" s="401"/>
      <c r="BQ889" s="400"/>
      <c r="BR889" s="401"/>
      <c r="BS889" s="400"/>
      <c r="BT889" s="401"/>
      <c r="BU889" s="400"/>
      <c r="BV889" s="401"/>
      <c r="BW889" s="400"/>
      <c r="BX889" s="401"/>
      <c r="BY889" s="400"/>
      <c r="BZ889" s="401"/>
      <c r="CA889" s="400"/>
      <c r="CB889" s="401"/>
      <c r="CC889" s="400"/>
      <c r="CD889" s="401"/>
      <c r="CE889" s="400"/>
      <c r="CF889" s="401"/>
      <c r="CG889" s="400"/>
      <c r="CH889" s="401"/>
      <c r="CI889" s="400"/>
      <c r="CJ889" s="401"/>
      <c r="CK889" s="400"/>
      <c r="CL889" s="401"/>
      <c r="CM889" s="400"/>
      <c r="CN889" s="401"/>
      <c r="CO889" s="400"/>
      <c r="CP889" s="401"/>
      <c r="CQ889" s="400"/>
      <c r="CR889" s="401"/>
      <c r="CS889" s="400"/>
      <c r="CT889" s="401"/>
      <c r="CU889" s="400"/>
      <c r="CV889" s="401"/>
      <c r="CW889" s="400"/>
      <c r="CX889" s="401"/>
      <c r="CY889" s="400"/>
      <c r="CZ889" s="401"/>
      <c r="DA889" s="400"/>
      <c r="DB889" s="401"/>
      <c r="DC889" s="400"/>
      <c r="DD889" s="401"/>
      <c r="DE889" s="400"/>
      <c r="DF889" s="401"/>
      <c r="DG889" s="400"/>
      <c r="DH889" s="401"/>
      <c r="DI889" s="400"/>
      <c r="DJ889" s="401"/>
      <c r="DK889" s="400"/>
      <c r="DL889" s="401"/>
      <c r="DM889" s="400"/>
      <c r="DN889" s="401"/>
      <c r="DO889" s="400"/>
      <c r="DP889" s="401"/>
      <c r="DQ889" s="400"/>
      <c r="DR889" s="401"/>
      <c r="DS889" s="400"/>
      <c r="DT889" s="401"/>
      <c r="DU889" s="400"/>
      <c r="DV889" s="401"/>
      <c r="DW889" s="400"/>
      <c r="DX889" s="401"/>
      <c r="DY889" s="400"/>
      <c r="DZ889" s="401"/>
      <c r="EA889" s="400"/>
      <c r="EB889" s="401"/>
      <c r="EC889" s="400"/>
      <c r="ED889" s="401"/>
      <c r="EE889" s="400"/>
      <c r="EF889" s="401"/>
      <c r="EG889" s="400"/>
      <c r="EH889" s="401"/>
      <c r="EI889" s="400"/>
      <c r="EJ889" s="447"/>
      <c r="EK889" s="511"/>
      <c r="EL889" s="514"/>
      <c r="EM889" s="448"/>
      <c r="EN889" s="344"/>
      <c r="EO889" s="345"/>
      <c r="EP889" s="171">
        <f t="shared" si="961"/>
        <v>0</v>
      </c>
      <c r="EQ889" s="171">
        <f t="shared" si="962"/>
        <v>0</v>
      </c>
      <c r="ER889" s="171">
        <f t="shared" si="963"/>
        <v>0</v>
      </c>
      <c r="ES889" s="171">
        <f t="shared" si="964"/>
        <v>0</v>
      </c>
      <c r="ET889" s="171">
        <f t="shared" si="965"/>
        <v>0</v>
      </c>
      <c r="EU889" s="171">
        <f t="shared" si="966"/>
        <v>0</v>
      </c>
      <c r="EV889" s="172">
        <f t="shared" si="967"/>
        <v>0</v>
      </c>
      <c r="EW889" s="127"/>
      <c r="EX889" s="248">
        <f t="shared" si="1009"/>
        <v>0</v>
      </c>
      <c r="EY889" s="174">
        <f>(L889*regular)+(M889*Cadeirantee)</f>
        <v>0</v>
      </c>
      <c r="EZ889" s="249">
        <f>SUMIF(FG889:GJ889,"&gt;0")</f>
        <v>0</v>
      </c>
      <c r="FA889" s="249">
        <f>SUMIF(FG889:GJ889,"&lt;0")+SUMIF(GN889:HP889,"&lt;0")</f>
        <v>0</v>
      </c>
      <c r="FB889" s="174">
        <v>0</v>
      </c>
      <c r="FC889" s="126">
        <f>N889*km*'VALORES TABELA'!$B$13</f>
        <v>0</v>
      </c>
      <c r="FD889" s="250">
        <f t="shared" si="1010"/>
        <v>0</v>
      </c>
      <c r="FE889" s="105"/>
      <c r="FF889" s="118"/>
      <c r="FG889" s="118"/>
      <c r="FH889" s="118"/>
      <c r="FI889" s="118"/>
      <c r="FJ889" s="118"/>
      <c r="FK889" s="118"/>
      <c r="FL889" s="118"/>
      <c r="FM889" s="118"/>
      <c r="FN889" s="118"/>
      <c r="FO889" s="118"/>
      <c r="FP889" s="118"/>
      <c r="FQ889" s="118"/>
      <c r="FR889" s="118"/>
      <c r="FS889" s="118"/>
      <c r="FT889" s="118"/>
      <c r="FU889" s="118"/>
      <c r="FV889" s="118"/>
      <c r="FW889" s="118"/>
      <c r="FX889" s="118"/>
      <c r="FY889" s="118"/>
      <c r="FZ889" s="118"/>
      <c r="GA889" s="118"/>
      <c r="GB889" s="118"/>
      <c r="GC889" s="118"/>
      <c r="GD889" s="118"/>
      <c r="GE889" s="118"/>
      <c r="GF889" s="118"/>
      <c r="GG889" s="118"/>
      <c r="GH889" s="118"/>
      <c r="GI889" s="118"/>
      <c r="GJ889" s="118"/>
      <c r="GK889" s="252"/>
      <c r="GL889" s="103">
        <f t="shared" si="968"/>
        <v>0</v>
      </c>
      <c r="GM889" s="124"/>
      <c r="GN889" s="104"/>
      <c r="GO889" s="104"/>
      <c r="GP889" s="104"/>
      <c r="GQ889" s="104"/>
      <c r="GR889" s="104"/>
      <c r="GS889" s="104"/>
      <c r="GT889" s="104"/>
      <c r="GU889" s="104"/>
      <c r="GV889" s="104"/>
      <c r="GW889" s="104"/>
      <c r="GX889" s="104"/>
      <c r="GY889" s="104"/>
      <c r="GZ889" s="104"/>
      <c r="HA889" s="104"/>
      <c r="HB889" s="104"/>
      <c r="HC889" s="104"/>
      <c r="HD889" s="104"/>
      <c r="HE889" s="104"/>
      <c r="HF889" s="104"/>
      <c r="HG889" s="104"/>
      <c r="HH889" s="104"/>
      <c r="HI889" s="104"/>
      <c r="HJ889" s="104"/>
      <c r="HK889" s="104"/>
      <c r="HL889" s="104"/>
      <c r="HM889" s="104"/>
      <c r="HN889" s="104"/>
      <c r="HO889" s="104"/>
      <c r="HP889" s="104"/>
      <c r="HQ889" s="64"/>
      <c r="HR889" s="65"/>
      <c r="HS889" s="65"/>
      <c r="HT889" s="65"/>
      <c r="HU889" s="65"/>
      <c r="HV889" s="65"/>
      <c r="HW889" s="105"/>
      <c r="HX889" s="65"/>
      <c r="HY889" s="280">
        <f t="shared" si="1011"/>
        <v>0</v>
      </c>
      <c r="HZ889" s="280">
        <f t="shared" si="1012"/>
        <v>0</v>
      </c>
      <c r="IA889" s="280">
        <f t="shared" si="1013"/>
        <v>0</v>
      </c>
      <c r="IB889" s="65"/>
      <c r="IC889" s="65"/>
    </row>
    <row r="890" spans="1:237" s="106" customFormat="1" ht="22.5" customHeight="1" thickBot="1" x14ac:dyDescent="0.3">
      <c r="A890" s="377" t="s">
        <v>3968</v>
      </c>
      <c r="B890" s="378" t="s">
        <v>3969</v>
      </c>
      <c r="C890" s="379" t="s">
        <v>3229</v>
      </c>
      <c r="D890" s="380" t="s">
        <v>3970</v>
      </c>
      <c r="E890" s="380" t="s">
        <v>3971</v>
      </c>
      <c r="F890" s="381" t="s">
        <v>3222</v>
      </c>
      <c r="G890" s="381" t="s">
        <v>3223</v>
      </c>
      <c r="H890" s="382" t="s">
        <v>252</v>
      </c>
      <c r="I890" s="383" t="s">
        <v>3972</v>
      </c>
      <c r="J890" s="421" t="s">
        <v>3227</v>
      </c>
      <c r="K890" s="424" t="s">
        <v>60</v>
      </c>
      <c r="L890" s="329">
        <f>CONTINUA!BV890</f>
        <v>0</v>
      </c>
      <c r="M890" s="329">
        <f>CONTINUA!BW890</f>
        <v>0</v>
      </c>
      <c r="N890" s="657"/>
      <c r="O890" s="658" t="s">
        <v>4241</v>
      </c>
      <c r="P890" s="659" t="s">
        <v>206</v>
      </c>
      <c r="Q890" s="400"/>
      <c r="R890" s="401"/>
      <c r="S890" s="400"/>
      <c r="T890" s="401"/>
      <c r="U890" s="400"/>
      <c r="V890" s="401"/>
      <c r="W890" s="400"/>
      <c r="X890" s="401"/>
      <c r="Y890" s="400"/>
      <c r="Z890" s="401"/>
      <c r="AA890" s="400"/>
      <c r="AB890" s="401"/>
      <c r="AC890" s="400"/>
      <c r="AD890" s="401"/>
      <c r="AE890" s="400"/>
      <c r="AF890" s="401"/>
      <c r="AG890" s="400"/>
      <c r="AH890" s="401"/>
      <c r="AI890" s="400"/>
      <c r="AJ890" s="401"/>
      <c r="AK890" s="400"/>
      <c r="AL890" s="401"/>
      <c r="AM890" s="400"/>
      <c r="AN890" s="401"/>
      <c r="AO890" s="400"/>
      <c r="AP890" s="401"/>
      <c r="AQ890" s="400"/>
      <c r="AR890" s="401"/>
      <c r="AS890" s="400"/>
      <c r="AT890" s="401"/>
      <c r="AU890" s="400"/>
      <c r="AV890" s="401"/>
      <c r="AW890" s="400"/>
      <c r="AX890" s="401"/>
      <c r="AY890" s="400"/>
      <c r="AZ890" s="401"/>
      <c r="BA890" s="400"/>
      <c r="BB890" s="401"/>
      <c r="BC890" s="400"/>
      <c r="BD890" s="401"/>
      <c r="BE890" s="400"/>
      <c r="BF890" s="401"/>
      <c r="BG890" s="400"/>
      <c r="BH890" s="401"/>
      <c r="BI890" s="400"/>
      <c r="BJ890" s="401"/>
      <c r="BK890" s="400"/>
      <c r="BL890" s="401"/>
      <c r="BM890" s="400"/>
      <c r="BN890" s="401"/>
      <c r="BO890" s="400"/>
      <c r="BP890" s="401"/>
      <c r="BQ890" s="400"/>
      <c r="BR890" s="401"/>
      <c r="BS890" s="400"/>
      <c r="BT890" s="401"/>
      <c r="BU890" s="400"/>
      <c r="BV890" s="401"/>
      <c r="BW890" s="400"/>
      <c r="BX890" s="401"/>
      <c r="BY890" s="400"/>
      <c r="BZ890" s="401"/>
      <c r="CA890" s="400"/>
      <c r="CB890" s="401"/>
      <c r="CC890" s="400"/>
      <c r="CD890" s="401"/>
      <c r="CE890" s="400"/>
      <c r="CF890" s="401"/>
      <c r="CG890" s="400"/>
      <c r="CH890" s="401"/>
      <c r="CI890" s="400"/>
      <c r="CJ890" s="401"/>
      <c r="CK890" s="400"/>
      <c r="CL890" s="401"/>
      <c r="CM890" s="400"/>
      <c r="CN890" s="401"/>
      <c r="CO890" s="400"/>
      <c r="CP890" s="401"/>
      <c r="CQ890" s="400"/>
      <c r="CR890" s="401"/>
      <c r="CS890" s="400"/>
      <c r="CT890" s="401"/>
      <c r="CU890" s="400"/>
      <c r="CV890" s="401"/>
      <c r="CW890" s="400"/>
      <c r="CX890" s="401"/>
      <c r="CY890" s="400"/>
      <c r="CZ890" s="401"/>
      <c r="DA890" s="400"/>
      <c r="DB890" s="401"/>
      <c r="DC890" s="400"/>
      <c r="DD890" s="401"/>
      <c r="DE890" s="400"/>
      <c r="DF890" s="401"/>
      <c r="DG890" s="400"/>
      <c r="DH890" s="401"/>
      <c r="DI890" s="400"/>
      <c r="DJ890" s="401"/>
      <c r="DK890" s="400"/>
      <c r="DL890" s="401"/>
      <c r="DM890" s="400"/>
      <c r="DN890" s="401"/>
      <c r="DO890" s="400"/>
      <c r="DP890" s="401"/>
      <c r="DQ890" s="400"/>
      <c r="DR890" s="401"/>
      <c r="DS890" s="400"/>
      <c r="DT890" s="401"/>
      <c r="DU890" s="400"/>
      <c r="DV890" s="401"/>
      <c r="DW890" s="400"/>
      <c r="DX890" s="401"/>
      <c r="DY890" s="400"/>
      <c r="DZ890" s="401"/>
      <c r="EA890" s="400"/>
      <c r="EB890" s="401"/>
      <c r="EC890" s="400"/>
      <c r="ED890" s="401"/>
      <c r="EE890" s="400"/>
      <c r="EF890" s="401"/>
      <c r="EG890" s="400"/>
      <c r="EH890" s="401"/>
      <c r="EI890" s="400"/>
      <c r="EJ890" s="447"/>
      <c r="EK890" s="512"/>
      <c r="EL890" s="515"/>
      <c r="EM890" s="450"/>
      <c r="EN890" s="348"/>
      <c r="EO890" s="348"/>
      <c r="EP890" s="179">
        <f t="shared" si="961"/>
        <v>0</v>
      </c>
      <c r="EQ890" s="179">
        <f t="shared" si="962"/>
        <v>0</v>
      </c>
      <c r="ER890" s="179">
        <f t="shared" si="963"/>
        <v>0</v>
      </c>
      <c r="ES890" s="179">
        <f t="shared" si="964"/>
        <v>0</v>
      </c>
      <c r="ET890" s="179">
        <f t="shared" si="965"/>
        <v>0</v>
      </c>
      <c r="EU890" s="179">
        <f t="shared" si="966"/>
        <v>0</v>
      </c>
      <c r="EV890" s="172">
        <f t="shared" si="967"/>
        <v>0</v>
      </c>
      <c r="EW890" s="253"/>
      <c r="EX890" s="254">
        <v>0</v>
      </c>
      <c r="EY890" s="180">
        <v>0</v>
      </c>
      <c r="EZ890" s="255">
        <v>0</v>
      </c>
      <c r="FA890" s="255">
        <v>0</v>
      </c>
      <c r="FB890" s="180">
        <f>SUM(FF890:GI890)/2</f>
        <v>0</v>
      </c>
      <c r="FC890" s="256">
        <f>N890*km*'VALORES TABELA'!$B$13</f>
        <v>0</v>
      </c>
      <c r="FD890" s="250">
        <f t="shared" si="1010"/>
        <v>0</v>
      </c>
      <c r="FE890" s="257"/>
      <c r="FF890" s="181">
        <f>((Q890+S890)*Percapita)+((R890+T890)*Cadeirante)</f>
        <v>0</v>
      </c>
      <c r="FG890" s="181">
        <f>((U890+W890)*Percapita/30*FG$4)+((V890+X890)*Cadeirante/30*FG$4)</f>
        <v>0</v>
      </c>
      <c r="FH890" s="181">
        <f>((Y890+AA890)*Percapita/30*FH$4)+((Z890+AB890)*Cadeirante/30*FH$4)</f>
        <v>0</v>
      </c>
      <c r="FI890" s="181">
        <f>((AC890+AE890)*Percapita/30*FI$4)+((AD890+AF890)*Cadeirante/30*FI$4)</f>
        <v>0</v>
      </c>
      <c r="FJ890" s="181">
        <f>((AG890+AI890)*Percapita/30*FJ$4)+((AH890+AJ890)*Cadeirante/30*FJ$4)</f>
        <v>0</v>
      </c>
      <c r="FK890" s="181">
        <f>((AK890+AM890)*Percapita/30*FK$4)+((AL890+AN890)*Cadeirante/30*FK$4)</f>
        <v>0</v>
      </c>
      <c r="FL890" s="181">
        <f>((AO890+AQ890)*Percapita/30*FL$4)+((AP890+AR890)*Cadeirante/30*FL$4)</f>
        <v>0</v>
      </c>
      <c r="FM890" s="181">
        <f>((AS890+AU890)*Percapita/30*FM$4)+((AT890+AV890)*Cadeirante/30*FM$4)</f>
        <v>0</v>
      </c>
      <c r="FN890" s="181">
        <f>((AW890+AY890)*Percapita/30*FN$4)+((AX890+AZ890)*Cadeirante/30*FN$4)</f>
        <v>0</v>
      </c>
      <c r="FO890" s="181">
        <f>((BA890+BC890)*Percapita/30*FO$4)+((BB890+BD890)*Cadeirante/30*FO$4)</f>
        <v>0</v>
      </c>
      <c r="FP890" s="181">
        <f>((BE890+BG890)*Percapita/30*FP$4)+((BF890+BH890)*Cadeirante/30*FP$4)</f>
        <v>0</v>
      </c>
      <c r="FQ890" s="181">
        <f>((BI890+BK890)*Percapita/30*FQ$4)+((BJ890+BL890)*Cadeirante/30*FQ$4)</f>
        <v>0</v>
      </c>
      <c r="FR890" s="181">
        <f>((BM890+BO890)*Percapita/30*FR$4)+((BN890+BP890)*Cadeirante/30*FR$4)</f>
        <v>0</v>
      </c>
      <c r="FS890" s="181">
        <f>((BQ890+BS890)*Percapita/30*FS$4)+((BR890+BT890)*Cadeirante/30*FS$4)</f>
        <v>0</v>
      </c>
      <c r="FT890" s="181">
        <f>((BU890+BW890)*Percapita/30*FT$4)+((BV890+BX890)*Cadeirante/30*FT$4)</f>
        <v>0</v>
      </c>
      <c r="FU890" s="181">
        <f>((BY890+CA890)*Percapita/30*FU$4)+((BZ890+CB890)*Cadeirante/30*FU$4)</f>
        <v>0</v>
      </c>
      <c r="FV890" s="181">
        <f>((CC890+CE890)*Percapita/30*FV$4)+((CD890+CF890)*Cadeirante/30*FV$4)</f>
        <v>0</v>
      </c>
      <c r="FW890" s="181">
        <f>((CG890+CI890)*Percapita/30*FW$4)+((CI890+CK890)*Cadeirante/30*FW$4)</f>
        <v>0</v>
      </c>
      <c r="FX890" s="181">
        <f>((CK890+CM890)*Percapita/30*FX$4)+((CL890+CN890)*Cadeirante/30*FX$4)</f>
        <v>0</v>
      </c>
      <c r="FY890" s="181">
        <f>((CO890+CQ890)*Percapita/30*FY$4)+((CP890+CR890)*Cadeirante/30*FY$4)</f>
        <v>0</v>
      </c>
      <c r="FZ890" s="181">
        <f>((CS890+CU890)*Percapita/30*FZ$4)+((CT890+CV890)*Cadeirante/30*FZ$4)</f>
        <v>0</v>
      </c>
      <c r="GA890" s="181">
        <f>((CW890+CY890)*Percapita/30*GA$4)+((CX890+CZ890)*Cadeirante/30*GA$4)</f>
        <v>0</v>
      </c>
      <c r="GB890" s="181">
        <f>((DA890+DC890)*Percapita/30*GB$4)+((DB890+DD890)*Cadeirante/30*GB$4)</f>
        <v>0</v>
      </c>
      <c r="GC890" s="181">
        <f>((DE890+DG890)*Percapita/30*GC$4)+((DF890+DH890)*Cadeirante/30*GC$4)</f>
        <v>0</v>
      </c>
      <c r="GD890" s="181">
        <f>((DI890+DK890)*Percapita/30*GD$4)+((DJ890+DL890)*Cadeirante/30*GD$4)</f>
        <v>0</v>
      </c>
      <c r="GE890" s="181">
        <f>((DM890+DO890)*Percapita/30*GE$4)+((DN890+DP890)*Cadeirante/30*GE$4)</f>
        <v>0</v>
      </c>
      <c r="GF890" s="181">
        <f>((DQ890+DS890)*Percapita/30*GF$4)+((DR890+DT890)*Cadeirante/30*GF$4)</f>
        <v>0</v>
      </c>
      <c r="GG890" s="181">
        <f>((DU890+DW890)*Percapita/30*GG$4)+((DV890+DX890)*Cadeirante/30*GG$4)</f>
        <v>0</v>
      </c>
      <c r="GH890" s="181">
        <f>((DY890+EA890)*Percapita/30*GH$4)+((DZ890+EB890)*Cadeirante/30*GH$4)</f>
        <v>0</v>
      </c>
      <c r="GI890" s="181">
        <f>((EC890+EE890)*Percapita/30*GI$4)+((ED890+EF890)*Cadeirante/30*GI$4)</f>
        <v>0</v>
      </c>
      <c r="GJ890" s="181">
        <f>((EG890+EI890)*Percapita)+((EH890+EJ890)*Cadeirante)</f>
        <v>0</v>
      </c>
      <c r="GK890" s="258"/>
      <c r="GL890" s="103">
        <f t="shared" si="968"/>
        <v>0</v>
      </c>
      <c r="GM890" s="124"/>
      <c r="GN890" s="182"/>
      <c r="GO890" s="182"/>
      <c r="GP890" s="182"/>
      <c r="GQ890" s="182"/>
      <c r="GR890" s="182"/>
      <c r="GS890" s="182"/>
      <c r="GT890" s="182"/>
      <c r="GU890" s="182"/>
      <c r="GV890" s="182"/>
      <c r="GW890" s="182"/>
      <c r="GX890" s="182"/>
      <c r="GY890" s="182"/>
      <c r="GZ890" s="182"/>
      <c r="HA890" s="182"/>
      <c r="HB890" s="182"/>
      <c r="HC890" s="182"/>
      <c r="HD890" s="182"/>
      <c r="HE890" s="182"/>
      <c r="HF890" s="182"/>
      <c r="HG890" s="182"/>
      <c r="HH890" s="182"/>
      <c r="HI890" s="182"/>
      <c r="HJ890" s="182"/>
      <c r="HK890" s="182"/>
      <c r="HL890" s="182"/>
      <c r="HM890" s="182"/>
      <c r="HN890" s="182"/>
      <c r="HO890" s="182"/>
      <c r="HP890" s="259"/>
      <c r="HQ890" s="64"/>
      <c r="HW890" s="257"/>
      <c r="HY890" s="280">
        <f t="shared" si="1011"/>
        <v>0</v>
      </c>
      <c r="HZ890" s="280">
        <f t="shared" si="1012"/>
        <v>0</v>
      </c>
      <c r="IA890" s="280">
        <f t="shared" si="1013"/>
        <v>0</v>
      </c>
    </row>
    <row r="891" spans="1:237" s="106" customFormat="1" ht="22.5" customHeight="1" x14ac:dyDescent="0.25">
      <c r="A891" t="s">
        <v>3973</v>
      </c>
      <c r="B891" s="522" t="s">
        <v>3974</v>
      </c>
      <c r="C891" s="523">
        <v>1</v>
      </c>
      <c r="D891" s="524" t="s">
        <v>3975</v>
      </c>
      <c r="E891" s="524" t="s">
        <v>3976</v>
      </c>
      <c r="F891" s="525" t="s">
        <v>3222</v>
      </c>
      <c r="G891" s="525" t="s">
        <v>3223</v>
      </c>
      <c r="H891" s="350" t="s">
        <v>252</v>
      </c>
      <c r="I891" s="351" t="s">
        <v>3977</v>
      </c>
      <c r="J891" s="409" t="s">
        <v>3227</v>
      </c>
      <c r="K891" s="410" t="s">
        <v>3228</v>
      </c>
      <c r="L891" s="329">
        <f>CONTINUA!BV891</f>
        <v>0</v>
      </c>
      <c r="M891" s="329">
        <f>CONTINUA!BW891</f>
        <v>0</v>
      </c>
      <c r="N891" s="657"/>
      <c r="O891" s="658" t="s">
        <v>4242</v>
      </c>
      <c r="P891" s="659" t="s">
        <v>206</v>
      </c>
      <c r="Q891" s="400">
        <v>17</v>
      </c>
      <c r="R891" s="401"/>
      <c r="S891" s="400"/>
      <c r="T891" s="401"/>
      <c r="U891" s="400"/>
      <c r="V891" s="401"/>
      <c r="W891" s="400"/>
      <c r="X891" s="401"/>
      <c r="Y891" s="400"/>
      <c r="Z891" s="401"/>
      <c r="AA891" s="400"/>
      <c r="AB891" s="401"/>
      <c r="AC891" s="400"/>
      <c r="AD891" s="401"/>
      <c r="AE891" s="400"/>
      <c r="AF891" s="401"/>
      <c r="AG891" s="400"/>
      <c r="AH891" s="401"/>
      <c r="AI891" s="400"/>
      <c r="AJ891" s="401"/>
      <c r="AK891" s="400"/>
      <c r="AL891" s="401"/>
      <c r="AM891" s="400"/>
      <c r="AN891" s="401"/>
      <c r="AO891" s="400"/>
      <c r="AP891" s="401"/>
      <c r="AQ891" s="400"/>
      <c r="AR891" s="401"/>
      <c r="AS891" s="400"/>
      <c r="AT891" s="401"/>
      <c r="AU891" s="400"/>
      <c r="AV891" s="401"/>
      <c r="AW891" s="400"/>
      <c r="AX891" s="401"/>
      <c r="AY891" s="400"/>
      <c r="AZ891" s="401"/>
      <c r="BA891" s="400"/>
      <c r="BB891" s="401"/>
      <c r="BC891" s="400"/>
      <c r="BD891" s="401"/>
      <c r="BE891" s="400"/>
      <c r="BF891" s="401"/>
      <c r="BG891" s="400"/>
      <c r="BH891" s="401"/>
      <c r="BI891" s="400"/>
      <c r="BJ891" s="401"/>
      <c r="BK891" s="400"/>
      <c r="BL891" s="401"/>
      <c r="BM891" s="400"/>
      <c r="BN891" s="401"/>
      <c r="BO891" s="400"/>
      <c r="BP891" s="401"/>
      <c r="BQ891" s="400"/>
      <c r="BR891" s="401"/>
      <c r="BS891" s="400"/>
      <c r="BT891" s="401"/>
      <c r="BU891" s="400"/>
      <c r="BV891" s="401"/>
      <c r="BW891" s="400"/>
      <c r="BX891" s="401"/>
      <c r="BY891" s="400"/>
      <c r="BZ891" s="401"/>
      <c r="CA891" s="400"/>
      <c r="CB891" s="401"/>
      <c r="CC891" s="400"/>
      <c r="CD891" s="401"/>
      <c r="CE891" s="400"/>
      <c r="CF891" s="401"/>
      <c r="CG891" s="400"/>
      <c r="CH891" s="401"/>
      <c r="CI891" s="400"/>
      <c r="CJ891" s="401"/>
      <c r="CK891" s="400"/>
      <c r="CL891" s="401"/>
      <c r="CM891" s="400"/>
      <c r="CN891" s="401"/>
      <c r="CO891" s="400"/>
      <c r="CP891" s="401"/>
      <c r="CQ891" s="400"/>
      <c r="CR891" s="401"/>
      <c r="CS891" s="400"/>
      <c r="CT891" s="401"/>
      <c r="CU891" s="400"/>
      <c r="CV891" s="401"/>
      <c r="CW891" s="400"/>
      <c r="CX891" s="401"/>
      <c r="CY891" s="400"/>
      <c r="CZ891" s="401"/>
      <c r="DA891" s="400"/>
      <c r="DB891" s="401"/>
      <c r="DC891" s="400"/>
      <c r="DD891" s="401"/>
      <c r="DE891" s="400"/>
      <c r="DF891" s="401"/>
      <c r="DG891" s="400"/>
      <c r="DH891" s="401"/>
      <c r="DI891" s="400"/>
      <c r="DJ891" s="401"/>
      <c r="DK891" s="400"/>
      <c r="DL891" s="401"/>
      <c r="DM891" s="400"/>
      <c r="DN891" s="401"/>
      <c r="DO891" s="400"/>
      <c r="DP891" s="401"/>
      <c r="DQ891" s="400"/>
      <c r="DR891" s="401"/>
      <c r="DS891" s="400"/>
      <c r="DT891" s="401"/>
      <c r="DU891" s="400"/>
      <c r="DV891" s="401"/>
      <c r="DW891" s="400"/>
      <c r="DX891" s="401"/>
      <c r="DY891" s="400"/>
      <c r="DZ891" s="401"/>
      <c r="EA891" s="400"/>
      <c r="EB891" s="401"/>
      <c r="EC891" s="400"/>
      <c r="ED891" s="401"/>
      <c r="EE891" s="400"/>
      <c r="EF891" s="401"/>
      <c r="EG891" s="400"/>
      <c r="EH891" s="401"/>
      <c r="EI891" s="400"/>
      <c r="EJ891" s="447"/>
      <c r="EK891" s="510"/>
      <c r="EL891" s="513"/>
      <c r="EM891" s="520"/>
      <c r="EN891" s="520"/>
      <c r="EO891" s="520"/>
      <c r="EP891" s="171">
        <f t="shared" si="961"/>
        <v>17</v>
      </c>
      <c r="EQ891" s="171">
        <f t="shared" si="962"/>
        <v>0</v>
      </c>
      <c r="ER891" s="171">
        <f t="shared" si="963"/>
        <v>0</v>
      </c>
      <c r="ES891" s="171">
        <f t="shared" si="964"/>
        <v>0</v>
      </c>
      <c r="ET891" s="171">
        <f t="shared" si="965"/>
        <v>0</v>
      </c>
      <c r="EU891" s="171">
        <f t="shared" si="966"/>
        <v>0</v>
      </c>
      <c r="EV891" s="172">
        <f t="shared" si="967"/>
        <v>17</v>
      </c>
      <c r="EW891" s="367">
        <f>IF(C891=4,IF(MAX(Q891:EJ893)&gt;0,(Especiall/30*(IF(($G891-$F891)=($G$5-$F$5),30,IF(DAY($G891)=31,($G891-$F891),($G891-$F891)+1)))),0),0)</f>
        <v>0</v>
      </c>
      <c r="EX891" s="248">
        <f t="shared" ref="EX891:EX894" si="1014">FF891</f>
        <v>26368.79</v>
      </c>
      <c r="EY891" s="174">
        <f>(L891*regular)+(M891*Cadeirantee)</f>
        <v>0</v>
      </c>
      <c r="EZ891" s="249">
        <f>SUMIF(FG891:GJ891,"&gt;0")</f>
        <v>0</v>
      </c>
      <c r="FA891" s="249">
        <f>SUMIF(FG891:GJ891,"&lt;0")+SUMIF(GN891:HP891,"&lt;0")</f>
        <v>0</v>
      </c>
      <c r="FB891" s="174">
        <v>0</v>
      </c>
      <c r="FC891" s="175">
        <f>N891*km*'VALORES TABELA'!$B$13</f>
        <v>0</v>
      </c>
      <c r="FD891" s="250">
        <f>GL891</f>
        <v>0</v>
      </c>
      <c r="FE891" s="176">
        <f>(EW891+EW892+EW893+EW894+EX891+EX892+EX893+EX894+EY891+EY892+EY893+EY894+EY895+EZ891+EZ892+EZ893+EZ894+FA891+FA892+FA893+FA894+FC891+FC892+FC893+FC894+HY891-HZ891-IA891+FD891+FD892+FD893+FD894+FB895)</f>
        <v>27563.78</v>
      </c>
      <c r="FF891" s="177">
        <f>IF(C891=4,SUM(Q891+Q892+Q893+S891+S892+S893)*Percapita/30*FF$4+(R891+R892+R893+T891+T892+T893)*Cadeirante/30*FF$4,IF(C891=3,IF(Q894+S894=10,Fixo/30*FF$4+(Q891+Q892+Q893+S891+S892+S893)*Percapita/30*FF$4+(R894+T894)*Cadeirante/30*FF$4,IF(Q894+S894&lt;=9,(Q894+S894)*Crechee/30*FF$4)+(R894+T894)*Cadeirante/30*FF$4+(Q891+Q892+Q893+S891+S892+S893)*Percapita/30*FF$4)+IF(Q894+S894&gt;=11,Fixo/30*FF$4+(Q894+S894-10)*Crechee/30*FF$4,0),IF(C891=2,IF(R891+R892+R893+R894+T891+T892+T893+T894=1,Cadeirante/30*FF$4,IF(R891+R892+R893+R894+T891+T892+T893+T894=2,Fixo/30*FF$4,IF(R891+R892+R893+R894+T891+T892+T893+T894&gt;2,Fixo/30*FF$4+(R891+R892+R893+R894+T891+T892+T893+T894-2)*Cadeirante/30*FF$4)))+(Q891+Q892+Q893+S891+S892+S893)*Percapita/30*FF$4+(Q894+S894)*Crechee/30*FF$4,IF(C891=1,IF(Q891+Q892+Q893+R891+R892+R893+S891+S892+S893+T891+T892+T893&lt;=15,(Q891+Q892+Q893+S891+S892+S893)*Percapita/30*FF$4,IF(Q891+Q892+Q893+R891+R892+R893+S891+S892+S893+T891+T892+T893&gt;=16,Fixo/30*FF$4+(Q891+Q892+Q893+R891+R892+R893+S891+S892+S893+T891+T892-16)*Percapita/30*FF$4))))))</f>
        <v>26368.79</v>
      </c>
      <c r="FG891" s="177">
        <f>IF(C891=4,SUM(U891+U892+U893+W891+W892+W893)*Percapita/30*FG$4+(V891+V892+V893+X891+X892+X893)*Cadeirante/30*FG$4,IF(C891=3,IF(U894+W894=10,Fixo/30*FG$4+(U891+U892+U893+W891+W892+W893)*Percapita/30*FG$4+(V894+X894)*Cadeirante/30*FG$4,IF(U894+W894&lt;=9,(U894+W894)*Crechee/30*FG$4)+(V894+X894)*Cadeirante/30*FG$4+(U891+U892+U893+W891+W892+W893)*Percapita/30*FG$4)+IF(U894+W894&gt;=11,Fixo/30*FG$4+(U894+W894-10)*Crechee/30*FG$4,0),IF(C891=2,IF(V891+V892+V893+V894+X891+X892+X893+X894=1,Cadeirante/30*FG$4,IF(V891+V892+V893+V894+X891+X892+X893+X894=2,Fixo/30*FG$4,IF(V891+V892+V893+V894+X891+X892+X893+X894&gt;2,Fixo/30*FG$4+(V891+V892+V893+V894+X891+X892+X893+X894-2)*Cadeirante/30*FG$4)))+(U891+U892+U893+W891+W892+W893)*Percapita/30*FG$4+(U894+W894)*Crechee/30*FG$4,IF(C891=1,IF(U891+U892+U893+V891+V892+V893+W891+W892+W893+X891+X892+X893&lt;=15,(U891+U892+U893+W891+W892+W893)*Percapita/30*FG$4,IF(U891+U892+U893+V891+V892+V893+W891+W892+W893+X891+X892+X893&gt;=16,Fixo/30*FG$4+(U891+U892+U893+V891+V892+V893+W891+W892+W893+X891+X892-16)*Percapita/30*FG$4))))))</f>
        <v>0</v>
      </c>
      <c r="FH891" s="177">
        <f>IF(C891=4,SUM(Y891+Y892+Y893+AA891+AA892+AA893)*Percapita/30*FH$4+(Z891+Z892+Z893+AB891+AB892+AB893)*Cadeirante/30*FH$4,IF(C891=3,IF(Y894+AA894=10,Fixo/30*FH$4+(Y891+Y892+Y893+AA891+AA892+AA893)*Percapita/30*FH$4+(Z894+AB894)*Cadeirante/30*FH$4,IF(Y894+AA894&lt;=9,(Y894+AA894)*Crechee/30*FH$4)+(Z894+AB894)*Cadeirante/30*FH$4+(Y891+Y892+Y893+AA891+AA892+AA893)*Percapita/30*FH$4)+IF(Y894+AA894&gt;=11,Fixo/30*FH$4+(Y894+AA894-10)*Crechee/30*FH$4,0),IF(C891=2,IF(Z891+Z892+Z893+Z894+AB891+AB892+AB893+AB894=1,Cadeirante/30*FH$4,IF(Z891+Z892+Z893+Z894+AB891+AB892+AB893+AB894=2,Fixo/30*FH$4,IF(Z891+Z892+Z893+Z894+AB891+AB892+AB893+AB894&gt;2,Fixo/30*FH$4+(Z891+Z892+Z893+Z894+AB891+AB892+AB893+AB894-2)*Cadeirante/30*FH$4)))+(Y891+Y892+Y893+AA891+AA892+AA893)*Percapita/30*FH$4+(Y894+AA894)*Crechee/30*FH$4,IF(C891=1,IF(Y891+Y892+Y893+Z891+Z892+Z893+AA891+AA892+AA893+AB891+AB892+AB893&lt;=15,(Y891+Y892+Y893+AA891+AA892+AA893)*Percapita/30*FH$4,IF(Y891+Y892+Y893+Z891+Z892+Z893+AA891+AA892+AA893+AB891+AB892+AB893&gt;=16,Fixo/30*FH$4+(Y891+Y892+Y893+Z891+Z892+Z893+AA891+AA892+AA893+AB891+AB892-16)*Percapita/30*FH$4))))))</f>
        <v>0</v>
      </c>
      <c r="FI891" s="177">
        <f>IF(C891=4,SUM(AC891+AC892+AC893+AE891+AE892+AE893)*Percapita/30*FI$4+(AD891+AD892+AD893+AF891+AF892+AF893)*Cadeirante/30*FI$4,IF(C891=3,IF(AC894+AE894=10,Fixo/30*FI$4+(AC891+AC892+AC893+AE891+AE892+AE893)*Percapita/30*FI$4+(AD894+AF894)*Cadeirante/30*FI$4,IF(AC894+AE894&lt;=9,(AC894+AE894)*Crechee/30*FI$4)+(AD894+AF894)*Cadeirante/30*FI$4+(AC891+AC892+AC893+AE891+AE892+AE893)*Percapita/30*FI$4)+IF(AC894+AE894&gt;=11,Fixo/30*FI$4+(AC894+AE894-10)*Crechee/30*FI$4,0),IF(C891=2,IF(AD891+AD892+AD893+AD894+AF891+AF892+AF893+AF894=1,Cadeirante/30*FI$4,IF(AD891+AD892+AD893+AD894+AF891+AF892+AF893+AF894=2,Fixo/30*FI$4,IF(AD891+AD892+AD893+AD894+AF891+AF892+AF893+AF894&gt;2,Fixo/30*FI$4+(AD891+AD892+AD893+AD894+AF891+AF892+AF893+AF894-2)*Cadeirante/30*FI$4)))+(AC891+AC892+AC893+AE891+AE892+AE893)*Percapita/30*FI$4+(AC894+AE894)*Crechee/30*FI$4,IF(C891=1,IF(AC891+AC892+AC893+AD891+AD892+AD893+AE891+AE892+AE893+AF891+AF892+AF893&lt;=15,(AC891+AC892+AC893+AE891+AE892+AE893)*Percapita/30*FI$4,IF(AC891+AC892+AC893+AD891+AD892+AD893+AE891+AE892+AE893+AF891+AF892+AF893&gt;=16,Fixo/30*FI$4+(AC891+AC892+AC893+AD891+AD892+AD893+AE891+AE892+AE893+AF891+AF892-16)*Percapita/30*FI$4))))))</f>
        <v>0</v>
      </c>
      <c r="FJ891" s="177">
        <f>IF(C891=4,SUM(AG891+AG892+AG893+AI891+AI892+AI893)*Percapita/30*FJ$4+(AH891+AH892+AH893+AJ891+AJ892+AJ893)*Cadeirante/30*FJ$4,IF(C891=3,IF(AG894+AI894=10,Fixo/30*FJ$4+(AG891+AG892+AG893+AI891+AI892+AI893)*Percapita/30*FJ$4+(AH894+AJ894)*Cadeirante/30*FJ$4,IF(AG894+AI894&lt;=9,(AG894+AI894)*Crechee/30*FJ$4)+(AH894+AJ894)*Cadeirante/30*FJ$4+(AG891+AG892+AG893+AI891+AI892+AI893)*Percapita/30*FJ$4)+IF(AG894+AI894&gt;=11,Fixo/30*FJ$4+(AG894+AI894-10)*Crechee/30*FJ$4,0),IF(C891=2,IF(AH891+AH892+AH893+AH894+AJ891+AJ892+AJ893+AJ894=1,Cadeirante/30*FJ$4,IF(AH891+AH892+AH893+AH894+AJ891+AJ892+AJ893+AJ894=2,Fixo/30*FJ$4,IF(AH891+AH892+AH893+AH894+AJ891+AJ892+AJ893+AJ894&gt;2,Fixo/30*FJ$4+(AH891+AH892+AH893+AH894+AJ891+AJ892+AJ893+AJ894-2)*Cadeirante/30*FJ$4)))+(AG891+AG892+AG893+AI891+AI892+AI893)*Percapita/30*FJ$4+(AG894+AI894)*Crechee/30*FJ$4,IF(C891=1,IF(AG891+AG892+AG893+AH891+AH892+AH893+AI891+AI892+AI893+AJ891+AJ892+AJ893&lt;=15,(AG891+AG892+AG893+AI891+AI892+AI893)*Percapita/30*FJ$4,IF(AG891+AG892+AG893+AH891+AH892+AH893+AI891+AI892+AI893+AJ891+AJ892+AJ893&gt;=16,Fixo/30*FJ$4+(AG891+AG892+AG893+AH891+AH892+AH893+AI891+AI892+AI893+AJ891+AJ892-16)*Percapita/30*FJ$4))))))</f>
        <v>0</v>
      </c>
      <c r="FK891" s="177">
        <f>IF(C891=4,SUM(AK891+AK892+AK893+AM891+AM892+AM893)*Percapita/30*FK$4+(AL891+AL892+AL893+AN891+AN892+AN893)*Cadeirante/30*FK$4,IF(C891=3,IF(AK894+AM894=10,Fixo/30*FK$4+(AK891+AK892+AK893+AM891+AM892+AM893)*Percapita/30*FK$4+(AL894+AN894)*Cadeirante/30*FK$4,IF(AK894+AM894&lt;=9,(AK894+AM894)*Crechee/30*FK$4)+(AL894+AN894)*Cadeirante/30*FK$4+(AK891+AK892+AK893+AM891+AM892+AM893)*Percapita/30*FK$4)+IF(AK894+AM894&gt;=11,Fixo/30*FK$4+(AK894+AM894-10)*Crechee/30*FK$4,0),IF(C891=2,IF(AL891+AL892+AL893+AL894+AN891+AN892+AN893+AN894=1,Cadeirante/30*FK$4,IF(AL891+AL892+AL893+AL894+AN891+AN892+AN893+AN894=2,Fixo/30*FK$4,IF(AL891+AL892+AL893+AL894+AN891+AN892+AN893+AN894&gt;2,Fixo/30*FK$4+(AL891+AL892+AL893+AL894+AN891+AN892+AN893+AN894-2)*Cadeirante/30*FK$4)))+(AK891+AK892+AK893+AM891+AM892+AM893)*Percapita/30*FK$4+(AK894+AM894)*Crechee/30*FK$4,IF(C891=1,IF(AK891+AK892+AK893+AL891+AL892+AL893+AM891+AM892+AM893+AN891+AN892+AN893&lt;=15,(AK891+AK892+AK893+AM891+AM892+AM893)*Percapita/30*FK$4,IF(AK891+AK892+AK893+AL891+AL892+AL893+AM891+AM892+AM893+AN891+AN892+AN893&gt;=16,Fixo/30*FK$4+(AK891+AK892+AK893+AL891+AL892+AL893+AM891+AM892+AM893+AN891+AN892-16)*Percapita/30*FK$4))))))</f>
        <v>0</v>
      </c>
      <c r="FL891" s="177">
        <f>IF(C891=4,SUM(AO891+AO892+AO893+AQ891+AQ892+AQ893)*Percapita/30*FL$4+(AP891+AP892+AP893+AR891+AR892+AR893)*Cadeirante/30*FL$4,IF(C891=3,IF(AO894+AQ894=10,Fixo/30*FL$4+(AO891+AO892+AO893+AQ891+AQ892+AQ893)*Percapita/30*FL$4+(AP894+AR894)*Cadeirante/30*FL$4,IF(AO894+AQ894&lt;=9,(AO894+AQ894)*Crechee/30*FL$4)+(AP894+AR894)*Cadeirante/30*FL$4+(AO891+AO892+AO893+AQ891+AQ892+AQ893)*Percapita/30*FL$4)+IF(AO894+AQ894&gt;=11,Fixo/30*FL$4+(AO894+AQ894-10)*Crechee/30*FL$4,0),IF(C891=2,IF(AP891+AP892+AP893+AP894+AR891+AR892+AR893+AR894=1,Cadeirante/30*FL$4,IF(AP891+AP892+AP893+AP894+AR891+AR892+AR893+AR894=2,Fixo/30*FL$4,IF(AP891+AP892+AP893+AP894+AR891+AR892+AR893+AR894&gt;2,Fixo/30*FL$4+(AP891+AP892+AP893+AP894+AR891+AR892+AR893+AR894-2)*Cadeirante/30*FL$4)))+(AO891+AO892+AO893+AQ891+AQ892+AQ893)*Percapita/30*FL$4+(AO894+AQ894)*Crechee/30*FL$4,IF(C891=1,IF(AO891+AO892+AO893+AP891+AP892+AP893+AQ891+AQ892+AQ893+AR891+AR892+AR893&lt;=15,(AO891+AO892+AO893+AQ891+AQ892+AQ893)*Percapita/30*FL$4,IF(AO891+AO892+AO893+AP891+AP892+AP893+AQ891+AQ892+AQ893+AR891+AR892+AR893&gt;=16,Fixo/30*FL$4+(AO891+AO892+AO893+AP891+AP892+AP893+AQ891+AQ892+AQ893+AR891+AR892-16)*Percapita/30*FL$4))))))</f>
        <v>0</v>
      </c>
      <c r="FM891" s="177">
        <f>IF(C891=4,SUM(AS891+AS892+AS893+AU891+AU892+AU893)*Percapita/30*FM$4+(AT891+AT892+AT893+AV891+AV892+AV893)*Cadeirante/30*FM$4,IF(C891=3,IF(AS894+AU894=10,Fixo/30*FM$4+(AS891+AS892+AS893+AU891+AU892+AU893)*Percapita/30*FM$4+(AT894+AV894)*Cadeirante/30*FM$4,IF(AS894+AU894&lt;=9,(AS894+AU894)*Crechee/30*FM$4)+(AT894+AV894)*Cadeirante/30*FM$4+(AS891+AS892+AS893+AU891+AU892+AU893)*Percapita/30*FM$4)+IF(AS894+AU894&gt;=11,Fixo/30*FM$4+(AS894+AU894-10)*Crechee/30*FM$4,0),IF(C891=2,IF(AT891+AT892+AT893+AT894+AV891+AV892+AV893+AV894=1,Cadeirante/30*FM$4,IF(AT891+AT892+AT893+AT894+AV891+AV892+AV893+AV894=2,Fixo/30*FM$4,IF(AT891+AT892+AT893+AT894+AV891+AV892+AV893+AV894&gt;2,Fixo/30*FM$4+(AT891+AT892+AT893+AT894+AV891+AV892+AV893+AV894-2)*Cadeirante/30*FM$4)))+(AS891+AS892+AS893+AU891+AU892+AU893)*Percapita/30*FM$4+(AS894+AU894)*Crechee/30*FM$4,IF(C891=1,IF(AS891+AS892+AS893+AT891+AT892+AT893+AU891+AU892+AU893+AV891+AV892+AV893&lt;=15,(AS891+AS892+AS893+AU891+AU892+AU893)*Percapita/30*FM$4,IF(AS891+AS892+AS893+AT891+AT892+AT893+AU891+AU892+AU893+AV891+AV892+AV893&gt;=16,Fixo/30*FM$4+(AS891+AS892+AS893+AT891+AT892+AT893+AU891+AU892+AU893+AV891+AV892-16)*Percapita/30*FM$4))))))</f>
        <v>0</v>
      </c>
      <c r="FN891" s="177">
        <f>IF(C891=4,SUM(AW891+AW892+AW893+AY891+AY892+AY893)*Percapita/30*FN$4+(AX891+AX892+AX893+AZ891+AZ892+AZ893)*Cadeirante/30*FN$4,IF(C891=3,IF(AW894+AY894=10,Fixo/30*FN$4+(AW891+AW892+AW893+AY891+AY892+AY893)*Percapita/30*FN$4+(AX894+AZ894)*Cadeirante/30*FN$4,IF(AW894+AY894&lt;=9,(AW894+AY894)*Crechee/30*FN$4)+(AX894+AZ894)*Cadeirante/30*FN$4+(AW891+AW892+AW893+AY891+AY892+AY893)*Percapita/30*FN$4)+IF(AW894+AY894&gt;=11,Fixo/30*FN$4+(AW894+AY894-10)*Crechee/30*FN$4,0),IF(C891=2,IF(AX891+AX892+AX893+AX894+AZ891+AZ892+AZ893+AZ894=1,Cadeirante/30*FN$4,IF(AX891+AX892+AX893+AX894+AZ891+AZ892+AZ893+AZ894=2,Fixo/30*FN$4,IF(AX891+AX892+AX893+AX894+AZ891+AZ892+AZ893+AZ894&gt;2,Fixo/30*FN$4+(AX891+AX892+AX893+AX894+AZ891+AZ892+AZ893+AZ894-2)*Cadeirante/30*FN$4)))+(AW891+AW892+AW893+AY891+AY892+AY893)*Percapita/30*FN$4+(AW894+AY894)*Crechee/30*FN$4,IF(C891=1,IF(AW891+AW892+AW893+AX891+AX892+AX893+AY891+AY892+AY893+AZ891+AZ892+AZ893&lt;=15,(AW891+AW892+AW893+AY891+AY892+AY893)*Percapita/30*FN$4,IF(AW891+AW892+AW893+AX891+AX892+AX893+AY891+AY892+AY893+AZ891+AZ892+AZ893&gt;=16,Fixo/30*FN$4+(AW891+AW892+AW893+AX891+AX892+AX893+AY891+AY892+AY893+AZ891+AZ892-16)*Percapita/30*FN$4))))))</f>
        <v>0</v>
      </c>
      <c r="FO891" s="177">
        <f>IF(C891=4,SUM(BA891+BA892+BA893+BC891+BC892+BC893)*Percapita/30*FO$4+(BB891+BB892+BB893+BD891+BD892+BD893)*Cadeirante/30*FO$4,IF(C891=3,IF(BA894+BC894=10,Fixo/30*FO$4+(BA891+BA892+BA893+BC891+BC892+BC893)*Percapita/30*FO$4+(BB894+BD894)*Cadeirante/30*FO$4,IF(BA894+BC894&lt;=9,(BA894+BC894)*Crechee/30*FO$4)+(BB894+BD894)*Cadeirante/30*FO$4+(BA891+BA892+BA893+BC891+BC892+BC893)*Percapita/30*FO$4)+IF(BA894+BC894&gt;=11,Fixo/30*FO$4+(BA894+BC894-10)*Crechee/30*FO$4,0),IF(C891=2,IF(BB891+BB892+BB893+BB894+BD891+BD892+BD893+BD894=1,Cadeirante/30*FO$4,IF(BB891+BB892+BB893+BB894+BD891+BD892+BD893+BD894=2,Fixo/30*FO$4,IF(BB891+BB892+BB893+BB894+BD891+BD892+BD893+BD894&gt;2,Fixo/30*FO$4+(BB891+BB892+BB893+BB894+BD891+BD892+BD893+BD894-2)*Cadeirante/30*FO$4)))+(BA891+BA892+BA893+BC891+BC892+BC893)*Percapita/30*FO$4+(BA894+BC894)*Crechee/30*FO$4,IF(C891=1,IF(BA891+BA892+BA893+BB891+BB892+BB893+BC891+BC892+BC893+BD891+BD892+BD893&lt;=15,(BA891+BA892+BA893+BC891+BC892+BC893)*Percapita/30*FO$4,IF(BA891+BA892+BA893+BB891+BB892+BB893+BC891+BC892+BC893+BD891+BD892+BD893&gt;=16,Fixo/30*FO$4+(BA891+BA892+BA893+BB891+BB892+BB893+BC891+BC892+BC893+BD891+BD892-16)*Percapita/30*FO$4))))))</f>
        <v>0</v>
      </c>
      <c r="FP891" s="177">
        <f>IF(C891=4,SUM(BE891+BE892+BE893+BG891+BG892+BG893)*Percapita/30*FP$4+(BF891+BF892+BF893+BH891+BH892+BH893)*Cadeirante/30*FP$4,IF(C891=3,IF(BE894+BG894=10,Fixo/30*FP$4+(BE891+BE892+BE893+BG891+BG892+BG893)*Percapita/30*FP$4+(BF894+BH894)*Cadeirante/30*FP$4,IF(BE894+BG894&lt;=9,(BE894+BG894)*Crechee/30*FP$4)+(BF894+BH894)*Cadeirante/30*FP$4+(BE891+BE892+BE893+BG891+BG892+BG893)*Percapita/30*FP$4)+IF(BE894+BG894&gt;=11,Fixo/30*FP$4+(BE894+BG894-10)*Crechee/30*FP$4,0),IF(C891=2,IF(BF891+BF892+BF893+BF894+BH891+BH892+BH893+BH894=1,Cadeirante/30*FP$4,IF(BF891+BF892+BF893+BF894+BH891+BH892+BH893+BH894=2,Fixo/30*FP$4,IF(BF891+BF892+BF893+BF894+BH891+BH892+BH893+BH894&gt;2,Fixo/30*FP$4+(BF891+BF892+BF893+BF894+BH891+BH892+BH893+BH894-2)*Cadeirante/30*FP$4)))+(BE891+BE892+BE893+BG891+BG892+BG893)*Percapita/30*FP$4+(BE894+BG894)*Crechee/30*FP$4,IF(C891=1,IF(BE891+BE892+BE893+BF891+BF892+BF893+BG891+BG892+BG893+BH891+BH892+BH893&lt;=15,(BE891+BE892+BE893+BG891+BG892+BG893)*Percapita/30*FP$4,IF(BE891+BE892+BE893+BF891+BF892+BF893+BG891+BG892+BG893+BH891+BH892+BH893&gt;=16,Fixo/30*FP$4+(BE891+BE892+BE893+BF891+BF892+BF893+BG891+BG892+BG893+BH891+BH892-16)*Percapita/30*FP$4))))))</f>
        <v>0</v>
      </c>
      <c r="FQ891" s="177">
        <f>IF(C891=4,SUM(BI891+BI892+BI893+BK891+BK892+BK893)*Percapita/30*FQ$4+(BJ891+BJ892+BJ893+BL891+BL892+BL893)*Cadeirante/30*FQ$4,IF(C891=3,IF(BI894+BK894=10,Fixo/30*FQ$4+(BI891+BI892+BI893+BK891+BK892+BK893)*Percapita/30*FQ$4+(BJ894+BL894)*Cadeirante/30*FQ$4,IF(BI894+BK894&lt;=9,(BI894+BK894)*Crechee/30*FQ$4)+(BJ894+BL894)*Cadeirante/30*FQ$4+(BI891+BI892+BI893+BK891+BK892+BK893)*Percapita/30*FQ$4)+IF(BI894+BK894&gt;=11,Fixo/30*FQ$4+(BI894+BK894-10)*Crechee/30*FQ$4,0),IF(C891=2,IF(BJ891+BJ892+BJ893+BJ894+BL891+BL892+BL893+BL894=1,Cadeirante/30*FQ$4,IF(BJ891+BJ892+BJ893+BJ894+BL891+BL892+BL893+BL894=2,Fixo/30*FQ$4,IF(BJ891+BJ892+BJ893+BJ894+BL891+BL892+BL893+BL894&gt;2,Fixo/30*FQ$4+(BJ891+BJ892+BJ893+BJ894+BL891+BL892+BL893+BL894-2)*Cadeirante/30*FQ$4)))+(BI891+BI892+BI893+BK891+BK892+BK893)*Percapita/30*FQ$4+(BI894+BK894)*Crechee/30*FQ$4,IF(C891=1,IF(BI891+BI892+BI893+BJ891+BJ892+BJ893+BK891+BK892+BK893+BL891+BL892+BL893&lt;=15,(BI891+BI892+BI893+BK891+BK892+BK893)*Percapita/30*FQ$4,IF(BI891+BI892+BI893+BJ891+BJ892+BJ893+BK891+BK892+BK893+BL891+BL892+BL893&gt;=16,Fixo/30*FQ$4+(BI891+BI892+BI893+BJ891+BJ892+BJ893+BK891+BK892+BK893+BL891+BL892-16)*Percapita/30*FQ$4))))))</f>
        <v>0</v>
      </c>
      <c r="FR891" s="177">
        <f>IF(C891=4,SUM(BM891+BM892+BM893+BO891+BO892+BO893)*Percapita/30*FR$4+(BN891+BN892+BN893+BP891+BP892+BP893)*Cadeirante/30*FR$4,IF(C891=3,IF(BM894+BO894=10,Fixo/30*FR$4+(BM891+BM892+BM893+BO891+BO892+BO893)*Percapita/30*FR$4+(BN894+BP894)*Cadeirante/30*FR$4,IF(BM894+BO894&lt;=9,(BM894+BO894)*Crechee/30*FR$4)+(BN894+BP894)*Cadeirante/30*FR$4+(BM891+BM892+BM893+BO891+BO892+BO893)*Percapita/30*FR$4)+IF(BM894+BO894&gt;=11,Fixo/30*FR$4+(BM894+BO894-10)*Crechee/30*FR$4,0),IF(C891=2,IF(BN891+BN892+BN893+BN894+BP891+BP892+BP893+BP894=1,Cadeirante/30*FR$4,IF(BN891+BN892+BN893+BN894+BP891+BP892+BP893+BP894=2,Fixo/30*FR$4,IF(BN891+BN892+BN893+BN894+BP891+BP892+BP893+BP894&gt;2,Fixo/30*FR$4+(BN891+BN892+BN893+BN894+BP891+BP892+BP893+BP894-2)*Cadeirante/30*FR$4)))+(BM891+BM892+BM893+BO891+BO892+BO893)*Percapita/30*FR$4+(BM894+BO894)*Crechee/30*FR$4,IF(C891=1,IF(BM891+BM892+BM893+BN891+BN892+BN893+BO891+BO892+BO893+BP891+BP892+BP893&lt;=15,(BM891+BM892+BM893+BO891+BO892+BO893)*Percapita/30*FR$4,IF(BM891+BM892+BM893+BN891+BN892+BN893+BO891+BO892+BO893+BP891+BP892+BP893&gt;=16,Fixo/30*FR$4+(BM891+BM892+BM893+BN891+BN892+BN893+BO891+BO892+BO893+BP891+BP892-16)*Percapita/30*FR$4))))))</f>
        <v>0</v>
      </c>
      <c r="FS891" s="177">
        <f>IF(C891=4,SUM(BQ891+BQ892+BQ893+BS891+BS892+BS893)*Percapita/30*FS$4+(BR891+BR892+BR893+BT891+BT892+BT893)*Cadeirante/30*FS$4,IF(C891=3,IF(BQ894+BS894=10,Fixo/30*FS$4+(BQ891+BQ892+BQ893+BS891+BS892+BS893)*Percapita/30*FS$4+(BR894+BT894)*Cadeirante/30*FS$4,IF(BQ894+BS894&lt;=9,(BQ894+BS894)*Crechee/30*FS$4)+(BR894+BT894)*Cadeirante/30*FS$4+(BQ891+BQ892+BQ893+BS891+BS892+BS893)*Percapita/30*FS$4)+IF(BQ894+BS894&gt;=11,Fixo/30*FS$4+(BQ894+BS894-10)*Crechee/30*FS$4,0),IF(C891=2,IF(BR891+BR892+BR893+BR894+BT891+BT892+BT893+BT894=1,Cadeirante/30*FS$4,IF(BR891+BR892+BR893+BR894+BT891+BT892+BT893+BT894=2,Fixo/30*FS$4,IF(BR891+BR892+BR893+BR894+BT891+BT892+BT893+BT894&gt;2,Fixo/30*FS$4+(BR891+BR892+BR893+BR894+BT891+BT892+BT893+BT894-2)*Cadeirante/30*FS$4)))+(BQ891+BQ892+BQ893+BS891+BS892+BS893)*Percapita/30*FS$4+(BQ894+BS894)*Crechee/30*FS$4,IF(C891=1,IF(BQ891+BQ892+BQ893+BR891+BR892+BR893+BS891+BS892+BS893+BT891+BT892+BT893&lt;=15,(BQ891+BQ892+BQ893+BS891+BS892+BS893)*Percapita/30*FS$4,IF(BQ891+BQ892+BQ893+BR891+BR892+BR893+BS891+BS892+BS893+BT891+BT892+BT893&gt;=16,Fixo/30*FS$4+(BQ891+BQ892+BQ893+BR891+BR892+BR893+BS891+BS892+BS893+BT891+BT892-16)*Percapita/30*FS$4))))))</f>
        <v>0</v>
      </c>
      <c r="FT891" s="177">
        <f>IF(C891=4,SUM(BU891+BU892+BU893+BW891+BW892+BW893)*Percapita/30*FT$4+(BV891+BV892+BV893+BX891+BX892+BX893)*Cadeirante/30*FT$4,IF(C891=3,IF(BU894+BW894=10,Fixo/30*FT$4+(BU891+BU892+BU893+BW891+BW892+BW893)*Percapita/30*FT$4+(BV894+BX894)*Cadeirante/30*FT$4,IF(BU894+BW894&lt;=9,(BU894+BW894)*Crechee/30*FT$4)+(BV894+BX894)*Cadeirante/30*FT$4+(BU891+BU892+BU893+BW891+BW892+BW893)*Percapita/30*FT$4)+IF(BU894+BW894&gt;=11,Fixo/30*FT$4+(BU894+BW894-10)*Crechee/30*FT$4,0),IF(C891=2,IF(BV891+BV892+BV893+BV894+BX891+BX892+BX893+BX894=1,Cadeirante/30*FT$4,IF(BV891+BV892+BV893+BV894+BX891+BX892+BX893+BX894=2,Fixo/30*FT$4,IF(BV891+BV892+BV893+BV894+BX891+BX892+BX893+BX894&gt;2,Fixo/30*FT$4+(BV891+BV892+BV893+BV894+BX891+BX892+BX893+BX894-2)*Cadeirante/30*FT$4)))+(BU891+BU892+BU893+BW891+BW892+BW893)*Percapita/30*FT$4+(BU894+BW894)*Crechee/30*FT$4,IF(C891=1,IF(BU891+BU892+BU893+BV891+BV892+BV893+BW891+BW892+BW893+BX891+BX892+BX893&lt;=15,(BU891+BU892+BU893+BW891+BW892+BW893)*Percapita/30*FT$4,IF(BU891+BU892+BU893+BV891+BV892+BV893+BW891+BW892+BW893+BX891+BX892+BX893&gt;=16,Fixo/30*FT$4+(BU891+BU892+BU893+BV891+BV892+BV893+BW891+BW892+BW893+BX891+BX892-16)*Percapita/30*FT$4))))))</f>
        <v>0</v>
      </c>
      <c r="FU891" s="177">
        <f>IF(C891=4,SUM(BY891+BY892+BY893+CA891+CA892+CA893)*Percapita/30*FU$4+(BZ891+BZ892+BZ893+CB891+CB892+CB893)*Cadeirante/30*FU$4,IF(C891=3,IF(BY894+CA894=10,Fixo/30*FU$4+(BY891+BY892+BY893+CA891+CA892+CA893)*Percapita/30*FU$4+(BZ894+CB894)*Cadeirante/30*FU$4,IF(BY894+CA894&lt;=9,(BY894+CA894)*Crechee/30*FU$4)+(BZ894+CB894)*Cadeirante/30*FU$4+(BY891+BY892+BY893+CA891+CA892+CA893)*Percapita/30*FU$4)+IF(BY894+CA894&gt;=11,Fixo/30*FU$4+(BY894+CA894-10)*Crechee/30*FU$4,0),IF(C891=2,IF(BZ891+BZ892+BZ893+BZ894+CB891+CB892+CB893+CB894=1,Cadeirante/30*FU$4,IF(BZ891+BZ892+BZ893+BZ894+CB891+CB892+CB893+CB894=2,Fixo/30*FU$4,IF(BZ891+BZ892+BZ893+BZ894+CB891+CB892+CB893+CB894&gt;2,Fixo/30*FU$4+(BZ891+BZ892+BZ893+BZ894+CB891+CB892+CB893+CB894-2)*Cadeirante/30*FU$4)))+(BY891+BY892+BY893+CA891+CA892+CA893)*Percapita/30*FU$4+(BY894+CA894)*Crechee/30*FU$4,IF(C891=1,IF(BY891+BY892+BY893+BZ891+BZ892+BZ893+CA891+CA892+CA893+CB891+CB892+CB893&lt;=15,(BY891+BY892+BY893+CA891+CA892+CA893)*Percapita/30*FU$4,IF(BY891+BY892+BY893+BZ891+BZ892+BZ893+CA891+CA892+CA893+CB891+CB892+CB893&gt;=16,Fixo/30*FU$4+(BY891+BY892+BY893+BZ891+BZ892+BZ893+CA891+CA892+CA893+CB891+CB892-16)*Percapita/30*FU$4))))))</f>
        <v>0</v>
      </c>
      <c r="FV891" s="177">
        <f>IF(C891=4,SUM(CC891+CC892+CC893+CE891+CE892+CE893)*Percapita/30*FV$4+(CD891+CD892+CD893+CF891+CF892+CF893)*Cadeirante/30*FV$4,IF(C891=3,IF(CC894+CE894=10,Fixo/30*FV$4+(CC891+CC892+CC893+CE891+CE892+CE893)*Percapita/30*FV$4+(CD894+CF894)*Cadeirante/30*FV$4,IF(CC894+CE894&lt;=9,(CC894+CE894)*Crechee/30*FV$4)+(CD894+CF894)*Cadeirante/30*FV$4+(CC891+CC892+CC893+CE891+CE892+CE893)*Percapita/30*FV$4)+IF(CC894+CE894&gt;=11,Fixo/30*FV$4+(CC894+CE894-10)*Crechee/30*FV$4,0),IF(C891=2,IF(CD891+CD892+CD893+CD894+CF891+CF892+CF893+CF894=1,Cadeirante/30*FV$4,IF(CD891+CD892+CD893+CD894+CF891+CF892+CF893+CF894=2,Fixo/30*FV$4,IF(CD891+CD892+CD893+CD894+CF891+CF892+CF893+CF894&gt;2,Fixo/30*FV$4+(CD891+CD892+CD893+CD894+CF891+CF892+CF893+CF894-2)*Cadeirante/30*FV$4)))+(CC891+CC892+CC893+CE891+CE892+CE893)*Percapita/30*FV$4+(CC894+CE894)*Crechee/30*FV$4,IF(C891=1,IF(CC891+CC892+CC893+CD891+CD892+CD893+CE891+CE892+CE893+CF891+CF892+CF893&lt;=15,(CC891+CC892+CC893+CE891+CE892+CE893)*Percapita/30*FV$4,IF(CC891+CC892+CC893+CD891+CD892+CD893+CE891+CE892+CE893+CF891+CF892+CF893&gt;=16,Fixo/30*FV$4+(CC891+CC892+CC893+CD891+CD892+CD893+CE891+CE892+CE893+CF891+CF892-16)*Percapita/30*FV$4))))))</f>
        <v>0</v>
      </c>
      <c r="FW891" s="177">
        <f>IF(C891=4,SUM(CG891+CG892+CG893+CI891+CI892+CI893)*Percapita/30*FW$4+(CH891+CH892+CH893+CJ891+CJ892+CJ893)*Cadeirante/30*FW$4,IF(C891=3,IF(CG894+CI894=10,Fixo/30*FW$4+(CG891+CG892+CG893+CI891+CI892+CI893)*Percapita/30*FW$4+(CH894+CJ894)*Cadeirante/30*FW$4,IF(CG894+CI894&lt;=9,(CG894+CI894)*Crechee/30*FW$4)+(CH894+CJ894)*Cadeirante/30*FW$4+(CG891+CG892+CG893+CI891+CI892+CI893)*Percapita/30*FW$4)+IF(CG894+CI894&gt;=11,Fixo/30*FW$4+(CG894+CI894-10)*Crechee/30*FW$4,0),IF(C891=2,IF(CH891+CH892+CH893+CH894+CJ891+CJ892+CJ893+CJ894=1,Cadeirante/30*FW$4,IF(CH891+CH892+CH893+CH894+CJ891+CJ892+CJ893+CJ894=2,Fixo/30*FW$4,IF(CH891+CH892+CH893+CH894+CJ891+CJ892+CJ893+CJ894&gt;2,Fixo/30*FW$4+(CH891+CH892+CH893+CH894+CJ891+CJ892+CJ893+CJ894-2)*Cadeirante/30*FW$4)))+(CG891+CG892+CG893+CI891+CI892+CI893)*Percapita/30*FW$4+(CG894+CI894)*Crechee/30*FW$4,IF(C891=1,IF(CG891+CG892+CG893+CH891+CH892+CH893+CI891+CI892+CI893+CJ891+CJ892+CJ893&lt;=15,(CG891+CG892+CG893+CI891+CI892+CI893)*Percapita/30*FW$4,IF(CG891+CG892+CG893+CH891+CH892+CH893+CI891+CI892+CI893+CJ891+CJ892+CJ893&gt;=16,Fixo/30*FW$4+(CG891+CG892+CG893+CH891+CH892+CH893+CI891+CI892+CI893+CJ891+CJ892-16)*Percapita/30*FW$4))))))</f>
        <v>0</v>
      </c>
      <c r="FX891" s="177">
        <f>IF(C891=4,SUM(CK891+CK892+CK893+CM891+CM892+CM893)*Percapita/30*FX$4+(CL891+CL892+CL893+CN891+CN892+CN893)*Cadeirante/30*FX$4,IF(C891=3,IF(CK894+CM894=10,Fixo/30*FX$4+(CK891+CK892+CK893+CM891+CM892+CM893)*Percapita/30*FX$4+(CL894+CN894)*Cadeirante/30*FX$4,IF(CK894+CM894&lt;=9,(CK894+CM894)*Crechee/30*FX$4)+(CL894+CN894)*Cadeirante/30*FX$4+(CK891+CK892+CK893+CM891+CM892+CM893)*Percapita/30*FX$4)+IF(CK894+CM894&gt;=11,Fixo/30*FX$4+(CK894+CM894-10)*Crechee/30*FX$4,0),IF(C891=2,IF(CL891+CL892+CL893+CL894+CN891+CN892+CN893+CN894=1,Cadeirante/30*FX$4,IF(CL891+CL892+CL893+CL894+CN891+CN892+CN893+CN894=2,Fixo/30*FX$4,IF(CL891+CL892+CL893+CL894+CN891+CN892+CN893+CN894&gt;2,Fixo/30*FX$4+(CL891+CL892+CL893+CL894+CN891+CN892+CN893+CN894-2)*Cadeirante/30*FX$4)))+(CK891+CK892+CK893+CM891+CM892+CM893)*Percapita/30*FX$4+(CK894+CM894)*Crechee/30*FX$4,IF(C891=1,IF(CK891+CK892+CK893+CL891+CL892+CL893+CM891+CM892+CM893+CN891+CN892+CN893&lt;=15,(CK891+CK892+CK893+CM891+CM892+CM893)*Percapita/30*FX$4,IF(CK891+CK892+CK893+CL891+CL892+CL893+CM891+CM892+CM893+CN891+CN892+CN893&gt;=16,Fixo/30*FX$4+(CK891+CK892+CK893+CL891+CL892+CL893+CM891+CM892+CM893+CN891+CN892-16)*Percapita/30*FX$4))))))</f>
        <v>0</v>
      </c>
      <c r="FY891" s="177">
        <f>IF(C891=4,SUM(CO891+CO892+CO893+CQ891+CQ892+CQ893)*Percapita/30*FY$4+(CP891+CP892+CP893+CR891+CR892+CR893)*Cadeirante/30*FY$4,IF(C891=3,IF(CO894+CQ894=10,Fixo/30*FY$4+(CO891+CO892+CO893+CQ891+CQ892+CQ893)*Percapita/30*FY$4+(CP894+CR894)*Cadeirante/30*FY$4,IF(CO894+CQ894&lt;=9,(CO894+CQ894)*Crechee/30*FY$4)+(CP894+CR894)*Cadeirante/30*FY$4+(CO891+CO892+CO893+CQ891+CQ892+CQ893)*Percapita/30*FY$4)+IF(CO894+CQ894&gt;=11,Fixo/30*FY$4+(CO894+CQ894-10)*Crechee/30*FY$4,0),IF(C891=2,IF(CP891+CP892+CP893+CP894+CR891+CR892+CR893+CR894=1,Cadeirante/30*FY$4,IF(CP891+CP892+CP893+CP894+CR891+CR892+CR893+CR894=2,Fixo/30*FY$4,IF(CP891+CP892+CP893+CP894+CR891+CR892+CR893+CR894&gt;2,Fixo/30*FY$4+(CP891+CP892+CP893+CP894+CR891+CR892+CR893+CR894-2)*Cadeirante/30*FY$4)))+(CO891+CO892+CO893+CQ891+CQ892+CQ893)*Percapita/30*FY$4+(CO894+CQ894)*Crechee/30*FY$4,IF(C891=1,IF(CO891+CO892+CO893+CP891+CP892+CP893+CQ891+CQ892+CQ893+CR891+CR892+CR893&lt;=15,(CO891+CO892+CO893+CQ891+CQ892+CQ893)*Percapita/30*FY$4,IF(CO891+CO892+CO893+CP891+CP892+CP893+CQ891+CQ892+CQ893+CR891+CR892+CR893&gt;=16,Fixo/30*FY$4+(CO891+CO892+CO893+CP891+CP892+CP893+CQ891+CQ892+CQ893+CR891+CR892-16)*Percapita/30*FY$4))))))</f>
        <v>0</v>
      </c>
      <c r="FZ891" s="177">
        <f>IF(C891=4,SUM(CS891+CS892+CS893+CU891+CU892+CU893)*Percapita/30*FZ$4+(CT891+CT892+CT893+CV891+CV892+CV893)*Cadeirante/30*FZ$4,IF(C891=3,IF(CS894+CU894=10,Fixo/30*FZ$4+(CS891+CS892+CS893+CU891+CU892+CU893)*Percapita/30*FZ$4+(CT894+CV894)*Cadeirante/30*FZ$4,IF(CS894+CU894&lt;=9,(CS894+CU894)*Crechee/30*FZ$4)+(CT894+CV894)*Cadeirante/30*FZ$4+(CS891+CS892+CS893+CU891+CU892+CU893)*Percapita/30*FZ$4)+IF(CS894+CU894&gt;=11,Fixo/30*FZ$4+(CS894+CU894-10)*Crechee/30*FZ$4,0),IF(C891=2,IF(CT891+CT892+CT893+CT894+CV891+CV892+CV893+CV894=1,Cadeirante/30*FZ$4,IF(CT891+CT892+CT893+CT894+CV891+CV892+CV893+CV894=2,Fixo/30*FZ$4,IF(CT891+CT892+CT893+CT894+CV891+CV892+CV893+CV894&gt;2,Fixo/30*FZ$4+(CT891+CT892+CT893+CT894+CV891+CV892+CV893+CV894-2)*Cadeirante/30*FZ$4)))+(CS891+CS892+CS893+CU891+CU892+CU893)*Percapita/30*FZ$4+(CS894+CU894)*Crechee/30*FZ$4,IF(C891=1,IF(CS891+CS892+CS893+CT891+CT892+CT893+CU891+CU892+CU893+CV891+CV892+CV893&lt;=15,(CS891+CS892+CS893+CU891+CU892+CU893)*Percapita/30*FZ$4,IF(CS891+CS892+CS893+CT891+CT892+CT893+CU891+CU892+CU893+CV891+CV892+CV893&gt;=16,Fixo/30*FZ$4+(CS891+CS892+CS893+CT891+CT892+CT893+CU891+CU892+CU893+CV891+CV892-16)*Percapita/30*FZ$4))))))</f>
        <v>0</v>
      </c>
      <c r="GA891" s="177">
        <f>IF(C891=4,SUM(CW891+CW892+CW893+CY891+CY892+CY893)*Percapita/30*GA$4+(CX891+CX892+CX893+CZ891+CZ892+CZ893)*Cadeirante/30*GA$4,IF(C891=3,IF(CW894+CY894=10,Fixo/30*GA$4+(CW891+CW892+CW893+CY891+CY892+CY893)*Percapita/30*GA$4+(CX894+CZ894)*Cadeirante/30*GA$4,IF(CW894+CY894&lt;=9,(CW894+CY894)*Crechee/30*GA$4)+(CX894+CZ894)*Cadeirante/30*GA$4+(CW891+CW892+CW893+CY891+CY892+CY893)*Percapita/30*GA$4)+IF(CW894+CY894&gt;=11,Fixo/30*GA$4+(CW894+CY894-10)*Crechee/30*GA$4,0),IF(C891=2,IF(CX891+CX892+CX893+CX894+CZ891+CZ892+CZ893+CZ894=1,Cadeirante/30*GA$4,IF(CX891+CX892+CX893+CX894+CZ891+CZ892+CZ893+CZ894=2,Fixo/30*GA$4,IF(CX891+CX892+CX893+CX894+CZ891+CZ892+CZ893+CZ894&gt;2,Fixo/30*GA$4+(CX891+CX892+CX893+CX894+CZ891+CZ892+CZ893+CZ894-2)*Cadeirante/30*GA$4)))+(CW891+CW892+CW893+CY891+CY892+CY893)*Percapita/30*GA$4+(CW894+CY894)*Crechee/30*GA$4,IF(C891=1,IF(CW891+CW892+CW893+CX891+CX892+CX893+CY891+CY892+CY893+CZ891+CZ892+CZ893&lt;=15,(CW891+CW892+CW893+CY891+CY892+CY893)*Percapita/30*GA$4,IF(CW891+CW892+CW893+CX891+CX892+CX893+CY891+CY892+CY893+CZ891+CZ892+CZ893&gt;=16,Fixo/30*GA$4+(CW891+CW892+CW893+CX891+CX892+CX893+CY891+CY892+CY893+CZ891+CZ892-16)*Percapita/30*GA$4))))))</f>
        <v>0</v>
      </c>
      <c r="GB891" s="177">
        <f>IF(C891=4,SUM(DA891+DA892+DA893+DC891+DC892+DC893)*Percapita/30*GB$4+(DB891+DB892+DB893+DD891+DD892+DD893)*Cadeirante/30*GB$4,IF(C891=3,IF(DA894+DC894=10,Fixo/30*GB$4+(DA891+DA892+DA893+DC891+DC892+DC893)*Percapita/30*GB$4+(DB894+DD894)*Cadeirante/30*GB$4,IF(DA894+DC894&lt;=9,(DA894+DC894)*Crechee/30*GB$4)+(DB894+DD894)*Cadeirante/30*GB$4+(DA891+DA892+DA893+DC891+DC892+DC893)*Percapita/30*GB$4)+IF(DA894+DC894&gt;=11,Fixo/30*GB$4+(DA894+DC894-10)*Crechee/30*GB$4,0),IF(C891=2,IF(DB891+DB892+DB893+DB894+DD891+DD892+DD893+DD894=1,Cadeirante/30*GB$4,IF(DB891+DB892+DB893+DB894+DD891+DD892+DD893+DD894=2,Fixo/30*GB$4,IF(DB891+DB892+DB893+DB894+DD891+DD892+DD893+DD894&gt;2,Fixo/30*GB$4+(DB891+DB892+DB893+DB894+DD891+DD892+DD893+DD894-2)*Cadeirante/30*GB$4)))+(DA891+DA892+DA893+DC891+DC892+DC893)*Percapita/30*GB$4+(DA894+DC894)*Crechee/30*GB$4,IF(C891=1,IF(DA891+DA892+DA893+DB891+DB892+DB893+DC891+DC892+DC893+DD891+DD892+DD893&lt;=15,(DA891+DA892+DA893+DC891+DC892+DC893)*Percapita/30*GB$4,IF(DA891+DA892+DA893+DB891+DB892+DB893+DC891+DC892+DC893+DD891+DD892+DD893&gt;=16,Fixo/30*GB$4+(DA891+DA892+DA893+DB891+DB892+DB893+DC891+DC892+DC893+DD891+DD892-16)*Percapita/30*GB$4))))))</f>
        <v>0</v>
      </c>
      <c r="GC891" s="177">
        <f>IF(C891=4,SUM(DE891+DE892+DE893+DG891+DG892+DG893)*Percapita/30*GC$4+(DF891+DF892+DF893+DH891+DH892+DH893)*Cadeirante/30*GC$4,IF(C891=3,IF(DE894+DG894=10,Fixo/30*GC$4+(DE891+DE892+DE893+DG891+DG892+DG893)*Percapita/30*GC$4+(DF894+DH894)*Cadeirante/30*GC$4,IF(DE894+DG894&lt;=9,(DE894+DG894)*Crechee/30*GC$4)+(DF894+DH894)*Cadeirante/30*GC$4+(DE891+DE892+DE893+DG891+DG892+DG893)*Percapita/30*GC$4)+IF(DE894+DG894&gt;=11,Fixo/30*GC$4+(DE894+DG894-10)*Crechee/30*GC$4,0),IF(C891=2,IF(DF891+DF892+DF893+DF894+DH891+DH892+DH893+DH894=1,Cadeirante/30*GC$4,IF(DF891+DF892+DF893+DF894+DH891+DH892+DH893+DH894=2,Fixo/30*GC$4,IF(DF891+DF892+DF893+DF894+DH891+DH892+DH893+DH894&gt;2,Fixo/30*GC$4+(DF891+DF892+DF893+DF894+DH891+DH892+DH893+DH894-2)*Cadeirante/30*GC$4)))+(DE891+DE892+DE893+DG891+DG892+DG893)*Percapita/30*GC$4+(DE894+DG894)*Crechee/30*GC$4,IF(C891=1,IF(DE891+DE892+DE893+DF891+DF892+DF893+DG891+DG892+DG893+DH891+DH892+DH893&lt;=15,(DE891+DE892+DE893+DG891+DG892+DG893)*Percapita/30*GC$4,IF(DE891+DE892+DE893+DF891+DF892+DF893+DG891+DG892+DG893+DH891+DH892+DH893&gt;=16,Fixo/30*GC$4+(DE891+DE892+DE893+DF891+DF892+DF893+DG891+DG892+DG893+DH891+DH892-16)*Percapita/30*GC$4))))))</f>
        <v>0</v>
      </c>
      <c r="GD891" s="177">
        <f>IF(C891=4,SUM(DI891+DI892+DI893+DK891+DK892+DK893)*Percapita/30*GD$4+(DJ891+DJ892+DJ893+DL891+DL892+DL893)*Cadeirante/30*GD$4,IF(C891=3,IF(DI894+DK894=10,Fixo/30*GD$4+(DI891+DI892+DI893+DK891+DK892+DK893)*Percapita/30*GD$4+(DJ894+DL894)*Cadeirante/30*GD$4,IF(DI894+DK894&lt;=9,(DI894+DK894)*Crechee/30*GD$4)+(DJ894+DL894)*Cadeirante/30*GD$4+(DI891+DI892+DI893+DK891+DK892+DK893)*Percapita/30*GD$4)+IF(DI894+DK894&gt;=11,Fixo/30*GD$4+(DI894+DK894-10)*Crechee/30*GD$4,0),IF(C891=2,IF(DJ891+DJ892+DJ893+DJ894+DL891+DL892+DL893+DL894=1,Cadeirante/30*GD$4,IF(DJ891+DJ892+DJ893+DJ894+DL891+DL892+DL893+DL894=2,Fixo/30*GD$4,IF(DJ891+DJ892+DJ893+DJ894+DL891+DL892+DL893+DL894&gt;2,Fixo/30*GD$4+(DJ891+DJ892+DJ893+DJ894+DL891+DL892+DL893+DL894-2)*Cadeirante/30*GD$4)))+(DI891+DI892+DI893+DK891+DK892+DK893)*Percapita/30*GD$4+(DI894+DK894)*Crechee/30*GD$4,IF(C891=1,IF(DI891+DI892+DI893+DJ891+DJ892+DJ893+DK891+DK892+DK893+DL891+DL892+DL893&lt;=15,(DI891+DI892+DI893+DK891+DK892+DK893)*Percapita/30*GD$4,IF(DI891+DI892+DI893+DJ891+DJ892+DJ893+DK891+DK892+DK893+DL891+DL892+DL893&gt;=16,Fixo/30*GD$4+(DI891+DI892+DI893+DJ891+DJ892+DJ893+DK891+DK892+DK893+DL891+DL892-16)*Percapita/30*GD$4))))))</f>
        <v>0</v>
      </c>
      <c r="GE891" s="177">
        <f>IF(C891=4,SUM(DM891+DM892+DM893+DO891+DO892+DO893)*Percapita/30*GE$4+(DN891+DN892+DN893+DP891+DP892+DP893)*Cadeirante/30*GE$4,IF(C891=3,IF(DM894+DO894=10,Fixo/30*GE$4+(DM891+DM892+DM893+DO891+DO892+DO893)*Percapita/30*GE$4+(DN894+DP894)*Cadeirante/30*GE$4,IF(DM894+DO894&lt;=9,(DM894+DO894)*Crechee/30*GE$4)+(DN894+DP894)*Cadeirante/30*GE$4+(DM891+DM892+DM893+DO891+DO892+DO893)*Percapita/30*GE$4)+IF(DM894+DO894&gt;=11,Fixo/30*GE$4+(DM894+DO894-10)*Crechee/30*GE$4,0),IF(C891=2,IF(DN891+DN892+DN893+DN894+DP891+DP892+DP893+DP894=1,Cadeirante/30*GE$4,IF(DN891+DN892+DN893+DN894+DP891+DP892+DP893+DP894=2,Fixo/30*GE$4,IF(DN891+DN892+DN893+DN894+DP891+DP892+DP893+DP894&gt;2,Fixo/30*GE$4+(DN891+DN892+DN893+DN894+DP891+DP892+DP893+DP894-2)*Cadeirante/30*GE$4)))+(DM891+DM892+DM893+DO891+DO892+DO893)*Percapita/30*GE$4+(DM894+DO894)*Crechee/30*GE$4,IF(C891=1,IF(DM891+DM892+DM893+DN891+DN892+DN893+DO891+DO892+DO893+DP891+DP892+DP893&lt;=15,(DM891+DM892+DM893+DO891+DO892+DO893)*Percapita/30*GE$4,IF(DM891+DM892+DM893+DN891+DN892+DN893+DO891+DO892+DO893+DP891+DP892+DP893&gt;=16,Fixo/30*GE$4+(DM891+DM892+DM893+DN891+DN892+DN893+DO891+DO892+DO893+DP891+DP892-16)*Percapita/30*GE$4))))))</f>
        <v>0</v>
      </c>
      <c r="GF891" s="177">
        <f>IF(C891=4,SUM(DQ891+DQ892+DQ893+DS891+DS892+DS893)*Percapita/30*GF$4+(DR891+DR892+DR893+DT891+DT892+DT893)*Cadeirante/30*GF$4,IF(C891=3,IF(DQ894+DS894=10,Fixo/30*GF$4+(DQ891+DQ892+DQ893+DS891+DS892+DS893)*Percapita/30*GF$4+(DR894+DT894)*Cadeirante/30*GF$4,IF(DQ894+DS894&lt;=9,(DQ894+DS894)*Crechee/30*GF$4)+(DR894+DT894)*Cadeirante/30*GF$4+(DQ891+DQ892+DQ893+DS891+DS892+DS893)*Percapita/30*GF$4)+IF(DQ894+DS894&gt;=11,Fixo/30*GF$4+(DQ894+DS894-10)*Crechee/30*GF$4,0),IF(C891=2,IF(DR891+DR892+DR893+DR894+DT891+DT892+DT893+DT894=1,Cadeirante/30*GF$4,IF(DR891+DR892+DR893+DR894+DT891+DT892+DT893+DT894=2,Fixo/30*GF$4,IF(DR891+DR892+DR893+DR894+DT891+DT892+DT893+DT894&gt;2,Fixo/30*GF$4+(DR891+DR892+DR893+DR894+DT891+DT892+DT893+DT894-2)*Cadeirante/30*GF$4)))+(DQ891+DQ892+DQ893+DS891+DS892+DS893)*Percapita/30*GF$4+(DQ894+DS894)*Crechee/30*GF$4,IF(C891=1,IF(DQ891+DQ892+DQ893+DR891+DR892+DR893+DS891+DS892+DS893+DT891+DT892+DT893&lt;=15,(DQ891+DQ892+DQ893+DS891+DS892+DS893)*Percapita/30*GF$4,IF(DQ891+DQ892+DQ893+DR891+DR892+DR893+DS891+DS892+DS893+DT891+DT892+DT893&gt;=16,Fixo/30*GF$4+(DQ891+DQ892+DQ893+DR891+DR892+DR893+DS891+DS892+DS893+DT891+DT892-16)*Percapita/30*GF$4))))))</f>
        <v>0</v>
      </c>
      <c r="GG891" s="177">
        <f>IF(C891=4,SUM(DU891+DU892+DU893+DW891+DW892+DW893)*Percapita/30*GG$4+(DV891+DV892+DV893+DX891+DX892+DX893)*Cadeirante/30*GG$4,IF(C891=3,IF(DU894+DW894=10,Fixo/30*GG$4+(DU891+DU892+DU893+DW891+DW892+DW893)*Percapita/30*GG$4+(DV894+DX894)*Cadeirante/30*GG$4,IF(DU894+DW894&lt;=9,(DU894+DW894)*Crechee/30*GG$4)+(DV894+DX894)*Cadeirante/30*GG$4+(DU891+DU892+DU893+DW891+DW892+DW893)*Percapita/30*GG$4)+IF(DU894+DW894&gt;=11,Fixo/30*GG$4+(DU894+DW894-10)*Crechee/30*GG$4,0),IF(C891=2,IF(DV891+DV892+DV893+DV894+DX891+DX892+DX893+DX894=1,Cadeirante/30*GG$4,IF(DV891+DV892+DV893+DV894+DX891+DX892+DX893+DX894=2,Fixo/30*GG$4,IF(DV891+DV892+DV893+DV894+DX891+DX892+DX893+DX894&gt;2,Fixo/30*GG$4+(DV891+DV892+DV893+DV894+DX891+DX892+DX893+DX894-2)*Cadeirante/30*GG$4)))+(DU891+DU892+DU893+DW891+DW892+DW893)*Percapita/30*GG$4+(DU894+DW894)*Crechee/30*GG$4,IF(C891=1,IF(DU891+DU892+DU893+DV891+DV892+DV893+DW891+DW892+DW893+DX891+DX892+DX893&lt;=15,(DU891+DU892+DU893+DW891+DW892+DW893)*Percapita/30*GG$4,IF(DU891+DU892+DU893+DV891+DV892+DV893+DW891+DW892+DW893+DX891+DX892+DX893&gt;=16,Fixo/30*GG$4+(DU891+DU892+DU893+DV891+DV892+DV893+DW891+DW892+DW893+DX891+DX892-16)*Percapita/30*GG$4))))))</f>
        <v>0</v>
      </c>
      <c r="GH891" s="177">
        <f>IF(C891=4,SUM(DY891+DY892+DY893+EA891+EA892+EA893)*Percapita/30*GH$4+(DZ891+DZ892+DZ893+EB891+EB892+EB893)*Cadeirante/30*GH$4,IF(C891=3,IF(DY894+EA894=10,Fixo/30*GH$4+(DY891+DY892+DY893+EA891+EA892+EA893)*Percapita/30*GH$4+(DZ894+EB894)*Cadeirante/30*GH$4,IF(DY894+EA894&lt;=9,(DY894+EA894)*Crechee/30*GH$4)+(DZ894+EB894)*Cadeirante/30*GH$4+(DY891+DY892+DY893+EA891+EA892+EA893)*Percapita/30*GH$4)+IF(DY894+EA894&gt;=11,Fixo/30*GH$4+(DY894+EA894-10)*Crechee/30*GH$4,0),IF(C891=2,IF(DZ891+DZ892+DZ893+DZ894+EB891+EB892+EB893+EB894=1,Cadeirante/30*GH$4,IF(DZ891+DZ892+DZ893+DZ894+EB891+EB892+EB893+EB894=2,Fixo/30*GH$4,IF(DZ891+DZ892+DZ893+DZ894+EB891+EB892+EB893+EB894&gt;2,Fixo/30*GH$4+(DZ891+DZ892+DZ893+DZ894+EB891+EB892+EB893+EB894-2)*Cadeirante/30*GH$4)))+(DY891+DY892+DY893+EA891+EA892+EA893)*Percapita/30*GH$4+(DY894+EA894)*Crechee/30*GH$4,IF(C891=1,IF(DY891+DY892+DY893+DZ891+DZ892+DZ893+EA891+EA892+EA893+EB891+EB892+EB893&lt;=15,(DY891+DY892+DY893+EA891+EA892+EA893)*Percapita/30*GH$4,IF(DY891+DY892+DY893+DZ891+DZ892+DZ893+EA891+EA892+EA893+EB891+EB892+EB893&gt;=16,Fixo/30*GH$4+(DY891+DY892+DY893+DZ891+DZ892+DZ893+EA891+EA892+EA893+EB891+EB892-16)*Percapita/30*GH$4))))))</f>
        <v>0</v>
      </c>
      <c r="GI891" s="177">
        <f>IF(C891=4,SUM(EC891+EC892+EC893+EE891+EE892+EE893)*Percapita/30*GI$4+(ED891+ED892+ED893+EF891+EF892+EF893)*Cadeirante/30*GI$4,IF(C891=3,IF(EC894+EE894=10,Fixo/30*GI$4+(EC891+EC892+EC893+EE891+EE892+EE893)*Percapita/30*GI$4+(ED894+EF894)*Cadeirante/30*GI$4,IF(EC894+EE894&lt;=9,(EC894+EE894)*Crechee/30*GI$4)+(ED894+EF894)*Cadeirante/30*GI$4+(EC891+EC892+EC893+EE891+EE892+EE893)*Percapita/30*GI$4)+IF(EC894+EE894&gt;=11,Fixo/30*GI$4+(EC894+EE894-10)*Crechee/30*GI$4,0),IF(C891=2,IF(ED891+ED892+ED893+ED894+EF891+EF892+EF893+EF894=1,Cadeirante/30*GI$4,IF(ED891+ED892+ED893+ED894+EF891+EF892+EF893+EF894=2,Fixo/30*GI$4,IF(ED891+ED892+ED893+ED894+EF891+EF892+EF893+EF894&gt;2,Fixo/30*GI$4+(ED891+ED892+ED893+ED894+EF891+EF892+EF893+EF894-2)*Cadeirante/30*GI$4)))+(EC891+EC892+EC893+EE891+EE892+EE893)*Percapita/30*GI$4+(EC894+EE894)*Crechee/30*GI$4,IF(C891=1,IF(EC891+EC892+EC893+ED891+ED892+ED893+EE891+EE892+EE893+EF891+EF892+EF893&lt;=15,(EC891+EC892+EC893+EE891+EE892+EE893)*Percapita/30*GI$4,IF(EC891+EC892+EC893+ED891+ED892+ED893+EE891+EE892+EE893+EF891+EF892+EF893&gt;=16,Fixo/30*GI$4+(EC891+EC892+EC893+ED891+ED892+ED893+EE891+EE892+EE893+EF891+EF892-16)*Percapita/30*GI$4))))))</f>
        <v>0</v>
      </c>
      <c r="GJ891" s="177">
        <f>IF(C891=4,SUM(EG891+EG892+EG893+EI891+EI892+EI893)*Percapita/30*GJ$4+(EH891+EH892+EH893+EJ891+EJ892+EJ893)*Cadeirante/30*GJ$4,IF(C891=3,IF(EG894+EI894=10,Fixo/30*GJ$4+(EG891+EG892+EG893+EI891+EI892+EI893)*Percapita/30*GJ$4+(EH894+EJ894)*Cadeirante/30*GJ$4,IF(EG894+EI894&lt;=9,(EG894+EI894)*Crechee/30*GJ$4)+(EH894+EJ894)*Cadeirante/30*GJ$4+(EG891+EG892+EG893+EI891+EI892+EI893)*Percapita/30*GJ$4)+IF(EG894+EI894&gt;=11,Fixo/30*GJ$4+(EG894+EI894-10)*Crechee/30*GJ$4,0),IF(C891=2,IF(EH891+EH892+EH893+EH894+EJ891+EJ892+EJ893+EJ894=1,Cadeirante/30*GJ$4,IF(EH891+EH892+EH893+EH894+EJ891+EJ892+EJ893+EJ894=2,Fixo/30*GJ$4,IF(EH891+EH892+EH893+EH894+EJ891+EJ892+EJ893+EJ894&gt;2,Fixo/30*GJ$4+(EH891+EH892+EH893+EH894+EJ891+EJ892+EJ893+EJ894-2)*Cadeirante/30*GJ$4)))+(EG891+EG892+EG893+EI891+EI892+EI893)*Percapita/30*GJ$4+(EG894+EI894)*Crechee/30*GJ$4,IF(C891=1,IF(EG891+EG892+EG893+EH891+EH892+EH893+EI891+EI892+EI893+EJ891+EJ892+EJ893&lt;=15,(EG891+EG892+EG893+EI891+EI892+EI893)*Percapita/30*GJ$4,IF(EG891+EG892+EG893+EH891+EH892+EH893+EI891+EI892+EI893+EJ891+EJ892+EJ893&gt;=16,Fixo/30*GJ$4+(EG891+EG892+EG893+EH891+EH892+EH893+EI891+EI892+EI893+EJ891+EJ892-16)*Percapita/30*GJ$4))))))</f>
        <v>0</v>
      </c>
      <c r="GK891" s="178"/>
      <c r="GL891" s="103">
        <f t="shared" si="968"/>
        <v>0</v>
      </c>
      <c r="GM891" s="124"/>
      <c r="GN891" s="104">
        <f>SUMIF(V891:V894,"&lt;0")*Cadeirante/30*GN$4+SUMIF(X891:X894,"&lt;0")*Cadeirante/30*GN$4</f>
        <v>0</v>
      </c>
      <c r="GO891" s="104">
        <f>SUMIF(Z891:Z894,"&lt;0")*Cadeirante/30*GO$4+SUMIF(AB891:AB894,"&lt;0")*Cadeirante/30*GO$4</f>
        <v>0</v>
      </c>
      <c r="GP891" s="104">
        <f>SUMIF(AD891:AD894,"&lt;0")*Cadeirante/30*GP$4+SUMIF(AF891:AF894,"&lt;0")*Cadeirante/30*GP$4</f>
        <v>0</v>
      </c>
      <c r="GQ891" s="104">
        <f>SUMIF(AH891:AH894,"&lt;0")*Cadeirante/30*GQ$4+SUMIF(AJ891:AJ894,"&lt;0")*Cadeirante/30*GQ$4</f>
        <v>0</v>
      </c>
      <c r="GR891" s="104">
        <f>SUMIF(AL891:AL894,"&lt;0")*Cadeirante/30*GR$4+SUMIF(AN891:AN894,"&lt;0")*Cadeirante/30*GR$4</f>
        <v>0</v>
      </c>
      <c r="GS891" s="104">
        <f>SUMIF(AP891:AP894,"&lt;0")*Cadeirante/30*GS$4+SUMIF(AR891:AR894,"&lt;0")*Cadeirante/30*GS$4</f>
        <v>0</v>
      </c>
      <c r="GT891" s="104">
        <f>SUMIF(AT891:AT894,"&lt;0")*Cadeirante/30*GT$4+SUMIF(AV891:AV894,"&lt;0")*Cadeirante/30*GT$4</f>
        <v>0</v>
      </c>
      <c r="GU891" s="104">
        <f>SUMIF(AX891:AX894,"&lt;0")*Cadeirante/30*GU$4+SUMIF(AZ891:AZ894,"&lt;0")*Cadeirante/30*GU$4</f>
        <v>0</v>
      </c>
      <c r="GV891" s="104">
        <f>SUMIF(BB891:BB894,"&lt;0")*Cadeirante/30*GV$4+SUMIF(BD891:BD894,"&lt;0")*Cadeirante/30*GV$4</f>
        <v>0</v>
      </c>
      <c r="GW891" s="104">
        <f>SUMIF(BF891:BF894,"&lt;0")*Cadeirante/30*GW$4+SUMIF(BH891:BH894,"&lt;0")*Cadeirante/30*GW$4</f>
        <v>0</v>
      </c>
      <c r="GX891" s="104">
        <f>SUMIF(BJ891:BJ894,"&lt;0")*Cadeirante/30*GX$4+SUMIF(BL891:BL894,"&lt;0")*Cadeirante/30*GX$4</f>
        <v>0</v>
      </c>
      <c r="GY891" s="104">
        <f>SUMIF(BN891:BN894,"&lt;0")*Cadeirante/30*GY$4+SUMIF(BP891:BP894,"&lt;0")*Cadeirante/30*GY$4</f>
        <v>0</v>
      </c>
      <c r="GZ891" s="104">
        <f>SUMIF(BR891:BR894,"&lt;0")*Cadeirante/30*GZ$4+SUMIF(BT891:BT894,"&lt;0")*Cadeirante/30*GZ$4</f>
        <v>0</v>
      </c>
      <c r="HA891" s="104">
        <f>SUMIF(BV891:BV894,"&lt;0")*Cadeirante/30*HA$4+SUMIF(BX891:BX894,"&lt;0")*Cadeirante/30*HA$4</f>
        <v>0</v>
      </c>
      <c r="HB891" s="104">
        <f>SUMIF(BZ891:BZ894,"&lt;0")*Cadeirante/30*HB$4+SUMIF(CB891:CB894,"&lt;0")*Cadeirante/30*HB$4</f>
        <v>0</v>
      </c>
      <c r="HC891" s="104">
        <f>SUMIF(CD891:CD894,"&lt;0")*Cadeirante/30*HC$4+SUMIF(CF891:CF894,"&lt;0")*Cadeirante/30*HC$4</f>
        <v>0</v>
      </c>
      <c r="HD891" s="104">
        <f>SUMIF(CH891:CH894,"&lt;0")*Cadeirante/30*HD$4+SUMIF(CJ891:CJ894,"&lt;0")*Cadeirante/30*HD$4</f>
        <v>0</v>
      </c>
      <c r="HE891" s="104">
        <f>SUMIF(CL891:CL894,"&lt;0")*Cadeirante/30*HE$4+SUMIF(CN891:CN894,"&lt;0")*Cadeirante/30*HE$4</f>
        <v>0</v>
      </c>
      <c r="HF891" s="104">
        <f>SUMIF(CP891:CP894,"&lt;0")*Cadeirante/30*HF$4+SUMIF(CR891:CR894,"&lt;0")*Cadeirante/30*HF$4</f>
        <v>0</v>
      </c>
      <c r="HG891" s="104">
        <f>SUMIF(CT891:CT894,"&lt;0")*Cadeirante/30*HG$4+SUMIF(CV891:CV894,"&lt;0")*Cadeirante/30*HG$4</f>
        <v>0</v>
      </c>
      <c r="HH891" s="104">
        <f>SUMIF(CX891:CX894,"&lt;0")*Cadeirante/30*HH$4+SUMIF(CZ891:CZ894,"&lt;0")*Cadeirante/30*HH$4</f>
        <v>0</v>
      </c>
      <c r="HI891" s="104">
        <f>SUMIF(DB891:DB894,"&lt;0")*Cadeirante/30*HI$4+SUMIF(DD891:DD894,"&lt;0")*Cadeirante/30*HI$4</f>
        <v>0</v>
      </c>
      <c r="HJ891" s="104">
        <f>SUMIF(DF891:DF894,"&lt;0")*Cadeirante/30*HJ$4+SUMIF(DH891:DH894,"&lt;0")*Cadeirante/30*HJ$4</f>
        <v>0</v>
      </c>
      <c r="HK891" s="104">
        <f>SUMIF(DJ891:DJ894,"&lt;0")*Cadeirante/30*HK$4+SUMIF(DL891:DL894,"&lt;0")*Cadeirante/30*HK$4</f>
        <v>0</v>
      </c>
      <c r="HL891" s="104">
        <f>SUMIF(DN891:DN894,"&lt;0")*Cadeirante/30*HL$4+SUMIF(DP891:DP894,"&lt;0")*Cadeirante/30*HL$4</f>
        <v>0</v>
      </c>
      <c r="HM891" s="104">
        <f>SUMIF(DR891:DR894,"&lt;0")*Cadeirante/30*HM$4+SUMIF(DT891:DT894,"&lt;0")*Cadeirante/30*HM$4</f>
        <v>0</v>
      </c>
      <c r="HN891" s="104">
        <f>SUMIF(DV891:DV894,"&lt;0")*Cadeirante/30*HN$4+SUMIF(DX891:DX894,"&lt;0")*Cadeirante/30*HN$4</f>
        <v>0</v>
      </c>
      <c r="HO891" s="104">
        <f>SUMIF(DZ891:DZ894,"&lt;0")*Cadeirante/30*HO$4+SUMIF(EB891:EB894,"&lt;0")*Cadeirante/30*HO$4</f>
        <v>0</v>
      </c>
      <c r="HP891" s="104">
        <f>SUMIF(ED891:ED894,"&lt;0")*Cadeirante/30*HP$4+SUMIF(EF891:EF894,"&lt;0")*Cadeirante/30*HP$4</f>
        <v>0</v>
      </c>
      <c r="HQ891" s="64"/>
      <c r="HR891" s="64"/>
      <c r="HS891" s="64"/>
      <c r="HT891" s="64"/>
      <c r="HU891" s="64"/>
      <c r="HV891" s="64"/>
      <c r="HW891" s="176">
        <v>17629.309999999998</v>
      </c>
      <c r="HX891" s="64"/>
      <c r="HY891" s="280">
        <f>IF(ISTEXT(EM891), VALUE(EM891), EM891)</f>
        <v>0</v>
      </c>
      <c r="HZ891" s="280">
        <f>IF(ISTEXT(EN891), VALUE(EN891), EN891)</f>
        <v>0</v>
      </c>
      <c r="IA891" s="280">
        <f>IF(ISTEXT(EO891), VALUE(EO891), EO891)</f>
        <v>0</v>
      </c>
      <c r="IB891" s="64" t="b">
        <f>HW891=FE891</f>
        <v>0</v>
      </c>
      <c r="IC891" s="64"/>
    </row>
    <row r="892" spans="1:237" s="106" customFormat="1" ht="22.5" customHeight="1" x14ac:dyDescent="0.25">
      <c r="A892" s="368" t="s">
        <v>3973</v>
      </c>
      <c r="B892" s="369" t="s">
        <v>3974</v>
      </c>
      <c r="C892" s="370" t="s">
        <v>3229</v>
      </c>
      <c r="D892" s="371" t="s">
        <v>3975</v>
      </c>
      <c r="E892" s="371" t="s">
        <v>3976</v>
      </c>
      <c r="F892" s="372" t="s">
        <v>3222</v>
      </c>
      <c r="G892" s="372" t="s">
        <v>3223</v>
      </c>
      <c r="H892" s="373" t="s">
        <v>252</v>
      </c>
      <c r="I892" s="374" t="s">
        <v>3977</v>
      </c>
      <c r="J892" s="421" t="s">
        <v>3227</v>
      </c>
      <c r="K892" s="421" t="s">
        <v>3230</v>
      </c>
      <c r="L892" s="329">
        <f>CONTINUA!BV892</f>
        <v>84</v>
      </c>
      <c r="M892" s="329">
        <f>CONTINUA!BW892</f>
        <v>0</v>
      </c>
      <c r="N892" s="657"/>
      <c r="O892" s="658" t="s">
        <v>4242</v>
      </c>
      <c r="P892" s="659" t="s">
        <v>206</v>
      </c>
      <c r="Q892" s="400">
        <v>48</v>
      </c>
      <c r="R892" s="401"/>
      <c r="S892" s="400"/>
      <c r="T892" s="401"/>
      <c r="U892" s="400"/>
      <c r="V892" s="401"/>
      <c r="W892" s="400"/>
      <c r="X892" s="401"/>
      <c r="Y892" s="400"/>
      <c r="Z892" s="401"/>
      <c r="AA892" s="400"/>
      <c r="AB892" s="401"/>
      <c r="AC892" s="400"/>
      <c r="AD892" s="401"/>
      <c r="AE892" s="400"/>
      <c r="AF892" s="401"/>
      <c r="AG892" s="400"/>
      <c r="AH892" s="401"/>
      <c r="AI892" s="400"/>
      <c r="AJ892" s="401"/>
      <c r="AK892" s="400"/>
      <c r="AL892" s="401"/>
      <c r="AM892" s="400"/>
      <c r="AN892" s="401"/>
      <c r="AO892" s="400"/>
      <c r="AP892" s="401"/>
      <c r="AQ892" s="400"/>
      <c r="AR892" s="401"/>
      <c r="AS892" s="400"/>
      <c r="AT892" s="401"/>
      <c r="AU892" s="400"/>
      <c r="AV892" s="401"/>
      <c r="AW892" s="400"/>
      <c r="AX892" s="401"/>
      <c r="AY892" s="400"/>
      <c r="AZ892" s="401"/>
      <c r="BA892" s="400"/>
      <c r="BB892" s="401"/>
      <c r="BC892" s="400"/>
      <c r="BD892" s="401"/>
      <c r="BE892" s="400"/>
      <c r="BF892" s="401"/>
      <c r="BG892" s="400"/>
      <c r="BH892" s="401"/>
      <c r="BI892" s="400"/>
      <c r="BJ892" s="401"/>
      <c r="BK892" s="400"/>
      <c r="BL892" s="401"/>
      <c r="BM892" s="400"/>
      <c r="BN892" s="401"/>
      <c r="BO892" s="400"/>
      <c r="BP892" s="401"/>
      <c r="BQ892" s="400"/>
      <c r="BR892" s="401"/>
      <c r="BS892" s="400"/>
      <c r="BT892" s="401"/>
      <c r="BU892" s="400"/>
      <c r="BV892" s="401"/>
      <c r="BW892" s="400"/>
      <c r="BX892" s="401"/>
      <c r="BY892" s="400"/>
      <c r="BZ892" s="401"/>
      <c r="CA892" s="400"/>
      <c r="CB892" s="401"/>
      <c r="CC892" s="400"/>
      <c r="CD892" s="401"/>
      <c r="CE892" s="400"/>
      <c r="CF892" s="401"/>
      <c r="CG892" s="400"/>
      <c r="CH892" s="401"/>
      <c r="CI892" s="400"/>
      <c r="CJ892" s="401"/>
      <c r="CK892" s="400"/>
      <c r="CL892" s="401"/>
      <c r="CM892" s="400"/>
      <c r="CN892" s="401"/>
      <c r="CO892" s="400"/>
      <c r="CP892" s="401"/>
      <c r="CQ892" s="400"/>
      <c r="CR892" s="401"/>
      <c r="CS892" s="400"/>
      <c r="CT892" s="401"/>
      <c r="CU892" s="400"/>
      <c r="CV892" s="401"/>
      <c r="CW892" s="400"/>
      <c r="CX892" s="401"/>
      <c r="CY892" s="400"/>
      <c r="CZ892" s="401"/>
      <c r="DA892" s="400"/>
      <c r="DB892" s="401"/>
      <c r="DC892" s="400"/>
      <c r="DD892" s="401"/>
      <c r="DE892" s="400"/>
      <c r="DF892" s="401"/>
      <c r="DG892" s="400"/>
      <c r="DH892" s="401"/>
      <c r="DI892" s="400"/>
      <c r="DJ892" s="401"/>
      <c r="DK892" s="400"/>
      <c r="DL892" s="401"/>
      <c r="DM892" s="400"/>
      <c r="DN892" s="401"/>
      <c r="DO892" s="400"/>
      <c r="DP892" s="401"/>
      <c r="DQ892" s="400"/>
      <c r="DR892" s="401"/>
      <c r="DS892" s="400"/>
      <c r="DT892" s="401"/>
      <c r="DU892" s="400"/>
      <c r="DV892" s="401"/>
      <c r="DW892" s="400"/>
      <c r="DX892" s="401"/>
      <c r="DY892" s="400"/>
      <c r="DZ892" s="401"/>
      <c r="EA892" s="400"/>
      <c r="EB892" s="401"/>
      <c r="EC892" s="400"/>
      <c r="ED892" s="401"/>
      <c r="EE892" s="400"/>
      <c r="EF892" s="401"/>
      <c r="EG892" s="400"/>
      <c r="EH892" s="401"/>
      <c r="EI892" s="400"/>
      <c r="EJ892" s="447"/>
      <c r="EK892" s="511"/>
      <c r="EL892" s="514"/>
      <c r="EM892" s="448"/>
      <c r="EN892" s="344"/>
      <c r="EO892" s="345"/>
      <c r="EP892" s="171">
        <f t="shared" si="961"/>
        <v>48</v>
      </c>
      <c r="EQ892" s="171">
        <f t="shared" si="962"/>
        <v>0</v>
      </c>
      <c r="ER892" s="171">
        <f t="shared" si="963"/>
        <v>0</v>
      </c>
      <c r="ES892" s="171">
        <f t="shared" si="964"/>
        <v>0</v>
      </c>
      <c r="ET892" s="171">
        <f t="shared" si="965"/>
        <v>0</v>
      </c>
      <c r="EU892" s="171">
        <f t="shared" si="966"/>
        <v>0</v>
      </c>
      <c r="EV892" s="172">
        <f t="shared" si="967"/>
        <v>48</v>
      </c>
      <c r="EW892" s="173"/>
      <c r="EX892" s="248">
        <f t="shared" si="1014"/>
        <v>0</v>
      </c>
      <c r="EY892" s="174">
        <f>(L892*regular)+(M892*Cadeirantee)</f>
        <v>809.76</v>
      </c>
      <c r="EZ892" s="249">
        <f>SUMIF(FG892:GJ892,"&gt;0")</f>
        <v>0</v>
      </c>
      <c r="FA892" s="249">
        <f>SUMIF(FG892:GJ892,"&lt;0")+SUMIF(GN892:HP892,"&lt;0")</f>
        <v>0</v>
      </c>
      <c r="FB892" s="174">
        <v>0</v>
      </c>
      <c r="FC892" s="126">
        <f>N892*km*'VALORES TABELA'!$B$13</f>
        <v>0</v>
      </c>
      <c r="FD892" s="250">
        <f t="shared" ref="FD892:FD895" si="1015">GL892</f>
        <v>0</v>
      </c>
      <c r="FE892" s="105"/>
      <c r="FF892" s="119"/>
      <c r="FG892" s="119"/>
      <c r="FH892" s="119"/>
      <c r="FI892" s="119"/>
      <c r="FJ892" s="119"/>
      <c r="FK892" s="119"/>
      <c r="FL892" s="119"/>
      <c r="FM892" s="119"/>
      <c r="FN892" s="119"/>
      <c r="FO892" s="119"/>
      <c r="FP892" s="119"/>
      <c r="FQ892" s="119"/>
      <c r="FR892" s="119"/>
      <c r="FS892" s="119"/>
      <c r="FT892" s="119"/>
      <c r="FU892" s="119"/>
      <c r="FV892" s="119"/>
      <c r="FW892" s="119"/>
      <c r="FX892" s="119"/>
      <c r="FY892" s="119"/>
      <c r="FZ892" s="119"/>
      <c r="GA892" s="119"/>
      <c r="GB892" s="119"/>
      <c r="GC892" s="119"/>
      <c r="GD892" s="119"/>
      <c r="GE892" s="119"/>
      <c r="GF892" s="119"/>
      <c r="GG892" s="119"/>
      <c r="GH892" s="119"/>
      <c r="GI892" s="119"/>
      <c r="GJ892" s="119"/>
      <c r="GK892" s="251"/>
      <c r="GL892" s="103">
        <f t="shared" si="968"/>
        <v>0</v>
      </c>
      <c r="GM892" s="124"/>
      <c r="GN892" s="104"/>
      <c r="GO892" s="104"/>
      <c r="GP892" s="104"/>
      <c r="GQ892" s="104"/>
      <c r="GR892" s="104"/>
      <c r="GS892" s="104"/>
      <c r="GT892" s="104"/>
      <c r="GU892" s="104"/>
      <c r="GV892" s="104"/>
      <c r="GW892" s="104"/>
      <c r="GX892" s="104"/>
      <c r="GY892" s="104"/>
      <c r="GZ892" s="104"/>
      <c r="HA892" s="104"/>
      <c r="HB892" s="104"/>
      <c r="HC892" s="104"/>
      <c r="HD892" s="104"/>
      <c r="HE892" s="104"/>
      <c r="HF892" s="104"/>
      <c r="HG892" s="104"/>
      <c r="HH892" s="104"/>
      <c r="HI892" s="104"/>
      <c r="HJ892" s="104"/>
      <c r="HK892" s="104"/>
      <c r="HL892" s="104"/>
      <c r="HM892" s="104"/>
      <c r="HN892" s="104"/>
      <c r="HO892" s="104"/>
      <c r="HP892" s="104"/>
      <c r="HQ892" s="64"/>
      <c r="HR892" s="64"/>
      <c r="HS892" s="64"/>
      <c r="HT892" s="64"/>
      <c r="HU892" s="64"/>
      <c r="HV892" s="64"/>
      <c r="HW892" s="105"/>
      <c r="HX892" s="64"/>
      <c r="HY892" s="280">
        <f t="shared" ref="HY892:HY895" si="1016">IF(ISTEXT(EM892), VALUE(EM892), EM892)</f>
        <v>0</v>
      </c>
      <c r="HZ892" s="280">
        <f t="shared" ref="HZ892:HZ895" si="1017">IF(ISTEXT(EN892), VALUE(EN892), EN892)</f>
        <v>0</v>
      </c>
      <c r="IA892" s="280">
        <f t="shared" ref="IA892:IA895" si="1018">IF(ISTEXT(EO892), VALUE(EO892), EO892)</f>
        <v>0</v>
      </c>
      <c r="IB892" s="64"/>
      <c r="IC892" s="64"/>
    </row>
    <row r="893" spans="1:237" s="106" customFormat="1" ht="22.5" customHeight="1" x14ac:dyDescent="0.25">
      <c r="A893" s="368" t="s">
        <v>3973</v>
      </c>
      <c r="B893" s="369" t="s">
        <v>3974</v>
      </c>
      <c r="C893" s="375" t="s">
        <v>3229</v>
      </c>
      <c r="D893" s="371" t="s">
        <v>3975</v>
      </c>
      <c r="E893" s="371" t="s">
        <v>3976</v>
      </c>
      <c r="F893" s="376" t="s">
        <v>3222</v>
      </c>
      <c r="G893" s="376" t="s">
        <v>3223</v>
      </c>
      <c r="H893" s="373" t="s">
        <v>252</v>
      </c>
      <c r="I893" s="374" t="s">
        <v>3977</v>
      </c>
      <c r="J893" s="421" t="s">
        <v>3227</v>
      </c>
      <c r="K893" s="422" t="s">
        <v>3231</v>
      </c>
      <c r="L893" s="329">
        <f>CONTINUA!BV893</f>
        <v>0</v>
      </c>
      <c r="M893" s="329">
        <f>CONTINUA!BW893</f>
        <v>0</v>
      </c>
      <c r="N893" s="657"/>
      <c r="O893" s="658" t="s">
        <v>4242</v>
      </c>
      <c r="P893" s="659" t="s">
        <v>206</v>
      </c>
      <c r="Q893" s="400"/>
      <c r="R893" s="401"/>
      <c r="S893" s="400"/>
      <c r="T893" s="401"/>
      <c r="U893" s="400"/>
      <c r="V893" s="401"/>
      <c r="W893" s="400"/>
      <c r="X893" s="401"/>
      <c r="Y893" s="400"/>
      <c r="Z893" s="401"/>
      <c r="AA893" s="400"/>
      <c r="AB893" s="401"/>
      <c r="AC893" s="400"/>
      <c r="AD893" s="401"/>
      <c r="AE893" s="400"/>
      <c r="AF893" s="401"/>
      <c r="AG893" s="400"/>
      <c r="AH893" s="401"/>
      <c r="AI893" s="400"/>
      <c r="AJ893" s="401"/>
      <c r="AK893" s="400"/>
      <c r="AL893" s="401"/>
      <c r="AM893" s="400"/>
      <c r="AN893" s="401"/>
      <c r="AO893" s="400"/>
      <c r="AP893" s="401"/>
      <c r="AQ893" s="400"/>
      <c r="AR893" s="401"/>
      <c r="AS893" s="400"/>
      <c r="AT893" s="401"/>
      <c r="AU893" s="400"/>
      <c r="AV893" s="401"/>
      <c r="AW893" s="400"/>
      <c r="AX893" s="401"/>
      <c r="AY893" s="400"/>
      <c r="AZ893" s="401"/>
      <c r="BA893" s="400"/>
      <c r="BB893" s="401"/>
      <c r="BC893" s="400"/>
      <c r="BD893" s="401"/>
      <c r="BE893" s="400"/>
      <c r="BF893" s="401"/>
      <c r="BG893" s="400"/>
      <c r="BH893" s="401"/>
      <c r="BI893" s="400"/>
      <c r="BJ893" s="401"/>
      <c r="BK893" s="400"/>
      <c r="BL893" s="401"/>
      <c r="BM893" s="400"/>
      <c r="BN893" s="401"/>
      <c r="BO893" s="400"/>
      <c r="BP893" s="401"/>
      <c r="BQ893" s="400"/>
      <c r="BR893" s="401"/>
      <c r="BS893" s="400"/>
      <c r="BT893" s="401"/>
      <c r="BU893" s="400"/>
      <c r="BV893" s="401"/>
      <c r="BW893" s="400"/>
      <c r="BX893" s="401"/>
      <c r="BY893" s="400"/>
      <c r="BZ893" s="401"/>
      <c r="CA893" s="400"/>
      <c r="CB893" s="401"/>
      <c r="CC893" s="400"/>
      <c r="CD893" s="401"/>
      <c r="CE893" s="400"/>
      <c r="CF893" s="401"/>
      <c r="CG893" s="400"/>
      <c r="CH893" s="401"/>
      <c r="CI893" s="400"/>
      <c r="CJ893" s="401"/>
      <c r="CK893" s="400"/>
      <c r="CL893" s="401"/>
      <c r="CM893" s="400"/>
      <c r="CN893" s="401"/>
      <c r="CO893" s="400"/>
      <c r="CP893" s="401"/>
      <c r="CQ893" s="400"/>
      <c r="CR893" s="401"/>
      <c r="CS893" s="400"/>
      <c r="CT893" s="401"/>
      <c r="CU893" s="400"/>
      <c r="CV893" s="401"/>
      <c r="CW893" s="400"/>
      <c r="CX893" s="401"/>
      <c r="CY893" s="400"/>
      <c r="CZ893" s="401"/>
      <c r="DA893" s="400"/>
      <c r="DB893" s="401"/>
      <c r="DC893" s="400"/>
      <c r="DD893" s="401"/>
      <c r="DE893" s="400"/>
      <c r="DF893" s="401"/>
      <c r="DG893" s="400"/>
      <c r="DH893" s="401"/>
      <c r="DI893" s="400"/>
      <c r="DJ893" s="401"/>
      <c r="DK893" s="400"/>
      <c r="DL893" s="401"/>
      <c r="DM893" s="400"/>
      <c r="DN893" s="401"/>
      <c r="DO893" s="400"/>
      <c r="DP893" s="401"/>
      <c r="DQ893" s="400"/>
      <c r="DR893" s="401"/>
      <c r="DS893" s="400"/>
      <c r="DT893" s="401"/>
      <c r="DU893" s="400"/>
      <c r="DV893" s="401"/>
      <c r="DW893" s="400"/>
      <c r="DX893" s="401"/>
      <c r="DY893" s="400"/>
      <c r="DZ893" s="401"/>
      <c r="EA893" s="400"/>
      <c r="EB893" s="401"/>
      <c r="EC893" s="400"/>
      <c r="ED893" s="401"/>
      <c r="EE893" s="400"/>
      <c r="EF893" s="401"/>
      <c r="EG893" s="400"/>
      <c r="EH893" s="401"/>
      <c r="EI893" s="400"/>
      <c r="EJ893" s="447"/>
      <c r="EK893" s="511"/>
      <c r="EL893" s="514"/>
      <c r="EM893" s="448"/>
      <c r="EN893" s="344"/>
      <c r="EO893" s="345"/>
      <c r="EP893" s="171">
        <f t="shared" si="961"/>
        <v>0</v>
      </c>
      <c r="EQ893" s="171">
        <f t="shared" si="962"/>
        <v>0</v>
      </c>
      <c r="ER893" s="171">
        <f t="shared" si="963"/>
        <v>0</v>
      </c>
      <c r="ES893" s="171">
        <f t="shared" si="964"/>
        <v>0</v>
      </c>
      <c r="ET893" s="171">
        <f t="shared" si="965"/>
        <v>0</v>
      </c>
      <c r="EU893" s="171">
        <f t="shared" si="966"/>
        <v>0</v>
      </c>
      <c r="EV893" s="172">
        <f t="shared" si="967"/>
        <v>0</v>
      </c>
      <c r="EW893" s="125"/>
      <c r="EX893" s="248">
        <f t="shared" si="1014"/>
        <v>0</v>
      </c>
      <c r="EY893" s="174">
        <f>(L893*regular)+(M893*Cadeirantee)</f>
        <v>0</v>
      </c>
      <c r="EZ893" s="249">
        <f>SUMIF(FG893:GJ893,"&gt;0")</f>
        <v>0</v>
      </c>
      <c r="FA893" s="249">
        <f>SUMIF(FG893:GJ893,"&lt;0")+SUMIF(GN893:HP893,"&lt;0")</f>
        <v>0</v>
      </c>
      <c r="FB893" s="174">
        <v>0</v>
      </c>
      <c r="FC893" s="126">
        <f>N893*km*'VALORES TABELA'!$B$13</f>
        <v>0</v>
      </c>
      <c r="FD893" s="250">
        <f t="shared" si="1015"/>
        <v>0</v>
      </c>
      <c r="FE893" s="105"/>
      <c r="FF893" s="108"/>
      <c r="FG893" s="108"/>
      <c r="FH893" s="108"/>
      <c r="FI893" s="108"/>
      <c r="FJ893" s="108"/>
      <c r="FK893" s="108"/>
      <c r="FL893" s="108"/>
      <c r="FM893" s="108"/>
      <c r="FN893" s="108"/>
      <c r="FO893" s="108"/>
      <c r="FP893" s="108"/>
      <c r="FQ893" s="108"/>
      <c r="FR893" s="108"/>
      <c r="FS893" s="108"/>
      <c r="FT893" s="108"/>
      <c r="FU893" s="108"/>
      <c r="FV893" s="108"/>
      <c r="FW893" s="108"/>
      <c r="FX893" s="108"/>
      <c r="FY893" s="108"/>
      <c r="FZ893" s="108"/>
      <c r="GA893" s="108"/>
      <c r="GB893" s="108"/>
      <c r="GC893" s="108"/>
      <c r="GD893" s="108"/>
      <c r="GE893" s="108"/>
      <c r="GF893" s="108"/>
      <c r="GG893" s="108"/>
      <c r="GH893" s="108"/>
      <c r="GI893" s="108"/>
      <c r="GJ893" s="108"/>
      <c r="GK893" s="251"/>
      <c r="GL893" s="103">
        <f t="shared" si="968"/>
        <v>0</v>
      </c>
      <c r="GM893" s="124"/>
      <c r="GN893" s="104"/>
      <c r="GO893" s="104"/>
      <c r="GP893" s="104"/>
      <c r="GQ893" s="104"/>
      <c r="GR893" s="104"/>
      <c r="GS893" s="104"/>
      <c r="GT893" s="104"/>
      <c r="GU893" s="104"/>
      <c r="GV893" s="104"/>
      <c r="GW893" s="104"/>
      <c r="GX893" s="104"/>
      <c r="GY893" s="104"/>
      <c r="GZ893" s="104"/>
      <c r="HA893" s="104"/>
      <c r="HB893" s="104"/>
      <c r="HC893" s="104"/>
      <c r="HD893" s="104"/>
      <c r="HE893" s="104"/>
      <c r="HF893" s="104"/>
      <c r="HG893" s="104"/>
      <c r="HH893" s="104"/>
      <c r="HI893" s="104"/>
      <c r="HJ893" s="104"/>
      <c r="HK893" s="104"/>
      <c r="HL893" s="104"/>
      <c r="HM893" s="104"/>
      <c r="HN893" s="104"/>
      <c r="HO893" s="104"/>
      <c r="HP893" s="104"/>
      <c r="HQ893" s="64"/>
      <c r="HR893" s="64"/>
      <c r="HS893" s="64"/>
      <c r="HT893" s="64"/>
      <c r="HU893" s="64"/>
      <c r="HV893" s="64"/>
      <c r="HW893" s="105"/>
      <c r="HX893" s="64"/>
      <c r="HY893" s="280">
        <f t="shared" si="1016"/>
        <v>0</v>
      </c>
      <c r="HZ893" s="280">
        <f t="shared" si="1017"/>
        <v>0</v>
      </c>
      <c r="IA893" s="280">
        <f t="shared" si="1018"/>
        <v>0</v>
      </c>
      <c r="IB893" s="64"/>
      <c r="IC893" s="64"/>
    </row>
    <row r="894" spans="1:237" s="106" customFormat="1" ht="22.5" customHeight="1" x14ac:dyDescent="0.25">
      <c r="A894" s="368" t="s">
        <v>3973</v>
      </c>
      <c r="B894" s="369" t="s">
        <v>3974</v>
      </c>
      <c r="C894" s="375" t="s">
        <v>3229</v>
      </c>
      <c r="D894" s="371" t="s">
        <v>3975</v>
      </c>
      <c r="E894" s="371" t="s">
        <v>3976</v>
      </c>
      <c r="F894" s="376" t="s">
        <v>3222</v>
      </c>
      <c r="G894" s="376" t="s">
        <v>3223</v>
      </c>
      <c r="H894" s="373" t="s">
        <v>252</v>
      </c>
      <c r="I894" s="374" t="s">
        <v>3977</v>
      </c>
      <c r="J894" s="421" t="s">
        <v>3227</v>
      </c>
      <c r="K894" s="423" t="s">
        <v>3232</v>
      </c>
      <c r="L894" s="329">
        <f>CONTINUA!BV894</f>
        <v>0</v>
      </c>
      <c r="M894" s="329">
        <f>CONTINUA!BW894</f>
        <v>0</v>
      </c>
      <c r="N894" s="657"/>
      <c r="O894" s="658" t="s">
        <v>4242</v>
      </c>
      <c r="P894" s="659" t="s">
        <v>206</v>
      </c>
      <c r="Q894" s="400"/>
      <c r="R894" s="401"/>
      <c r="S894" s="400"/>
      <c r="T894" s="401"/>
      <c r="U894" s="400"/>
      <c r="V894" s="401"/>
      <c r="W894" s="400"/>
      <c r="X894" s="401"/>
      <c r="Y894" s="400"/>
      <c r="Z894" s="401"/>
      <c r="AA894" s="400"/>
      <c r="AB894" s="401"/>
      <c r="AC894" s="400"/>
      <c r="AD894" s="401"/>
      <c r="AE894" s="400"/>
      <c r="AF894" s="401"/>
      <c r="AG894" s="400"/>
      <c r="AH894" s="401"/>
      <c r="AI894" s="400"/>
      <c r="AJ894" s="401"/>
      <c r="AK894" s="400"/>
      <c r="AL894" s="401"/>
      <c r="AM894" s="400"/>
      <c r="AN894" s="401"/>
      <c r="AO894" s="400"/>
      <c r="AP894" s="401"/>
      <c r="AQ894" s="400"/>
      <c r="AR894" s="401"/>
      <c r="AS894" s="400"/>
      <c r="AT894" s="401"/>
      <c r="AU894" s="400"/>
      <c r="AV894" s="401"/>
      <c r="AW894" s="400"/>
      <c r="AX894" s="401"/>
      <c r="AY894" s="400"/>
      <c r="AZ894" s="401"/>
      <c r="BA894" s="400"/>
      <c r="BB894" s="401"/>
      <c r="BC894" s="400"/>
      <c r="BD894" s="401"/>
      <c r="BE894" s="400"/>
      <c r="BF894" s="401"/>
      <c r="BG894" s="400"/>
      <c r="BH894" s="401"/>
      <c r="BI894" s="400"/>
      <c r="BJ894" s="401"/>
      <c r="BK894" s="400"/>
      <c r="BL894" s="401"/>
      <c r="BM894" s="400"/>
      <c r="BN894" s="401"/>
      <c r="BO894" s="400"/>
      <c r="BP894" s="401"/>
      <c r="BQ894" s="400"/>
      <c r="BR894" s="401"/>
      <c r="BS894" s="400"/>
      <c r="BT894" s="401"/>
      <c r="BU894" s="400"/>
      <c r="BV894" s="401"/>
      <c r="BW894" s="400"/>
      <c r="BX894" s="401"/>
      <c r="BY894" s="400"/>
      <c r="BZ894" s="401"/>
      <c r="CA894" s="400"/>
      <c r="CB894" s="401"/>
      <c r="CC894" s="400"/>
      <c r="CD894" s="401"/>
      <c r="CE894" s="400"/>
      <c r="CF894" s="401"/>
      <c r="CG894" s="400"/>
      <c r="CH894" s="401"/>
      <c r="CI894" s="400"/>
      <c r="CJ894" s="401"/>
      <c r="CK894" s="400"/>
      <c r="CL894" s="401"/>
      <c r="CM894" s="400"/>
      <c r="CN894" s="401"/>
      <c r="CO894" s="400"/>
      <c r="CP894" s="401"/>
      <c r="CQ894" s="400"/>
      <c r="CR894" s="401"/>
      <c r="CS894" s="400"/>
      <c r="CT894" s="401"/>
      <c r="CU894" s="400"/>
      <c r="CV894" s="401"/>
      <c r="CW894" s="400"/>
      <c r="CX894" s="401"/>
      <c r="CY894" s="400"/>
      <c r="CZ894" s="401"/>
      <c r="DA894" s="400"/>
      <c r="DB894" s="401"/>
      <c r="DC894" s="400"/>
      <c r="DD894" s="401"/>
      <c r="DE894" s="400"/>
      <c r="DF894" s="401"/>
      <c r="DG894" s="400"/>
      <c r="DH894" s="401"/>
      <c r="DI894" s="400"/>
      <c r="DJ894" s="401"/>
      <c r="DK894" s="400"/>
      <c r="DL894" s="401"/>
      <c r="DM894" s="400"/>
      <c r="DN894" s="401"/>
      <c r="DO894" s="400"/>
      <c r="DP894" s="401"/>
      <c r="DQ894" s="400"/>
      <c r="DR894" s="401"/>
      <c r="DS894" s="400"/>
      <c r="DT894" s="401"/>
      <c r="DU894" s="400"/>
      <c r="DV894" s="401"/>
      <c r="DW894" s="400"/>
      <c r="DX894" s="401"/>
      <c r="DY894" s="400"/>
      <c r="DZ894" s="401"/>
      <c r="EA894" s="400"/>
      <c r="EB894" s="401"/>
      <c r="EC894" s="400"/>
      <c r="ED894" s="401"/>
      <c r="EE894" s="400"/>
      <c r="EF894" s="401"/>
      <c r="EG894" s="400"/>
      <c r="EH894" s="401"/>
      <c r="EI894" s="400"/>
      <c r="EJ894" s="447"/>
      <c r="EK894" s="511"/>
      <c r="EL894" s="514"/>
      <c r="EM894" s="448"/>
      <c r="EN894" s="344"/>
      <c r="EO894" s="345"/>
      <c r="EP894" s="171">
        <f t="shared" si="961"/>
        <v>0</v>
      </c>
      <c r="EQ894" s="171">
        <f t="shared" si="962"/>
        <v>0</v>
      </c>
      <c r="ER894" s="171">
        <f t="shared" si="963"/>
        <v>0</v>
      </c>
      <c r="ES894" s="171">
        <f t="shared" si="964"/>
        <v>0</v>
      </c>
      <c r="ET894" s="171">
        <f t="shared" si="965"/>
        <v>0</v>
      </c>
      <c r="EU894" s="171">
        <f t="shared" si="966"/>
        <v>0</v>
      </c>
      <c r="EV894" s="172">
        <f t="shared" si="967"/>
        <v>0</v>
      </c>
      <c r="EW894" s="127"/>
      <c r="EX894" s="248">
        <f t="shared" si="1014"/>
        <v>0</v>
      </c>
      <c r="EY894" s="174">
        <f>(L894*regular)+(M894*Cadeirantee)</f>
        <v>0</v>
      </c>
      <c r="EZ894" s="249">
        <f>SUMIF(FG894:GJ894,"&gt;0")</f>
        <v>0</v>
      </c>
      <c r="FA894" s="249">
        <f>SUMIF(FG894:GJ894,"&lt;0")+SUMIF(GN894:HP894,"&lt;0")</f>
        <v>0</v>
      </c>
      <c r="FB894" s="174">
        <v>0</v>
      </c>
      <c r="FC894" s="126">
        <f>N894*km*'VALORES TABELA'!$B$13</f>
        <v>0</v>
      </c>
      <c r="FD894" s="250">
        <f t="shared" si="1015"/>
        <v>0</v>
      </c>
      <c r="FE894" s="105"/>
      <c r="FF894" s="118"/>
      <c r="FG894" s="118"/>
      <c r="FH894" s="118"/>
      <c r="FI894" s="118"/>
      <c r="FJ894" s="118"/>
      <c r="FK894" s="118"/>
      <c r="FL894" s="118"/>
      <c r="FM894" s="118"/>
      <c r="FN894" s="118"/>
      <c r="FO894" s="118"/>
      <c r="FP894" s="118"/>
      <c r="FQ894" s="118"/>
      <c r="FR894" s="118"/>
      <c r="FS894" s="118"/>
      <c r="FT894" s="118"/>
      <c r="FU894" s="118"/>
      <c r="FV894" s="118"/>
      <c r="FW894" s="118"/>
      <c r="FX894" s="118"/>
      <c r="FY894" s="118"/>
      <c r="FZ894" s="118"/>
      <c r="GA894" s="118"/>
      <c r="GB894" s="118"/>
      <c r="GC894" s="118"/>
      <c r="GD894" s="118"/>
      <c r="GE894" s="118"/>
      <c r="GF894" s="118"/>
      <c r="GG894" s="118"/>
      <c r="GH894" s="118"/>
      <c r="GI894" s="118"/>
      <c r="GJ894" s="118"/>
      <c r="GK894" s="252"/>
      <c r="GL894" s="103">
        <f t="shared" si="968"/>
        <v>0</v>
      </c>
      <c r="GM894" s="124"/>
      <c r="GN894" s="104"/>
      <c r="GO894" s="104"/>
      <c r="GP894" s="104"/>
      <c r="GQ894" s="104"/>
      <c r="GR894" s="104"/>
      <c r="GS894" s="104"/>
      <c r="GT894" s="104"/>
      <c r="GU894" s="104"/>
      <c r="GV894" s="104"/>
      <c r="GW894" s="104"/>
      <c r="GX894" s="104"/>
      <c r="GY894" s="104"/>
      <c r="GZ894" s="104"/>
      <c r="HA894" s="104"/>
      <c r="HB894" s="104"/>
      <c r="HC894" s="104"/>
      <c r="HD894" s="104"/>
      <c r="HE894" s="104"/>
      <c r="HF894" s="104"/>
      <c r="HG894" s="104"/>
      <c r="HH894" s="104"/>
      <c r="HI894" s="104"/>
      <c r="HJ894" s="104"/>
      <c r="HK894" s="104"/>
      <c r="HL894" s="104"/>
      <c r="HM894" s="104"/>
      <c r="HN894" s="104"/>
      <c r="HO894" s="104"/>
      <c r="HP894" s="104"/>
      <c r="HQ894" s="64"/>
      <c r="HR894" s="65"/>
      <c r="HS894" s="65"/>
      <c r="HT894" s="65"/>
      <c r="HU894" s="65"/>
      <c r="HV894" s="65"/>
      <c r="HW894" s="105"/>
      <c r="HX894" s="65"/>
      <c r="HY894" s="280">
        <f t="shared" si="1016"/>
        <v>0</v>
      </c>
      <c r="HZ894" s="280">
        <f t="shared" si="1017"/>
        <v>0</v>
      </c>
      <c r="IA894" s="280">
        <f t="shared" si="1018"/>
        <v>0</v>
      </c>
      <c r="IB894" s="65"/>
      <c r="IC894" s="65"/>
    </row>
    <row r="895" spans="1:237" s="106" customFormat="1" ht="22.5" customHeight="1" thickBot="1" x14ac:dyDescent="0.3">
      <c r="A895" s="377" t="s">
        <v>3973</v>
      </c>
      <c r="B895" s="378" t="s">
        <v>3974</v>
      </c>
      <c r="C895" s="379" t="s">
        <v>3229</v>
      </c>
      <c r="D895" s="380" t="s">
        <v>3975</v>
      </c>
      <c r="E895" s="380" t="s">
        <v>3976</v>
      </c>
      <c r="F895" s="381" t="s">
        <v>3222</v>
      </c>
      <c r="G895" s="381" t="s">
        <v>3223</v>
      </c>
      <c r="H895" s="382" t="s">
        <v>252</v>
      </c>
      <c r="I895" s="383" t="s">
        <v>3977</v>
      </c>
      <c r="J895" s="421" t="s">
        <v>3227</v>
      </c>
      <c r="K895" s="424" t="s">
        <v>60</v>
      </c>
      <c r="L895" s="329">
        <f>CONTINUA!BV895</f>
        <v>0</v>
      </c>
      <c r="M895" s="329">
        <f>CONTINUA!BW895</f>
        <v>0</v>
      </c>
      <c r="N895" s="657"/>
      <c r="O895" s="658" t="s">
        <v>4242</v>
      </c>
      <c r="P895" s="659" t="s">
        <v>206</v>
      </c>
      <c r="Q895" s="400">
        <v>2</v>
      </c>
      <c r="R895" s="401"/>
      <c r="S895" s="400"/>
      <c r="T895" s="401"/>
      <c r="U895" s="400"/>
      <c r="V895" s="401"/>
      <c r="W895" s="400"/>
      <c r="X895" s="401"/>
      <c r="Y895" s="400"/>
      <c r="Z895" s="401"/>
      <c r="AA895" s="400"/>
      <c r="AB895" s="401"/>
      <c r="AC895" s="400"/>
      <c r="AD895" s="401"/>
      <c r="AE895" s="400"/>
      <c r="AF895" s="401"/>
      <c r="AG895" s="400"/>
      <c r="AH895" s="401"/>
      <c r="AI895" s="400"/>
      <c r="AJ895" s="401"/>
      <c r="AK895" s="400"/>
      <c r="AL895" s="401"/>
      <c r="AM895" s="400"/>
      <c r="AN895" s="401"/>
      <c r="AO895" s="400"/>
      <c r="AP895" s="401"/>
      <c r="AQ895" s="400"/>
      <c r="AR895" s="401"/>
      <c r="AS895" s="400"/>
      <c r="AT895" s="401"/>
      <c r="AU895" s="400"/>
      <c r="AV895" s="401"/>
      <c r="AW895" s="400"/>
      <c r="AX895" s="401"/>
      <c r="AY895" s="400"/>
      <c r="AZ895" s="401"/>
      <c r="BA895" s="400"/>
      <c r="BB895" s="401"/>
      <c r="BC895" s="400"/>
      <c r="BD895" s="401"/>
      <c r="BE895" s="400"/>
      <c r="BF895" s="401"/>
      <c r="BG895" s="400"/>
      <c r="BH895" s="401"/>
      <c r="BI895" s="400"/>
      <c r="BJ895" s="401"/>
      <c r="BK895" s="400"/>
      <c r="BL895" s="401"/>
      <c r="BM895" s="400"/>
      <c r="BN895" s="401"/>
      <c r="BO895" s="400"/>
      <c r="BP895" s="401"/>
      <c r="BQ895" s="400"/>
      <c r="BR895" s="401"/>
      <c r="BS895" s="400"/>
      <c r="BT895" s="401"/>
      <c r="BU895" s="400"/>
      <c r="BV895" s="401"/>
      <c r="BW895" s="400"/>
      <c r="BX895" s="401"/>
      <c r="BY895" s="400"/>
      <c r="BZ895" s="401"/>
      <c r="CA895" s="400"/>
      <c r="CB895" s="401"/>
      <c r="CC895" s="400"/>
      <c r="CD895" s="401"/>
      <c r="CE895" s="400"/>
      <c r="CF895" s="401"/>
      <c r="CG895" s="400"/>
      <c r="CH895" s="401"/>
      <c r="CI895" s="400"/>
      <c r="CJ895" s="401"/>
      <c r="CK895" s="400"/>
      <c r="CL895" s="401"/>
      <c r="CM895" s="400"/>
      <c r="CN895" s="401"/>
      <c r="CO895" s="400"/>
      <c r="CP895" s="401"/>
      <c r="CQ895" s="400"/>
      <c r="CR895" s="401"/>
      <c r="CS895" s="400"/>
      <c r="CT895" s="401"/>
      <c r="CU895" s="400"/>
      <c r="CV895" s="401"/>
      <c r="CW895" s="400"/>
      <c r="CX895" s="401"/>
      <c r="CY895" s="400"/>
      <c r="CZ895" s="401"/>
      <c r="DA895" s="400"/>
      <c r="DB895" s="401"/>
      <c r="DC895" s="400"/>
      <c r="DD895" s="401"/>
      <c r="DE895" s="400"/>
      <c r="DF895" s="401"/>
      <c r="DG895" s="400"/>
      <c r="DH895" s="401"/>
      <c r="DI895" s="400"/>
      <c r="DJ895" s="401"/>
      <c r="DK895" s="400"/>
      <c r="DL895" s="401"/>
      <c r="DM895" s="400"/>
      <c r="DN895" s="401"/>
      <c r="DO895" s="400"/>
      <c r="DP895" s="401"/>
      <c r="DQ895" s="400"/>
      <c r="DR895" s="401"/>
      <c r="DS895" s="400"/>
      <c r="DT895" s="401"/>
      <c r="DU895" s="400"/>
      <c r="DV895" s="401"/>
      <c r="DW895" s="400"/>
      <c r="DX895" s="401"/>
      <c r="DY895" s="400"/>
      <c r="DZ895" s="401"/>
      <c r="EA895" s="400"/>
      <c r="EB895" s="401"/>
      <c r="EC895" s="400"/>
      <c r="ED895" s="401"/>
      <c r="EE895" s="400"/>
      <c r="EF895" s="401"/>
      <c r="EG895" s="400"/>
      <c r="EH895" s="401"/>
      <c r="EI895" s="400"/>
      <c r="EJ895" s="447"/>
      <c r="EK895" s="512"/>
      <c r="EL895" s="515"/>
      <c r="EM895" s="450"/>
      <c r="EN895" s="348"/>
      <c r="EO895" s="348"/>
      <c r="EP895" s="179">
        <f t="shared" si="961"/>
        <v>2</v>
      </c>
      <c r="EQ895" s="179">
        <f t="shared" si="962"/>
        <v>0</v>
      </c>
      <c r="ER895" s="179">
        <f t="shared" si="963"/>
        <v>0</v>
      </c>
      <c r="ES895" s="179">
        <f t="shared" si="964"/>
        <v>0</v>
      </c>
      <c r="ET895" s="179">
        <f t="shared" si="965"/>
        <v>0</v>
      </c>
      <c r="EU895" s="179">
        <f t="shared" si="966"/>
        <v>0</v>
      </c>
      <c r="EV895" s="172">
        <f t="shared" si="967"/>
        <v>2</v>
      </c>
      <c r="EW895" s="253"/>
      <c r="EX895" s="254">
        <v>0</v>
      </c>
      <c r="EY895" s="180">
        <v>0</v>
      </c>
      <c r="EZ895" s="255">
        <v>0</v>
      </c>
      <c r="FA895" s="255">
        <v>0</v>
      </c>
      <c r="FB895" s="180">
        <f>SUM(FF895:GI895)/2</f>
        <v>385.23</v>
      </c>
      <c r="FC895" s="256">
        <f>N895*km*'VALORES TABELA'!$B$13</f>
        <v>0</v>
      </c>
      <c r="FD895" s="250">
        <f t="shared" si="1015"/>
        <v>0</v>
      </c>
      <c r="FE895" s="257"/>
      <c r="FF895" s="181">
        <f>((Q895+S895)*Percapita)+((R895+T895)*Cadeirante)</f>
        <v>770.46</v>
      </c>
      <c r="FG895" s="181">
        <f>((U895+W895)*Percapita/30*FG$4)+((V895+X895)*Cadeirante/30*FG$4)</f>
        <v>0</v>
      </c>
      <c r="FH895" s="181">
        <f>((Y895+AA895)*Percapita/30*FH$4)+((Z895+AB895)*Cadeirante/30*FH$4)</f>
        <v>0</v>
      </c>
      <c r="FI895" s="181">
        <f>((AC895+AE895)*Percapita/30*FI$4)+((AD895+AF895)*Cadeirante/30*FI$4)</f>
        <v>0</v>
      </c>
      <c r="FJ895" s="181">
        <f>((AG895+AI895)*Percapita/30*FJ$4)+((AH895+AJ895)*Cadeirante/30*FJ$4)</f>
        <v>0</v>
      </c>
      <c r="FK895" s="181">
        <f>((AK895+AM895)*Percapita/30*FK$4)+((AL895+AN895)*Cadeirante/30*FK$4)</f>
        <v>0</v>
      </c>
      <c r="FL895" s="181">
        <f>((AO895+AQ895)*Percapita/30*FL$4)+((AP895+AR895)*Cadeirante/30*FL$4)</f>
        <v>0</v>
      </c>
      <c r="FM895" s="181">
        <f>((AS895+AU895)*Percapita/30*FM$4)+((AT895+AV895)*Cadeirante/30*FM$4)</f>
        <v>0</v>
      </c>
      <c r="FN895" s="181">
        <f>((AW895+AY895)*Percapita/30*FN$4)+((AX895+AZ895)*Cadeirante/30*FN$4)</f>
        <v>0</v>
      </c>
      <c r="FO895" s="181">
        <f>((BA895+BC895)*Percapita/30*FO$4)+((BB895+BD895)*Cadeirante/30*FO$4)</f>
        <v>0</v>
      </c>
      <c r="FP895" s="181">
        <f>((BE895+BG895)*Percapita/30*FP$4)+((BF895+BH895)*Cadeirante/30*FP$4)</f>
        <v>0</v>
      </c>
      <c r="FQ895" s="181">
        <f>((BI895+BK895)*Percapita/30*FQ$4)+((BJ895+BL895)*Cadeirante/30*FQ$4)</f>
        <v>0</v>
      </c>
      <c r="FR895" s="181">
        <f>((BM895+BO895)*Percapita/30*FR$4)+((BN895+BP895)*Cadeirante/30*FR$4)</f>
        <v>0</v>
      </c>
      <c r="FS895" s="181">
        <f>((BQ895+BS895)*Percapita/30*FS$4)+((BR895+BT895)*Cadeirante/30*FS$4)</f>
        <v>0</v>
      </c>
      <c r="FT895" s="181">
        <f>((BU895+BW895)*Percapita/30*FT$4)+((BV895+BX895)*Cadeirante/30*FT$4)</f>
        <v>0</v>
      </c>
      <c r="FU895" s="181">
        <f>((BY895+CA895)*Percapita/30*FU$4)+((BZ895+CB895)*Cadeirante/30*FU$4)</f>
        <v>0</v>
      </c>
      <c r="FV895" s="181">
        <f>((CC895+CE895)*Percapita/30*FV$4)+((CD895+CF895)*Cadeirante/30*FV$4)</f>
        <v>0</v>
      </c>
      <c r="FW895" s="181">
        <f>((CG895+CI895)*Percapita/30*FW$4)+((CI895+CK895)*Cadeirante/30*FW$4)</f>
        <v>0</v>
      </c>
      <c r="FX895" s="181">
        <f>((CK895+CM895)*Percapita/30*FX$4)+((CL895+CN895)*Cadeirante/30*FX$4)</f>
        <v>0</v>
      </c>
      <c r="FY895" s="181">
        <f>((CO895+CQ895)*Percapita/30*FY$4)+((CP895+CR895)*Cadeirante/30*FY$4)</f>
        <v>0</v>
      </c>
      <c r="FZ895" s="181">
        <f>((CS895+CU895)*Percapita/30*FZ$4)+((CT895+CV895)*Cadeirante/30*FZ$4)</f>
        <v>0</v>
      </c>
      <c r="GA895" s="181">
        <f>((CW895+CY895)*Percapita/30*GA$4)+((CX895+CZ895)*Cadeirante/30*GA$4)</f>
        <v>0</v>
      </c>
      <c r="GB895" s="181">
        <f>((DA895+DC895)*Percapita/30*GB$4)+((DB895+DD895)*Cadeirante/30*GB$4)</f>
        <v>0</v>
      </c>
      <c r="GC895" s="181">
        <f>((DE895+DG895)*Percapita/30*GC$4)+((DF895+DH895)*Cadeirante/30*GC$4)</f>
        <v>0</v>
      </c>
      <c r="GD895" s="181">
        <f>((DI895+DK895)*Percapita/30*GD$4)+((DJ895+DL895)*Cadeirante/30*GD$4)</f>
        <v>0</v>
      </c>
      <c r="GE895" s="181">
        <f>((DM895+DO895)*Percapita/30*GE$4)+((DN895+DP895)*Cadeirante/30*GE$4)</f>
        <v>0</v>
      </c>
      <c r="GF895" s="181">
        <f>((DQ895+DS895)*Percapita/30*GF$4)+((DR895+DT895)*Cadeirante/30*GF$4)</f>
        <v>0</v>
      </c>
      <c r="GG895" s="181">
        <f>((DU895+DW895)*Percapita/30*GG$4)+((DV895+DX895)*Cadeirante/30*GG$4)</f>
        <v>0</v>
      </c>
      <c r="GH895" s="181">
        <f>((DY895+EA895)*Percapita/30*GH$4)+((DZ895+EB895)*Cadeirante/30*GH$4)</f>
        <v>0</v>
      </c>
      <c r="GI895" s="181">
        <f>((EC895+EE895)*Percapita/30*GI$4)+((ED895+EF895)*Cadeirante/30*GI$4)</f>
        <v>0</v>
      </c>
      <c r="GJ895" s="181">
        <f>((EG895+EI895)*Percapita)+((EH895+EJ895)*Cadeirante)</f>
        <v>0</v>
      </c>
      <c r="GK895" s="258"/>
      <c r="GL895" s="103">
        <f t="shared" si="968"/>
        <v>0</v>
      </c>
      <c r="GM895" s="124"/>
      <c r="GN895" s="182"/>
      <c r="GO895" s="182"/>
      <c r="GP895" s="182"/>
      <c r="GQ895" s="182"/>
      <c r="GR895" s="182"/>
      <c r="GS895" s="182"/>
      <c r="GT895" s="182"/>
      <c r="GU895" s="182"/>
      <c r="GV895" s="182"/>
      <c r="GW895" s="182"/>
      <c r="GX895" s="182"/>
      <c r="GY895" s="182"/>
      <c r="GZ895" s="182"/>
      <c r="HA895" s="182"/>
      <c r="HB895" s="182"/>
      <c r="HC895" s="182"/>
      <c r="HD895" s="182"/>
      <c r="HE895" s="182"/>
      <c r="HF895" s="182"/>
      <c r="HG895" s="182"/>
      <c r="HH895" s="182"/>
      <c r="HI895" s="182"/>
      <c r="HJ895" s="182"/>
      <c r="HK895" s="182"/>
      <c r="HL895" s="182"/>
      <c r="HM895" s="182"/>
      <c r="HN895" s="182"/>
      <c r="HO895" s="182"/>
      <c r="HP895" s="259"/>
      <c r="HQ895" s="64"/>
      <c r="HW895" s="257"/>
      <c r="HY895" s="280">
        <f t="shared" si="1016"/>
        <v>0</v>
      </c>
      <c r="HZ895" s="280">
        <f t="shared" si="1017"/>
        <v>0</v>
      </c>
      <c r="IA895" s="280">
        <f t="shared" si="1018"/>
        <v>0</v>
      </c>
    </row>
    <row r="896" spans="1:237" s="106" customFormat="1" ht="22.5" customHeight="1" x14ac:dyDescent="0.25">
      <c r="A896" t="s">
        <v>3978</v>
      </c>
      <c r="B896" s="522" t="s">
        <v>3979</v>
      </c>
      <c r="C896" s="523">
        <v>1</v>
      </c>
      <c r="D896" s="524" t="s">
        <v>3975</v>
      </c>
      <c r="E896" s="524" t="s">
        <v>3980</v>
      </c>
      <c r="F896" s="525" t="s">
        <v>3222</v>
      </c>
      <c r="G896" s="525" t="s">
        <v>3223</v>
      </c>
      <c r="H896" s="350" t="s">
        <v>252</v>
      </c>
      <c r="I896" s="351" t="s">
        <v>3981</v>
      </c>
      <c r="J896" s="409" t="s">
        <v>3227</v>
      </c>
      <c r="K896" s="410" t="s">
        <v>3228</v>
      </c>
      <c r="L896" s="329">
        <f>CONTINUA!BV896</f>
        <v>0</v>
      </c>
      <c r="M896" s="329">
        <f>CONTINUA!BW896</f>
        <v>0</v>
      </c>
      <c r="N896" s="657"/>
      <c r="O896" s="658" t="s">
        <v>4242</v>
      </c>
      <c r="P896" s="659" t="s">
        <v>206</v>
      </c>
      <c r="Q896" s="400">
        <v>26</v>
      </c>
      <c r="R896" s="401"/>
      <c r="S896" s="400"/>
      <c r="T896" s="401"/>
      <c r="U896" s="400"/>
      <c r="V896" s="401"/>
      <c r="W896" s="400"/>
      <c r="X896" s="401"/>
      <c r="Y896" s="400"/>
      <c r="Z896" s="401"/>
      <c r="AA896" s="400"/>
      <c r="AB896" s="401"/>
      <c r="AC896" s="400"/>
      <c r="AD896" s="401"/>
      <c r="AE896" s="400"/>
      <c r="AF896" s="401"/>
      <c r="AG896" s="400"/>
      <c r="AH896" s="401"/>
      <c r="AI896" s="400"/>
      <c r="AJ896" s="401"/>
      <c r="AK896" s="400"/>
      <c r="AL896" s="401"/>
      <c r="AM896" s="400"/>
      <c r="AN896" s="401"/>
      <c r="AO896" s="400"/>
      <c r="AP896" s="401"/>
      <c r="AQ896" s="400"/>
      <c r="AR896" s="401"/>
      <c r="AS896" s="400"/>
      <c r="AT896" s="401"/>
      <c r="AU896" s="400"/>
      <c r="AV896" s="401"/>
      <c r="AW896" s="400"/>
      <c r="AX896" s="401"/>
      <c r="AY896" s="400"/>
      <c r="AZ896" s="401"/>
      <c r="BA896" s="400"/>
      <c r="BB896" s="401"/>
      <c r="BC896" s="400"/>
      <c r="BD896" s="401"/>
      <c r="BE896" s="400"/>
      <c r="BF896" s="401"/>
      <c r="BG896" s="400"/>
      <c r="BH896" s="401"/>
      <c r="BI896" s="400"/>
      <c r="BJ896" s="401"/>
      <c r="BK896" s="400"/>
      <c r="BL896" s="401"/>
      <c r="BM896" s="400"/>
      <c r="BN896" s="401"/>
      <c r="BO896" s="400"/>
      <c r="BP896" s="401"/>
      <c r="BQ896" s="400"/>
      <c r="BR896" s="401"/>
      <c r="BS896" s="400"/>
      <c r="BT896" s="401"/>
      <c r="BU896" s="400"/>
      <c r="BV896" s="401"/>
      <c r="BW896" s="400"/>
      <c r="BX896" s="401"/>
      <c r="BY896" s="400"/>
      <c r="BZ896" s="401"/>
      <c r="CA896" s="400"/>
      <c r="CB896" s="401"/>
      <c r="CC896" s="400"/>
      <c r="CD896" s="401"/>
      <c r="CE896" s="400"/>
      <c r="CF896" s="401"/>
      <c r="CG896" s="400"/>
      <c r="CH896" s="401"/>
      <c r="CI896" s="400"/>
      <c r="CJ896" s="401"/>
      <c r="CK896" s="400"/>
      <c r="CL896" s="401"/>
      <c r="CM896" s="400"/>
      <c r="CN896" s="401"/>
      <c r="CO896" s="400"/>
      <c r="CP896" s="401"/>
      <c r="CQ896" s="400"/>
      <c r="CR896" s="401"/>
      <c r="CS896" s="400"/>
      <c r="CT896" s="401"/>
      <c r="CU896" s="400"/>
      <c r="CV896" s="401"/>
      <c r="CW896" s="400"/>
      <c r="CX896" s="401"/>
      <c r="CY896" s="400"/>
      <c r="CZ896" s="401"/>
      <c r="DA896" s="400"/>
      <c r="DB896" s="401"/>
      <c r="DC896" s="400"/>
      <c r="DD896" s="401"/>
      <c r="DE896" s="400"/>
      <c r="DF896" s="401"/>
      <c r="DG896" s="400"/>
      <c r="DH896" s="401"/>
      <c r="DI896" s="400"/>
      <c r="DJ896" s="401"/>
      <c r="DK896" s="400"/>
      <c r="DL896" s="401"/>
      <c r="DM896" s="400"/>
      <c r="DN896" s="401"/>
      <c r="DO896" s="400"/>
      <c r="DP896" s="401"/>
      <c r="DQ896" s="400"/>
      <c r="DR896" s="401"/>
      <c r="DS896" s="400"/>
      <c r="DT896" s="401"/>
      <c r="DU896" s="400"/>
      <c r="DV896" s="401"/>
      <c r="DW896" s="400"/>
      <c r="DX896" s="401"/>
      <c r="DY896" s="400"/>
      <c r="DZ896" s="401"/>
      <c r="EA896" s="400"/>
      <c r="EB896" s="401"/>
      <c r="EC896" s="400"/>
      <c r="ED896" s="401"/>
      <c r="EE896" s="400"/>
      <c r="EF896" s="401"/>
      <c r="EG896" s="400"/>
      <c r="EH896" s="401"/>
      <c r="EI896" s="400"/>
      <c r="EJ896" s="447"/>
      <c r="EK896" s="510"/>
      <c r="EL896" s="513"/>
      <c r="EM896" s="520"/>
      <c r="EN896" s="520"/>
      <c r="EO896" s="520"/>
      <c r="EP896" s="171">
        <f t="shared" si="961"/>
        <v>26</v>
      </c>
      <c r="EQ896" s="171">
        <f t="shared" si="962"/>
        <v>0</v>
      </c>
      <c r="ER896" s="171">
        <f t="shared" si="963"/>
        <v>0</v>
      </c>
      <c r="ES896" s="171">
        <f t="shared" si="964"/>
        <v>0</v>
      </c>
      <c r="ET896" s="171">
        <f t="shared" si="965"/>
        <v>0</v>
      </c>
      <c r="EU896" s="171">
        <f t="shared" si="966"/>
        <v>0</v>
      </c>
      <c r="EV896" s="172">
        <f t="shared" si="967"/>
        <v>26</v>
      </c>
      <c r="EW896" s="367">
        <f>IF(C896=4,IF(MAX(Q896:EJ898)&gt;0,(Especiall/30*(IF(($G896-$F896)=($G$5-$F$5),30,IF(DAY($G896)=31,($G896-$F896),($G896-$F896)+1)))),0),0)</f>
        <v>0</v>
      </c>
      <c r="EX896" s="248">
        <f t="shared" ref="EX896:EX899" si="1019">FF896</f>
        <v>17508.5</v>
      </c>
      <c r="EY896" s="174">
        <f>(L896*regular)+(M896*Cadeirantee)</f>
        <v>0</v>
      </c>
      <c r="EZ896" s="249">
        <f>SUMIF(FG896:GJ896,"&gt;0")</f>
        <v>205.45600000000002</v>
      </c>
      <c r="FA896" s="249">
        <f>SUMIF(FG896:GJ896,"&lt;0")+SUMIF(GN896:HP896,"&lt;0")</f>
        <v>-487.95800000000003</v>
      </c>
      <c r="FB896" s="174">
        <v>0</v>
      </c>
      <c r="FC896" s="175">
        <f>N896*km*'VALORES TABELA'!$B$13</f>
        <v>0</v>
      </c>
      <c r="FD896" s="250">
        <f>GL896</f>
        <v>0</v>
      </c>
      <c r="FE896" s="176">
        <f>(EW896+EW897+EW898+EW899+EX896+EX897+EX898+EX899+EY896+EY897+EY898+EY899+EY900+EZ896+EZ897+EZ898+EZ899+FA896+FA897+FA898+FA899+FC896+FC897+FC898+FC899+HY896-HZ896-IA896+FD896+FD897+FD898+FD899+FB900)</f>
        <v>17225.998</v>
      </c>
      <c r="FF896" s="177">
        <f>IF(C896=4,SUM(Q896+Q897+Q898+S896+S897+S898)*Percapita/30*FF$4+(R896+R897+R898+T896+T897+T898)*Cadeirante/30*FF$4,IF(C896=3,IF(Q899+S899=10,Fixo/30*FF$4+(Q896+Q897+Q898+S896+S897+S898)*Percapita/30*FF$4+(R899+T899)*Cadeirante/30*FF$4,IF(Q899+S899&lt;=9,(Q899+S899)*Crechee/30*FF$4)+(R899+T899)*Cadeirante/30*FF$4+(Q896+Q897+Q898+S896+S897+S898)*Percapita/30*FF$4)+IF(Q899+S899&gt;=11,Fixo/30*FF$4+(Q899+S899-10)*Crechee/30*FF$4,0),IF(C896=2,IF(R896+R897+R898+R899+T896+T897+T898+T899=1,Cadeirante/30*FF$4,IF(R896+R897+R898+R899+T896+T897+T898+T899=2,Fixo/30*FF$4,IF(R896+R897+R898+R899+T896+T897+T898+T899&gt;2,Fixo/30*FF$4+(R896+R897+R898+R899+T896+T897+T898+T899-2)*Cadeirante/30*FF$4)))+(Q896+Q897+Q898+S896+S897+S898)*Percapita/30*FF$4+(Q899+S899)*Crechee/30*FF$4,IF(C896=1,IF(Q896+Q897+Q898+R896+R897+R898+S896+S897+S898+T896+T897+T898&lt;=15,(Q896+Q897+Q898+S896+S897+S898)*Percapita/30*FF$4,IF(Q896+Q897+Q898+R896+R897+R898+S896+S897+S898+T896+T897+T898&gt;=16,Fixo/30*FF$4+(Q896+Q897+Q898+R896+R897+R898+S896+S897+S898+T896+T897-16)*Percapita/30*FF$4))))))</f>
        <v>17508.5</v>
      </c>
      <c r="FG896" s="177">
        <f>IF(C896=4,SUM(U896+U897+U898+W896+W897+W898)*Percapita/30*FG$4+(V896+V897+V898+X896+X897+X898)*Cadeirante/30*FG$4,IF(C896=3,IF(U899+W899=10,Fixo/30*FG$4+(U896+U897+U898+W896+W897+W898)*Percapita/30*FG$4+(V899+X899)*Cadeirante/30*FG$4,IF(U899+W899&lt;=9,(U899+W899)*Crechee/30*FG$4)+(V899+X899)*Cadeirante/30*FG$4+(U896+U897+U898+W896+W897+W898)*Percapita/30*FG$4)+IF(U899+W899&gt;=11,Fixo/30*FG$4+(U899+W899-10)*Crechee/30*FG$4,0),IF(C896=2,IF(V896+V897+V898+V899+X896+X897+X898+X899=1,Cadeirante/30*FG$4,IF(V896+V897+V898+V899+X896+X897+X898+X899=2,Fixo/30*FG$4,IF(V896+V897+V898+V899+X896+X897+X898+X899&gt;2,Fixo/30*FG$4+(V896+V897+V898+V899+X896+X897+X898+X899-2)*Cadeirante/30*FG$4)))+(U896+U897+U898+W896+W897+W898)*Percapita/30*FG$4+(U899+W899)*Crechee/30*FG$4,IF(C896=1,IF(U896+U897+U898+V896+V897+V898+W896+W897+W898+X896+X897+X898&lt;=15,(U896+U897+U898+W896+W897+W898)*Percapita/30*FG$4,IF(U896+U897+U898+V896+V897+V898+W896+W897+W898+X896+X897+X898&gt;=16,Fixo/30*FG$4+(U896+U897+U898+V896+V897+V898+W896+W897+W898+X896+X897-16)*Percapita/30*FG$4))))))</f>
        <v>0</v>
      </c>
      <c r="FH896" s="177">
        <f>IF(C896=4,SUM(Y896+Y897+Y898+AA896+AA897+AA898)*Percapita/30*FH$4+(Z896+Z897+Z898+AB896+AB897+AB898)*Cadeirante/30*FH$4,IF(C896=3,IF(Y899+AA899=10,Fixo/30*FH$4+(Y896+Y897+Y898+AA896+AA897+AA898)*Percapita/30*FH$4+(Z899+AB899)*Cadeirante/30*FH$4,IF(Y899+AA899&lt;=9,(Y899+AA899)*Crechee/30*FH$4)+(Z899+AB899)*Cadeirante/30*FH$4+(Y896+Y897+Y898+AA896+AA897+AA898)*Percapita/30*FH$4)+IF(Y899+AA899&gt;=11,Fixo/30*FH$4+(Y899+AA899-10)*Crechee/30*FH$4,0),IF(C896=2,IF(Z896+Z897+Z898+Z899+AB896+AB897+AB898+AB899=1,Cadeirante/30*FH$4,IF(Z896+Z897+Z898+Z899+AB896+AB897+AB898+AB899=2,Fixo/30*FH$4,IF(Z896+Z897+Z898+Z899+AB896+AB897+AB898+AB899&gt;2,Fixo/30*FH$4+(Z896+Z897+Z898+Z899+AB896+AB897+AB898+AB899-2)*Cadeirante/30*FH$4)))+(Y896+Y897+Y898+AA896+AA897+AA898)*Percapita/30*FH$4+(Y899+AA899)*Crechee/30*FH$4,IF(C896=1,IF(Y896+Y897+Y898+Z896+Z897+Z898+AA896+AA897+AA898+AB896+AB897+AB898&lt;=15,(Y896+Y897+Y898+AA896+AA897+AA898)*Percapita/30*FH$4,IF(Y896+Y897+Y898+Z896+Z897+Z898+AA896+AA897+AA898+AB896+AB897+AB898&gt;=16,Fixo/30*FH$4+(Y896+Y897+Y898+Z896+Z897+Z898+AA896+AA897+AA898+AB896+AB897-16)*Percapita/30*FH$4))))))</f>
        <v>0</v>
      </c>
      <c r="FI896" s="177">
        <f>IF(C896=4,SUM(AC896+AC897+AC898+AE896+AE897+AE898)*Percapita/30*FI$4+(AD896+AD897+AD898+AF896+AF897+AF898)*Cadeirante/30*FI$4,IF(C896=3,IF(AC899+AE899=10,Fixo/30*FI$4+(AC896+AC897+AC898+AE896+AE897+AE898)*Percapita/30*FI$4+(AD899+AF899)*Cadeirante/30*FI$4,IF(AC899+AE899&lt;=9,(AC899+AE899)*Crechee/30*FI$4)+(AD899+AF899)*Cadeirante/30*FI$4+(AC896+AC897+AC898+AE896+AE897+AE898)*Percapita/30*FI$4)+IF(AC899+AE899&gt;=11,Fixo/30*FI$4+(AC899+AE899-10)*Crechee/30*FI$4,0),IF(C896=2,IF(AD896+AD897+AD898+AD899+AF896+AF897+AF898+AF899=1,Cadeirante/30*FI$4,IF(AD896+AD897+AD898+AD899+AF896+AF897+AF898+AF899=2,Fixo/30*FI$4,IF(AD896+AD897+AD898+AD899+AF896+AF897+AF898+AF899&gt;2,Fixo/30*FI$4+(AD896+AD897+AD898+AD899+AF896+AF897+AF898+AF899-2)*Cadeirante/30*FI$4)))+(AC896+AC897+AC898+AE896+AE897+AE898)*Percapita/30*FI$4+(AC899+AE899)*Crechee/30*FI$4,IF(C896=1,IF(AC896+AC897+AC898+AD896+AD897+AD898+AE896+AE897+AE898+AF896+AF897+AF898&lt;=15,(AC896+AC897+AC898+AE896+AE897+AE898)*Percapita/30*FI$4,IF(AC896+AC897+AC898+AD896+AD897+AD898+AE896+AE897+AE898+AF896+AF897+AF898&gt;=16,Fixo/30*FI$4+(AC896+AC897+AC898+AD896+AD897+AD898+AE896+AE897+AE898+AF896+AF897-16)*Percapita/30*FI$4))))))</f>
        <v>0</v>
      </c>
      <c r="FJ896" s="177">
        <f>IF(C896=4,SUM(AG896+AG897+AG898+AI896+AI897+AI898)*Percapita/30*FJ$4+(AH896+AH897+AH898+AJ896+AJ897+AJ898)*Cadeirante/30*FJ$4,IF(C896=3,IF(AG899+AI899=10,Fixo/30*FJ$4+(AG896+AG897+AG898+AI896+AI897+AI898)*Percapita/30*FJ$4+(AH899+AJ899)*Cadeirante/30*FJ$4,IF(AG899+AI899&lt;=9,(AG899+AI899)*Crechee/30*FJ$4)+(AH899+AJ899)*Cadeirante/30*FJ$4+(AG896+AG897+AG898+AI896+AI897+AI898)*Percapita/30*FJ$4)+IF(AG899+AI899&gt;=11,Fixo/30*FJ$4+(AG899+AI899-10)*Crechee/30*FJ$4,0),IF(C896=2,IF(AH896+AH897+AH898+AH899+AJ896+AJ897+AJ898+AJ899=1,Cadeirante/30*FJ$4,IF(AH896+AH897+AH898+AH899+AJ896+AJ897+AJ898+AJ899=2,Fixo/30*FJ$4,IF(AH896+AH897+AH898+AH899+AJ896+AJ897+AJ898+AJ899&gt;2,Fixo/30*FJ$4+(AH896+AH897+AH898+AH899+AJ896+AJ897+AJ898+AJ899-2)*Cadeirante/30*FJ$4)))+(AG896+AG897+AG898+AI896+AI897+AI898)*Percapita/30*FJ$4+(AG899+AI899)*Crechee/30*FJ$4,IF(C896=1,IF(AG896+AG897+AG898+AH896+AH897+AH898+AI896+AI897+AI898+AJ896+AJ897+AJ898&lt;=15,(AG896+AG897+AG898+AI896+AI897+AI898)*Percapita/30*FJ$4,IF(AG896+AG897+AG898+AH896+AH897+AH898+AI896+AI897+AI898+AJ896+AJ897+AJ898&gt;=16,Fixo/30*FJ$4+(AG896+AG897+AG898+AH896+AH897+AH898+AI896+AI897+AI898+AJ896+AJ897-16)*Percapita/30*FJ$4))))))</f>
        <v>0</v>
      </c>
      <c r="FK896" s="177">
        <f>IF(C896=4,SUM(AK896+AK897+AK898+AM896+AM897+AM898)*Percapita/30*FK$4+(AL896+AL897+AL898+AN896+AN897+AN898)*Cadeirante/30*FK$4,IF(C896=3,IF(AK899+AM899=10,Fixo/30*FK$4+(AK896+AK897+AK898+AM896+AM897+AM898)*Percapita/30*FK$4+(AL899+AN899)*Cadeirante/30*FK$4,IF(AK899+AM899&lt;=9,(AK899+AM899)*Crechee/30*FK$4)+(AL899+AN899)*Cadeirante/30*FK$4+(AK896+AK897+AK898+AM896+AM897+AM898)*Percapita/30*FK$4)+IF(AK899+AM899&gt;=11,Fixo/30*FK$4+(AK899+AM899-10)*Crechee/30*FK$4,0),IF(C896=2,IF(AL896+AL897+AL898+AL899+AN896+AN897+AN898+AN899=1,Cadeirante/30*FK$4,IF(AL896+AL897+AL898+AL899+AN896+AN897+AN898+AN899=2,Fixo/30*FK$4,IF(AL896+AL897+AL898+AL899+AN896+AN897+AN898+AN899&gt;2,Fixo/30*FK$4+(AL896+AL897+AL898+AL899+AN896+AN897+AN898+AN899-2)*Cadeirante/30*FK$4)))+(AK896+AK897+AK898+AM896+AM897+AM898)*Percapita/30*FK$4+(AK899+AM899)*Crechee/30*FK$4,IF(C896=1,IF(AK896+AK897+AK898+AL896+AL897+AL898+AM896+AM897+AM898+AN896+AN897+AN898&lt;=15,(AK896+AK897+AK898+AM896+AM897+AM898)*Percapita/30*FK$4,IF(AK896+AK897+AK898+AL896+AL897+AL898+AM896+AM897+AM898+AN896+AN897+AN898&gt;=16,Fixo/30*FK$4+(AK896+AK897+AK898+AL896+AL897+AL898+AM896+AM897+AM898+AN896+AN897-16)*Percapita/30*FK$4))))))</f>
        <v>0</v>
      </c>
      <c r="FL896" s="177">
        <f>IF(C896=4,SUM(AO896+AO897+AO898+AQ896+AQ897+AQ898)*Percapita/30*FL$4+(AP896+AP897+AP898+AR896+AR897+AR898)*Cadeirante/30*FL$4,IF(C896=3,IF(AO899+AQ899=10,Fixo/30*FL$4+(AO896+AO897+AO898+AQ896+AQ897+AQ898)*Percapita/30*FL$4+(AP899+AR899)*Cadeirante/30*FL$4,IF(AO899+AQ899&lt;=9,(AO899+AQ899)*Crechee/30*FL$4)+(AP899+AR899)*Cadeirante/30*FL$4+(AO896+AO897+AO898+AQ896+AQ897+AQ898)*Percapita/30*FL$4)+IF(AO899+AQ899&gt;=11,Fixo/30*FL$4+(AO899+AQ899-10)*Crechee/30*FL$4,0),IF(C896=2,IF(AP896+AP897+AP898+AP899+AR896+AR897+AR898+AR899=1,Cadeirante/30*FL$4,IF(AP896+AP897+AP898+AP899+AR896+AR897+AR898+AR899=2,Fixo/30*FL$4,IF(AP896+AP897+AP898+AP899+AR896+AR897+AR898+AR899&gt;2,Fixo/30*FL$4+(AP896+AP897+AP898+AP899+AR896+AR897+AR898+AR899-2)*Cadeirante/30*FL$4)))+(AO896+AO897+AO898+AQ896+AQ897+AQ898)*Percapita/30*FL$4+(AO899+AQ899)*Crechee/30*FL$4,IF(C896=1,IF(AO896+AO897+AO898+AP896+AP897+AP898+AQ896+AQ897+AQ898+AR896+AR897+AR898&lt;=15,(AO896+AO897+AO898+AQ896+AQ897+AQ898)*Percapita/30*FL$4,IF(AO896+AO897+AO898+AP896+AP897+AP898+AQ896+AQ897+AQ898+AR896+AR897+AR898&gt;=16,Fixo/30*FL$4+(AO896+AO897+AO898+AP896+AP897+AP898+AQ896+AQ897+AQ898+AR896+AR897-16)*Percapita/30*FL$4))))))</f>
        <v>0</v>
      </c>
      <c r="FM896" s="177">
        <f>IF(C896=4,SUM(AS896+AS897+AS898+AU896+AU897+AU898)*Percapita/30*FM$4+(AT896+AT897+AT898+AV896+AV897+AV898)*Cadeirante/30*FM$4,IF(C896=3,IF(AS899+AU899=10,Fixo/30*FM$4+(AS896+AS897+AS898+AU896+AU897+AU898)*Percapita/30*FM$4+(AT899+AV899)*Cadeirante/30*FM$4,IF(AS899+AU899&lt;=9,(AS899+AU899)*Crechee/30*FM$4)+(AT899+AV899)*Cadeirante/30*FM$4+(AS896+AS897+AS898+AU896+AU897+AU898)*Percapita/30*FM$4)+IF(AS899+AU899&gt;=11,Fixo/30*FM$4+(AS899+AU899-10)*Crechee/30*FM$4,0),IF(C896=2,IF(AT896+AT897+AT898+AT899+AV896+AV897+AV898+AV899=1,Cadeirante/30*FM$4,IF(AT896+AT897+AT898+AT899+AV896+AV897+AV898+AV899=2,Fixo/30*FM$4,IF(AT896+AT897+AT898+AT899+AV896+AV897+AV898+AV899&gt;2,Fixo/30*FM$4+(AT896+AT897+AT898+AT899+AV896+AV897+AV898+AV899-2)*Cadeirante/30*FM$4)))+(AS896+AS897+AS898+AU896+AU897+AU898)*Percapita/30*FM$4+(AS899+AU899)*Crechee/30*FM$4,IF(C896=1,IF(AS896+AS897+AS898+AT896+AT897+AT898+AU896+AU897+AU898+AV896+AV897+AV898&lt;=15,(AS896+AS897+AS898+AU896+AU897+AU898)*Percapita/30*FM$4,IF(AS896+AS897+AS898+AT896+AT897+AT898+AU896+AU897+AU898+AV896+AV897+AV898&gt;=16,Fixo/30*FM$4+(AS896+AS897+AS898+AT896+AT897+AT898+AU896+AU897+AU898+AV896+AV897-16)*Percapita/30*FM$4))))))</f>
        <v>0</v>
      </c>
      <c r="FN896" s="177">
        <f>IF(C896=4,SUM(AW896+AW897+AW898+AY896+AY897+AY898)*Percapita/30*FN$4+(AX896+AX897+AX898+AZ896+AZ897+AZ898)*Cadeirante/30*FN$4,IF(C896=3,IF(AW899+AY899=10,Fixo/30*FN$4+(AW896+AW897+AW898+AY896+AY897+AY898)*Percapita/30*FN$4+(AX899+AZ899)*Cadeirante/30*FN$4,IF(AW899+AY899&lt;=9,(AW899+AY899)*Crechee/30*FN$4)+(AX899+AZ899)*Cadeirante/30*FN$4+(AW896+AW897+AW898+AY896+AY897+AY898)*Percapita/30*FN$4)+IF(AW899+AY899&gt;=11,Fixo/30*FN$4+(AW899+AY899-10)*Crechee/30*FN$4,0),IF(C896=2,IF(AX896+AX897+AX898+AX899+AZ896+AZ897+AZ898+AZ899=1,Cadeirante/30*FN$4,IF(AX896+AX897+AX898+AX899+AZ896+AZ897+AZ898+AZ899=2,Fixo/30*FN$4,IF(AX896+AX897+AX898+AX899+AZ896+AZ897+AZ898+AZ899&gt;2,Fixo/30*FN$4+(AX896+AX897+AX898+AX899+AZ896+AZ897+AZ898+AZ899-2)*Cadeirante/30*FN$4)))+(AW896+AW897+AW898+AY896+AY897+AY898)*Percapita/30*FN$4+(AW899+AY899)*Crechee/30*FN$4,IF(C896=1,IF(AW896+AW897+AW898+AX896+AX897+AX898+AY896+AY897+AY898+AZ896+AZ897+AZ898&lt;=15,(AW896+AW897+AW898+AY896+AY897+AY898)*Percapita/30*FN$4,IF(AW896+AW897+AW898+AX896+AX897+AX898+AY896+AY897+AY898+AZ896+AZ897+AZ898&gt;=16,Fixo/30*FN$4+(AW896+AW897+AW898+AX896+AX897+AX898+AY896+AY897+AY898+AZ896+AZ897-16)*Percapita/30*FN$4))))))</f>
        <v>0</v>
      </c>
      <c r="FO896" s="177">
        <f>IF(C896=4,SUM(BA896+BA897+BA898+BC896+BC897+BC898)*Percapita/30*FO$4+(BB896+BB897+BB898+BD896+BD897+BD898)*Cadeirante/30*FO$4,IF(C896=3,IF(BA899+BC899=10,Fixo/30*FO$4+(BA896+BA897+BA898+BC896+BC897+BC898)*Percapita/30*FO$4+(BB899+BD899)*Cadeirante/30*FO$4,IF(BA899+BC899&lt;=9,(BA899+BC899)*Crechee/30*FO$4)+(BB899+BD899)*Cadeirante/30*FO$4+(BA896+BA897+BA898+BC896+BC897+BC898)*Percapita/30*FO$4)+IF(BA899+BC899&gt;=11,Fixo/30*FO$4+(BA899+BC899-10)*Crechee/30*FO$4,0),IF(C896=2,IF(BB896+BB897+BB898+BB899+BD896+BD897+BD898+BD899=1,Cadeirante/30*FO$4,IF(BB896+BB897+BB898+BB899+BD896+BD897+BD898+BD899=2,Fixo/30*FO$4,IF(BB896+BB897+BB898+BB899+BD896+BD897+BD898+BD899&gt;2,Fixo/30*FO$4+(BB896+BB897+BB898+BB899+BD896+BD897+BD898+BD899-2)*Cadeirante/30*FO$4)))+(BA896+BA897+BA898+BC896+BC897+BC898)*Percapita/30*FO$4+(BA899+BC899)*Crechee/30*FO$4,IF(C896=1,IF(BA896+BA897+BA898+BB896+BB897+BB898+BC896+BC897+BC898+BD896+BD897+BD898&lt;=15,(BA896+BA897+BA898+BC896+BC897+BC898)*Percapita/30*FO$4,IF(BA896+BA897+BA898+BB896+BB897+BB898+BC896+BC897+BC898+BD896+BD897+BD898&gt;=16,Fixo/30*FO$4+(BA896+BA897+BA898+BB896+BB897+BB898+BC896+BC897+BC898+BD896+BD897-16)*Percapita/30*FO$4))))))</f>
        <v>-269.661</v>
      </c>
      <c r="FP896" s="177">
        <f>IF(C896=4,SUM(BE896+BE897+BE898+BG896+BG897+BG898)*Percapita/30*FP$4+(BF896+BF897+BF898+BH896+BH897+BH898)*Cadeirante/30*FP$4,IF(C896=3,IF(BE899+BG899=10,Fixo/30*FP$4+(BE896+BE897+BE898+BG896+BG897+BG898)*Percapita/30*FP$4+(BF899+BH899)*Cadeirante/30*FP$4,IF(BE899+BG899&lt;=9,(BE899+BG899)*Crechee/30*FP$4)+(BF899+BH899)*Cadeirante/30*FP$4+(BE896+BE897+BE898+BG896+BG897+BG898)*Percapita/30*FP$4)+IF(BE899+BG899&gt;=11,Fixo/30*FP$4+(BE899+BG899-10)*Crechee/30*FP$4,0),IF(C896=2,IF(BF896+BF897+BF898+BF899+BH896+BH897+BH898+BH899=1,Cadeirante/30*FP$4,IF(BF896+BF897+BF898+BF899+BH896+BH897+BH898+BH899=2,Fixo/30*FP$4,IF(BF896+BF897+BF898+BF899+BH896+BH897+BH898+BH899&gt;2,Fixo/30*FP$4+(BF896+BF897+BF898+BF899+BH896+BH897+BH898+BH899-2)*Cadeirante/30*FP$4)))+(BE896+BE897+BE898+BG896+BG897+BG898)*Percapita/30*FP$4+(BE899+BG899)*Crechee/30*FP$4,IF(C896=1,IF(BE896+BE897+BE898+BF896+BF897+BF898+BG896+BG897+BG898+BH896+BH897+BH898&lt;=15,(BE896+BE897+BE898+BG896+BG897+BG898)*Percapita/30*FP$4,IF(BE896+BE897+BE898+BF896+BF897+BF898+BG896+BG897+BG898+BH896+BH897+BH898&gt;=16,Fixo/30*FP$4+(BE896+BE897+BE898+BF896+BF897+BF898+BG896+BG897+BG898+BH896+BH897-16)*Percapita/30*FP$4))))))</f>
        <v>0</v>
      </c>
      <c r="FQ896" s="177">
        <f>IF(C896=4,SUM(BI896+BI897+BI898+BK896+BK897+BK898)*Percapita/30*FQ$4+(BJ896+BJ897+BJ898+BL896+BL897+BL898)*Cadeirante/30*FQ$4,IF(C896=3,IF(BI899+BK899=10,Fixo/30*FQ$4+(BI896+BI897+BI898+BK896+BK897+BK898)*Percapita/30*FQ$4+(BJ899+BL899)*Cadeirante/30*FQ$4,IF(BI899+BK899&lt;=9,(BI899+BK899)*Crechee/30*FQ$4)+(BJ899+BL899)*Cadeirante/30*FQ$4+(BI896+BI897+BI898+BK896+BK897+BK898)*Percapita/30*FQ$4)+IF(BI899+BK899&gt;=11,Fixo/30*FQ$4+(BI899+BK899-10)*Crechee/30*FQ$4,0),IF(C896=2,IF(BJ896+BJ897+BJ898+BJ899+BL896+BL897+BL898+BL899=1,Cadeirante/30*FQ$4,IF(BJ896+BJ897+BJ898+BJ899+BL896+BL897+BL898+BL899=2,Fixo/30*FQ$4,IF(BJ896+BJ897+BJ898+BJ899+BL896+BL897+BL898+BL899&gt;2,Fixo/30*FQ$4+(BJ896+BJ897+BJ898+BJ899+BL896+BL897+BL898+BL899-2)*Cadeirante/30*FQ$4)))+(BI896+BI897+BI898+BK896+BK897+BK898)*Percapita/30*FQ$4+(BI899+BK899)*Crechee/30*FQ$4,IF(C896=1,IF(BI896+BI897+BI898+BJ896+BJ897+BJ898+BK896+BK897+BK898+BL896+BL897+BL898&lt;=15,(BI896+BI897+BI898+BK896+BK897+BK898)*Percapita/30*FQ$4,IF(BI896+BI897+BI898+BJ896+BJ897+BJ898+BK896+BK897+BK898+BL896+BL897+BL898&gt;=16,Fixo/30*FQ$4+(BI896+BI897+BI898+BJ896+BJ897+BJ898+BK896+BK897+BK898+BL896+BL897-16)*Percapita/30*FQ$4))))))</f>
        <v>0</v>
      </c>
      <c r="FR896" s="177">
        <f>IF(C896=4,SUM(BM896+BM897+BM898+BO896+BO897+BO898)*Percapita/30*FR$4+(BN896+BN897+BN898+BP896+BP897+BP898)*Cadeirante/30*FR$4,IF(C896=3,IF(BM899+BO899=10,Fixo/30*FR$4+(BM896+BM897+BM898+BO896+BO897+BO898)*Percapita/30*FR$4+(BN899+BP899)*Cadeirante/30*FR$4,IF(BM899+BO899&lt;=9,(BM899+BO899)*Crechee/30*FR$4)+(BN899+BP899)*Cadeirante/30*FR$4+(BM896+BM897+BM898+BO896+BO897+BO898)*Percapita/30*FR$4)+IF(BM899+BO899&gt;=11,Fixo/30*FR$4+(BM899+BO899-10)*Crechee/30*FR$4,0),IF(C896=2,IF(BN896+BN897+BN898+BN899+BP896+BP897+BP898+BP899=1,Cadeirante/30*FR$4,IF(BN896+BN897+BN898+BN899+BP896+BP897+BP898+BP899=2,Fixo/30*FR$4,IF(BN896+BN897+BN898+BN899+BP896+BP897+BP898+BP899&gt;2,Fixo/30*FR$4+(BN896+BN897+BN898+BN899+BP896+BP897+BP898+BP899-2)*Cadeirante/30*FR$4)))+(BM896+BM897+BM898+BO896+BO897+BO898)*Percapita/30*FR$4+(BM899+BO899)*Crechee/30*FR$4,IF(C896=1,IF(BM896+BM897+BM898+BN896+BN897+BN898+BO896+BO897+BO898+BP896+BP897+BP898&lt;=15,(BM896+BM897+BM898+BO896+BO897+BO898)*Percapita/30*FR$4,IF(BM896+BM897+BM898+BN896+BN897+BN898+BO896+BO897+BO898+BP896+BP897+BP898&gt;=16,Fixo/30*FR$4+(BM896+BM897+BM898+BN896+BN897+BN898+BO896+BO897+BO898+BP896+BP897-16)*Percapita/30*FR$4))))))</f>
        <v>0</v>
      </c>
      <c r="FS896" s="177">
        <f>IF(C896=4,SUM(BQ896+BQ897+BQ898+BS896+BS897+BS898)*Percapita/30*FS$4+(BR896+BR897+BR898+BT896+BT897+BT898)*Cadeirante/30*FS$4,IF(C896=3,IF(BQ899+BS899=10,Fixo/30*FS$4+(BQ896+BQ897+BQ898+BS896+BS897+BS898)*Percapita/30*FS$4+(BR899+BT899)*Cadeirante/30*FS$4,IF(BQ899+BS899&lt;=9,(BQ899+BS899)*Crechee/30*FS$4)+(BR899+BT899)*Cadeirante/30*FS$4+(BQ896+BQ897+BQ898+BS896+BS897+BS898)*Percapita/30*FS$4)+IF(BQ899+BS899&gt;=11,Fixo/30*FS$4+(BQ899+BS899-10)*Crechee/30*FS$4,0),IF(C896=2,IF(BR896+BR897+BR898+BR899+BT896+BT897+BT898+BT899=1,Cadeirante/30*FS$4,IF(BR896+BR897+BR898+BR899+BT896+BT897+BT898+BT899=2,Fixo/30*FS$4,IF(BR896+BR897+BR898+BR899+BT896+BT897+BT898+BT899&gt;2,Fixo/30*FS$4+(BR896+BR897+BR898+BR899+BT896+BT897+BT898+BT899-2)*Cadeirante/30*FS$4)))+(BQ896+BQ897+BQ898+BS896+BS897+BS898)*Percapita/30*FS$4+(BQ899+BS899)*Crechee/30*FS$4,IF(C896=1,IF(BQ896+BQ897+BQ898+BR896+BR897+BR898+BS896+BS897+BS898+BT896+BT897+BT898&lt;=15,(BQ896+BQ897+BQ898+BS896+BS897+BS898)*Percapita/30*FS$4,IF(BQ896+BQ897+BQ898+BR896+BR897+BR898+BS896+BS897+BS898+BT896+BT897+BT898&gt;=16,Fixo/30*FS$4+(BQ896+BQ897+BQ898+BR896+BR897+BR898+BS896+BS897+BS898+BT896+BT897-16)*Percapita/30*FS$4))))))</f>
        <v>-218.29700000000003</v>
      </c>
      <c r="FT896" s="177">
        <f>IF(C896=4,SUM(BU896+BU897+BU898+BW896+BW897+BW898)*Percapita/30*FT$4+(BV896+BV897+BV898+BX896+BX897+BX898)*Cadeirante/30*FT$4,IF(C896=3,IF(BU899+BW899=10,Fixo/30*FT$4+(BU896+BU897+BU898+BW896+BW897+BW898)*Percapita/30*FT$4+(BV899+BX899)*Cadeirante/30*FT$4,IF(BU899+BW899&lt;=9,(BU899+BW899)*Crechee/30*FT$4)+(BV899+BX899)*Cadeirante/30*FT$4+(BU896+BU897+BU898+BW896+BW897+BW898)*Percapita/30*FT$4)+IF(BU899+BW899&gt;=11,Fixo/30*FT$4+(BU899+BW899-10)*Crechee/30*FT$4,0),IF(C896=2,IF(BV896+BV897+BV898+BV899+BX896+BX897+BX898+BX899=1,Cadeirante/30*FT$4,IF(BV896+BV897+BV898+BV899+BX896+BX897+BX898+BX899=2,Fixo/30*FT$4,IF(BV896+BV897+BV898+BV899+BX896+BX897+BX898+BX899&gt;2,Fixo/30*FT$4+(BV896+BV897+BV898+BV899+BX896+BX897+BX898+BX899-2)*Cadeirante/30*FT$4)))+(BU896+BU897+BU898+BW896+BW897+BW898)*Percapita/30*FT$4+(BU899+BW899)*Crechee/30*FT$4,IF(C896=1,IF(BU896+BU897+BU898+BV896+BV897+BV898+BW896+BW897+BW898+BX896+BX897+BX898&lt;=15,(BU896+BU897+BU898+BW896+BW897+BW898)*Percapita/30*FT$4,IF(BU896+BU897+BU898+BV896+BV897+BV898+BW896+BW897+BW898+BX896+BX897+BX898&gt;=16,Fixo/30*FT$4+(BU896+BU897+BU898+BV896+BV897+BV898+BW896+BW897+BW898+BX896+BX897-16)*Percapita/30*FT$4))))))</f>
        <v>205.45600000000002</v>
      </c>
      <c r="FU896" s="177">
        <f>IF(C896=4,SUM(BY896+BY897+BY898+CA896+CA897+CA898)*Percapita/30*FU$4+(BZ896+BZ897+BZ898+CB896+CB897+CB898)*Cadeirante/30*FU$4,IF(C896=3,IF(BY899+CA899=10,Fixo/30*FU$4+(BY896+BY897+BY898+CA896+CA897+CA898)*Percapita/30*FU$4+(BZ899+CB899)*Cadeirante/30*FU$4,IF(BY899+CA899&lt;=9,(BY899+CA899)*Crechee/30*FU$4)+(BZ899+CB899)*Cadeirante/30*FU$4+(BY896+BY897+BY898+CA896+CA897+CA898)*Percapita/30*FU$4)+IF(BY899+CA899&gt;=11,Fixo/30*FU$4+(BY899+CA899-10)*Crechee/30*FU$4,0),IF(C896=2,IF(BZ896+BZ897+BZ898+BZ899+CB896+CB897+CB898+CB899=1,Cadeirante/30*FU$4,IF(BZ896+BZ897+BZ898+BZ899+CB896+CB897+CB898+CB899=2,Fixo/30*FU$4,IF(BZ896+BZ897+BZ898+BZ899+CB896+CB897+CB898+CB899&gt;2,Fixo/30*FU$4+(BZ896+BZ897+BZ898+BZ899+CB896+CB897+CB898+CB899-2)*Cadeirante/30*FU$4)))+(BY896+BY897+BY898+CA896+CA897+CA898)*Percapita/30*FU$4+(BY899+CA899)*Crechee/30*FU$4,IF(C896=1,IF(BY896+BY897+BY898+BZ896+BZ897+BZ898+CA896+CA897+CA898+CB896+CB897+CB898&lt;=15,(BY896+BY897+BY898+CA896+CA897+CA898)*Percapita/30*FU$4,IF(BY896+BY897+BY898+BZ896+BZ897+BZ898+CA896+CA897+CA898+CB896+CB897+CB898&gt;=16,Fixo/30*FU$4+(BY896+BY897+BY898+BZ896+BZ897+BZ898+CA896+CA897+CA898+CB896+CB897-16)*Percapita/30*FU$4))))))</f>
        <v>0</v>
      </c>
      <c r="FV896" s="177">
        <f>IF(C896=4,SUM(CC896+CC897+CC898+CE896+CE897+CE898)*Percapita/30*FV$4+(CD896+CD897+CD898+CF896+CF897+CF898)*Cadeirante/30*FV$4,IF(C896=3,IF(CC899+CE899=10,Fixo/30*FV$4+(CC896+CC897+CC898+CE896+CE897+CE898)*Percapita/30*FV$4+(CD899+CF899)*Cadeirante/30*FV$4,IF(CC899+CE899&lt;=9,(CC899+CE899)*Crechee/30*FV$4)+(CD899+CF899)*Cadeirante/30*FV$4+(CC896+CC897+CC898+CE896+CE897+CE898)*Percapita/30*FV$4)+IF(CC899+CE899&gt;=11,Fixo/30*FV$4+(CC899+CE899-10)*Crechee/30*FV$4,0),IF(C896=2,IF(CD896+CD897+CD898+CD899+CF896+CF897+CF898+CF899=1,Cadeirante/30*FV$4,IF(CD896+CD897+CD898+CD899+CF896+CF897+CF898+CF899=2,Fixo/30*FV$4,IF(CD896+CD897+CD898+CD899+CF896+CF897+CF898+CF899&gt;2,Fixo/30*FV$4+(CD896+CD897+CD898+CD899+CF896+CF897+CF898+CF899-2)*Cadeirante/30*FV$4)))+(CC896+CC897+CC898+CE896+CE897+CE898)*Percapita/30*FV$4+(CC899+CE899)*Crechee/30*FV$4,IF(C896=1,IF(CC896+CC897+CC898+CD896+CD897+CD898+CE896+CE897+CE898+CF896+CF897+CF898&lt;=15,(CC896+CC897+CC898+CE896+CE897+CE898)*Percapita/30*FV$4,IF(CC896+CC897+CC898+CD896+CD897+CD898+CE896+CE897+CE898+CF896+CF897+CF898&gt;=16,Fixo/30*FV$4+(CC896+CC897+CC898+CD896+CD897+CD898+CE896+CE897+CE898+CF896+CF897-16)*Percapita/30*FV$4))))))</f>
        <v>0</v>
      </c>
      <c r="FW896" s="177">
        <f>IF(C896=4,SUM(CG896+CG897+CG898+CI896+CI897+CI898)*Percapita/30*FW$4+(CH896+CH897+CH898+CJ896+CJ897+CJ898)*Cadeirante/30*FW$4,IF(C896=3,IF(CG899+CI899=10,Fixo/30*FW$4+(CG896+CG897+CG898+CI896+CI897+CI898)*Percapita/30*FW$4+(CH899+CJ899)*Cadeirante/30*FW$4,IF(CG899+CI899&lt;=9,(CG899+CI899)*Crechee/30*FW$4)+(CH899+CJ899)*Cadeirante/30*FW$4+(CG896+CG897+CG898+CI896+CI897+CI898)*Percapita/30*FW$4)+IF(CG899+CI899&gt;=11,Fixo/30*FW$4+(CG899+CI899-10)*Crechee/30*FW$4,0),IF(C896=2,IF(CH896+CH897+CH898+CH899+CJ896+CJ897+CJ898+CJ899=1,Cadeirante/30*FW$4,IF(CH896+CH897+CH898+CH899+CJ896+CJ897+CJ898+CJ899=2,Fixo/30*FW$4,IF(CH896+CH897+CH898+CH899+CJ896+CJ897+CJ898+CJ899&gt;2,Fixo/30*FW$4+(CH896+CH897+CH898+CH899+CJ896+CJ897+CJ898+CJ899-2)*Cadeirante/30*FW$4)))+(CG896+CG897+CG898+CI896+CI897+CI898)*Percapita/30*FW$4+(CG899+CI899)*Crechee/30*FW$4,IF(C896=1,IF(CG896+CG897+CG898+CH896+CH897+CH898+CI896+CI897+CI898+CJ896+CJ897+CJ898&lt;=15,(CG896+CG897+CG898+CI896+CI897+CI898)*Percapita/30*FW$4,IF(CG896+CG897+CG898+CH896+CH897+CH898+CI896+CI897+CI898+CJ896+CJ897+CJ898&gt;=16,Fixo/30*FW$4+(CG896+CG897+CG898+CH896+CH897+CH898+CI896+CI897+CI898+CJ896+CJ897-16)*Percapita/30*FW$4))))))</f>
        <v>0</v>
      </c>
      <c r="FX896" s="177">
        <f>IF(C896=4,SUM(CK896+CK897+CK898+CM896+CM897+CM898)*Percapita/30*FX$4+(CL896+CL897+CL898+CN896+CN897+CN898)*Cadeirante/30*FX$4,IF(C896=3,IF(CK899+CM899=10,Fixo/30*FX$4+(CK896+CK897+CK898+CM896+CM897+CM898)*Percapita/30*FX$4+(CL899+CN899)*Cadeirante/30*FX$4,IF(CK899+CM899&lt;=9,(CK899+CM899)*Crechee/30*FX$4)+(CL899+CN899)*Cadeirante/30*FX$4+(CK896+CK897+CK898+CM896+CM897+CM898)*Percapita/30*FX$4)+IF(CK899+CM899&gt;=11,Fixo/30*FX$4+(CK899+CM899-10)*Crechee/30*FX$4,0),IF(C896=2,IF(CL896+CL897+CL898+CL899+CN896+CN897+CN898+CN899=1,Cadeirante/30*FX$4,IF(CL896+CL897+CL898+CL899+CN896+CN897+CN898+CN899=2,Fixo/30*FX$4,IF(CL896+CL897+CL898+CL899+CN896+CN897+CN898+CN899&gt;2,Fixo/30*FX$4+(CL896+CL897+CL898+CL899+CN896+CN897+CN898+CN899-2)*Cadeirante/30*FX$4)))+(CK896+CK897+CK898+CM896+CM897+CM898)*Percapita/30*FX$4+(CK899+CM899)*Crechee/30*FX$4,IF(C896=1,IF(CK896+CK897+CK898+CL896+CL897+CL898+CM896+CM897+CM898+CN896+CN897+CN898&lt;=15,(CK896+CK897+CK898+CM896+CM897+CM898)*Percapita/30*FX$4,IF(CK896+CK897+CK898+CL896+CL897+CL898+CM896+CM897+CM898+CN896+CN897+CN898&gt;=16,Fixo/30*FX$4+(CK896+CK897+CK898+CL896+CL897+CL898+CM896+CM897+CM898+CN896+CN897-16)*Percapita/30*FX$4))))))</f>
        <v>0</v>
      </c>
      <c r="FY896" s="177">
        <f>IF(C896=4,SUM(CO896+CO897+CO898+CQ896+CQ897+CQ898)*Percapita/30*FY$4+(CP896+CP897+CP898+CR896+CR897+CR898)*Cadeirante/30*FY$4,IF(C896=3,IF(CO899+CQ899=10,Fixo/30*FY$4+(CO896+CO897+CO898+CQ896+CQ897+CQ898)*Percapita/30*FY$4+(CP899+CR899)*Cadeirante/30*FY$4,IF(CO899+CQ899&lt;=9,(CO899+CQ899)*Crechee/30*FY$4)+(CP899+CR899)*Cadeirante/30*FY$4+(CO896+CO897+CO898+CQ896+CQ897+CQ898)*Percapita/30*FY$4)+IF(CO899+CQ899&gt;=11,Fixo/30*FY$4+(CO899+CQ899-10)*Crechee/30*FY$4,0),IF(C896=2,IF(CP896+CP897+CP898+CP899+CR896+CR897+CR898+CR899=1,Cadeirante/30*FY$4,IF(CP896+CP897+CP898+CP899+CR896+CR897+CR898+CR899=2,Fixo/30*FY$4,IF(CP896+CP897+CP898+CP899+CR896+CR897+CR898+CR899&gt;2,Fixo/30*FY$4+(CP896+CP897+CP898+CP899+CR896+CR897+CR898+CR899-2)*Cadeirante/30*FY$4)))+(CO896+CO897+CO898+CQ896+CQ897+CQ898)*Percapita/30*FY$4+(CO899+CQ899)*Crechee/30*FY$4,IF(C896=1,IF(CO896+CO897+CO898+CP896+CP897+CP898+CQ896+CQ897+CQ898+CR896+CR897+CR898&lt;=15,(CO896+CO897+CO898+CQ896+CQ897+CQ898)*Percapita/30*FY$4,IF(CO896+CO897+CO898+CP896+CP897+CP898+CQ896+CQ897+CQ898+CR896+CR897+CR898&gt;=16,Fixo/30*FY$4+(CO896+CO897+CO898+CP896+CP897+CP898+CQ896+CQ897+CQ898+CR896+CR897-16)*Percapita/30*FY$4))))))</f>
        <v>0</v>
      </c>
      <c r="FZ896" s="177">
        <f>IF(C896=4,SUM(CS896+CS897+CS898+CU896+CU897+CU898)*Percapita/30*FZ$4+(CT896+CT897+CT898+CV896+CV897+CV898)*Cadeirante/30*FZ$4,IF(C896=3,IF(CS899+CU899=10,Fixo/30*FZ$4+(CS896+CS897+CS898+CU896+CU897+CU898)*Percapita/30*FZ$4+(CT899+CV899)*Cadeirante/30*FZ$4,IF(CS899+CU899&lt;=9,(CS899+CU899)*Crechee/30*FZ$4)+(CT899+CV899)*Cadeirante/30*FZ$4+(CS896+CS897+CS898+CU896+CU897+CU898)*Percapita/30*FZ$4)+IF(CS899+CU899&gt;=11,Fixo/30*FZ$4+(CS899+CU899-10)*Crechee/30*FZ$4,0),IF(C896=2,IF(CT896+CT897+CT898+CT899+CV896+CV897+CV898+CV899=1,Cadeirante/30*FZ$4,IF(CT896+CT897+CT898+CT899+CV896+CV897+CV898+CV899=2,Fixo/30*FZ$4,IF(CT896+CT897+CT898+CT899+CV896+CV897+CV898+CV899&gt;2,Fixo/30*FZ$4+(CT896+CT897+CT898+CT899+CV896+CV897+CV898+CV899-2)*Cadeirante/30*FZ$4)))+(CS896+CS897+CS898+CU896+CU897+CU898)*Percapita/30*FZ$4+(CS899+CU899)*Crechee/30*FZ$4,IF(C896=1,IF(CS896+CS897+CS898+CT896+CT897+CT898+CU896+CU897+CU898+CV896+CV897+CV898&lt;=15,(CS896+CS897+CS898+CU896+CU897+CU898)*Percapita/30*FZ$4,IF(CS896+CS897+CS898+CT896+CT897+CT898+CU896+CU897+CU898+CV896+CV897+CV898&gt;=16,Fixo/30*FZ$4+(CS896+CS897+CS898+CT896+CT897+CT898+CU896+CU897+CU898+CV896+CV897-16)*Percapita/30*FZ$4))))))</f>
        <v>0</v>
      </c>
      <c r="GA896" s="177">
        <f>IF(C896=4,SUM(CW896+CW897+CW898+CY896+CY897+CY898)*Percapita/30*GA$4+(CX896+CX897+CX898+CZ896+CZ897+CZ898)*Cadeirante/30*GA$4,IF(C896=3,IF(CW899+CY899=10,Fixo/30*GA$4+(CW896+CW897+CW898+CY896+CY897+CY898)*Percapita/30*GA$4+(CX899+CZ899)*Cadeirante/30*GA$4,IF(CW899+CY899&lt;=9,(CW899+CY899)*Crechee/30*GA$4)+(CX899+CZ899)*Cadeirante/30*GA$4+(CW896+CW897+CW898+CY896+CY897+CY898)*Percapita/30*GA$4)+IF(CW899+CY899&gt;=11,Fixo/30*GA$4+(CW899+CY899-10)*Crechee/30*GA$4,0),IF(C896=2,IF(CX896+CX897+CX898+CX899+CZ896+CZ897+CZ898+CZ899=1,Cadeirante/30*GA$4,IF(CX896+CX897+CX898+CX899+CZ896+CZ897+CZ898+CZ899=2,Fixo/30*GA$4,IF(CX896+CX897+CX898+CX899+CZ896+CZ897+CZ898+CZ899&gt;2,Fixo/30*GA$4+(CX896+CX897+CX898+CX899+CZ896+CZ897+CZ898+CZ899-2)*Cadeirante/30*GA$4)))+(CW896+CW897+CW898+CY896+CY897+CY898)*Percapita/30*GA$4+(CW899+CY899)*Crechee/30*GA$4,IF(C896=1,IF(CW896+CW897+CW898+CX896+CX897+CX898+CY896+CY897+CY898+CZ896+CZ897+CZ898&lt;=15,(CW896+CW897+CW898+CY896+CY897+CY898)*Percapita/30*GA$4,IF(CW896+CW897+CW898+CX896+CX897+CX898+CY896+CY897+CY898+CZ896+CZ897+CZ898&gt;=16,Fixo/30*GA$4+(CW896+CW897+CW898+CX896+CX897+CX898+CY896+CY897+CY898+CZ896+CZ897-16)*Percapita/30*GA$4))))))</f>
        <v>0</v>
      </c>
      <c r="GB896" s="177">
        <f>IF(C896=4,SUM(DA896+DA897+DA898+DC896+DC897+DC898)*Percapita/30*GB$4+(DB896+DB897+DB898+DD896+DD897+DD898)*Cadeirante/30*GB$4,IF(C896=3,IF(DA899+DC899=10,Fixo/30*GB$4+(DA896+DA897+DA898+DC896+DC897+DC898)*Percapita/30*GB$4+(DB899+DD899)*Cadeirante/30*GB$4,IF(DA899+DC899&lt;=9,(DA899+DC899)*Crechee/30*GB$4)+(DB899+DD899)*Cadeirante/30*GB$4+(DA896+DA897+DA898+DC896+DC897+DC898)*Percapita/30*GB$4)+IF(DA899+DC899&gt;=11,Fixo/30*GB$4+(DA899+DC899-10)*Crechee/30*GB$4,0),IF(C896=2,IF(DB896+DB897+DB898+DB899+DD896+DD897+DD898+DD899=1,Cadeirante/30*GB$4,IF(DB896+DB897+DB898+DB899+DD896+DD897+DD898+DD899=2,Fixo/30*GB$4,IF(DB896+DB897+DB898+DB899+DD896+DD897+DD898+DD899&gt;2,Fixo/30*GB$4+(DB896+DB897+DB898+DB899+DD896+DD897+DD898+DD899-2)*Cadeirante/30*GB$4)))+(DA896+DA897+DA898+DC896+DC897+DC898)*Percapita/30*GB$4+(DA899+DC899)*Crechee/30*GB$4,IF(C896=1,IF(DA896+DA897+DA898+DB896+DB897+DB898+DC896+DC897+DC898+DD896+DD897+DD898&lt;=15,(DA896+DA897+DA898+DC896+DC897+DC898)*Percapita/30*GB$4,IF(DA896+DA897+DA898+DB896+DB897+DB898+DC896+DC897+DC898+DD896+DD897+DD898&gt;=16,Fixo/30*GB$4+(DA896+DA897+DA898+DB896+DB897+DB898+DC896+DC897+DC898+DD896+DD897-16)*Percapita/30*GB$4))))))</f>
        <v>0</v>
      </c>
      <c r="GC896" s="177">
        <f>IF(C896=4,SUM(DE896+DE897+DE898+DG896+DG897+DG898)*Percapita/30*GC$4+(DF896+DF897+DF898+DH896+DH897+DH898)*Cadeirante/30*GC$4,IF(C896=3,IF(DE899+DG899=10,Fixo/30*GC$4+(DE896+DE897+DE898+DG896+DG897+DG898)*Percapita/30*GC$4+(DF899+DH899)*Cadeirante/30*GC$4,IF(DE899+DG899&lt;=9,(DE899+DG899)*Crechee/30*GC$4)+(DF899+DH899)*Cadeirante/30*GC$4+(DE896+DE897+DE898+DG896+DG897+DG898)*Percapita/30*GC$4)+IF(DE899+DG899&gt;=11,Fixo/30*GC$4+(DE899+DG899-10)*Crechee/30*GC$4,0),IF(C896=2,IF(DF896+DF897+DF898+DF899+DH896+DH897+DH898+DH899=1,Cadeirante/30*GC$4,IF(DF896+DF897+DF898+DF899+DH896+DH897+DH898+DH899=2,Fixo/30*GC$4,IF(DF896+DF897+DF898+DF899+DH896+DH897+DH898+DH899&gt;2,Fixo/30*GC$4+(DF896+DF897+DF898+DF899+DH896+DH897+DH898+DH899-2)*Cadeirante/30*GC$4)))+(DE896+DE897+DE898+DG896+DG897+DG898)*Percapita/30*GC$4+(DE899+DG899)*Crechee/30*GC$4,IF(C896=1,IF(DE896+DE897+DE898+DF896+DF897+DF898+DG896+DG897+DG898+DH896+DH897+DH898&lt;=15,(DE896+DE897+DE898+DG896+DG897+DG898)*Percapita/30*GC$4,IF(DE896+DE897+DE898+DF896+DF897+DF898+DG896+DG897+DG898+DH896+DH897+DH898&gt;=16,Fixo/30*GC$4+(DE896+DE897+DE898+DF896+DF897+DF898+DG896+DG897+DG898+DH896+DH897-16)*Percapita/30*GC$4))))))</f>
        <v>0</v>
      </c>
      <c r="GD896" s="177">
        <f>IF(C896=4,SUM(DI896+DI897+DI898+DK896+DK897+DK898)*Percapita/30*GD$4+(DJ896+DJ897+DJ898+DL896+DL897+DL898)*Cadeirante/30*GD$4,IF(C896=3,IF(DI899+DK899=10,Fixo/30*GD$4+(DI896+DI897+DI898+DK896+DK897+DK898)*Percapita/30*GD$4+(DJ899+DL899)*Cadeirante/30*GD$4,IF(DI899+DK899&lt;=9,(DI899+DK899)*Crechee/30*GD$4)+(DJ899+DL899)*Cadeirante/30*GD$4+(DI896+DI897+DI898+DK896+DK897+DK898)*Percapita/30*GD$4)+IF(DI899+DK899&gt;=11,Fixo/30*GD$4+(DI899+DK899-10)*Crechee/30*GD$4,0),IF(C896=2,IF(DJ896+DJ897+DJ898+DJ899+DL896+DL897+DL898+DL899=1,Cadeirante/30*GD$4,IF(DJ896+DJ897+DJ898+DJ899+DL896+DL897+DL898+DL899=2,Fixo/30*GD$4,IF(DJ896+DJ897+DJ898+DJ899+DL896+DL897+DL898+DL899&gt;2,Fixo/30*GD$4+(DJ896+DJ897+DJ898+DJ899+DL896+DL897+DL898+DL899-2)*Cadeirante/30*GD$4)))+(DI896+DI897+DI898+DK896+DK897+DK898)*Percapita/30*GD$4+(DI899+DK899)*Crechee/30*GD$4,IF(C896=1,IF(DI896+DI897+DI898+DJ896+DJ897+DJ898+DK896+DK897+DK898+DL896+DL897+DL898&lt;=15,(DI896+DI897+DI898+DK896+DK897+DK898)*Percapita/30*GD$4,IF(DI896+DI897+DI898+DJ896+DJ897+DJ898+DK896+DK897+DK898+DL896+DL897+DL898&gt;=16,Fixo/30*GD$4+(DI896+DI897+DI898+DJ896+DJ897+DJ898+DK896+DK897+DK898+DL896+DL897-16)*Percapita/30*GD$4))))))</f>
        <v>0</v>
      </c>
      <c r="GE896" s="177">
        <f>IF(C896=4,SUM(DM896+DM897+DM898+DO896+DO897+DO898)*Percapita/30*GE$4+(DN896+DN897+DN898+DP896+DP897+DP898)*Cadeirante/30*GE$4,IF(C896=3,IF(DM899+DO899=10,Fixo/30*GE$4+(DM896+DM897+DM898+DO896+DO897+DO898)*Percapita/30*GE$4+(DN899+DP899)*Cadeirante/30*GE$4,IF(DM899+DO899&lt;=9,(DM899+DO899)*Crechee/30*GE$4)+(DN899+DP899)*Cadeirante/30*GE$4+(DM896+DM897+DM898+DO896+DO897+DO898)*Percapita/30*GE$4)+IF(DM899+DO899&gt;=11,Fixo/30*GE$4+(DM899+DO899-10)*Crechee/30*GE$4,0),IF(C896=2,IF(DN896+DN897+DN898+DN899+DP896+DP897+DP898+DP899=1,Cadeirante/30*GE$4,IF(DN896+DN897+DN898+DN899+DP896+DP897+DP898+DP899=2,Fixo/30*GE$4,IF(DN896+DN897+DN898+DN899+DP896+DP897+DP898+DP899&gt;2,Fixo/30*GE$4+(DN896+DN897+DN898+DN899+DP896+DP897+DP898+DP899-2)*Cadeirante/30*GE$4)))+(DM896+DM897+DM898+DO896+DO897+DO898)*Percapita/30*GE$4+(DM899+DO899)*Crechee/30*GE$4,IF(C896=1,IF(DM896+DM897+DM898+DN896+DN897+DN898+DO896+DO897+DO898+DP896+DP897+DP898&lt;=15,(DM896+DM897+DM898+DO896+DO897+DO898)*Percapita/30*GE$4,IF(DM896+DM897+DM898+DN896+DN897+DN898+DO896+DO897+DO898+DP896+DP897+DP898&gt;=16,Fixo/30*GE$4+(DM896+DM897+DM898+DN896+DN897+DN898+DO896+DO897+DO898+DP896+DP897-16)*Percapita/30*GE$4))))))</f>
        <v>0</v>
      </c>
      <c r="GF896" s="177">
        <f>IF(C896=4,SUM(DQ896+DQ897+DQ898+DS896+DS897+DS898)*Percapita/30*GF$4+(DR896+DR897+DR898+DT896+DT897+DT898)*Cadeirante/30*GF$4,IF(C896=3,IF(DQ899+DS899=10,Fixo/30*GF$4+(DQ896+DQ897+DQ898+DS896+DS897+DS898)*Percapita/30*GF$4+(DR899+DT899)*Cadeirante/30*GF$4,IF(DQ899+DS899&lt;=9,(DQ899+DS899)*Crechee/30*GF$4)+(DR899+DT899)*Cadeirante/30*GF$4+(DQ896+DQ897+DQ898+DS896+DS897+DS898)*Percapita/30*GF$4)+IF(DQ899+DS899&gt;=11,Fixo/30*GF$4+(DQ899+DS899-10)*Crechee/30*GF$4,0),IF(C896=2,IF(DR896+DR897+DR898+DR899+DT896+DT897+DT898+DT899=1,Cadeirante/30*GF$4,IF(DR896+DR897+DR898+DR899+DT896+DT897+DT898+DT899=2,Fixo/30*GF$4,IF(DR896+DR897+DR898+DR899+DT896+DT897+DT898+DT899&gt;2,Fixo/30*GF$4+(DR896+DR897+DR898+DR899+DT896+DT897+DT898+DT899-2)*Cadeirante/30*GF$4)))+(DQ896+DQ897+DQ898+DS896+DS897+DS898)*Percapita/30*GF$4+(DQ899+DS899)*Crechee/30*GF$4,IF(C896=1,IF(DQ896+DQ897+DQ898+DR896+DR897+DR898+DS896+DS897+DS898+DT896+DT897+DT898&lt;=15,(DQ896+DQ897+DQ898+DS896+DS897+DS898)*Percapita/30*GF$4,IF(DQ896+DQ897+DQ898+DR896+DR897+DR898+DS896+DS897+DS898+DT896+DT897+DT898&gt;=16,Fixo/30*GF$4+(DQ896+DQ897+DQ898+DR896+DR897+DR898+DS896+DS897+DS898+DT896+DT897-16)*Percapita/30*GF$4))))))</f>
        <v>0</v>
      </c>
      <c r="GG896" s="177">
        <f>IF(C896=4,SUM(DU896+DU897+DU898+DW896+DW897+DW898)*Percapita/30*GG$4+(DV896+DV897+DV898+DX896+DX897+DX898)*Cadeirante/30*GG$4,IF(C896=3,IF(DU899+DW899=10,Fixo/30*GG$4+(DU896+DU897+DU898+DW896+DW897+DW898)*Percapita/30*GG$4+(DV899+DX899)*Cadeirante/30*GG$4,IF(DU899+DW899&lt;=9,(DU899+DW899)*Crechee/30*GG$4)+(DV899+DX899)*Cadeirante/30*GG$4+(DU896+DU897+DU898+DW896+DW897+DW898)*Percapita/30*GG$4)+IF(DU899+DW899&gt;=11,Fixo/30*GG$4+(DU899+DW899-10)*Crechee/30*GG$4,0),IF(C896=2,IF(DV896+DV897+DV898+DV899+DX896+DX897+DX898+DX899=1,Cadeirante/30*GG$4,IF(DV896+DV897+DV898+DV899+DX896+DX897+DX898+DX899=2,Fixo/30*GG$4,IF(DV896+DV897+DV898+DV899+DX896+DX897+DX898+DX899&gt;2,Fixo/30*GG$4+(DV896+DV897+DV898+DV899+DX896+DX897+DX898+DX899-2)*Cadeirante/30*GG$4)))+(DU896+DU897+DU898+DW896+DW897+DW898)*Percapita/30*GG$4+(DU899+DW899)*Crechee/30*GG$4,IF(C896=1,IF(DU896+DU897+DU898+DV896+DV897+DV898+DW896+DW897+DW898+DX896+DX897+DX898&lt;=15,(DU896+DU897+DU898+DW896+DW897+DW898)*Percapita/30*GG$4,IF(DU896+DU897+DU898+DV896+DV897+DV898+DW896+DW897+DW898+DX896+DX897+DX898&gt;=16,Fixo/30*GG$4+(DU896+DU897+DU898+DV896+DV897+DV898+DW896+DW897+DW898+DX896+DX897-16)*Percapita/30*GG$4))))))</f>
        <v>0</v>
      </c>
      <c r="GH896" s="177">
        <f>IF(C896=4,SUM(DY896+DY897+DY898+EA896+EA897+EA898)*Percapita/30*GH$4+(DZ896+DZ897+DZ898+EB896+EB897+EB898)*Cadeirante/30*GH$4,IF(C896=3,IF(DY899+EA899=10,Fixo/30*GH$4+(DY896+DY897+DY898+EA896+EA897+EA898)*Percapita/30*GH$4+(DZ899+EB899)*Cadeirante/30*GH$4,IF(DY899+EA899&lt;=9,(DY899+EA899)*Crechee/30*GH$4)+(DZ899+EB899)*Cadeirante/30*GH$4+(DY896+DY897+DY898+EA896+EA897+EA898)*Percapita/30*GH$4)+IF(DY899+EA899&gt;=11,Fixo/30*GH$4+(DY899+EA899-10)*Crechee/30*GH$4,0),IF(C896=2,IF(DZ896+DZ897+DZ898+DZ899+EB896+EB897+EB898+EB899=1,Cadeirante/30*GH$4,IF(DZ896+DZ897+DZ898+DZ899+EB896+EB897+EB898+EB899=2,Fixo/30*GH$4,IF(DZ896+DZ897+DZ898+DZ899+EB896+EB897+EB898+EB899&gt;2,Fixo/30*GH$4+(DZ896+DZ897+DZ898+DZ899+EB896+EB897+EB898+EB899-2)*Cadeirante/30*GH$4)))+(DY896+DY897+DY898+EA896+EA897+EA898)*Percapita/30*GH$4+(DY899+EA899)*Crechee/30*GH$4,IF(C896=1,IF(DY896+DY897+DY898+DZ896+DZ897+DZ898+EA896+EA897+EA898+EB896+EB897+EB898&lt;=15,(DY896+DY897+DY898+EA896+EA897+EA898)*Percapita/30*GH$4,IF(DY896+DY897+DY898+DZ896+DZ897+DZ898+EA896+EA897+EA898+EB896+EB897+EB898&gt;=16,Fixo/30*GH$4+(DY896+DY897+DY898+DZ896+DZ897+DZ898+EA896+EA897+EA898+EB896+EB897-16)*Percapita/30*GH$4))))))</f>
        <v>0</v>
      </c>
      <c r="GI896" s="177">
        <f>IF(C896=4,SUM(EC896+EC897+EC898+EE896+EE897+EE898)*Percapita/30*GI$4+(ED896+ED897+ED898+EF896+EF897+EF898)*Cadeirante/30*GI$4,IF(C896=3,IF(EC899+EE899=10,Fixo/30*GI$4+(EC896+EC897+EC898+EE896+EE897+EE898)*Percapita/30*GI$4+(ED899+EF899)*Cadeirante/30*GI$4,IF(EC899+EE899&lt;=9,(EC899+EE899)*Crechee/30*GI$4)+(ED899+EF899)*Cadeirante/30*GI$4+(EC896+EC897+EC898+EE896+EE897+EE898)*Percapita/30*GI$4)+IF(EC899+EE899&gt;=11,Fixo/30*GI$4+(EC899+EE899-10)*Crechee/30*GI$4,0),IF(C896=2,IF(ED896+ED897+ED898+ED899+EF896+EF897+EF898+EF899=1,Cadeirante/30*GI$4,IF(ED896+ED897+ED898+ED899+EF896+EF897+EF898+EF899=2,Fixo/30*GI$4,IF(ED896+ED897+ED898+ED899+EF896+EF897+EF898+EF899&gt;2,Fixo/30*GI$4+(ED896+ED897+ED898+ED899+EF896+EF897+EF898+EF899-2)*Cadeirante/30*GI$4)))+(EC896+EC897+EC898+EE896+EE897+EE898)*Percapita/30*GI$4+(EC899+EE899)*Crechee/30*GI$4,IF(C896=1,IF(EC896+EC897+EC898+ED896+ED897+ED898+EE896+EE897+EE898+EF896+EF897+EF898&lt;=15,(EC896+EC897+EC898+EE896+EE897+EE898)*Percapita/30*GI$4,IF(EC896+EC897+EC898+ED896+ED897+ED898+EE896+EE897+EE898+EF896+EF897+EF898&gt;=16,Fixo/30*GI$4+(EC896+EC897+EC898+ED896+ED897+ED898+EE896+EE897+EE898+EF896+EF897-16)*Percapita/30*GI$4))))))</f>
        <v>0</v>
      </c>
      <c r="GJ896" s="177">
        <f>IF(C896=4,SUM(EG896+EG897+EG898+EI896+EI897+EI898)*Percapita/30*GJ$4+(EH896+EH897+EH898+EJ896+EJ897+EJ898)*Cadeirante/30*GJ$4,IF(C896=3,IF(EG899+EI899=10,Fixo/30*GJ$4+(EG896+EG897+EG898+EI896+EI897+EI898)*Percapita/30*GJ$4+(EH899+EJ899)*Cadeirante/30*GJ$4,IF(EG899+EI899&lt;=9,(EG899+EI899)*Crechee/30*GJ$4)+(EH899+EJ899)*Cadeirante/30*GJ$4+(EG896+EG897+EG898+EI896+EI897+EI898)*Percapita/30*GJ$4)+IF(EG899+EI899&gt;=11,Fixo/30*GJ$4+(EG899+EI899-10)*Crechee/30*GJ$4,0),IF(C896=2,IF(EH896+EH897+EH898+EH899+EJ896+EJ897+EJ898+EJ899=1,Cadeirante/30*GJ$4,IF(EH896+EH897+EH898+EH899+EJ896+EJ897+EJ898+EJ899=2,Fixo/30*GJ$4,IF(EH896+EH897+EH898+EH899+EJ896+EJ897+EJ898+EJ899&gt;2,Fixo/30*GJ$4+(EH896+EH897+EH898+EH899+EJ896+EJ897+EJ898+EJ899-2)*Cadeirante/30*GJ$4)))+(EG896+EG897+EG898+EI896+EI897+EI898)*Percapita/30*GJ$4+(EG899+EI899)*Crechee/30*GJ$4,IF(C896=1,IF(EG896+EG897+EG898+EH896+EH897+EH898+EI896+EI897+EI898+EJ896+EJ897+EJ898&lt;=15,(EG896+EG897+EG898+EI896+EI897+EI898)*Percapita/30*GJ$4,IF(EG896+EG897+EG898+EH896+EH897+EH898+EI896+EI897+EI898+EJ896+EJ897+EJ898&gt;=16,Fixo/30*GJ$4+(EG896+EG897+EG898+EH896+EH897+EH898+EI896+EI897+EI898+EJ896+EJ897-16)*Percapita/30*GJ$4))))))</f>
        <v>0</v>
      </c>
      <c r="GK896" s="178"/>
      <c r="GL896" s="103">
        <f t="shared" si="968"/>
        <v>0</v>
      </c>
      <c r="GM896" s="124"/>
      <c r="GN896" s="104">
        <f>SUMIF(V896:V899,"&lt;0")*Cadeirante/30*GN$4+SUMIF(X896:X899,"&lt;0")*Cadeirante/30*GN$4</f>
        <v>0</v>
      </c>
      <c r="GO896" s="104">
        <f>SUMIF(Z896:Z899,"&lt;0")*Cadeirante/30*GO$4+SUMIF(AB896:AB899,"&lt;0")*Cadeirante/30*GO$4</f>
        <v>0</v>
      </c>
      <c r="GP896" s="104">
        <f>SUMIF(AD896:AD899,"&lt;0")*Cadeirante/30*GP$4+SUMIF(AF896:AF899,"&lt;0")*Cadeirante/30*GP$4</f>
        <v>0</v>
      </c>
      <c r="GQ896" s="104">
        <f>SUMIF(AH896:AH899,"&lt;0")*Cadeirante/30*GQ$4+SUMIF(AJ896:AJ899,"&lt;0")*Cadeirante/30*GQ$4</f>
        <v>0</v>
      </c>
      <c r="GR896" s="104">
        <f>SUMIF(AL896:AL899,"&lt;0")*Cadeirante/30*GR$4+SUMIF(AN896:AN899,"&lt;0")*Cadeirante/30*GR$4</f>
        <v>0</v>
      </c>
      <c r="GS896" s="104">
        <f>SUMIF(AP896:AP899,"&lt;0")*Cadeirante/30*GS$4+SUMIF(AR896:AR899,"&lt;0")*Cadeirante/30*GS$4</f>
        <v>0</v>
      </c>
      <c r="GT896" s="104">
        <f>SUMIF(AT896:AT899,"&lt;0")*Cadeirante/30*GT$4+SUMIF(AV896:AV899,"&lt;0")*Cadeirante/30*GT$4</f>
        <v>0</v>
      </c>
      <c r="GU896" s="104">
        <f>SUMIF(AX896:AX899,"&lt;0")*Cadeirante/30*GU$4+SUMIF(AZ896:AZ899,"&lt;0")*Cadeirante/30*GU$4</f>
        <v>0</v>
      </c>
      <c r="GV896" s="104">
        <f>SUMIF(BB896:BB899,"&lt;0")*Cadeirante/30*GV$4+SUMIF(BD896:BD899,"&lt;0")*Cadeirante/30*GV$4</f>
        <v>0</v>
      </c>
      <c r="GW896" s="104">
        <f>SUMIF(BF896:BF899,"&lt;0")*Cadeirante/30*GW$4+SUMIF(BH896:BH899,"&lt;0")*Cadeirante/30*GW$4</f>
        <v>0</v>
      </c>
      <c r="GX896" s="104">
        <f>SUMIF(BJ896:BJ899,"&lt;0")*Cadeirante/30*GX$4+SUMIF(BL896:BL899,"&lt;0")*Cadeirante/30*GX$4</f>
        <v>0</v>
      </c>
      <c r="GY896" s="104">
        <f>SUMIF(BN896:BN899,"&lt;0")*Cadeirante/30*GY$4+SUMIF(BP896:BP899,"&lt;0")*Cadeirante/30*GY$4</f>
        <v>0</v>
      </c>
      <c r="GZ896" s="104">
        <f>SUMIF(BR896:BR899,"&lt;0")*Cadeirante/30*GZ$4+SUMIF(BT896:BT899,"&lt;0")*Cadeirante/30*GZ$4</f>
        <v>0</v>
      </c>
      <c r="HA896" s="104">
        <f>SUMIF(BV896:BV899,"&lt;0")*Cadeirante/30*HA$4+SUMIF(BX896:BX899,"&lt;0")*Cadeirante/30*HA$4</f>
        <v>0</v>
      </c>
      <c r="HB896" s="104">
        <f>SUMIF(BZ896:BZ899,"&lt;0")*Cadeirante/30*HB$4+SUMIF(CB896:CB899,"&lt;0")*Cadeirante/30*HB$4</f>
        <v>0</v>
      </c>
      <c r="HC896" s="104">
        <f>SUMIF(CD896:CD899,"&lt;0")*Cadeirante/30*HC$4+SUMIF(CF896:CF899,"&lt;0")*Cadeirante/30*HC$4</f>
        <v>0</v>
      </c>
      <c r="HD896" s="104">
        <f>SUMIF(CH896:CH899,"&lt;0")*Cadeirante/30*HD$4+SUMIF(CJ896:CJ899,"&lt;0")*Cadeirante/30*HD$4</f>
        <v>0</v>
      </c>
      <c r="HE896" s="104">
        <f>SUMIF(CL896:CL899,"&lt;0")*Cadeirante/30*HE$4+SUMIF(CN896:CN899,"&lt;0")*Cadeirante/30*HE$4</f>
        <v>0</v>
      </c>
      <c r="HF896" s="104">
        <f>SUMIF(CP896:CP899,"&lt;0")*Cadeirante/30*HF$4+SUMIF(CR896:CR899,"&lt;0")*Cadeirante/30*HF$4</f>
        <v>0</v>
      </c>
      <c r="HG896" s="104">
        <f>SUMIF(CT896:CT899,"&lt;0")*Cadeirante/30*HG$4+SUMIF(CV896:CV899,"&lt;0")*Cadeirante/30*HG$4</f>
        <v>0</v>
      </c>
      <c r="HH896" s="104">
        <f>SUMIF(CX896:CX899,"&lt;0")*Cadeirante/30*HH$4+SUMIF(CZ896:CZ899,"&lt;0")*Cadeirante/30*HH$4</f>
        <v>0</v>
      </c>
      <c r="HI896" s="104">
        <f>SUMIF(DB896:DB899,"&lt;0")*Cadeirante/30*HI$4+SUMIF(DD896:DD899,"&lt;0")*Cadeirante/30*HI$4</f>
        <v>0</v>
      </c>
      <c r="HJ896" s="104">
        <f>SUMIF(DF896:DF899,"&lt;0")*Cadeirante/30*HJ$4+SUMIF(DH896:DH899,"&lt;0")*Cadeirante/30*HJ$4</f>
        <v>0</v>
      </c>
      <c r="HK896" s="104">
        <f>SUMIF(DJ896:DJ899,"&lt;0")*Cadeirante/30*HK$4+SUMIF(DL896:DL899,"&lt;0")*Cadeirante/30*HK$4</f>
        <v>0</v>
      </c>
      <c r="HL896" s="104">
        <f>SUMIF(DN896:DN899,"&lt;0")*Cadeirante/30*HL$4+SUMIF(DP896:DP899,"&lt;0")*Cadeirante/30*HL$4</f>
        <v>0</v>
      </c>
      <c r="HM896" s="104">
        <f>SUMIF(DR896:DR899,"&lt;0")*Cadeirante/30*HM$4+SUMIF(DT896:DT899,"&lt;0")*Cadeirante/30*HM$4</f>
        <v>0</v>
      </c>
      <c r="HN896" s="104">
        <f>SUMIF(DV896:DV899,"&lt;0")*Cadeirante/30*HN$4+SUMIF(DX896:DX899,"&lt;0")*Cadeirante/30*HN$4</f>
        <v>0</v>
      </c>
      <c r="HO896" s="104">
        <f>SUMIF(DZ896:DZ899,"&lt;0")*Cadeirante/30*HO$4+SUMIF(EB896:EB899,"&lt;0")*Cadeirante/30*HO$4</f>
        <v>0</v>
      </c>
      <c r="HP896" s="104">
        <f>SUMIF(ED896:ED899,"&lt;0")*Cadeirante/30*HP$4+SUMIF(EF896:EF899,"&lt;0")*Cadeirante/30*HP$4</f>
        <v>0</v>
      </c>
      <c r="HQ896" s="64"/>
      <c r="HR896" s="64"/>
      <c r="HS896" s="64"/>
      <c r="HT896" s="64"/>
      <c r="HU896" s="64"/>
      <c r="HV896" s="64"/>
      <c r="HW896" s="176">
        <v>17629.309999999998</v>
      </c>
      <c r="HX896" s="64"/>
      <c r="HY896" s="280">
        <f>IF(ISTEXT(EM896), VALUE(EM896), EM896)</f>
        <v>0</v>
      </c>
      <c r="HZ896" s="280">
        <f>IF(ISTEXT(EN896), VALUE(EN896), EN896)</f>
        <v>0</v>
      </c>
      <c r="IA896" s="280">
        <f>IF(ISTEXT(EO896), VALUE(EO896), EO896)</f>
        <v>0</v>
      </c>
      <c r="IB896" s="64" t="b">
        <f>HW896=FE896</f>
        <v>0</v>
      </c>
      <c r="IC896" s="64"/>
    </row>
    <row r="897" spans="1:237" s="106" customFormat="1" ht="22.5" customHeight="1" x14ac:dyDescent="0.25">
      <c r="A897" s="368" t="s">
        <v>3978</v>
      </c>
      <c r="B897" s="369" t="s">
        <v>3979</v>
      </c>
      <c r="C897" s="370" t="s">
        <v>3229</v>
      </c>
      <c r="D897" s="371" t="s">
        <v>3975</v>
      </c>
      <c r="E897" s="371" t="s">
        <v>3980</v>
      </c>
      <c r="F897" s="372" t="s">
        <v>3222</v>
      </c>
      <c r="G897" s="372" t="s">
        <v>3223</v>
      </c>
      <c r="H897" s="373" t="s">
        <v>252</v>
      </c>
      <c r="I897" s="374" t="s">
        <v>3981</v>
      </c>
      <c r="J897" s="421" t="s">
        <v>3227</v>
      </c>
      <c r="K897" s="421" t="s">
        <v>3230</v>
      </c>
      <c r="L897" s="329">
        <f>CONTINUA!BV897</f>
        <v>0</v>
      </c>
      <c r="M897" s="329">
        <f>CONTINUA!BW897</f>
        <v>0</v>
      </c>
      <c r="N897" s="657"/>
      <c r="O897" s="658" t="s">
        <v>4242</v>
      </c>
      <c r="P897" s="659" t="s">
        <v>206</v>
      </c>
      <c r="Q897" s="400">
        <v>16</v>
      </c>
      <c r="R897" s="401"/>
      <c r="S897" s="400"/>
      <c r="T897" s="401"/>
      <c r="U897" s="400"/>
      <c r="V897" s="401"/>
      <c r="W897" s="400"/>
      <c r="X897" s="401"/>
      <c r="Y897" s="400"/>
      <c r="Z897" s="401"/>
      <c r="AA897" s="400"/>
      <c r="AB897" s="401"/>
      <c r="AC897" s="400"/>
      <c r="AD897" s="401"/>
      <c r="AE897" s="400"/>
      <c r="AF897" s="401"/>
      <c r="AG897" s="400"/>
      <c r="AH897" s="401"/>
      <c r="AI897" s="400"/>
      <c r="AJ897" s="401"/>
      <c r="AK897" s="400"/>
      <c r="AL897" s="401"/>
      <c r="AM897" s="400"/>
      <c r="AN897" s="401"/>
      <c r="AO897" s="400"/>
      <c r="AP897" s="401"/>
      <c r="AQ897" s="400"/>
      <c r="AR897" s="401"/>
      <c r="AS897" s="400"/>
      <c r="AT897" s="401"/>
      <c r="AU897" s="400"/>
      <c r="AV897" s="401"/>
      <c r="AW897" s="400"/>
      <c r="AX897" s="401"/>
      <c r="AY897" s="400"/>
      <c r="AZ897" s="401"/>
      <c r="BA897" s="400">
        <v>-1</v>
      </c>
      <c r="BB897" s="401"/>
      <c r="BC897" s="400"/>
      <c r="BD897" s="401"/>
      <c r="BE897" s="400"/>
      <c r="BF897" s="401"/>
      <c r="BG897" s="400"/>
      <c r="BH897" s="401"/>
      <c r="BI897" s="400"/>
      <c r="BJ897" s="401"/>
      <c r="BK897" s="400"/>
      <c r="BL897" s="401"/>
      <c r="BM897" s="400"/>
      <c r="BN897" s="401"/>
      <c r="BO897" s="400"/>
      <c r="BP897" s="401"/>
      <c r="BQ897" s="400">
        <v>-1</v>
      </c>
      <c r="BR897" s="401"/>
      <c r="BS897" s="400"/>
      <c r="BT897" s="401"/>
      <c r="BU897" s="400">
        <v>1</v>
      </c>
      <c r="BV897" s="401"/>
      <c r="BW897" s="400"/>
      <c r="BX897" s="401"/>
      <c r="BY897" s="400"/>
      <c r="BZ897" s="401"/>
      <c r="CA897" s="400"/>
      <c r="CB897" s="401"/>
      <c r="CC897" s="400"/>
      <c r="CD897" s="401"/>
      <c r="CE897" s="400"/>
      <c r="CF897" s="401"/>
      <c r="CG897" s="400"/>
      <c r="CH897" s="401"/>
      <c r="CI897" s="400"/>
      <c r="CJ897" s="401"/>
      <c r="CK897" s="400"/>
      <c r="CL897" s="401"/>
      <c r="CM897" s="400"/>
      <c r="CN897" s="401"/>
      <c r="CO897" s="400"/>
      <c r="CP897" s="401"/>
      <c r="CQ897" s="400"/>
      <c r="CR897" s="401"/>
      <c r="CS897" s="400"/>
      <c r="CT897" s="401"/>
      <c r="CU897" s="400"/>
      <c r="CV897" s="401"/>
      <c r="CW897" s="400"/>
      <c r="CX897" s="401"/>
      <c r="CY897" s="400"/>
      <c r="CZ897" s="401"/>
      <c r="DA897" s="400"/>
      <c r="DB897" s="401"/>
      <c r="DC897" s="400"/>
      <c r="DD897" s="401"/>
      <c r="DE897" s="400"/>
      <c r="DF897" s="401"/>
      <c r="DG897" s="400"/>
      <c r="DH897" s="401"/>
      <c r="DI897" s="400"/>
      <c r="DJ897" s="401"/>
      <c r="DK897" s="400"/>
      <c r="DL897" s="401"/>
      <c r="DM897" s="400"/>
      <c r="DN897" s="401"/>
      <c r="DO897" s="400"/>
      <c r="DP897" s="401"/>
      <c r="DQ897" s="400"/>
      <c r="DR897" s="401"/>
      <c r="DS897" s="400"/>
      <c r="DT897" s="401"/>
      <c r="DU897" s="400"/>
      <c r="DV897" s="401"/>
      <c r="DW897" s="400"/>
      <c r="DX897" s="401"/>
      <c r="DY897" s="400"/>
      <c r="DZ897" s="401"/>
      <c r="EA897" s="400"/>
      <c r="EB897" s="401"/>
      <c r="EC897" s="400"/>
      <c r="ED897" s="401"/>
      <c r="EE897" s="400"/>
      <c r="EF897" s="401"/>
      <c r="EG897" s="400"/>
      <c r="EH897" s="401"/>
      <c r="EI897" s="400"/>
      <c r="EJ897" s="447"/>
      <c r="EK897" s="511"/>
      <c r="EL897" s="514"/>
      <c r="EM897" s="448"/>
      <c r="EN897" s="344"/>
      <c r="EO897" s="345"/>
      <c r="EP897" s="171">
        <f t="shared" si="961"/>
        <v>16</v>
      </c>
      <c r="EQ897" s="171">
        <f t="shared" si="962"/>
        <v>-1</v>
      </c>
      <c r="ER897" s="171">
        <f t="shared" si="963"/>
        <v>0</v>
      </c>
      <c r="ES897" s="171">
        <f t="shared" si="964"/>
        <v>0</v>
      </c>
      <c r="ET897" s="171">
        <f t="shared" si="965"/>
        <v>0</v>
      </c>
      <c r="EU897" s="171">
        <f t="shared" si="966"/>
        <v>0</v>
      </c>
      <c r="EV897" s="172">
        <f t="shared" si="967"/>
        <v>15</v>
      </c>
      <c r="EW897" s="173"/>
      <c r="EX897" s="248">
        <f t="shared" si="1019"/>
        <v>0</v>
      </c>
      <c r="EY897" s="174">
        <f>(L897*regular)+(M897*Cadeirantee)</f>
        <v>0</v>
      </c>
      <c r="EZ897" s="249">
        <f>SUMIF(FG897:GJ897,"&gt;0")</f>
        <v>0</v>
      </c>
      <c r="FA897" s="249">
        <f>SUMIF(FG897:GJ897,"&lt;0")+SUMIF(GN897:HP897,"&lt;0")</f>
        <v>0</v>
      </c>
      <c r="FB897" s="174">
        <v>0</v>
      </c>
      <c r="FC897" s="126">
        <f>N897*km*'VALORES TABELA'!$B$13</f>
        <v>0</v>
      </c>
      <c r="FD897" s="250">
        <f t="shared" ref="FD897:FD900" si="1020">GL897</f>
        <v>0</v>
      </c>
      <c r="FE897" s="105"/>
      <c r="FF897" s="119"/>
      <c r="FG897" s="119"/>
      <c r="FH897" s="119"/>
      <c r="FI897" s="119"/>
      <c r="FJ897" s="119"/>
      <c r="FK897" s="119"/>
      <c r="FL897" s="119"/>
      <c r="FM897" s="119"/>
      <c r="FN897" s="119"/>
      <c r="FO897" s="119"/>
      <c r="FP897" s="119"/>
      <c r="FQ897" s="119"/>
      <c r="FR897" s="119"/>
      <c r="FS897" s="119"/>
      <c r="FT897" s="119"/>
      <c r="FU897" s="119"/>
      <c r="FV897" s="119"/>
      <c r="FW897" s="119"/>
      <c r="FX897" s="119"/>
      <c r="FY897" s="119"/>
      <c r="FZ897" s="119"/>
      <c r="GA897" s="119"/>
      <c r="GB897" s="119"/>
      <c r="GC897" s="119"/>
      <c r="GD897" s="119"/>
      <c r="GE897" s="119"/>
      <c r="GF897" s="119"/>
      <c r="GG897" s="119"/>
      <c r="GH897" s="119"/>
      <c r="GI897" s="119"/>
      <c r="GJ897" s="119"/>
      <c r="GK897" s="251"/>
      <c r="GL897" s="103">
        <f t="shared" si="968"/>
        <v>0</v>
      </c>
      <c r="GM897" s="124"/>
      <c r="GN897" s="104"/>
      <c r="GO897" s="104"/>
      <c r="GP897" s="104"/>
      <c r="GQ897" s="104"/>
      <c r="GR897" s="104"/>
      <c r="GS897" s="104"/>
      <c r="GT897" s="104"/>
      <c r="GU897" s="104"/>
      <c r="GV897" s="104"/>
      <c r="GW897" s="104"/>
      <c r="GX897" s="104"/>
      <c r="GY897" s="104"/>
      <c r="GZ897" s="104"/>
      <c r="HA897" s="104"/>
      <c r="HB897" s="104"/>
      <c r="HC897" s="104"/>
      <c r="HD897" s="104"/>
      <c r="HE897" s="104"/>
      <c r="HF897" s="104"/>
      <c r="HG897" s="104"/>
      <c r="HH897" s="104"/>
      <c r="HI897" s="104"/>
      <c r="HJ897" s="104"/>
      <c r="HK897" s="104"/>
      <c r="HL897" s="104"/>
      <c r="HM897" s="104"/>
      <c r="HN897" s="104"/>
      <c r="HO897" s="104"/>
      <c r="HP897" s="104"/>
      <c r="HQ897" s="64"/>
      <c r="HR897" s="64"/>
      <c r="HS897" s="64"/>
      <c r="HT897" s="64"/>
      <c r="HU897" s="64"/>
      <c r="HV897" s="64"/>
      <c r="HW897" s="105"/>
      <c r="HX897" s="64"/>
      <c r="HY897" s="280">
        <f t="shared" ref="HY897:HY900" si="1021">IF(ISTEXT(EM897), VALUE(EM897), EM897)</f>
        <v>0</v>
      </c>
      <c r="HZ897" s="280">
        <f t="shared" ref="HZ897:HZ900" si="1022">IF(ISTEXT(EN897), VALUE(EN897), EN897)</f>
        <v>0</v>
      </c>
      <c r="IA897" s="280">
        <f t="shared" ref="IA897:IA900" si="1023">IF(ISTEXT(EO897), VALUE(EO897), EO897)</f>
        <v>0</v>
      </c>
      <c r="IB897" s="64"/>
      <c r="IC897" s="64"/>
    </row>
    <row r="898" spans="1:237" s="106" customFormat="1" ht="22.5" customHeight="1" x14ac:dyDescent="0.25">
      <c r="A898" s="368" t="s">
        <v>3978</v>
      </c>
      <c r="B898" s="369" t="s">
        <v>3979</v>
      </c>
      <c r="C898" s="375" t="s">
        <v>3229</v>
      </c>
      <c r="D898" s="371" t="s">
        <v>3975</v>
      </c>
      <c r="E898" s="371" t="s">
        <v>3980</v>
      </c>
      <c r="F898" s="376" t="s">
        <v>3222</v>
      </c>
      <c r="G898" s="376" t="s">
        <v>3223</v>
      </c>
      <c r="H898" s="373" t="s">
        <v>252</v>
      </c>
      <c r="I898" s="374" t="s">
        <v>3981</v>
      </c>
      <c r="J898" s="421" t="s">
        <v>3227</v>
      </c>
      <c r="K898" s="422" t="s">
        <v>3231</v>
      </c>
      <c r="L898" s="329">
        <f>CONTINUA!BV898</f>
        <v>0</v>
      </c>
      <c r="M898" s="329">
        <f>CONTINUA!BW898</f>
        <v>0</v>
      </c>
      <c r="N898" s="657"/>
      <c r="O898" s="658" t="s">
        <v>4242</v>
      </c>
      <c r="P898" s="659" t="s">
        <v>206</v>
      </c>
      <c r="Q898" s="400"/>
      <c r="R898" s="401"/>
      <c r="S898" s="400"/>
      <c r="T898" s="401"/>
      <c r="U898" s="400"/>
      <c r="V898" s="401"/>
      <c r="W898" s="400"/>
      <c r="X898" s="401"/>
      <c r="Y898" s="400"/>
      <c r="Z898" s="401"/>
      <c r="AA898" s="400"/>
      <c r="AB898" s="401"/>
      <c r="AC898" s="400"/>
      <c r="AD898" s="401"/>
      <c r="AE898" s="400"/>
      <c r="AF898" s="401"/>
      <c r="AG898" s="400"/>
      <c r="AH898" s="401"/>
      <c r="AI898" s="400"/>
      <c r="AJ898" s="401"/>
      <c r="AK898" s="400"/>
      <c r="AL898" s="401"/>
      <c r="AM898" s="400"/>
      <c r="AN898" s="401"/>
      <c r="AO898" s="400"/>
      <c r="AP898" s="401"/>
      <c r="AQ898" s="400"/>
      <c r="AR898" s="401"/>
      <c r="AS898" s="400"/>
      <c r="AT898" s="401"/>
      <c r="AU898" s="400"/>
      <c r="AV898" s="401"/>
      <c r="AW898" s="400"/>
      <c r="AX898" s="401"/>
      <c r="AY898" s="400"/>
      <c r="AZ898" s="401"/>
      <c r="BA898" s="400"/>
      <c r="BB898" s="401"/>
      <c r="BC898" s="400"/>
      <c r="BD898" s="401"/>
      <c r="BE898" s="400"/>
      <c r="BF898" s="401"/>
      <c r="BG898" s="400"/>
      <c r="BH898" s="401"/>
      <c r="BI898" s="400"/>
      <c r="BJ898" s="401"/>
      <c r="BK898" s="400"/>
      <c r="BL898" s="401"/>
      <c r="BM898" s="400"/>
      <c r="BN898" s="401"/>
      <c r="BO898" s="400"/>
      <c r="BP898" s="401"/>
      <c r="BQ898" s="400"/>
      <c r="BR898" s="401"/>
      <c r="BS898" s="400"/>
      <c r="BT898" s="401"/>
      <c r="BU898" s="400"/>
      <c r="BV898" s="401"/>
      <c r="BW898" s="400"/>
      <c r="BX898" s="401"/>
      <c r="BY898" s="400"/>
      <c r="BZ898" s="401"/>
      <c r="CA898" s="400"/>
      <c r="CB898" s="401"/>
      <c r="CC898" s="400"/>
      <c r="CD898" s="401"/>
      <c r="CE898" s="400"/>
      <c r="CF898" s="401"/>
      <c r="CG898" s="400"/>
      <c r="CH898" s="401"/>
      <c r="CI898" s="400"/>
      <c r="CJ898" s="401"/>
      <c r="CK898" s="400"/>
      <c r="CL898" s="401"/>
      <c r="CM898" s="400"/>
      <c r="CN898" s="401"/>
      <c r="CO898" s="400"/>
      <c r="CP898" s="401"/>
      <c r="CQ898" s="400"/>
      <c r="CR898" s="401"/>
      <c r="CS898" s="400"/>
      <c r="CT898" s="401"/>
      <c r="CU898" s="400"/>
      <c r="CV898" s="401"/>
      <c r="CW898" s="400"/>
      <c r="CX898" s="401"/>
      <c r="CY898" s="400"/>
      <c r="CZ898" s="401"/>
      <c r="DA898" s="400"/>
      <c r="DB898" s="401"/>
      <c r="DC898" s="400"/>
      <c r="DD898" s="401"/>
      <c r="DE898" s="400"/>
      <c r="DF898" s="401"/>
      <c r="DG898" s="400"/>
      <c r="DH898" s="401"/>
      <c r="DI898" s="400"/>
      <c r="DJ898" s="401"/>
      <c r="DK898" s="400"/>
      <c r="DL898" s="401"/>
      <c r="DM898" s="400"/>
      <c r="DN898" s="401"/>
      <c r="DO898" s="400"/>
      <c r="DP898" s="401"/>
      <c r="DQ898" s="400"/>
      <c r="DR898" s="401"/>
      <c r="DS898" s="400"/>
      <c r="DT898" s="401"/>
      <c r="DU898" s="400"/>
      <c r="DV898" s="401"/>
      <c r="DW898" s="400"/>
      <c r="DX898" s="401"/>
      <c r="DY898" s="400"/>
      <c r="DZ898" s="401"/>
      <c r="EA898" s="400"/>
      <c r="EB898" s="401"/>
      <c r="EC898" s="400"/>
      <c r="ED898" s="401"/>
      <c r="EE898" s="400"/>
      <c r="EF898" s="401"/>
      <c r="EG898" s="400"/>
      <c r="EH898" s="401"/>
      <c r="EI898" s="400"/>
      <c r="EJ898" s="447"/>
      <c r="EK898" s="511"/>
      <c r="EL898" s="514"/>
      <c r="EM898" s="448"/>
      <c r="EN898" s="344"/>
      <c r="EO898" s="345"/>
      <c r="EP898" s="171">
        <f t="shared" si="961"/>
        <v>0</v>
      </c>
      <c r="EQ898" s="171">
        <f t="shared" si="962"/>
        <v>0</v>
      </c>
      <c r="ER898" s="171">
        <f t="shared" si="963"/>
        <v>0</v>
      </c>
      <c r="ES898" s="171">
        <f t="shared" si="964"/>
        <v>0</v>
      </c>
      <c r="ET898" s="171">
        <f t="shared" si="965"/>
        <v>0</v>
      </c>
      <c r="EU898" s="171">
        <f t="shared" si="966"/>
        <v>0</v>
      </c>
      <c r="EV898" s="172">
        <f t="shared" si="967"/>
        <v>0</v>
      </c>
      <c r="EW898" s="125"/>
      <c r="EX898" s="248">
        <f t="shared" si="1019"/>
        <v>0</v>
      </c>
      <c r="EY898" s="174">
        <f>(L898*regular)+(M898*Cadeirantee)</f>
        <v>0</v>
      </c>
      <c r="EZ898" s="249">
        <f>SUMIF(FG898:GJ898,"&gt;0")</f>
        <v>0</v>
      </c>
      <c r="FA898" s="249">
        <f>SUMIF(FG898:GJ898,"&lt;0")+SUMIF(GN898:HP898,"&lt;0")</f>
        <v>0</v>
      </c>
      <c r="FB898" s="174">
        <v>0</v>
      </c>
      <c r="FC898" s="126">
        <f>N898*km*'VALORES TABELA'!$B$13</f>
        <v>0</v>
      </c>
      <c r="FD898" s="250">
        <f t="shared" si="1020"/>
        <v>0</v>
      </c>
      <c r="FE898" s="105"/>
      <c r="FF898" s="108"/>
      <c r="FG898" s="108"/>
      <c r="FH898" s="108"/>
      <c r="FI898" s="108"/>
      <c r="FJ898" s="108"/>
      <c r="FK898" s="108"/>
      <c r="FL898" s="108"/>
      <c r="FM898" s="108"/>
      <c r="FN898" s="108"/>
      <c r="FO898" s="108"/>
      <c r="FP898" s="108"/>
      <c r="FQ898" s="108"/>
      <c r="FR898" s="108"/>
      <c r="FS898" s="108"/>
      <c r="FT898" s="108"/>
      <c r="FU898" s="108"/>
      <c r="FV898" s="108"/>
      <c r="FW898" s="108"/>
      <c r="FX898" s="108"/>
      <c r="FY898" s="108"/>
      <c r="FZ898" s="108"/>
      <c r="GA898" s="108"/>
      <c r="GB898" s="108"/>
      <c r="GC898" s="108"/>
      <c r="GD898" s="108"/>
      <c r="GE898" s="108"/>
      <c r="GF898" s="108"/>
      <c r="GG898" s="108"/>
      <c r="GH898" s="108"/>
      <c r="GI898" s="108"/>
      <c r="GJ898" s="108"/>
      <c r="GK898" s="251"/>
      <c r="GL898" s="103">
        <f t="shared" si="968"/>
        <v>0</v>
      </c>
      <c r="GM898" s="124"/>
      <c r="GN898" s="104"/>
      <c r="GO898" s="104"/>
      <c r="GP898" s="104"/>
      <c r="GQ898" s="104"/>
      <c r="GR898" s="104"/>
      <c r="GS898" s="104"/>
      <c r="GT898" s="104"/>
      <c r="GU898" s="104"/>
      <c r="GV898" s="104"/>
      <c r="GW898" s="104"/>
      <c r="GX898" s="104"/>
      <c r="GY898" s="104"/>
      <c r="GZ898" s="104"/>
      <c r="HA898" s="104"/>
      <c r="HB898" s="104"/>
      <c r="HC898" s="104"/>
      <c r="HD898" s="104"/>
      <c r="HE898" s="104"/>
      <c r="HF898" s="104"/>
      <c r="HG898" s="104"/>
      <c r="HH898" s="104"/>
      <c r="HI898" s="104"/>
      <c r="HJ898" s="104"/>
      <c r="HK898" s="104"/>
      <c r="HL898" s="104"/>
      <c r="HM898" s="104"/>
      <c r="HN898" s="104"/>
      <c r="HO898" s="104"/>
      <c r="HP898" s="104"/>
      <c r="HQ898" s="64"/>
      <c r="HR898" s="64"/>
      <c r="HS898" s="64"/>
      <c r="HT898" s="64"/>
      <c r="HU898" s="64"/>
      <c r="HV898" s="64"/>
      <c r="HW898" s="105"/>
      <c r="HX898" s="64"/>
      <c r="HY898" s="280">
        <f t="shared" si="1021"/>
        <v>0</v>
      </c>
      <c r="HZ898" s="280">
        <f t="shared" si="1022"/>
        <v>0</v>
      </c>
      <c r="IA898" s="280">
        <f t="shared" si="1023"/>
        <v>0</v>
      </c>
      <c r="IB898" s="64"/>
      <c r="IC898" s="64"/>
    </row>
    <row r="899" spans="1:237" s="106" customFormat="1" ht="22.5" customHeight="1" x14ac:dyDescent="0.25">
      <c r="A899" s="368" t="s">
        <v>3978</v>
      </c>
      <c r="B899" s="369" t="s">
        <v>3979</v>
      </c>
      <c r="C899" s="375" t="s">
        <v>3229</v>
      </c>
      <c r="D899" s="371" t="s">
        <v>3975</v>
      </c>
      <c r="E899" s="371" t="s">
        <v>3980</v>
      </c>
      <c r="F899" s="376" t="s">
        <v>3222</v>
      </c>
      <c r="G899" s="376" t="s">
        <v>3223</v>
      </c>
      <c r="H899" s="373" t="s">
        <v>252</v>
      </c>
      <c r="I899" s="374" t="s">
        <v>3981</v>
      </c>
      <c r="J899" s="421" t="s">
        <v>3227</v>
      </c>
      <c r="K899" s="423" t="s">
        <v>3232</v>
      </c>
      <c r="L899" s="329">
        <f>CONTINUA!BV899</f>
        <v>0</v>
      </c>
      <c r="M899" s="329">
        <f>CONTINUA!BW899</f>
        <v>0</v>
      </c>
      <c r="N899" s="657"/>
      <c r="O899" s="658" t="s">
        <v>4242</v>
      </c>
      <c r="P899" s="659" t="s">
        <v>206</v>
      </c>
      <c r="Q899" s="400"/>
      <c r="R899" s="401"/>
      <c r="S899" s="400"/>
      <c r="T899" s="401"/>
      <c r="U899" s="400"/>
      <c r="V899" s="401"/>
      <c r="W899" s="400"/>
      <c r="X899" s="401"/>
      <c r="Y899" s="400"/>
      <c r="Z899" s="401"/>
      <c r="AA899" s="400"/>
      <c r="AB899" s="401"/>
      <c r="AC899" s="400"/>
      <c r="AD899" s="401"/>
      <c r="AE899" s="400"/>
      <c r="AF899" s="401"/>
      <c r="AG899" s="400"/>
      <c r="AH899" s="401"/>
      <c r="AI899" s="400"/>
      <c r="AJ899" s="401"/>
      <c r="AK899" s="400"/>
      <c r="AL899" s="401"/>
      <c r="AM899" s="400"/>
      <c r="AN899" s="401"/>
      <c r="AO899" s="400"/>
      <c r="AP899" s="401"/>
      <c r="AQ899" s="400"/>
      <c r="AR899" s="401"/>
      <c r="AS899" s="400"/>
      <c r="AT899" s="401"/>
      <c r="AU899" s="400"/>
      <c r="AV899" s="401"/>
      <c r="AW899" s="400"/>
      <c r="AX899" s="401"/>
      <c r="AY899" s="400"/>
      <c r="AZ899" s="401"/>
      <c r="BA899" s="400"/>
      <c r="BB899" s="401"/>
      <c r="BC899" s="400"/>
      <c r="BD899" s="401"/>
      <c r="BE899" s="400"/>
      <c r="BF899" s="401"/>
      <c r="BG899" s="400"/>
      <c r="BH899" s="401"/>
      <c r="BI899" s="400"/>
      <c r="BJ899" s="401"/>
      <c r="BK899" s="400"/>
      <c r="BL899" s="401"/>
      <c r="BM899" s="400"/>
      <c r="BN899" s="401"/>
      <c r="BO899" s="400"/>
      <c r="BP899" s="401"/>
      <c r="BQ899" s="400"/>
      <c r="BR899" s="401"/>
      <c r="BS899" s="400"/>
      <c r="BT899" s="401"/>
      <c r="BU899" s="400"/>
      <c r="BV899" s="401"/>
      <c r="BW899" s="400"/>
      <c r="BX899" s="401"/>
      <c r="BY899" s="400"/>
      <c r="BZ899" s="401"/>
      <c r="CA899" s="400"/>
      <c r="CB899" s="401"/>
      <c r="CC899" s="400"/>
      <c r="CD899" s="401"/>
      <c r="CE899" s="400"/>
      <c r="CF899" s="401"/>
      <c r="CG899" s="400"/>
      <c r="CH899" s="401"/>
      <c r="CI899" s="400"/>
      <c r="CJ899" s="401"/>
      <c r="CK899" s="400"/>
      <c r="CL899" s="401"/>
      <c r="CM899" s="400"/>
      <c r="CN899" s="401"/>
      <c r="CO899" s="400"/>
      <c r="CP899" s="401"/>
      <c r="CQ899" s="400"/>
      <c r="CR899" s="401"/>
      <c r="CS899" s="400"/>
      <c r="CT899" s="401"/>
      <c r="CU899" s="400"/>
      <c r="CV899" s="401"/>
      <c r="CW899" s="400"/>
      <c r="CX899" s="401"/>
      <c r="CY899" s="400"/>
      <c r="CZ899" s="401"/>
      <c r="DA899" s="400"/>
      <c r="DB899" s="401"/>
      <c r="DC899" s="400"/>
      <c r="DD899" s="401"/>
      <c r="DE899" s="400"/>
      <c r="DF899" s="401"/>
      <c r="DG899" s="400"/>
      <c r="DH899" s="401"/>
      <c r="DI899" s="400"/>
      <c r="DJ899" s="401"/>
      <c r="DK899" s="400"/>
      <c r="DL899" s="401"/>
      <c r="DM899" s="400"/>
      <c r="DN899" s="401"/>
      <c r="DO899" s="400"/>
      <c r="DP899" s="401"/>
      <c r="DQ899" s="400"/>
      <c r="DR899" s="401"/>
      <c r="DS899" s="400"/>
      <c r="DT899" s="401"/>
      <c r="DU899" s="400"/>
      <c r="DV899" s="401"/>
      <c r="DW899" s="400"/>
      <c r="DX899" s="401"/>
      <c r="DY899" s="400"/>
      <c r="DZ899" s="401"/>
      <c r="EA899" s="400"/>
      <c r="EB899" s="401"/>
      <c r="EC899" s="400"/>
      <c r="ED899" s="401"/>
      <c r="EE899" s="400"/>
      <c r="EF899" s="401"/>
      <c r="EG899" s="400"/>
      <c r="EH899" s="401"/>
      <c r="EI899" s="400"/>
      <c r="EJ899" s="447"/>
      <c r="EK899" s="511"/>
      <c r="EL899" s="514"/>
      <c r="EM899" s="448"/>
      <c r="EN899" s="344"/>
      <c r="EO899" s="345"/>
      <c r="EP899" s="171">
        <f t="shared" si="961"/>
        <v>0</v>
      </c>
      <c r="EQ899" s="171">
        <f t="shared" si="962"/>
        <v>0</v>
      </c>
      <c r="ER899" s="171">
        <f t="shared" si="963"/>
        <v>0</v>
      </c>
      <c r="ES899" s="171">
        <f t="shared" si="964"/>
        <v>0</v>
      </c>
      <c r="ET899" s="171">
        <f t="shared" si="965"/>
        <v>0</v>
      </c>
      <c r="EU899" s="171">
        <f t="shared" si="966"/>
        <v>0</v>
      </c>
      <c r="EV899" s="172">
        <f t="shared" si="967"/>
        <v>0</v>
      </c>
      <c r="EW899" s="127"/>
      <c r="EX899" s="248">
        <f t="shared" si="1019"/>
        <v>0</v>
      </c>
      <c r="EY899" s="174">
        <f>(L899*regular)+(M899*Cadeirantee)</f>
        <v>0</v>
      </c>
      <c r="EZ899" s="249">
        <f>SUMIF(FG899:GJ899,"&gt;0")</f>
        <v>0</v>
      </c>
      <c r="FA899" s="249">
        <f>SUMIF(FG899:GJ899,"&lt;0")+SUMIF(GN899:HP899,"&lt;0")</f>
        <v>0</v>
      </c>
      <c r="FB899" s="174">
        <v>0</v>
      </c>
      <c r="FC899" s="126">
        <f>N899*km*'VALORES TABELA'!$B$13</f>
        <v>0</v>
      </c>
      <c r="FD899" s="250">
        <f t="shared" si="1020"/>
        <v>0</v>
      </c>
      <c r="FE899" s="105"/>
      <c r="FF899" s="118"/>
      <c r="FG899" s="118"/>
      <c r="FH899" s="118"/>
      <c r="FI899" s="118"/>
      <c r="FJ899" s="118"/>
      <c r="FK899" s="118"/>
      <c r="FL899" s="118"/>
      <c r="FM899" s="118"/>
      <c r="FN899" s="118"/>
      <c r="FO899" s="118"/>
      <c r="FP899" s="118"/>
      <c r="FQ899" s="118"/>
      <c r="FR899" s="118"/>
      <c r="FS899" s="118"/>
      <c r="FT899" s="118"/>
      <c r="FU899" s="118"/>
      <c r="FV899" s="118"/>
      <c r="FW899" s="118"/>
      <c r="FX899" s="118"/>
      <c r="FY899" s="118"/>
      <c r="FZ899" s="118"/>
      <c r="GA899" s="118"/>
      <c r="GB899" s="118"/>
      <c r="GC899" s="118"/>
      <c r="GD899" s="118"/>
      <c r="GE899" s="118"/>
      <c r="GF899" s="118"/>
      <c r="GG899" s="118"/>
      <c r="GH899" s="118"/>
      <c r="GI899" s="118"/>
      <c r="GJ899" s="118"/>
      <c r="GK899" s="252"/>
      <c r="GL899" s="103">
        <f t="shared" si="968"/>
        <v>0</v>
      </c>
      <c r="GM899" s="124"/>
      <c r="GN899" s="104"/>
      <c r="GO899" s="104"/>
      <c r="GP899" s="104"/>
      <c r="GQ899" s="104"/>
      <c r="GR899" s="104"/>
      <c r="GS899" s="104"/>
      <c r="GT899" s="104"/>
      <c r="GU899" s="104"/>
      <c r="GV899" s="104"/>
      <c r="GW899" s="104"/>
      <c r="GX899" s="104"/>
      <c r="GY899" s="104"/>
      <c r="GZ899" s="104"/>
      <c r="HA899" s="104"/>
      <c r="HB899" s="104"/>
      <c r="HC899" s="104"/>
      <c r="HD899" s="104"/>
      <c r="HE899" s="104"/>
      <c r="HF899" s="104"/>
      <c r="HG899" s="104"/>
      <c r="HH899" s="104"/>
      <c r="HI899" s="104"/>
      <c r="HJ899" s="104"/>
      <c r="HK899" s="104"/>
      <c r="HL899" s="104"/>
      <c r="HM899" s="104"/>
      <c r="HN899" s="104"/>
      <c r="HO899" s="104"/>
      <c r="HP899" s="104"/>
      <c r="HQ899" s="64"/>
      <c r="HR899" s="65"/>
      <c r="HS899" s="65"/>
      <c r="HT899" s="65"/>
      <c r="HU899" s="65"/>
      <c r="HV899" s="65"/>
      <c r="HW899" s="105"/>
      <c r="HX899" s="65"/>
      <c r="HY899" s="280">
        <f t="shared" si="1021"/>
        <v>0</v>
      </c>
      <c r="HZ899" s="280">
        <f t="shared" si="1022"/>
        <v>0</v>
      </c>
      <c r="IA899" s="280">
        <f t="shared" si="1023"/>
        <v>0</v>
      </c>
      <c r="IB899" s="65"/>
      <c r="IC899" s="65"/>
    </row>
    <row r="900" spans="1:237" s="106" customFormat="1" ht="22.5" customHeight="1" thickBot="1" x14ac:dyDescent="0.3">
      <c r="A900" s="377" t="s">
        <v>3978</v>
      </c>
      <c r="B900" s="378" t="s">
        <v>3979</v>
      </c>
      <c r="C900" s="379" t="s">
        <v>3229</v>
      </c>
      <c r="D900" s="380" t="s">
        <v>3975</v>
      </c>
      <c r="E900" s="380" t="s">
        <v>3980</v>
      </c>
      <c r="F900" s="381" t="s">
        <v>3222</v>
      </c>
      <c r="G900" s="381" t="s">
        <v>3223</v>
      </c>
      <c r="H900" s="382" t="s">
        <v>252</v>
      </c>
      <c r="I900" s="383" t="s">
        <v>3981</v>
      </c>
      <c r="J900" s="421" t="s">
        <v>3227</v>
      </c>
      <c r="K900" s="424" t="s">
        <v>60</v>
      </c>
      <c r="L900" s="329">
        <f>CONTINUA!BV900</f>
        <v>0</v>
      </c>
      <c r="M900" s="329">
        <f>CONTINUA!BW900</f>
        <v>0</v>
      </c>
      <c r="N900" s="657"/>
      <c r="O900" s="658" t="s">
        <v>4242</v>
      </c>
      <c r="P900" s="659" t="s">
        <v>206</v>
      </c>
      <c r="Q900" s="400"/>
      <c r="R900" s="401"/>
      <c r="S900" s="400"/>
      <c r="T900" s="401"/>
      <c r="U900" s="400"/>
      <c r="V900" s="401"/>
      <c r="W900" s="400"/>
      <c r="X900" s="401"/>
      <c r="Y900" s="400"/>
      <c r="Z900" s="401"/>
      <c r="AA900" s="400"/>
      <c r="AB900" s="401"/>
      <c r="AC900" s="400"/>
      <c r="AD900" s="401"/>
      <c r="AE900" s="400"/>
      <c r="AF900" s="401"/>
      <c r="AG900" s="400"/>
      <c r="AH900" s="401"/>
      <c r="AI900" s="400"/>
      <c r="AJ900" s="401"/>
      <c r="AK900" s="400"/>
      <c r="AL900" s="401"/>
      <c r="AM900" s="400"/>
      <c r="AN900" s="401"/>
      <c r="AO900" s="400"/>
      <c r="AP900" s="401"/>
      <c r="AQ900" s="400"/>
      <c r="AR900" s="401"/>
      <c r="AS900" s="400"/>
      <c r="AT900" s="401"/>
      <c r="AU900" s="400"/>
      <c r="AV900" s="401"/>
      <c r="AW900" s="400"/>
      <c r="AX900" s="401"/>
      <c r="AY900" s="400"/>
      <c r="AZ900" s="401"/>
      <c r="BA900" s="400"/>
      <c r="BB900" s="401"/>
      <c r="BC900" s="400"/>
      <c r="BD900" s="401"/>
      <c r="BE900" s="400"/>
      <c r="BF900" s="401"/>
      <c r="BG900" s="400"/>
      <c r="BH900" s="401"/>
      <c r="BI900" s="400"/>
      <c r="BJ900" s="401"/>
      <c r="BK900" s="400"/>
      <c r="BL900" s="401"/>
      <c r="BM900" s="400"/>
      <c r="BN900" s="401"/>
      <c r="BO900" s="400"/>
      <c r="BP900" s="401"/>
      <c r="BQ900" s="400"/>
      <c r="BR900" s="401"/>
      <c r="BS900" s="400"/>
      <c r="BT900" s="401"/>
      <c r="BU900" s="400"/>
      <c r="BV900" s="401"/>
      <c r="BW900" s="400"/>
      <c r="BX900" s="401"/>
      <c r="BY900" s="400"/>
      <c r="BZ900" s="401"/>
      <c r="CA900" s="400"/>
      <c r="CB900" s="401"/>
      <c r="CC900" s="400"/>
      <c r="CD900" s="401"/>
      <c r="CE900" s="400"/>
      <c r="CF900" s="401"/>
      <c r="CG900" s="400"/>
      <c r="CH900" s="401"/>
      <c r="CI900" s="400"/>
      <c r="CJ900" s="401"/>
      <c r="CK900" s="400"/>
      <c r="CL900" s="401"/>
      <c r="CM900" s="400"/>
      <c r="CN900" s="401"/>
      <c r="CO900" s="400"/>
      <c r="CP900" s="401"/>
      <c r="CQ900" s="400"/>
      <c r="CR900" s="401"/>
      <c r="CS900" s="400"/>
      <c r="CT900" s="401"/>
      <c r="CU900" s="400"/>
      <c r="CV900" s="401"/>
      <c r="CW900" s="400"/>
      <c r="CX900" s="401"/>
      <c r="CY900" s="400"/>
      <c r="CZ900" s="401"/>
      <c r="DA900" s="400"/>
      <c r="DB900" s="401"/>
      <c r="DC900" s="400"/>
      <c r="DD900" s="401"/>
      <c r="DE900" s="400"/>
      <c r="DF900" s="401"/>
      <c r="DG900" s="400"/>
      <c r="DH900" s="401"/>
      <c r="DI900" s="400"/>
      <c r="DJ900" s="401"/>
      <c r="DK900" s="400"/>
      <c r="DL900" s="401"/>
      <c r="DM900" s="400"/>
      <c r="DN900" s="401"/>
      <c r="DO900" s="400"/>
      <c r="DP900" s="401"/>
      <c r="DQ900" s="400"/>
      <c r="DR900" s="401"/>
      <c r="DS900" s="400"/>
      <c r="DT900" s="401"/>
      <c r="DU900" s="400"/>
      <c r="DV900" s="401"/>
      <c r="DW900" s="400"/>
      <c r="DX900" s="401"/>
      <c r="DY900" s="400"/>
      <c r="DZ900" s="401"/>
      <c r="EA900" s="400"/>
      <c r="EB900" s="401"/>
      <c r="EC900" s="400"/>
      <c r="ED900" s="401"/>
      <c r="EE900" s="400"/>
      <c r="EF900" s="401"/>
      <c r="EG900" s="400"/>
      <c r="EH900" s="401"/>
      <c r="EI900" s="400"/>
      <c r="EJ900" s="447"/>
      <c r="EK900" s="512"/>
      <c r="EL900" s="515"/>
      <c r="EM900" s="450"/>
      <c r="EN900" s="348"/>
      <c r="EO900" s="348"/>
      <c r="EP900" s="179">
        <f t="shared" si="961"/>
        <v>0</v>
      </c>
      <c r="EQ900" s="179">
        <f t="shared" si="962"/>
        <v>0</v>
      </c>
      <c r="ER900" s="179">
        <f t="shared" si="963"/>
        <v>0</v>
      </c>
      <c r="ES900" s="179">
        <f t="shared" si="964"/>
        <v>0</v>
      </c>
      <c r="ET900" s="179">
        <f t="shared" si="965"/>
        <v>0</v>
      </c>
      <c r="EU900" s="179">
        <f t="shared" si="966"/>
        <v>0</v>
      </c>
      <c r="EV900" s="172">
        <f t="shared" si="967"/>
        <v>0</v>
      </c>
      <c r="EW900" s="253"/>
      <c r="EX900" s="254">
        <v>0</v>
      </c>
      <c r="EY900" s="180">
        <v>0</v>
      </c>
      <c r="EZ900" s="255">
        <v>0</v>
      </c>
      <c r="FA900" s="255">
        <v>0</v>
      </c>
      <c r="FB900" s="180">
        <f>SUM(FF900:GI900)/2</f>
        <v>0</v>
      </c>
      <c r="FC900" s="256">
        <f>N900*km*'VALORES TABELA'!$B$13</f>
        <v>0</v>
      </c>
      <c r="FD900" s="250">
        <f t="shared" si="1020"/>
        <v>0</v>
      </c>
      <c r="FE900" s="257"/>
      <c r="FF900" s="181">
        <f>((Q900+S900)*Percapita)+((R900+T900)*Cadeirante)</f>
        <v>0</v>
      </c>
      <c r="FG900" s="181">
        <f>((U900+W900)*Percapita/30*FG$4)+((V900+X900)*Cadeirante/30*FG$4)</f>
        <v>0</v>
      </c>
      <c r="FH900" s="181">
        <f>((Y900+AA900)*Percapita/30*FH$4)+((Z900+AB900)*Cadeirante/30*FH$4)</f>
        <v>0</v>
      </c>
      <c r="FI900" s="181">
        <f>((AC900+AE900)*Percapita/30*FI$4)+((AD900+AF900)*Cadeirante/30*FI$4)</f>
        <v>0</v>
      </c>
      <c r="FJ900" s="181">
        <f>((AG900+AI900)*Percapita/30*FJ$4)+((AH900+AJ900)*Cadeirante/30*FJ$4)</f>
        <v>0</v>
      </c>
      <c r="FK900" s="181">
        <f>((AK900+AM900)*Percapita/30*FK$4)+((AL900+AN900)*Cadeirante/30*FK$4)</f>
        <v>0</v>
      </c>
      <c r="FL900" s="181">
        <f>((AO900+AQ900)*Percapita/30*FL$4)+((AP900+AR900)*Cadeirante/30*FL$4)</f>
        <v>0</v>
      </c>
      <c r="FM900" s="181">
        <f>((AS900+AU900)*Percapita/30*FM$4)+((AT900+AV900)*Cadeirante/30*FM$4)</f>
        <v>0</v>
      </c>
      <c r="FN900" s="181">
        <f>((AW900+AY900)*Percapita/30*FN$4)+((AX900+AZ900)*Cadeirante/30*FN$4)</f>
        <v>0</v>
      </c>
      <c r="FO900" s="181">
        <f>((BA900+BC900)*Percapita/30*FO$4)+((BB900+BD900)*Cadeirante/30*FO$4)</f>
        <v>0</v>
      </c>
      <c r="FP900" s="181">
        <f>((BE900+BG900)*Percapita/30*FP$4)+((BF900+BH900)*Cadeirante/30*FP$4)</f>
        <v>0</v>
      </c>
      <c r="FQ900" s="181">
        <f>((BI900+BK900)*Percapita/30*FQ$4)+((BJ900+BL900)*Cadeirante/30*FQ$4)</f>
        <v>0</v>
      </c>
      <c r="FR900" s="181">
        <f>((BM900+BO900)*Percapita/30*FR$4)+((BN900+BP900)*Cadeirante/30*FR$4)</f>
        <v>0</v>
      </c>
      <c r="FS900" s="181">
        <f>((BQ900+BS900)*Percapita/30*FS$4)+((BR900+BT900)*Cadeirante/30*FS$4)</f>
        <v>0</v>
      </c>
      <c r="FT900" s="181">
        <f>((BU900+BW900)*Percapita/30*FT$4)+((BV900+BX900)*Cadeirante/30*FT$4)</f>
        <v>0</v>
      </c>
      <c r="FU900" s="181">
        <f>((BY900+CA900)*Percapita/30*FU$4)+((BZ900+CB900)*Cadeirante/30*FU$4)</f>
        <v>0</v>
      </c>
      <c r="FV900" s="181">
        <f>((CC900+CE900)*Percapita/30*FV$4)+((CD900+CF900)*Cadeirante/30*FV$4)</f>
        <v>0</v>
      </c>
      <c r="FW900" s="181">
        <f>((CG900+CI900)*Percapita/30*FW$4)+((CI900+CK900)*Cadeirante/30*FW$4)</f>
        <v>0</v>
      </c>
      <c r="FX900" s="181">
        <f>((CK900+CM900)*Percapita/30*FX$4)+((CL900+CN900)*Cadeirante/30*FX$4)</f>
        <v>0</v>
      </c>
      <c r="FY900" s="181">
        <f>((CO900+CQ900)*Percapita/30*FY$4)+((CP900+CR900)*Cadeirante/30*FY$4)</f>
        <v>0</v>
      </c>
      <c r="FZ900" s="181">
        <f>((CS900+CU900)*Percapita/30*FZ$4)+((CT900+CV900)*Cadeirante/30*FZ$4)</f>
        <v>0</v>
      </c>
      <c r="GA900" s="181">
        <f>((CW900+CY900)*Percapita/30*GA$4)+((CX900+CZ900)*Cadeirante/30*GA$4)</f>
        <v>0</v>
      </c>
      <c r="GB900" s="181">
        <f>((DA900+DC900)*Percapita/30*GB$4)+((DB900+DD900)*Cadeirante/30*GB$4)</f>
        <v>0</v>
      </c>
      <c r="GC900" s="181">
        <f>((DE900+DG900)*Percapita/30*GC$4)+((DF900+DH900)*Cadeirante/30*GC$4)</f>
        <v>0</v>
      </c>
      <c r="GD900" s="181">
        <f>((DI900+DK900)*Percapita/30*GD$4)+((DJ900+DL900)*Cadeirante/30*GD$4)</f>
        <v>0</v>
      </c>
      <c r="GE900" s="181">
        <f>((DM900+DO900)*Percapita/30*GE$4)+((DN900+DP900)*Cadeirante/30*GE$4)</f>
        <v>0</v>
      </c>
      <c r="GF900" s="181">
        <f>((DQ900+DS900)*Percapita/30*GF$4)+((DR900+DT900)*Cadeirante/30*GF$4)</f>
        <v>0</v>
      </c>
      <c r="GG900" s="181">
        <f>((DU900+DW900)*Percapita/30*GG$4)+((DV900+DX900)*Cadeirante/30*GG$4)</f>
        <v>0</v>
      </c>
      <c r="GH900" s="181">
        <f>((DY900+EA900)*Percapita/30*GH$4)+((DZ900+EB900)*Cadeirante/30*GH$4)</f>
        <v>0</v>
      </c>
      <c r="GI900" s="181">
        <f>((EC900+EE900)*Percapita/30*GI$4)+((ED900+EF900)*Cadeirante/30*GI$4)</f>
        <v>0</v>
      </c>
      <c r="GJ900" s="181">
        <f>((EG900+EI900)*Percapita)+((EH900+EJ900)*Cadeirante)</f>
        <v>0</v>
      </c>
      <c r="GK900" s="258"/>
      <c r="GL900" s="103">
        <f t="shared" si="968"/>
        <v>0</v>
      </c>
      <c r="GM900" s="124"/>
      <c r="GN900" s="182"/>
      <c r="GO900" s="182"/>
      <c r="GP900" s="182"/>
      <c r="GQ900" s="182"/>
      <c r="GR900" s="182"/>
      <c r="GS900" s="182"/>
      <c r="GT900" s="182"/>
      <c r="GU900" s="182"/>
      <c r="GV900" s="182"/>
      <c r="GW900" s="182"/>
      <c r="GX900" s="182"/>
      <c r="GY900" s="182"/>
      <c r="GZ900" s="182"/>
      <c r="HA900" s="182"/>
      <c r="HB900" s="182"/>
      <c r="HC900" s="182"/>
      <c r="HD900" s="182"/>
      <c r="HE900" s="182"/>
      <c r="HF900" s="182"/>
      <c r="HG900" s="182"/>
      <c r="HH900" s="182"/>
      <c r="HI900" s="182"/>
      <c r="HJ900" s="182"/>
      <c r="HK900" s="182"/>
      <c r="HL900" s="182"/>
      <c r="HM900" s="182"/>
      <c r="HN900" s="182"/>
      <c r="HO900" s="182"/>
      <c r="HP900" s="259"/>
      <c r="HQ900" s="64"/>
      <c r="HW900" s="257"/>
      <c r="HY900" s="280">
        <f t="shared" si="1021"/>
        <v>0</v>
      </c>
      <c r="HZ900" s="280">
        <f t="shared" si="1022"/>
        <v>0</v>
      </c>
      <c r="IA900" s="280">
        <f t="shared" si="1023"/>
        <v>0</v>
      </c>
    </row>
    <row r="901" spans="1:237" s="106" customFormat="1" ht="22.5" customHeight="1" x14ac:dyDescent="0.25">
      <c r="A901" t="s">
        <v>3982</v>
      </c>
      <c r="B901" s="522" t="s">
        <v>3983</v>
      </c>
      <c r="C901" s="523">
        <v>1</v>
      </c>
      <c r="D901" s="524" t="s">
        <v>3984</v>
      </c>
      <c r="E901" s="524" t="s">
        <v>3985</v>
      </c>
      <c r="F901" s="525" t="s">
        <v>3222</v>
      </c>
      <c r="G901" s="525" t="s">
        <v>3223</v>
      </c>
      <c r="H901" s="350" t="s">
        <v>253</v>
      </c>
      <c r="I901" s="351" t="s">
        <v>342</v>
      </c>
      <c r="J901" s="409" t="s">
        <v>3227</v>
      </c>
      <c r="K901" s="410" t="s">
        <v>3228</v>
      </c>
      <c r="L901" s="329">
        <f>CONTINUA!BV901</f>
        <v>0</v>
      </c>
      <c r="M901" s="329">
        <f>CONTINUA!BW901</f>
        <v>0</v>
      </c>
      <c r="N901" s="657"/>
      <c r="O901" s="658" t="s">
        <v>4243</v>
      </c>
      <c r="P901" s="659" t="s">
        <v>206</v>
      </c>
      <c r="Q901" s="400">
        <v>39</v>
      </c>
      <c r="R901" s="401"/>
      <c r="S901" s="400"/>
      <c r="T901" s="401"/>
      <c r="U901" s="400"/>
      <c r="V901" s="401"/>
      <c r="W901" s="400"/>
      <c r="X901" s="401"/>
      <c r="Y901" s="400"/>
      <c r="Z901" s="401"/>
      <c r="AA901" s="400"/>
      <c r="AB901" s="401"/>
      <c r="AC901" s="400"/>
      <c r="AD901" s="401"/>
      <c r="AE901" s="400"/>
      <c r="AF901" s="401"/>
      <c r="AG901" s="400"/>
      <c r="AH901" s="401"/>
      <c r="AI901" s="400"/>
      <c r="AJ901" s="401"/>
      <c r="AK901" s="400"/>
      <c r="AL901" s="401"/>
      <c r="AM901" s="400"/>
      <c r="AN901" s="401"/>
      <c r="AO901" s="400"/>
      <c r="AP901" s="401"/>
      <c r="AQ901" s="400"/>
      <c r="AR901" s="401"/>
      <c r="AS901" s="400"/>
      <c r="AT901" s="401"/>
      <c r="AU901" s="400"/>
      <c r="AV901" s="401"/>
      <c r="AW901" s="400"/>
      <c r="AX901" s="401"/>
      <c r="AY901" s="400"/>
      <c r="AZ901" s="401"/>
      <c r="BA901" s="400"/>
      <c r="BB901" s="401"/>
      <c r="BC901" s="400"/>
      <c r="BD901" s="401"/>
      <c r="BE901" s="400"/>
      <c r="BF901" s="401"/>
      <c r="BG901" s="400"/>
      <c r="BH901" s="401"/>
      <c r="BI901" s="400"/>
      <c r="BJ901" s="401"/>
      <c r="BK901" s="400"/>
      <c r="BL901" s="401"/>
      <c r="BM901" s="400"/>
      <c r="BN901" s="401"/>
      <c r="BO901" s="400"/>
      <c r="BP901" s="401"/>
      <c r="BQ901" s="400"/>
      <c r="BR901" s="401"/>
      <c r="BS901" s="400"/>
      <c r="BT901" s="401"/>
      <c r="BU901" s="400"/>
      <c r="BV901" s="401"/>
      <c r="BW901" s="400"/>
      <c r="BX901" s="401"/>
      <c r="BY901" s="400"/>
      <c r="BZ901" s="401"/>
      <c r="CA901" s="400"/>
      <c r="CB901" s="401"/>
      <c r="CC901" s="400"/>
      <c r="CD901" s="401"/>
      <c r="CE901" s="400"/>
      <c r="CF901" s="401"/>
      <c r="CG901" s="400"/>
      <c r="CH901" s="401"/>
      <c r="CI901" s="400"/>
      <c r="CJ901" s="401"/>
      <c r="CK901" s="400"/>
      <c r="CL901" s="401"/>
      <c r="CM901" s="400"/>
      <c r="CN901" s="401"/>
      <c r="CO901" s="400"/>
      <c r="CP901" s="401"/>
      <c r="CQ901" s="400"/>
      <c r="CR901" s="401"/>
      <c r="CS901" s="400"/>
      <c r="CT901" s="401"/>
      <c r="CU901" s="400"/>
      <c r="CV901" s="401"/>
      <c r="CW901" s="400"/>
      <c r="CX901" s="401"/>
      <c r="CY901" s="400"/>
      <c r="CZ901" s="401"/>
      <c r="DA901" s="400"/>
      <c r="DB901" s="401"/>
      <c r="DC901" s="400"/>
      <c r="DD901" s="401"/>
      <c r="DE901" s="400"/>
      <c r="DF901" s="401"/>
      <c r="DG901" s="400"/>
      <c r="DH901" s="401"/>
      <c r="DI901" s="400"/>
      <c r="DJ901" s="401"/>
      <c r="DK901" s="400"/>
      <c r="DL901" s="401"/>
      <c r="DM901" s="400"/>
      <c r="DN901" s="401"/>
      <c r="DO901" s="400"/>
      <c r="DP901" s="401"/>
      <c r="DQ901" s="400"/>
      <c r="DR901" s="401"/>
      <c r="DS901" s="400"/>
      <c r="DT901" s="401"/>
      <c r="DU901" s="400"/>
      <c r="DV901" s="401"/>
      <c r="DW901" s="400"/>
      <c r="DX901" s="401"/>
      <c r="DY901" s="400"/>
      <c r="DZ901" s="401"/>
      <c r="EA901" s="400"/>
      <c r="EB901" s="401"/>
      <c r="EC901" s="400"/>
      <c r="ED901" s="401"/>
      <c r="EE901" s="400"/>
      <c r="EF901" s="401"/>
      <c r="EG901" s="400"/>
      <c r="EH901" s="401"/>
      <c r="EI901" s="400"/>
      <c r="EJ901" s="447"/>
      <c r="EK901" s="510"/>
      <c r="EL901" s="513"/>
      <c r="EM901" s="520"/>
      <c r="EN901" s="520"/>
      <c r="EO901" s="520"/>
      <c r="EP901" s="171">
        <f t="shared" si="961"/>
        <v>39</v>
      </c>
      <c r="EQ901" s="171">
        <f t="shared" si="962"/>
        <v>0</v>
      </c>
      <c r="ER901" s="171">
        <f t="shared" si="963"/>
        <v>0</v>
      </c>
      <c r="ES901" s="171">
        <f t="shared" si="964"/>
        <v>0</v>
      </c>
      <c r="ET901" s="171">
        <f t="shared" si="965"/>
        <v>0</v>
      </c>
      <c r="EU901" s="171">
        <f t="shared" si="966"/>
        <v>0</v>
      </c>
      <c r="EV901" s="172">
        <f t="shared" si="967"/>
        <v>39</v>
      </c>
      <c r="EW901" s="367">
        <f>IF(C901=4,IF(MAX(Q901:EJ903)&gt;0,(Especiall/30*(IF(($G901-$F901)=($G$5-$F$5),30,IF(DAY($G901)=31,($G901-$F901),($G901-$F901)+1)))),0),0)</f>
        <v>0</v>
      </c>
      <c r="EX901" s="248">
        <f t="shared" ref="EX901:EX904" si="1024">FF901</f>
        <v>16352.810000000001</v>
      </c>
      <c r="EY901" s="174">
        <f>(L901*regular)+(M901*Cadeirantee)</f>
        <v>0</v>
      </c>
      <c r="EZ901" s="249">
        <f>SUMIF(FG901:GJ901,"&gt;0")</f>
        <v>0</v>
      </c>
      <c r="FA901" s="249">
        <f>SUMIF(FG901:GJ901,"&lt;0")+SUMIF(GN901:HP901,"&lt;0")</f>
        <v>0</v>
      </c>
      <c r="FB901" s="174">
        <v>0</v>
      </c>
      <c r="FC901" s="175">
        <f>N901*km*'VALORES TABELA'!$B$13</f>
        <v>0</v>
      </c>
      <c r="FD901" s="250">
        <f>GL901</f>
        <v>0</v>
      </c>
      <c r="FE901" s="176">
        <f>(EW901+EW902+EW903+EW904+EX901+EX902+EX903+EX904+EY901+EY902+EY903+EY904+EY905+EZ901+EZ902+EZ903+EZ904+FA901+FA902+FA903+FA904+FC901+FC902+FC903+FC904+HY901-HZ901-IA901+FD901+FD902+FD903+FD904+FB905)</f>
        <v>16352.810000000001</v>
      </c>
      <c r="FF901" s="177">
        <f>IF(C901=4,SUM(Q901+Q902+Q903+S901+S902+S903)*Percapita/30*FF$4+(R901+R902+R903+T901+T902+T903)*Cadeirante/30*FF$4,IF(C901=3,IF(Q904+S904=10,Fixo/30*FF$4+(Q901+Q902+Q903+S901+S902+S903)*Percapita/30*FF$4+(R904+T904)*Cadeirante/30*FF$4,IF(Q904+S904&lt;=9,(Q904+S904)*Crechee/30*FF$4)+(R904+T904)*Cadeirante/30*FF$4+(Q901+Q902+Q903+S901+S902+S903)*Percapita/30*FF$4)+IF(Q904+S904&gt;=11,Fixo/30*FF$4+(Q904+S904-10)*Crechee/30*FF$4,0),IF(C901=2,IF(R901+R902+R903+R904+T901+T902+T903+T904=1,Cadeirante/30*FF$4,IF(R901+R902+R903+R904+T901+T902+T903+T904=2,Fixo/30*FF$4,IF(R901+R902+R903+R904+T901+T902+T903+T904&gt;2,Fixo/30*FF$4+(R901+R902+R903+R904+T901+T902+T903+T904-2)*Cadeirante/30*FF$4)))+(Q901+Q902+Q903+S901+S902+S903)*Percapita/30*FF$4+(Q904+S904)*Crechee/30*FF$4,IF(C901=1,IF(Q901+Q902+Q903+R901+R902+R903+S901+S902+S903+T901+T902+T903&lt;=15,(Q901+Q902+Q903+S901+S902+S903)*Percapita/30*FF$4,IF(Q901+Q902+Q903+R901+R902+R903+S901+S902+S903+T901+T902+T903&gt;=16,Fixo/30*FF$4+(Q901+Q902+Q903+R901+R902+R903+S901+S902+S903+T901+T902-16)*Percapita/30*FF$4))))))</f>
        <v>16352.810000000001</v>
      </c>
      <c r="FG901" s="177">
        <f>IF(C901=4,SUM(U901+U902+U903+W901+W902+W903)*Percapita/30*FG$4+(V901+V902+V903+X901+X902+X903)*Cadeirante/30*FG$4,IF(C901=3,IF(U904+W904=10,Fixo/30*FG$4+(U901+U902+U903+W901+W902+W903)*Percapita/30*FG$4+(V904+X904)*Cadeirante/30*FG$4,IF(U904+W904&lt;=9,(U904+W904)*Crechee/30*FG$4)+(V904+X904)*Cadeirante/30*FG$4+(U901+U902+U903+W901+W902+W903)*Percapita/30*FG$4)+IF(U904+W904&gt;=11,Fixo/30*FG$4+(U904+W904-10)*Crechee/30*FG$4,0),IF(C901=2,IF(V901+V902+V903+V904+X901+X902+X903+X904=1,Cadeirante/30*FG$4,IF(V901+V902+V903+V904+X901+X902+X903+X904=2,Fixo/30*FG$4,IF(V901+V902+V903+V904+X901+X902+X903+X904&gt;2,Fixo/30*FG$4+(V901+V902+V903+V904+X901+X902+X903+X904-2)*Cadeirante/30*FG$4)))+(U901+U902+U903+W901+W902+W903)*Percapita/30*FG$4+(U904+W904)*Crechee/30*FG$4,IF(C901=1,IF(U901+U902+U903+V901+V902+V903+W901+W902+W903+X901+X902+X903&lt;=15,(U901+U902+U903+W901+W902+W903)*Percapita/30*FG$4,IF(U901+U902+U903+V901+V902+V903+W901+W902+W903+X901+X902+X903&gt;=16,Fixo/30*FG$4+(U901+U902+U903+V901+V902+V903+W901+W902+W903+X901+X902-16)*Percapita/30*FG$4))))))</f>
        <v>0</v>
      </c>
      <c r="FH901" s="177">
        <f>IF(C901=4,SUM(Y901+Y902+Y903+AA901+AA902+AA903)*Percapita/30*FH$4+(Z901+Z902+Z903+AB901+AB902+AB903)*Cadeirante/30*FH$4,IF(C901=3,IF(Y904+AA904=10,Fixo/30*FH$4+(Y901+Y902+Y903+AA901+AA902+AA903)*Percapita/30*FH$4+(Z904+AB904)*Cadeirante/30*FH$4,IF(Y904+AA904&lt;=9,(Y904+AA904)*Crechee/30*FH$4)+(Z904+AB904)*Cadeirante/30*FH$4+(Y901+Y902+Y903+AA901+AA902+AA903)*Percapita/30*FH$4)+IF(Y904+AA904&gt;=11,Fixo/30*FH$4+(Y904+AA904-10)*Crechee/30*FH$4,0),IF(C901=2,IF(Z901+Z902+Z903+Z904+AB901+AB902+AB903+AB904=1,Cadeirante/30*FH$4,IF(Z901+Z902+Z903+Z904+AB901+AB902+AB903+AB904=2,Fixo/30*FH$4,IF(Z901+Z902+Z903+Z904+AB901+AB902+AB903+AB904&gt;2,Fixo/30*FH$4+(Z901+Z902+Z903+Z904+AB901+AB902+AB903+AB904-2)*Cadeirante/30*FH$4)))+(Y901+Y902+Y903+AA901+AA902+AA903)*Percapita/30*FH$4+(Y904+AA904)*Crechee/30*FH$4,IF(C901=1,IF(Y901+Y902+Y903+Z901+Z902+Z903+AA901+AA902+AA903+AB901+AB902+AB903&lt;=15,(Y901+Y902+Y903+AA901+AA902+AA903)*Percapita/30*FH$4,IF(Y901+Y902+Y903+Z901+Z902+Z903+AA901+AA902+AA903+AB901+AB902+AB903&gt;=16,Fixo/30*FH$4+(Y901+Y902+Y903+Z901+Z902+Z903+AA901+AA902+AA903+AB901+AB902-16)*Percapita/30*FH$4))))))</f>
        <v>0</v>
      </c>
      <c r="FI901" s="177">
        <f>IF(C901=4,SUM(AC901+AC902+AC903+AE901+AE902+AE903)*Percapita/30*FI$4+(AD901+AD902+AD903+AF901+AF902+AF903)*Cadeirante/30*FI$4,IF(C901=3,IF(AC904+AE904=10,Fixo/30*FI$4+(AC901+AC902+AC903+AE901+AE902+AE903)*Percapita/30*FI$4+(AD904+AF904)*Cadeirante/30*FI$4,IF(AC904+AE904&lt;=9,(AC904+AE904)*Crechee/30*FI$4)+(AD904+AF904)*Cadeirante/30*FI$4+(AC901+AC902+AC903+AE901+AE902+AE903)*Percapita/30*FI$4)+IF(AC904+AE904&gt;=11,Fixo/30*FI$4+(AC904+AE904-10)*Crechee/30*FI$4,0),IF(C901=2,IF(AD901+AD902+AD903+AD904+AF901+AF902+AF903+AF904=1,Cadeirante/30*FI$4,IF(AD901+AD902+AD903+AD904+AF901+AF902+AF903+AF904=2,Fixo/30*FI$4,IF(AD901+AD902+AD903+AD904+AF901+AF902+AF903+AF904&gt;2,Fixo/30*FI$4+(AD901+AD902+AD903+AD904+AF901+AF902+AF903+AF904-2)*Cadeirante/30*FI$4)))+(AC901+AC902+AC903+AE901+AE902+AE903)*Percapita/30*FI$4+(AC904+AE904)*Crechee/30*FI$4,IF(C901=1,IF(AC901+AC902+AC903+AD901+AD902+AD903+AE901+AE902+AE903+AF901+AF902+AF903&lt;=15,(AC901+AC902+AC903+AE901+AE902+AE903)*Percapita/30*FI$4,IF(AC901+AC902+AC903+AD901+AD902+AD903+AE901+AE902+AE903+AF901+AF902+AF903&gt;=16,Fixo/30*FI$4+(AC901+AC902+AC903+AD901+AD902+AD903+AE901+AE902+AE903+AF901+AF902-16)*Percapita/30*FI$4))))))</f>
        <v>0</v>
      </c>
      <c r="FJ901" s="177">
        <f>IF(C901=4,SUM(AG901+AG902+AG903+AI901+AI902+AI903)*Percapita/30*FJ$4+(AH901+AH902+AH903+AJ901+AJ902+AJ903)*Cadeirante/30*FJ$4,IF(C901=3,IF(AG904+AI904=10,Fixo/30*FJ$4+(AG901+AG902+AG903+AI901+AI902+AI903)*Percapita/30*FJ$4+(AH904+AJ904)*Cadeirante/30*FJ$4,IF(AG904+AI904&lt;=9,(AG904+AI904)*Crechee/30*FJ$4)+(AH904+AJ904)*Cadeirante/30*FJ$4+(AG901+AG902+AG903+AI901+AI902+AI903)*Percapita/30*FJ$4)+IF(AG904+AI904&gt;=11,Fixo/30*FJ$4+(AG904+AI904-10)*Crechee/30*FJ$4,0),IF(C901=2,IF(AH901+AH902+AH903+AH904+AJ901+AJ902+AJ903+AJ904=1,Cadeirante/30*FJ$4,IF(AH901+AH902+AH903+AH904+AJ901+AJ902+AJ903+AJ904=2,Fixo/30*FJ$4,IF(AH901+AH902+AH903+AH904+AJ901+AJ902+AJ903+AJ904&gt;2,Fixo/30*FJ$4+(AH901+AH902+AH903+AH904+AJ901+AJ902+AJ903+AJ904-2)*Cadeirante/30*FJ$4)))+(AG901+AG902+AG903+AI901+AI902+AI903)*Percapita/30*FJ$4+(AG904+AI904)*Crechee/30*FJ$4,IF(C901=1,IF(AG901+AG902+AG903+AH901+AH902+AH903+AI901+AI902+AI903+AJ901+AJ902+AJ903&lt;=15,(AG901+AG902+AG903+AI901+AI902+AI903)*Percapita/30*FJ$4,IF(AG901+AG902+AG903+AH901+AH902+AH903+AI901+AI902+AI903+AJ901+AJ902+AJ903&gt;=16,Fixo/30*FJ$4+(AG901+AG902+AG903+AH901+AH902+AH903+AI901+AI902+AI903+AJ901+AJ902-16)*Percapita/30*FJ$4))))))</f>
        <v>0</v>
      </c>
      <c r="FK901" s="177">
        <f>IF(C901=4,SUM(AK901+AK902+AK903+AM901+AM902+AM903)*Percapita/30*FK$4+(AL901+AL902+AL903+AN901+AN902+AN903)*Cadeirante/30*FK$4,IF(C901=3,IF(AK904+AM904=10,Fixo/30*FK$4+(AK901+AK902+AK903+AM901+AM902+AM903)*Percapita/30*FK$4+(AL904+AN904)*Cadeirante/30*FK$4,IF(AK904+AM904&lt;=9,(AK904+AM904)*Crechee/30*FK$4)+(AL904+AN904)*Cadeirante/30*FK$4+(AK901+AK902+AK903+AM901+AM902+AM903)*Percapita/30*FK$4)+IF(AK904+AM904&gt;=11,Fixo/30*FK$4+(AK904+AM904-10)*Crechee/30*FK$4,0),IF(C901=2,IF(AL901+AL902+AL903+AL904+AN901+AN902+AN903+AN904=1,Cadeirante/30*FK$4,IF(AL901+AL902+AL903+AL904+AN901+AN902+AN903+AN904=2,Fixo/30*FK$4,IF(AL901+AL902+AL903+AL904+AN901+AN902+AN903+AN904&gt;2,Fixo/30*FK$4+(AL901+AL902+AL903+AL904+AN901+AN902+AN903+AN904-2)*Cadeirante/30*FK$4)))+(AK901+AK902+AK903+AM901+AM902+AM903)*Percapita/30*FK$4+(AK904+AM904)*Crechee/30*FK$4,IF(C901=1,IF(AK901+AK902+AK903+AL901+AL902+AL903+AM901+AM902+AM903+AN901+AN902+AN903&lt;=15,(AK901+AK902+AK903+AM901+AM902+AM903)*Percapita/30*FK$4,IF(AK901+AK902+AK903+AL901+AL902+AL903+AM901+AM902+AM903+AN901+AN902+AN903&gt;=16,Fixo/30*FK$4+(AK901+AK902+AK903+AL901+AL902+AL903+AM901+AM902+AM903+AN901+AN902-16)*Percapita/30*FK$4))))))</f>
        <v>0</v>
      </c>
      <c r="FL901" s="177">
        <f>IF(C901=4,SUM(AO901+AO902+AO903+AQ901+AQ902+AQ903)*Percapita/30*FL$4+(AP901+AP902+AP903+AR901+AR902+AR903)*Cadeirante/30*FL$4,IF(C901=3,IF(AO904+AQ904=10,Fixo/30*FL$4+(AO901+AO902+AO903+AQ901+AQ902+AQ903)*Percapita/30*FL$4+(AP904+AR904)*Cadeirante/30*FL$4,IF(AO904+AQ904&lt;=9,(AO904+AQ904)*Crechee/30*FL$4)+(AP904+AR904)*Cadeirante/30*FL$4+(AO901+AO902+AO903+AQ901+AQ902+AQ903)*Percapita/30*FL$4)+IF(AO904+AQ904&gt;=11,Fixo/30*FL$4+(AO904+AQ904-10)*Crechee/30*FL$4,0),IF(C901=2,IF(AP901+AP902+AP903+AP904+AR901+AR902+AR903+AR904=1,Cadeirante/30*FL$4,IF(AP901+AP902+AP903+AP904+AR901+AR902+AR903+AR904=2,Fixo/30*FL$4,IF(AP901+AP902+AP903+AP904+AR901+AR902+AR903+AR904&gt;2,Fixo/30*FL$4+(AP901+AP902+AP903+AP904+AR901+AR902+AR903+AR904-2)*Cadeirante/30*FL$4)))+(AO901+AO902+AO903+AQ901+AQ902+AQ903)*Percapita/30*FL$4+(AO904+AQ904)*Crechee/30*FL$4,IF(C901=1,IF(AO901+AO902+AO903+AP901+AP902+AP903+AQ901+AQ902+AQ903+AR901+AR902+AR903&lt;=15,(AO901+AO902+AO903+AQ901+AQ902+AQ903)*Percapita/30*FL$4,IF(AO901+AO902+AO903+AP901+AP902+AP903+AQ901+AQ902+AQ903+AR901+AR902+AR903&gt;=16,Fixo/30*FL$4+(AO901+AO902+AO903+AP901+AP902+AP903+AQ901+AQ902+AQ903+AR901+AR902-16)*Percapita/30*FL$4))))))</f>
        <v>0</v>
      </c>
      <c r="FM901" s="177">
        <f>IF(C901=4,SUM(AS901+AS902+AS903+AU901+AU902+AU903)*Percapita/30*FM$4+(AT901+AT902+AT903+AV901+AV902+AV903)*Cadeirante/30*FM$4,IF(C901=3,IF(AS904+AU904=10,Fixo/30*FM$4+(AS901+AS902+AS903+AU901+AU902+AU903)*Percapita/30*FM$4+(AT904+AV904)*Cadeirante/30*FM$4,IF(AS904+AU904&lt;=9,(AS904+AU904)*Crechee/30*FM$4)+(AT904+AV904)*Cadeirante/30*FM$4+(AS901+AS902+AS903+AU901+AU902+AU903)*Percapita/30*FM$4)+IF(AS904+AU904&gt;=11,Fixo/30*FM$4+(AS904+AU904-10)*Crechee/30*FM$4,0),IF(C901=2,IF(AT901+AT902+AT903+AT904+AV901+AV902+AV903+AV904=1,Cadeirante/30*FM$4,IF(AT901+AT902+AT903+AT904+AV901+AV902+AV903+AV904=2,Fixo/30*FM$4,IF(AT901+AT902+AT903+AT904+AV901+AV902+AV903+AV904&gt;2,Fixo/30*FM$4+(AT901+AT902+AT903+AT904+AV901+AV902+AV903+AV904-2)*Cadeirante/30*FM$4)))+(AS901+AS902+AS903+AU901+AU902+AU903)*Percapita/30*FM$4+(AS904+AU904)*Crechee/30*FM$4,IF(C901=1,IF(AS901+AS902+AS903+AT901+AT902+AT903+AU901+AU902+AU903+AV901+AV902+AV903&lt;=15,(AS901+AS902+AS903+AU901+AU902+AU903)*Percapita/30*FM$4,IF(AS901+AS902+AS903+AT901+AT902+AT903+AU901+AU902+AU903+AV901+AV902+AV903&gt;=16,Fixo/30*FM$4+(AS901+AS902+AS903+AT901+AT902+AT903+AU901+AU902+AU903+AV901+AV902-16)*Percapita/30*FM$4))))))</f>
        <v>0</v>
      </c>
      <c r="FN901" s="177">
        <f>IF(C901=4,SUM(AW901+AW902+AW903+AY901+AY902+AY903)*Percapita/30*FN$4+(AX901+AX902+AX903+AZ901+AZ902+AZ903)*Cadeirante/30*FN$4,IF(C901=3,IF(AW904+AY904=10,Fixo/30*FN$4+(AW901+AW902+AW903+AY901+AY902+AY903)*Percapita/30*FN$4+(AX904+AZ904)*Cadeirante/30*FN$4,IF(AW904+AY904&lt;=9,(AW904+AY904)*Crechee/30*FN$4)+(AX904+AZ904)*Cadeirante/30*FN$4+(AW901+AW902+AW903+AY901+AY902+AY903)*Percapita/30*FN$4)+IF(AW904+AY904&gt;=11,Fixo/30*FN$4+(AW904+AY904-10)*Crechee/30*FN$4,0),IF(C901=2,IF(AX901+AX902+AX903+AX904+AZ901+AZ902+AZ903+AZ904=1,Cadeirante/30*FN$4,IF(AX901+AX902+AX903+AX904+AZ901+AZ902+AZ903+AZ904=2,Fixo/30*FN$4,IF(AX901+AX902+AX903+AX904+AZ901+AZ902+AZ903+AZ904&gt;2,Fixo/30*FN$4+(AX901+AX902+AX903+AX904+AZ901+AZ902+AZ903+AZ904-2)*Cadeirante/30*FN$4)))+(AW901+AW902+AW903+AY901+AY902+AY903)*Percapita/30*FN$4+(AW904+AY904)*Crechee/30*FN$4,IF(C901=1,IF(AW901+AW902+AW903+AX901+AX902+AX903+AY901+AY902+AY903+AZ901+AZ902+AZ903&lt;=15,(AW901+AW902+AW903+AY901+AY902+AY903)*Percapita/30*FN$4,IF(AW901+AW902+AW903+AX901+AX902+AX903+AY901+AY902+AY903+AZ901+AZ902+AZ903&gt;=16,Fixo/30*FN$4+(AW901+AW902+AW903+AX901+AX902+AX903+AY901+AY902+AY903+AZ901+AZ902-16)*Percapita/30*FN$4))))))</f>
        <v>0</v>
      </c>
      <c r="FO901" s="177">
        <f>IF(C901=4,SUM(BA901+BA902+BA903+BC901+BC902+BC903)*Percapita/30*FO$4+(BB901+BB902+BB903+BD901+BD902+BD903)*Cadeirante/30*FO$4,IF(C901=3,IF(BA904+BC904=10,Fixo/30*FO$4+(BA901+BA902+BA903+BC901+BC902+BC903)*Percapita/30*FO$4+(BB904+BD904)*Cadeirante/30*FO$4,IF(BA904+BC904&lt;=9,(BA904+BC904)*Crechee/30*FO$4)+(BB904+BD904)*Cadeirante/30*FO$4+(BA901+BA902+BA903+BC901+BC902+BC903)*Percapita/30*FO$4)+IF(BA904+BC904&gt;=11,Fixo/30*FO$4+(BA904+BC904-10)*Crechee/30*FO$4,0),IF(C901=2,IF(BB901+BB902+BB903+BB904+BD901+BD902+BD903+BD904=1,Cadeirante/30*FO$4,IF(BB901+BB902+BB903+BB904+BD901+BD902+BD903+BD904=2,Fixo/30*FO$4,IF(BB901+BB902+BB903+BB904+BD901+BD902+BD903+BD904&gt;2,Fixo/30*FO$4+(BB901+BB902+BB903+BB904+BD901+BD902+BD903+BD904-2)*Cadeirante/30*FO$4)))+(BA901+BA902+BA903+BC901+BC902+BC903)*Percapita/30*FO$4+(BA904+BC904)*Crechee/30*FO$4,IF(C901=1,IF(BA901+BA902+BA903+BB901+BB902+BB903+BC901+BC902+BC903+BD901+BD902+BD903&lt;=15,(BA901+BA902+BA903+BC901+BC902+BC903)*Percapita/30*FO$4,IF(BA901+BA902+BA903+BB901+BB902+BB903+BC901+BC902+BC903+BD901+BD902+BD903&gt;=16,Fixo/30*FO$4+(BA901+BA902+BA903+BB901+BB902+BB903+BC901+BC902+BC903+BD901+BD902-16)*Percapita/30*FO$4))))))</f>
        <v>0</v>
      </c>
      <c r="FP901" s="177">
        <f>IF(C901=4,SUM(BE901+BE902+BE903+BG901+BG902+BG903)*Percapita/30*FP$4+(BF901+BF902+BF903+BH901+BH902+BH903)*Cadeirante/30*FP$4,IF(C901=3,IF(BE904+BG904=10,Fixo/30*FP$4+(BE901+BE902+BE903+BG901+BG902+BG903)*Percapita/30*FP$4+(BF904+BH904)*Cadeirante/30*FP$4,IF(BE904+BG904&lt;=9,(BE904+BG904)*Crechee/30*FP$4)+(BF904+BH904)*Cadeirante/30*FP$4+(BE901+BE902+BE903+BG901+BG902+BG903)*Percapita/30*FP$4)+IF(BE904+BG904&gt;=11,Fixo/30*FP$4+(BE904+BG904-10)*Crechee/30*FP$4,0),IF(C901=2,IF(BF901+BF902+BF903+BF904+BH901+BH902+BH903+BH904=1,Cadeirante/30*FP$4,IF(BF901+BF902+BF903+BF904+BH901+BH902+BH903+BH904=2,Fixo/30*FP$4,IF(BF901+BF902+BF903+BF904+BH901+BH902+BH903+BH904&gt;2,Fixo/30*FP$4+(BF901+BF902+BF903+BF904+BH901+BH902+BH903+BH904-2)*Cadeirante/30*FP$4)))+(BE901+BE902+BE903+BG901+BG902+BG903)*Percapita/30*FP$4+(BE904+BG904)*Crechee/30*FP$4,IF(C901=1,IF(BE901+BE902+BE903+BF901+BF902+BF903+BG901+BG902+BG903+BH901+BH902+BH903&lt;=15,(BE901+BE902+BE903+BG901+BG902+BG903)*Percapita/30*FP$4,IF(BE901+BE902+BE903+BF901+BF902+BF903+BG901+BG902+BG903+BH901+BH902+BH903&gt;=16,Fixo/30*FP$4+(BE901+BE902+BE903+BF901+BF902+BF903+BG901+BG902+BG903+BH901+BH902-16)*Percapita/30*FP$4))))))</f>
        <v>0</v>
      </c>
      <c r="FQ901" s="177">
        <f>IF(C901=4,SUM(BI901+BI902+BI903+BK901+BK902+BK903)*Percapita/30*FQ$4+(BJ901+BJ902+BJ903+BL901+BL902+BL903)*Cadeirante/30*FQ$4,IF(C901=3,IF(BI904+BK904=10,Fixo/30*FQ$4+(BI901+BI902+BI903+BK901+BK902+BK903)*Percapita/30*FQ$4+(BJ904+BL904)*Cadeirante/30*FQ$4,IF(BI904+BK904&lt;=9,(BI904+BK904)*Crechee/30*FQ$4)+(BJ904+BL904)*Cadeirante/30*FQ$4+(BI901+BI902+BI903+BK901+BK902+BK903)*Percapita/30*FQ$4)+IF(BI904+BK904&gt;=11,Fixo/30*FQ$4+(BI904+BK904-10)*Crechee/30*FQ$4,0),IF(C901=2,IF(BJ901+BJ902+BJ903+BJ904+BL901+BL902+BL903+BL904=1,Cadeirante/30*FQ$4,IF(BJ901+BJ902+BJ903+BJ904+BL901+BL902+BL903+BL904=2,Fixo/30*FQ$4,IF(BJ901+BJ902+BJ903+BJ904+BL901+BL902+BL903+BL904&gt;2,Fixo/30*FQ$4+(BJ901+BJ902+BJ903+BJ904+BL901+BL902+BL903+BL904-2)*Cadeirante/30*FQ$4)))+(BI901+BI902+BI903+BK901+BK902+BK903)*Percapita/30*FQ$4+(BI904+BK904)*Crechee/30*FQ$4,IF(C901=1,IF(BI901+BI902+BI903+BJ901+BJ902+BJ903+BK901+BK902+BK903+BL901+BL902+BL903&lt;=15,(BI901+BI902+BI903+BK901+BK902+BK903)*Percapita/30*FQ$4,IF(BI901+BI902+BI903+BJ901+BJ902+BJ903+BK901+BK902+BK903+BL901+BL902+BL903&gt;=16,Fixo/30*FQ$4+(BI901+BI902+BI903+BJ901+BJ902+BJ903+BK901+BK902+BK903+BL901+BL902-16)*Percapita/30*FQ$4))))))</f>
        <v>0</v>
      </c>
      <c r="FR901" s="177">
        <f>IF(C901=4,SUM(BM901+BM902+BM903+BO901+BO902+BO903)*Percapita/30*FR$4+(BN901+BN902+BN903+BP901+BP902+BP903)*Cadeirante/30*FR$4,IF(C901=3,IF(BM904+BO904=10,Fixo/30*FR$4+(BM901+BM902+BM903+BO901+BO902+BO903)*Percapita/30*FR$4+(BN904+BP904)*Cadeirante/30*FR$4,IF(BM904+BO904&lt;=9,(BM904+BO904)*Crechee/30*FR$4)+(BN904+BP904)*Cadeirante/30*FR$4+(BM901+BM902+BM903+BO901+BO902+BO903)*Percapita/30*FR$4)+IF(BM904+BO904&gt;=11,Fixo/30*FR$4+(BM904+BO904-10)*Crechee/30*FR$4,0),IF(C901=2,IF(BN901+BN902+BN903+BN904+BP901+BP902+BP903+BP904=1,Cadeirante/30*FR$4,IF(BN901+BN902+BN903+BN904+BP901+BP902+BP903+BP904=2,Fixo/30*FR$4,IF(BN901+BN902+BN903+BN904+BP901+BP902+BP903+BP904&gt;2,Fixo/30*FR$4+(BN901+BN902+BN903+BN904+BP901+BP902+BP903+BP904-2)*Cadeirante/30*FR$4)))+(BM901+BM902+BM903+BO901+BO902+BO903)*Percapita/30*FR$4+(BM904+BO904)*Crechee/30*FR$4,IF(C901=1,IF(BM901+BM902+BM903+BN901+BN902+BN903+BO901+BO902+BO903+BP901+BP902+BP903&lt;=15,(BM901+BM902+BM903+BO901+BO902+BO903)*Percapita/30*FR$4,IF(BM901+BM902+BM903+BN901+BN902+BN903+BO901+BO902+BO903+BP901+BP902+BP903&gt;=16,Fixo/30*FR$4+(BM901+BM902+BM903+BN901+BN902+BN903+BO901+BO902+BO903+BP901+BP902-16)*Percapita/30*FR$4))))))</f>
        <v>0</v>
      </c>
      <c r="FS901" s="177">
        <f>IF(C901=4,SUM(BQ901+BQ902+BQ903+BS901+BS902+BS903)*Percapita/30*FS$4+(BR901+BR902+BR903+BT901+BT902+BT903)*Cadeirante/30*FS$4,IF(C901=3,IF(BQ904+BS904=10,Fixo/30*FS$4+(BQ901+BQ902+BQ903+BS901+BS902+BS903)*Percapita/30*FS$4+(BR904+BT904)*Cadeirante/30*FS$4,IF(BQ904+BS904&lt;=9,(BQ904+BS904)*Crechee/30*FS$4)+(BR904+BT904)*Cadeirante/30*FS$4+(BQ901+BQ902+BQ903+BS901+BS902+BS903)*Percapita/30*FS$4)+IF(BQ904+BS904&gt;=11,Fixo/30*FS$4+(BQ904+BS904-10)*Crechee/30*FS$4,0),IF(C901=2,IF(BR901+BR902+BR903+BR904+BT901+BT902+BT903+BT904=1,Cadeirante/30*FS$4,IF(BR901+BR902+BR903+BR904+BT901+BT902+BT903+BT904=2,Fixo/30*FS$4,IF(BR901+BR902+BR903+BR904+BT901+BT902+BT903+BT904&gt;2,Fixo/30*FS$4+(BR901+BR902+BR903+BR904+BT901+BT902+BT903+BT904-2)*Cadeirante/30*FS$4)))+(BQ901+BQ902+BQ903+BS901+BS902+BS903)*Percapita/30*FS$4+(BQ904+BS904)*Crechee/30*FS$4,IF(C901=1,IF(BQ901+BQ902+BQ903+BR901+BR902+BR903+BS901+BS902+BS903+BT901+BT902+BT903&lt;=15,(BQ901+BQ902+BQ903+BS901+BS902+BS903)*Percapita/30*FS$4,IF(BQ901+BQ902+BQ903+BR901+BR902+BR903+BS901+BS902+BS903+BT901+BT902+BT903&gt;=16,Fixo/30*FS$4+(BQ901+BQ902+BQ903+BR901+BR902+BR903+BS901+BS902+BS903+BT901+BT902-16)*Percapita/30*FS$4))))))</f>
        <v>0</v>
      </c>
      <c r="FT901" s="177">
        <f>IF(C901=4,SUM(BU901+BU902+BU903+BW901+BW902+BW903)*Percapita/30*FT$4+(BV901+BV902+BV903+BX901+BX902+BX903)*Cadeirante/30*FT$4,IF(C901=3,IF(BU904+BW904=10,Fixo/30*FT$4+(BU901+BU902+BU903+BW901+BW902+BW903)*Percapita/30*FT$4+(BV904+BX904)*Cadeirante/30*FT$4,IF(BU904+BW904&lt;=9,(BU904+BW904)*Crechee/30*FT$4)+(BV904+BX904)*Cadeirante/30*FT$4+(BU901+BU902+BU903+BW901+BW902+BW903)*Percapita/30*FT$4)+IF(BU904+BW904&gt;=11,Fixo/30*FT$4+(BU904+BW904-10)*Crechee/30*FT$4,0),IF(C901=2,IF(BV901+BV902+BV903+BV904+BX901+BX902+BX903+BX904=1,Cadeirante/30*FT$4,IF(BV901+BV902+BV903+BV904+BX901+BX902+BX903+BX904=2,Fixo/30*FT$4,IF(BV901+BV902+BV903+BV904+BX901+BX902+BX903+BX904&gt;2,Fixo/30*FT$4+(BV901+BV902+BV903+BV904+BX901+BX902+BX903+BX904-2)*Cadeirante/30*FT$4)))+(BU901+BU902+BU903+BW901+BW902+BW903)*Percapita/30*FT$4+(BU904+BW904)*Crechee/30*FT$4,IF(C901=1,IF(BU901+BU902+BU903+BV901+BV902+BV903+BW901+BW902+BW903+BX901+BX902+BX903&lt;=15,(BU901+BU902+BU903+BW901+BW902+BW903)*Percapita/30*FT$4,IF(BU901+BU902+BU903+BV901+BV902+BV903+BW901+BW902+BW903+BX901+BX902+BX903&gt;=16,Fixo/30*FT$4+(BU901+BU902+BU903+BV901+BV902+BV903+BW901+BW902+BW903+BX901+BX902-16)*Percapita/30*FT$4))))))</f>
        <v>0</v>
      </c>
      <c r="FU901" s="177">
        <f>IF(C901=4,SUM(BY901+BY902+BY903+CA901+CA902+CA903)*Percapita/30*FU$4+(BZ901+BZ902+BZ903+CB901+CB902+CB903)*Cadeirante/30*FU$4,IF(C901=3,IF(BY904+CA904=10,Fixo/30*FU$4+(BY901+BY902+BY903+CA901+CA902+CA903)*Percapita/30*FU$4+(BZ904+CB904)*Cadeirante/30*FU$4,IF(BY904+CA904&lt;=9,(BY904+CA904)*Crechee/30*FU$4)+(BZ904+CB904)*Cadeirante/30*FU$4+(BY901+BY902+BY903+CA901+CA902+CA903)*Percapita/30*FU$4)+IF(BY904+CA904&gt;=11,Fixo/30*FU$4+(BY904+CA904-10)*Crechee/30*FU$4,0),IF(C901=2,IF(BZ901+BZ902+BZ903+BZ904+CB901+CB902+CB903+CB904=1,Cadeirante/30*FU$4,IF(BZ901+BZ902+BZ903+BZ904+CB901+CB902+CB903+CB904=2,Fixo/30*FU$4,IF(BZ901+BZ902+BZ903+BZ904+CB901+CB902+CB903+CB904&gt;2,Fixo/30*FU$4+(BZ901+BZ902+BZ903+BZ904+CB901+CB902+CB903+CB904-2)*Cadeirante/30*FU$4)))+(BY901+BY902+BY903+CA901+CA902+CA903)*Percapita/30*FU$4+(BY904+CA904)*Crechee/30*FU$4,IF(C901=1,IF(BY901+BY902+BY903+BZ901+BZ902+BZ903+CA901+CA902+CA903+CB901+CB902+CB903&lt;=15,(BY901+BY902+BY903+CA901+CA902+CA903)*Percapita/30*FU$4,IF(BY901+BY902+BY903+BZ901+BZ902+BZ903+CA901+CA902+CA903+CB901+CB902+CB903&gt;=16,Fixo/30*FU$4+(BY901+BY902+BY903+BZ901+BZ902+BZ903+CA901+CA902+CA903+CB901+CB902-16)*Percapita/30*FU$4))))))</f>
        <v>0</v>
      </c>
      <c r="FV901" s="177">
        <f>IF(C901=4,SUM(CC901+CC902+CC903+CE901+CE902+CE903)*Percapita/30*FV$4+(CD901+CD902+CD903+CF901+CF902+CF903)*Cadeirante/30*FV$4,IF(C901=3,IF(CC904+CE904=10,Fixo/30*FV$4+(CC901+CC902+CC903+CE901+CE902+CE903)*Percapita/30*FV$4+(CD904+CF904)*Cadeirante/30*FV$4,IF(CC904+CE904&lt;=9,(CC904+CE904)*Crechee/30*FV$4)+(CD904+CF904)*Cadeirante/30*FV$4+(CC901+CC902+CC903+CE901+CE902+CE903)*Percapita/30*FV$4)+IF(CC904+CE904&gt;=11,Fixo/30*FV$4+(CC904+CE904-10)*Crechee/30*FV$4,0),IF(C901=2,IF(CD901+CD902+CD903+CD904+CF901+CF902+CF903+CF904=1,Cadeirante/30*FV$4,IF(CD901+CD902+CD903+CD904+CF901+CF902+CF903+CF904=2,Fixo/30*FV$4,IF(CD901+CD902+CD903+CD904+CF901+CF902+CF903+CF904&gt;2,Fixo/30*FV$4+(CD901+CD902+CD903+CD904+CF901+CF902+CF903+CF904-2)*Cadeirante/30*FV$4)))+(CC901+CC902+CC903+CE901+CE902+CE903)*Percapita/30*FV$4+(CC904+CE904)*Crechee/30*FV$4,IF(C901=1,IF(CC901+CC902+CC903+CD901+CD902+CD903+CE901+CE902+CE903+CF901+CF902+CF903&lt;=15,(CC901+CC902+CC903+CE901+CE902+CE903)*Percapita/30*FV$4,IF(CC901+CC902+CC903+CD901+CD902+CD903+CE901+CE902+CE903+CF901+CF902+CF903&gt;=16,Fixo/30*FV$4+(CC901+CC902+CC903+CD901+CD902+CD903+CE901+CE902+CE903+CF901+CF902-16)*Percapita/30*FV$4))))))</f>
        <v>0</v>
      </c>
      <c r="FW901" s="177">
        <f>IF(C901=4,SUM(CG901+CG902+CG903+CI901+CI902+CI903)*Percapita/30*FW$4+(CH901+CH902+CH903+CJ901+CJ902+CJ903)*Cadeirante/30*FW$4,IF(C901=3,IF(CG904+CI904=10,Fixo/30*FW$4+(CG901+CG902+CG903+CI901+CI902+CI903)*Percapita/30*FW$4+(CH904+CJ904)*Cadeirante/30*FW$4,IF(CG904+CI904&lt;=9,(CG904+CI904)*Crechee/30*FW$4)+(CH904+CJ904)*Cadeirante/30*FW$4+(CG901+CG902+CG903+CI901+CI902+CI903)*Percapita/30*FW$4)+IF(CG904+CI904&gt;=11,Fixo/30*FW$4+(CG904+CI904-10)*Crechee/30*FW$4,0),IF(C901=2,IF(CH901+CH902+CH903+CH904+CJ901+CJ902+CJ903+CJ904=1,Cadeirante/30*FW$4,IF(CH901+CH902+CH903+CH904+CJ901+CJ902+CJ903+CJ904=2,Fixo/30*FW$4,IF(CH901+CH902+CH903+CH904+CJ901+CJ902+CJ903+CJ904&gt;2,Fixo/30*FW$4+(CH901+CH902+CH903+CH904+CJ901+CJ902+CJ903+CJ904-2)*Cadeirante/30*FW$4)))+(CG901+CG902+CG903+CI901+CI902+CI903)*Percapita/30*FW$4+(CG904+CI904)*Crechee/30*FW$4,IF(C901=1,IF(CG901+CG902+CG903+CH901+CH902+CH903+CI901+CI902+CI903+CJ901+CJ902+CJ903&lt;=15,(CG901+CG902+CG903+CI901+CI902+CI903)*Percapita/30*FW$4,IF(CG901+CG902+CG903+CH901+CH902+CH903+CI901+CI902+CI903+CJ901+CJ902+CJ903&gt;=16,Fixo/30*FW$4+(CG901+CG902+CG903+CH901+CH902+CH903+CI901+CI902+CI903+CJ901+CJ902-16)*Percapita/30*FW$4))))))</f>
        <v>0</v>
      </c>
      <c r="FX901" s="177">
        <f>IF(C901=4,SUM(CK901+CK902+CK903+CM901+CM902+CM903)*Percapita/30*FX$4+(CL901+CL902+CL903+CN901+CN902+CN903)*Cadeirante/30*FX$4,IF(C901=3,IF(CK904+CM904=10,Fixo/30*FX$4+(CK901+CK902+CK903+CM901+CM902+CM903)*Percapita/30*FX$4+(CL904+CN904)*Cadeirante/30*FX$4,IF(CK904+CM904&lt;=9,(CK904+CM904)*Crechee/30*FX$4)+(CL904+CN904)*Cadeirante/30*FX$4+(CK901+CK902+CK903+CM901+CM902+CM903)*Percapita/30*FX$4)+IF(CK904+CM904&gt;=11,Fixo/30*FX$4+(CK904+CM904-10)*Crechee/30*FX$4,0),IF(C901=2,IF(CL901+CL902+CL903+CL904+CN901+CN902+CN903+CN904=1,Cadeirante/30*FX$4,IF(CL901+CL902+CL903+CL904+CN901+CN902+CN903+CN904=2,Fixo/30*FX$4,IF(CL901+CL902+CL903+CL904+CN901+CN902+CN903+CN904&gt;2,Fixo/30*FX$4+(CL901+CL902+CL903+CL904+CN901+CN902+CN903+CN904-2)*Cadeirante/30*FX$4)))+(CK901+CK902+CK903+CM901+CM902+CM903)*Percapita/30*FX$4+(CK904+CM904)*Crechee/30*FX$4,IF(C901=1,IF(CK901+CK902+CK903+CL901+CL902+CL903+CM901+CM902+CM903+CN901+CN902+CN903&lt;=15,(CK901+CK902+CK903+CM901+CM902+CM903)*Percapita/30*FX$4,IF(CK901+CK902+CK903+CL901+CL902+CL903+CM901+CM902+CM903+CN901+CN902+CN903&gt;=16,Fixo/30*FX$4+(CK901+CK902+CK903+CL901+CL902+CL903+CM901+CM902+CM903+CN901+CN902-16)*Percapita/30*FX$4))))))</f>
        <v>0</v>
      </c>
      <c r="FY901" s="177">
        <f>IF(C901=4,SUM(CO901+CO902+CO903+CQ901+CQ902+CQ903)*Percapita/30*FY$4+(CP901+CP902+CP903+CR901+CR902+CR903)*Cadeirante/30*FY$4,IF(C901=3,IF(CO904+CQ904=10,Fixo/30*FY$4+(CO901+CO902+CO903+CQ901+CQ902+CQ903)*Percapita/30*FY$4+(CP904+CR904)*Cadeirante/30*FY$4,IF(CO904+CQ904&lt;=9,(CO904+CQ904)*Crechee/30*FY$4)+(CP904+CR904)*Cadeirante/30*FY$4+(CO901+CO902+CO903+CQ901+CQ902+CQ903)*Percapita/30*FY$4)+IF(CO904+CQ904&gt;=11,Fixo/30*FY$4+(CO904+CQ904-10)*Crechee/30*FY$4,0),IF(C901=2,IF(CP901+CP902+CP903+CP904+CR901+CR902+CR903+CR904=1,Cadeirante/30*FY$4,IF(CP901+CP902+CP903+CP904+CR901+CR902+CR903+CR904=2,Fixo/30*FY$4,IF(CP901+CP902+CP903+CP904+CR901+CR902+CR903+CR904&gt;2,Fixo/30*FY$4+(CP901+CP902+CP903+CP904+CR901+CR902+CR903+CR904-2)*Cadeirante/30*FY$4)))+(CO901+CO902+CO903+CQ901+CQ902+CQ903)*Percapita/30*FY$4+(CO904+CQ904)*Crechee/30*FY$4,IF(C901=1,IF(CO901+CO902+CO903+CP901+CP902+CP903+CQ901+CQ902+CQ903+CR901+CR902+CR903&lt;=15,(CO901+CO902+CO903+CQ901+CQ902+CQ903)*Percapita/30*FY$4,IF(CO901+CO902+CO903+CP901+CP902+CP903+CQ901+CQ902+CQ903+CR901+CR902+CR903&gt;=16,Fixo/30*FY$4+(CO901+CO902+CO903+CP901+CP902+CP903+CQ901+CQ902+CQ903+CR901+CR902-16)*Percapita/30*FY$4))))))</f>
        <v>0</v>
      </c>
      <c r="FZ901" s="177">
        <f>IF(C901=4,SUM(CS901+CS902+CS903+CU901+CU902+CU903)*Percapita/30*FZ$4+(CT901+CT902+CT903+CV901+CV902+CV903)*Cadeirante/30*FZ$4,IF(C901=3,IF(CS904+CU904=10,Fixo/30*FZ$4+(CS901+CS902+CS903+CU901+CU902+CU903)*Percapita/30*FZ$4+(CT904+CV904)*Cadeirante/30*FZ$4,IF(CS904+CU904&lt;=9,(CS904+CU904)*Crechee/30*FZ$4)+(CT904+CV904)*Cadeirante/30*FZ$4+(CS901+CS902+CS903+CU901+CU902+CU903)*Percapita/30*FZ$4)+IF(CS904+CU904&gt;=11,Fixo/30*FZ$4+(CS904+CU904-10)*Crechee/30*FZ$4,0),IF(C901=2,IF(CT901+CT902+CT903+CT904+CV901+CV902+CV903+CV904=1,Cadeirante/30*FZ$4,IF(CT901+CT902+CT903+CT904+CV901+CV902+CV903+CV904=2,Fixo/30*FZ$4,IF(CT901+CT902+CT903+CT904+CV901+CV902+CV903+CV904&gt;2,Fixo/30*FZ$4+(CT901+CT902+CT903+CT904+CV901+CV902+CV903+CV904-2)*Cadeirante/30*FZ$4)))+(CS901+CS902+CS903+CU901+CU902+CU903)*Percapita/30*FZ$4+(CS904+CU904)*Crechee/30*FZ$4,IF(C901=1,IF(CS901+CS902+CS903+CT901+CT902+CT903+CU901+CU902+CU903+CV901+CV902+CV903&lt;=15,(CS901+CS902+CS903+CU901+CU902+CU903)*Percapita/30*FZ$4,IF(CS901+CS902+CS903+CT901+CT902+CT903+CU901+CU902+CU903+CV901+CV902+CV903&gt;=16,Fixo/30*FZ$4+(CS901+CS902+CS903+CT901+CT902+CT903+CU901+CU902+CU903+CV901+CV902-16)*Percapita/30*FZ$4))))))</f>
        <v>0</v>
      </c>
      <c r="GA901" s="177">
        <f>IF(C901=4,SUM(CW901+CW902+CW903+CY901+CY902+CY903)*Percapita/30*GA$4+(CX901+CX902+CX903+CZ901+CZ902+CZ903)*Cadeirante/30*GA$4,IF(C901=3,IF(CW904+CY904=10,Fixo/30*GA$4+(CW901+CW902+CW903+CY901+CY902+CY903)*Percapita/30*GA$4+(CX904+CZ904)*Cadeirante/30*GA$4,IF(CW904+CY904&lt;=9,(CW904+CY904)*Crechee/30*GA$4)+(CX904+CZ904)*Cadeirante/30*GA$4+(CW901+CW902+CW903+CY901+CY902+CY903)*Percapita/30*GA$4)+IF(CW904+CY904&gt;=11,Fixo/30*GA$4+(CW904+CY904-10)*Crechee/30*GA$4,0),IF(C901=2,IF(CX901+CX902+CX903+CX904+CZ901+CZ902+CZ903+CZ904=1,Cadeirante/30*GA$4,IF(CX901+CX902+CX903+CX904+CZ901+CZ902+CZ903+CZ904=2,Fixo/30*GA$4,IF(CX901+CX902+CX903+CX904+CZ901+CZ902+CZ903+CZ904&gt;2,Fixo/30*GA$4+(CX901+CX902+CX903+CX904+CZ901+CZ902+CZ903+CZ904-2)*Cadeirante/30*GA$4)))+(CW901+CW902+CW903+CY901+CY902+CY903)*Percapita/30*GA$4+(CW904+CY904)*Crechee/30*GA$4,IF(C901=1,IF(CW901+CW902+CW903+CX901+CX902+CX903+CY901+CY902+CY903+CZ901+CZ902+CZ903&lt;=15,(CW901+CW902+CW903+CY901+CY902+CY903)*Percapita/30*GA$4,IF(CW901+CW902+CW903+CX901+CX902+CX903+CY901+CY902+CY903+CZ901+CZ902+CZ903&gt;=16,Fixo/30*GA$4+(CW901+CW902+CW903+CX901+CX902+CX903+CY901+CY902+CY903+CZ901+CZ902-16)*Percapita/30*GA$4))))))</f>
        <v>0</v>
      </c>
      <c r="GB901" s="177">
        <f>IF(C901=4,SUM(DA901+DA902+DA903+DC901+DC902+DC903)*Percapita/30*GB$4+(DB901+DB902+DB903+DD901+DD902+DD903)*Cadeirante/30*GB$4,IF(C901=3,IF(DA904+DC904=10,Fixo/30*GB$4+(DA901+DA902+DA903+DC901+DC902+DC903)*Percapita/30*GB$4+(DB904+DD904)*Cadeirante/30*GB$4,IF(DA904+DC904&lt;=9,(DA904+DC904)*Crechee/30*GB$4)+(DB904+DD904)*Cadeirante/30*GB$4+(DA901+DA902+DA903+DC901+DC902+DC903)*Percapita/30*GB$4)+IF(DA904+DC904&gt;=11,Fixo/30*GB$4+(DA904+DC904-10)*Crechee/30*GB$4,0),IF(C901=2,IF(DB901+DB902+DB903+DB904+DD901+DD902+DD903+DD904=1,Cadeirante/30*GB$4,IF(DB901+DB902+DB903+DB904+DD901+DD902+DD903+DD904=2,Fixo/30*GB$4,IF(DB901+DB902+DB903+DB904+DD901+DD902+DD903+DD904&gt;2,Fixo/30*GB$4+(DB901+DB902+DB903+DB904+DD901+DD902+DD903+DD904-2)*Cadeirante/30*GB$4)))+(DA901+DA902+DA903+DC901+DC902+DC903)*Percapita/30*GB$4+(DA904+DC904)*Crechee/30*GB$4,IF(C901=1,IF(DA901+DA902+DA903+DB901+DB902+DB903+DC901+DC902+DC903+DD901+DD902+DD903&lt;=15,(DA901+DA902+DA903+DC901+DC902+DC903)*Percapita/30*GB$4,IF(DA901+DA902+DA903+DB901+DB902+DB903+DC901+DC902+DC903+DD901+DD902+DD903&gt;=16,Fixo/30*GB$4+(DA901+DA902+DA903+DB901+DB902+DB903+DC901+DC902+DC903+DD901+DD902-16)*Percapita/30*GB$4))))))</f>
        <v>0</v>
      </c>
      <c r="GC901" s="177">
        <f>IF(C901=4,SUM(DE901+DE902+DE903+DG901+DG902+DG903)*Percapita/30*GC$4+(DF901+DF902+DF903+DH901+DH902+DH903)*Cadeirante/30*GC$4,IF(C901=3,IF(DE904+DG904=10,Fixo/30*GC$4+(DE901+DE902+DE903+DG901+DG902+DG903)*Percapita/30*GC$4+(DF904+DH904)*Cadeirante/30*GC$4,IF(DE904+DG904&lt;=9,(DE904+DG904)*Crechee/30*GC$4)+(DF904+DH904)*Cadeirante/30*GC$4+(DE901+DE902+DE903+DG901+DG902+DG903)*Percapita/30*GC$4)+IF(DE904+DG904&gt;=11,Fixo/30*GC$4+(DE904+DG904-10)*Crechee/30*GC$4,0),IF(C901=2,IF(DF901+DF902+DF903+DF904+DH901+DH902+DH903+DH904=1,Cadeirante/30*GC$4,IF(DF901+DF902+DF903+DF904+DH901+DH902+DH903+DH904=2,Fixo/30*GC$4,IF(DF901+DF902+DF903+DF904+DH901+DH902+DH903+DH904&gt;2,Fixo/30*GC$4+(DF901+DF902+DF903+DF904+DH901+DH902+DH903+DH904-2)*Cadeirante/30*GC$4)))+(DE901+DE902+DE903+DG901+DG902+DG903)*Percapita/30*GC$4+(DE904+DG904)*Crechee/30*GC$4,IF(C901=1,IF(DE901+DE902+DE903+DF901+DF902+DF903+DG901+DG902+DG903+DH901+DH902+DH903&lt;=15,(DE901+DE902+DE903+DG901+DG902+DG903)*Percapita/30*GC$4,IF(DE901+DE902+DE903+DF901+DF902+DF903+DG901+DG902+DG903+DH901+DH902+DH903&gt;=16,Fixo/30*GC$4+(DE901+DE902+DE903+DF901+DF902+DF903+DG901+DG902+DG903+DH901+DH902-16)*Percapita/30*GC$4))))))</f>
        <v>0</v>
      </c>
      <c r="GD901" s="177">
        <f>IF(C901=4,SUM(DI901+DI902+DI903+DK901+DK902+DK903)*Percapita/30*GD$4+(DJ901+DJ902+DJ903+DL901+DL902+DL903)*Cadeirante/30*GD$4,IF(C901=3,IF(DI904+DK904=10,Fixo/30*GD$4+(DI901+DI902+DI903+DK901+DK902+DK903)*Percapita/30*GD$4+(DJ904+DL904)*Cadeirante/30*GD$4,IF(DI904+DK904&lt;=9,(DI904+DK904)*Crechee/30*GD$4)+(DJ904+DL904)*Cadeirante/30*GD$4+(DI901+DI902+DI903+DK901+DK902+DK903)*Percapita/30*GD$4)+IF(DI904+DK904&gt;=11,Fixo/30*GD$4+(DI904+DK904-10)*Crechee/30*GD$4,0),IF(C901=2,IF(DJ901+DJ902+DJ903+DJ904+DL901+DL902+DL903+DL904=1,Cadeirante/30*GD$4,IF(DJ901+DJ902+DJ903+DJ904+DL901+DL902+DL903+DL904=2,Fixo/30*GD$4,IF(DJ901+DJ902+DJ903+DJ904+DL901+DL902+DL903+DL904&gt;2,Fixo/30*GD$4+(DJ901+DJ902+DJ903+DJ904+DL901+DL902+DL903+DL904-2)*Cadeirante/30*GD$4)))+(DI901+DI902+DI903+DK901+DK902+DK903)*Percapita/30*GD$4+(DI904+DK904)*Crechee/30*GD$4,IF(C901=1,IF(DI901+DI902+DI903+DJ901+DJ902+DJ903+DK901+DK902+DK903+DL901+DL902+DL903&lt;=15,(DI901+DI902+DI903+DK901+DK902+DK903)*Percapita/30*GD$4,IF(DI901+DI902+DI903+DJ901+DJ902+DJ903+DK901+DK902+DK903+DL901+DL902+DL903&gt;=16,Fixo/30*GD$4+(DI901+DI902+DI903+DJ901+DJ902+DJ903+DK901+DK902+DK903+DL901+DL902-16)*Percapita/30*GD$4))))))</f>
        <v>0</v>
      </c>
      <c r="GE901" s="177">
        <f>IF(C901=4,SUM(DM901+DM902+DM903+DO901+DO902+DO903)*Percapita/30*GE$4+(DN901+DN902+DN903+DP901+DP902+DP903)*Cadeirante/30*GE$4,IF(C901=3,IF(DM904+DO904=10,Fixo/30*GE$4+(DM901+DM902+DM903+DO901+DO902+DO903)*Percapita/30*GE$4+(DN904+DP904)*Cadeirante/30*GE$4,IF(DM904+DO904&lt;=9,(DM904+DO904)*Crechee/30*GE$4)+(DN904+DP904)*Cadeirante/30*GE$4+(DM901+DM902+DM903+DO901+DO902+DO903)*Percapita/30*GE$4)+IF(DM904+DO904&gt;=11,Fixo/30*GE$4+(DM904+DO904-10)*Crechee/30*GE$4,0),IF(C901=2,IF(DN901+DN902+DN903+DN904+DP901+DP902+DP903+DP904=1,Cadeirante/30*GE$4,IF(DN901+DN902+DN903+DN904+DP901+DP902+DP903+DP904=2,Fixo/30*GE$4,IF(DN901+DN902+DN903+DN904+DP901+DP902+DP903+DP904&gt;2,Fixo/30*GE$4+(DN901+DN902+DN903+DN904+DP901+DP902+DP903+DP904-2)*Cadeirante/30*GE$4)))+(DM901+DM902+DM903+DO901+DO902+DO903)*Percapita/30*GE$4+(DM904+DO904)*Crechee/30*GE$4,IF(C901=1,IF(DM901+DM902+DM903+DN901+DN902+DN903+DO901+DO902+DO903+DP901+DP902+DP903&lt;=15,(DM901+DM902+DM903+DO901+DO902+DO903)*Percapita/30*GE$4,IF(DM901+DM902+DM903+DN901+DN902+DN903+DO901+DO902+DO903+DP901+DP902+DP903&gt;=16,Fixo/30*GE$4+(DM901+DM902+DM903+DN901+DN902+DN903+DO901+DO902+DO903+DP901+DP902-16)*Percapita/30*GE$4))))))</f>
        <v>0</v>
      </c>
      <c r="GF901" s="177">
        <f>IF(C901=4,SUM(DQ901+DQ902+DQ903+DS901+DS902+DS903)*Percapita/30*GF$4+(DR901+DR902+DR903+DT901+DT902+DT903)*Cadeirante/30*GF$4,IF(C901=3,IF(DQ904+DS904=10,Fixo/30*GF$4+(DQ901+DQ902+DQ903+DS901+DS902+DS903)*Percapita/30*GF$4+(DR904+DT904)*Cadeirante/30*GF$4,IF(DQ904+DS904&lt;=9,(DQ904+DS904)*Crechee/30*GF$4)+(DR904+DT904)*Cadeirante/30*GF$4+(DQ901+DQ902+DQ903+DS901+DS902+DS903)*Percapita/30*GF$4)+IF(DQ904+DS904&gt;=11,Fixo/30*GF$4+(DQ904+DS904-10)*Crechee/30*GF$4,0),IF(C901=2,IF(DR901+DR902+DR903+DR904+DT901+DT902+DT903+DT904=1,Cadeirante/30*GF$4,IF(DR901+DR902+DR903+DR904+DT901+DT902+DT903+DT904=2,Fixo/30*GF$4,IF(DR901+DR902+DR903+DR904+DT901+DT902+DT903+DT904&gt;2,Fixo/30*GF$4+(DR901+DR902+DR903+DR904+DT901+DT902+DT903+DT904-2)*Cadeirante/30*GF$4)))+(DQ901+DQ902+DQ903+DS901+DS902+DS903)*Percapita/30*GF$4+(DQ904+DS904)*Crechee/30*GF$4,IF(C901=1,IF(DQ901+DQ902+DQ903+DR901+DR902+DR903+DS901+DS902+DS903+DT901+DT902+DT903&lt;=15,(DQ901+DQ902+DQ903+DS901+DS902+DS903)*Percapita/30*GF$4,IF(DQ901+DQ902+DQ903+DR901+DR902+DR903+DS901+DS902+DS903+DT901+DT902+DT903&gt;=16,Fixo/30*GF$4+(DQ901+DQ902+DQ903+DR901+DR902+DR903+DS901+DS902+DS903+DT901+DT902-16)*Percapita/30*GF$4))))))</f>
        <v>0</v>
      </c>
      <c r="GG901" s="177">
        <f>IF(C901=4,SUM(DU901+DU902+DU903+DW901+DW902+DW903)*Percapita/30*GG$4+(DV901+DV902+DV903+DX901+DX902+DX903)*Cadeirante/30*GG$4,IF(C901=3,IF(DU904+DW904=10,Fixo/30*GG$4+(DU901+DU902+DU903+DW901+DW902+DW903)*Percapita/30*GG$4+(DV904+DX904)*Cadeirante/30*GG$4,IF(DU904+DW904&lt;=9,(DU904+DW904)*Crechee/30*GG$4)+(DV904+DX904)*Cadeirante/30*GG$4+(DU901+DU902+DU903+DW901+DW902+DW903)*Percapita/30*GG$4)+IF(DU904+DW904&gt;=11,Fixo/30*GG$4+(DU904+DW904-10)*Crechee/30*GG$4,0),IF(C901=2,IF(DV901+DV902+DV903+DV904+DX901+DX902+DX903+DX904=1,Cadeirante/30*GG$4,IF(DV901+DV902+DV903+DV904+DX901+DX902+DX903+DX904=2,Fixo/30*GG$4,IF(DV901+DV902+DV903+DV904+DX901+DX902+DX903+DX904&gt;2,Fixo/30*GG$4+(DV901+DV902+DV903+DV904+DX901+DX902+DX903+DX904-2)*Cadeirante/30*GG$4)))+(DU901+DU902+DU903+DW901+DW902+DW903)*Percapita/30*GG$4+(DU904+DW904)*Crechee/30*GG$4,IF(C901=1,IF(DU901+DU902+DU903+DV901+DV902+DV903+DW901+DW902+DW903+DX901+DX902+DX903&lt;=15,(DU901+DU902+DU903+DW901+DW902+DW903)*Percapita/30*GG$4,IF(DU901+DU902+DU903+DV901+DV902+DV903+DW901+DW902+DW903+DX901+DX902+DX903&gt;=16,Fixo/30*GG$4+(DU901+DU902+DU903+DV901+DV902+DV903+DW901+DW902+DW903+DX901+DX902-16)*Percapita/30*GG$4))))))</f>
        <v>0</v>
      </c>
      <c r="GH901" s="177">
        <f>IF(C901=4,SUM(DY901+DY902+DY903+EA901+EA902+EA903)*Percapita/30*GH$4+(DZ901+DZ902+DZ903+EB901+EB902+EB903)*Cadeirante/30*GH$4,IF(C901=3,IF(DY904+EA904=10,Fixo/30*GH$4+(DY901+DY902+DY903+EA901+EA902+EA903)*Percapita/30*GH$4+(DZ904+EB904)*Cadeirante/30*GH$4,IF(DY904+EA904&lt;=9,(DY904+EA904)*Crechee/30*GH$4)+(DZ904+EB904)*Cadeirante/30*GH$4+(DY901+DY902+DY903+EA901+EA902+EA903)*Percapita/30*GH$4)+IF(DY904+EA904&gt;=11,Fixo/30*GH$4+(DY904+EA904-10)*Crechee/30*GH$4,0),IF(C901=2,IF(DZ901+DZ902+DZ903+DZ904+EB901+EB902+EB903+EB904=1,Cadeirante/30*GH$4,IF(DZ901+DZ902+DZ903+DZ904+EB901+EB902+EB903+EB904=2,Fixo/30*GH$4,IF(DZ901+DZ902+DZ903+DZ904+EB901+EB902+EB903+EB904&gt;2,Fixo/30*GH$4+(DZ901+DZ902+DZ903+DZ904+EB901+EB902+EB903+EB904-2)*Cadeirante/30*GH$4)))+(DY901+DY902+DY903+EA901+EA902+EA903)*Percapita/30*GH$4+(DY904+EA904)*Crechee/30*GH$4,IF(C901=1,IF(DY901+DY902+DY903+DZ901+DZ902+DZ903+EA901+EA902+EA903+EB901+EB902+EB903&lt;=15,(DY901+DY902+DY903+EA901+EA902+EA903)*Percapita/30*GH$4,IF(DY901+DY902+DY903+DZ901+DZ902+DZ903+EA901+EA902+EA903+EB901+EB902+EB903&gt;=16,Fixo/30*GH$4+(DY901+DY902+DY903+DZ901+DZ902+DZ903+EA901+EA902+EA903+EB901+EB902-16)*Percapita/30*GH$4))))))</f>
        <v>0</v>
      </c>
      <c r="GI901" s="177">
        <f>IF(C901=4,SUM(EC901+EC902+EC903+EE901+EE902+EE903)*Percapita/30*GI$4+(ED901+ED902+ED903+EF901+EF902+EF903)*Cadeirante/30*GI$4,IF(C901=3,IF(EC904+EE904=10,Fixo/30*GI$4+(EC901+EC902+EC903+EE901+EE902+EE903)*Percapita/30*GI$4+(ED904+EF904)*Cadeirante/30*GI$4,IF(EC904+EE904&lt;=9,(EC904+EE904)*Crechee/30*GI$4)+(ED904+EF904)*Cadeirante/30*GI$4+(EC901+EC902+EC903+EE901+EE902+EE903)*Percapita/30*GI$4)+IF(EC904+EE904&gt;=11,Fixo/30*GI$4+(EC904+EE904-10)*Crechee/30*GI$4,0),IF(C901=2,IF(ED901+ED902+ED903+ED904+EF901+EF902+EF903+EF904=1,Cadeirante/30*GI$4,IF(ED901+ED902+ED903+ED904+EF901+EF902+EF903+EF904=2,Fixo/30*GI$4,IF(ED901+ED902+ED903+ED904+EF901+EF902+EF903+EF904&gt;2,Fixo/30*GI$4+(ED901+ED902+ED903+ED904+EF901+EF902+EF903+EF904-2)*Cadeirante/30*GI$4)))+(EC901+EC902+EC903+EE901+EE902+EE903)*Percapita/30*GI$4+(EC904+EE904)*Crechee/30*GI$4,IF(C901=1,IF(EC901+EC902+EC903+ED901+ED902+ED903+EE901+EE902+EE903+EF901+EF902+EF903&lt;=15,(EC901+EC902+EC903+EE901+EE902+EE903)*Percapita/30*GI$4,IF(EC901+EC902+EC903+ED901+ED902+ED903+EE901+EE902+EE903+EF901+EF902+EF903&gt;=16,Fixo/30*GI$4+(EC901+EC902+EC903+ED901+ED902+ED903+EE901+EE902+EE903+EF901+EF902-16)*Percapita/30*GI$4))))))</f>
        <v>0</v>
      </c>
      <c r="GJ901" s="177">
        <f>IF(C901=4,SUM(EG901+EG902+EG903+EI901+EI902+EI903)*Percapita/30*GJ$4+(EH901+EH902+EH903+EJ901+EJ902+EJ903)*Cadeirante/30*GJ$4,IF(C901=3,IF(EG904+EI904=10,Fixo/30*GJ$4+(EG901+EG902+EG903+EI901+EI902+EI903)*Percapita/30*GJ$4+(EH904+EJ904)*Cadeirante/30*GJ$4,IF(EG904+EI904&lt;=9,(EG904+EI904)*Crechee/30*GJ$4)+(EH904+EJ904)*Cadeirante/30*GJ$4+(EG901+EG902+EG903+EI901+EI902+EI903)*Percapita/30*GJ$4)+IF(EG904+EI904&gt;=11,Fixo/30*GJ$4+(EG904+EI904-10)*Crechee/30*GJ$4,0),IF(C901=2,IF(EH901+EH902+EH903+EH904+EJ901+EJ902+EJ903+EJ904=1,Cadeirante/30*GJ$4,IF(EH901+EH902+EH903+EH904+EJ901+EJ902+EJ903+EJ904=2,Fixo/30*GJ$4,IF(EH901+EH902+EH903+EH904+EJ901+EJ902+EJ903+EJ904&gt;2,Fixo/30*GJ$4+(EH901+EH902+EH903+EH904+EJ901+EJ902+EJ903+EJ904-2)*Cadeirante/30*GJ$4)))+(EG901+EG902+EG903+EI901+EI902+EI903)*Percapita/30*GJ$4+(EG904+EI904)*Crechee/30*GJ$4,IF(C901=1,IF(EG901+EG902+EG903+EH901+EH902+EH903+EI901+EI902+EI903+EJ901+EJ902+EJ903&lt;=15,(EG901+EG902+EG903+EI901+EI902+EI903)*Percapita/30*GJ$4,IF(EG901+EG902+EG903+EH901+EH902+EH903+EI901+EI902+EI903+EJ901+EJ902+EJ903&gt;=16,Fixo/30*GJ$4+(EG901+EG902+EG903+EH901+EH902+EH903+EI901+EI902+EI903+EJ901+EJ902-16)*Percapita/30*GJ$4))))))</f>
        <v>0</v>
      </c>
      <c r="GK901" s="178"/>
      <c r="GL901" s="103">
        <f t="shared" si="968"/>
        <v>0</v>
      </c>
      <c r="GM901" s="124"/>
      <c r="GN901" s="104">
        <f>SUMIF(V901:V904,"&lt;0")*Cadeirante/30*GN$4+SUMIF(X901:X904,"&lt;0")*Cadeirante/30*GN$4</f>
        <v>0</v>
      </c>
      <c r="GO901" s="104">
        <f>SUMIF(Z901:Z904,"&lt;0")*Cadeirante/30*GO$4+SUMIF(AB901:AB904,"&lt;0")*Cadeirante/30*GO$4</f>
        <v>0</v>
      </c>
      <c r="GP901" s="104">
        <f>SUMIF(AD901:AD904,"&lt;0")*Cadeirante/30*GP$4+SUMIF(AF901:AF904,"&lt;0")*Cadeirante/30*GP$4</f>
        <v>0</v>
      </c>
      <c r="GQ901" s="104">
        <f>SUMIF(AH901:AH904,"&lt;0")*Cadeirante/30*GQ$4+SUMIF(AJ901:AJ904,"&lt;0")*Cadeirante/30*GQ$4</f>
        <v>0</v>
      </c>
      <c r="GR901" s="104">
        <f>SUMIF(AL901:AL904,"&lt;0")*Cadeirante/30*GR$4+SUMIF(AN901:AN904,"&lt;0")*Cadeirante/30*GR$4</f>
        <v>0</v>
      </c>
      <c r="GS901" s="104">
        <f>SUMIF(AP901:AP904,"&lt;0")*Cadeirante/30*GS$4+SUMIF(AR901:AR904,"&lt;0")*Cadeirante/30*GS$4</f>
        <v>0</v>
      </c>
      <c r="GT901" s="104">
        <f>SUMIF(AT901:AT904,"&lt;0")*Cadeirante/30*GT$4+SUMIF(AV901:AV904,"&lt;0")*Cadeirante/30*GT$4</f>
        <v>0</v>
      </c>
      <c r="GU901" s="104">
        <f>SUMIF(AX901:AX904,"&lt;0")*Cadeirante/30*GU$4+SUMIF(AZ901:AZ904,"&lt;0")*Cadeirante/30*GU$4</f>
        <v>0</v>
      </c>
      <c r="GV901" s="104">
        <f>SUMIF(BB901:BB904,"&lt;0")*Cadeirante/30*GV$4+SUMIF(BD901:BD904,"&lt;0")*Cadeirante/30*GV$4</f>
        <v>0</v>
      </c>
      <c r="GW901" s="104">
        <f>SUMIF(BF901:BF904,"&lt;0")*Cadeirante/30*GW$4+SUMIF(BH901:BH904,"&lt;0")*Cadeirante/30*GW$4</f>
        <v>0</v>
      </c>
      <c r="GX901" s="104">
        <f>SUMIF(BJ901:BJ904,"&lt;0")*Cadeirante/30*GX$4+SUMIF(BL901:BL904,"&lt;0")*Cadeirante/30*GX$4</f>
        <v>0</v>
      </c>
      <c r="GY901" s="104">
        <f>SUMIF(BN901:BN904,"&lt;0")*Cadeirante/30*GY$4+SUMIF(BP901:BP904,"&lt;0")*Cadeirante/30*GY$4</f>
        <v>0</v>
      </c>
      <c r="GZ901" s="104">
        <f>SUMIF(BR901:BR904,"&lt;0")*Cadeirante/30*GZ$4+SUMIF(BT901:BT904,"&lt;0")*Cadeirante/30*GZ$4</f>
        <v>0</v>
      </c>
      <c r="HA901" s="104">
        <f>SUMIF(BV901:BV904,"&lt;0")*Cadeirante/30*HA$4+SUMIF(BX901:BX904,"&lt;0")*Cadeirante/30*HA$4</f>
        <v>0</v>
      </c>
      <c r="HB901" s="104">
        <f>SUMIF(BZ901:BZ904,"&lt;0")*Cadeirante/30*HB$4+SUMIF(CB901:CB904,"&lt;0")*Cadeirante/30*HB$4</f>
        <v>0</v>
      </c>
      <c r="HC901" s="104">
        <f>SUMIF(CD901:CD904,"&lt;0")*Cadeirante/30*HC$4+SUMIF(CF901:CF904,"&lt;0")*Cadeirante/30*HC$4</f>
        <v>0</v>
      </c>
      <c r="HD901" s="104">
        <f>SUMIF(CH901:CH904,"&lt;0")*Cadeirante/30*HD$4+SUMIF(CJ901:CJ904,"&lt;0")*Cadeirante/30*HD$4</f>
        <v>0</v>
      </c>
      <c r="HE901" s="104">
        <f>SUMIF(CL901:CL904,"&lt;0")*Cadeirante/30*HE$4+SUMIF(CN901:CN904,"&lt;0")*Cadeirante/30*HE$4</f>
        <v>0</v>
      </c>
      <c r="HF901" s="104">
        <f>SUMIF(CP901:CP904,"&lt;0")*Cadeirante/30*HF$4+SUMIF(CR901:CR904,"&lt;0")*Cadeirante/30*HF$4</f>
        <v>0</v>
      </c>
      <c r="HG901" s="104">
        <f>SUMIF(CT901:CT904,"&lt;0")*Cadeirante/30*HG$4+SUMIF(CV901:CV904,"&lt;0")*Cadeirante/30*HG$4</f>
        <v>0</v>
      </c>
      <c r="HH901" s="104">
        <f>SUMIF(CX901:CX904,"&lt;0")*Cadeirante/30*HH$4+SUMIF(CZ901:CZ904,"&lt;0")*Cadeirante/30*HH$4</f>
        <v>0</v>
      </c>
      <c r="HI901" s="104">
        <f>SUMIF(DB901:DB904,"&lt;0")*Cadeirante/30*HI$4+SUMIF(DD901:DD904,"&lt;0")*Cadeirante/30*HI$4</f>
        <v>0</v>
      </c>
      <c r="HJ901" s="104">
        <f>SUMIF(DF901:DF904,"&lt;0")*Cadeirante/30*HJ$4+SUMIF(DH901:DH904,"&lt;0")*Cadeirante/30*HJ$4</f>
        <v>0</v>
      </c>
      <c r="HK901" s="104">
        <f>SUMIF(DJ901:DJ904,"&lt;0")*Cadeirante/30*HK$4+SUMIF(DL901:DL904,"&lt;0")*Cadeirante/30*HK$4</f>
        <v>0</v>
      </c>
      <c r="HL901" s="104">
        <f>SUMIF(DN901:DN904,"&lt;0")*Cadeirante/30*HL$4+SUMIF(DP901:DP904,"&lt;0")*Cadeirante/30*HL$4</f>
        <v>0</v>
      </c>
      <c r="HM901" s="104">
        <f>SUMIF(DR901:DR904,"&lt;0")*Cadeirante/30*HM$4+SUMIF(DT901:DT904,"&lt;0")*Cadeirante/30*HM$4</f>
        <v>0</v>
      </c>
      <c r="HN901" s="104">
        <f>SUMIF(DV901:DV904,"&lt;0")*Cadeirante/30*HN$4+SUMIF(DX901:DX904,"&lt;0")*Cadeirante/30*HN$4</f>
        <v>0</v>
      </c>
      <c r="HO901" s="104">
        <f>SUMIF(DZ901:DZ904,"&lt;0")*Cadeirante/30*HO$4+SUMIF(EB901:EB904,"&lt;0")*Cadeirante/30*HO$4</f>
        <v>0</v>
      </c>
      <c r="HP901" s="104">
        <f>SUMIF(ED901:ED904,"&lt;0")*Cadeirante/30*HP$4+SUMIF(EF901:EF904,"&lt;0")*Cadeirante/30*HP$4</f>
        <v>0</v>
      </c>
      <c r="HQ901" s="64"/>
      <c r="HR901" s="64"/>
      <c r="HS901" s="64"/>
      <c r="HT901" s="64"/>
      <c r="HU901" s="64"/>
      <c r="HV901" s="64"/>
      <c r="HW901" s="176">
        <v>17629.309999999998</v>
      </c>
      <c r="HX901" s="64"/>
      <c r="HY901" s="280">
        <f>IF(ISTEXT(EM901), VALUE(EM901), EM901)</f>
        <v>0</v>
      </c>
      <c r="HZ901" s="280">
        <f>IF(ISTEXT(EN901), VALUE(EN901), EN901)</f>
        <v>0</v>
      </c>
      <c r="IA901" s="280">
        <f>IF(ISTEXT(EO901), VALUE(EO901), EO901)</f>
        <v>0</v>
      </c>
      <c r="IB901" s="64" t="b">
        <f>HW901=FE901</f>
        <v>0</v>
      </c>
      <c r="IC901" s="64"/>
    </row>
    <row r="902" spans="1:237" s="106" customFormat="1" ht="22.5" customHeight="1" x14ac:dyDescent="0.25">
      <c r="A902" s="368" t="s">
        <v>3982</v>
      </c>
      <c r="B902" s="369" t="s">
        <v>3983</v>
      </c>
      <c r="C902" s="370" t="s">
        <v>3229</v>
      </c>
      <c r="D902" s="371" t="s">
        <v>3984</v>
      </c>
      <c r="E902" s="371" t="s">
        <v>3985</v>
      </c>
      <c r="F902" s="372" t="s">
        <v>3222</v>
      </c>
      <c r="G902" s="372" t="s">
        <v>3223</v>
      </c>
      <c r="H902" s="373" t="s">
        <v>253</v>
      </c>
      <c r="I902" s="374" t="s">
        <v>342</v>
      </c>
      <c r="J902" s="421" t="s">
        <v>3227</v>
      </c>
      <c r="K902" s="421" t="s">
        <v>3230</v>
      </c>
      <c r="L902" s="329">
        <f>CONTINUA!BV902</f>
        <v>0</v>
      </c>
      <c r="M902" s="329">
        <f>CONTINUA!BW902</f>
        <v>0</v>
      </c>
      <c r="N902" s="657"/>
      <c r="O902" s="658" t="s">
        <v>4243</v>
      </c>
      <c r="P902" s="659" t="s">
        <v>206</v>
      </c>
      <c r="Q902" s="400"/>
      <c r="R902" s="401"/>
      <c r="S902" s="400"/>
      <c r="T902" s="401"/>
      <c r="U902" s="400"/>
      <c r="V902" s="401"/>
      <c r="W902" s="400"/>
      <c r="X902" s="401"/>
      <c r="Y902" s="400"/>
      <c r="Z902" s="401"/>
      <c r="AA902" s="400"/>
      <c r="AB902" s="401"/>
      <c r="AC902" s="400"/>
      <c r="AD902" s="401"/>
      <c r="AE902" s="400"/>
      <c r="AF902" s="401"/>
      <c r="AG902" s="400"/>
      <c r="AH902" s="401"/>
      <c r="AI902" s="400"/>
      <c r="AJ902" s="401"/>
      <c r="AK902" s="400"/>
      <c r="AL902" s="401"/>
      <c r="AM902" s="400"/>
      <c r="AN902" s="401"/>
      <c r="AO902" s="400"/>
      <c r="AP902" s="401"/>
      <c r="AQ902" s="400"/>
      <c r="AR902" s="401"/>
      <c r="AS902" s="400"/>
      <c r="AT902" s="401"/>
      <c r="AU902" s="400"/>
      <c r="AV902" s="401"/>
      <c r="AW902" s="400"/>
      <c r="AX902" s="401"/>
      <c r="AY902" s="400"/>
      <c r="AZ902" s="401"/>
      <c r="BA902" s="400"/>
      <c r="BB902" s="401"/>
      <c r="BC902" s="400"/>
      <c r="BD902" s="401"/>
      <c r="BE902" s="400"/>
      <c r="BF902" s="401"/>
      <c r="BG902" s="400"/>
      <c r="BH902" s="401"/>
      <c r="BI902" s="400"/>
      <c r="BJ902" s="401"/>
      <c r="BK902" s="400"/>
      <c r="BL902" s="401"/>
      <c r="BM902" s="400"/>
      <c r="BN902" s="401"/>
      <c r="BO902" s="400"/>
      <c r="BP902" s="401"/>
      <c r="BQ902" s="400"/>
      <c r="BR902" s="401"/>
      <c r="BS902" s="400"/>
      <c r="BT902" s="401"/>
      <c r="BU902" s="400"/>
      <c r="BV902" s="401"/>
      <c r="BW902" s="400"/>
      <c r="BX902" s="401"/>
      <c r="BY902" s="400"/>
      <c r="BZ902" s="401"/>
      <c r="CA902" s="400"/>
      <c r="CB902" s="401"/>
      <c r="CC902" s="400"/>
      <c r="CD902" s="401"/>
      <c r="CE902" s="400"/>
      <c r="CF902" s="401"/>
      <c r="CG902" s="400"/>
      <c r="CH902" s="401"/>
      <c r="CI902" s="400"/>
      <c r="CJ902" s="401"/>
      <c r="CK902" s="400"/>
      <c r="CL902" s="401"/>
      <c r="CM902" s="400"/>
      <c r="CN902" s="401"/>
      <c r="CO902" s="400"/>
      <c r="CP902" s="401"/>
      <c r="CQ902" s="400"/>
      <c r="CR902" s="401"/>
      <c r="CS902" s="400"/>
      <c r="CT902" s="401"/>
      <c r="CU902" s="400"/>
      <c r="CV902" s="401"/>
      <c r="CW902" s="400"/>
      <c r="CX902" s="401"/>
      <c r="CY902" s="400"/>
      <c r="CZ902" s="401"/>
      <c r="DA902" s="400"/>
      <c r="DB902" s="401"/>
      <c r="DC902" s="400"/>
      <c r="DD902" s="401"/>
      <c r="DE902" s="400"/>
      <c r="DF902" s="401"/>
      <c r="DG902" s="400"/>
      <c r="DH902" s="401"/>
      <c r="DI902" s="400"/>
      <c r="DJ902" s="401"/>
      <c r="DK902" s="400"/>
      <c r="DL902" s="401"/>
      <c r="DM902" s="400"/>
      <c r="DN902" s="401"/>
      <c r="DO902" s="400"/>
      <c r="DP902" s="401"/>
      <c r="DQ902" s="400"/>
      <c r="DR902" s="401"/>
      <c r="DS902" s="400"/>
      <c r="DT902" s="401"/>
      <c r="DU902" s="400"/>
      <c r="DV902" s="401"/>
      <c r="DW902" s="400"/>
      <c r="DX902" s="401"/>
      <c r="DY902" s="400"/>
      <c r="DZ902" s="401"/>
      <c r="EA902" s="400"/>
      <c r="EB902" s="401"/>
      <c r="EC902" s="400"/>
      <c r="ED902" s="401"/>
      <c r="EE902" s="400"/>
      <c r="EF902" s="401"/>
      <c r="EG902" s="400"/>
      <c r="EH902" s="401"/>
      <c r="EI902" s="400"/>
      <c r="EJ902" s="447"/>
      <c r="EK902" s="511"/>
      <c r="EL902" s="514"/>
      <c r="EM902" s="448"/>
      <c r="EN902" s="344"/>
      <c r="EO902" s="345"/>
      <c r="EP902" s="171">
        <f t="shared" si="961"/>
        <v>0</v>
      </c>
      <c r="EQ902" s="171">
        <f t="shared" si="962"/>
        <v>0</v>
      </c>
      <c r="ER902" s="171">
        <f t="shared" si="963"/>
        <v>0</v>
      </c>
      <c r="ES902" s="171">
        <f t="shared" si="964"/>
        <v>0</v>
      </c>
      <c r="ET902" s="171">
        <f t="shared" si="965"/>
        <v>0</v>
      </c>
      <c r="EU902" s="171">
        <f t="shared" si="966"/>
        <v>0</v>
      </c>
      <c r="EV902" s="172">
        <f t="shared" si="967"/>
        <v>0</v>
      </c>
      <c r="EW902" s="173"/>
      <c r="EX902" s="248">
        <f t="shared" si="1024"/>
        <v>0</v>
      </c>
      <c r="EY902" s="174">
        <f>(L902*regular)+(M902*Cadeirantee)</f>
        <v>0</v>
      </c>
      <c r="EZ902" s="249">
        <f>SUMIF(FG902:GJ902,"&gt;0")</f>
        <v>0</v>
      </c>
      <c r="FA902" s="249">
        <f>SUMIF(FG902:GJ902,"&lt;0")+SUMIF(GN902:HP902,"&lt;0")</f>
        <v>0</v>
      </c>
      <c r="FB902" s="174">
        <v>0</v>
      </c>
      <c r="FC902" s="126">
        <f>N902*km*'VALORES TABELA'!$B$13</f>
        <v>0</v>
      </c>
      <c r="FD902" s="250">
        <f t="shared" ref="FD902:FD905" si="1025">GL902</f>
        <v>0</v>
      </c>
      <c r="FE902" s="105"/>
      <c r="FF902" s="119"/>
      <c r="FG902" s="119"/>
      <c r="FH902" s="119"/>
      <c r="FI902" s="119"/>
      <c r="FJ902" s="119"/>
      <c r="FK902" s="119"/>
      <c r="FL902" s="119"/>
      <c r="FM902" s="119"/>
      <c r="FN902" s="119"/>
      <c r="FO902" s="119"/>
      <c r="FP902" s="119"/>
      <c r="FQ902" s="119"/>
      <c r="FR902" s="119"/>
      <c r="FS902" s="119"/>
      <c r="FT902" s="119"/>
      <c r="FU902" s="119"/>
      <c r="FV902" s="119"/>
      <c r="FW902" s="119"/>
      <c r="FX902" s="119"/>
      <c r="FY902" s="119"/>
      <c r="FZ902" s="119"/>
      <c r="GA902" s="119"/>
      <c r="GB902" s="119"/>
      <c r="GC902" s="119"/>
      <c r="GD902" s="119"/>
      <c r="GE902" s="119"/>
      <c r="GF902" s="119"/>
      <c r="GG902" s="119"/>
      <c r="GH902" s="119"/>
      <c r="GI902" s="119"/>
      <c r="GJ902" s="119"/>
      <c r="GK902" s="251"/>
      <c r="GL902" s="103">
        <f t="shared" si="968"/>
        <v>0</v>
      </c>
      <c r="GM902" s="124"/>
      <c r="GN902" s="104"/>
      <c r="GO902" s="104"/>
      <c r="GP902" s="104"/>
      <c r="GQ902" s="104"/>
      <c r="GR902" s="104"/>
      <c r="GS902" s="104"/>
      <c r="GT902" s="104"/>
      <c r="GU902" s="104"/>
      <c r="GV902" s="104"/>
      <c r="GW902" s="104"/>
      <c r="GX902" s="104"/>
      <c r="GY902" s="104"/>
      <c r="GZ902" s="104"/>
      <c r="HA902" s="104"/>
      <c r="HB902" s="104"/>
      <c r="HC902" s="104"/>
      <c r="HD902" s="104"/>
      <c r="HE902" s="104"/>
      <c r="HF902" s="104"/>
      <c r="HG902" s="104"/>
      <c r="HH902" s="104"/>
      <c r="HI902" s="104"/>
      <c r="HJ902" s="104"/>
      <c r="HK902" s="104"/>
      <c r="HL902" s="104"/>
      <c r="HM902" s="104"/>
      <c r="HN902" s="104"/>
      <c r="HO902" s="104"/>
      <c r="HP902" s="104"/>
      <c r="HQ902" s="64"/>
      <c r="HR902" s="64"/>
      <c r="HS902" s="64"/>
      <c r="HT902" s="64"/>
      <c r="HU902" s="64"/>
      <c r="HV902" s="64"/>
      <c r="HW902" s="105"/>
      <c r="HX902" s="64"/>
      <c r="HY902" s="280">
        <f t="shared" ref="HY902:HY905" si="1026">IF(ISTEXT(EM902), VALUE(EM902), EM902)</f>
        <v>0</v>
      </c>
      <c r="HZ902" s="280">
        <f t="shared" ref="HZ902:HZ905" si="1027">IF(ISTEXT(EN902), VALUE(EN902), EN902)</f>
        <v>0</v>
      </c>
      <c r="IA902" s="280">
        <f t="shared" ref="IA902:IA905" si="1028">IF(ISTEXT(EO902), VALUE(EO902), EO902)</f>
        <v>0</v>
      </c>
      <c r="IB902" s="64"/>
      <c r="IC902" s="64"/>
    </row>
    <row r="903" spans="1:237" s="106" customFormat="1" ht="22.5" customHeight="1" x14ac:dyDescent="0.25">
      <c r="A903" s="368" t="s">
        <v>3982</v>
      </c>
      <c r="B903" s="369" t="s">
        <v>3983</v>
      </c>
      <c r="C903" s="375" t="s">
        <v>3229</v>
      </c>
      <c r="D903" s="371" t="s">
        <v>3984</v>
      </c>
      <c r="E903" s="371" t="s">
        <v>3985</v>
      </c>
      <c r="F903" s="376" t="s">
        <v>3222</v>
      </c>
      <c r="G903" s="376" t="s">
        <v>3223</v>
      </c>
      <c r="H903" s="373" t="s">
        <v>253</v>
      </c>
      <c r="I903" s="374" t="s">
        <v>342</v>
      </c>
      <c r="J903" s="421" t="s">
        <v>3227</v>
      </c>
      <c r="K903" s="422" t="s">
        <v>3231</v>
      </c>
      <c r="L903" s="329">
        <f>CONTINUA!BV903</f>
        <v>0</v>
      </c>
      <c r="M903" s="329">
        <f>CONTINUA!BW903</f>
        <v>0</v>
      </c>
      <c r="N903" s="657"/>
      <c r="O903" s="658" t="s">
        <v>4243</v>
      </c>
      <c r="P903" s="659" t="s">
        <v>206</v>
      </c>
      <c r="Q903" s="400"/>
      <c r="R903" s="401"/>
      <c r="S903" s="400"/>
      <c r="T903" s="401"/>
      <c r="U903" s="400"/>
      <c r="V903" s="401"/>
      <c r="W903" s="400"/>
      <c r="X903" s="401"/>
      <c r="Y903" s="400"/>
      <c r="Z903" s="401"/>
      <c r="AA903" s="400"/>
      <c r="AB903" s="401"/>
      <c r="AC903" s="400"/>
      <c r="AD903" s="401"/>
      <c r="AE903" s="400"/>
      <c r="AF903" s="401"/>
      <c r="AG903" s="400"/>
      <c r="AH903" s="401"/>
      <c r="AI903" s="400"/>
      <c r="AJ903" s="401"/>
      <c r="AK903" s="400"/>
      <c r="AL903" s="401"/>
      <c r="AM903" s="400"/>
      <c r="AN903" s="401"/>
      <c r="AO903" s="400"/>
      <c r="AP903" s="401"/>
      <c r="AQ903" s="400"/>
      <c r="AR903" s="401"/>
      <c r="AS903" s="400"/>
      <c r="AT903" s="401"/>
      <c r="AU903" s="400"/>
      <c r="AV903" s="401"/>
      <c r="AW903" s="400"/>
      <c r="AX903" s="401"/>
      <c r="AY903" s="400"/>
      <c r="AZ903" s="401"/>
      <c r="BA903" s="400"/>
      <c r="BB903" s="401"/>
      <c r="BC903" s="400"/>
      <c r="BD903" s="401"/>
      <c r="BE903" s="400"/>
      <c r="BF903" s="401"/>
      <c r="BG903" s="400"/>
      <c r="BH903" s="401"/>
      <c r="BI903" s="400"/>
      <c r="BJ903" s="401"/>
      <c r="BK903" s="400"/>
      <c r="BL903" s="401"/>
      <c r="BM903" s="400"/>
      <c r="BN903" s="401"/>
      <c r="BO903" s="400"/>
      <c r="BP903" s="401"/>
      <c r="BQ903" s="400"/>
      <c r="BR903" s="401"/>
      <c r="BS903" s="400"/>
      <c r="BT903" s="401"/>
      <c r="BU903" s="400"/>
      <c r="BV903" s="401"/>
      <c r="BW903" s="400"/>
      <c r="BX903" s="401"/>
      <c r="BY903" s="400"/>
      <c r="BZ903" s="401"/>
      <c r="CA903" s="400"/>
      <c r="CB903" s="401"/>
      <c r="CC903" s="400"/>
      <c r="CD903" s="401"/>
      <c r="CE903" s="400"/>
      <c r="CF903" s="401"/>
      <c r="CG903" s="400"/>
      <c r="CH903" s="401"/>
      <c r="CI903" s="400"/>
      <c r="CJ903" s="401"/>
      <c r="CK903" s="400"/>
      <c r="CL903" s="401"/>
      <c r="CM903" s="400"/>
      <c r="CN903" s="401"/>
      <c r="CO903" s="400"/>
      <c r="CP903" s="401"/>
      <c r="CQ903" s="400"/>
      <c r="CR903" s="401"/>
      <c r="CS903" s="400"/>
      <c r="CT903" s="401"/>
      <c r="CU903" s="400"/>
      <c r="CV903" s="401"/>
      <c r="CW903" s="400"/>
      <c r="CX903" s="401"/>
      <c r="CY903" s="400"/>
      <c r="CZ903" s="401"/>
      <c r="DA903" s="400"/>
      <c r="DB903" s="401"/>
      <c r="DC903" s="400"/>
      <c r="DD903" s="401"/>
      <c r="DE903" s="400"/>
      <c r="DF903" s="401"/>
      <c r="DG903" s="400"/>
      <c r="DH903" s="401"/>
      <c r="DI903" s="400"/>
      <c r="DJ903" s="401"/>
      <c r="DK903" s="400"/>
      <c r="DL903" s="401"/>
      <c r="DM903" s="400"/>
      <c r="DN903" s="401"/>
      <c r="DO903" s="400"/>
      <c r="DP903" s="401"/>
      <c r="DQ903" s="400"/>
      <c r="DR903" s="401"/>
      <c r="DS903" s="400"/>
      <c r="DT903" s="401"/>
      <c r="DU903" s="400"/>
      <c r="DV903" s="401"/>
      <c r="DW903" s="400"/>
      <c r="DX903" s="401"/>
      <c r="DY903" s="400"/>
      <c r="DZ903" s="401"/>
      <c r="EA903" s="400"/>
      <c r="EB903" s="401"/>
      <c r="EC903" s="400"/>
      <c r="ED903" s="401"/>
      <c r="EE903" s="400"/>
      <c r="EF903" s="401"/>
      <c r="EG903" s="400"/>
      <c r="EH903" s="401"/>
      <c r="EI903" s="400"/>
      <c r="EJ903" s="447"/>
      <c r="EK903" s="511"/>
      <c r="EL903" s="514"/>
      <c r="EM903" s="448"/>
      <c r="EN903" s="344"/>
      <c r="EO903" s="345"/>
      <c r="EP903" s="171">
        <f t="shared" si="961"/>
        <v>0</v>
      </c>
      <c r="EQ903" s="171">
        <f t="shared" si="962"/>
        <v>0</v>
      </c>
      <c r="ER903" s="171">
        <f t="shared" si="963"/>
        <v>0</v>
      </c>
      <c r="ES903" s="171">
        <f t="shared" si="964"/>
        <v>0</v>
      </c>
      <c r="ET903" s="171">
        <f t="shared" si="965"/>
        <v>0</v>
      </c>
      <c r="EU903" s="171">
        <f t="shared" si="966"/>
        <v>0</v>
      </c>
      <c r="EV903" s="172">
        <f t="shared" si="967"/>
        <v>0</v>
      </c>
      <c r="EW903" s="125"/>
      <c r="EX903" s="248">
        <f t="shared" si="1024"/>
        <v>0</v>
      </c>
      <c r="EY903" s="174">
        <f>(L903*regular)+(M903*Cadeirantee)</f>
        <v>0</v>
      </c>
      <c r="EZ903" s="249">
        <f>SUMIF(FG903:GJ903,"&gt;0")</f>
        <v>0</v>
      </c>
      <c r="FA903" s="249">
        <f>SUMIF(FG903:GJ903,"&lt;0")+SUMIF(GN903:HP903,"&lt;0")</f>
        <v>0</v>
      </c>
      <c r="FB903" s="174">
        <v>0</v>
      </c>
      <c r="FC903" s="126">
        <f>N903*km*'VALORES TABELA'!$B$13</f>
        <v>0</v>
      </c>
      <c r="FD903" s="250">
        <f t="shared" si="1025"/>
        <v>0</v>
      </c>
      <c r="FE903" s="105"/>
      <c r="FF903" s="108"/>
      <c r="FG903" s="108"/>
      <c r="FH903" s="108"/>
      <c r="FI903" s="108"/>
      <c r="FJ903" s="108"/>
      <c r="FK903" s="108"/>
      <c r="FL903" s="108"/>
      <c r="FM903" s="108"/>
      <c r="FN903" s="108"/>
      <c r="FO903" s="108"/>
      <c r="FP903" s="108"/>
      <c r="FQ903" s="108"/>
      <c r="FR903" s="108"/>
      <c r="FS903" s="108"/>
      <c r="FT903" s="108"/>
      <c r="FU903" s="108"/>
      <c r="FV903" s="108"/>
      <c r="FW903" s="108"/>
      <c r="FX903" s="108"/>
      <c r="FY903" s="108"/>
      <c r="FZ903" s="108"/>
      <c r="GA903" s="108"/>
      <c r="GB903" s="108"/>
      <c r="GC903" s="108"/>
      <c r="GD903" s="108"/>
      <c r="GE903" s="108"/>
      <c r="GF903" s="108"/>
      <c r="GG903" s="108"/>
      <c r="GH903" s="108"/>
      <c r="GI903" s="108"/>
      <c r="GJ903" s="108"/>
      <c r="GK903" s="251"/>
      <c r="GL903" s="103">
        <f t="shared" si="968"/>
        <v>0</v>
      </c>
      <c r="GM903" s="124"/>
      <c r="GN903" s="104"/>
      <c r="GO903" s="104"/>
      <c r="GP903" s="104"/>
      <c r="GQ903" s="104"/>
      <c r="GR903" s="104"/>
      <c r="GS903" s="104"/>
      <c r="GT903" s="104"/>
      <c r="GU903" s="104"/>
      <c r="GV903" s="104"/>
      <c r="GW903" s="104"/>
      <c r="GX903" s="104"/>
      <c r="GY903" s="104"/>
      <c r="GZ903" s="104"/>
      <c r="HA903" s="104"/>
      <c r="HB903" s="104"/>
      <c r="HC903" s="104"/>
      <c r="HD903" s="104"/>
      <c r="HE903" s="104"/>
      <c r="HF903" s="104"/>
      <c r="HG903" s="104"/>
      <c r="HH903" s="104"/>
      <c r="HI903" s="104"/>
      <c r="HJ903" s="104"/>
      <c r="HK903" s="104"/>
      <c r="HL903" s="104"/>
      <c r="HM903" s="104"/>
      <c r="HN903" s="104"/>
      <c r="HO903" s="104"/>
      <c r="HP903" s="104"/>
      <c r="HQ903" s="64"/>
      <c r="HR903" s="64"/>
      <c r="HS903" s="64"/>
      <c r="HT903" s="64"/>
      <c r="HU903" s="64"/>
      <c r="HV903" s="64"/>
      <c r="HW903" s="105"/>
      <c r="HX903" s="64"/>
      <c r="HY903" s="280">
        <f t="shared" si="1026"/>
        <v>0</v>
      </c>
      <c r="HZ903" s="280">
        <f t="shared" si="1027"/>
        <v>0</v>
      </c>
      <c r="IA903" s="280">
        <f t="shared" si="1028"/>
        <v>0</v>
      </c>
      <c r="IB903" s="64"/>
      <c r="IC903" s="64"/>
    </row>
    <row r="904" spans="1:237" s="106" customFormat="1" ht="22.5" customHeight="1" x14ac:dyDescent="0.25">
      <c r="A904" s="368" t="s">
        <v>3982</v>
      </c>
      <c r="B904" s="369" t="s">
        <v>3983</v>
      </c>
      <c r="C904" s="375" t="s">
        <v>3229</v>
      </c>
      <c r="D904" s="371" t="s">
        <v>3984</v>
      </c>
      <c r="E904" s="371" t="s">
        <v>3985</v>
      </c>
      <c r="F904" s="376" t="s">
        <v>3222</v>
      </c>
      <c r="G904" s="376" t="s">
        <v>3223</v>
      </c>
      <c r="H904" s="373" t="s">
        <v>253</v>
      </c>
      <c r="I904" s="374" t="s">
        <v>342</v>
      </c>
      <c r="J904" s="421" t="s">
        <v>3227</v>
      </c>
      <c r="K904" s="423" t="s">
        <v>3232</v>
      </c>
      <c r="L904" s="329">
        <f>CONTINUA!BV904</f>
        <v>0</v>
      </c>
      <c r="M904" s="329">
        <f>CONTINUA!BW904</f>
        <v>0</v>
      </c>
      <c r="N904" s="657"/>
      <c r="O904" s="658" t="s">
        <v>4243</v>
      </c>
      <c r="P904" s="659" t="s">
        <v>206</v>
      </c>
      <c r="Q904" s="400"/>
      <c r="R904" s="401"/>
      <c r="S904" s="400"/>
      <c r="T904" s="401"/>
      <c r="U904" s="400"/>
      <c r="V904" s="401"/>
      <c r="W904" s="400"/>
      <c r="X904" s="401"/>
      <c r="Y904" s="400"/>
      <c r="Z904" s="401"/>
      <c r="AA904" s="400"/>
      <c r="AB904" s="401"/>
      <c r="AC904" s="400"/>
      <c r="AD904" s="401"/>
      <c r="AE904" s="400"/>
      <c r="AF904" s="401"/>
      <c r="AG904" s="400"/>
      <c r="AH904" s="401"/>
      <c r="AI904" s="400"/>
      <c r="AJ904" s="401"/>
      <c r="AK904" s="400"/>
      <c r="AL904" s="401"/>
      <c r="AM904" s="400"/>
      <c r="AN904" s="401"/>
      <c r="AO904" s="400"/>
      <c r="AP904" s="401"/>
      <c r="AQ904" s="400"/>
      <c r="AR904" s="401"/>
      <c r="AS904" s="400"/>
      <c r="AT904" s="401"/>
      <c r="AU904" s="400"/>
      <c r="AV904" s="401"/>
      <c r="AW904" s="400"/>
      <c r="AX904" s="401"/>
      <c r="AY904" s="400"/>
      <c r="AZ904" s="401"/>
      <c r="BA904" s="400"/>
      <c r="BB904" s="401"/>
      <c r="BC904" s="400"/>
      <c r="BD904" s="401"/>
      <c r="BE904" s="400"/>
      <c r="BF904" s="401"/>
      <c r="BG904" s="400"/>
      <c r="BH904" s="401"/>
      <c r="BI904" s="400"/>
      <c r="BJ904" s="401"/>
      <c r="BK904" s="400"/>
      <c r="BL904" s="401"/>
      <c r="BM904" s="400"/>
      <c r="BN904" s="401"/>
      <c r="BO904" s="400"/>
      <c r="BP904" s="401"/>
      <c r="BQ904" s="400"/>
      <c r="BR904" s="401"/>
      <c r="BS904" s="400"/>
      <c r="BT904" s="401"/>
      <c r="BU904" s="400"/>
      <c r="BV904" s="401"/>
      <c r="BW904" s="400"/>
      <c r="BX904" s="401"/>
      <c r="BY904" s="400"/>
      <c r="BZ904" s="401"/>
      <c r="CA904" s="400"/>
      <c r="CB904" s="401"/>
      <c r="CC904" s="400"/>
      <c r="CD904" s="401"/>
      <c r="CE904" s="400"/>
      <c r="CF904" s="401"/>
      <c r="CG904" s="400"/>
      <c r="CH904" s="401"/>
      <c r="CI904" s="400"/>
      <c r="CJ904" s="401"/>
      <c r="CK904" s="400"/>
      <c r="CL904" s="401"/>
      <c r="CM904" s="400"/>
      <c r="CN904" s="401"/>
      <c r="CO904" s="400"/>
      <c r="CP904" s="401"/>
      <c r="CQ904" s="400"/>
      <c r="CR904" s="401"/>
      <c r="CS904" s="400"/>
      <c r="CT904" s="401"/>
      <c r="CU904" s="400"/>
      <c r="CV904" s="401"/>
      <c r="CW904" s="400"/>
      <c r="CX904" s="401"/>
      <c r="CY904" s="400"/>
      <c r="CZ904" s="401"/>
      <c r="DA904" s="400"/>
      <c r="DB904" s="401"/>
      <c r="DC904" s="400"/>
      <c r="DD904" s="401"/>
      <c r="DE904" s="400"/>
      <c r="DF904" s="401"/>
      <c r="DG904" s="400"/>
      <c r="DH904" s="401"/>
      <c r="DI904" s="400"/>
      <c r="DJ904" s="401"/>
      <c r="DK904" s="400"/>
      <c r="DL904" s="401"/>
      <c r="DM904" s="400"/>
      <c r="DN904" s="401"/>
      <c r="DO904" s="400"/>
      <c r="DP904" s="401"/>
      <c r="DQ904" s="400"/>
      <c r="DR904" s="401"/>
      <c r="DS904" s="400"/>
      <c r="DT904" s="401"/>
      <c r="DU904" s="400"/>
      <c r="DV904" s="401"/>
      <c r="DW904" s="400"/>
      <c r="DX904" s="401"/>
      <c r="DY904" s="400"/>
      <c r="DZ904" s="401"/>
      <c r="EA904" s="400"/>
      <c r="EB904" s="401"/>
      <c r="EC904" s="400"/>
      <c r="ED904" s="401"/>
      <c r="EE904" s="400"/>
      <c r="EF904" s="401"/>
      <c r="EG904" s="400"/>
      <c r="EH904" s="401"/>
      <c r="EI904" s="400"/>
      <c r="EJ904" s="447"/>
      <c r="EK904" s="511"/>
      <c r="EL904" s="514"/>
      <c r="EM904" s="448"/>
      <c r="EN904" s="344"/>
      <c r="EO904" s="345"/>
      <c r="EP904" s="171">
        <f t="shared" si="961"/>
        <v>0</v>
      </c>
      <c r="EQ904" s="171">
        <f t="shared" si="962"/>
        <v>0</v>
      </c>
      <c r="ER904" s="171">
        <f t="shared" si="963"/>
        <v>0</v>
      </c>
      <c r="ES904" s="171">
        <f t="shared" si="964"/>
        <v>0</v>
      </c>
      <c r="ET904" s="171">
        <f t="shared" si="965"/>
        <v>0</v>
      </c>
      <c r="EU904" s="171">
        <f t="shared" si="966"/>
        <v>0</v>
      </c>
      <c r="EV904" s="172">
        <f t="shared" si="967"/>
        <v>0</v>
      </c>
      <c r="EW904" s="127"/>
      <c r="EX904" s="248">
        <f t="shared" si="1024"/>
        <v>0</v>
      </c>
      <c r="EY904" s="174">
        <f>(L904*regular)+(M904*Cadeirantee)</f>
        <v>0</v>
      </c>
      <c r="EZ904" s="249">
        <f>SUMIF(FG904:GJ904,"&gt;0")</f>
        <v>0</v>
      </c>
      <c r="FA904" s="249">
        <f>SUMIF(FG904:GJ904,"&lt;0")+SUMIF(GN904:HP904,"&lt;0")</f>
        <v>0</v>
      </c>
      <c r="FB904" s="174">
        <v>0</v>
      </c>
      <c r="FC904" s="126">
        <f>N904*km*'VALORES TABELA'!$B$13</f>
        <v>0</v>
      </c>
      <c r="FD904" s="250">
        <f t="shared" si="1025"/>
        <v>0</v>
      </c>
      <c r="FE904" s="105"/>
      <c r="FF904" s="118"/>
      <c r="FG904" s="118"/>
      <c r="FH904" s="118"/>
      <c r="FI904" s="118"/>
      <c r="FJ904" s="118"/>
      <c r="FK904" s="118"/>
      <c r="FL904" s="118"/>
      <c r="FM904" s="118"/>
      <c r="FN904" s="118"/>
      <c r="FO904" s="118"/>
      <c r="FP904" s="118"/>
      <c r="FQ904" s="118"/>
      <c r="FR904" s="118"/>
      <c r="FS904" s="118"/>
      <c r="FT904" s="118"/>
      <c r="FU904" s="118"/>
      <c r="FV904" s="118"/>
      <c r="FW904" s="118"/>
      <c r="FX904" s="118"/>
      <c r="FY904" s="118"/>
      <c r="FZ904" s="118"/>
      <c r="GA904" s="118"/>
      <c r="GB904" s="118"/>
      <c r="GC904" s="118"/>
      <c r="GD904" s="118"/>
      <c r="GE904" s="118"/>
      <c r="GF904" s="118"/>
      <c r="GG904" s="118"/>
      <c r="GH904" s="118"/>
      <c r="GI904" s="118"/>
      <c r="GJ904" s="118"/>
      <c r="GK904" s="252"/>
      <c r="GL904" s="103">
        <f t="shared" si="968"/>
        <v>0</v>
      </c>
      <c r="GM904" s="124"/>
      <c r="GN904" s="104"/>
      <c r="GO904" s="104"/>
      <c r="GP904" s="104"/>
      <c r="GQ904" s="104"/>
      <c r="GR904" s="104"/>
      <c r="GS904" s="104"/>
      <c r="GT904" s="104"/>
      <c r="GU904" s="104"/>
      <c r="GV904" s="104"/>
      <c r="GW904" s="104"/>
      <c r="GX904" s="104"/>
      <c r="GY904" s="104"/>
      <c r="GZ904" s="104"/>
      <c r="HA904" s="104"/>
      <c r="HB904" s="104"/>
      <c r="HC904" s="104"/>
      <c r="HD904" s="104"/>
      <c r="HE904" s="104"/>
      <c r="HF904" s="104"/>
      <c r="HG904" s="104"/>
      <c r="HH904" s="104"/>
      <c r="HI904" s="104"/>
      <c r="HJ904" s="104"/>
      <c r="HK904" s="104"/>
      <c r="HL904" s="104"/>
      <c r="HM904" s="104"/>
      <c r="HN904" s="104"/>
      <c r="HO904" s="104"/>
      <c r="HP904" s="104"/>
      <c r="HQ904" s="64"/>
      <c r="HR904" s="65"/>
      <c r="HS904" s="65"/>
      <c r="HT904" s="65"/>
      <c r="HU904" s="65"/>
      <c r="HV904" s="65"/>
      <c r="HW904" s="105"/>
      <c r="HX904" s="65"/>
      <c r="HY904" s="280">
        <f t="shared" si="1026"/>
        <v>0</v>
      </c>
      <c r="HZ904" s="280">
        <f t="shared" si="1027"/>
        <v>0</v>
      </c>
      <c r="IA904" s="280">
        <f t="shared" si="1028"/>
        <v>0</v>
      </c>
      <c r="IB904" s="65"/>
      <c r="IC904" s="65"/>
    </row>
    <row r="905" spans="1:237" s="106" customFormat="1" ht="22.5" customHeight="1" thickBot="1" x14ac:dyDescent="0.3">
      <c r="A905" s="377" t="s">
        <v>3982</v>
      </c>
      <c r="B905" s="378" t="s">
        <v>3983</v>
      </c>
      <c r="C905" s="379" t="s">
        <v>3229</v>
      </c>
      <c r="D905" s="380" t="s">
        <v>3984</v>
      </c>
      <c r="E905" s="380" t="s">
        <v>3985</v>
      </c>
      <c r="F905" s="381" t="s">
        <v>3222</v>
      </c>
      <c r="G905" s="381" t="s">
        <v>3223</v>
      </c>
      <c r="H905" s="382" t="s">
        <v>253</v>
      </c>
      <c r="I905" s="383" t="s">
        <v>342</v>
      </c>
      <c r="J905" s="421" t="s">
        <v>3227</v>
      </c>
      <c r="K905" s="424" t="s">
        <v>60</v>
      </c>
      <c r="L905" s="329">
        <f>CONTINUA!BV905</f>
        <v>0</v>
      </c>
      <c r="M905" s="329">
        <f>CONTINUA!BW905</f>
        <v>0</v>
      </c>
      <c r="N905" s="657"/>
      <c r="O905" s="658" t="s">
        <v>4243</v>
      </c>
      <c r="P905" s="659" t="s">
        <v>206</v>
      </c>
      <c r="Q905" s="400"/>
      <c r="R905" s="401"/>
      <c r="S905" s="400"/>
      <c r="T905" s="401"/>
      <c r="U905" s="400"/>
      <c r="V905" s="401"/>
      <c r="W905" s="400"/>
      <c r="X905" s="401"/>
      <c r="Y905" s="400"/>
      <c r="Z905" s="401"/>
      <c r="AA905" s="400"/>
      <c r="AB905" s="401"/>
      <c r="AC905" s="400"/>
      <c r="AD905" s="401"/>
      <c r="AE905" s="400"/>
      <c r="AF905" s="401"/>
      <c r="AG905" s="400"/>
      <c r="AH905" s="401"/>
      <c r="AI905" s="400"/>
      <c r="AJ905" s="401"/>
      <c r="AK905" s="400"/>
      <c r="AL905" s="401"/>
      <c r="AM905" s="400"/>
      <c r="AN905" s="401"/>
      <c r="AO905" s="400"/>
      <c r="AP905" s="401"/>
      <c r="AQ905" s="400"/>
      <c r="AR905" s="401"/>
      <c r="AS905" s="400"/>
      <c r="AT905" s="401"/>
      <c r="AU905" s="400"/>
      <c r="AV905" s="401"/>
      <c r="AW905" s="400"/>
      <c r="AX905" s="401"/>
      <c r="AY905" s="400"/>
      <c r="AZ905" s="401"/>
      <c r="BA905" s="400"/>
      <c r="BB905" s="401"/>
      <c r="BC905" s="400"/>
      <c r="BD905" s="401"/>
      <c r="BE905" s="400"/>
      <c r="BF905" s="401"/>
      <c r="BG905" s="400"/>
      <c r="BH905" s="401"/>
      <c r="BI905" s="400"/>
      <c r="BJ905" s="401"/>
      <c r="BK905" s="400"/>
      <c r="BL905" s="401"/>
      <c r="BM905" s="400"/>
      <c r="BN905" s="401"/>
      <c r="BO905" s="400"/>
      <c r="BP905" s="401"/>
      <c r="BQ905" s="400"/>
      <c r="BR905" s="401"/>
      <c r="BS905" s="400"/>
      <c r="BT905" s="401"/>
      <c r="BU905" s="400"/>
      <c r="BV905" s="401"/>
      <c r="BW905" s="400"/>
      <c r="BX905" s="401"/>
      <c r="BY905" s="400"/>
      <c r="BZ905" s="401"/>
      <c r="CA905" s="400"/>
      <c r="CB905" s="401"/>
      <c r="CC905" s="400"/>
      <c r="CD905" s="401"/>
      <c r="CE905" s="400"/>
      <c r="CF905" s="401"/>
      <c r="CG905" s="400"/>
      <c r="CH905" s="401"/>
      <c r="CI905" s="400"/>
      <c r="CJ905" s="401"/>
      <c r="CK905" s="400"/>
      <c r="CL905" s="401"/>
      <c r="CM905" s="400"/>
      <c r="CN905" s="401"/>
      <c r="CO905" s="400"/>
      <c r="CP905" s="401"/>
      <c r="CQ905" s="400"/>
      <c r="CR905" s="401"/>
      <c r="CS905" s="400"/>
      <c r="CT905" s="401"/>
      <c r="CU905" s="400"/>
      <c r="CV905" s="401"/>
      <c r="CW905" s="400"/>
      <c r="CX905" s="401"/>
      <c r="CY905" s="400"/>
      <c r="CZ905" s="401"/>
      <c r="DA905" s="400"/>
      <c r="DB905" s="401"/>
      <c r="DC905" s="400"/>
      <c r="DD905" s="401"/>
      <c r="DE905" s="400"/>
      <c r="DF905" s="401"/>
      <c r="DG905" s="400"/>
      <c r="DH905" s="401"/>
      <c r="DI905" s="400"/>
      <c r="DJ905" s="401"/>
      <c r="DK905" s="400"/>
      <c r="DL905" s="401"/>
      <c r="DM905" s="400"/>
      <c r="DN905" s="401"/>
      <c r="DO905" s="400"/>
      <c r="DP905" s="401"/>
      <c r="DQ905" s="400"/>
      <c r="DR905" s="401"/>
      <c r="DS905" s="400"/>
      <c r="DT905" s="401"/>
      <c r="DU905" s="400"/>
      <c r="DV905" s="401"/>
      <c r="DW905" s="400"/>
      <c r="DX905" s="401"/>
      <c r="DY905" s="400"/>
      <c r="DZ905" s="401"/>
      <c r="EA905" s="400"/>
      <c r="EB905" s="401"/>
      <c r="EC905" s="400"/>
      <c r="ED905" s="401"/>
      <c r="EE905" s="400"/>
      <c r="EF905" s="401"/>
      <c r="EG905" s="400"/>
      <c r="EH905" s="401"/>
      <c r="EI905" s="400"/>
      <c r="EJ905" s="447"/>
      <c r="EK905" s="512"/>
      <c r="EL905" s="515"/>
      <c r="EM905" s="450"/>
      <c r="EN905" s="348"/>
      <c r="EO905" s="348"/>
      <c r="EP905" s="179">
        <f t="shared" si="961"/>
        <v>0</v>
      </c>
      <c r="EQ905" s="179">
        <f t="shared" si="962"/>
        <v>0</v>
      </c>
      <c r="ER905" s="179">
        <f t="shared" si="963"/>
        <v>0</v>
      </c>
      <c r="ES905" s="179">
        <f t="shared" si="964"/>
        <v>0</v>
      </c>
      <c r="ET905" s="179">
        <f t="shared" si="965"/>
        <v>0</v>
      </c>
      <c r="EU905" s="179">
        <f t="shared" si="966"/>
        <v>0</v>
      </c>
      <c r="EV905" s="172">
        <f t="shared" si="967"/>
        <v>0</v>
      </c>
      <c r="EW905" s="253"/>
      <c r="EX905" s="254">
        <v>0</v>
      </c>
      <c r="EY905" s="180">
        <v>0</v>
      </c>
      <c r="EZ905" s="255">
        <v>0</v>
      </c>
      <c r="FA905" s="255">
        <v>0</v>
      </c>
      <c r="FB905" s="180">
        <f>SUM(FF905:GI905)/2</f>
        <v>0</v>
      </c>
      <c r="FC905" s="256">
        <f>N905*km*'VALORES TABELA'!$B$13</f>
        <v>0</v>
      </c>
      <c r="FD905" s="250">
        <f t="shared" si="1025"/>
        <v>0</v>
      </c>
      <c r="FE905" s="257"/>
      <c r="FF905" s="181">
        <f>((Q905+S905)*Percapita)+((R905+T905)*Cadeirante)</f>
        <v>0</v>
      </c>
      <c r="FG905" s="181">
        <f>((U905+W905)*Percapita/30*FG$4)+((V905+X905)*Cadeirante/30*FG$4)</f>
        <v>0</v>
      </c>
      <c r="FH905" s="181">
        <f>((Y905+AA905)*Percapita/30*FH$4)+((Z905+AB905)*Cadeirante/30*FH$4)</f>
        <v>0</v>
      </c>
      <c r="FI905" s="181">
        <f>((AC905+AE905)*Percapita/30*FI$4)+((AD905+AF905)*Cadeirante/30*FI$4)</f>
        <v>0</v>
      </c>
      <c r="FJ905" s="181">
        <f>((AG905+AI905)*Percapita/30*FJ$4)+((AH905+AJ905)*Cadeirante/30*FJ$4)</f>
        <v>0</v>
      </c>
      <c r="FK905" s="181">
        <f>((AK905+AM905)*Percapita/30*FK$4)+((AL905+AN905)*Cadeirante/30*FK$4)</f>
        <v>0</v>
      </c>
      <c r="FL905" s="181">
        <f>((AO905+AQ905)*Percapita/30*FL$4)+((AP905+AR905)*Cadeirante/30*FL$4)</f>
        <v>0</v>
      </c>
      <c r="FM905" s="181">
        <f>((AS905+AU905)*Percapita/30*FM$4)+((AT905+AV905)*Cadeirante/30*FM$4)</f>
        <v>0</v>
      </c>
      <c r="FN905" s="181">
        <f>((AW905+AY905)*Percapita/30*FN$4)+((AX905+AZ905)*Cadeirante/30*FN$4)</f>
        <v>0</v>
      </c>
      <c r="FO905" s="181">
        <f>((BA905+BC905)*Percapita/30*FO$4)+((BB905+BD905)*Cadeirante/30*FO$4)</f>
        <v>0</v>
      </c>
      <c r="FP905" s="181">
        <f>((BE905+BG905)*Percapita/30*FP$4)+((BF905+BH905)*Cadeirante/30*FP$4)</f>
        <v>0</v>
      </c>
      <c r="FQ905" s="181">
        <f>((BI905+BK905)*Percapita/30*FQ$4)+((BJ905+BL905)*Cadeirante/30*FQ$4)</f>
        <v>0</v>
      </c>
      <c r="FR905" s="181">
        <f>((BM905+BO905)*Percapita/30*FR$4)+((BN905+BP905)*Cadeirante/30*FR$4)</f>
        <v>0</v>
      </c>
      <c r="FS905" s="181">
        <f>((BQ905+BS905)*Percapita/30*FS$4)+((BR905+BT905)*Cadeirante/30*FS$4)</f>
        <v>0</v>
      </c>
      <c r="FT905" s="181">
        <f>((BU905+BW905)*Percapita/30*FT$4)+((BV905+BX905)*Cadeirante/30*FT$4)</f>
        <v>0</v>
      </c>
      <c r="FU905" s="181">
        <f>((BY905+CA905)*Percapita/30*FU$4)+((BZ905+CB905)*Cadeirante/30*FU$4)</f>
        <v>0</v>
      </c>
      <c r="FV905" s="181">
        <f>((CC905+CE905)*Percapita/30*FV$4)+((CD905+CF905)*Cadeirante/30*FV$4)</f>
        <v>0</v>
      </c>
      <c r="FW905" s="181">
        <f>((CG905+CI905)*Percapita/30*FW$4)+((CI905+CK905)*Cadeirante/30*FW$4)</f>
        <v>0</v>
      </c>
      <c r="FX905" s="181">
        <f>((CK905+CM905)*Percapita/30*FX$4)+((CL905+CN905)*Cadeirante/30*FX$4)</f>
        <v>0</v>
      </c>
      <c r="FY905" s="181">
        <f>((CO905+CQ905)*Percapita/30*FY$4)+((CP905+CR905)*Cadeirante/30*FY$4)</f>
        <v>0</v>
      </c>
      <c r="FZ905" s="181">
        <f>((CS905+CU905)*Percapita/30*FZ$4)+((CT905+CV905)*Cadeirante/30*FZ$4)</f>
        <v>0</v>
      </c>
      <c r="GA905" s="181">
        <f>((CW905+CY905)*Percapita/30*GA$4)+((CX905+CZ905)*Cadeirante/30*GA$4)</f>
        <v>0</v>
      </c>
      <c r="GB905" s="181">
        <f>((DA905+DC905)*Percapita/30*GB$4)+((DB905+DD905)*Cadeirante/30*GB$4)</f>
        <v>0</v>
      </c>
      <c r="GC905" s="181">
        <f>((DE905+DG905)*Percapita/30*GC$4)+((DF905+DH905)*Cadeirante/30*GC$4)</f>
        <v>0</v>
      </c>
      <c r="GD905" s="181">
        <f>((DI905+DK905)*Percapita/30*GD$4)+((DJ905+DL905)*Cadeirante/30*GD$4)</f>
        <v>0</v>
      </c>
      <c r="GE905" s="181">
        <f>((DM905+DO905)*Percapita/30*GE$4)+((DN905+DP905)*Cadeirante/30*GE$4)</f>
        <v>0</v>
      </c>
      <c r="GF905" s="181">
        <f>((DQ905+DS905)*Percapita/30*GF$4)+((DR905+DT905)*Cadeirante/30*GF$4)</f>
        <v>0</v>
      </c>
      <c r="GG905" s="181">
        <f>((DU905+DW905)*Percapita/30*GG$4)+((DV905+DX905)*Cadeirante/30*GG$4)</f>
        <v>0</v>
      </c>
      <c r="GH905" s="181">
        <f>((DY905+EA905)*Percapita/30*GH$4)+((DZ905+EB905)*Cadeirante/30*GH$4)</f>
        <v>0</v>
      </c>
      <c r="GI905" s="181">
        <f>((EC905+EE905)*Percapita/30*GI$4)+((ED905+EF905)*Cadeirante/30*GI$4)</f>
        <v>0</v>
      </c>
      <c r="GJ905" s="181">
        <f>((EG905+EI905)*Percapita)+((EH905+EJ905)*Cadeirante)</f>
        <v>0</v>
      </c>
      <c r="GK905" s="258"/>
      <c r="GL905" s="103">
        <f t="shared" si="968"/>
        <v>0</v>
      </c>
      <c r="GM905" s="124"/>
      <c r="GN905" s="182"/>
      <c r="GO905" s="182"/>
      <c r="GP905" s="182"/>
      <c r="GQ905" s="182"/>
      <c r="GR905" s="182"/>
      <c r="GS905" s="182"/>
      <c r="GT905" s="182"/>
      <c r="GU905" s="182"/>
      <c r="GV905" s="182"/>
      <c r="GW905" s="182"/>
      <c r="GX905" s="182"/>
      <c r="GY905" s="182"/>
      <c r="GZ905" s="182"/>
      <c r="HA905" s="182"/>
      <c r="HB905" s="182"/>
      <c r="HC905" s="182"/>
      <c r="HD905" s="182"/>
      <c r="HE905" s="182"/>
      <c r="HF905" s="182"/>
      <c r="HG905" s="182"/>
      <c r="HH905" s="182"/>
      <c r="HI905" s="182"/>
      <c r="HJ905" s="182"/>
      <c r="HK905" s="182"/>
      <c r="HL905" s="182"/>
      <c r="HM905" s="182"/>
      <c r="HN905" s="182"/>
      <c r="HO905" s="182"/>
      <c r="HP905" s="259"/>
      <c r="HQ905" s="64"/>
      <c r="HW905" s="257"/>
      <c r="HY905" s="280">
        <f t="shared" si="1026"/>
        <v>0</v>
      </c>
      <c r="HZ905" s="280">
        <f t="shared" si="1027"/>
        <v>0</v>
      </c>
      <c r="IA905" s="280">
        <f t="shared" si="1028"/>
        <v>0</v>
      </c>
    </row>
    <row r="906" spans="1:237" s="106" customFormat="1" ht="22.5" customHeight="1" x14ac:dyDescent="0.25">
      <c r="A906" t="s">
        <v>3986</v>
      </c>
      <c r="B906" s="522" t="s">
        <v>3987</v>
      </c>
      <c r="C906" s="523">
        <v>1</v>
      </c>
      <c r="D906" s="524" t="s">
        <v>3988</v>
      </c>
      <c r="E906" s="524" t="s">
        <v>3989</v>
      </c>
      <c r="F906" s="525" t="s">
        <v>3222</v>
      </c>
      <c r="G906" s="525" t="s">
        <v>3223</v>
      </c>
      <c r="H906" s="350" t="s">
        <v>203</v>
      </c>
      <c r="I906" s="351" t="s">
        <v>3990</v>
      </c>
      <c r="J906" s="409" t="s">
        <v>3227</v>
      </c>
      <c r="K906" s="410" t="s">
        <v>3228</v>
      </c>
      <c r="L906" s="329">
        <f>CONTINUA!BV906</f>
        <v>0</v>
      </c>
      <c r="M906" s="329">
        <f>CONTINUA!BW906</f>
        <v>0</v>
      </c>
      <c r="N906" s="657"/>
      <c r="O906" s="658" t="s">
        <v>4244</v>
      </c>
      <c r="P906" s="659" t="s">
        <v>206</v>
      </c>
      <c r="Q906" s="400"/>
      <c r="R906" s="401"/>
      <c r="S906" s="400"/>
      <c r="T906" s="401"/>
      <c r="U906" s="400"/>
      <c r="V906" s="401"/>
      <c r="W906" s="400"/>
      <c r="X906" s="401"/>
      <c r="Y906" s="400"/>
      <c r="Z906" s="401"/>
      <c r="AA906" s="400"/>
      <c r="AB906" s="401"/>
      <c r="AC906" s="400"/>
      <c r="AD906" s="401"/>
      <c r="AE906" s="400"/>
      <c r="AF906" s="401"/>
      <c r="AG906" s="400"/>
      <c r="AH906" s="401"/>
      <c r="AI906" s="400"/>
      <c r="AJ906" s="401"/>
      <c r="AK906" s="400"/>
      <c r="AL906" s="401"/>
      <c r="AM906" s="400"/>
      <c r="AN906" s="401"/>
      <c r="AO906" s="400"/>
      <c r="AP906" s="401"/>
      <c r="AQ906" s="400"/>
      <c r="AR906" s="401"/>
      <c r="AS906" s="400"/>
      <c r="AT906" s="401"/>
      <c r="AU906" s="400"/>
      <c r="AV906" s="401"/>
      <c r="AW906" s="400"/>
      <c r="AX906" s="401"/>
      <c r="AY906" s="400"/>
      <c r="AZ906" s="401"/>
      <c r="BA906" s="400"/>
      <c r="BB906" s="401"/>
      <c r="BC906" s="400"/>
      <c r="BD906" s="401"/>
      <c r="BE906" s="400"/>
      <c r="BF906" s="401"/>
      <c r="BG906" s="400"/>
      <c r="BH906" s="401"/>
      <c r="BI906" s="400"/>
      <c r="BJ906" s="401"/>
      <c r="BK906" s="400"/>
      <c r="BL906" s="401"/>
      <c r="BM906" s="400"/>
      <c r="BN906" s="401"/>
      <c r="BO906" s="400"/>
      <c r="BP906" s="401"/>
      <c r="BQ906" s="400"/>
      <c r="BR906" s="401"/>
      <c r="BS906" s="400"/>
      <c r="BT906" s="401"/>
      <c r="BU906" s="400"/>
      <c r="BV906" s="401"/>
      <c r="BW906" s="400"/>
      <c r="BX906" s="401"/>
      <c r="BY906" s="400"/>
      <c r="BZ906" s="401"/>
      <c r="CA906" s="400"/>
      <c r="CB906" s="401"/>
      <c r="CC906" s="400"/>
      <c r="CD906" s="401"/>
      <c r="CE906" s="400"/>
      <c r="CF906" s="401"/>
      <c r="CG906" s="400"/>
      <c r="CH906" s="401"/>
      <c r="CI906" s="400"/>
      <c r="CJ906" s="401"/>
      <c r="CK906" s="400"/>
      <c r="CL906" s="401"/>
      <c r="CM906" s="400"/>
      <c r="CN906" s="401"/>
      <c r="CO906" s="400"/>
      <c r="CP906" s="401"/>
      <c r="CQ906" s="400"/>
      <c r="CR906" s="401"/>
      <c r="CS906" s="400"/>
      <c r="CT906" s="401"/>
      <c r="CU906" s="400"/>
      <c r="CV906" s="401"/>
      <c r="CW906" s="400"/>
      <c r="CX906" s="401"/>
      <c r="CY906" s="400"/>
      <c r="CZ906" s="401"/>
      <c r="DA906" s="400"/>
      <c r="DB906" s="401"/>
      <c r="DC906" s="400"/>
      <c r="DD906" s="401"/>
      <c r="DE906" s="400"/>
      <c r="DF906" s="401"/>
      <c r="DG906" s="400"/>
      <c r="DH906" s="401"/>
      <c r="DI906" s="400"/>
      <c r="DJ906" s="401"/>
      <c r="DK906" s="400"/>
      <c r="DL906" s="401"/>
      <c r="DM906" s="400"/>
      <c r="DN906" s="401"/>
      <c r="DO906" s="400"/>
      <c r="DP906" s="401"/>
      <c r="DQ906" s="400"/>
      <c r="DR906" s="401"/>
      <c r="DS906" s="400"/>
      <c r="DT906" s="401"/>
      <c r="DU906" s="400"/>
      <c r="DV906" s="401"/>
      <c r="DW906" s="400"/>
      <c r="DX906" s="401"/>
      <c r="DY906" s="400"/>
      <c r="DZ906" s="401"/>
      <c r="EA906" s="400"/>
      <c r="EB906" s="401"/>
      <c r="EC906" s="400"/>
      <c r="ED906" s="401"/>
      <c r="EE906" s="400"/>
      <c r="EF906" s="401"/>
      <c r="EG906" s="400"/>
      <c r="EH906" s="401"/>
      <c r="EI906" s="400"/>
      <c r="EJ906" s="447"/>
      <c r="EK906" s="510"/>
      <c r="EL906" s="513"/>
      <c r="EM906" s="520"/>
      <c r="EN906" s="520"/>
      <c r="EO906" s="520"/>
      <c r="EP906" s="171">
        <f t="shared" si="961"/>
        <v>0</v>
      </c>
      <c r="EQ906" s="171">
        <f t="shared" si="962"/>
        <v>0</v>
      </c>
      <c r="ER906" s="171">
        <f t="shared" si="963"/>
        <v>0</v>
      </c>
      <c r="ES906" s="171">
        <f t="shared" si="964"/>
        <v>0</v>
      </c>
      <c r="ET906" s="171">
        <f t="shared" si="965"/>
        <v>0</v>
      </c>
      <c r="EU906" s="171">
        <f t="shared" si="966"/>
        <v>0</v>
      </c>
      <c r="EV906" s="172">
        <f t="shared" si="967"/>
        <v>0</v>
      </c>
      <c r="EW906" s="367">
        <f>IF(C906=4,IF(MAX(Q906:EJ908)&gt;0,(Especiall/30*(IF(($G906-$F906)=($G$5-$F$5),30,IF(DAY($G906)=31,($G906-$F906),($G906-$F906)+1)))),0),0)</f>
        <v>0</v>
      </c>
      <c r="EX906" s="248">
        <f t="shared" ref="EX906:EX909" si="1029">FF906</f>
        <v>13270.970000000001</v>
      </c>
      <c r="EY906" s="174">
        <f>(L906*regular)+(M906*Cadeirantee)</f>
        <v>0</v>
      </c>
      <c r="EZ906" s="249">
        <f>SUMIF(FG906:GJ906,"&gt;0")</f>
        <v>51.364000000000004</v>
      </c>
      <c r="FA906" s="249">
        <f>SUMIF(FG906:GJ906,"&lt;0")+SUMIF(GN906:HP906,"&lt;0")</f>
        <v>-38.523000000000003</v>
      </c>
      <c r="FB906" s="174">
        <v>0</v>
      </c>
      <c r="FC906" s="175">
        <f>N906*km*'VALORES TABELA'!$B$13</f>
        <v>0</v>
      </c>
      <c r="FD906" s="250">
        <f>GL906</f>
        <v>0</v>
      </c>
      <c r="FE906" s="176">
        <f>(EW906+EW907+EW908+EW909+EX906+EX907+EX908+EX909+EY906+EY907+EY908+EY909+EY910+EZ906+EZ907+EZ908+EZ909+FA906+FA907+FA908+FA909+FC906+FC907+FC908+FC909+HY906-HZ906-IA906+FD906+FD907+FD908+FD909+FB910)</f>
        <v>13283.811000000002</v>
      </c>
      <c r="FF906" s="177">
        <f>IF(C906=4,SUM(Q906+Q907+Q908+S906+S907+S908)*Percapita/30*FF$4+(R906+R907+R908+T906+T907+T908)*Cadeirante/30*FF$4,IF(C906=3,IF(Q909+S909=10,Fixo/30*FF$4+(Q906+Q907+Q908+S906+S907+S908)*Percapita/30*FF$4+(R909+T909)*Cadeirante/30*FF$4,IF(Q909+S909&lt;=9,(Q909+S909)*Crechee/30*FF$4)+(R909+T909)*Cadeirante/30*FF$4+(Q906+Q907+Q908+S906+S907+S908)*Percapita/30*FF$4)+IF(Q909+S909&gt;=11,Fixo/30*FF$4+(Q909+S909-10)*Crechee/30*FF$4,0),IF(C906=2,IF(R906+R907+R908+R909+T906+T907+T908+T909=1,Cadeirante/30*FF$4,IF(R906+R907+R908+R909+T906+T907+T908+T909=2,Fixo/30*FF$4,IF(R906+R907+R908+R909+T906+T907+T908+T909&gt;2,Fixo/30*FF$4+(R906+R907+R908+R909+T906+T907+T908+T909-2)*Cadeirante/30*FF$4)))+(Q906+Q907+Q908+S906+S907+S908)*Percapita/30*FF$4+(Q909+S909)*Crechee/30*FF$4,IF(C906=1,IF(Q906+Q907+Q908+R906+R907+R908+S906+S907+S908+T906+T907+T908&lt;=15,(Q906+Q907+Q908+S906+S907+S908)*Percapita/30*FF$4,IF(Q906+Q907+Q908+R906+R907+R908+S906+S907+S908+T906+T907+T908&gt;=16,Fixo/30*FF$4+(Q906+Q907+Q908+R906+R907+R908+S906+S907+S908+T906+T907-16)*Percapita/30*FF$4))))))</f>
        <v>13270.970000000001</v>
      </c>
      <c r="FG906" s="177">
        <f>IF(C906=4,SUM(U906+U907+U908+W906+W907+W908)*Percapita/30*FG$4+(V906+V907+V908+X906+X907+X908)*Cadeirante/30*FG$4,IF(C906=3,IF(U909+W909=10,Fixo/30*FG$4+(U906+U907+U908+W906+W907+W908)*Percapita/30*FG$4+(V909+X909)*Cadeirante/30*FG$4,IF(U909+W909&lt;=9,(U909+W909)*Crechee/30*FG$4)+(V909+X909)*Cadeirante/30*FG$4+(U906+U907+U908+W906+W907+W908)*Percapita/30*FG$4)+IF(U909+W909&gt;=11,Fixo/30*FG$4+(U909+W909-10)*Crechee/30*FG$4,0),IF(C906=2,IF(V906+V907+V908+V909+X906+X907+X908+X909=1,Cadeirante/30*FG$4,IF(V906+V907+V908+V909+X906+X907+X908+X909=2,Fixo/30*FG$4,IF(V906+V907+V908+V909+X906+X907+X908+X909&gt;2,Fixo/30*FG$4+(V906+V907+V908+V909+X906+X907+X908+X909-2)*Cadeirante/30*FG$4)))+(U906+U907+U908+W906+W907+W908)*Percapita/30*FG$4+(U909+W909)*Crechee/30*FG$4,IF(C906=1,IF(U906+U907+U908+V906+V907+V908+W906+W907+W908+X906+X907+X908&lt;=15,(U906+U907+U908+W906+W907+W908)*Percapita/30*FG$4,IF(U906+U907+U908+V906+V907+V908+W906+W907+W908+X906+X907+X908&gt;=16,Fixo/30*FG$4+(U906+U907+U908+V906+V907+V908+W906+W907+W908+X906+X907-16)*Percapita/30*FG$4))))))</f>
        <v>0</v>
      </c>
      <c r="FH906" s="177">
        <f>IF(C906=4,SUM(Y906+Y907+Y908+AA906+AA907+AA908)*Percapita/30*FH$4+(Z906+Z907+Z908+AB906+AB907+AB908)*Cadeirante/30*FH$4,IF(C906=3,IF(Y909+AA909=10,Fixo/30*FH$4+(Y906+Y907+Y908+AA906+AA907+AA908)*Percapita/30*FH$4+(Z909+AB909)*Cadeirante/30*FH$4,IF(Y909+AA909&lt;=9,(Y909+AA909)*Crechee/30*FH$4)+(Z909+AB909)*Cadeirante/30*FH$4+(Y906+Y907+Y908+AA906+AA907+AA908)*Percapita/30*FH$4)+IF(Y909+AA909&gt;=11,Fixo/30*FH$4+(Y909+AA909-10)*Crechee/30*FH$4,0),IF(C906=2,IF(Z906+Z907+Z908+Z909+AB906+AB907+AB908+AB909=1,Cadeirante/30*FH$4,IF(Z906+Z907+Z908+Z909+AB906+AB907+AB908+AB909=2,Fixo/30*FH$4,IF(Z906+Z907+Z908+Z909+AB906+AB907+AB908+AB909&gt;2,Fixo/30*FH$4+(Z906+Z907+Z908+Z909+AB906+AB907+AB908+AB909-2)*Cadeirante/30*FH$4)))+(Y906+Y907+Y908+AA906+AA907+AA908)*Percapita/30*FH$4+(Y909+AA909)*Crechee/30*FH$4,IF(C906=1,IF(Y906+Y907+Y908+Z906+Z907+Z908+AA906+AA907+AA908+AB906+AB907+AB908&lt;=15,(Y906+Y907+Y908+AA906+AA907+AA908)*Percapita/30*FH$4,IF(Y906+Y907+Y908+Z906+Z907+Z908+AA906+AA907+AA908+AB906+AB907+AB908&gt;=16,Fixo/30*FH$4+(Y906+Y907+Y908+Z906+Z907+Z908+AA906+AA907+AA908+AB906+AB907-16)*Percapita/30*FH$4))))))</f>
        <v>0</v>
      </c>
      <c r="FI906" s="177">
        <f>IF(C906=4,SUM(AC906+AC907+AC908+AE906+AE907+AE908)*Percapita/30*FI$4+(AD906+AD907+AD908+AF906+AF907+AF908)*Cadeirante/30*FI$4,IF(C906=3,IF(AC909+AE909=10,Fixo/30*FI$4+(AC906+AC907+AC908+AE906+AE907+AE908)*Percapita/30*FI$4+(AD909+AF909)*Cadeirante/30*FI$4,IF(AC909+AE909&lt;=9,(AC909+AE909)*Crechee/30*FI$4)+(AD909+AF909)*Cadeirante/30*FI$4+(AC906+AC907+AC908+AE906+AE907+AE908)*Percapita/30*FI$4)+IF(AC909+AE909&gt;=11,Fixo/30*FI$4+(AC909+AE909-10)*Crechee/30*FI$4,0),IF(C906=2,IF(AD906+AD907+AD908+AD909+AF906+AF907+AF908+AF909=1,Cadeirante/30*FI$4,IF(AD906+AD907+AD908+AD909+AF906+AF907+AF908+AF909=2,Fixo/30*FI$4,IF(AD906+AD907+AD908+AD909+AF906+AF907+AF908+AF909&gt;2,Fixo/30*FI$4+(AD906+AD907+AD908+AD909+AF906+AF907+AF908+AF909-2)*Cadeirante/30*FI$4)))+(AC906+AC907+AC908+AE906+AE907+AE908)*Percapita/30*FI$4+(AC909+AE909)*Crechee/30*FI$4,IF(C906=1,IF(AC906+AC907+AC908+AD906+AD907+AD908+AE906+AE907+AE908+AF906+AF907+AF908&lt;=15,(AC906+AC907+AC908+AE906+AE907+AE908)*Percapita/30*FI$4,IF(AC906+AC907+AC908+AD906+AD907+AD908+AE906+AE907+AE908+AF906+AF907+AF908&gt;=16,Fixo/30*FI$4+(AC906+AC907+AC908+AD906+AD907+AD908+AE906+AE907+AE908+AF906+AF907-16)*Percapita/30*FI$4))))))</f>
        <v>0</v>
      </c>
      <c r="FJ906" s="177">
        <f>IF(C906=4,SUM(AG906+AG907+AG908+AI906+AI907+AI908)*Percapita/30*FJ$4+(AH906+AH907+AH908+AJ906+AJ907+AJ908)*Cadeirante/30*FJ$4,IF(C906=3,IF(AG909+AI909=10,Fixo/30*FJ$4+(AG906+AG907+AG908+AI906+AI907+AI908)*Percapita/30*FJ$4+(AH909+AJ909)*Cadeirante/30*FJ$4,IF(AG909+AI909&lt;=9,(AG909+AI909)*Crechee/30*FJ$4)+(AH909+AJ909)*Cadeirante/30*FJ$4+(AG906+AG907+AG908+AI906+AI907+AI908)*Percapita/30*FJ$4)+IF(AG909+AI909&gt;=11,Fixo/30*FJ$4+(AG909+AI909-10)*Crechee/30*FJ$4,0),IF(C906=2,IF(AH906+AH907+AH908+AH909+AJ906+AJ907+AJ908+AJ909=1,Cadeirante/30*FJ$4,IF(AH906+AH907+AH908+AH909+AJ906+AJ907+AJ908+AJ909=2,Fixo/30*FJ$4,IF(AH906+AH907+AH908+AH909+AJ906+AJ907+AJ908+AJ909&gt;2,Fixo/30*FJ$4+(AH906+AH907+AH908+AH909+AJ906+AJ907+AJ908+AJ909-2)*Cadeirante/30*FJ$4)))+(AG906+AG907+AG908+AI906+AI907+AI908)*Percapita/30*FJ$4+(AG909+AI909)*Crechee/30*FJ$4,IF(C906=1,IF(AG906+AG907+AG908+AH906+AH907+AH908+AI906+AI907+AI908+AJ906+AJ907+AJ908&lt;=15,(AG906+AG907+AG908+AI906+AI907+AI908)*Percapita/30*FJ$4,IF(AG906+AG907+AG908+AH906+AH907+AH908+AI906+AI907+AI908+AJ906+AJ907+AJ908&gt;=16,Fixo/30*FJ$4+(AG906+AG907+AG908+AH906+AH907+AH908+AI906+AI907+AI908+AJ906+AJ907-16)*Percapita/30*FJ$4))))))</f>
        <v>0</v>
      </c>
      <c r="FK906" s="177">
        <f>IF(C906=4,SUM(AK906+AK907+AK908+AM906+AM907+AM908)*Percapita/30*FK$4+(AL906+AL907+AL908+AN906+AN907+AN908)*Cadeirante/30*FK$4,IF(C906=3,IF(AK909+AM909=10,Fixo/30*FK$4+(AK906+AK907+AK908+AM906+AM907+AM908)*Percapita/30*FK$4+(AL909+AN909)*Cadeirante/30*FK$4,IF(AK909+AM909&lt;=9,(AK909+AM909)*Crechee/30*FK$4)+(AL909+AN909)*Cadeirante/30*FK$4+(AK906+AK907+AK908+AM906+AM907+AM908)*Percapita/30*FK$4)+IF(AK909+AM909&gt;=11,Fixo/30*FK$4+(AK909+AM909-10)*Crechee/30*FK$4,0),IF(C906=2,IF(AL906+AL907+AL908+AL909+AN906+AN907+AN908+AN909=1,Cadeirante/30*FK$4,IF(AL906+AL907+AL908+AL909+AN906+AN907+AN908+AN909=2,Fixo/30*FK$4,IF(AL906+AL907+AL908+AL909+AN906+AN907+AN908+AN909&gt;2,Fixo/30*FK$4+(AL906+AL907+AL908+AL909+AN906+AN907+AN908+AN909-2)*Cadeirante/30*FK$4)))+(AK906+AK907+AK908+AM906+AM907+AM908)*Percapita/30*FK$4+(AK909+AM909)*Crechee/30*FK$4,IF(C906=1,IF(AK906+AK907+AK908+AL906+AL907+AL908+AM906+AM907+AM908+AN906+AN907+AN908&lt;=15,(AK906+AK907+AK908+AM906+AM907+AM908)*Percapita/30*FK$4,IF(AK906+AK907+AK908+AL906+AL907+AL908+AM906+AM907+AM908+AN906+AN907+AN908&gt;=16,Fixo/30*FK$4+(AK906+AK907+AK908+AL906+AL907+AL908+AM906+AM907+AM908+AN906+AN907-16)*Percapita/30*FK$4))))))</f>
        <v>0</v>
      </c>
      <c r="FL906" s="177">
        <f>IF(C906=4,SUM(AO906+AO907+AO908+AQ906+AQ907+AQ908)*Percapita/30*FL$4+(AP906+AP907+AP908+AR906+AR907+AR908)*Cadeirante/30*FL$4,IF(C906=3,IF(AO909+AQ909=10,Fixo/30*FL$4+(AO906+AO907+AO908+AQ906+AQ907+AQ908)*Percapita/30*FL$4+(AP909+AR909)*Cadeirante/30*FL$4,IF(AO909+AQ909&lt;=9,(AO909+AQ909)*Crechee/30*FL$4)+(AP909+AR909)*Cadeirante/30*FL$4+(AO906+AO907+AO908+AQ906+AQ907+AQ908)*Percapita/30*FL$4)+IF(AO909+AQ909&gt;=11,Fixo/30*FL$4+(AO909+AQ909-10)*Crechee/30*FL$4,0),IF(C906=2,IF(AP906+AP907+AP908+AP909+AR906+AR907+AR908+AR909=1,Cadeirante/30*FL$4,IF(AP906+AP907+AP908+AP909+AR906+AR907+AR908+AR909=2,Fixo/30*FL$4,IF(AP906+AP907+AP908+AP909+AR906+AR907+AR908+AR909&gt;2,Fixo/30*FL$4+(AP906+AP907+AP908+AP909+AR906+AR907+AR908+AR909-2)*Cadeirante/30*FL$4)))+(AO906+AO907+AO908+AQ906+AQ907+AQ908)*Percapita/30*FL$4+(AO909+AQ909)*Crechee/30*FL$4,IF(C906=1,IF(AO906+AO907+AO908+AP906+AP907+AP908+AQ906+AQ907+AQ908+AR906+AR907+AR908&lt;=15,(AO906+AO907+AO908+AQ906+AQ907+AQ908)*Percapita/30*FL$4,IF(AO906+AO907+AO908+AP906+AP907+AP908+AQ906+AQ907+AQ908+AR906+AR907+AR908&gt;=16,Fixo/30*FL$4+(AO906+AO907+AO908+AP906+AP907+AP908+AQ906+AQ907+AQ908+AR906+AR907-16)*Percapita/30*FL$4))))))</f>
        <v>0</v>
      </c>
      <c r="FM906" s="177">
        <f>IF(C906=4,SUM(AS906+AS907+AS908+AU906+AU907+AU908)*Percapita/30*FM$4+(AT906+AT907+AT908+AV906+AV907+AV908)*Cadeirante/30*FM$4,IF(C906=3,IF(AS909+AU909=10,Fixo/30*FM$4+(AS906+AS907+AS908+AU906+AU907+AU908)*Percapita/30*FM$4+(AT909+AV909)*Cadeirante/30*FM$4,IF(AS909+AU909&lt;=9,(AS909+AU909)*Crechee/30*FM$4)+(AT909+AV909)*Cadeirante/30*FM$4+(AS906+AS907+AS908+AU906+AU907+AU908)*Percapita/30*FM$4)+IF(AS909+AU909&gt;=11,Fixo/30*FM$4+(AS909+AU909-10)*Crechee/30*FM$4,0),IF(C906=2,IF(AT906+AT907+AT908+AT909+AV906+AV907+AV908+AV909=1,Cadeirante/30*FM$4,IF(AT906+AT907+AT908+AT909+AV906+AV907+AV908+AV909=2,Fixo/30*FM$4,IF(AT906+AT907+AT908+AT909+AV906+AV907+AV908+AV909&gt;2,Fixo/30*FM$4+(AT906+AT907+AT908+AT909+AV906+AV907+AV908+AV909-2)*Cadeirante/30*FM$4)))+(AS906+AS907+AS908+AU906+AU907+AU908)*Percapita/30*FM$4+(AS909+AU909)*Crechee/30*FM$4,IF(C906=1,IF(AS906+AS907+AS908+AT906+AT907+AT908+AU906+AU907+AU908+AV906+AV907+AV908&lt;=15,(AS906+AS907+AS908+AU906+AU907+AU908)*Percapita/30*FM$4,IF(AS906+AS907+AS908+AT906+AT907+AT908+AU906+AU907+AU908+AV906+AV907+AV908&gt;=16,Fixo/30*FM$4+(AS906+AS907+AS908+AT906+AT907+AT908+AU906+AU907+AU908+AV906+AV907-16)*Percapita/30*FM$4))))))</f>
        <v>0</v>
      </c>
      <c r="FN906" s="177">
        <f>IF(C906=4,SUM(AW906+AW907+AW908+AY906+AY907+AY908)*Percapita/30*FN$4+(AX906+AX907+AX908+AZ906+AZ907+AZ908)*Cadeirante/30*FN$4,IF(C906=3,IF(AW909+AY909=10,Fixo/30*FN$4+(AW906+AW907+AW908+AY906+AY907+AY908)*Percapita/30*FN$4+(AX909+AZ909)*Cadeirante/30*FN$4,IF(AW909+AY909&lt;=9,(AW909+AY909)*Crechee/30*FN$4)+(AX909+AZ909)*Cadeirante/30*FN$4+(AW906+AW907+AW908+AY906+AY907+AY908)*Percapita/30*FN$4)+IF(AW909+AY909&gt;=11,Fixo/30*FN$4+(AW909+AY909-10)*Crechee/30*FN$4,0),IF(C906=2,IF(AX906+AX907+AX908+AX909+AZ906+AZ907+AZ908+AZ909=1,Cadeirante/30*FN$4,IF(AX906+AX907+AX908+AX909+AZ906+AZ907+AZ908+AZ909=2,Fixo/30*FN$4,IF(AX906+AX907+AX908+AX909+AZ906+AZ907+AZ908+AZ909&gt;2,Fixo/30*FN$4+(AX906+AX907+AX908+AX909+AZ906+AZ907+AZ908+AZ909-2)*Cadeirante/30*FN$4)))+(AW906+AW907+AW908+AY906+AY907+AY908)*Percapita/30*FN$4+(AW909+AY909)*Crechee/30*FN$4,IF(C906=1,IF(AW906+AW907+AW908+AX906+AX907+AX908+AY906+AY907+AY908+AZ906+AZ907+AZ908&lt;=15,(AW906+AW907+AW908+AY906+AY907+AY908)*Percapita/30*FN$4,IF(AW906+AW907+AW908+AX906+AX907+AX908+AY906+AY907+AY908+AZ906+AZ907+AZ908&gt;=16,Fixo/30*FN$4+(AW906+AW907+AW908+AX906+AX907+AX908+AY906+AY907+AY908+AZ906+AZ907-16)*Percapita/30*FN$4))))))</f>
        <v>0</v>
      </c>
      <c r="FO906" s="177">
        <f>IF(C906=4,SUM(BA906+BA907+BA908+BC906+BC907+BC908)*Percapita/30*FO$4+(BB906+BB907+BB908+BD906+BD907+BD908)*Cadeirante/30*FO$4,IF(C906=3,IF(BA909+BC909=10,Fixo/30*FO$4+(BA906+BA907+BA908+BC906+BC907+BC908)*Percapita/30*FO$4+(BB909+BD909)*Cadeirante/30*FO$4,IF(BA909+BC909&lt;=9,(BA909+BC909)*Crechee/30*FO$4)+(BB909+BD909)*Cadeirante/30*FO$4+(BA906+BA907+BA908+BC906+BC907+BC908)*Percapita/30*FO$4)+IF(BA909+BC909&gt;=11,Fixo/30*FO$4+(BA909+BC909-10)*Crechee/30*FO$4,0),IF(C906=2,IF(BB906+BB907+BB908+BB909+BD906+BD907+BD908+BD909=1,Cadeirante/30*FO$4,IF(BB906+BB907+BB908+BB909+BD906+BD907+BD908+BD909=2,Fixo/30*FO$4,IF(BB906+BB907+BB908+BB909+BD906+BD907+BD908+BD909&gt;2,Fixo/30*FO$4+(BB906+BB907+BB908+BB909+BD906+BD907+BD908+BD909-2)*Cadeirante/30*FO$4)))+(BA906+BA907+BA908+BC906+BC907+BC908)*Percapita/30*FO$4+(BA909+BC909)*Crechee/30*FO$4,IF(C906=1,IF(BA906+BA907+BA908+BB906+BB907+BB908+BC906+BC907+BC908+BD906+BD907+BD908&lt;=15,(BA906+BA907+BA908+BC906+BC907+BC908)*Percapita/30*FO$4,IF(BA906+BA907+BA908+BB906+BB907+BB908+BC906+BC907+BC908+BD906+BD907+BD908&gt;=16,Fixo/30*FO$4+(BA906+BA907+BA908+BB906+BB907+BB908+BC906+BC907+BC908+BD906+BD907-16)*Percapita/30*FO$4))))))</f>
        <v>0</v>
      </c>
      <c r="FP906" s="177">
        <f>IF(C906=4,SUM(BE906+BE907+BE908+BG906+BG907+BG908)*Percapita/30*FP$4+(BF906+BF907+BF908+BH906+BH907+BH908)*Cadeirante/30*FP$4,IF(C906=3,IF(BE909+BG909=10,Fixo/30*FP$4+(BE906+BE907+BE908+BG906+BG907+BG908)*Percapita/30*FP$4+(BF909+BH909)*Cadeirante/30*FP$4,IF(BE909+BG909&lt;=9,(BE909+BG909)*Crechee/30*FP$4)+(BF909+BH909)*Cadeirante/30*FP$4+(BE906+BE907+BE908+BG906+BG907+BG908)*Percapita/30*FP$4)+IF(BE909+BG909&gt;=11,Fixo/30*FP$4+(BE909+BG909-10)*Crechee/30*FP$4,0),IF(C906=2,IF(BF906+BF907+BF908+BF909+BH906+BH907+BH908+BH909=1,Cadeirante/30*FP$4,IF(BF906+BF907+BF908+BF909+BH906+BH907+BH908+BH909=2,Fixo/30*FP$4,IF(BF906+BF907+BF908+BF909+BH906+BH907+BH908+BH909&gt;2,Fixo/30*FP$4+(BF906+BF907+BF908+BF909+BH906+BH907+BH908+BH909-2)*Cadeirante/30*FP$4)))+(BE906+BE907+BE908+BG906+BG907+BG908)*Percapita/30*FP$4+(BE909+BG909)*Crechee/30*FP$4,IF(C906=1,IF(BE906+BE907+BE908+BF906+BF907+BF908+BG906+BG907+BG908+BH906+BH907+BH908&lt;=15,(BE906+BE907+BE908+BG906+BG907+BG908)*Percapita/30*FP$4,IF(BE906+BE907+BE908+BF906+BF907+BF908+BG906+BG907+BG908+BH906+BH907+BH908&gt;=16,Fixo/30*FP$4+(BE906+BE907+BE908+BF906+BF907+BF908+BG906+BG907+BG908+BH906+BH907-16)*Percapita/30*FP$4))))))</f>
        <v>0</v>
      </c>
      <c r="FQ906" s="177">
        <f>IF(C906=4,SUM(BI906+BI907+BI908+BK906+BK907+BK908)*Percapita/30*FQ$4+(BJ906+BJ907+BJ908+BL906+BL907+BL908)*Cadeirante/30*FQ$4,IF(C906=3,IF(BI909+BK909=10,Fixo/30*FQ$4+(BI906+BI907+BI908+BK906+BK907+BK908)*Percapita/30*FQ$4+(BJ909+BL909)*Cadeirante/30*FQ$4,IF(BI909+BK909&lt;=9,(BI909+BK909)*Crechee/30*FQ$4)+(BJ909+BL909)*Cadeirante/30*FQ$4+(BI906+BI907+BI908+BK906+BK907+BK908)*Percapita/30*FQ$4)+IF(BI909+BK909&gt;=11,Fixo/30*FQ$4+(BI909+BK909-10)*Crechee/30*FQ$4,0),IF(C906=2,IF(BJ906+BJ907+BJ908+BJ909+BL906+BL907+BL908+BL909=1,Cadeirante/30*FQ$4,IF(BJ906+BJ907+BJ908+BJ909+BL906+BL907+BL908+BL909=2,Fixo/30*FQ$4,IF(BJ906+BJ907+BJ908+BJ909+BL906+BL907+BL908+BL909&gt;2,Fixo/30*FQ$4+(BJ906+BJ907+BJ908+BJ909+BL906+BL907+BL908+BL909-2)*Cadeirante/30*FQ$4)))+(BI906+BI907+BI908+BK906+BK907+BK908)*Percapita/30*FQ$4+(BI909+BK909)*Crechee/30*FQ$4,IF(C906=1,IF(BI906+BI907+BI908+BJ906+BJ907+BJ908+BK906+BK907+BK908+BL906+BL907+BL908&lt;=15,(BI906+BI907+BI908+BK906+BK907+BK908)*Percapita/30*FQ$4,IF(BI906+BI907+BI908+BJ906+BJ907+BJ908+BK906+BK907+BK908+BL906+BL907+BL908&gt;=16,Fixo/30*FQ$4+(BI906+BI907+BI908+BJ906+BJ907+BJ908+BK906+BK907+BK908+BL906+BL907-16)*Percapita/30*FQ$4))))))</f>
        <v>0</v>
      </c>
      <c r="FR906" s="177">
        <f>IF(C906=4,SUM(BM906+BM907+BM908+BO906+BO907+BO908)*Percapita/30*FR$4+(BN906+BN907+BN908+BP906+BP907+BP908)*Cadeirante/30*FR$4,IF(C906=3,IF(BM909+BO909=10,Fixo/30*FR$4+(BM906+BM907+BM908+BO906+BO907+BO908)*Percapita/30*FR$4+(BN909+BP909)*Cadeirante/30*FR$4,IF(BM909+BO909&lt;=9,(BM909+BO909)*Crechee/30*FR$4)+(BN909+BP909)*Cadeirante/30*FR$4+(BM906+BM907+BM908+BO906+BO907+BO908)*Percapita/30*FR$4)+IF(BM909+BO909&gt;=11,Fixo/30*FR$4+(BM909+BO909-10)*Crechee/30*FR$4,0),IF(C906=2,IF(BN906+BN907+BN908+BN909+BP906+BP907+BP908+BP909=1,Cadeirante/30*FR$4,IF(BN906+BN907+BN908+BN909+BP906+BP907+BP908+BP909=2,Fixo/30*FR$4,IF(BN906+BN907+BN908+BN909+BP906+BP907+BP908+BP909&gt;2,Fixo/30*FR$4+(BN906+BN907+BN908+BN909+BP906+BP907+BP908+BP909-2)*Cadeirante/30*FR$4)))+(BM906+BM907+BM908+BO906+BO907+BO908)*Percapita/30*FR$4+(BM909+BO909)*Crechee/30*FR$4,IF(C906=1,IF(BM906+BM907+BM908+BN906+BN907+BN908+BO906+BO907+BO908+BP906+BP907+BP908&lt;=15,(BM906+BM907+BM908+BO906+BO907+BO908)*Percapita/30*FR$4,IF(BM906+BM907+BM908+BN906+BN907+BN908+BO906+BO907+BO908+BP906+BP907+BP908&gt;=16,Fixo/30*FR$4+(BM906+BM907+BM908+BN906+BN907+BN908+BO906+BO907+BO908+BP906+BP907-16)*Percapita/30*FR$4))))))</f>
        <v>0</v>
      </c>
      <c r="FS906" s="177">
        <f>IF(C906=4,SUM(BQ906+BQ907+BQ908+BS906+BS907+BS908)*Percapita/30*FS$4+(BR906+BR907+BR908+BT906+BT907+BT908)*Cadeirante/30*FS$4,IF(C906=3,IF(BQ909+BS909=10,Fixo/30*FS$4+(BQ906+BQ907+BQ908+BS906+BS907+BS908)*Percapita/30*FS$4+(BR909+BT909)*Cadeirante/30*FS$4,IF(BQ909+BS909&lt;=9,(BQ909+BS909)*Crechee/30*FS$4)+(BR909+BT909)*Cadeirante/30*FS$4+(BQ906+BQ907+BQ908+BS906+BS907+BS908)*Percapita/30*FS$4)+IF(BQ909+BS909&gt;=11,Fixo/30*FS$4+(BQ909+BS909-10)*Crechee/30*FS$4,0),IF(C906=2,IF(BR906+BR907+BR908+BR909+BT906+BT907+BT908+BT909=1,Cadeirante/30*FS$4,IF(BR906+BR907+BR908+BR909+BT906+BT907+BT908+BT909=2,Fixo/30*FS$4,IF(BR906+BR907+BR908+BR909+BT906+BT907+BT908+BT909&gt;2,Fixo/30*FS$4+(BR906+BR907+BR908+BR909+BT906+BT907+BT908+BT909-2)*Cadeirante/30*FS$4)))+(BQ906+BQ907+BQ908+BS906+BS907+BS908)*Percapita/30*FS$4+(BQ909+BS909)*Crechee/30*FS$4,IF(C906=1,IF(BQ906+BQ907+BQ908+BR906+BR907+BR908+BS906+BS907+BS908+BT906+BT907+BT908&lt;=15,(BQ906+BQ907+BQ908+BS906+BS907+BS908)*Percapita/30*FS$4,IF(BQ906+BQ907+BQ908+BR906+BR907+BR908+BS906+BS907+BS908+BT906+BT907+BT908&gt;=16,Fixo/30*FS$4+(BQ906+BQ907+BQ908+BR906+BR907+BR908+BS906+BS907+BS908+BT906+BT907-16)*Percapita/30*FS$4))))))</f>
        <v>0</v>
      </c>
      <c r="FT906" s="177">
        <f>IF(C906=4,SUM(BU906+BU907+BU908+BW906+BW907+BW908)*Percapita/30*FT$4+(BV906+BV907+BV908+BX906+BX907+BX908)*Cadeirante/30*FT$4,IF(C906=3,IF(BU909+BW909=10,Fixo/30*FT$4+(BU906+BU907+BU908+BW906+BW907+BW908)*Percapita/30*FT$4+(BV909+BX909)*Cadeirante/30*FT$4,IF(BU909+BW909&lt;=9,(BU909+BW909)*Crechee/30*FT$4)+(BV909+BX909)*Cadeirante/30*FT$4+(BU906+BU907+BU908+BW906+BW907+BW908)*Percapita/30*FT$4)+IF(BU909+BW909&gt;=11,Fixo/30*FT$4+(BU909+BW909-10)*Crechee/30*FT$4,0),IF(C906=2,IF(BV906+BV907+BV908+BV909+BX906+BX907+BX908+BX909=1,Cadeirante/30*FT$4,IF(BV906+BV907+BV908+BV909+BX906+BX907+BX908+BX909=2,Fixo/30*FT$4,IF(BV906+BV907+BV908+BV909+BX906+BX907+BX908+BX909&gt;2,Fixo/30*FT$4+(BV906+BV907+BV908+BV909+BX906+BX907+BX908+BX909-2)*Cadeirante/30*FT$4)))+(BU906+BU907+BU908+BW906+BW907+BW908)*Percapita/30*FT$4+(BU909+BW909)*Crechee/30*FT$4,IF(C906=1,IF(BU906+BU907+BU908+BV906+BV907+BV908+BW906+BW907+BW908+BX906+BX907+BX908&lt;=15,(BU906+BU907+BU908+BW906+BW907+BW908)*Percapita/30*FT$4,IF(BU906+BU907+BU908+BV906+BV907+BV908+BW906+BW907+BW908+BX906+BX907+BX908&gt;=16,Fixo/30*FT$4+(BU906+BU907+BU908+BV906+BV907+BV908+BW906+BW907+BW908+BX906+BX907-16)*Percapita/30*FT$4))))))</f>
        <v>0</v>
      </c>
      <c r="FU906" s="177">
        <f>IF(C906=4,SUM(BY906+BY907+BY908+CA906+CA907+CA908)*Percapita/30*FU$4+(BZ906+BZ907+BZ908+CB906+CB907+CB908)*Cadeirante/30*FU$4,IF(C906=3,IF(BY909+CA909=10,Fixo/30*FU$4+(BY906+BY907+BY908+CA906+CA907+CA908)*Percapita/30*FU$4+(BZ909+CB909)*Cadeirante/30*FU$4,IF(BY909+CA909&lt;=9,(BY909+CA909)*Crechee/30*FU$4)+(BZ909+CB909)*Cadeirante/30*FU$4+(BY906+BY907+BY908+CA906+CA907+CA908)*Percapita/30*FU$4)+IF(BY909+CA909&gt;=11,Fixo/30*FU$4+(BY909+CA909-10)*Crechee/30*FU$4,0),IF(C906=2,IF(BZ906+BZ907+BZ908+BZ909+CB906+CB907+CB908+CB909=1,Cadeirante/30*FU$4,IF(BZ906+BZ907+BZ908+BZ909+CB906+CB907+CB908+CB909=2,Fixo/30*FU$4,IF(BZ906+BZ907+BZ908+BZ909+CB906+CB907+CB908+CB909&gt;2,Fixo/30*FU$4+(BZ906+BZ907+BZ908+BZ909+CB906+CB907+CB908+CB909-2)*Cadeirante/30*FU$4)))+(BY906+BY907+BY908+CA906+CA907+CA908)*Percapita/30*FU$4+(BY909+CA909)*Crechee/30*FU$4,IF(C906=1,IF(BY906+BY907+BY908+BZ906+BZ907+BZ908+CA906+CA907+CA908+CB906+CB907+CB908&lt;=15,(BY906+BY907+BY908+CA906+CA907+CA908)*Percapita/30*FU$4,IF(BY906+BY907+BY908+BZ906+BZ907+BZ908+CA906+CA907+CA908+CB906+CB907+CB908&gt;=16,Fixo/30*FU$4+(BY906+BY907+BY908+BZ906+BZ907+BZ908+CA906+CA907+CA908+CB906+CB907-16)*Percapita/30*FU$4))))))</f>
        <v>0</v>
      </c>
      <c r="FV906" s="177">
        <f>IF(C906=4,SUM(CC906+CC907+CC908+CE906+CE907+CE908)*Percapita/30*FV$4+(CD906+CD907+CD908+CF906+CF907+CF908)*Cadeirante/30*FV$4,IF(C906=3,IF(CC909+CE909=10,Fixo/30*FV$4+(CC906+CC907+CC908+CE906+CE907+CE908)*Percapita/30*FV$4+(CD909+CF909)*Cadeirante/30*FV$4,IF(CC909+CE909&lt;=9,(CC909+CE909)*Crechee/30*FV$4)+(CD909+CF909)*Cadeirante/30*FV$4+(CC906+CC907+CC908+CE906+CE907+CE908)*Percapita/30*FV$4)+IF(CC909+CE909&gt;=11,Fixo/30*FV$4+(CC909+CE909-10)*Crechee/30*FV$4,0),IF(C906=2,IF(CD906+CD907+CD908+CD909+CF906+CF907+CF908+CF909=1,Cadeirante/30*FV$4,IF(CD906+CD907+CD908+CD909+CF906+CF907+CF908+CF909=2,Fixo/30*FV$4,IF(CD906+CD907+CD908+CD909+CF906+CF907+CF908+CF909&gt;2,Fixo/30*FV$4+(CD906+CD907+CD908+CD909+CF906+CF907+CF908+CF909-2)*Cadeirante/30*FV$4)))+(CC906+CC907+CC908+CE906+CE907+CE908)*Percapita/30*FV$4+(CC909+CE909)*Crechee/30*FV$4,IF(C906=1,IF(CC906+CC907+CC908+CD906+CD907+CD908+CE906+CE907+CE908+CF906+CF907+CF908&lt;=15,(CC906+CC907+CC908+CE906+CE907+CE908)*Percapita/30*FV$4,IF(CC906+CC907+CC908+CD906+CD907+CD908+CE906+CE907+CE908+CF906+CF907+CF908&gt;=16,Fixo/30*FV$4+(CC906+CC907+CC908+CD906+CD907+CD908+CE906+CE907+CE908+CF906+CF907-16)*Percapita/30*FV$4))))))</f>
        <v>0</v>
      </c>
      <c r="FW906" s="177">
        <f>IF(C906=4,SUM(CG906+CG907+CG908+CI906+CI907+CI908)*Percapita/30*FW$4+(CH906+CH907+CH908+CJ906+CJ907+CJ908)*Cadeirante/30*FW$4,IF(C906=3,IF(CG909+CI909=10,Fixo/30*FW$4+(CG906+CG907+CG908+CI906+CI907+CI908)*Percapita/30*FW$4+(CH909+CJ909)*Cadeirante/30*FW$4,IF(CG909+CI909&lt;=9,(CG909+CI909)*Crechee/30*FW$4)+(CH909+CJ909)*Cadeirante/30*FW$4+(CG906+CG907+CG908+CI906+CI907+CI908)*Percapita/30*FW$4)+IF(CG909+CI909&gt;=11,Fixo/30*FW$4+(CG909+CI909-10)*Crechee/30*FW$4,0),IF(C906=2,IF(CH906+CH907+CH908+CH909+CJ906+CJ907+CJ908+CJ909=1,Cadeirante/30*FW$4,IF(CH906+CH907+CH908+CH909+CJ906+CJ907+CJ908+CJ909=2,Fixo/30*FW$4,IF(CH906+CH907+CH908+CH909+CJ906+CJ907+CJ908+CJ909&gt;2,Fixo/30*FW$4+(CH906+CH907+CH908+CH909+CJ906+CJ907+CJ908+CJ909-2)*Cadeirante/30*FW$4)))+(CG906+CG907+CG908+CI906+CI907+CI908)*Percapita/30*FW$4+(CG909+CI909)*Crechee/30*FW$4,IF(C906=1,IF(CG906+CG907+CG908+CH906+CH907+CH908+CI906+CI907+CI908+CJ906+CJ907+CJ908&lt;=15,(CG906+CG907+CG908+CI906+CI907+CI908)*Percapita/30*FW$4,IF(CG906+CG907+CG908+CH906+CH907+CH908+CI906+CI907+CI908+CJ906+CJ907+CJ908&gt;=16,Fixo/30*FW$4+(CG906+CG907+CG908+CH906+CH907+CH908+CI906+CI907+CI908+CJ906+CJ907-16)*Percapita/30*FW$4))))))</f>
        <v>0</v>
      </c>
      <c r="FX906" s="177">
        <f>IF(C906=4,SUM(CK906+CK907+CK908+CM906+CM907+CM908)*Percapita/30*FX$4+(CL906+CL907+CL908+CN906+CN907+CN908)*Cadeirante/30*FX$4,IF(C906=3,IF(CK909+CM909=10,Fixo/30*FX$4+(CK906+CK907+CK908+CM906+CM907+CM908)*Percapita/30*FX$4+(CL909+CN909)*Cadeirante/30*FX$4,IF(CK909+CM909&lt;=9,(CK909+CM909)*Crechee/30*FX$4)+(CL909+CN909)*Cadeirante/30*FX$4+(CK906+CK907+CK908+CM906+CM907+CM908)*Percapita/30*FX$4)+IF(CK909+CM909&gt;=11,Fixo/30*FX$4+(CK909+CM909-10)*Crechee/30*FX$4,0),IF(C906=2,IF(CL906+CL907+CL908+CL909+CN906+CN907+CN908+CN909=1,Cadeirante/30*FX$4,IF(CL906+CL907+CL908+CL909+CN906+CN907+CN908+CN909=2,Fixo/30*FX$4,IF(CL906+CL907+CL908+CL909+CN906+CN907+CN908+CN909&gt;2,Fixo/30*FX$4+(CL906+CL907+CL908+CL909+CN906+CN907+CN908+CN909-2)*Cadeirante/30*FX$4)))+(CK906+CK907+CK908+CM906+CM907+CM908)*Percapita/30*FX$4+(CK909+CM909)*Crechee/30*FX$4,IF(C906=1,IF(CK906+CK907+CK908+CL906+CL907+CL908+CM906+CM907+CM908+CN906+CN907+CN908&lt;=15,(CK906+CK907+CK908+CM906+CM907+CM908)*Percapita/30*FX$4,IF(CK906+CK907+CK908+CL906+CL907+CL908+CM906+CM907+CM908+CN906+CN907+CN908&gt;=16,Fixo/30*FX$4+(CK906+CK907+CK908+CL906+CL907+CL908+CM906+CM907+CM908+CN906+CN907-16)*Percapita/30*FX$4))))))</f>
        <v>0</v>
      </c>
      <c r="FY906" s="177">
        <f>IF(C906=4,SUM(CO906+CO907+CO908+CQ906+CQ907+CQ908)*Percapita/30*FY$4+(CP906+CP907+CP908+CR906+CR907+CR908)*Cadeirante/30*FY$4,IF(C906=3,IF(CO909+CQ909=10,Fixo/30*FY$4+(CO906+CO907+CO908+CQ906+CQ907+CQ908)*Percapita/30*FY$4+(CP909+CR909)*Cadeirante/30*FY$4,IF(CO909+CQ909&lt;=9,(CO909+CQ909)*Crechee/30*FY$4)+(CP909+CR909)*Cadeirante/30*FY$4+(CO906+CO907+CO908+CQ906+CQ907+CQ908)*Percapita/30*FY$4)+IF(CO909+CQ909&gt;=11,Fixo/30*FY$4+(CO909+CQ909-10)*Crechee/30*FY$4,0),IF(C906=2,IF(CP906+CP907+CP908+CP909+CR906+CR907+CR908+CR909=1,Cadeirante/30*FY$4,IF(CP906+CP907+CP908+CP909+CR906+CR907+CR908+CR909=2,Fixo/30*FY$4,IF(CP906+CP907+CP908+CP909+CR906+CR907+CR908+CR909&gt;2,Fixo/30*FY$4+(CP906+CP907+CP908+CP909+CR906+CR907+CR908+CR909-2)*Cadeirante/30*FY$4)))+(CO906+CO907+CO908+CQ906+CQ907+CQ908)*Percapita/30*FY$4+(CO909+CQ909)*Crechee/30*FY$4,IF(C906=1,IF(CO906+CO907+CO908+CP906+CP907+CP908+CQ906+CQ907+CQ908+CR906+CR907+CR908&lt;=15,(CO906+CO907+CO908+CQ906+CQ907+CQ908)*Percapita/30*FY$4,IF(CO906+CO907+CO908+CP906+CP907+CP908+CQ906+CQ907+CQ908+CR906+CR907+CR908&gt;=16,Fixo/30*FY$4+(CO906+CO907+CO908+CP906+CP907+CP908+CQ906+CQ907+CQ908+CR906+CR907-16)*Percapita/30*FY$4))))))</f>
        <v>0</v>
      </c>
      <c r="FZ906" s="177">
        <f>IF(C906=4,SUM(CS906+CS907+CS908+CU906+CU907+CU908)*Percapita/30*FZ$4+(CT906+CT907+CT908+CV906+CV907+CV908)*Cadeirante/30*FZ$4,IF(C906=3,IF(CS909+CU909=10,Fixo/30*FZ$4+(CS906+CS907+CS908+CU906+CU907+CU908)*Percapita/30*FZ$4+(CT909+CV909)*Cadeirante/30*FZ$4,IF(CS909+CU909&lt;=9,(CS909+CU909)*Crechee/30*FZ$4)+(CT909+CV909)*Cadeirante/30*FZ$4+(CS906+CS907+CS908+CU906+CU907+CU908)*Percapita/30*FZ$4)+IF(CS909+CU909&gt;=11,Fixo/30*FZ$4+(CS909+CU909-10)*Crechee/30*FZ$4,0),IF(C906=2,IF(CT906+CT907+CT908+CT909+CV906+CV907+CV908+CV909=1,Cadeirante/30*FZ$4,IF(CT906+CT907+CT908+CT909+CV906+CV907+CV908+CV909=2,Fixo/30*FZ$4,IF(CT906+CT907+CT908+CT909+CV906+CV907+CV908+CV909&gt;2,Fixo/30*FZ$4+(CT906+CT907+CT908+CT909+CV906+CV907+CV908+CV909-2)*Cadeirante/30*FZ$4)))+(CS906+CS907+CS908+CU906+CU907+CU908)*Percapita/30*FZ$4+(CS909+CU909)*Crechee/30*FZ$4,IF(C906=1,IF(CS906+CS907+CS908+CT906+CT907+CT908+CU906+CU907+CU908+CV906+CV907+CV908&lt;=15,(CS906+CS907+CS908+CU906+CU907+CU908)*Percapita/30*FZ$4,IF(CS906+CS907+CS908+CT906+CT907+CT908+CU906+CU907+CU908+CV906+CV907+CV908&gt;=16,Fixo/30*FZ$4+(CS906+CS907+CS908+CT906+CT907+CT908+CU906+CU907+CU908+CV906+CV907-16)*Percapita/30*FZ$4))))))</f>
        <v>0</v>
      </c>
      <c r="GA906" s="177">
        <f>IF(C906=4,SUM(CW906+CW907+CW908+CY906+CY907+CY908)*Percapita/30*GA$4+(CX906+CX907+CX908+CZ906+CZ907+CZ908)*Cadeirante/30*GA$4,IF(C906=3,IF(CW909+CY909=10,Fixo/30*GA$4+(CW906+CW907+CW908+CY906+CY907+CY908)*Percapita/30*GA$4+(CX909+CZ909)*Cadeirante/30*GA$4,IF(CW909+CY909&lt;=9,(CW909+CY909)*Crechee/30*GA$4)+(CX909+CZ909)*Cadeirante/30*GA$4+(CW906+CW907+CW908+CY906+CY907+CY908)*Percapita/30*GA$4)+IF(CW909+CY909&gt;=11,Fixo/30*GA$4+(CW909+CY909-10)*Crechee/30*GA$4,0),IF(C906=2,IF(CX906+CX907+CX908+CX909+CZ906+CZ907+CZ908+CZ909=1,Cadeirante/30*GA$4,IF(CX906+CX907+CX908+CX909+CZ906+CZ907+CZ908+CZ909=2,Fixo/30*GA$4,IF(CX906+CX907+CX908+CX909+CZ906+CZ907+CZ908+CZ909&gt;2,Fixo/30*GA$4+(CX906+CX907+CX908+CX909+CZ906+CZ907+CZ908+CZ909-2)*Cadeirante/30*GA$4)))+(CW906+CW907+CW908+CY906+CY907+CY908)*Percapita/30*GA$4+(CW909+CY909)*Crechee/30*GA$4,IF(C906=1,IF(CW906+CW907+CW908+CX906+CX907+CX908+CY906+CY907+CY908+CZ906+CZ907+CZ908&lt;=15,(CW906+CW907+CW908+CY906+CY907+CY908)*Percapita/30*GA$4,IF(CW906+CW907+CW908+CX906+CX907+CX908+CY906+CY907+CY908+CZ906+CZ907+CZ908&gt;=16,Fixo/30*GA$4+(CW906+CW907+CW908+CX906+CX907+CX908+CY906+CY907+CY908+CZ906+CZ907-16)*Percapita/30*GA$4))))))</f>
        <v>0</v>
      </c>
      <c r="GB906" s="177">
        <f>IF(C906=4,SUM(DA906+DA907+DA908+DC906+DC907+DC908)*Percapita/30*GB$4+(DB906+DB907+DB908+DD906+DD907+DD908)*Cadeirante/30*GB$4,IF(C906=3,IF(DA909+DC909=10,Fixo/30*GB$4+(DA906+DA907+DA908+DC906+DC907+DC908)*Percapita/30*GB$4+(DB909+DD909)*Cadeirante/30*GB$4,IF(DA909+DC909&lt;=9,(DA909+DC909)*Crechee/30*GB$4)+(DB909+DD909)*Cadeirante/30*GB$4+(DA906+DA907+DA908+DC906+DC907+DC908)*Percapita/30*GB$4)+IF(DA909+DC909&gt;=11,Fixo/30*GB$4+(DA909+DC909-10)*Crechee/30*GB$4,0),IF(C906=2,IF(DB906+DB907+DB908+DB909+DD906+DD907+DD908+DD909=1,Cadeirante/30*GB$4,IF(DB906+DB907+DB908+DB909+DD906+DD907+DD908+DD909=2,Fixo/30*GB$4,IF(DB906+DB907+DB908+DB909+DD906+DD907+DD908+DD909&gt;2,Fixo/30*GB$4+(DB906+DB907+DB908+DB909+DD906+DD907+DD908+DD909-2)*Cadeirante/30*GB$4)))+(DA906+DA907+DA908+DC906+DC907+DC908)*Percapita/30*GB$4+(DA909+DC909)*Crechee/30*GB$4,IF(C906=1,IF(DA906+DA907+DA908+DB906+DB907+DB908+DC906+DC907+DC908+DD906+DD907+DD908&lt;=15,(DA906+DA907+DA908+DC906+DC907+DC908)*Percapita/30*GB$4,IF(DA906+DA907+DA908+DB906+DB907+DB908+DC906+DC907+DC908+DD906+DD907+DD908&gt;=16,Fixo/30*GB$4+(DA906+DA907+DA908+DB906+DB907+DB908+DC906+DC907+DC908+DD906+DD907-16)*Percapita/30*GB$4))))))</f>
        <v>0</v>
      </c>
      <c r="GC906" s="177">
        <f>IF(C906=4,SUM(DE906+DE907+DE908+DG906+DG907+DG908)*Percapita/30*GC$4+(DF906+DF907+DF908+DH906+DH907+DH908)*Cadeirante/30*GC$4,IF(C906=3,IF(DE909+DG909=10,Fixo/30*GC$4+(DE906+DE907+DE908+DG906+DG907+DG908)*Percapita/30*GC$4+(DF909+DH909)*Cadeirante/30*GC$4,IF(DE909+DG909&lt;=9,(DE909+DG909)*Crechee/30*GC$4)+(DF909+DH909)*Cadeirante/30*GC$4+(DE906+DE907+DE908+DG906+DG907+DG908)*Percapita/30*GC$4)+IF(DE909+DG909&gt;=11,Fixo/30*GC$4+(DE909+DG909-10)*Crechee/30*GC$4,0),IF(C906=2,IF(DF906+DF907+DF908+DF909+DH906+DH907+DH908+DH909=1,Cadeirante/30*GC$4,IF(DF906+DF907+DF908+DF909+DH906+DH907+DH908+DH909=2,Fixo/30*GC$4,IF(DF906+DF907+DF908+DF909+DH906+DH907+DH908+DH909&gt;2,Fixo/30*GC$4+(DF906+DF907+DF908+DF909+DH906+DH907+DH908+DH909-2)*Cadeirante/30*GC$4)))+(DE906+DE907+DE908+DG906+DG907+DG908)*Percapita/30*GC$4+(DE909+DG909)*Crechee/30*GC$4,IF(C906=1,IF(DE906+DE907+DE908+DF906+DF907+DF908+DG906+DG907+DG908+DH906+DH907+DH908&lt;=15,(DE906+DE907+DE908+DG906+DG907+DG908)*Percapita/30*GC$4,IF(DE906+DE907+DE908+DF906+DF907+DF908+DG906+DG907+DG908+DH906+DH907+DH908&gt;=16,Fixo/30*GC$4+(DE906+DE907+DE908+DF906+DF907+DF908+DG906+DG907+DG908+DH906+DH907-16)*Percapita/30*GC$4))))))</f>
        <v>0</v>
      </c>
      <c r="GD906" s="177">
        <f>IF(C906=4,SUM(DI906+DI907+DI908+DK906+DK907+DK908)*Percapita/30*GD$4+(DJ906+DJ907+DJ908+DL906+DL907+DL908)*Cadeirante/30*GD$4,IF(C906=3,IF(DI909+DK909=10,Fixo/30*GD$4+(DI906+DI907+DI908+DK906+DK907+DK908)*Percapita/30*GD$4+(DJ909+DL909)*Cadeirante/30*GD$4,IF(DI909+DK909&lt;=9,(DI909+DK909)*Crechee/30*GD$4)+(DJ909+DL909)*Cadeirante/30*GD$4+(DI906+DI907+DI908+DK906+DK907+DK908)*Percapita/30*GD$4)+IF(DI909+DK909&gt;=11,Fixo/30*GD$4+(DI909+DK909-10)*Crechee/30*GD$4,0),IF(C906=2,IF(DJ906+DJ907+DJ908+DJ909+DL906+DL907+DL908+DL909=1,Cadeirante/30*GD$4,IF(DJ906+DJ907+DJ908+DJ909+DL906+DL907+DL908+DL909=2,Fixo/30*GD$4,IF(DJ906+DJ907+DJ908+DJ909+DL906+DL907+DL908+DL909&gt;2,Fixo/30*GD$4+(DJ906+DJ907+DJ908+DJ909+DL906+DL907+DL908+DL909-2)*Cadeirante/30*GD$4)))+(DI906+DI907+DI908+DK906+DK907+DK908)*Percapita/30*GD$4+(DI909+DK909)*Crechee/30*GD$4,IF(C906=1,IF(DI906+DI907+DI908+DJ906+DJ907+DJ908+DK906+DK907+DK908+DL906+DL907+DL908&lt;=15,(DI906+DI907+DI908+DK906+DK907+DK908)*Percapita/30*GD$4,IF(DI906+DI907+DI908+DJ906+DJ907+DJ908+DK906+DK907+DK908+DL906+DL907+DL908&gt;=16,Fixo/30*GD$4+(DI906+DI907+DI908+DJ906+DJ907+DJ908+DK906+DK907+DK908+DL906+DL907-16)*Percapita/30*GD$4))))))</f>
        <v>0</v>
      </c>
      <c r="GE906" s="177">
        <f>IF(C906=4,SUM(DM906+DM907+DM908+DO906+DO907+DO908)*Percapita/30*GE$4+(DN906+DN907+DN908+DP906+DP907+DP908)*Cadeirante/30*GE$4,IF(C906=3,IF(DM909+DO909=10,Fixo/30*GE$4+(DM906+DM907+DM908+DO906+DO907+DO908)*Percapita/30*GE$4+(DN909+DP909)*Cadeirante/30*GE$4,IF(DM909+DO909&lt;=9,(DM909+DO909)*Crechee/30*GE$4)+(DN909+DP909)*Cadeirante/30*GE$4+(DM906+DM907+DM908+DO906+DO907+DO908)*Percapita/30*GE$4)+IF(DM909+DO909&gt;=11,Fixo/30*GE$4+(DM909+DO909-10)*Crechee/30*GE$4,0),IF(C906=2,IF(DN906+DN907+DN908+DN909+DP906+DP907+DP908+DP909=1,Cadeirante/30*GE$4,IF(DN906+DN907+DN908+DN909+DP906+DP907+DP908+DP909=2,Fixo/30*GE$4,IF(DN906+DN907+DN908+DN909+DP906+DP907+DP908+DP909&gt;2,Fixo/30*GE$4+(DN906+DN907+DN908+DN909+DP906+DP907+DP908+DP909-2)*Cadeirante/30*GE$4)))+(DM906+DM907+DM908+DO906+DO907+DO908)*Percapita/30*GE$4+(DM909+DO909)*Crechee/30*GE$4,IF(C906=1,IF(DM906+DM907+DM908+DN906+DN907+DN908+DO906+DO907+DO908+DP906+DP907+DP908&lt;=15,(DM906+DM907+DM908+DO906+DO907+DO908)*Percapita/30*GE$4,IF(DM906+DM907+DM908+DN906+DN907+DN908+DO906+DO907+DO908+DP906+DP907+DP908&gt;=16,Fixo/30*GE$4+(DM906+DM907+DM908+DN906+DN907+DN908+DO906+DO907+DO908+DP906+DP907-16)*Percapita/30*GE$4))))))</f>
        <v>0</v>
      </c>
      <c r="GF906" s="177">
        <f>IF(C906=4,SUM(DQ906+DQ907+DQ908+DS906+DS907+DS908)*Percapita/30*GF$4+(DR906+DR907+DR908+DT906+DT907+DT908)*Cadeirante/30*GF$4,IF(C906=3,IF(DQ909+DS909=10,Fixo/30*GF$4+(DQ906+DQ907+DQ908+DS906+DS907+DS908)*Percapita/30*GF$4+(DR909+DT909)*Cadeirante/30*GF$4,IF(DQ909+DS909&lt;=9,(DQ909+DS909)*Crechee/30*GF$4)+(DR909+DT909)*Cadeirante/30*GF$4+(DQ906+DQ907+DQ908+DS906+DS907+DS908)*Percapita/30*GF$4)+IF(DQ909+DS909&gt;=11,Fixo/30*GF$4+(DQ909+DS909-10)*Crechee/30*GF$4,0),IF(C906=2,IF(DR906+DR907+DR908+DR909+DT906+DT907+DT908+DT909=1,Cadeirante/30*GF$4,IF(DR906+DR907+DR908+DR909+DT906+DT907+DT908+DT909=2,Fixo/30*GF$4,IF(DR906+DR907+DR908+DR909+DT906+DT907+DT908+DT909&gt;2,Fixo/30*GF$4+(DR906+DR907+DR908+DR909+DT906+DT907+DT908+DT909-2)*Cadeirante/30*GF$4)))+(DQ906+DQ907+DQ908+DS906+DS907+DS908)*Percapita/30*GF$4+(DQ909+DS909)*Crechee/30*GF$4,IF(C906=1,IF(DQ906+DQ907+DQ908+DR906+DR907+DR908+DS906+DS907+DS908+DT906+DT907+DT908&lt;=15,(DQ906+DQ907+DQ908+DS906+DS907+DS908)*Percapita/30*GF$4,IF(DQ906+DQ907+DQ908+DR906+DR907+DR908+DS906+DS907+DS908+DT906+DT907+DT908&gt;=16,Fixo/30*GF$4+(DQ906+DQ907+DQ908+DR906+DR907+DR908+DS906+DS907+DS908+DT906+DT907-16)*Percapita/30*GF$4))))))</f>
        <v>51.364000000000004</v>
      </c>
      <c r="GG906" s="177">
        <f>IF(C906=4,SUM(DU906+DU907+DU908+DW906+DW907+DW908)*Percapita/30*GG$4+(DV906+DV907+DV908+DX906+DX907+DX908)*Cadeirante/30*GG$4,IF(C906=3,IF(DU909+DW909=10,Fixo/30*GG$4+(DU906+DU907+DU908+DW906+DW907+DW908)*Percapita/30*GG$4+(DV909+DX909)*Cadeirante/30*GG$4,IF(DU909+DW909&lt;=9,(DU909+DW909)*Crechee/30*GG$4)+(DV909+DX909)*Cadeirante/30*GG$4+(DU906+DU907+DU908+DW906+DW907+DW908)*Percapita/30*GG$4)+IF(DU909+DW909&gt;=11,Fixo/30*GG$4+(DU909+DW909-10)*Crechee/30*GG$4,0),IF(C906=2,IF(DV906+DV907+DV908+DV909+DX906+DX907+DX908+DX909=1,Cadeirante/30*GG$4,IF(DV906+DV907+DV908+DV909+DX906+DX907+DX908+DX909=2,Fixo/30*GG$4,IF(DV906+DV907+DV908+DV909+DX906+DX907+DX908+DX909&gt;2,Fixo/30*GG$4+(DV906+DV907+DV908+DV909+DX906+DX907+DX908+DX909-2)*Cadeirante/30*GG$4)))+(DU906+DU907+DU908+DW906+DW907+DW908)*Percapita/30*GG$4+(DU909+DW909)*Crechee/30*GG$4,IF(C906=1,IF(DU906+DU907+DU908+DV906+DV907+DV908+DW906+DW907+DW908+DX906+DX907+DX908&lt;=15,(DU906+DU907+DU908+DW906+DW907+DW908)*Percapita/30*GG$4,IF(DU906+DU907+DU908+DV906+DV907+DV908+DW906+DW907+DW908+DX906+DX907+DX908&gt;=16,Fixo/30*GG$4+(DU906+DU907+DU908+DV906+DV907+DV908+DW906+DW907+DW908+DX906+DX907-16)*Percapita/30*GG$4))))))</f>
        <v>-38.523000000000003</v>
      </c>
      <c r="GH906" s="177">
        <f>IF(C906=4,SUM(DY906+DY907+DY908+EA906+EA907+EA908)*Percapita/30*GH$4+(DZ906+DZ907+DZ908+EB906+EB907+EB908)*Cadeirante/30*GH$4,IF(C906=3,IF(DY909+EA909=10,Fixo/30*GH$4+(DY906+DY907+DY908+EA906+EA907+EA908)*Percapita/30*GH$4+(DZ909+EB909)*Cadeirante/30*GH$4,IF(DY909+EA909&lt;=9,(DY909+EA909)*Crechee/30*GH$4)+(DZ909+EB909)*Cadeirante/30*GH$4+(DY906+DY907+DY908+EA906+EA907+EA908)*Percapita/30*GH$4)+IF(DY909+EA909&gt;=11,Fixo/30*GH$4+(DY909+EA909-10)*Crechee/30*GH$4,0),IF(C906=2,IF(DZ906+DZ907+DZ908+DZ909+EB906+EB907+EB908+EB909=1,Cadeirante/30*GH$4,IF(DZ906+DZ907+DZ908+DZ909+EB906+EB907+EB908+EB909=2,Fixo/30*GH$4,IF(DZ906+DZ907+DZ908+DZ909+EB906+EB907+EB908+EB909&gt;2,Fixo/30*GH$4+(DZ906+DZ907+DZ908+DZ909+EB906+EB907+EB908+EB909-2)*Cadeirante/30*GH$4)))+(DY906+DY907+DY908+EA906+EA907+EA908)*Percapita/30*GH$4+(DY909+EA909)*Crechee/30*GH$4,IF(C906=1,IF(DY906+DY907+DY908+DZ906+DZ907+DZ908+EA906+EA907+EA908+EB906+EB907+EB908&lt;=15,(DY906+DY907+DY908+EA906+EA907+EA908)*Percapita/30*GH$4,IF(DY906+DY907+DY908+DZ906+DZ907+DZ908+EA906+EA907+EA908+EB906+EB907+EB908&gt;=16,Fixo/30*GH$4+(DY906+DY907+DY908+DZ906+DZ907+DZ908+EA906+EA907+EA908+EB906+EB907-16)*Percapita/30*GH$4))))))</f>
        <v>0</v>
      </c>
      <c r="GI906" s="177">
        <f>IF(C906=4,SUM(EC906+EC907+EC908+EE906+EE907+EE908)*Percapita/30*GI$4+(ED906+ED907+ED908+EF906+EF907+EF908)*Cadeirante/30*GI$4,IF(C906=3,IF(EC909+EE909=10,Fixo/30*GI$4+(EC906+EC907+EC908+EE906+EE907+EE908)*Percapita/30*GI$4+(ED909+EF909)*Cadeirante/30*GI$4,IF(EC909+EE909&lt;=9,(EC909+EE909)*Crechee/30*GI$4)+(ED909+EF909)*Cadeirante/30*GI$4+(EC906+EC907+EC908+EE906+EE907+EE908)*Percapita/30*GI$4)+IF(EC909+EE909&gt;=11,Fixo/30*GI$4+(EC909+EE909-10)*Crechee/30*GI$4,0),IF(C906=2,IF(ED906+ED907+ED908+ED909+EF906+EF907+EF908+EF909=1,Cadeirante/30*GI$4,IF(ED906+ED907+ED908+ED909+EF906+EF907+EF908+EF909=2,Fixo/30*GI$4,IF(ED906+ED907+ED908+ED909+EF906+EF907+EF908+EF909&gt;2,Fixo/30*GI$4+(ED906+ED907+ED908+ED909+EF906+EF907+EF908+EF909-2)*Cadeirante/30*GI$4)))+(EC906+EC907+EC908+EE906+EE907+EE908)*Percapita/30*GI$4+(EC909+EE909)*Crechee/30*GI$4,IF(C906=1,IF(EC906+EC907+EC908+ED906+ED907+ED908+EE906+EE907+EE908+EF906+EF907+EF908&lt;=15,(EC906+EC907+EC908+EE906+EE907+EE908)*Percapita/30*GI$4,IF(EC906+EC907+EC908+ED906+ED907+ED908+EE906+EE907+EE908+EF906+EF907+EF908&gt;=16,Fixo/30*GI$4+(EC906+EC907+EC908+ED906+ED907+ED908+EE906+EE907+EE908+EF906+EF907-16)*Percapita/30*GI$4))))))</f>
        <v>0</v>
      </c>
      <c r="GJ906" s="177">
        <f>IF(C906=4,SUM(EG906+EG907+EG908+EI906+EI907+EI908)*Percapita/30*GJ$4+(EH906+EH907+EH908+EJ906+EJ907+EJ908)*Cadeirante/30*GJ$4,IF(C906=3,IF(EG909+EI909=10,Fixo/30*GJ$4+(EG906+EG907+EG908+EI906+EI907+EI908)*Percapita/30*GJ$4+(EH909+EJ909)*Cadeirante/30*GJ$4,IF(EG909+EI909&lt;=9,(EG909+EI909)*Crechee/30*GJ$4)+(EH909+EJ909)*Cadeirante/30*GJ$4+(EG906+EG907+EG908+EI906+EI907+EI908)*Percapita/30*GJ$4)+IF(EG909+EI909&gt;=11,Fixo/30*GJ$4+(EG909+EI909-10)*Crechee/30*GJ$4,0),IF(C906=2,IF(EH906+EH907+EH908+EH909+EJ906+EJ907+EJ908+EJ909=1,Cadeirante/30*GJ$4,IF(EH906+EH907+EH908+EH909+EJ906+EJ907+EJ908+EJ909=2,Fixo/30*GJ$4,IF(EH906+EH907+EH908+EH909+EJ906+EJ907+EJ908+EJ909&gt;2,Fixo/30*GJ$4+(EH906+EH907+EH908+EH909+EJ906+EJ907+EJ908+EJ909-2)*Cadeirante/30*GJ$4)))+(EG906+EG907+EG908+EI906+EI907+EI908)*Percapita/30*GJ$4+(EG909+EI909)*Crechee/30*GJ$4,IF(C906=1,IF(EG906+EG907+EG908+EH906+EH907+EH908+EI906+EI907+EI908+EJ906+EJ907+EJ908&lt;=15,(EG906+EG907+EG908+EI906+EI907+EI908)*Percapita/30*GJ$4,IF(EG906+EG907+EG908+EH906+EH907+EH908+EI906+EI907+EI908+EJ906+EJ907+EJ908&gt;=16,Fixo/30*GJ$4+(EG906+EG907+EG908+EH906+EH907+EH908+EI906+EI907+EI908+EJ906+EJ907-16)*Percapita/30*GJ$4))))))</f>
        <v>0</v>
      </c>
      <c r="GK906" s="178"/>
      <c r="GL906" s="103">
        <f t="shared" si="968"/>
        <v>0</v>
      </c>
      <c r="GM906" s="124"/>
      <c r="GN906" s="104">
        <f>SUMIF(V906:V909,"&lt;0")*Cadeirante/30*GN$4+SUMIF(X906:X909,"&lt;0")*Cadeirante/30*GN$4</f>
        <v>0</v>
      </c>
      <c r="GO906" s="104">
        <f>SUMIF(Z906:Z909,"&lt;0")*Cadeirante/30*GO$4+SUMIF(AB906:AB909,"&lt;0")*Cadeirante/30*GO$4</f>
        <v>0</v>
      </c>
      <c r="GP906" s="104">
        <f>SUMIF(AD906:AD909,"&lt;0")*Cadeirante/30*GP$4+SUMIF(AF906:AF909,"&lt;0")*Cadeirante/30*GP$4</f>
        <v>0</v>
      </c>
      <c r="GQ906" s="104">
        <f>SUMIF(AH906:AH909,"&lt;0")*Cadeirante/30*GQ$4+SUMIF(AJ906:AJ909,"&lt;0")*Cadeirante/30*GQ$4</f>
        <v>0</v>
      </c>
      <c r="GR906" s="104">
        <f>SUMIF(AL906:AL909,"&lt;0")*Cadeirante/30*GR$4+SUMIF(AN906:AN909,"&lt;0")*Cadeirante/30*GR$4</f>
        <v>0</v>
      </c>
      <c r="GS906" s="104">
        <f>SUMIF(AP906:AP909,"&lt;0")*Cadeirante/30*GS$4+SUMIF(AR906:AR909,"&lt;0")*Cadeirante/30*GS$4</f>
        <v>0</v>
      </c>
      <c r="GT906" s="104">
        <f>SUMIF(AT906:AT909,"&lt;0")*Cadeirante/30*GT$4+SUMIF(AV906:AV909,"&lt;0")*Cadeirante/30*GT$4</f>
        <v>0</v>
      </c>
      <c r="GU906" s="104">
        <f>SUMIF(AX906:AX909,"&lt;0")*Cadeirante/30*GU$4+SUMIF(AZ906:AZ909,"&lt;0")*Cadeirante/30*GU$4</f>
        <v>0</v>
      </c>
      <c r="GV906" s="104">
        <f>SUMIF(BB906:BB909,"&lt;0")*Cadeirante/30*GV$4+SUMIF(BD906:BD909,"&lt;0")*Cadeirante/30*GV$4</f>
        <v>0</v>
      </c>
      <c r="GW906" s="104">
        <f>SUMIF(BF906:BF909,"&lt;0")*Cadeirante/30*GW$4+SUMIF(BH906:BH909,"&lt;0")*Cadeirante/30*GW$4</f>
        <v>0</v>
      </c>
      <c r="GX906" s="104">
        <f>SUMIF(BJ906:BJ909,"&lt;0")*Cadeirante/30*GX$4+SUMIF(BL906:BL909,"&lt;0")*Cadeirante/30*GX$4</f>
        <v>0</v>
      </c>
      <c r="GY906" s="104">
        <f>SUMIF(BN906:BN909,"&lt;0")*Cadeirante/30*GY$4+SUMIF(BP906:BP909,"&lt;0")*Cadeirante/30*GY$4</f>
        <v>0</v>
      </c>
      <c r="GZ906" s="104">
        <f>SUMIF(BR906:BR909,"&lt;0")*Cadeirante/30*GZ$4+SUMIF(BT906:BT909,"&lt;0")*Cadeirante/30*GZ$4</f>
        <v>0</v>
      </c>
      <c r="HA906" s="104">
        <f>SUMIF(BV906:BV909,"&lt;0")*Cadeirante/30*HA$4+SUMIF(BX906:BX909,"&lt;0")*Cadeirante/30*HA$4</f>
        <v>0</v>
      </c>
      <c r="HB906" s="104">
        <f>SUMIF(BZ906:BZ909,"&lt;0")*Cadeirante/30*HB$4+SUMIF(CB906:CB909,"&lt;0")*Cadeirante/30*HB$4</f>
        <v>0</v>
      </c>
      <c r="HC906" s="104">
        <f>SUMIF(CD906:CD909,"&lt;0")*Cadeirante/30*HC$4+SUMIF(CF906:CF909,"&lt;0")*Cadeirante/30*HC$4</f>
        <v>0</v>
      </c>
      <c r="HD906" s="104">
        <f>SUMIF(CH906:CH909,"&lt;0")*Cadeirante/30*HD$4+SUMIF(CJ906:CJ909,"&lt;0")*Cadeirante/30*HD$4</f>
        <v>0</v>
      </c>
      <c r="HE906" s="104">
        <f>SUMIF(CL906:CL909,"&lt;0")*Cadeirante/30*HE$4+SUMIF(CN906:CN909,"&lt;0")*Cadeirante/30*HE$4</f>
        <v>0</v>
      </c>
      <c r="HF906" s="104">
        <f>SUMIF(CP906:CP909,"&lt;0")*Cadeirante/30*HF$4+SUMIF(CR906:CR909,"&lt;0")*Cadeirante/30*HF$4</f>
        <v>0</v>
      </c>
      <c r="HG906" s="104">
        <f>SUMIF(CT906:CT909,"&lt;0")*Cadeirante/30*HG$4+SUMIF(CV906:CV909,"&lt;0")*Cadeirante/30*HG$4</f>
        <v>0</v>
      </c>
      <c r="HH906" s="104">
        <f>SUMIF(CX906:CX909,"&lt;0")*Cadeirante/30*HH$4+SUMIF(CZ906:CZ909,"&lt;0")*Cadeirante/30*HH$4</f>
        <v>0</v>
      </c>
      <c r="HI906" s="104">
        <f>SUMIF(DB906:DB909,"&lt;0")*Cadeirante/30*HI$4+SUMIF(DD906:DD909,"&lt;0")*Cadeirante/30*HI$4</f>
        <v>0</v>
      </c>
      <c r="HJ906" s="104">
        <f>SUMIF(DF906:DF909,"&lt;0")*Cadeirante/30*HJ$4+SUMIF(DH906:DH909,"&lt;0")*Cadeirante/30*HJ$4</f>
        <v>0</v>
      </c>
      <c r="HK906" s="104">
        <f>SUMIF(DJ906:DJ909,"&lt;0")*Cadeirante/30*HK$4+SUMIF(DL906:DL909,"&lt;0")*Cadeirante/30*HK$4</f>
        <v>0</v>
      </c>
      <c r="HL906" s="104">
        <f>SUMIF(DN906:DN909,"&lt;0")*Cadeirante/30*HL$4+SUMIF(DP906:DP909,"&lt;0")*Cadeirante/30*HL$4</f>
        <v>0</v>
      </c>
      <c r="HM906" s="104">
        <f>SUMIF(DR906:DR909,"&lt;0")*Cadeirante/30*HM$4+SUMIF(DT906:DT909,"&lt;0")*Cadeirante/30*HM$4</f>
        <v>0</v>
      </c>
      <c r="HN906" s="104">
        <f>SUMIF(DV906:DV909,"&lt;0")*Cadeirante/30*HN$4+SUMIF(DX906:DX909,"&lt;0")*Cadeirante/30*HN$4</f>
        <v>0</v>
      </c>
      <c r="HO906" s="104">
        <f>SUMIF(DZ906:DZ909,"&lt;0")*Cadeirante/30*HO$4+SUMIF(EB906:EB909,"&lt;0")*Cadeirante/30*HO$4</f>
        <v>0</v>
      </c>
      <c r="HP906" s="104">
        <f>SUMIF(ED906:ED909,"&lt;0")*Cadeirante/30*HP$4+SUMIF(EF906:EF909,"&lt;0")*Cadeirante/30*HP$4</f>
        <v>0</v>
      </c>
      <c r="HQ906" s="64"/>
      <c r="HR906" s="64"/>
      <c r="HS906" s="64"/>
      <c r="HT906" s="64"/>
      <c r="HU906" s="64"/>
      <c r="HV906" s="64"/>
      <c r="HW906" s="176">
        <v>17629.309999999998</v>
      </c>
      <c r="HX906" s="64"/>
      <c r="HY906" s="280">
        <f>IF(ISTEXT(EM906), VALUE(EM906), EM906)</f>
        <v>0</v>
      </c>
      <c r="HZ906" s="280">
        <f>IF(ISTEXT(EN906), VALUE(EN906), EN906)</f>
        <v>0</v>
      </c>
      <c r="IA906" s="280">
        <f>IF(ISTEXT(EO906), VALUE(EO906), EO906)</f>
        <v>0</v>
      </c>
      <c r="IB906" s="64" t="b">
        <f>HW906=FE906</f>
        <v>0</v>
      </c>
      <c r="IC906" s="64"/>
    </row>
    <row r="907" spans="1:237" s="106" customFormat="1" ht="22.5" customHeight="1" x14ac:dyDescent="0.25">
      <c r="A907" s="368" t="s">
        <v>3986</v>
      </c>
      <c r="B907" s="369" t="s">
        <v>3987</v>
      </c>
      <c r="C907" s="370" t="s">
        <v>3229</v>
      </c>
      <c r="D907" s="371" t="s">
        <v>3988</v>
      </c>
      <c r="E907" s="371" t="s">
        <v>3989</v>
      </c>
      <c r="F907" s="372" t="s">
        <v>3222</v>
      </c>
      <c r="G907" s="372" t="s">
        <v>3223</v>
      </c>
      <c r="H907" s="373" t="s">
        <v>203</v>
      </c>
      <c r="I907" s="374" t="s">
        <v>3990</v>
      </c>
      <c r="J907" s="421" t="s">
        <v>3227</v>
      </c>
      <c r="K907" s="421" t="s">
        <v>3230</v>
      </c>
      <c r="L907" s="329">
        <f>CONTINUA!BV907</f>
        <v>0</v>
      </c>
      <c r="M907" s="329">
        <f>CONTINUA!BW907</f>
        <v>0</v>
      </c>
      <c r="N907" s="657"/>
      <c r="O907" s="658" t="s">
        <v>4244</v>
      </c>
      <c r="P907" s="659" t="s">
        <v>206</v>
      </c>
      <c r="Q907" s="400">
        <v>31</v>
      </c>
      <c r="R907" s="401"/>
      <c r="S907" s="400"/>
      <c r="T907" s="401"/>
      <c r="U907" s="400"/>
      <c r="V907" s="401"/>
      <c r="W907" s="400"/>
      <c r="X907" s="401"/>
      <c r="Y907" s="400"/>
      <c r="Z907" s="401"/>
      <c r="AA907" s="400"/>
      <c r="AB907" s="401"/>
      <c r="AC907" s="400"/>
      <c r="AD907" s="401"/>
      <c r="AE907" s="400"/>
      <c r="AF907" s="401"/>
      <c r="AG907" s="400"/>
      <c r="AH907" s="401"/>
      <c r="AI907" s="400"/>
      <c r="AJ907" s="401"/>
      <c r="AK907" s="400"/>
      <c r="AL907" s="401"/>
      <c r="AM907" s="400"/>
      <c r="AN907" s="401"/>
      <c r="AO907" s="400"/>
      <c r="AP907" s="401"/>
      <c r="AQ907" s="400"/>
      <c r="AR907" s="401"/>
      <c r="AS907" s="400"/>
      <c r="AT907" s="401"/>
      <c r="AU907" s="400"/>
      <c r="AV907" s="401"/>
      <c r="AW907" s="400"/>
      <c r="AX907" s="401"/>
      <c r="AY907" s="400"/>
      <c r="AZ907" s="401"/>
      <c r="BA907" s="400"/>
      <c r="BB907" s="401"/>
      <c r="BC907" s="400"/>
      <c r="BD907" s="401"/>
      <c r="BE907" s="400"/>
      <c r="BF907" s="401"/>
      <c r="BG907" s="400"/>
      <c r="BH907" s="401"/>
      <c r="BI907" s="400"/>
      <c r="BJ907" s="401"/>
      <c r="BK907" s="400"/>
      <c r="BL907" s="401"/>
      <c r="BM907" s="400"/>
      <c r="BN907" s="401"/>
      <c r="BO907" s="400"/>
      <c r="BP907" s="401"/>
      <c r="BQ907" s="400"/>
      <c r="BR907" s="401"/>
      <c r="BS907" s="400"/>
      <c r="BT907" s="401"/>
      <c r="BU907" s="400"/>
      <c r="BV907" s="401"/>
      <c r="BW907" s="400"/>
      <c r="BX907" s="401"/>
      <c r="BY907" s="400"/>
      <c r="BZ907" s="401"/>
      <c r="CA907" s="400"/>
      <c r="CB907" s="401"/>
      <c r="CC907" s="400"/>
      <c r="CD907" s="401"/>
      <c r="CE907" s="400"/>
      <c r="CF907" s="401"/>
      <c r="CG907" s="400"/>
      <c r="CH907" s="401"/>
      <c r="CI907" s="400"/>
      <c r="CJ907" s="401"/>
      <c r="CK907" s="400"/>
      <c r="CL907" s="401"/>
      <c r="CM907" s="400"/>
      <c r="CN907" s="401"/>
      <c r="CO907" s="400"/>
      <c r="CP907" s="401"/>
      <c r="CQ907" s="400"/>
      <c r="CR907" s="401"/>
      <c r="CS907" s="400"/>
      <c r="CT907" s="401"/>
      <c r="CU907" s="400"/>
      <c r="CV907" s="401"/>
      <c r="CW907" s="400"/>
      <c r="CX907" s="401"/>
      <c r="CY907" s="400"/>
      <c r="CZ907" s="401"/>
      <c r="DA907" s="400"/>
      <c r="DB907" s="401"/>
      <c r="DC907" s="400"/>
      <c r="DD907" s="401"/>
      <c r="DE907" s="400"/>
      <c r="DF907" s="401"/>
      <c r="DG907" s="400"/>
      <c r="DH907" s="401"/>
      <c r="DI907" s="400"/>
      <c r="DJ907" s="401"/>
      <c r="DK907" s="400"/>
      <c r="DL907" s="401"/>
      <c r="DM907" s="400"/>
      <c r="DN907" s="401"/>
      <c r="DO907" s="400"/>
      <c r="DP907" s="401"/>
      <c r="DQ907" s="400">
        <v>1</v>
      </c>
      <c r="DR907" s="401"/>
      <c r="DS907" s="400"/>
      <c r="DT907" s="401"/>
      <c r="DU907" s="400">
        <v>-1</v>
      </c>
      <c r="DV907" s="401"/>
      <c r="DW907" s="400"/>
      <c r="DX907" s="401"/>
      <c r="DY907" s="400"/>
      <c r="DZ907" s="401"/>
      <c r="EA907" s="400"/>
      <c r="EB907" s="401"/>
      <c r="EC907" s="400"/>
      <c r="ED907" s="401"/>
      <c r="EE907" s="400"/>
      <c r="EF907" s="401"/>
      <c r="EG907" s="400"/>
      <c r="EH907" s="401"/>
      <c r="EI907" s="400"/>
      <c r="EJ907" s="447"/>
      <c r="EK907" s="511"/>
      <c r="EL907" s="514"/>
      <c r="EM907" s="448"/>
      <c r="EN907" s="344"/>
      <c r="EO907" s="345"/>
      <c r="EP907" s="171">
        <f t="shared" ref="EP907:EP970" si="1030">Q907</f>
        <v>31</v>
      </c>
      <c r="EQ907" s="171">
        <f t="shared" ref="EQ907:EQ970" si="1031">U907+Y907+AC907+AG907+AK907+AO907+AS907+AW907+BA907+BE907+BI907+BM907+BQ907+BU907+BY907+CC907+CG907+CK907+CO907+CS907+CW907+DA907+DE907+DI907+DM907+DQ907+DU907+DY907+EC907+EG907</f>
        <v>0</v>
      </c>
      <c r="ER907" s="171">
        <f t="shared" ref="ER907:ER970" si="1032">S907+W907+AA907+AE907+AI907+AM907+AQ907+AU907+AY907+BC907+BG907+BK907+BO907+BS907+BW907+CA907+CE907+CI907+CM907+CQ907+CU907+CY907+DC907+DG907+DK907+DO907+DS907+DW907+EA907+EE907+EI907</f>
        <v>0</v>
      </c>
      <c r="ES907" s="171">
        <f t="shared" ref="ES907:ES970" si="1033">R907</f>
        <v>0</v>
      </c>
      <c r="ET907" s="171">
        <f t="shared" ref="ET907:ET970" si="1034">V907+Z907+AD907+AH907+AL907+AP907+AT907+AX907+BB907+BF907+BJ907+BN907+BR907+BV907+BZ907+CD907+CH907+CL907+CP907+CT907+CX907+DB907+DF907+DJ907+DN907+DR907+DV907+DZ907+ED907+EH907</f>
        <v>0</v>
      </c>
      <c r="EU907" s="171">
        <f t="shared" ref="EU907:EU970" si="1035">T907+X907+AB907+AF907+AJ907+AN907+AR907+AV907+AZ907+BD907+BH907+BL907+BP907+BT907+BX907+CB907+CF907+CJ907+CN907+CR907+CV907+CZ907+DD907+DH907+DL907+DP907+DT907+DX907+EB907+EF907+EJ907</f>
        <v>0</v>
      </c>
      <c r="EV907" s="172">
        <f t="shared" ref="EV907:EV970" si="1036">EP907+EQ907+ES907+ET907+ER907+EU907</f>
        <v>31</v>
      </c>
      <c r="EW907" s="173"/>
      <c r="EX907" s="248">
        <f t="shared" si="1029"/>
        <v>0</v>
      </c>
      <c r="EY907" s="174">
        <f>(L907*regular)+(M907*Cadeirantee)</f>
        <v>0</v>
      </c>
      <c r="EZ907" s="249">
        <f>SUMIF(FG907:GJ907,"&gt;0")</f>
        <v>0</v>
      </c>
      <c r="FA907" s="249">
        <f>SUMIF(FG907:GJ907,"&lt;0")+SUMIF(GN907:HP907,"&lt;0")</f>
        <v>0</v>
      </c>
      <c r="FB907" s="174">
        <v>0</v>
      </c>
      <c r="FC907" s="126">
        <f>N907*km*'VALORES TABELA'!$B$13</f>
        <v>0</v>
      </c>
      <c r="FD907" s="250">
        <f t="shared" ref="FD907:FD910" si="1037">GL907</f>
        <v>0</v>
      </c>
      <c r="FE907" s="105"/>
      <c r="FF907" s="119"/>
      <c r="FG907" s="119"/>
      <c r="FH907" s="119"/>
      <c r="FI907" s="119"/>
      <c r="FJ907" s="119"/>
      <c r="FK907" s="119"/>
      <c r="FL907" s="119"/>
      <c r="FM907" s="119"/>
      <c r="FN907" s="119"/>
      <c r="FO907" s="119"/>
      <c r="FP907" s="119"/>
      <c r="FQ907" s="119"/>
      <c r="FR907" s="119"/>
      <c r="FS907" s="119"/>
      <c r="FT907" s="119"/>
      <c r="FU907" s="119"/>
      <c r="FV907" s="119"/>
      <c r="FW907" s="119"/>
      <c r="FX907" s="119"/>
      <c r="FY907" s="119"/>
      <c r="FZ907" s="119"/>
      <c r="GA907" s="119"/>
      <c r="GB907" s="119"/>
      <c r="GC907" s="119"/>
      <c r="GD907" s="119"/>
      <c r="GE907" s="119"/>
      <c r="GF907" s="119"/>
      <c r="GG907" s="119"/>
      <c r="GH907" s="119"/>
      <c r="GI907" s="119"/>
      <c r="GJ907" s="119"/>
      <c r="GK907" s="251"/>
      <c r="GL907" s="103">
        <f t="shared" ref="GL907:GL970" si="1038">IF(J907="ADAPTADO",T907*Cadeirante/30*GM907+S907*Percapita/30*GM907,IF(J907="NORMAL",(S907+T907)*Percapita/30*GM907,IF(J907="CRECHE",0)))*-1</f>
        <v>0</v>
      </c>
      <c r="GM907" s="124"/>
      <c r="GN907" s="104"/>
      <c r="GO907" s="104"/>
      <c r="GP907" s="104"/>
      <c r="GQ907" s="104"/>
      <c r="GR907" s="104"/>
      <c r="GS907" s="104"/>
      <c r="GT907" s="104"/>
      <c r="GU907" s="104"/>
      <c r="GV907" s="104"/>
      <c r="GW907" s="104"/>
      <c r="GX907" s="104"/>
      <c r="GY907" s="104"/>
      <c r="GZ907" s="104"/>
      <c r="HA907" s="104"/>
      <c r="HB907" s="104"/>
      <c r="HC907" s="104"/>
      <c r="HD907" s="104"/>
      <c r="HE907" s="104"/>
      <c r="HF907" s="104"/>
      <c r="HG907" s="104"/>
      <c r="HH907" s="104"/>
      <c r="HI907" s="104"/>
      <c r="HJ907" s="104"/>
      <c r="HK907" s="104"/>
      <c r="HL907" s="104"/>
      <c r="HM907" s="104"/>
      <c r="HN907" s="104"/>
      <c r="HO907" s="104"/>
      <c r="HP907" s="104"/>
      <c r="HQ907" s="64"/>
      <c r="HR907" s="64"/>
      <c r="HS907" s="64"/>
      <c r="HT907" s="64"/>
      <c r="HU907" s="64"/>
      <c r="HV907" s="64"/>
      <c r="HW907" s="105"/>
      <c r="HX907" s="64"/>
      <c r="HY907" s="280">
        <f t="shared" ref="HY907:HY910" si="1039">IF(ISTEXT(EM907), VALUE(EM907), EM907)</f>
        <v>0</v>
      </c>
      <c r="HZ907" s="280">
        <f t="shared" ref="HZ907:HZ910" si="1040">IF(ISTEXT(EN907), VALUE(EN907), EN907)</f>
        <v>0</v>
      </c>
      <c r="IA907" s="280">
        <f t="shared" ref="IA907:IA910" si="1041">IF(ISTEXT(EO907), VALUE(EO907), EO907)</f>
        <v>0</v>
      </c>
      <c r="IB907" s="64"/>
      <c r="IC907" s="64"/>
    </row>
    <row r="908" spans="1:237" s="106" customFormat="1" ht="22.5" customHeight="1" x14ac:dyDescent="0.25">
      <c r="A908" s="368" t="s">
        <v>3986</v>
      </c>
      <c r="B908" s="369" t="s">
        <v>3987</v>
      </c>
      <c r="C908" s="375" t="s">
        <v>3229</v>
      </c>
      <c r="D908" s="371" t="s">
        <v>3988</v>
      </c>
      <c r="E908" s="371" t="s">
        <v>3989</v>
      </c>
      <c r="F908" s="376" t="s">
        <v>3222</v>
      </c>
      <c r="G908" s="376" t="s">
        <v>3223</v>
      </c>
      <c r="H908" s="373" t="s">
        <v>203</v>
      </c>
      <c r="I908" s="374" t="s">
        <v>3990</v>
      </c>
      <c r="J908" s="421" t="s">
        <v>3227</v>
      </c>
      <c r="K908" s="422" t="s">
        <v>3231</v>
      </c>
      <c r="L908" s="329">
        <f>CONTINUA!BV908</f>
        <v>0</v>
      </c>
      <c r="M908" s="329">
        <f>CONTINUA!BW908</f>
        <v>0</v>
      </c>
      <c r="N908" s="657"/>
      <c r="O908" s="658" t="s">
        <v>4244</v>
      </c>
      <c r="P908" s="659" t="s">
        <v>206</v>
      </c>
      <c r="Q908" s="400"/>
      <c r="R908" s="401"/>
      <c r="S908" s="400"/>
      <c r="T908" s="401"/>
      <c r="U908" s="400"/>
      <c r="V908" s="401"/>
      <c r="W908" s="400"/>
      <c r="X908" s="401"/>
      <c r="Y908" s="400"/>
      <c r="Z908" s="401"/>
      <c r="AA908" s="400"/>
      <c r="AB908" s="401"/>
      <c r="AC908" s="400"/>
      <c r="AD908" s="401"/>
      <c r="AE908" s="400"/>
      <c r="AF908" s="401"/>
      <c r="AG908" s="400"/>
      <c r="AH908" s="401"/>
      <c r="AI908" s="400"/>
      <c r="AJ908" s="401"/>
      <c r="AK908" s="400"/>
      <c r="AL908" s="401"/>
      <c r="AM908" s="400"/>
      <c r="AN908" s="401"/>
      <c r="AO908" s="400"/>
      <c r="AP908" s="401"/>
      <c r="AQ908" s="400"/>
      <c r="AR908" s="401"/>
      <c r="AS908" s="400"/>
      <c r="AT908" s="401"/>
      <c r="AU908" s="400"/>
      <c r="AV908" s="401"/>
      <c r="AW908" s="400"/>
      <c r="AX908" s="401"/>
      <c r="AY908" s="400"/>
      <c r="AZ908" s="401"/>
      <c r="BA908" s="400"/>
      <c r="BB908" s="401"/>
      <c r="BC908" s="400"/>
      <c r="BD908" s="401"/>
      <c r="BE908" s="400"/>
      <c r="BF908" s="401"/>
      <c r="BG908" s="400"/>
      <c r="BH908" s="401"/>
      <c r="BI908" s="400"/>
      <c r="BJ908" s="401"/>
      <c r="BK908" s="400"/>
      <c r="BL908" s="401"/>
      <c r="BM908" s="400"/>
      <c r="BN908" s="401"/>
      <c r="BO908" s="400"/>
      <c r="BP908" s="401"/>
      <c r="BQ908" s="400"/>
      <c r="BR908" s="401"/>
      <c r="BS908" s="400"/>
      <c r="BT908" s="401"/>
      <c r="BU908" s="400"/>
      <c r="BV908" s="401"/>
      <c r="BW908" s="400"/>
      <c r="BX908" s="401"/>
      <c r="BY908" s="400"/>
      <c r="BZ908" s="401"/>
      <c r="CA908" s="400"/>
      <c r="CB908" s="401"/>
      <c r="CC908" s="400"/>
      <c r="CD908" s="401"/>
      <c r="CE908" s="400"/>
      <c r="CF908" s="401"/>
      <c r="CG908" s="400"/>
      <c r="CH908" s="401"/>
      <c r="CI908" s="400"/>
      <c r="CJ908" s="401"/>
      <c r="CK908" s="400"/>
      <c r="CL908" s="401"/>
      <c r="CM908" s="400"/>
      <c r="CN908" s="401"/>
      <c r="CO908" s="400"/>
      <c r="CP908" s="401"/>
      <c r="CQ908" s="400"/>
      <c r="CR908" s="401"/>
      <c r="CS908" s="400"/>
      <c r="CT908" s="401"/>
      <c r="CU908" s="400"/>
      <c r="CV908" s="401"/>
      <c r="CW908" s="400"/>
      <c r="CX908" s="401"/>
      <c r="CY908" s="400"/>
      <c r="CZ908" s="401"/>
      <c r="DA908" s="400"/>
      <c r="DB908" s="401"/>
      <c r="DC908" s="400"/>
      <c r="DD908" s="401"/>
      <c r="DE908" s="400"/>
      <c r="DF908" s="401"/>
      <c r="DG908" s="400"/>
      <c r="DH908" s="401"/>
      <c r="DI908" s="400"/>
      <c r="DJ908" s="401"/>
      <c r="DK908" s="400"/>
      <c r="DL908" s="401"/>
      <c r="DM908" s="400"/>
      <c r="DN908" s="401"/>
      <c r="DO908" s="400"/>
      <c r="DP908" s="401"/>
      <c r="DQ908" s="400"/>
      <c r="DR908" s="401"/>
      <c r="DS908" s="400"/>
      <c r="DT908" s="401"/>
      <c r="DU908" s="400"/>
      <c r="DV908" s="401"/>
      <c r="DW908" s="400"/>
      <c r="DX908" s="401"/>
      <c r="DY908" s="400"/>
      <c r="DZ908" s="401"/>
      <c r="EA908" s="400"/>
      <c r="EB908" s="401"/>
      <c r="EC908" s="400"/>
      <c r="ED908" s="401"/>
      <c r="EE908" s="400"/>
      <c r="EF908" s="401"/>
      <c r="EG908" s="400"/>
      <c r="EH908" s="401"/>
      <c r="EI908" s="400"/>
      <c r="EJ908" s="447"/>
      <c r="EK908" s="511"/>
      <c r="EL908" s="514"/>
      <c r="EM908" s="448"/>
      <c r="EN908" s="344"/>
      <c r="EO908" s="345"/>
      <c r="EP908" s="171">
        <f t="shared" si="1030"/>
        <v>0</v>
      </c>
      <c r="EQ908" s="171">
        <f t="shared" si="1031"/>
        <v>0</v>
      </c>
      <c r="ER908" s="171">
        <f t="shared" si="1032"/>
        <v>0</v>
      </c>
      <c r="ES908" s="171">
        <f t="shared" si="1033"/>
        <v>0</v>
      </c>
      <c r="ET908" s="171">
        <f t="shared" si="1034"/>
        <v>0</v>
      </c>
      <c r="EU908" s="171">
        <f t="shared" si="1035"/>
        <v>0</v>
      </c>
      <c r="EV908" s="172">
        <f t="shared" si="1036"/>
        <v>0</v>
      </c>
      <c r="EW908" s="125"/>
      <c r="EX908" s="248">
        <f t="shared" si="1029"/>
        <v>0</v>
      </c>
      <c r="EY908" s="174">
        <f>(L908*regular)+(M908*Cadeirantee)</f>
        <v>0</v>
      </c>
      <c r="EZ908" s="249">
        <f>SUMIF(FG908:GJ908,"&gt;0")</f>
        <v>0</v>
      </c>
      <c r="FA908" s="249">
        <f>SUMIF(FG908:GJ908,"&lt;0")+SUMIF(GN908:HP908,"&lt;0")</f>
        <v>0</v>
      </c>
      <c r="FB908" s="174">
        <v>0</v>
      </c>
      <c r="FC908" s="126">
        <f>N908*km*'VALORES TABELA'!$B$13</f>
        <v>0</v>
      </c>
      <c r="FD908" s="250">
        <f t="shared" si="1037"/>
        <v>0</v>
      </c>
      <c r="FE908" s="105"/>
      <c r="FF908" s="108"/>
      <c r="FG908" s="108"/>
      <c r="FH908" s="108"/>
      <c r="FI908" s="108"/>
      <c r="FJ908" s="108"/>
      <c r="FK908" s="108"/>
      <c r="FL908" s="108"/>
      <c r="FM908" s="108"/>
      <c r="FN908" s="108"/>
      <c r="FO908" s="108"/>
      <c r="FP908" s="108"/>
      <c r="FQ908" s="108"/>
      <c r="FR908" s="108"/>
      <c r="FS908" s="108"/>
      <c r="FT908" s="108"/>
      <c r="FU908" s="108"/>
      <c r="FV908" s="108"/>
      <c r="FW908" s="108"/>
      <c r="FX908" s="108"/>
      <c r="FY908" s="108"/>
      <c r="FZ908" s="108"/>
      <c r="GA908" s="108"/>
      <c r="GB908" s="108"/>
      <c r="GC908" s="108"/>
      <c r="GD908" s="108"/>
      <c r="GE908" s="108"/>
      <c r="GF908" s="108"/>
      <c r="GG908" s="108"/>
      <c r="GH908" s="108"/>
      <c r="GI908" s="108"/>
      <c r="GJ908" s="108"/>
      <c r="GK908" s="251"/>
      <c r="GL908" s="103">
        <f t="shared" si="1038"/>
        <v>0</v>
      </c>
      <c r="GM908" s="124"/>
      <c r="GN908" s="104"/>
      <c r="GO908" s="104"/>
      <c r="GP908" s="104"/>
      <c r="GQ908" s="104"/>
      <c r="GR908" s="104"/>
      <c r="GS908" s="104"/>
      <c r="GT908" s="104"/>
      <c r="GU908" s="104"/>
      <c r="GV908" s="104"/>
      <c r="GW908" s="104"/>
      <c r="GX908" s="104"/>
      <c r="GY908" s="104"/>
      <c r="GZ908" s="104"/>
      <c r="HA908" s="104"/>
      <c r="HB908" s="104"/>
      <c r="HC908" s="104"/>
      <c r="HD908" s="104"/>
      <c r="HE908" s="104"/>
      <c r="HF908" s="104"/>
      <c r="HG908" s="104"/>
      <c r="HH908" s="104"/>
      <c r="HI908" s="104"/>
      <c r="HJ908" s="104"/>
      <c r="HK908" s="104"/>
      <c r="HL908" s="104"/>
      <c r="HM908" s="104"/>
      <c r="HN908" s="104"/>
      <c r="HO908" s="104"/>
      <c r="HP908" s="104"/>
      <c r="HQ908" s="64"/>
      <c r="HR908" s="64"/>
      <c r="HS908" s="64"/>
      <c r="HT908" s="64"/>
      <c r="HU908" s="64"/>
      <c r="HV908" s="64"/>
      <c r="HW908" s="105"/>
      <c r="HX908" s="64"/>
      <c r="HY908" s="280">
        <f t="shared" si="1039"/>
        <v>0</v>
      </c>
      <c r="HZ908" s="280">
        <f t="shared" si="1040"/>
        <v>0</v>
      </c>
      <c r="IA908" s="280">
        <f t="shared" si="1041"/>
        <v>0</v>
      </c>
      <c r="IB908" s="64"/>
      <c r="IC908" s="64"/>
    </row>
    <row r="909" spans="1:237" s="106" customFormat="1" ht="22.5" customHeight="1" x14ac:dyDescent="0.25">
      <c r="A909" s="368" t="s">
        <v>3986</v>
      </c>
      <c r="B909" s="369" t="s">
        <v>3987</v>
      </c>
      <c r="C909" s="375" t="s">
        <v>3229</v>
      </c>
      <c r="D909" s="371" t="s">
        <v>3988</v>
      </c>
      <c r="E909" s="371" t="s">
        <v>3989</v>
      </c>
      <c r="F909" s="376" t="s">
        <v>3222</v>
      </c>
      <c r="G909" s="376" t="s">
        <v>3223</v>
      </c>
      <c r="H909" s="373" t="s">
        <v>203</v>
      </c>
      <c r="I909" s="374" t="s">
        <v>3990</v>
      </c>
      <c r="J909" s="421" t="s">
        <v>3227</v>
      </c>
      <c r="K909" s="423" t="s">
        <v>3232</v>
      </c>
      <c r="L909" s="329">
        <f>CONTINUA!BV909</f>
        <v>0</v>
      </c>
      <c r="M909" s="329">
        <f>CONTINUA!BW909</f>
        <v>0</v>
      </c>
      <c r="N909" s="657"/>
      <c r="O909" s="658" t="s">
        <v>4244</v>
      </c>
      <c r="P909" s="659" t="s">
        <v>206</v>
      </c>
      <c r="Q909" s="400"/>
      <c r="R909" s="401"/>
      <c r="S909" s="400"/>
      <c r="T909" s="401"/>
      <c r="U909" s="400"/>
      <c r="V909" s="401"/>
      <c r="W909" s="400"/>
      <c r="X909" s="401"/>
      <c r="Y909" s="400"/>
      <c r="Z909" s="401"/>
      <c r="AA909" s="400"/>
      <c r="AB909" s="401"/>
      <c r="AC909" s="400"/>
      <c r="AD909" s="401"/>
      <c r="AE909" s="400"/>
      <c r="AF909" s="401"/>
      <c r="AG909" s="400"/>
      <c r="AH909" s="401"/>
      <c r="AI909" s="400"/>
      <c r="AJ909" s="401"/>
      <c r="AK909" s="400"/>
      <c r="AL909" s="401"/>
      <c r="AM909" s="400"/>
      <c r="AN909" s="401"/>
      <c r="AO909" s="400"/>
      <c r="AP909" s="401"/>
      <c r="AQ909" s="400"/>
      <c r="AR909" s="401"/>
      <c r="AS909" s="400"/>
      <c r="AT909" s="401"/>
      <c r="AU909" s="400"/>
      <c r="AV909" s="401"/>
      <c r="AW909" s="400"/>
      <c r="AX909" s="401"/>
      <c r="AY909" s="400"/>
      <c r="AZ909" s="401"/>
      <c r="BA909" s="400"/>
      <c r="BB909" s="401"/>
      <c r="BC909" s="400"/>
      <c r="BD909" s="401"/>
      <c r="BE909" s="400"/>
      <c r="BF909" s="401"/>
      <c r="BG909" s="400"/>
      <c r="BH909" s="401"/>
      <c r="BI909" s="400"/>
      <c r="BJ909" s="401"/>
      <c r="BK909" s="400"/>
      <c r="BL909" s="401"/>
      <c r="BM909" s="400"/>
      <c r="BN909" s="401"/>
      <c r="BO909" s="400"/>
      <c r="BP909" s="401"/>
      <c r="BQ909" s="400"/>
      <c r="BR909" s="401"/>
      <c r="BS909" s="400"/>
      <c r="BT909" s="401"/>
      <c r="BU909" s="400"/>
      <c r="BV909" s="401"/>
      <c r="BW909" s="400"/>
      <c r="BX909" s="401"/>
      <c r="BY909" s="400"/>
      <c r="BZ909" s="401"/>
      <c r="CA909" s="400"/>
      <c r="CB909" s="401"/>
      <c r="CC909" s="400"/>
      <c r="CD909" s="401"/>
      <c r="CE909" s="400"/>
      <c r="CF909" s="401"/>
      <c r="CG909" s="400"/>
      <c r="CH909" s="401"/>
      <c r="CI909" s="400"/>
      <c r="CJ909" s="401"/>
      <c r="CK909" s="400"/>
      <c r="CL909" s="401"/>
      <c r="CM909" s="400"/>
      <c r="CN909" s="401"/>
      <c r="CO909" s="400"/>
      <c r="CP909" s="401"/>
      <c r="CQ909" s="400"/>
      <c r="CR909" s="401"/>
      <c r="CS909" s="400"/>
      <c r="CT909" s="401"/>
      <c r="CU909" s="400"/>
      <c r="CV909" s="401"/>
      <c r="CW909" s="400"/>
      <c r="CX909" s="401"/>
      <c r="CY909" s="400"/>
      <c r="CZ909" s="401"/>
      <c r="DA909" s="400"/>
      <c r="DB909" s="401"/>
      <c r="DC909" s="400"/>
      <c r="DD909" s="401"/>
      <c r="DE909" s="400"/>
      <c r="DF909" s="401"/>
      <c r="DG909" s="400"/>
      <c r="DH909" s="401"/>
      <c r="DI909" s="400"/>
      <c r="DJ909" s="401"/>
      <c r="DK909" s="400"/>
      <c r="DL909" s="401"/>
      <c r="DM909" s="400"/>
      <c r="DN909" s="401"/>
      <c r="DO909" s="400"/>
      <c r="DP909" s="401"/>
      <c r="DQ909" s="400"/>
      <c r="DR909" s="401"/>
      <c r="DS909" s="400"/>
      <c r="DT909" s="401"/>
      <c r="DU909" s="400"/>
      <c r="DV909" s="401"/>
      <c r="DW909" s="400"/>
      <c r="DX909" s="401"/>
      <c r="DY909" s="400"/>
      <c r="DZ909" s="401"/>
      <c r="EA909" s="400"/>
      <c r="EB909" s="401"/>
      <c r="EC909" s="400"/>
      <c r="ED909" s="401"/>
      <c r="EE909" s="400"/>
      <c r="EF909" s="401"/>
      <c r="EG909" s="400"/>
      <c r="EH909" s="401"/>
      <c r="EI909" s="400"/>
      <c r="EJ909" s="447"/>
      <c r="EK909" s="511"/>
      <c r="EL909" s="514"/>
      <c r="EM909" s="448"/>
      <c r="EN909" s="344"/>
      <c r="EO909" s="345"/>
      <c r="EP909" s="171">
        <f t="shared" si="1030"/>
        <v>0</v>
      </c>
      <c r="EQ909" s="171">
        <f t="shared" si="1031"/>
        <v>0</v>
      </c>
      <c r="ER909" s="171">
        <f t="shared" si="1032"/>
        <v>0</v>
      </c>
      <c r="ES909" s="171">
        <f t="shared" si="1033"/>
        <v>0</v>
      </c>
      <c r="ET909" s="171">
        <f t="shared" si="1034"/>
        <v>0</v>
      </c>
      <c r="EU909" s="171">
        <f t="shared" si="1035"/>
        <v>0</v>
      </c>
      <c r="EV909" s="172">
        <f t="shared" si="1036"/>
        <v>0</v>
      </c>
      <c r="EW909" s="127"/>
      <c r="EX909" s="248">
        <f t="shared" si="1029"/>
        <v>0</v>
      </c>
      <c r="EY909" s="174">
        <f>(L909*regular)+(M909*Cadeirantee)</f>
        <v>0</v>
      </c>
      <c r="EZ909" s="249">
        <f>SUMIF(FG909:GJ909,"&gt;0")</f>
        <v>0</v>
      </c>
      <c r="FA909" s="249">
        <f>SUMIF(FG909:GJ909,"&lt;0")+SUMIF(GN909:HP909,"&lt;0")</f>
        <v>0</v>
      </c>
      <c r="FB909" s="174">
        <v>0</v>
      </c>
      <c r="FC909" s="126">
        <f>N909*km*'VALORES TABELA'!$B$13</f>
        <v>0</v>
      </c>
      <c r="FD909" s="250">
        <f t="shared" si="1037"/>
        <v>0</v>
      </c>
      <c r="FE909" s="105"/>
      <c r="FF909" s="118"/>
      <c r="FG909" s="118"/>
      <c r="FH909" s="118"/>
      <c r="FI909" s="118"/>
      <c r="FJ909" s="118"/>
      <c r="FK909" s="118"/>
      <c r="FL909" s="118"/>
      <c r="FM909" s="118"/>
      <c r="FN909" s="118"/>
      <c r="FO909" s="118"/>
      <c r="FP909" s="118"/>
      <c r="FQ909" s="118"/>
      <c r="FR909" s="118"/>
      <c r="FS909" s="118"/>
      <c r="FT909" s="118"/>
      <c r="FU909" s="118"/>
      <c r="FV909" s="118"/>
      <c r="FW909" s="118"/>
      <c r="FX909" s="118"/>
      <c r="FY909" s="118"/>
      <c r="FZ909" s="118"/>
      <c r="GA909" s="118"/>
      <c r="GB909" s="118"/>
      <c r="GC909" s="118"/>
      <c r="GD909" s="118"/>
      <c r="GE909" s="118"/>
      <c r="GF909" s="118"/>
      <c r="GG909" s="118"/>
      <c r="GH909" s="118"/>
      <c r="GI909" s="118"/>
      <c r="GJ909" s="118"/>
      <c r="GK909" s="252"/>
      <c r="GL909" s="103">
        <f t="shared" si="1038"/>
        <v>0</v>
      </c>
      <c r="GM909" s="124"/>
      <c r="GN909" s="104"/>
      <c r="GO909" s="104"/>
      <c r="GP909" s="104"/>
      <c r="GQ909" s="104"/>
      <c r="GR909" s="104"/>
      <c r="GS909" s="104"/>
      <c r="GT909" s="104"/>
      <c r="GU909" s="104"/>
      <c r="GV909" s="104"/>
      <c r="GW909" s="104"/>
      <c r="GX909" s="104"/>
      <c r="GY909" s="104"/>
      <c r="GZ909" s="104"/>
      <c r="HA909" s="104"/>
      <c r="HB909" s="104"/>
      <c r="HC909" s="104"/>
      <c r="HD909" s="104"/>
      <c r="HE909" s="104"/>
      <c r="HF909" s="104"/>
      <c r="HG909" s="104"/>
      <c r="HH909" s="104"/>
      <c r="HI909" s="104"/>
      <c r="HJ909" s="104"/>
      <c r="HK909" s="104"/>
      <c r="HL909" s="104"/>
      <c r="HM909" s="104"/>
      <c r="HN909" s="104"/>
      <c r="HO909" s="104"/>
      <c r="HP909" s="104"/>
      <c r="HQ909" s="64"/>
      <c r="HR909" s="65"/>
      <c r="HS909" s="65"/>
      <c r="HT909" s="65"/>
      <c r="HU909" s="65"/>
      <c r="HV909" s="65"/>
      <c r="HW909" s="105"/>
      <c r="HX909" s="65"/>
      <c r="HY909" s="280">
        <f t="shared" si="1039"/>
        <v>0</v>
      </c>
      <c r="HZ909" s="280">
        <f t="shared" si="1040"/>
        <v>0</v>
      </c>
      <c r="IA909" s="280">
        <f t="shared" si="1041"/>
        <v>0</v>
      </c>
      <c r="IB909" s="65"/>
      <c r="IC909" s="65"/>
    </row>
    <row r="910" spans="1:237" s="106" customFormat="1" ht="22.5" customHeight="1" thickBot="1" x14ac:dyDescent="0.3">
      <c r="A910" s="377" t="s">
        <v>3986</v>
      </c>
      <c r="B910" s="378" t="s">
        <v>3987</v>
      </c>
      <c r="C910" s="379" t="s">
        <v>3229</v>
      </c>
      <c r="D910" s="380" t="s">
        <v>3988</v>
      </c>
      <c r="E910" s="380" t="s">
        <v>3989</v>
      </c>
      <c r="F910" s="381" t="s">
        <v>3222</v>
      </c>
      <c r="G910" s="381" t="s">
        <v>3223</v>
      </c>
      <c r="H910" s="382" t="s">
        <v>203</v>
      </c>
      <c r="I910" s="383" t="s">
        <v>3990</v>
      </c>
      <c r="J910" s="421" t="s">
        <v>3227</v>
      </c>
      <c r="K910" s="424" t="s">
        <v>60</v>
      </c>
      <c r="L910" s="329">
        <f>CONTINUA!BV910</f>
        <v>0</v>
      </c>
      <c r="M910" s="329">
        <f>CONTINUA!BW910</f>
        <v>0</v>
      </c>
      <c r="N910" s="657"/>
      <c r="O910" s="658" t="s">
        <v>4244</v>
      </c>
      <c r="P910" s="659" t="s">
        <v>206</v>
      </c>
      <c r="Q910" s="400"/>
      <c r="R910" s="401"/>
      <c r="S910" s="400"/>
      <c r="T910" s="401"/>
      <c r="U910" s="400"/>
      <c r="V910" s="401"/>
      <c r="W910" s="400"/>
      <c r="X910" s="401"/>
      <c r="Y910" s="400"/>
      <c r="Z910" s="401"/>
      <c r="AA910" s="400"/>
      <c r="AB910" s="401"/>
      <c r="AC910" s="400"/>
      <c r="AD910" s="401"/>
      <c r="AE910" s="400"/>
      <c r="AF910" s="401"/>
      <c r="AG910" s="400"/>
      <c r="AH910" s="401"/>
      <c r="AI910" s="400"/>
      <c r="AJ910" s="401"/>
      <c r="AK910" s="400"/>
      <c r="AL910" s="401"/>
      <c r="AM910" s="400"/>
      <c r="AN910" s="401"/>
      <c r="AO910" s="400"/>
      <c r="AP910" s="401"/>
      <c r="AQ910" s="400"/>
      <c r="AR910" s="401"/>
      <c r="AS910" s="400"/>
      <c r="AT910" s="401"/>
      <c r="AU910" s="400"/>
      <c r="AV910" s="401"/>
      <c r="AW910" s="400"/>
      <c r="AX910" s="401"/>
      <c r="AY910" s="400"/>
      <c r="AZ910" s="401"/>
      <c r="BA910" s="400"/>
      <c r="BB910" s="401"/>
      <c r="BC910" s="400"/>
      <c r="BD910" s="401"/>
      <c r="BE910" s="400"/>
      <c r="BF910" s="401"/>
      <c r="BG910" s="400"/>
      <c r="BH910" s="401"/>
      <c r="BI910" s="400"/>
      <c r="BJ910" s="401"/>
      <c r="BK910" s="400"/>
      <c r="BL910" s="401"/>
      <c r="BM910" s="400"/>
      <c r="BN910" s="401"/>
      <c r="BO910" s="400"/>
      <c r="BP910" s="401"/>
      <c r="BQ910" s="400"/>
      <c r="BR910" s="401"/>
      <c r="BS910" s="400"/>
      <c r="BT910" s="401"/>
      <c r="BU910" s="400"/>
      <c r="BV910" s="401"/>
      <c r="BW910" s="400"/>
      <c r="BX910" s="401"/>
      <c r="BY910" s="400"/>
      <c r="BZ910" s="401"/>
      <c r="CA910" s="400"/>
      <c r="CB910" s="401"/>
      <c r="CC910" s="400"/>
      <c r="CD910" s="401"/>
      <c r="CE910" s="400"/>
      <c r="CF910" s="401"/>
      <c r="CG910" s="400"/>
      <c r="CH910" s="401"/>
      <c r="CI910" s="400"/>
      <c r="CJ910" s="401"/>
      <c r="CK910" s="400"/>
      <c r="CL910" s="401"/>
      <c r="CM910" s="400"/>
      <c r="CN910" s="401"/>
      <c r="CO910" s="400"/>
      <c r="CP910" s="401"/>
      <c r="CQ910" s="400"/>
      <c r="CR910" s="401"/>
      <c r="CS910" s="400"/>
      <c r="CT910" s="401"/>
      <c r="CU910" s="400"/>
      <c r="CV910" s="401"/>
      <c r="CW910" s="400"/>
      <c r="CX910" s="401"/>
      <c r="CY910" s="400"/>
      <c r="CZ910" s="401"/>
      <c r="DA910" s="400"/>
      <c r="DB910" s="401"/>
      <c r="DC910" s="400"/>
      <c r="DD910" s="401"/>
      <c r="DE910" s="400"/>
      <c r="DF910" s="401"/>
      <c r="DG910" s="400"/>
      <c r="DH910" s="401"/>
      <c r="DI910" s="400"/>
      <c r="DJ910" s="401"/>
      <c r="DK910" s="400"/>
      <c r="DL910" s="401"/>
      <c r="DM910" s="400"/>
      <c r="DN910" s="401"/>
      <c r="DO910" s="400"/>
      <c r="DP910" s="401"/>
      <c r="DQ910" s="400"/>
      <c r="DR910" s="401"/>
      <c r="DS910" s="400"/>
      <c r="DT910" s="401"/>
      <c r="DU910" s="400"/>
      <c r="DV910" s="401"/>
      <c r="DW910" s="400"/>
      <c r="DX910" s="401"/>
      <c r="DY910" s="400"/>
      <c r="DZ910" s="401"/>
      <c r="EA910" s="400"/>
      <c r="EB910" s="401"/>
      <c r="EC910" s="400"/>
      <c r="ED910" s="401"/>
      <c r="EE910" s="400"/>
      <c r="EF910" s="401"/>
      <c r="EG910" s="400"/>
      <c r="EH910" s="401"/>
      <c r="EI910" s="400"/>
      <c r="EJ910" s="447"/>
      <c r="EK910" s="512"/>
      <c r="EL910" s="515"/>
      <c r="EM910" s="450"/>
      <c r="EN910" s="348"/>
      <c r="EO910" s="348"/>
      <c r="EP910" s="179">
        <f t="shared" si="1030"/>
        <v>0</v>
      </c>
      <c r="EQ910" s="179">
        <f t="shared" si="1031"/>
        <v>0</v>
      </c>
      <c r="ER910" s="179">
        <f t="shared" si="1032"/>
        <v>0</v>
      </c>
      <c r="ES910" s="179">
        <f t="shared" si="1033"/>
        <v>0</v>
      </c>
      <c r="ET910" s="179">
        <f t="shared" si="1034"/>
        <v>0</v>
      </c>
      <c r="EU910" s="179">
        <f t="shared" si="1035"/>
        <v>0</v>
      </c>
      <c r="EV910" s="172">
        <f t="shared" si="1036"/>
        <v>0</v>
      </c>
      <c r="EW910" s="253"/>
      <c r="EX910" s="254">
        <v>0</v>
      </c>
      <c r="EY910" s="180">
        <v>0</v>
      </c>
      <c r="EZ910" s="255">
        <v>0</v>
      </c>
      <c r="FA910" s="255">
        <v>0</v>
      </c>
      <c r="FB910" s="180">
        <f>SUM(FF910:GI910)/2</f>
        <v>0</v>
      </c>
      <c r="FC910" s="256">
        <f>N910*km*'VALORES TABELA'!$B$13</f>
        <v>0</v>
      </c>
      <c r="FD910" s="250">
        <f t="shared" si="1037"/>
        <v>0</v>
      </c>
      <c r="FE910" s="257"/>
      <c r="FF910" s="181">
        <f>((Q910+S910)*Percapita)+((R910+T910)*Cadeirante)</f>
        <v>0</v>
      </c>
      <c r="FG910" s="181">
        <f>((U910+W910)*Percapita/30*FG$4)+((V910+X910)*Cadeirante/30*FG$4)</f>
        <v>0</v>
      </c>
      <c r="FH910" s="181">
        <f>((Y910+AA910)*Percapita/30*FH$4)+((Z910+AB910)*Cadeirante/30*FH$4)</f>
        <v>0</v>
      </c>
      <c r="FI910" s="181">
        <f>((AC910+AE910)*Percapita/30*FI$4)+((AD910+AF910)*Cadeirante/30*FI$4)</f>
        <v>0</v>
      </c>
      <c r="FJ910" s="181">
        <f>((AG910+AI910)*Percapita/30*FJ$4)+((AH910+AJ910)*Cadeirante/30*FJ$4)</f>
        <v>0</v>
      </c>
      <c r="FK910" s="181">
        <f>((AK910+AM910)*Percapita/30*FK$4)+((AL910+AN910)*Cadeirante/30*FK$4)</f>
        <v>0</v>
      </c>
      <c r="FL910" s="181">
        <f>((AO910+AQ910)*Percapita/30*FL$4)+((AP910+AR910)*Cadeirante/30*FL$4)</f>
        <v>0</v>
      </c>
      <c r="FM910" s="181">
        <f>((AS910+AU910)*Percapita/30*FM$4)+((AT910+AV910)*Cadeirante/30*FM$4)</f>
        <v>0</v>
      </c>
      <c r="FN910" s="181">
        <f>((AW910+AY910)*Percapita/30*FN$4)+((AX910+AZ910)*Cadeirante/30*FN$4)</f>
        <v>0</v>
      </c>
      <c r="FO910" s="181">
        <f>((BA910+BC910)*Percapita/30*FO$4)+((BB910+BD910)*Cadeirante/30*FO$4)</f>
        <v>0</v>
      </c>
      <c r="FP910" s="181">
        <f>((BE910+BG910)*Percapita/30*FP$4)+((BF910+BH910)*Cadeirante/30*FP$4)</f>
        <v>0</v>
      </c>
      <c r="FQ910" s="181">
        <f>((BI910+BK910)*Percapita/30*FQ$4)+((BJ910+BL910)*Cadeirante/30*FQ$4)</f>
        <v>0</v>
      </c>
      <c r="FR910" s="181">
        <f>((BM910+BO910)*Percapita/30*FR$4)+((BN910+BP910)*Cadeirante/30*FR$4)</f>
        <v>0</v>
      </c>
      <c r="FS910" s="181">
        <f>((BQ910+BS910)*Percapita/30*FS$4)+((BR910+BT910)*Cadeirante/30*FS$4)</f>
        <v>0</v>
      </c>
      <c r="FT910" s="181">
        <f>((BU910+BW910)*Percapita/30*FT$4)+((BV910+BX910)*Cadeirante/30*FT$4)</f>
        <v>0</v>
      </c>
      <c r="FU910" s="181">
        <f>((BY910+CA910)*Percapita/30*FU$4)+((BZ910+CB910)*Cadeirante/30*FU$4)</f>
        <v>0</v>
      </c>
      <c r="FV910" s="181">
        <f>((CC910+CE910)*Percapita/30*FV$4)+((CD910+CF910)*Cadeirante/30*FV$4)</f>
        <v>0</v>
      </c>
      <c r="FW910" s="181">
        <f>((CG910+CI910)*Percapita/30*FW$4)+((CI910+CK910)*Cadeirante/30*FW$4)</f>
        <v>0</v>
      </c>
      <c r="FX910" s="181">
        <f>((CK910+CM910)*Percapita/30*FX$4)+((CL910+CN910)*Cadeirante/30*FX$4)</f>
        <v>0</v>
      </c>
      <c r="FY910" s="181">
        <f>((CO910+CQ910)*Percapita/30*FY$4)+((CP910+CR910)*Cadeirante/30*FY$4)</f>
        <v>0</v>
      </c>
      <c r="FZ910" s="181">
        <f>((CS910+CU910)*Percapita/30*FZ$4)+((CT910+CV910)*Cadeirante/30*FZ$4)</f>
        <v>0</v>
      </c>
      <c r="GA910" s="181">
        <f>((CW910+CY910)*Percapita/30*GA$4)+((CX910+CZ910)*Cadeirante/30*GA$4)</f>
        <v>0</v>
      </c>
      <c r="GB910" s="181">
        <f>((DA910+DC910)*Percapita/30*GB$4)+((DB910+DD910)*Cadeirante/30*GB$4)</f>
        <v>0</v>
      </c>
      <c r="GC910" s="181">
        <f>((DE910+DG910)*Percapita/30*GC$4)+((DF910+DH910)*Cadeirante/30*GC$4)</f>
        <v>0</v>
      </c>
      <c r="GD910" s="181">
        <f>((DI910+DK910)*Percapita/30*GD$4)+((DJ910+DL910)*Cadeirante/30*GD$4)</f>
        <v>0</v>
      </c>
      <c r="GE910" s="181">
        <f>((DM910+DO910)*Percapita/30*GE$4)+((DN910+DP910)*Cadeirante/30*GE$4)</f>
        <v>0</v>
      </c>
      <c r="GF910" s="181">
        <f>((DQ910+DS910)*Percapita/30*GF$4)+((DR910+DT910)*Cadeirante/30*GF$4)</f>
        <v>0</v>
      </c>
      <c r="GG910" s="181">
        <f>((DU910+DW910)*Percapita/30*GG$4)+((DV910+DX910)*Cadeirante/30*GG$4)</f>
        <v>0</v>
      </c>
      <c r="GH910" s="181">
        <f>((DY910+EA910)*Percapita/30*GH$4)+((DZ910+EB910)*Cadeirante/30*GH$4)</f>
        <v>0</v>
      </c>
      <c r="GI910" s="181">
        <f>((EC910+EE910)*Percapita/30*GI$4)+((ED910+EF910)*Cadeirante/30*GI$4)</f>
        <v>0</v>
      </c>
      <c r="GJ910" s="181">
        <f>((EG910+EI910)*Percapita)+((EH910+EJ910)*Cadeirante)</f>
        <v>0</v>
      </c>
      <c r="GK910" s="258"/>
      <c r="GL910" s="103">
        <f t="shared" si="1038"/>
        <v>0</v>
      </c>
      <c r="GM910" s="124"/>
      <c r="GN910" s="182"/>
      <c r="GO910" s="182"/>
      <c r="GP910" s="182"/>
      <c r="GQ910" s="182"/>
      <c r="GR910" s="182"/>
      <c r="GS910" s="182"/>
      <c r="GT910" s="182"/>
      <c r="GU910" s="182"/>
      <c r="GV910" s="182"/>
      <c r="GW910" s="182"/>
      <c r="GX910" s="182"/>
      <c r="GY910" s="182"/>
      <c r="GZ910" s="182"/>
      <c r="HA910" s="182"/>
      <c r="HB910" s="182"/>
      <c r="HC910" s="182"/>
      <c r="HD910" s="182"/>
      <c r="HE910" s="182"/>
      <c r="HF910" s="182"/>
      <c r="HG910" s="182"/>
      <c r="HH910" s="182"/>
      <c r="HI910" s="182"/>
      <c r="HJ910" s="182"/>
      <c r="HK910" s="182"/>
      <c r="HL910" s="182"/>
      <c r="HM910" s="182"/>
      <c r="HN910" s="182"/>
      <c r="HO910" s="182"/>
      <c r="HP910" s="259"/>
      <c r="HQ910" s="64"/>
      <c r="HW910" s="257"/>
      <c r="HY910" s="280">
        <f t="shared" si="1039"/>
        <v>0</v>
      </c>
      <c r="HZ910" s="280">
        <f t="shared" si="1040"/>
        <v>0</v>
      </c>
      <c r="IA910" s="280">
        <f t="shared" si="1041"/>
        <v>0</v>
      </c>
    </row>
    <row r="911" spans="1:237" s="106" customFormat="1" ht="22.5" customHeight="1" x14ac:dyDescent="0.25">
      <c r="A911" t="s">
        <v>3991</v>
      </c>
      <c r="B911" s="522" t="s">
        <v>3992</v>
      </c>
      <c r="C911" s="523">
        <v>2</v>
      </c>
      <c r="D911" s="524" t="s">
        <v>3993</v>
      </c>
      <c r="E911" s="524" t="s">
        <v>3994</v>
      </c>
      <c r="F911" s="525" t="s">
        <v>3222</v>
      </c>
      <c r="G911" s="525" t="s">
        <v>3223</v>
      </c>
      <c r="H911" s="350" t="s">
        <v>255</v>
      </c>
      <c r="I911" s="351" t="s">
        <v>3995</v>
      </c>
      <c r="J911" s="409" t="s">
        <v>3337</v>
      </c>
      <c r="K911" s="410" t="s">
        <v>3228</v>
      </c>
      <c r="L911" s="329">
        <f>CONTINUA!BV911</f>
        <v>0</v>
      </c>
      <c r="M911" s="329">
        <f>CONTINUA!BW911</f>
        <v>0</v>
      </c>
      <c r="N911" s="657"/>
      <c r="O911" s="658" t="s">
        <v>4245</v>
      </c>
      <c r="P911" s="659" t="s">
        <v>206</v>
      </c>
      <c r="Q911" s="400"/>
      <c r="R911" s="401"/>
      <c r="S911" s="400"/>
      <c r="T911" s="401"/>
      <c r="U911" s="400"/>
      <c r="V911" s="401"/>
      <c r="W911" s="400"/>
      <c r="X911" s="401"/>
      <c r="Y911" s="400"/>
      <c r="Z911" s="401"/>
      <c r="AA911" s="400"/>
      <c r="AB911" s="401"/>
      <c r="AC911" s="400"/>
      <c r="AD911" s="401"/>
      <c r="AE911" s="400"/>
      <c r="AF911" s="401"/>
      <c r="AG911" s="400"/>
      <c r="AH911" s="401"/>
      <c r="AI911" s="400"/>
      <c r="AJ911" s="401"/>
      <c r="AK911" s="400"/>
      <c r="AL911" s="401"/>
      <c r="AM911" s="400"/>
      <c r="AN911" s="401"/>
      <c r="AO911" s="400"/>
      <c r="AP911" s="401"/>
      <c r="AQ911" s="400"/>
      <c r="AR911" s="401"/>
      <c r="AS911" s="400"/>
      <c r="AT911" s="401"/>
      <c r="AU911" s="400"/>
      <c r="AV911" s="401"/>
      <c r="AW911" s="400"/>
      <c r="AX911" s="401"/>
      <c r="AY911" s="400"/>
      <c r="AZ911" s="401"/>
      <c r="BA911" s="400"/>
      <c r="BB911" s="401"/>
      <c r="BC911" s="400"/>
      <c r="BD911" s="401"/>
      <c r="BE911" s="400"/>
      <c r="BF911" s="401"/>
      <c r="BG911" s="400"/>
      <c r="BH911" s="401"/>
      <c r="BI911" s="400"/>
      <c r="BJ911" s="401"/>
      <c r="BK911" s="400"/>
      <c r="BL911" s="401"/>
      <c r="BM911" s="400"/>
      <c r="BN911" s="401"/>
      <c r="BO911" s="400"/>
      <c r="BP911" s="401"/>
      <c r="BQ911" s="400"/>
      <c r="BR911" s="401"/>
      <c r="BS911" s="400"/>
      <c r="BT911" s="401"/>
      <c r="BU911" s="400"/>
      <c r="BV911" s="401"/>
      <c r="BW911" s="400"/>
      <c r="BX911" s="401"/>
      <c r="BY911" s="400"/>
      <c r="BZ911" s="401"/>
      <c r="CA911" s="400"/>
      <c r="CB911" s="401"/>
      <c r="CC911" s="400"/>
      <c r="CD911" s="401"/>
      <c r="CE911" s="400"/>
      <c r="CF911" s="401"/>
      <c r="CG911" s="400"/>
      <c r="CH911" s="401"/>
      <c r="CI911" s="400"/>
      <c r="CJ911" s="401"/>
      <c r="CK911" s="400"/>
      <c r="CL911" s="401"/>
      <c r="CM911" s="400"/>
      <c r="CN911" s="401"/>
      <c r="CO911" s="400"/>
      <c r="CP911" s="401"/>
      <c r="CQ911" s="400"/>
      <c r="CR911" s="401"/>
      <c r="CS911" s="400"/>
      <c r="CT911" s="401"/>
      <c r="CU911" s="400"/>
      <c r="CV911" s="401"/>
      <c r="CW911" s="400"/>
      <c r="CX911" s="401"/>
      <c r="CY911" s="400"/>
      <c r="CZ911" s="401"/>
      <c r="DA911" s="400"/>
      <c r="DB911" s="401"/>
      <c r="DC911" s="400"/>
      <c r="DD911" s="401"/>
      <c r="DE911" s="400"/>
      <c r="DF911" s="401"/>
      <c r="DG911" s="400"/>
      <c r="DH911" s="401"/>
      <c r="DI911" s="400"/>
      <c r="DJ911" s="401"/>
      <c r="DK911" s="400"/>
      <c r="DL911" s="401"/>
      <c r="DM911" s="400"/>
      <c r="DN911" s="401"/>
      <c r="DO911" s="400"/>
      <c r="DP911" s="401"/>
      <c r="DQ911" s="400"/>
      <c r="DR911" s="401"/>
      <c r="DS911" s="400"/>
      <c r="DT911" s="401"/>
      <c r="DU911" s="400"/>
      <c r="DV911" s="401"/>
      <c r="DW911" s="400"/>
      <c r="DX911" s="401"/>
      <c r="DY911" s="400"/>
      <c r="DZ911" s="401"/>
      <c r="EA911" s="400"/>
      <c r="EB911" s="401"/>
      <c r="EC911" s="400"/>
      <c r="ED911" s="401"/>
      <c r="EE911" s="400"/>
      <c r="EF911" s="401"/>
      <c r="EG911" s="400"/>
      <c r="EH911" s="401"/>
      <c r="EI911" s="400"/>
      <c r="EJ911" s="447"/>
      <c r="EK911" s="510"/>
      <c r="EL911" s="513"/>
      <c r="EM911" s="520"/>
      <c r="EN911" s="520"/>
      <c r="EO911" s="520"/>
      <c r="EP911" s="171">
        <f t="shared" si="1030"/>
        <v>0</v>
      </c>
      <c r="EQ911" s="171">
        <f t="shared" si="1031"/>
        <v>0</v>
      </c>
      <c r="ER911" s="171">
        <f t="shared" si="1032"/>
        <v>0</v>
      </c>
      <c r="ES911" s="171">
        <f t="shared" si="1033"/>
        <v>0</v>
      </c>
      <c r="ET911" s="171">
        <f t="shared" si="1034"/>
        <v>0</v>
      </c>
      <c r="EU911" s="171">
        <f t="shared" si="1035"/>
        <v>0</v>
      </c>
      <c r="EV911" s="172">
        <f t="shared" si="1036"/>
        <v>0</v>
      </c>
      <c r="EW911" s="367">
        <f>IF(C911=4,IF(MAX(Q911:EJ913)&gt;0,(Especiall/30*(IF(($G911-$F911)=($G$5-$F$5),30,IF(DAY($G911)=31,($G911-$F911),($G911-$F911)+1)))),0),0)</f>
        <v>0</v>
      </c>
      <c r="EX911" s="248">
        <f t="shared" ref="EX911:EX914" si="1042">FF911</f>
        <v>20792.61</v>
      </c>
      <c r="EY911" s="174">
        <f>(L911*regular)+(M911*Cadeirantee)</f>
        <v>0</v>
      </c>
      <c r="EZ911" s="249">
        <f>SUMIF(FG911:GJ911,"&gt;0")</f>
        <v>0</v>
      </c>
      <c r="FA911" s="249">
        <f>SUMIF(FG911:GJ911,"&lt;0")+SUMIF(GN911:HP911,"&lt;0")</f>
        <v>0</v>
      </c>
      <c r="FB911" s="174">
        <v>0</v>
      </c>
      <c r="FC911" s="175">
        <f>N911*km*'VALORES TABELA'!$B$13</f>
        <v>0</v>
      </c>
      <c r="FD911" s="250">
        <f>GL911</f>
        <v>0</v>
      </c>
      <c r="FE911" s="176">
        <f>(EW911+EW912+EW913+EW914+EX911+EX912+EX913+EX914+EY911+EY912+EY913+EY914+EY915+EZ911+EZ912+EZ913+EZ914+FA911+FA912+FA913+FA914+FC911+FC912+FC913+FC914+HY911-HZ911-IA911+FD911+FD912+FD913+FD914+FB915)</f>
        <v>20792.61</v>
      </c>
      <c r="FF911" s="177">
        <f>IF(C911=4,SUM(Q911+Q912+Q913+S911+S912+S913)*Percapita/30*FF$4+(R911+R912+R913+T911+T912+T913)*Cadeirante/30*FF$4,IF(C911=3,IF(Q914+S914=10,Fixo/30*FF$4+(Q911+Q912+Q913+S911+S912+S913)*Percapita/30*FF$4+(R914+T914)*Cadeirante/30*FF$4,IF(Q914+S914&lt;=9,(Q914+S914)*Crechee/30*FF$4)+(R914+T914)*Cadeirante/30*FF$4+(Q911+Q912+Q913+S911+S912+S913)*Percapita/30*FF$4)+IF(Q914+S914&gt;=11,Fixo/30*FF$4+(Q914+S914-10)*Crechee/30*FF$4,0),IF(C911=2,IF(R911+R912+R913+R914+T911+T912+T913+T914=1,Cadeirante/30*FF$4,IF(R911+R912+R913+R914+T911+T912+T913+T914=2,Fixo/30*FF$4,IF(R911+R912+R913+R914+T911+T912+T913+T914&gt;2,Fixo/30*FF$4+(R911+R912+R913+R914+T911+T912+T913+T914-2)*Cadeirante/30*FF$4)))+(Q911+Q912+Q913+S911+S912+S913)*Percapita/30*FF$4+(Q914+S914)*Crechee/30*FF$4,IF(C911=1,IF(Q911+Q912+Q913+R911+R912+R913+S911+S912+S913+T911+T912+T913&lt;=15,(Q911+Q912+Q913+S911+S912+S913)*Percapita/30*FF$4,IF(Q911+Q912+Q913+R911+R912+R913+S911+S912+S913+T911+T912+T913&gt;=16,Fixo/30*FF$4+(Q911+Q912+Q913+R911+R912+R913+S911+S912+S913+T911+T912-16)*Percapita/30*FF$4))))))</f>
        <v>20792.61</v>
      </c>
      <c r="FG911" s="177">
        <f>IF(C911=4,SUM(U911+U912+U913+W911+W912+W913)*Percapita/30*FG$4+(V911+V912+V913+X911+X912+X913)*Cadeirante/30*FG$4,IF(C911=3,IF(U914+W914=10,Fixo/30*FG$4+(U911+U912+U913+W911+W912+W913)*Percapita/30*FG$4+(V914+X914)*Cadeirante/30*FG$4,IF(U914+W914&lt;=9,(U914+W914)*Crechee/30*FG$4)+(V914+X914)*Cadeirante/30*FG$4+(U911+U912+U913+W911+W912+W913)*Percapita/30*FG$4)+IF(U914+W914&gt;=11,Fixo/30*FG$4+(U914+W914-10)*Crechee/30*FG$4,0),IF(C911=2,IF(V911+V912+V913+V914+X911+X912+X913+X914=1,Cadeirante/30*FG$4,IF(V911+V912+V913+V914+X911+X912+X913+X914=2,Fixo/30*FG$4,IF(V911+V912+V913+V914+X911+X912+X913+X914&gt;2,Fixo/30*FG$4+(V911+V912+V913+V914+X911+X912+X913+X914-2)*Cadeirante/30*FG$4)))+(U911+U912+U913+W911+W912+W913)*Percapita/30*FG$4+(U914+W914)*Crechee/30*FG$4,IF(C911=1,IF(U911+U912+U913+V911+V912+V913+W911+W912+W913+X911+X912+X913&lt;=15,(U911+U912+U913+W911+W912+W913)*Percapita/30*FG$4,IF(U911+U912+U913+V911+V912+V913+W911+W912+W913+X911+X912+X913&gt;=16,Fixo/30*FG$4+(U911+U912+U913+V911+V912+V913+W911+W912+W913+X911+X912-16)*Percapita/30*FG$4))))))</f>
        <v>0</v>
      </c>
      <c r="FH911" s="177">
        <f>IF(C911=4,SUM(Y911+Y912+Y913+AA911+AA912+AA913)*Percapita/30*FH$4+(Z911+Z912+Z913+AB911+AB912+AB913)*Cadeirante/30*FH$4,IF(C911=3,IF(Y914+AA914=10,Fixo/30*FH$4+(Y911+Y912+Y913+AA911+AA912+AA913)*Percapita/30*FH$4+(Z914+AB914)*Cadeirante/30*FH$4,IF(Y914+AA914&lt;=9,(Y914+AA914)*Crechee/30*FH$4)+(Z914+AB914)*Cadeirante/30*FH$4+(Y911+Y912+Y913+AA911+AA912+AA913)*Percapita/30*FH$4)+IF(Y914+AA914&gt;=11,Fixo/30*FH$4+(Y914+AA914-10)*Crechee/30*FH$4,0),IF(C911=2,IF(Z911+Z912+Z913+Z914+AB911+AB912+AB913+AB914=1,Cadeirante/30*FH$4,IF(Z911+Z912+Z913+Z914+AB911+AB912+AB913+AB914=2,Fixo/30*FH$4,IF(Z911+Z912+Z913+Z914+AB911+AB912+AB913+AB914&gt;2,Fixo/30*FH$4+(Z911+Z912+Z913+Z914+AB911+AB912+AB913+AB914-2)*Cadeirante/30*FH$4)))+(Y911+Y912+Y913+AA911+AA912+AA913)*Percapita/30*FH$4+(Y914+AA914)*Crechee/30*FH$4,IF(C911=1,IF(Y911+Y912+Y913+Z911+Z912+Z913+AA911+AA912+AA913+AB911+AB912+AB913&lt;=15,(Y911+Y912+Y913+AA911+AA912+AA913)*Percapita/30*FH$4,IF(Y911+Y912+Y913+Z911+Z912+Z913+AA911+AA912+AA913+AB911+AB912+AB913&gt;=16,Fixo/30*FH$4+(Y911+Y912+Y913+Z911+Z912+Z913+AA911+AA912+AA913+AB911+AB912-16)*Percapita/30*FH$4))))))</f>
        <v>0</v>
      </c>
      <c r="FI911" s="177">
        <f>IF(C911=4,SUM(AC911+AC912+AC913+AE911+AE912+AE913)*Percapita/30*FI$4+(AD911+AD912+AD913+AF911+AF912+AF913)*Cadeirante/30*FI$4,IF(C911=3,IF(AC914+AE914=10,Fixo/30*FI$4+(AC911+AC912+AC913+AE911+AE912+AE913)*Percapita/30*FI$4+(AD914+AF914)*Cadeirante/30*FI$4,IF(AC914+AE914&lt;=9,(AC914+AE914)*Crechee/30*FI$4)+(AD914+AF914)*Cadeirante/30*FI$4+(AC911+AC912+AC913+AE911+AE912+AE913)*Percapita/30*FI$4)+IF(AC914+AE914&gt;=11,Fixo/30*FI$4+(AC914+AE914-10)*Crechee/30*FI$4,0),IF(C911=2,IF(AD911+AD912+AD913+AD914+AF911+AF912+AF913+AF914=1,Cadeirante/30*FI$4,IF(AD911+AD912+AD913+AD914+AF911+AF912+AF913+AF914=2,Fixo/30*FI$4,IF(AD911+AD912+AD913+AD914+AF911+AF912+AF913+AF914&gt;2,Fixo/30*FI$4+(AD911+AD912+AD913+AD914+AF911+AF912+AF913+AF914-2)*Cadeirante/30*FI$4)))+(AC911+AC912+AC913+AE911+AE912+AE913)*Percapita/30*FI$4+(AC914+AE914)*Crechee/30*FI$4,IF(C911=1,IF(AC911+AC912+AC913+AD911+AD912+AD913+AE911+AE912+AE913+AF911+AF912+AF913&lt;=15,(AC911+AC912+AC913+AE911+AE912+AE913)*Percapita/30*FI$4,IF(AC911+AC912+AC913+AD911+AD912+AD913+AE911+AE912+AE913+AF911+AF912+AF913&gt;=16,Fixo/30*FI$4+(AC911+AC912+AC913+AD911+AD912+AD913+AE911+AE912+AE913+AF911+AF912-16)*Percapita/30*FI$4))))))</f>
        <v>0</v>
      </c>
      <c r="FJ911" s="177">
        <f>IF(C911=4,SUM(AG911+AG912+AG913+AI911+AI912+AI913)*Percapita/30*FJ$4+(AH911+AH912+AH913+AJ911+AJ912+AJ913)*Cadeirante/30*FJ$4,IF(C911=3,IF(AG914+AI914=10,Fixo/30*FJ$4+(AG911+AG912+AG913+AI911+AI912+AI913)*Percapita/30*FJ$4+(AH914+AJ914)*Cadeirante/30*FJ$4,IF(AG914+AI914&lt;=9,(AG914+AI914)*Crechee/30*FJ$4)+(AH914+AJ914)*Cadeirante/30*FJ$4+(AG911+AG912+AG913+AI911+AI912+AI913)*Percapita/30*FJ$4)+IF(AG914+AI914&gt;=11,Fixo/30*FJ$4+(AG914+AI914-10)*Crechee/30*FJ$4,0),IF(C911=2,IF(AH911+AH912+AH913+AH914+AJ911+AJ912+AJ913+AJ914=1,Cadeirante/30*FJ$4,IF(AH911+AH912+AH913+AH914+AJ911+AJ912+AJ913+AJ914=2,Fixo/30*FJ$4,IF(AH911+AH912+AH913+AH914+AJ911+AJ912+AJ913+AJ914&gt;2,Fixo/30*FJ$4+(AH911+AH912+AH913+AH914+AJ911+AJ912+AJ913+AJ914-2)*Cadeirante/30*FJ$4)))+(AG911+AG912+AG913+AI911+AI912+AI913)*Percapita/30*FJ$4+(AG914+AI914)*Crechee/30*FJ$4,IF(C911=1,IF(AG911+AG912+AG913+AH911+AH912+AH913+AI911+AI912+AI913+AJ911+AJ912+AJ913&lt;=15,(AG911+AG912+AG913+AI911+AI912+AI913)*Percapita/30*FJ$4,IF(AG911+AG912+AG913+AH911+AH912+AH913+AI911+AI912+AI913+AJ911+AJ912+AJ913&gt;=16,Fixo/30*FJ$4+(AG911+AG912+AG913+AH911+AH912+AH913+AI911+AI912+AI913+AJ911+AJ912-16)*Percapita/30*FJ$4))))))</f>
        <v>0</v>
      </c>
      <c r="FK911" s="177">
        <f>IF(C911=4,SUM(AK911+AK912+AK913+AM911+AM912+AM913)*Percapita/30*FK$4+(AL911+AL912+AL913+AN911+AN912+AN913)*Cadeirante/30*FK$4,IF(C911=3,IF(AK914+AM914=10,Fixo/30*FK$4+(AK911+AK912+AK913+AM911+AM912+AM913)*Percapita/30*FK$4+(AL914+AN914)*Cadeirante/30*FK$4,IF(AK914+AM914&lt;=9,(AK914+AM914)*Crechee/30*FK$4)+(AL914+AN914)*Cadeirante/30*FK$4+(AK911+AK912+AK913+AM911+AM912+AM913)*Percapita/30*FK$4)+IF(AK914+AM914&gt;=11,Fixo/30*FK$4+(AK914+AM914-10)*Crechee/30*FK$4,0),IF(C911=2,IF(AL911+AL912+AL913+AL914+AN911+AN912+AN913+AN914=1,Cadeirante/30*FK$4,IF(AL911+AL912+AL913+AL914+AN911+AN912+AN913+AN914=2,Fixo/30*FK$4,IF(AL911+AL912+AL913+AL914+AN911+AN912+AN913+AN914&gt;2,Fixo/30*FK$4+(AL911+AL912+AL913+AL914+AN911+AN912+AN913+AN914-2)*Cadeirante/30*FK$4)))+(AK911+AK912+AK913+AM911+AM912+AM913)*Percapita/30*FK$4+(AK914+AM914)*Crechee/30*FK$4,IF(C911=1,IF(AK911+AK912+AK913+AL911+AL912+AL913+AM911+AM912+AM913+AN911+AN912+AN913&lt;=15,(AK911+AK912+AK913+AM911+AM912+AM913)*Percapita/30*FK$4,IF(AK911+AK912+AK913+AL911+AL912+AL913+AM911+AM912+AM913+AN911+AN912+AN913&gt;=16,Fixo/30*FK$4+(AK911+AK912+AK913+AL911+AL912+AL913+AM911+AM912+AM913+AN911+AN912-16)*Percapita/30*FK$4))))))</f>
        <v>0</v>
      </c>
      <c r="FL911" s="177">
        <f>IF(C911=4,SUM(AO911+AO912+AO913+AQ911+AQ912+AQ913)*Percapita/30*FL$4+(AP911+AP912+AP913+AR911+AR912+AR913)*Cadeirante/30*FL$4,IF(C911=3,IF(AO914+AQ914=10,Fixo/30*FL$4+(AO911+AO912+AO913+AQ911+AQ912+AQ913)*Percapita/30*FL$4+(AP914+AR914)*Cadeirante/30*FL$4,IF(AO914+AQ914&lt;=9,(AO914+AQ914)*Crechee/30*FL$4)+(AP914+AR914)*Cadeirante/30*FL$4+(AO911+AO912+AO913+AQ911+AQ912+AQ913)*Percapita/30*FL$4)+IF(AO914+AQ914&gt;=11,Fixo/30*FL$4+(AO914+AQ914-10)*Crechee/30*FL$4,0),IF(C911=2,IF(AP911+AP912+AP913+AP914+AR911+AR912+AR913+AR914=1,Cadeirante/30*FL$4,IF(AP911+AP912+AP913+AP914+AR911+AR912+AR913+AR914=2,Fixo/30*FL$4,IF(AP911+AP912+AP913+AP914+AR911+AR912+AR913+AR914&gt;2,Fixo/30*FL$4+(AP911+AP912+AP913+AP914+AR911+AR912+AR913+AR914-2)*Cadeirante/30*FL$4)))+(AO911+AO912+AO913+AQ911+AQ912+AQ913)*Percapita/30*FL$4+(AO914+AQ914)*Crechee/30*FL$4,IF(C911=1,IF(AO911+AO912+AO913+AP911+AP912+AP913+AQ911+AQ912+AQ913+AR911+AR912+AR913&lt;=15,(AO911+AO912+AO913+AQ911+AQ912+AQ913)*Percapita/30*FL$4,IF(AO911+AO912+AO913+AP911+AP912+AP913+AQ911+AQ912+AQ913+AR911+AR912+AR913&gt;=16,Fixo/30*FL$4+(AO911+AO912+AO913+AP911+AP912+AP913+AQ911+AQ912+AQ913+AR911+AR912-16)*Percapita/30*FL$4))))))</f>
        <v>0</v>
      </c>
      <c r="FM911" s="177">
        <f>IF(C911=4,SUM(AS911+AS912+AS913+AU911+AU912+AU913)*Percapita/30*FM$4+(AT911+AT912+AT913+AV911+AV912+AV913)*Cadeirante/30*FM$4,IF(C911=3,IF(AS914+AU914=10,Fixo/30*FM$4+(AS911+AS912+AS913+AU911+AU912+AU913)*Percapita/30*FM$4+(AT914+AV914)*Cadeirante/30*FM$4,IF(AS914+AU914&lt;=9,(AS914+AU914)*Crechee/30*FM$4)+(AT914+AV914)*Cadeirante/30*FM$4+(AS911+AS912+AS913+AU911+AU912+AU913)*Percapita/30*FM$4)+IF(AS914+AU914&gt;=11,Fixo/30*FM$4+(AS914+AU914-10)*Crechee/30*FM$4,0),IF(C911=2,IF(AT911+AT912+AT913+AT914+AV911+AV912+AV913+AV914=1,Cadeirante/30*FM$4,IF(AT911+AT912+AT913+AT914+AV911+AV912+AV913+AV914=2,Fixo/30*FM$4,IF(AT911+AT912+AT913+AT914+AV911+AV912+AV913+AV914&gt;2,Fixo/30*FM$4+(AT911+AT912+AT913+AT914+AV911+AV912+AV913+AV914-2)*Cadeirante/30*FM$4)))+(AS911+AS912+AS913+AU911+AU912+AU913)*Percapita/30*FM$4+(AS914+AU914)*Crechee/30*FM$4,IF(C911=1,IF(AS911+AS912+AS913+AT911+AT912+AT913+AU911+AU912+AU913+AV911+AV912+AV913&lt;=15,(AS911+AS912+AS913+AU911+AU912+AU913)*Percapita/30*FM$4,IF(AS911+AS912+AS913+AT911+AT912+AT913+AU911+AU912+AU913+AV911+AV912+AV913&gt;=16,Fixo/30*FM$4+(AS911+AS912+AS913+AT911+AT912+AT913+AU911+AU912+AU913+AV911+AV912-16)*Percapita/30*FM$4))))))</f>
        <v>0</v>
      </c>
      <c r="FN911" s="177">
        <f>IF(C911=4,SUM(AW911+AW912+AW913+AY911+AY912+AY913)*Percapita/30*FN$4+(AX911+AX912+AX913+AZ911+AZ912+AZ913)*Cadeirante/30*FN$4,IF(C911=3,IF(AW914+AY914=10,Fixo/30*FN$4+(AW911+AW912+AW913+AY911+AY912+AY913)*Percapita/30*FN$4+(AX914+AZ914)*Cadeirante/30*FN$4,IF(AW914+AY914&lt;=9,(AW914+AY914)*Crechee/30*FN$4)+(AX914+AZ914)*Cadeirante/30*FN$4+(AW911+AW912+AW913+AY911+AY912+AY913)*Percapita/30*FN$4)+IF(AW914+AY914&gt;=11,Fixo/30*FN$4+(AW914+AY914-10)*Crechee/30*FN$4,0),IF(C911=2,IF(AX911+AX912+AX913+AX914+AZ911+AZ912+AZ913+AZ914=1,Cadeirante/30*FN$4,IF(AX911+AX912+AX913+AX914+AZ911+AZ912+AZ913+AZ914=2,Fixo/30*FN$4,IF(AX911+AX912+AX913+AX914+AZ911+AZ912+AZ913+AZ914&gt;2,Fixo/30*FN$4+(AX911+AX912+AX913+AX914+AZ911+AZ912+AZ913+AZ914-2)*Cadeirante/30*FN$4)))+(AW911+AW912+AW913+AY911+AY912+AY913)*Percapita/30*FN$4+(AW914+AY914)*Crechee/30*FN$4,IF(C911=1,IF(AW911+AW912+AW913+AX911+AX912+AX913+AY911+AY912+AY913+AZ911+AZ912+AZ913&lt;=15,(AW911+AW912+AW913+AY911+AY912+AY913)*Percapita/30*FN$4,IF(AW911+AW912+AW913+AX911+AX912+AX913+AY911+AY912+AY913+AZ911+AZ912+AZ913&gt;=16,Fixo/30*FN$4+(AW911+AW912+AW913+AX911+AX912+AX913+AY911+AY912+AY913+AZ911+AZ912-16)*Percapita/30*FN$4))))))</f>
        <v>0</v>
      </c>
      <c r="FO911" s="177">
        <f>IF(C911=4,SUM(BA911+BA912+BA913+BC911+BC912+BC913)*Percapita/30*FO$4+(BB911+BB912+BB913+BD911+BD912+BD913)*Cadeirante/30*FO$4,IF(C911=3,IF(BA914+BC914=10,Fixo/30*FO$4+(BA911+BA912+BA913+BC911+BC912+BC913)*Percapita/30*FO$4+(BB914+BD914)*Cadeirante/30*FO$4,IF(BA914+BC914&lt;=9,(BA914+BC914)*Crechee/30*FO$4)+(BB914+BD914)*Cadeirante/30*FO$4+(BA911+BA912+BA913+BC911+BC912+BC913)*Percapita/30*FO$4)+IF(BA914+BC914&gt;=11,Fixo/30*FO$4+(BA914+BC914-10)*Crechee/30*FO$4,0),IF(C911=2,IF(BB911+BB912+BB913+BB914+BD911+BD912+BD913+BD914=1,Cadeirante/30*FO$4,IF(BB911+BB912+BB913+BB914+BD911+BD912+BD913+BD914=2,Fixo/30*FO$4,IF(BB911+BB912+BB913+BB914+BD911+BD912+BD913+BD914&gt;2,Fixo/30*FO$4+(BB911+BB912+BB913+BB914+BD911+BD912+BD913+BD914-2)*Cadeirante/30*FO$4)))+(BA911+BA912+BA913+BC911+BC912+BC913)*Percapita/30*FO$4+(BA914+BC914)*Crechee/30*FO$4,IF(C911=1,IF(BA911+BA912+BA913+BB911+BB912+BB913+BC911+BC912+BC913+BD911+BD912+BD913&lt;=15,(BA911+BA912+BA913+BC911+BC912+BC913)*Percapita/30*FO$4,IF(BA911+BA912+BA913+BB911+BB912+BB913+BC911+BC912+BC913+BD911+BD912+BD913&gt;=16,Fixo/30*FO$4+(BA911+BA912+BA913+BB911+BB912+BB913+BC911+BC912+BC913+BD911+BD912-16)*Percapita/30*FO$4))))))</f>
        <v>0</v>
      </c>
      <c r="FP911" s="177">
        <f>IF(C911=4,SUM(BE911+BE912+BE913+BG911+BG912+BG913)*Percapita/30*FP$4+(BF911+BF912+BF913+BH911+BH912+BH913)*Cadeirante/30*FP$4,IF(C911=3,IF(BE914+BG914=10,Fixo/30*FP$4+(BE911+BE912+BE913+BG911+BG912+BG913)*Percapita/30*FP$4+(BF914+BH914)*Cadeirante/30*FP$4,IF(BE914+BG914&lt;=9,(BE914+BG914)*Crechee/30*FP$4)+(BF914+BH914)*Cadeirante/30*FP$4+(BE911+BE912+BE913+BG911+BG912+BG913)*Percapita/30*FP$4)+IF(BE914+BG914&gt;=11,Fixo/30*FP$4+(BE914+BG914-10)*Crechee/30*FP$4,0),IF(C911=2,IF(BF911+BF912+BF913+BF914+BH911+BH912+BH913+BH914=1,Cadeirante/30*FP$4,IF(BF911+BF912+BF913+BF914+BH911+BH912+BH913+BH914=2,Fixo/30*FP$4,IF(BF911+BF912+BF913+BF914+BH911+BH912+BH913+BH914&gt;2,Fixo/30*FP$4+(BF911+BF912+BF913+BF914+BH911+BH912+BH913+BH914-2)*Cadeirante/30*FP$4)))+(BE911+BE912+BE913+BG911+BG912+BG913)*Percapita/30*FP$4+(BE914+BG914)*Crechee/30*FP$4,IF(C911=1,IF(BE911+BE912+BE913+BF911+BF912+BF913+BG911+BG912+BG913+BH911+BH912+BH913&lt;=15,(BE911+BE912+BE913+BG911+BG912+BG913)*Percapita/30*FP$4,IF(BE911+BE912+BE913+BF911+BF912+BF913+BG911+BG912+BG913+BH911+BH912+BH913&gt;=16,Fixo/30*FP$4+(BE911+BE912+BE913+BF911+BF912+BF913+BG911+BG912+BG913+BH911+BH912-16)*Percapita/30*FP$4))))))</f>
        <v>0</v>
      </c>
      <c r="FQ911" s="177">
        <f>IF(C911=4,SUM(BI911+BI912+BI913+BK911+BK912+BK913)*Percapita/30*FQ$4+(BJ911+BJ912+BJ913+BL911+BL912+BL913)*Cadeirante/30*FQ$4,IF(C911=3,IF(BI914+BK914=10,Fixo/30*FQ$4+(BI911+BI912+BI913+BK911+BK912+BK913)*Percapita/30*FQ$4+(BJ914+BL914)*Cadeirante/30*FQ$4,IF(BI914+BK914&lt;=9,(BI914+BK914)*Crechee/30*FQ$4)+(BJ914+BL914)*Cadeirante/30*FQ$4+(BI911+BI912+BI913+BK911+BK912+BK913)*Percapita/30*FQ$4)+IF(BI914+BK914&gt;=11,Fixo/30*FQ$4+(BI914+BK914-10)*Crechee/30*FQ$4,0),IF(C911=2,IF(BJ911+BJ912+BJ913+BJ914+BL911+BL912+BL913+BL914=1,Cadeirante/30*FQ$4,IF(BJ911+BJ912+BJ913+BJ914+BL911+BL912+BL913+BL914=2,Fixo/30*FQ$4,IF(BJ911+BJ912+BJ913+BJ914+BL911+BL912+BL913+BL914&gt;2,Fixo/30*FQ$4+(BJ911+BJ912+BJ913+BJ914+BL911+BL912+BL913+BL914-2)*Cadeirante/30*FQ$4)))+(BI911+BI912+BI913+BK911+BK912+BK913)*Percapita/30*FQ$4+(BI914+BK914)*Crechee/30*FQ$4,IF(C911=1,IF(BI911+BI912+BI913+BJ911+BJ912+BJ913+BK911+BK912+BK913+BL911+BL912+BL913&lt;=15,(BI911+BI912+BI913+BK911+BK912+BK913)*Percapita/30*FQ$4,IF(BI911+BI912+BI913+BJ911+BJ912+BJ913+BK911+BK912+BK913+BL911+BL912+BL913&gt;=16,Fixo/30*FQ$4+(BI911+BI912+BI913+BJ911+BJ912+BJ913+BK911+BK912+BK913+BL911+BL912-16)*Percapita/30*FQ$4))))))</f>
        <v>0</v>
      </c>
      <c r="FR911" s="177">
        <f>IF(C911=4,SUM(BM911+BM912+BM913+BO911+BO912+BO913)*Percapita/30*FR$4+(BN911+BN912+BN913+BP911+BP912+BP913)*Cadeirante/30*FR$4,IF(C911=3,IF(BM914+BO914=10,Fixo/30*FR$4+(BM911+BM912+BM913+BO911+BO912+BO913)*Percapita/30*FR$4+(BN914+BP914)*Cadeirante/30*FR$4,IF(BM914+BO914&lt;=9,(BM914+BO914)*Crechee/30*FR$4)+(BN914+BP914)*Cadeirante/30*FR$4+(BM911+BM912+BM913+BO911+BO912+BO913)*Percapita/30*FR$4)+IF(BM914+BO914&gt;=11,Fixo/30*FR$4+(BM914+BO914-10)*Crechee/30*FR$4,0),IF(C911=2,IF(BN911+BN912+BN913+BN914+BP911+BP912+BP913+BP914=1,Cadeirante/30*FR$4,IF(BN911+BN912+BN913+BN914+BP911+BP912+BP913+BP914=2,Fixo/30*FR$4,IF(BN911+BN912+BN913+BN914+BP911+BP912+BP913+BP914&gt;2,Fixo/30*FR$4+(BN911+BN912+BN913+BN914+BP911+BP912+BP913+BP914-2)*Cadeirante/30*FR$4)))+(BM911+BM912+BM913+BO911+BO912+BO913)*Percapita/30*FR$4+(BM914+BO914)*Crechee/30*FR$4,IF(C911=1,IF(BM911+BM912+BM913+BN911+BN912+BN913+BO911+BO912+BO913+BP911+BP912+BP913&lt;=15,(BM911+BM912+BM913+BO911+BO912+BO913)*Percapita/30*FR$4,IF(BM911+BM912+BM913+BN911+BN912+BN913+BO911+BO912+BO913+BP911+BP912+BP913&gt;=16,Fixo/30*FR$4+(BM911+BM912+BM913+BN911+BN912+BN913+BO911+BO912+BO913+BP911+BP912-16)*Percapita/30*FR$4))))))</f>
        <v>0</v>
      </c>
      <c r="FS911" s="177">
        <f>IF(C911=4,SUM(BQ911+BQ912+BQ913+BS911+BS912+BS913)*Percapita/30*FS$4+(BR911+BR912+BR913+BT911+BT912+BT913)*Cadeirante/30*FS$4,IF(C911=3,IF(BQ914+BS914=10,Fixo/30*FS$4+(BQ911+BQ912+BQ913+BS911+BS912+BS913)*Percapita/30*FS$4+(BR914+BT914)*Cadeirante/30*FS$4,IF(BQ914+BS914&lt;=9,(BQ914+BS914)*Crechee/30*FS$4)+(BR914+BT914)*Cadeirante/30*FS$4+(BQ911+BQ912+BQ913+BS911+BS912+BS913)*Percapita/30*FS$4)+IF(BQ914+BS914&gt;=11,Fixo/30*FS$4+(BQ914+BS914-10)*Crechee/30*FS$4,0),IF(C911=2,IF(BR911+BR912+BR913+BR914+BT911+BT912+BT913+BT914=1,Cadeirante/30*FS$4,IF(BR911+BR912+BR913+BR914+BT911+BT912+BT913+BT914=2,Fixo/30*FS$4,IF(BR911+BR912+BR913+BR914+BT911+BT912+BT913+BT914&gt;2,Fixo/30*FS$4+(BR911+BR912+BR913+BR914+BT911+BT912+BT913+BT914-2)*Cadeirante/30*FS$4)))+(BQ911+BQ912+BQ913+BS911+BS912+BS913)*Percapita/30*FS$4+(BQ914+BS914)*Crechee/30*FS$4,IF(C911=1,IF(BQ911+BQ912+BQ913+BR911+BR912+BR913+BS911+BS912+BS913+BT911+BT912+BT913&lt;=15,(BQ911+BQ912+BQ913+BS911+BS912+BS913)*Percapita/30*FS$4,IF(BQ911+BQ912+BQ913+BR911+BR912+BR913+BS911+BS912+BS913+BT911+BT912+BT913&gt;=16,Fixo/30*FS$4+(BQ911+BQ912+BQ913+BR911+BR912+BR913+BS911+BS912+BS913+BT911+BT912-16)*Percapita/30*FS$4))))))</f>
        <v>0</v>
      </c>
      <c r="FT911" s="177">
        <f>IF(C911=4,SUM(BU911+BU912+BU913+BW911+BW912+BW913)*Percapita/30*FT$4+(BV911+BV912+BV913+BX911+BX912+BX913)*Cadeirante/30*FT$4,IF(C911=3,IF(BU914+BW914=10,Fixo/30*FT$4+(BU911+BU912+BU913+BW911+BW912+BW913)*Percapita/30*FT$4+(BV914+BX914)*Cadeirante/30*FT$4,IF(BU914+BW914&lt;=9,(BU914+BW914)*Crechee/30*FT$4)+(BV914+BX914)*Cadeirante/30*FT$4+(BU911+BU912+BU913+BW911+BW912+BW913)*Percapita/30*FT$4)+IF(BU914+BW914&gt;=11,Fixo/30*FT$4+(BU914+BW914-10)*Crechee/30*FT$4,0),IF(C911=2,IF(BV911+BV912+BV913+BV914+BX911+BX912+BX913+BX914=1,Cadeirante/30*FT$4,IF(BV911+BV912+BV913+BV914+BX911+BX912+BX913+BX914=2,Fixo/30*FT$4,IF(BV911+BV912+BV913+BV914+BX911+BX912+BX913+BX914&gt;2,Fixo/30*FT$4+(BV911+BV912+BV913+BV914+BX911+BX912+BX913+BX914-2)*Cadeirante/30*FT$4)))+(BU911+BU912+BU913+BW911+BW912+BW913)*Percapita/30*FT$4+(BU914+BW914)*Crechee/30*FT$4,IF(C911=1,IF(BU911+BU912+BU913+BV911+BV912+BV913+BW911+BW912+BW913+BX911+BX912+BX913&lt;=15,(BU911+BU912+BU913+BW911+BW912+BW913)*Percapita/30*FT$4,IF(BU911+BU912+BU913+BV911+BV912+BV913+BW911+BW912+BW913+BX911+BX912+BX913&gt;=16,Fixo/30*FT$4+(BU911+BU912+BU913+BV911+BV912+BV913+BW911+BW912+BW913+BX911+BX912-16)*Percapita/30*FT$4))))))</f>
        <v>0</v>
      </c>
      <c r="FU911" s="177">
        <f>IF(C911=4,SUM(BY911+BY912+BY913+CA911+CA912+CA913)*Percapita/30*FU$4+(BZ911+BZ912+BZ913+CB911+CB912+CB913)*Cadeirante/30*FU$4,IF(C911=3,IF(BY914+CA914=10,Fixo/30*FU$4+(BY911+BY912+BY913+CA911+CA912+CA913)*Percapita/30*FU$4+(BZ914+CB914)*Cadeirante/30*FU$4,IF(BY914+CA914&lt;=9,(BY914+CA914)*Crechee/30*FU$4)+(BZ914+CB914)*Cadeirante/30*FU$4+(BY911+BY912+BY913+CA911+CA912+CA913)*Percapita/30*FU$4)+IF(BY914+CA914&gt;=11,Fixo/30*FU$4+(BY914+CA914-10)*Crechee/30*FU$4,0),IF(C911=2,IF(BZ911+BZ912+BZ913+BZ914+CB911+CB912+CB913+CB914=1,Cadeirante/30*FU$4,IF(BZ911+BZ912+BZ913+BZ914+CB911+CB912+CB913+CB914=2,Fixo/30*FU$4,IF(BZ911+BZ912+BZ913+BZ914+CB911+CB912+CB913+CB914&gt;2,Fixo/30*FU$4+(BZ911+BZ912+BZ913+BZ914+CB911+CB912+CB913+CB914-2)*Cadeirante/30*FU$4)))+(BY911+BY912+BY913+CA911+CA912+CA913)*Percapita/30*FU$4+(BY914+CA914)*Crechee/30*FU$4,IF(C911=1,IF(BY911+BY912+BY913+BZ911+BZ912+BZ913+CA911+CA912+CA913+CB911+CB912+CB913&lt;=15,(BY911+BY912+BY913+CA911+CA912+CA913)*Percapita/30*FU$4,IF(BY911+BY912+BY913+BZ911+BZ912+BZ913+CA911+CA912+CA913+CB911+CB912+CB913&gt;=16,Fixo/30*FU$4+(BY911+BY912+BY913+BZ911+BZ912+BZ913+CA911+CA912+CA913+CB911+CB912-16)*Percapita/30*FU$4))))))</f>
        <v>0</v>
      </c>
      <c r="FV911" s="177">
        <f>IF(C911=4,SUM(CC911+CC912+CC913+CE911+CE912+CE913)*Percapita/30*FV$4+(CD911+CD912+CD913+CF911+CF912+CF913)*Cadeirante/30*FV$4,IF(C911=3,IF(CC914+CE914=10,Fixo/30*FV$4+(CC911+CC912+CC913+CE911+CE912+CE913)*Percapita/30*FV$4+(CD914+CF914)*Cadeirante/30*FV$4,IF(CC914+CE914&lt;=9,(CC914+CE914)*Crechee/30*FV$4)+(CD914+CF914)*Cadeirante/30*FV$4+(CC911+CC912+CC913+CE911+CE912+CE913)*Percapita/30*FV$4)+IF(CC914+CE914&gt;=11,Fixo/30*FV$4+(CC914+CE914-10)*Crechee/30*FV$4,0),IF(C911=2,IF(CD911+CD912+CD913+CD914+CF911+CF912+CF913+CF914=1,Cadeirante/30*FV$4,IF(CD911+CD912+CD913+CD914+CF911+CF912+CF913+CF914=2,Fixo/30*FV$4,IF(CD911+CD912+CD913+CD914+CF911+CF912+CF913+CF914&gt;2,Fixo/30*FV$4+(CD911+CD912+CD913+CD914+CF911+CF912+CF913+CF914-2)*Cadeirante/30*FV$4)))+(CC911+CC912+CC913+CE911+CE912+CE913)*Percapita/30*FV$4+(CC914+CE914)*Crechee/30*FV$4,IF(C911=1,IF(CC911+CC912+CC913+CD911+CD912+CD913+CE911+CE912+CE913+CF911+CF912+CF913&lt;=15,(CC911+CC912+CC913+CE911+CE912+CE913)*Percapita/30*FV$4,IF(CC911+CC912+CC913+CD911+CD912+CD913+CE911+CE912+CE913+CF911+CF912+CF913&gt;=16,Fixo/30*FV$4+(CC911+CC912+CC913+CD911+CD912+CD913+CE911+CE912+CE913+CF911+CF912-16)*Percapita/30*FV$4))))))</f>
        <v>0</v>
      </c>
      <c r="FW911" s="177">
        <f>IF(C911=4,SUM(CG911+CG912+CG913+CI911+CI912+CI913)*Percapita/30*FW$4+(CH911+CH912+CH913+CJ911+CJ912+CJ913)*Cadeirante/30*FW$4,IF(C911=3,IF(CG914+CI914=10,Fixo/30*FW$4+(CG911+CG912+CG913+CI911+CI912+CI913)*Percapita/30*FW$4+(CH914+CJ914)*Cadeirante/30*FW$4,IF(CG914+CI914&lt;=9,(CG914+CI914)*Crechee/30*FW$4)+(CH914+CJ914)*Cadeirante/30*FW$4+(CG911+CG912+CG913+CI911+CI912+CI913)*Percapita/30*FW$4)+IF(CG914+CI914&gt;=11,Fixo/30*FW$4+(CG914+CI914-10)*Crechee/30*FW$4,0),IF(C911=2,IF(CH911+CH912+CH913+CH914+CJ911+CJ912+CJ913+CJ914=1,Cadeirante/30*FW$4,IF(CH911+CH912+CH913+CH914+CJ911+CJ912+CJ913+CJ914=2,Fixo/30*FW$4,IF(CH911+CH912+CH913+CH914+CJ911+CJ912+CJ913+CJ914&gt;2,Fixo/30*FW$4+(CH911+CH912+CH913+CH914+CJ911+CJ912+CJ913+CJ914-2)*Cadeirante/30*FW$4)))+(CG911+CG912+CG913+CI911+CI912+CI913)*Percapita/30*FW$4+(CG914+CI914)*Crechee/30*FW$4,IF(C911=1,IF(CG911+CG912+CG913+CH911+CH912+CH913+CI911+CI912+CI913+CJ911+CJ912+CJ913&lt;=15,(CG911+CG912+CG913+CI911+CI912+CI913)*Percapita/30*FW$4,IF(CG911+CG912+CG913+CH911+CH912+CH913+CI911+CI912+CI913+CJ911+CJ912+CJ913&gt;=16,Fixo/30*FW$4+(CG911+CG912+CG913+CH911+CH912+CH913+CI911+CI912+CI913+CJ911+CJ912-16)*Percapita/30*FW$4))))))</f>
        <v>0</v>
      </c>
      <c r="FX911" s="177">
        <f>IF(C911=4,SUM(CK911+CK912+CK913+CM911+CM912+CM913)*Percapita/30*FX$4+(CL911+CL912+CL913+CN911+CN912+CN913)*Cadeirante/30*FX$4,IF(C911=3,IF(CK914+CM914=10,Fixo/30*FX$4+(CK911+CK912+CK913+CM911+CM912+CM913)*Percapita/30*FX$4+(CL914+CN914)*Cadeirante/30*FX$4,IF(CK914+CM914&lt;=9,(CK914+CM914)*Crechee/30*FX$4)+(CL914+CN914)*Cadeirante/30*FX$4+(CK911+CK912+CK913+CM911+CM912+CM913)*Percapita/30*FX$4)+IF(CK914+CM914&gt;=11,Fixo/30*FX$4+(CK914+CM914-10)*Crechee/30*FX$4,0),IF(C911=2,IF(CL911+CL912+CL913+CL914+CN911+CN912+CN913+CN914=1,Cadeirante/30*FX$4,IF(CL911+CL912+CL913+CL914+CN911+CN912+CN913+CN914=2,Fixo/30*FX$4,IF(CL911+CL912+CL913+CL914+CN911+CN912+CN913+CN914&gt;2,Fixo/30*FX$4+(CL911+CL912+CL913+CL914+CN911+CN912+CN913+CN914-2)*Cadeirante/30*FX$4)))+(CK911+CK912+CK913+CM911+CM912+CM913)*Percapita/30*FX$4+(CK914+CM914)*Crechee/30*FX$4,IF(C911=1,IF(CK911+CK912+CK913+CL911+CL912+CL913+CM911+CM912+CM913+CN911+CN912+CN913&lt;=15,(CK911+CK912+CK913+CM911+CM912+CM913)*Percapita/30*FX$4,IF(CK911+CK912+CK913+CL911+CL912+CL913+CM911+CM912+CM913+CN911+CN912+CN913&gt;=16,Fixo/30*FX$4+(CK911+CK912+CK913+CL911+CL912+CL913+CM911+CM912+CM913+CN911+CN912-16)*Percapita/30*FX$4))))))</f>
        <v>0</v>
      </c>
      <c r="FY911" s="177">
        <f>IF(C911=4,SUM(CO911+CO912+CO913+CQ911+CQ912+CQ913)*Percapita/30*FY$4+(CP911+CP912+CP913+CR911+CR912+CR913)*Cadeirante/30*FY$4,IF(C911=3,IF(CO914+CQ914=10,Fixo/30*FY$4+(CO911+CO912+CO913+CQ911+CQ912+CQ913)*Percapita/30*FY$4+(CP914+CR914)*Cadeirante/30*FY$4,IF(CO914+CQ914&lt;=9,(CO914+CQ914)*Crechee/30*FY$4)+(CP914+CR914)*Cadeirante/30*FY$4+(CO911+CO912+CO913+CQ911+CQ912+CQ913)*Percapita/30*FY$4)+IF(CO914+CQ914&gt;=11,Fixo/30*FY$4+(CO914+CQ914-10)*Crechee/30*FY$4,0),IF(C911=2,IF(CP911+CP912+CP913+CP914+CR911+CR912+CR913+CR914=1,Cadeirante/30*FY$4,IF(CP911+CP912+CP913+CP914+CR911+CR912+CR913+CR914=2,Fixo/30*FY$4,IF(CP911+CP912+CP913+CP914+CR911+CR912+CR913+CR914&gt;2,Fixo/30*FY$4+(CP911+CP912+CP913+CP914+CR911+CR912+CR913+CR914-2)*Cadeirante/30*FY$4)))+(CO911+CO912+CO913+CQ911+CQ912+CQ913)*Percapita/30*FY$4+(CO914+CQ914)*Crechee/30*FY$4,IF(C911=1,IF(CO911+CO912+CO913+CP911+CP912+CP913+CQ911+CQ912+CQ913+CR911+CR912+CR913&lt;=15,(CO911+CO912+CO913+CQ911+CQ912+CQ913)*Percapita/30*FY$4,IF(CO911+CO912+CO913+CP911+CP912+CP913+CQ911+CQ912+CQ913+CR911+CR912+CR913&gt;=16,Fixo/30*FY$4+(CO911+CO912+CO913+CP911+CP912+CP913+CQ911+CQ912+CQ913+CR911+CR912-16)*Percapita/30*FY$4))))))</f>
        <v>0</v>
      </c>
      <c r="FZ911" s="177">
        <f>IF(C911=4,SUM(CS911+CS912+CS913+CU911+CU912+CU913)*Percapita/30*FZ$4+(CT911+CT912+CT913+CV911+CV912+CV913)*Cadeirante/30*FZ$4,IF(C911=3,IF(CS914+CU914=10,Fixo/30*FZ$4+(CS911+CS912+CS913+CU911+CU912+CU913)*Percapita/30*FZ$4+(CT914+CV914)*Cadeirante/30*FZ$4,IF(CS914+CU914&lt;=9,(CS914+CU914)*Crechee/30*FZ$4)+(CT914+CV914)*Cadeirante/30*FZ$4+(CS911+CS912+CS913+CU911+CU912+CU913)*Percapita/30*FZ$4)+IF(CS914+CU914&gt;=11,Fixo/30*FZ$4+(CS914+CU914-10)*Crechee/30*FZ$4,0),IF(C911=2,IF(CT911+CT912+CT913+CT914+CV911+CV912+CV913+CV914=1,Cadeirante/30*FZ$4,IF(CT911+CT912+CT913+CT914+CV911+CV912+CV913+CV914=2,Fixo/30*FZ$4,IF(CT911+CT912+CT913+CT914+CV911+CV912+CV913+CV914&gt;2,Fixo/30*FZ$4+(CT911+CT912+CT913+CT914+CV911+CV912+CV913+CV914-2)*Cadeirante/30*FZ$4)))+(CS911+CS912+CS913+CU911+CU912+CU913)*Percapita/30*FZ$4+(CS914+CU914)*Crechee/30*FZ$4,IF(C911=1,IF(CS911+CS912+CS913+CT911+CT912+CT913+CU911+CU912+CU913+CV911+CV912+CV913&lt;=15,(CS911+CS912+CS913+CU911+CU912+CU913)*Percapita/30*FZ$4,IF(CS911+CS912+CS913+CT911+CT912+CT913+CU911+CU912+CU913+CV911+CV912+CV913&gt;=16,Fixo/30*FZ$4+(CS911+CS912+CS913+CT911+CT912+CT913+CU911+CU912+CU913+CV911+CV912-16)*Percapita/30*FZ$4))))))</f>
        <v>0</v>
      </c>
      <c r="GA911" s="177">
        <f>IF(C911=4,SUM(CW911+CW912+CW913+CY911+CY912+CY913)*Percapita/30*GA$4+(CX911+CX912+CX913+CZ911+CZ912+CZ913)*Cadeirante/30*GA$4,IF(C911=3,IF(CW914+CY914=10,Fixo/30*GA$4+(CW911+CW912+CW913+CY911+CY912+CY913)*Percapita/30*GA$4+(CX914+CZ914)*Cadeirante/30*GA$4,IF(CW914+CY914&lt;=9,(CW914+CY914)*Crechee/30*GA$4)+(CX914+CZ914)*Cadeirante/30*GA$4+(CW911+CW912+CW913+CY911+CY912+CY913)*Percapita/30*GA$4)+IF(CW914+CY914&gt;=11,Fixo/30*GA$4+(CW914+CY914-10)*Crechee/30*GA$4,0),IF(C911=2,IF(CX911+CX912+CX913+CX914+CZ911+CZ912+CZ913+CZ914=1,Cadeirante/30*GA$4,IF(CX911+CX912+CX913+CX914+CZ911+CZ912+CZ913+CZ914=2,Fixo/30*GA$4,IF(CX911+CX912+CX913+CX914+CZ911+CZ912+CZ913+CZ914&gt;2,Fixo/30*GA$4+(CX911+CX912+CX913+CX914+CZ911+CZ912+CZ913+CZ914-2)*Cadeirante/30*GA$4)))+(CW911+CW912+CW913+CY911+CY912+CY913)*Percapita/30*GA$4+(CW914+CY914)*Crechee/30*GA$4,IF(C911=1,IF(CW911+CW912+CW913+CX911+CX912+CX913+CY911+CY912+CY913+CZ911+CZ912+CZ913&lt;=15,(CW911+CW912+CW913+CY911+CY912+CY913)*Percapita/30*GA$4,IF(CW911+CW912+CW913+CX911+CX912+CX913+CY911+CY912+CY913+CZ911+CZ912+CZ913&gt;=16,Fixo/30*GA$4+(CW911+CW912+CW913+CX911+CX912+CX913+CY911+CY912+CY913+CZ911+CZ912-16)*Percapita/30*GA$4))))))</f>
        <v>0</v>
      </c>
      <c r="GB911" s="177">
        <f>IF(C911=4,SUM(DA911+DA912+DA913+DC911+DC912+DC913)*Percapita/30*GB$4+(DB911+DB912+DB913+DD911+DD912+DD913)*Cadeirante/30*GB$4,IF(C911=3,IF(DA914+DC914=10,Fixo/30*GB$4+(DA911+DA912+DA913+DC911+DC912+DC913)*Percapita/30*GB$4+(DB914+DD914)*Cadeirante/30*GB$4,IF(DA914+DC914&lt;=9,(DA914+DC914)*Crechee/30*GB$4)+(DB914+DD914)*Cadeirante/30*GB$4+(DA911+DA912+DA913+DC911+DC912+DC913)*Percapita/30*GB$4)+IF(DA914+DC914&gt;=11,Fixo/30*GB$4+(DA914+DC914-10)*Crechee/30*GB$4,0),IF(C911=2,IF(DB911+DB912+DB913+DB914+DD911+DD912+DD913+DD914=1,Cadeirante/30*GB$4,IF(DB911+DB912+DB913+DB914+DD911+DD912+DD913+DD914=2,Fixo/30*GB$4,IF(DB911+DB912+DB913+DB914+DD911+DD912+DD913+DD914&gt;2,Fixo/30*GB$4+(DB911+DB912+DB913+DB914+DD911+DD912+DD913+DD914-2)*Cadeirante/30*GB$4)))+(DA911+DA912+DA913+DC911+DC912+DC913)*Percapita/30*GB$4+(DA914+DC914)*Crechee/30*GB$4,IF(C911=1,IF(DA911+DA912+DA913+DB911+DB912+DB913+DC911+DC912+DC913+DD911+DD912+DD913&lt;=15,(DA911+DA912+DA913+DC911+DC912+DC913)*Percapita/30*GB$4,IF(DA911+DA912+DA913+DB911+DB912+DB913+DC911+DC912+DC913+DD911+DD912+DD913&gt;=16,Fixo/30*GB$4+(DA911+DA912+DA913+DB911+DB912+DB913+DC911+DC912+DC913+DD911+DD912-16)*Percapita/30*GB$4))))))</f>
        <v>0</v>
      </c>
      <c r="GC911" s="177">
        <f>IF(C911=4,SUM(DE911+DE912+DE913+DG911+DG912+DG913)*Percapita/30*GC$4+(DF911+DF912+DF913+DH911+DH912+DH913)*Cadeirante/30*GC$4,IF(C911=3,IF(DE914+DG914=10,Fixo/30*GC$4+(DE911+DE912+DE913+DG911+DG912+DG913)*Percapita/30*GC$4+(DF914+DH914)*Cadeirante/30*GC$4,IF(DE914+DG914&lt;=9,(DE914+DG914)*Crechee/30*GC$4)+(DF914+DH914)*Cadeirante/30*GC$4+(DE911+DE912+DE913+DG911+DG912+DG913)*Percapita/30*GC$4)+IF(DE914+DG914&gt;=11,Fixo/30*GC$4+(DE914+DG914-10)*Crechee/30*GC$4,0),IF(C911=2,IF(DF911+DF912+DF913+DF914+DH911+DH912+DH913+DH914=1,Cadeirante/30*GC$4,IF(DF911+DF912+DF913+DF914+DH911+DH912+DH913+DH914=2,Fixo/30*GC$4,IF(DF911+DF912+DF913+DF914+DH911+DH912+DH913+DH914&gt;2,Fixo/30*GC$4+(DF911+DF912+DF913+DF914+DH911+DH912+DH913+DH914-2)*Cadeirante/30*GC$4)))+(DE911+DE912+DE913+DG911+DG912+DG913)*Percapita/30*GC$4+(DE914+DG914)*Crechee/30*GC$4,IF(C911=1,IF(DE911+DE912+DE913+DF911+DF912+DF913+DG911+DG912+DG913+DH911+DH912+DH913&lt;=15,(DE911+DE912+DE913+DG911+DG912+DG913)*Percapita/30*GC$4,IF(DE911+DE912+DE913+DF911+DF912+DF913+DG911+DG912+DG913+DH911+DH912+DH913&gt;=16,Fixo/30*GC$4+(DE911+DE912+DE913+DF911+DF912+DF913+DG911+DG912+DG913+DH911+DH912-16)*Percapita/30*GC$4))))))</f>
        <v>0</v>
      </c>
      <c r="GD911" s="177">
        <f>IF(C911=4,SUM(DI911+DI912+DI913+DK911+DK912+DK913)*Percapita/30*GD$4+(DJ911+DJ912+DJ913+DL911+DL912+DL913)*Cadeirante/30*GD$4,IF(C911=3,IF(DI914+DK914=10,Fixo/30*GD$4+(DI911+DI912+DI913+DK911+DK912+DK913)*Percapita/30*GD$4+(DJ914+DL914)*Cadeirante/30*GD$4,IF(DI914+DK914&lt;=9,(DI914+DK914)*Crechee/30*GD$4)+(DJ914+DL914)*Cadeirante/30*GD$4+(DI911+DI912+DI913+DK911+DK912+DK913)*Percapita/30*GD$4)+IF(DI914+DK914&gt;=11,Fixo/30*GD$4+(DI914+DK914-10)*Crechee/30*GD$4,0),IF(C911=2,IF(DJ911+DJ912+DJ913+DJ914+DL911+DL912+DL913+DL914=1,Cadeirante/30*GD$4,IF(DJ911+DJ912+DJ913+DJ914+DL911+DL912+DL913+DL914=2,Fixo/30*GD$4,IF(DJ911+DJ912+DJ913+DJ914+DL911+DL912+DL913+DL914&gt;2,Fixo/30*GD$4+(DJ911+DJ912+DJ913+DJ914+DL911+DL912+DL913+DL914-2)*Cadeirante/30*GD$4)))+(DI911+DI912+DI913+DK911+DK912+DK913)*Percapita/30*GD$4+(DI914+DK914)*Crechee/30*GD$4,IF(C911=1,IF(DI911+DI912+DI913+DJ911+DJ912+DJ913+DK911+DK912+DK913+DL911+DL912+DL913&lt;=15,(DI911+DI912+DI913+DK911+DK912+DK913)*Percapita/30*GD$4,IF(DI911+DI912+DI913+DJ911+DJ912+DJ913+DK911+DK912+DK913+DL911+DL912+DL913&gt;=16,Fixo/30*GD$4+(DI911+DI912+DI913+DJ911+DJ912+DJ913+DK911+DK912+DK913+DL911+DL912-16)*Percapita/30*GD$4))))))</f>
        <v>0</v>
      </c>
      <c r="GE911" s="177">
        <f>IF(C911=4,SUM(DM911+DM912+DM913+DO911+DO912+DO913)*Percapita/30*GE$4+(DN911+DN912+DN913+DP911+DP912+DP913)*Cadeirante/30*GE$4,IF(C911=3,IF(DM914+DO914=10,Fixo/30*GE$4+(DM911+DM912+DM913+DO911+DO912+DO913)*Percapita/30*GE$4+(DN914+DP914)*Cadeirante/30*GE$4,IF(DM914+DO914&lt;=9,(DM914+DO914)*Crechee/30*GE$4)+(DN914+DP914)*Cadeirante/30*GE$4+(DM911+DM912+DM913+DO911+DO912+DO913)*Percapita/30*GE$4)+IF(DM914+DO914&gt;=11,Fixo/30*GE$4+(DM914+DO914-10)*Crechee/30*GE$4,0),IF(C911=2,IF(DN911+DN912+DN913+DN914+DP911+DP912+DP913+DP914=1,Cadeirante/30*GE$4,IF(DN911+DN912+DN913+DN914+DP911+DP912+DP913+DP914=2,Fixo/30*GE$4,IF(DN911+DN912+DN913+DN914+DP911+DP912+DP913+DP914&gt;2,Fixo/30*GE$4+(DN911+DN912+DN913+DN914+DP911+DP912+DP913+DP914-2)*Cadeirante/30*GE$4)))+(DM911+DM912+DM913+DO911+DO912+DO913)*Percapita/30*GE$4+(DM914+DO914)*Crechee/30*GE$4,IF(C911=1,IF(DM911+DM912+DM913+DN911+DN912+DN913+DO911+DO912+DO913+DP911+DP912+DP913&lt;=15,(DM911+DM912+DM913+DO911+DO912+DO913)*Percapita/30*GE$4,IF(DM911+DM912+DM913+DN911+DN912+DN913+DO911+DO912+DO913+DP911+DP912+DP913&gt;=16,Fixo/30*GE$4+(DM911+DM912+DM913+DN911+DN912+DN913+DO911+DO912+DO913+DP911+DP912-16)*Percapita/30*GE$4))))))</f>
        <v>0</v>
      </c>
      <c r="GF911" s="177">
        <f>IF(C911=4,SUM(DQ911+DQ912+DQ913+DS911+DS912+DS913)*Percapita/30*GF$4+(DR911+DR912+DR913+DT911+DT912+DT913)*Cadeirante/30*GF$4,IF(C911=3,IF(DQ914+DS914=10,Fixo/30*GF$4+(DQ911+DQ912+DQ913+DS911+DS912+DS913)*Percapita/30*GF$4+(DR914+DT914)*Cadeirante/30*GF$4,IF(DQ914+DS914&lt;=9,(DQ914+DS914)*Crechee/30*GF$4)+(DR914+DT914)*Cadeirante/30*GF$4+(DQ911+DQ912+DQ913+DS911+DS912+DS913)*Percapita/30*GF$4)+IF(DQ914+DS914&gt;=11,Fixo/30*GF$4+(DQ914+DS914-10)*Crechee/30*GF$4,0),IF(C911=2,IF(DR911+DR912+DR913+DR914+DT911+DT912+DT913+DT914=1,Cadeirante/30*GF$4,IF(DR911+DR912+DR913+DR914+DT911+DT912+DT913+DT914=2,Fixo/30*GF$4,IF(DR911+DR912+DR913+DR914+DT911+DT912+DT913+DT914&gt;2,Fixo/30*GF$4+(DR911+DR912+DR913+DR914+DT911+DT912+DT913+DT914-2)*Cadeirante/30*GF$4)))+(DQ911+DQ912+DQ913+DS911+DS912+DS913)*Percapita/30*GF$4+(DQ914+DS914)*Crechee/30*GF$4,IF(C911=1,IF(DQ911+DQ912+DQ913+DR911+DR912+DR913+DS911+DS912+DS913+DT911+DT912+DT913&lt;=15,(DQ911+DQ912+DQ913+DS911+DS912+DS913)*Percapita/30*GF$4,IF(DQ911+DQ912+DQ913+DR911+DR912+DR913+DS911+DS912+DS913+DT911+DT912+DT913&gt;=16,Fixo/30*GF$4+(DQ911+DQ912+DQ913+DR911+DR912+DR913+DS911+DS912+DS913+DT911+DT912-16)*Percapita/30*GF$4))))))</f>
        <v>0</v>
      </c>
      <c r="GG911" s="177">
        <f>IF(C911=4,SUM(DU911+DU912+DU913+DW911+DW912+DW913)*Percapita/30*GG$4+(DV911+DV912+DV913+DX911+DX912+DX913)*Cadeirante/30*GG$4,IF(C911=3,IF(DU914+DW914=10,Fixo/30*GG$4+(DU911+DU912+DU913+DW911+DW912+DW913)*Percapita/30*GG$4+(DV914+DX914)*Cadeirante/30*GG$4,IF(DU914+DW914&lt;=9,(DU914+DW914)*Crechee/30*GG$4)+(DV914+DX914)*Cadeirante/30*GG$4+(DU911+DU912+DU913+DW911+DW912+DW913)*Percapita/30*GG$4)+IF(DU914+DW914&gt;=11,Fixo/30*GG$4+(DU914+DW914-10)*Crechee/30*GG$4,0),IF(C911=2,IF(DV911+DV912+DV913+DV914+DX911+DX912+DX913+DX914=1,Cadeirante/30*GG$4,IF(DV911+DV912+DV913+DV914+DX911+DX912+DX913+DX914=2,Fixo/30*GG$4,IF(DV911+DV912+DV913+DV914+DX911+DX912+DX913+DX914&gt;2,Fixo/30*GG$4+(DV911+DV912+DV913+DV914+DX911+DX912+DX913+DX914-2)*Cadeirante/30*GG$4)))+(DU911+DU912+DU913+DW911+DW912+DW913)*Percapita/30*GG$4+(DU914+DW914)*Crechee/30*GG$4,IF(C911=1,IF(DU911+DU912+DU913+DV911+DV912+DV913+DW911+DW912+DW913+DX911+DX912+DX913&lt;=15,(DU911+DU912+DU913+DW911+DW912+DW913)*Percapita/30*GG$4,IF(DU911+DU912+DU913+DV911+DV912+DV913+DW911+DW912+DW913+DX911+DX912+DX913&gt;=16,Fixo/30*GG$4+(DU911+DU912+DU913+DV911+DV912+DV913+DW911+DW912+DW913+DX911+DX912-16)*Percapita/30*GG$4))))))</f>
        <v>0</v>
      </c>
      <c r="GH911" s="177">
        <f>IF(C911=4,SUM(DY911+DY912+DY913+EA911+EA912+EA913)*Percapita/30*GH$4+(DZ911+DZ912+DZ913+EB911+EB912+EB913)*Cadeirante/30*GH$4,IF(C911=3,IF(DY914+EA914=10,Fixo/30*GH$4+(DY911+DY912+DY913+EA911+EA912+EA913)*Percapita/30*GH$4+(DZ914+EB914)*Cadeirante/30*GH$4,IF(DY914+EA914&lt;=9,(DY914+EA914)*Crechee/30*GH$4)+(DZ914+EB914)*Cadeirante/30*GH$4+(DY911+DY912+DY913+EA911+EA912+EA913)*Percapita/30*GH$4)+IF(DY914+EA914&gt;=11,Fixo/30*GH$4+(DY914+EA914-10)*Crechee/30*GH$4,0),IF(C911=2,IF(DZ911+DZ912+DZ913+DZ914+EB911+EB912+EB913+EB914=1,Cadeirante/30*GH$4,IF(DZ911+DZ912+DZ913+DZ914+EB911+EB912+EB913+EB914=2,Fixo/30*GH$4,IF(DZ911+DZ912+DZ913+DZ914+EB911+EB912+EB913+EB914&gt;2,Fixo/30*GH$4+(DZ911+DZ912+DZ913+DZ914+EB911+EB912+EB913+EB914-2)*Cadeirante/30*GH$4)))+(DY911+DY912+DY913+EA911+EA912+EA913)*Percapita/30*GH$4+(DY914+EA914)*Crechee/30*GH$4,IF(C911=1,IF(DY911+DY912+DY913+DZ911+DZ912+DZ913+EA911+EA912+EA913+EB911+EB912+EB913&lt;=15,(DY911+DY912+DY913+EA911+EA912+EA913)*Percapita/30*GH$4,IF(DY911+DY912+DY913+DZ911+DZ912+DZ913+EA911+EA912+EA913+EB911+EB912+EB913&gt;=16,Fixo/30*GH$4+(DY911+DY912+DY913+DZ911+DZ912+DZ913+EA911+EA912+EA913+EB911+EB912-16)*Percapita/30*GH$4))))))</f>
        <v>0</v>
      </c>
      <c r="GI911" s="177">
        <f>IF(C911=4,SUM(EC911+EC912+EC913+EE911+EE912+EE913)*Percapita/30*GI$4+(ED911+ED912+ED913+EF911+EF912+EF913)*Cadeirante/30*GI$4,IF(C911=3,IF(EC914+EE914=10,Fixo/30*GI$4+(EC911+EC912+EC913+EE911+EE912+EE913)*Percapita/30*GI$4+(ED914+EF914)*Cadeirante/30*GI$4,IF(EC914+EE914&lt;=9,(EC914+EE914)*Crechee/30*GI$4)+(ED914+EF914)*Cadeirante/30*GI$4+(EC911+EC912+EC913+EE911+EE912+EE913)*Percapita/30*GI$4)+IF(EC914+EE914&gt;=11,Fixo/30*GI$4+(EC914+EE914-10)*Crechee/30*GI$4,0),IF(C911=2,IF(ED911+ED912+ED913+ED914+EF911+EF912+EF913+EF914=1,Cadeirante/30*GI$4,IF(ED911+ED912+ED913+ED914+EF911+EF912+EF913+EF914=2,Fixo/30*GI$4,IF(ED911+ED912+ED913+ED914+EF911+EF912+EF913+EF914&gt;2,Fixo/30*GI$4+(ED911+ED912+ED913+ED914+EF911+EF912+EF913+EF914-2)*Cadeirante/30*GI$4)))+(EC911+EC912+EC913+EE911+EE912+EE913)*Percapita/30*GI$4+(EC914+EE914)*Crechee/30*GI$4,IF(C911=1,IF(EC911+EC912+EC913+ED911+ED912+ED913+EE911+EE912+EE913+EF911+EF912+EF913&lt;=15,(EC911+EC912+EC913+EE911+EE912+EE913)*Percapita/30*GI$4,IF(EC911+EC912+EC913+ED911+ED912+ED913+EE911+EE912+EE913+EF911+EF912+EF913&gt;=16,Fixo/30*GI$4+(EC911+EC912+EC913+ED911+ED912+ED913+EE911+EE912+EE913+EF911+EF912-16)*Percapita/30*GI$4))))))</f>
        <v>0</v>
      </c>
      <c r="GJ911" s="177">
        <f>IF(C911=4,SUM(EG911+EG912+EG913+EI911+EI912+EI913)*Percapita/30*GJ$4+(EH911+EH912+EH913+EJ911+EJ912+EJ913)*Cadeirante/30*GJ$4,IF(C911=3,IF(EG914+EI914=10,Fixo/30*GJ$4+(EG911+EG912+EG913+EI911+EI912+EI913)*Percapita/30*GJ$4+(EH914+EJ914)*Cadeirante/30*GJ$4,IF(EG914+EI914&lt;=9,(EG914+EI914)*Crechee/30*GJ$4)+(EH914+EJ914)*Cadeirante/30*GJ$4+(EG911+EG912+EG913+EI911+EI912+EI913)*Percapita/30*GJ$4)+IF(EG914+EI914&gt;=11,Fixo/30*GJ$4+(EG914+EI914-10)*Crechee/30*GJ$4,0),IF(C911=2,IF(EH911+EH912+EH913+EH914+EJ911+EJ912+EJ913+EJ914=1,Cadeirante/30*GJ$4,IF(EH911+EH912+EH913+EH914+EJ911+EJ912+EJ913+EJ914=2,Fixo/30*GJ$4,IF(EH911+EH912+EH913+EH914+EJ911+EJ912+EJ913+EJ914&gt;2,Fixo/30*GJ$4+(EH911+EH912+EH913+EH914+EJ911+EJ912+EJ913+EJ914-2)*Cadeirante/30*GJ$4)))+(EG911+EG912+EG913+EI911+EI912+EI913)*Percapita/30*GJ$4+(EG914+EI914)*Crechee/30*GJ$4,IF(C911=1,IF(EG911+EG912+EG913+EH911+EH912+EH913+EI911+EI912+EI913+EJ911+EJ912+EJ913&lt;=15,(EG911+EG912+EG913+EI911+EI912+EI913)*Percapita/30*GJ$4,IF(EG911+EG912+EG913+EH911+EH912+EH913+EI911+EI912+EI913+EJ911+EJ912+EJ913&gt;=16,Fixo/30*GJ$4+(EG911+EG912+EG913+EH911+EH912+EH913+EI911+EI912+EI913+EJ911+EJ912-16)*Percapita/30*GJ$4))))))</f>
        <v>0</v>
      </c>
      <c r="GK911" s="178"/>
      <c r="GL911" s="103">
        <f t="shared" si="1038"/>
        <v>0</v>
      </c>
      <c r="GM911" s="124"/>
      <c r="GN911" s="104">
        <f>SUMIF(V911:V914,"&lt;0")*Cadeirante/30*GN$4+SUMIF(X911:X914,"&lt;0")*Cadeirante/30*GN$4</f>
        <v>0</v>
      </c>
      <c r="GO911" s="104">
        <f>SUMIF(Z911:Z914,"&lt;0")*Cadeirante/30*GO$4+SUMIF(AB911:AB914,"&lt;0")*Cadeirante/30*GO$4</f>
        <v>0</v>
      </c>
      <c r="GP911" s="104">
        <f>SUMIF(AD911:AD914,"&lt;0")*Cadeirante/30*GP$4+SUMIF(AF911:AF914,"&lt;0")*Cadeirante/30*GP$4</f>
        <v>0</v>
      </c>
      <c r="GQ911" s="104">
        <f>SUMIF(AH911:AH914,"&lt;0")*Cadeirante/30*GQ$4+SUMIF(AJ911:AJ914,"&lt;0")*Cadeirante/30*GQ$4</f>
        <v>0</v>
      </c>
      <c r="GR911" s="104">
        <f>SUMIF(AL911:AL914,"&lt;0")*Cadeirante/30*GR$4+SUMIF(AN911:AN914,"&lt;0")*Cadeirante/30*GR$4</f>
        <v>0</v>
      </c>
      <c r="GS911" s="104">
        <f>SUMIF(AP911:AP914,"&lt;0")*Cadeirante/30*GS$4+SUMIF(AR911:AR914,"&lt;0")*Cadeirante/30*GS$4</f>
        <v>0</v>
      </c>
      <c r="GT911" s="104">
        <f>SUMIF(AT911:AT914,"&lt;0")*Cadeirante/30*GT$4+SUMIF(AV911:AV914,"&lt;0")*Cadeirante/30*GT$4</f>
        <v>0</v>
      </c>
      <c r="GU911" s="104">
        <f>SUMIF(AX911:AX914,"&lt;0")*Cadeirante/30*GU$4+SUMIF(AZ911:AZ914,"&lt;0")*Cadeirante/30*GU$4</f>
        <v>0</v>
      </c>
      <c r="GV911" s="104">
        <f>SUMIF(BB911:BB914,"&lt;0")*Cadeirante/30*GV$4+SUMIF(BD911:BD914,"&lt;0")*Cadeirante/30*GV$4</f>
        <v>0</v>
      </c>
      <c r="GW911" s="104">
        <f>SUMIF(BF911:BF914,"&lt;0")*Cadeirante/30*GW$4+SUMIF(BH911:BH914,"&lt;0")*Cadeirante/30*GW$4</f>
        <v>0</v>
      </c>
      <c r="GX911" s="104">
        <f>SUMIF(BJ911:BJ914,"&lt;0")*Cadeirante/30*GX$4+SUMIF(BL911:BL914,"&lt;0")*Cadeirante/30*GX$4</f>
        <v>0</v>
      </c>
      <c r="GY911" s="104">
        <f>SUMIF(BN911:BN914,"&lt;0")*Cadeirante/30*GY$4+SUMIF(BP911:BP914,"&lt;0")*Cadeirante/30*GY$4</f>
        <v>0</v>
      </c>
      <c r="GZ911" s="104">
        <f>SUMIF(BR911:BR914,"&lt;0")*Cadeirante/30*GZ$4+SUMIF(BT911:BT914,"&lt;0")*Cadeirante/30*GZ$4</f>
        <v>0</v>
      </c>
      <c r="HA911" s="104">
        <f>SUMIF(BV911:BV914,"&lt;0")*Cadeirante/30*HA$4+SUMIF(BX911:BX914,"&lt;0")*Cadeirante/30*HA$4</f>
        <v>0</v>
      </c>
      <c r="HB911" s="104">
        <f>SUMIF(BZ911:BZ914,"&lt;0")*Cadeirante/30*HB$4+SUMIF(CB911:CB914,"&lt;0")*Cadeirante/30*HB$4</f>
        <v>0</v>
      </c>
      <c r="HC911" s="104">
        <f>SUMIF(CD911:CD914,"&lt;0")*Cadeirante/30*HC$4+SUMIF(CF911:CF914,"&lt;0")*Cadeirante/30*HC$4</f>
        <v>0</v>
      </c>
      <c r="HD911" s="104">
        <f>SUMIF(CH911:CH914,"&lt;0")*Cadeirante/30*HD$4+SUMIF(CJ911:CJ914,"&lt;0")*Cadeirante/30*HD$4</f>
        <v>0</v>
      </c>
      <c r="HE911" s="104">
        <f>SUMIF(CL911:CL914,"&lt;0")*Cadeirante/30*HE$4+SUMIF(CN911:CN914,"&lt;0")*Cadeirante/30*HE$4</f>
        <v>0</v>
      </c>
      <c r="HF911" s="104">
        <f>SUMIF(CP911:CP914,"&lt;0")*Cadeirante/30*HF$4+SUMIF(CR911:CR914,"&lt;0")*Cadeirante/30*HF$4</f>
        <v>0</v>
      </c>
      <c r="HG911" s="104">
        <f>SUMIF(CT911:CT914,"&lt;0")*Cadeirante/30*HG$4+SUMIF(CV911:CV914,"&lt;0")*Cadeirante/30*HG$4</f>
        <v>0</v>
      </c>
      <c r="HH911" s="104">
        <f>SUMIF(CX911:CX914,"&lt;0")*Cadeirante/30*HH$4+SUMIF(CZ911:CZ914,"&lt;0")*Cadeirante/30*HH$4</f>
        <v>0</v>
      </c>
      <c r="HI911" s="104">
        <f>SUMIF(DB911:DB914,"&lt;0")*Cadeirante/30*HI$4+SUMIF(DD911:DD914,"&lt;0")*Cadeirante/30*HI$4</f>
        <v>0</v>
      </c>
      <c r="HJ911" s="104">
        <f>SUMIF(DF911:DF914,"&lt;0")*Cadeirante/30*HJ$4+SUMIF(DH911:DH914,"&lt;0")*Cadeirante/30*HJ$4</f>
        <v>0</v>
      </c>
      <c r="HK911" s="104">
        <f>SUMIF(DJ911:DJ914,"&lt;0")*Cadeirante/30*HK$4+SUMIF(DL911:DL914,"&lt;0")*Cadeirante/30*HK$4</f>
        <v>0</v>
      </c>
      <c r="HL911" s="104">
        <f>SUMIF(DN911:DN914,"&lt;0")*Cadeirante/30*HL$4+SUMIF(DP911:DP914,"&lt;0")*Cadeirante/30*HL$4</f>
        <v>0</v>
      </c>
      <c r="HM911" s="104">
        <f>SUMIF(DR911:DR914,"&lt;0")*Cadeirante/30*HM$4+SUMIF(DT911:DT914,"&lt;0")*Cadeirante/30*HM$4</f>
        <v>0</v>
      </c>
      <c r="HN911" s="104">
        <f>SUMIF(DV911:DV914,"&lt;0")*Cadeirante/30*HN$4+SUMIF(DX911:DX914,"&lt;0")*Cadeirante/30*HN$4</f>
        <v>0</v>
      </c>
      <c r="HO911" s="104">
        <f>SUMIF(DZ911:DZ914,"&lt;0")*Cadeirante/30*HO$4+SUMIF(EB911:EB914,"&lt;0")*Cadeirante/30*HO$4</f>
        <v>0</v>
      </c>
      <c r="HP911" s="104">
        <f>SUMIF(ED911:ED914,"&lt;0")*Cadeirante/30*HP$4+SUMIF(EF911:EF914,"&lt;0")*Cadeirante/30*HP$4</f>
        <v>0</v>
      </c>
      <c r="HQ911" s="64"/>
      <c r="HR911" s="64"/>
      <c r="HS911" s="64"/>
      <c r="HT911" s="64"/>
      <c r="HU911" s="64"/>
      <c r="HV911" s="64"/>
      <c r="HW911" s="176">
        <v>17629.309999999998</v>
      </c>
      <c r="HX911" s="64"/>
      <c r="HY911" s="280">
        <f>IF(ISTEXT(EM911), VALUE(EM911), EM911)</f>
        <v>0</v>
      </c>
      <c r="HZ911" s="280">
        <f>IF(ISTEXT(EN911), VALUE(EN911), EN911)</f>
        <v>0</v>
      </c>
      <c r="IA911" s="280">
        <f>IF(ISTEXT(EO911), VALUE(EO911), EO911)</f>
        <v>0</v>
      </c>
      <c r="IB911" s="64" t="b">
        <f>HW911=FE911</f>
        <v>0</v>
      </c>
      <c r="IC911" s="64"/>
    </row>
    <row r="912" spans="1:237" s="106" customFormat="1" ht="22.5" customHeight="1" x14ac:dyDescent="0.25">
      <c r="A912" s="368" t="s">
        <v>3991</v>
      </c>
      <c r="B912" s="369" t="s">
        <v>3992</v>
      </c>
      <c r="C912" s="370" t="s">
        <v>3229</v>
      </c>
      <c r="D912" s="371" t="s">
        <v>3993</v>
      </c>
      <c r="E912" s="371" t="s">
        <v>3994</v>
      </c>
      <c r="F912" s="372" t="s">
        <v>3222</v>
      </c>
      <c r="G912" s="372" t="s">
        <v>3223</v>
      </c>
      <c r="H912" s="373" t="s">
        <v>255</v>
      </c>
      <c r="I912" s="374" t="s">
        <v>3995</v>
      </c>
      <c r="J912" s="421" t="s">
        <v>3337</v>
      </c>
      <c r="K912" s="421" t="s">
        <v>3230</v>
      </c>
      <c r="L912" s="329">
        <f>CONTINUA!BV912</f>
        <v>0</v>
      </c>
      <c r="M912" s="329">
        <f>CONTINUA!BW912</f>
        <v>0</v>
      </c>
      <c r="N912" s="657"/>
      <c r="O912" s="658" t="s">
        <v>4245</v>
      </c>
      <c r="P912" s="659" t="s">
        <v>206</v>
      </c>
      <c r="Q912" s="400">
        <v>8</v>
      </c>
      <c r="R912" s="401">
        <v>6</v>
      </c>
      <c r="S912" s="400"/>
      <c r="T912" s="401">
        <v>1</v>
      </c>
      <c r="U912" s="400"/>
      <c r="V912" s="401"/>
      <c r="W912" s="400"/>
      <c r="X912" s="401"/>
      <c r="Y912" s="400"/>
      <c r="Z912" s="401"/>
      <c r="AA912" s="400"/>
      <c r="AB912" s="401"/>
      <c r="AC912" s="400"/>
      <c r="AD912" s="401"/>
      <c r="AE912" s="400"/>
      <c r="AF912" s="401"/>
      <c r="AG912" s="400"/>
      <c r="AH912" s="401"/>
      <c r="AI912" s="400"/>
      <c r="AJ912" s="401"/>
      <c r="AK912" s="400"/>
      <c r="AL912" s="401"/>
      <c r="AM912" s="400"/>
      <c r="AN912" s="401"/>
      <c r="AO912" s="400"/>
      <c r="AP912" s="401"/>
      <c r="AQ912" s="400"/>
      <c r="AR912" s="401"/>
      <c r="AS912" s="400"/>
      <c r="AT912" s="401"/>
      <c r="AU912" s="400"/>
      <c r="AV912" s="401"/>
      <c r="AW912" s="400"/>
      <c r="AX912" s="401"/>
      <c r="AY912" s="400"/>
      <c r="AZ912" s="401"/>
      <c r="BA912" s="400"/>
      <c r="BB912" s="401"/>
      <c r="BC912" s="400"/>
      <c r="BD912" s="401"/>
      <c r="BE912" s="400"/>
      <c r="BF912" s="401"/>
      <c r="BG912" s="400"/>
      <c r="BH912" s="401"/>
      <c r="BI912" s="400"/>
      <c r="BJ912" s="401"/>
      <c r="BK912" s="400"/>
      <c r="BL912" s="401"/>
      <c r="BM912" s="400"/>
      <c r="BN912" s="401"/>
      <c r="BO912" s="400"/>
      <c r="BP912" s="401"/>
      <c r="BQ912" s="400"/>
      <c r="BR912" s="401"/>
      <c r="BS912" s="400"/>
      <c r="BT912" s="401"/>
      <c r="BU912" s="400"/>
      <c r="BV912" s="401"/>
      <c r="BW912" s="400"/>
      <c r="BX912" s="401"/>
      <c r="BY912" s="400"/>
      <c r="BZ912" s="401"/>
      <c r="CA912" s="400"/>
      <c r="CB912" s="401"/>
      <c r="CC912" s="400"/>
      <c r="CD912" s="401"/>
      <c r="CE912" s="400"/>
      <c r="CF912" s="401"/>
      <c r="CG912" s="400"/>
      <c r="CH912" s="401"/>
      <c r="CI912" s="400"/>
      <c r="CJ912" s="401"/>
      <c r="CK912" s="400"/>
      <c r="CL912" s="401"/>
      <c r="CM912" s="400"/>
      <c r="CN912" s="401"/>
      <c r="CO912" s="400"/>
      <c r="CP912" s="401"/>
      <c r="CQ912" s="400"/>
      <c r="CR912" s="401"/>
      <c r="CS912" s="400"/>
      <c r="CT912" s="401"/>
      <c r="CU912" s="400"/>
      <c r="CV912" s="401"/>
      <c r="CW912" s="400"/>
      <c r="CX912" s="401"/>
      <c r="CY912" s="400"/>
      <c r="CZ912" s="401"/>
      <c r="DA912" s="400"/>
      <c r="DB912" s="401"/>
      <c r="DC912" s="400"/>
      <c r="DD912" s="401"/>
      <c r="DE912" s="400"/>
      <c r="DF912" s="401"/>
      <c r="DG912" s="400"/>
      <c r="DH912" s="401"/>
      <c r="DI912" s="400"/>
      <c r="DJ912" s="401"/>
      <c r="DK912" s="400"/>
      <c r="DL912" s="401"/>
      <c r="DM912" s="400"/>
      <c r="DN912" s="401"/>
      <c r="DO912" s="400"/>
      <c r="DP912" s="401"/>
      <c r="DQ912" s="400"/>
      <c r="DR912" s="401"/>
      <c r="DS912" s="400"/>
      <c r="DT912" s="401"/>
      <c r="DU912" s="400"/>
      <c r="DV912" s="401"/>
      <c r="DW912" s="400"/>
      <c r="DX912" s="401"/>
      <c r="DY912" s="400"/>
      <c r="DZ912" s="401"/>
      <c r="EA912" s="400"/>
      <c r="EB912" s="401"/>
      <c r="EC912" s="400"/>
      <c r="ED912" s="401"/>
      <c r="EE912" s="400"/>
      <c r="EF912" s="401"/>
      <c r="EG912" s="400"/>
      <c r="EH912" s="401"/>
      <c r="EI912" s="400"/>
      <c r="EJ912" s="447"/>
      <c r="EK912" s="511"/>
      <c r="EL912" s="514"/>
      <c r="EM912" s="448"/>
      <c r="EN912" s="344"/>
      <c r="EO912" s="345"/>
      <c r="EP912" s="171">
        <f t="shared" si="1030"/>
        <v>8</v>
      </c>
      <c r="EQ912" s="171">
        <f t="shared" si="1031"/>
        <v>0</v>
      </c>
      <c r="ER912" s="171">
        <f t="shared" si="1032"/>
        <v>0</v>
      </c>
      <c r="ES912" s="171">
        <f t="shared" si="1033"/>
        <v>6</v>
      </c>
      <c r="ET912" s="171">
        <f t="shared" si="1034"/>
        <v>0</v>
      </c>
      <c r="EU912" s="171">
        <f t="shared" si="1035"/>
        <v>1</v>
      </c>
      <c r="EV912" s="172">
        <f t="shared" si="1036"/>
        <v>15</v>
      </c>
      <c r="EW912" s="173"/>
      <c r="EX912" s="248">
        <f t="shared" si="1042"/>
        <v>0</v>
      </c>
      <c r="EY912" s="174">
        <f>(L912*regular)+(M912*Cadeirantee)</f>
        <v>0</v>
      </c>
      <c r="EZ912" s="249">
        <f>SUMIF(FG912:GJ912,"&gt;0")</f>
        <v>0</v>
      </c>
      <c r="FA912" s="249">
        <f>SUMIF(FG912:GJ912,"&lt;0")+SUMIF(GN912:HP912,"&lt;0")</f>
        <v>0</v>
      </c>
      <c r="FB912" s="174">
        <v>0</v>
      </c>
      <c r="FC912" s="126">
        <f>N912*km*'VALORES TABELA'!$B$13</f>
        <v>0</v>
      </c>
      <c r="FD912" s="250">
        <f t="shared" ref="FD912:FD915" si="1043">GL912</f>
        <v>0</v>
      </c>
      <c r="FE912" s="105"/>
      <c r="FF912" s="119"/>
      <c r="FG912" s="119"/>
      <c r="FH912" s="119"/>
      <c r="FI912" s="119"/>
      <c r="FJ912" s="119"/>
      <c r="FK912" s="119"/>
      <c r="FL912" s="119"/>
      <c r="FM912" s="119"/>
      <c r="FN912" s="119"/>
      <c r="FO912" s="119"/>
      <c r="FP912" s="119"/>
      <c r="FQ912" s="119"/>
      <c r="FR912" s="119"/>
      <c r="FS912" s="119"/>
      <c r="FT912" s="119"/>
      <c r="FU912" s="119"/>
      <c r="FV912" s="119"/>
      <c r="FW912" s="119"/>
      <c r="FX912" s="119"/>
      <c r="FY912" s="119"/>
      <c r="FZ912" s="119"/>
      <c r="GA912" s="119"/>
      <c r="GB912" s="119"/>
      <c r="GC912" s="119"/>
      <c r="GD912" s="119"/>
      <c r="GE912" s="119"/>
      <c r="GF912" s="119"/>
      <c r="GG912" s="119"/>
      <c r="GH912" s="119"/>
      <c r="GI912" s="119"/>
      <c r="GJ912" s="119"/>
      <c r="GK912" s="251"/>
      <c r="GL912" s="103">
        <f t="shared" si="1038"/>
        <v>0</v>
      </c>
      <c r="GM912" s="124"/>
      <c r="GN912" s="104"/>
      <c r="GO912" s="104"/>
      <c r="GP912" s="104"/>
      <c r="GQ912" s="104"/>
      <c r="GR912" s="104"/>
      <c r="GS912" s="104"/>
      <c r="GT912" s="104"/>
      <c r="GU912" s="104"/>
      <c r="GV912" s="104"/>
      <c r="GW912" s="104"/>
      <c r="GX912" s="104"/>
      <c r="GY912" s="104"/>
      <c r="GZ912" s="104"/>
      <c r="HA912" s="104"/>
      <c r="HB912" s="104"/>
      <c r="HC912" s="104"/>
      <c r="HD912" s="104"/>
      <c r="HE912" s="104"/>
      <c r="HF912" s="104"/>
      <c r="HG912" s="104"/>
      <c r="HH912" s="104"/>
      <c r="HI912" s="104"/>
      <c r="HJ912" s="104"/>
      <c r="HK912" s="104"/>
      <c r="HL912" s="104"/>
      <c r="HM912" s="104"/>
      <c r="HN912" s="104"/>
      <c r="HO912" s="104"/>
      <c r="HP912" s="104"/>
      <c r="HQ912" s="64"/>
      <c r="HR912" s="64"/>
      <c r="HS912" s="64"/>
      <c r="HT912" s="64"/>
      <c r="HU912" s="64"/>
      <c r="HV912" s="64"/>
      <c r="HW912" s="105"/>
      <c r="HX912" s="64"/>
      <c r="HY912" s="280">
        <f t="shared" ref="HY912:HY915" si="1044">IF(ISTEXT(EM912), VALUE(EM912), EM912)</f>
        <v>0</v>
      </c>
      <c r="HZ912" s="280">
        <f t="shared" ref="HZ912:HZ915" si="1045">IF(ISTEXT(EN912), VALUE(EN912), EN912)</f>
        <v>0</v>
      </c>
      <c r="IA912" s="280">
        <f t="shared" ref="IA912:IA915" si="1046">IF(ISTEXT(EO912), VALUE(EO912), EO912)</f>
        <v>0</v>
      </c>
      <c r="IB912" s="64"/>
      <c r="IC912" s="64"/>
    </row>
    <row r="913" spans="1:237" s="106" customFormat="1" ht="22.5" customHeight="1" x14ac:dyDescent="0.25">
      <c r="A913" s="368" t="s">
        <v>3991</v>
      </c>
      <c r="B913" s="369" t="s">
        <v>3992</v>
      </c>
      <c r="C913" s="375" t="s">
        <v>3229</v>
      </c>
      <c r="D913" s="371" t="s">
        <v>3993</v>
      </c>
      <c r="E913" s="371" t="s">
        <v>3994</v>
      </c>
      <c r="F913" s="376" t="s">
        <v>3222</v>
      </c>
      <c r="G913" s="376" t="s">
        <v>3223</v>
      </c>
      <c r="H913" s="373" t="s">
        <v>255</v>
      </c>
      <c r="I913" s="374" t="s">
        <v>3995</v>
      </c>
      <c r="J913" s="421" t="s">
        <v>3337</v>
      </c>
      <c r="K913" s="422" t="s">
        <v>3231</v>
      </c>
      <c r="L913" s="329">
        <f>CONTINUA!BV913</f>
        <v>0</v>
      </c>
      <c r="M913" s="329">
        <f>CONTINUA!BW913</f>
        <v>0</v>
      </c>
      <c r="N913" s="657"/>
      <c r="O913" s="658" t="s">
        <v>4245</v>
      </c>
      <c r="P913" s="659" t="s">
        <v>206</v>
      </c>
      <c r="Q913" s="400"/>
      <c r="R913" s="401"/>
      <c r="S913" s="400"/>
      <c r="T913" s="401"/>
      <c r="U913" s="400"/>
      <c r="V913" s="401"/>
      <c r="W913" s="400"/>
      <c r="X913" s="401"/>
      <c r="Y913" s="400"/>
      <c r="Z913" s="401"/>
      <c r="AA913" s="400"/>
      <c r="AB913" s="401"/>
      <c r="AC913" s="400"/>
      <c r="AD913" s="401"/>
      <c r="AE913" s="400"/>
      <c r="AF913" s="401"/>
      <c r="AG913" s="400"/>
      <c r="AH913" s="401"/>
      <c r="AI913" s="400"/>
      <c r="AJ913" s="401"/>
      <c r="AK913" s="400"/>
      <c r="AL913" s="401"/>
      <c r="AM913" s="400"/>
      <c r="AN913" s="401"/>
      <c r="AO913" s="400"/>
      <c r="AP913" s="401"/>
      <c r="AQ913" s="400"/>
      <c r="AR913" s="401"/>
      <c r="AS913" s="400"/>
      <c r="AT913" s="401"/>
      <c r="AU913" s="400"/>
      <c r="AV913" s="401"/>
      <c r="AW913" s="400"/>
      <c r="AX913" s="401"/>
      <c r="AY913" s="400"/>
      <c r="AZ913" s="401"/>
      <c r="BA913" s="400"/>
      <c r="BB913" s="401"/>
      <c r="BC913" s="400"/>
      <c r="BD913" s="401"/>
      <c r="BE913" s="400"/>
      <c r="BF913" s="401"/>
      <c r="BG913" s="400"/>
      <c r="BH913" s="401"/>
      <c r="BI913" s="400"/>
      <c r="BJ913" s="401"/>
      <c r="BK913" s="400"/>
      <c r="BL913" s="401"/>
      <c r="BM913" s="400"/>
      <c r="BN913" s="401"/>
      <c r="BO913" s="400"/>
      <c r="BP913" s="401"/>
      <c r="BQ913" s="400"/>
      <c r="BR913" s="401"/>
      <c r="BS913" s="400"/>
      <c r="BT913" s="401"/>
      <c r="BU913" s="400"/>
      <c r="BV913" s="401"/>
      <c r="BW913" s="400"/>
      <c r="BX913" s="401"/>
      <c r="BY913" s="400"/>
      <c r="BZ913" s="401"/>
      <c r="CA913" s="400"/>
      <c r="CB913" s="401"/>
      <c r="CC913" s="400"/>
      <c r="CD913" s="401"/>
      <c r="CE913" s="400"/>
      <c r="CF913" s="401"/>
      <c r="CG913" s="400"/>
      <c r="CH913" s="401"/>
      <c r="CI913" s="400"/>
      <c r="CJ913" s="401"/>
      <c r="CK913" s="400"/>
      <c r="CL913" s="401"/>
      <c r="CM913" s="400"/>
      <c r="CN913" s="401"/>
      <c r="CO913" s="400"/>
      <c r="CP913" s="401"/>
      <c r="CQ913" s="400"/>
      <c r="CR913" s="401"/>
      <c r="CS913" s="400"/>
      <c r="CT913" s="401"/>
      <c r="CU913" s="400"/>
      <c r="CV913" s="401"/>
      <c r="CW913" s="400"/>
      <c r="CX913" s="401"/>
      <c r="CY913" s="400"/>
      <c r="CZ913" s="401"/>
      <c r="DA913" s="400"/>
      <c r="DB913" s="401"/>
      <c r="DC913" s="400"/>
      <c r="DD913" s="401"/>
      <c r="DE913" s="400"/>
      <c r="DF913" s="401"/>
      <c r="DG913" s="400"/>
      <c r="DH913" s="401"/>
      <c r="DI913" s="400"/>
      <c r="DJ913" s="401"/>
      <c r="DK913" s="400"/>
      <c r="DL913" s="401"/>
      <c r="DM913" s="400"/>
      <c r="DN913" s="401"/>
      <c r="DO913" s="400"/>
      <c r="DP913" s="401"/>
      <c r="DQ913" s="400"/>
      <c r="DR913" s="401"/>
      <c r="DS913" s="400"/>
      <c r="DT913" s="401"/>
      <c r="DU913" s="400"/>
      <c r="DV913" s="401"/>
      <c r="DW913" s="400"/>
      <c r="DX913" s="401"/>
      <c r="DY913" s="400"/>
      <c r="DZ913" s="401"/>
      <c r="EA913" s="400"/>
      <c r="EB913" s="401"/>
      <c r="EC913" s="400"/>
      <c r="ED913" s="401"/>
      <c r="EE913" s="400"/>
      <c r="EF913" s="401"/>
      <c r="EG913" s="400"/>
      <c r="EH913" s="401"/>
      <c r="EI913" s="400"/>
      <c r="EJ913" s="447"/>
      <c r="EK913" s="511"/>
      <c r="EL913" s="514"/>
      <c r="EM913" s="448"/>
      <c r="EN913" s="344"/>
      <c r="EO913" s="345"/>
      <c r="EP913" s="171">
        <f t="shared" si="1030"/>
        <v>0</v>
      </c>
      <c r="EQ913" s="171">
        <f t="shared" si="1031"/>
        <v>0</v>
      </c>
      <c r="ER913" s="171">
        <f t="shared" si="1032"/>
        <v>0</v>
      </c>
      <c r="ES913" s="171">
        <f t="shared" si="1033"/>
        <v>0</v>
      </c>
      <c r="ET913" s="171">
        <f t="shared" si="1034"/>
        <v>0</v>
      </c>
      <c r="EU913" s="171">
        <f t="shared" si="1035"/>
        <v>0</v>
      </c>
      <c r="EV913" s="172">
        <f t="shared" si="1036"/>
        <v>0</v>
      </c>
      <c r="EW913" s="125"/>
      <c r="EX913" s="248">
        <f t="shared" si="1042"/>
        <v>0</v>
      </c>
      <c r="EY913" s="174">
        <f>(L913*regular)+(M913*Cadeirantee)</f>
        <v>0</v>
      </c>
      <c r="EZ913" s="249">
        <f>SUMIF(FG913:GJ913,"&gt;0")</f>
        <v>0</v>
      </c>
      <c r="FA913" s="249">
        <f>SUMIF(FG913:GJ913,"&lt;0")+SUMIF(GN913:HP913,"&lt;0")</f>
        <v>0</v>
      </c>
      <c r="FB913" s="174">
        <v>0</v>
      </c>
      <c r="FC913" s="126">
        <f>N913*km*'VALORES TABELA'!$B$13</f>
        <v>0</v>
      </c>
      <c r="FD913" s="250">
        <f t="shared" si="1043"/>
        <v>0</v>
      </c>
      <c r="FE913" s="105"/>
      <c r="FF913" s="108"/>
      <c r="FG913" s="108"/>
      <c r="FH913" s="108"/>
      <c r="FI913" s="108"/>
      <c r="FJ913" s="108"/>
      <c r="FK913" s="108"/>
      <c r="FL913" s="108"/>
      <c r="FM913" s="108"/>
      <c r="FN913" s="108"/>
      <c r="FO913" s="108"/>
      <c r="FP913" s="108"/>
      <c r="FQ913" s="108"/>
      <c r="FR913" s="108"/>
      <c r="FS913" s="108"/>
      <c r="FT913" s="108"/>
      <c r="FU913" s="108"/>
      <c r="FV913" s="108"/>
      <c r="FW913" s="108"/>
      <c r="FX913" s="108"/>
      <c r="FY913" s="108"/>
      <c r="FZ913" s="108"/>
      <c r="GA913" s="108"/>
      <c r="GB913" s="108"/>
      <c r="GC913" s="108"/>
      <c r="GD913" s="108"/>
      <c r="GE913" s="108"/>
      <c r="GF913" s="108"/>
      <c r="GG913" s="108"/>
      <c r="GH913" s="108"/>
      <c r="GI913" s="108"/>
      <c r="GJ913" s="108"/>
      <c r="GK913" s="251"/>
      <c r="GL913" s="103">
        <f t="shared" si="1038"/>
        <v>0</v>
      </c>
      <c r="GM913" s="124"/>
      <c r="GN913" s="104"/>
      <c r="GO913" s="104"/>
      <c r="GP913" s="104"/>
      <c r="GQ913" s="104"/>
      <c r="GR913" s="104"/>
      <c r="GS913" s="104"/>
      <c r="GT913" s="104"/>
      <c r="GU913" s="104"/>
      <c r="GV913" s="104"/>
      <c r="GW913" s="104"/>
      <c r="GX913" s="104"/>
      <c r="GY913" s="104"/>
      <c r="GZ913" s="104"/>
      <c r="HA913" s="104"/>
      <c r="HB913" s="104"/>
      <c r="HC913" s="104"/>
      <c r="HD913" s="104"/>
      <c r="HE913" s="104"/>
      <c r="HF913" s="104"/>
      <c r="HG913" s="104"/>
      <c r="HH913" s="104"/>
      <c r="HI913" s="104"/>
      <c r="HJ913" s="104"/>
      <c r="HK913" s="104"/>
      <c r="HL913" s="104"/>
      <c r="HM913" s="104"/>
      <c r="HN913" s="104"/>
      <c r="HO913" s="104"/>
      <c r="HP913" s="104"/>
      <c r="HQ913" s="64"/>
      <c r="HR913" s="64"/>
      <c r="HS913" s="64"/>
      <c r="HT913" s="64"/>
      <c r="HU913" s="64"/>
      <c r="HV913" s="64"/>
      <c r="HW913" s="105"/>
      <c r="HX913" s="64"/>
      <c r="HY913" s="280">
        <f t="shared" si="1044"/>
        <v>0</v>
      </c>
      <c r="HZ913" s="280">
        <f t="shared" si="1045"/>
        <v>0</v>
      </c>
      <c r="IA913" s="280">
        <f t="shared" si="1046"/>
        <v>0</v>
      </c>
      <c r="IB913" s="64"/>
      <c r="IC913" s="64"/>
    </row>
    <row r="914" spans="1:237" s="106" customFormat="1" ht="22.5" customHeight="1" x14ac:dyDescent="0.25">
      <c r="A914" s="368" t="s">
        <v>3991</v>
      </c>
      <c r="B914" s="369" t="s">
        <v>3992</v>
      </c>
      <c r="C914" s="375" t="s">
        <v>3229</v>
      </c>
      <c r="D914" s="371" t="s">
        <v>3993</v>
      </c>
      <c r="E914" s="371" t="s">
        <v>3994</v>
      </c>
      <c r="F914" s="376" t="s">
        <v>3222</v>
      </c>
      <c r="G914" s="376" t="s">
        <v>3223</v>
      </c>
      <c r="H914" s="373" t="s">
        <v>255</v>
      </c>
      <c r="I914" s="374" t="s">
        <v>3995</v>
      </c>
      <c r="J914" s="421" t="s">
        <v>3337</v>
      </c>
      <c r="K914" s="423" t="s">
        <v>3232</v>
      </c>
      <c r="L914" s="329">
        <f>CONTINUA!BV914</f>
        <v>0</v>
      </c>
      <c r="M914" s="329">
        <f>CONTINUA!BW914</f>
        <v>0</v>
      </c>
      <c r="N914" s="657"/>
      <c r="O914" s="658" t="s">
        <v>4245</v>
      </c>
      <c r="P914" s="659" t="s">
        <v>206</v>
      </c>
      <c r="Q914" s="400"/>
      <c r="R914" s="401"/>
      <c r="S914" s="400"/>
      <c r="T914" s="401"/>
      <c r="U914" s="400"/>
      <c r="V914" s="401"/>
      <c r="W914" s="400"/>
      <c r="X914" s="401"/>
      <c r="Y914" s="400"/>
      <c r="Z914" s="401"/>
      <c r="AA914" s="400"/>
      <c r="AB914" s="401"/>
      <c r="AC914" s="400"/>
      <c r="AD914" s="401"/>
      <c r="AE914" s="400"/>
      <c r="AF914" s="401"/>
      <c r="AG914" s="400"/>
      <c r="AH914" s="401"/>
      <c r="AI914" s="400"/>
      <c r="AJ914" s="401"/>
      <c r="AK914" s="400"/>
      <c r="AL914" s="401"/>
      <c r="AM914" s="400"/>
      <c r="AN914" s="401"/>
      <c r="AO914" s="400"/>
      <c r="AP914" s="401"/>
      <c r="AQ914" s="400"/>
      <c r="AR914" s="401"/>
      <c r="AS914" s="400"/>
      <c r="AT914" s="401"/>
      <c r="AU914" s="400"/>
      <c r="AV914" s="401"/>
      <c r="AW914" s="400"/>
      <c r="AX914" s="401"/>
      <c r="AY914" s="400"/>
      <c r="AZ914" s="401"/>
      <c r="BA914" s="400"/>
      <c r="BB914" s="401"/>
      <c r="BC914" s="400"/>
      <c r="BD914" s="401"/>
      <c r="BE914" s="400"/>
      <c r="BF914" s="401"/>
      <c r="BG914" s="400"/>
      <c r="BH914" s="401"/>
      <c r="BI914" s="400"/>
      <c r="BJ914" s="401"/>
      <c r="BK914" s="400"/>
      <c r="BL914" s="401"/>
      <c r="BM914" s="400"/>
      <c r="BN914" s="401"/>
      <c r="BO914" s="400"/>
      <c r="BP914" s="401"/>
      <c r="BQ914" s="400"/>
      <c r="BR914" s="401"/>
      <c r="BS914" s="400"/>
      <c r="BT914" s="401"/>
      <c r="BU914" s="400"/>
      <c r="BV914" s="401"/>
      <c r="BW914" s="400"/>
      <c r="BX914" s="401"/>
      <c r="BY914" s="400"/>
      <c r="BZ914" s="401"/>
      <c r="CA914" s="400"/>
      <c r="CB914" s="401"/>
      <c r="CC914" s="400"/>
      <c r="CD914" s="401"/>
      <c r="CE914" s="400"/>
      <c r="CF914" s="401"/>
      <c r="CG914" s="400"/>
      <c r="CH914" s="401"/>
      <c r="CI914" s="400"/>
      <c r="CJ914" s="401"/>
      <c r="CK914" s="400"/>
      <c r="CL914" s="401"/>
      <c r="CM914" s="400"/>
      <c r="CN914" s="401"/>
      <c r="CO914" s="400"/>
      <c r="CP914" s="401"/>
      <c r="CQ914" s="400"/>
      <c r="CR914" s="401"/>
      <c r="CS914" s="400"/>
      <c r="CT914" s="401"/>
      <c r="CU914" s="400"/>
      <c r="CV914" s="401"/>
      <c r="CW914" s="400"/>
      <c r="CX914" s="401"/>
      <c r="CY914" s="400"/>
      <c r="CZ914" s="401"/>
      <c r="DA914" s="400"/>
      <c r="DB914" s="401"/>
      <c r="DC914" s="400"/>
      <c r="DD914" s="401"/>
      <c r="DE914" s="400"/>
      <c r="DF914" s="401"/>
      <c r="DG914" s="400"/>
      <c r="DH914" s="401"/>
      <c r="DI914" s="400"/>
      <c r="DJ914" s="401"/>
      <c r="DK914" s="400"/>
      <c r="DL914" s="401"/>
      <c r="DM914" s="400"/>
      <c r="DN914" s="401"/>
      <c r="DO914" s="400"/>
      <c r="DP914" s="401"/>
      <c r="DQ914" s="400"/>
      <c r="DR914" s="401"/>
      <c r="DS914" s="400"/>
      <c r="DT914" s="401"/>
      <c r="DU914" s="400"/>
      <c r="DV914" s="401"/>
      <c r="DW914" s="400"/>
      <c r="DX914" s="401"/>
      <c r="DY914" s="400"/>
      <c r="DZ914" s="401"/>
      <c r="EA914" s="400"/>
      <c r="EB914" s="401"/>
      <c r="EC914" s="400"/>
      <c r="ED914" s="401"/>
      <c r="EE914" s="400"/>
      <c r="EF914" s="401"/>
      <c r="EG914" s="400"/>
      <c r="EH914" s="401"/>
      <c r="EI914" s="400"/>
      <c r="EJ914" s="447"/>
      <c r="EK914" s="511"/>
      <c r="EL914" s="514"/>
      <c r="EM914" s="448"/>
      <c r="EN914" s="344"/>
      <c r="EO914" s="345"/>
      <c r="EP914" s="171">
        <f t="shared" si="1030"/>
        <v>0</v>
      </c>
      <c r="EQ914" s="171">
        <f t="shared" si="1031"/>
        <v>0</v>
      </c>
      <c r="ER914" s="171">
        <f t="shared" si="1032"/>
        <v>0</v>
      </c>
      <c r="ES914" s="171">
        <f t="shared" si="1033"/>
        <v>0</v>
      </c>
      <c r="ET914" s="171">
        <f t="shared" si="1034"/>
        <v>0</v>
      </c>
      <c r="EU914" s="171">
        <f t="shared" si="1035"/>
        <v>0</v>
      </c>
      <c r="EV914" s="172">
        <f t="shared" si="1036"/>
        <v>0</v>
      </c>
      <c r="EW914" s="127"/>
      <c r="EX914" s="248">
        <f t="shared" si="1042"/>
        <v>0</v>
      </c>
      <c r="EY914" s="174">
        <f>(L914*regular)+(M914*Cadeirantee)</f>
        <v>0</v>
      </c>
      <c r="EZ914" s="249">
        <f>SUMIF(FG914:GJ914,"&gt;0")</f>
        <v>0</v>
      </c>
      <c r="FA914" s="249">
        <f>SUMIF(FG914:GJ914,"&lt;0")+SUMIF(GN914:HP914,"&lt;0")</f>
        <v>0</v>
      </c>
      <c r="FB914" s="174">
        <v>0</v>
      </c>
      <c r="FC914" s="126">
        <f>N914*km*'VALORES TABELA'!$B$13</f>
        <v>0</v>
      </c>
      <c r="FD914" s="250">
        <f t="shared" si="1043"/>
        <v>0</v>
      </c>
      <c r="FE914" s="105"/>
      <c r="FF914" s="118"/>
      <c r="FG914" s="118"/>
      <c r="FH914" s="118"/>
      <c r="FI914" s="118"/>
      <c r="FJ914" s="118"/>
      <c r="FK914" s="118"/>
      <c r="FL914" s="118"/>
      <c r="FM914" s="118"/>
      <c r="FN914" s="118"/>
      <c r="FO914" s="118"/>
      <c r="FP914" s="118"/>
      <c r="FQ914" s="118"/>
      <c r="FR914" s="118"/>
      <c r="FS914" s="118"/>
      <c r="FT914" s="118"/>
      <c r="FU914" s="118"/>
      <c r="FV914" s="118"/>
      <c r="FW914" s="118"/>
      <c r="FX914" s="118"/>
      <c r="FY914" s="118"/>
      <c r="FZ914" s="118"/>
      <c r="GA914" s="118"/>
      <c r="GB914" s="118"/>
      <c r="GC914" s="118"/>
      <c r="GD914" s="118"/>
      <c r="GE914" s="118"/>
      <c r="GF914" s="118"/>
      <c r="GG914" s="118"/>
      <c r="GH914" s="118"/>
      <c r="GI914" s="118"/>
      <c r="GJ914" s="118"/>
      <c r="GK914" s="252"/>
      <c r="GL914" s="103">
        <f t="shared" si="1038"/>
        <v>0</v>
      </c>
      <c r="GM914" s="124"/>
      <c r="GN914" s="104"/>
      <c r="GO914" s="104"/>
      <c r="GP914" s="104"/>
      <c r="GQ914" s="104"/>
      <c r="GR914" s="104"/>
      <c r="GS914" s="104"/>
      <c r="GT914" s="104"/>
      <c r="GU914" s="104"/>
      <c r="GV914" s="104"/>
      <c r="GW914" s="104"/>
      <c r="GX914" s="104"/>
      <c r="GY914" s="104"/>
      <c r="GZ914" s="104"/>
      <c r="HA914" s="104"/>
      <c r="HB914" s="104"/>
      <c r="HC914" s="104"/>
      <c r="HD914" s="104"/>
      <c r="HE914" s="104"/>
      <c r="HF914" s="104"/>
      <c r="HG914" s="104"/>
      <c r="HH914" s="104"/>
      <c r="HI914" s="104"/>
      <c r="HJ914" s="104"/>
      <c r="HK914" s="104"/>
      <c r="HL914" s="104"/>
      <c r="HM914" s="104"/>
      <c r="HN914" s="104"/>
      <c r="HO914" s="104"/>
      <c r="HP914" s="104"/>
      <c r="HQ914" s="64"/>
      <c r="HR914" s="65"/>
      <c r="HS914" s="65"/>
      <c r="HT914" s="65"/>
      <c r="HU914" s="65"/>
      <c r="HV914" s="65"/>
      <c r="HW914" s="105"/>
      <c r="HX914" s="65"/>
      <c r="HY914" s="280">
        <f t="shared" si="1044"/>
        <v>0</v>
      </c>
      <c r="HZ914" s="280">
        <f t="shared" si="1045"/>
        <v>0</v>
      </c>
      <c r="IA914" s="280">
        <f t="shared" si="1046"/>
        <v>0</v>
      </c>
      <c r="IB914" s="65"/>
      <c r="IC914" s="65"/>
    </row>
    <row r="915" spans="1:237" s="106" customFormat="1" ht="22.5" customHeight="1" thickBot="1" x14ac:dyDescent="0.3">
      <c r="A915" s="377" t="s">
        <v>3991</v>
      </c>
      <c r="B915" s="378" t="s">
        <v>3992</v>
      </c>
      <c r="C915" s="379" t="s">
        <v>3229</v>
      </c>
      <c r="D915" s="380" t="s">
        <v>3993</v>
      </c>
      <c r="E915" s="380" t="s">
        <v>3994</v>
      </c>
      <c r="F915" s="381" t="s">
        <v>3222</v>
      </c>
      <c r="G915" s="381" t="s">
        <v>3223</v>
      </c>
      <c r="H915" s="382" t="s">
        <v>255</v>
      </c>
      <c r="I915" s="383" t="s">
        <v>3995</v>
      </c>
      <c r="J915" s="421" t="s">
        <v>3337</v>
      </c>
      <c r="K915" s="424" t="s">
        <v>60</v>
      </c>
      <c r="L915" s="329">
        <f>CONTINUA!BV915</f>
        <v>0</v>
      </c>
      <c r="M915" s="329">
        <f>CONTINUA!BW915</f>
        <v>0</v>
      </c>
      <c r="N915" s="657"/>
      <c r="O915" s="658" t="s">
        <v>4245</v>
      </c>
      <c r="P915" s="659" t="s">
        <v>206</v>
      </c>
      <c r="Q915" s="400"/>
      <c r="R915" s="401"/>
      <c r="S915" s="400"/>
      <c r="T915" s="401"/>
      <c r="U915" s="400"/>
      <c r="V915" s="401"/>
      <c r="W915" s="400"/>
      <c r="X915" s="401"/>
      <c r="Y915" s="400"/>
      <c r="Z915" s="401"/>
      <c r="AA915" s="400"/>
      <c r="AB915" s="401"/>
      <c r="AC915" s="400"/>
      <c r="AD915" s="401"/>
      <c r="AE915" s="400"/>
      <c r="AF915" s="401"/>
      <c r="AG915" s="400"/>
      <c r="AH915" s="401"/>
      <c r="AI915" s="400"/>
      <c r="AJ915" s="401"/>
      <c r="AK915" s="400"/>
      <c r="AL915" s="401"/>
      <c r="AM915" s="400"/>
      <c r="AN915" s="401"/>
      <c r="AO915" s="400"/>
      <c r="AP915" s="401"/>
      <c r="AQ915" s="400"/>
      <c r="AR915" s="401"/>
      <c r="AS915" s="400"/>
      <c r="AT915" s="401"/>
      <c r="AU915" s="400"/>
      <c r="AV915" s="401"/>
      <c r="AW915" s="400"/>
      <c r="AX915" s="401"/>
      <c r="AY915" s="400"/>
      <c r="AZ915" s="401"/>
      <c r="BA915" s="400"/>
      <c r="BB915" s="401"/>
      <c r="BC915" s="400"/>
      <c r="BD915" s="401"/>
      <c r="BE915" s="400"/>
      <c r="BF915" s="401"/>
      <c r="BG915" s="400"/>
      <c r="BH915" s="401"/>
      <c r="BI915" s="400"/>
      <c r="BJ915" s="401"/>
      <c r="BK915" s="400"/>
      <c r="BL915" s="401"/>
      <c r="BM915" s="400"/>
      <c r="BN915" s="401"/>
      <c r="BO915" s="400"/>
      <c r="BP915" s="401"/>
      <c r="BQ915" s="400"/>
      <c r="BR915" s="401"/>
      <c r="BS915" s="400"/>
      <c r="BT915" s="401"/>
      <c r="BU915" s="400"/>
      <c r="BV915" s="401"/>
      <c r="BW915" s="400"/>
      <c r="BX915" s="401"/>
      <c r="BY915" s="400"/>
      <c r="BZ915" s="401"/>
      <c r="CA915" s="400"/>
      <c r="CB915" s="401"/>
      <c r="CC915" s="400"/>
      <c r="CD915" s="401"/>
      <c r="CE915" s="400"/>
      <c r="CF915" s="401"/>
      <c r="CG915" s="400"/>
      <c r="CH915" s="401"/>
      <c r="CI915" s="400"/>
      <c r="CJ915" s="401"/>
      <c r="CK915" s="400"/>
      <c r="CL915" s="401"/>
      <c r="CM915" s="400"/>
      <c r="CN915" s="401"/>
      <c r="CO915" s="400"/>
      <c r="CP915" s="401"/>
      <c r="CQ915" s="400"/>
      <c r="CR915" s="401"/>
      <c r="CS915" s="400"/>
      <c r="CT915" s="401"/>
      <c r="CU915" s="400"/>
      <c r="CV915" s="401"/>
      <c r="CW915" s="400"/>
      <c r="CX915" s="401"/>
      <c r="CY915" s="400"/>
      <c r="CZ915" s="401"/>
      <c r="DA915" s="400"/>
      <c r="DB915" s="401"/>
      <c r="DC915" s="400"/>
      <c r="DD915" s="401"/>
      <c r="DE915" s="400"/>
      <c r="DF915" s="401"/>
      <c r="DG915" s="400"/>
      <c r="DH915" s="401"/>
      <c r="DI915" s="400"/>
      <c r="DJ915" s="401"/>
      <c r="DK915" s="400"/>
      <c r="DL915" s="401"/>
      <c r="DM915" s="400"/>
      <c r="DN915" s="401"/>
      <c r="DO915" s="400"/>
      <c r="DP915" s="401"/>
      <c r="DQ915" s="400"/>
      <c r="DR915" s="401"/>
      <c r="DS915" s="400"/>
      <c r="DT915" s="401"/>
      <c r="DU915" s="400"/>
      <c r="DV915" s="401"/>
      <c r="DW915" s="400"/>
      <c r="DX915" s="401"/>
      <c r="DY915" s="400"/>
      <c r="DZ915" s="401"/>
      <c r="EA915" s="400"/>
      <c r="EB915" s="401"/>
      <c r="EC915" s="400"/>
      <c r="ED915" s="401"/>
      <c r="EE915" s="400"/>
      <c r="EF915" s="401"/>
      <c r="EG915" s="400"/>
      <c r="EH915" s="401"/>
      <c r="EI915" s="400"/>
      <c r="EJ915" s="447"/>
      <c r="EK915" s="512"/>
      <c r="EL915" s="515"/>
      <c r="EM915" s="450"/>
      <c r="EN915" s="348"/>
      <c r="EO915" s="348"/>
      <c r="EP915" s="179">
        <f t="shared" si="1030"/>
        <v>0</v>
      </c>
      <c r="EQ915" s="179">
        <f t="shared" si="1031"/>
        <v>0</v>
      </c>
      <c r="ER915" s="179">
        <f t="shared" si="1032"/>
        <v>0</v>
      </c>
      <c r="ES915" s="179">
        <f t="shared" si="1033"/>
        <v>0</v>
      </c>
      <c r="ET915" s="179">
        <f t="shared" si="1034"/>
        <v>0</v>
      </c>
      <c r="EU915" s="179">
        <f t="shared" si="1035"/>
        <v>0</v>
      </c>
      <c r="EV915" s="172">
        <f t="shared" si="1036"/>
        <v>0</v>
      </c>
      <c r="EW915" s="253"/>
      <c r="EX915" s="254">
        <v>0</v>
      </c>
      <c r="EY915" s="180">
        <v>0</v>
      </c>
      <c r="EZ915" s="255">
        <v>0</v>
      </c>
      <c r="FA915" s="255">
        <v>0</v>
      </c>
      <c r="FB915" s="180">
        <f>SUM(FF915:GI915)/2</f>
        <v>0</v>
      </c>
      <c r="FC915" s="256">
        <f>N915*km*'VALORES TABELA'!$B$13</f>
        <v>0</v>
      </c>
      <c r="FD915" s="250">
        <f t="shared" si="1043"/>
        <v>0</v>
      </c>
      <c r="FE915" s="257"/>
      <c r="FF915" s="181">
        <f>((Q915+S915)*Percapita)+((R915+T915)*Cadeirante)</f>
        <v>0</v>
      </c>
      <c r="FG915" s="181">
        <f>((U915+W915)*Percapita/30*FG$4)+((V915+X915)*Cadeirante/30*FG$4)</f>
        <v>0</v>
      </c>
      <c r="FH915" s="181">
        <f>((Y915+AA915)*Percapita/30*FH$4)+((Z915+AB915)*Cadeirante/30*FH$4)</f>
        <v>0</v>
      </c>
      <c r="FI915" s="181">
        <f>((AC915+AE915)*Percapita/30*FI$4)+((AD915+AF915)*Cadeirante/30*FI$4)</f>
        <v>0</v>
      </c>
      <c r="FJ915" s="181">
        <f>((AG915+AI915)*Percapita/30*FJ$4)+((AH915+AJ915)*Cadeirante/30*FJ$4)</f>
        <v>0</v>
      </c>
      <c r="FK915" s="181">
        <f>((AK915+AM915)*Percapita/30*FK$4)+((AL915+AN915)*Cadeirante/30*FK$4)</f>
        <v>0</v>
      </c>
      <c r="FL915" s="181">
        <f>((AO915+AQ915)*Percapita/30*FL$4)+((AP915+AR915)*Cadeirante/30*FL$4)</f>
        <v>0</v>
      </c>
      <c r="FM915" s="181">
        <f>((AS915+AU915)*Percapita/30*FM$4)+((AT915+AV915)*Cadeirante/30*FM$4)</f>
        <v>0</v>
      </c>
      <c r="FN915" s="181">
        <f>((AW915+AY915)*Percapita/30*FN$4)+((AX915+AZ915)*Cadeirante/30*FN$4)</f>
        <v>0</v>
      </c>
      <c r="FO915" s="181">
        <f>((BA915+BC915)*Percapita/30*FO$4)+((BB915+BD915)*Cadeirante/30*FO$4)</f>
        <v>0</v>
      </c>
      <c r="FP915" s="181">
        <f>((BE915+BG915)*Percapita/30*FP$4)+((BF915+BH915)*Cadeirante/30*FP$4)</f>
        <v>0</v>
      </c>
      <c r="FQ915" s="181">
        <f>((BI915+BK915)*Percapita/30*FQ$4)+((BJ915+BL915)*Cadeirante/30*FQ$4)</f>
        <v>0</v>
      </c>
      <c r="FR915" s="181">
        <f>((BM915+BO915)*Percapita/30*FR$4)+((BN915+BP915)*Cadeirante/30*FR$4)</f>
        <v>0</v>
      </c>
      <c r="FS915" s="181">
        <f>((BQ915+BS915)*Percapita/30*FS$4)+((BR915+BT915)*Cadeirante/30*FS$4)</f>
        <v>0</v>
      </c>
      <c r="FT915" s="181">
        <f>((BU915+BW915)*Percapita/30*FT$4)+((BV915+BX915)*Cadeirante/30*FT$4)</f>
        <v>0</v>
      </c>
      <c r="FU915" s="181">
        <f>((BY915+CA915)*Percapita/30*FU$4)+((BZ915+CB915)*Cadeirante/30*FU$4)</f>
        <v>0</v>
      </c>
      <c r="FV915" s="181">
        <f>((CC915+CE915)*Percapita/30*FV$4)+((CD915+CF915)*Cadeirante/30*FV$4)</f>
        <v>0</v>
      </c>
      <c r="FW915" s="181">
        <f>((CG915+CI915)*Percapita/30*FW$4)+((CI915+CK915)*Cadeirante/30*FW$4)</f>
        <v>0</v>
      </c>
      <c r="FX915" s="181">
        <f>((CK915+CM915)*Percapita/30*FX$4)+((CL915+CN915)*Cadeirante/30*FX$4)</f>
        <v>0</v>
      </c>
      <c r="FY915" s="181">
        <f>((CO915+CQ915)*Percapita/30*FY$4)+((CP915+CR915)*Cadeirante/30*FY$4)</f>
        <v>0</v>
      </c>
      <c r="FZ915" s="181">
        <f>((CS915+CU915)*Percapita/30*FZ$4)+((CT915+CV915)*Cadeirante/30*FZ$4)</f>
        <v>0</v>
      </c>
      <c r="GA915" s="181">
        <f>((CW915+CY915)*Percapita/30*GA$4)+((CX915+CZ915)*Cadeirante/30*GA$4)</f>
        <v>0</v>
      </c>
      <c r="GB915" s="181">
        <f>((DA915+DC915)*Percapita/30*GB$4)+((DB915+DD915)*Cadeirante/30*GB$4)</f>
        <v>0</v>
      </c>
      <c r="GC915" s="181">
        <f>((DE915+DG915)*Percapita/30*GC$4)+((DF915+DH915)*Cadeirante/30*GC$4)</f>
        <v>0</v>
      </c>
      <c r="GD915" s="181">
        <f>((DI915+DK915)*Percapita/30*GD$4)+((DJ915+DL915)*Cadeirante/30*GD$4)</f>
        <v>0</v>
      </c>
      <c r="GE915" s="181">
        <f>((DM915+DO915)*Percapita/30*GE$4)+((DN915+DP915)*Cadeirante/30*GE$4)</f>
        <v>0</v>
      </c>
      <c r="GF915" s="181">
        <f>((DQ915+DS915)*Percapita/30*GF$4)+((DR915+DT915)*Cadeirante/30*GF$4)</f>
        <v>0</v>
      </c>
      <c r="GG915" s="181">
        <f>((DU915+DW915)*Percapita/30*GG$4)+((DV915+DX915)*Cadeirante/30*GG$4)</f>
        <v>0</v>
      </c>
      <c r="GH915" s="181">
        <f>((DY915+EA915)*Percapita/30*GH$4)+((DZ915+EB915)*Cadeirante/30*GH$4)</f>
        <v>0</v>
      </c>
      <c r="GI915" s="181">
        <f>((EC915+EE915)*Percapita/30*GI$4)+((ED915+EF915)*Cadeirante/30*GI$4)</f>
        <v>0</v>
      </c>
      <c r="GJ915" s="181">
        <f>((EG915+EI915)*Percapita)+((EH915+EJ915)*Cadeirante)</f>
        <v>0</v>
      </c>
      <c r="GK915" s="258"/>
      <c r="GL915" s="103">
        <f t="shared" si="1038"/>
        <v>0</v>
      </c>
      <c r="GM915" s="124"/>
      <c r="GN915" s="182"/>
      <c r="GO915" s="182"/>
      <c r="GP915" s="182"/>
      <c r="GQ915" s="182"/>
      <c r="GR915" s="182"/>
      <c r="GS915" s="182"/>
      <c r="GT915" s="182"/>
      <c r="GU915" s="182"/>
      <c r="GV915" s="182"/>
      <c r="GW915" s="182"/>
      <c r="GX915" s="182"/>
      <c r="GY915" s="182"/>
      <c r="GZ915" s="182"/>
      <c r="HA915" s="182"/>
      <c r="HB915" s="182"/>
      <c r="HC915" s="182"/>
      <c r="HD915" s="182"/>
      <c r="HE915" s="182"/>
      <c r="HF915" s="182"/>
      <c r="HG915" s="182"/>
      <c r="HH915" s="182"/>
      <c r="HI915" s="182"/>
      <c r="HJ915" s="182"/>
      <c r="HK915" s="182"/>
      <c r="HL915" s="182"/>
      <c r="HM915" s="182"/>
      <c r="HN915" s="182"/>
      <c r="HO915" s="182"/>
      <c r="HP915" s="259"/>
      <c r="HQ915" s="64"/>
      <c r="HW915" s="257"/>
      <c r="HY915" s="280">
        <f t="shared" si="1044"/>
        <v>0</v>
      </c>
      <c r="HZ915" s="280">
        <f t="shared" si="1045"/>
        <v>0</v>
      </c>
      <c r="IA915" s="280">
        <f t="shared" si="1046"/>
        <v>0</v>
      </c>
    </row>
    <row r="916" spans="1:237" s="106" customFormat="1" ht="22.5" customHeight="1" x14ac:dyDescent="0.25">
      <c r="A916" t="s">
        <v>3996</v>
      </c>
      <c r="B916" s="522" t="s">
        <v>3997</v>
      </c>
      <c r="C916" s="523">
        <v>1</v>
      </c>
      <c r="D916" s="524" t="s">
        <v>3993</v>
      </c>
      <c r="E916" s="524" t="s">
        <v>3998</v>
      </c>
      <c r="F916" s="525" t="s">
        <v>3222</v>
      </c>
      <c r="G916" s="525" t="s">
        <v>3223</v>
      </c>
      <c r="H916" s="350" t="s">
        <v>255</v>
      </c>
      <c r="I916" s="351" t="s">
        <v>3999</v>
      </c>
      <c r="J916" s="409" t="s">
        <v>3227</v>
      </c>
      <c r="K916" s="410" t="s">
        <v>3228</v>
      </c>
      <c r="L916" s="329">
        <f>CONTINUA!BV916</f>
        <v>0</v>
      </c>
      <c r="M916" s="329">
        <f>CONTINUA!BW916</f>
        <v>0</v>
      </c>
      <c r="N916" s="657"/>
      <c r="O916" s="658" t="s">
        <v>4245</v>
      </c>
      <c r="P916" s="659" t="s">
        <v>206</v>
      </c>
      <c r="Q916" s="400"/>
      <c r="R916" s="401"/>
      <c r="S916" s="400"/>
      <c r="T916" s="401"/>
      <c r="U916" s="400"/>
      <c r="V916" s="401"/>
      <c r="W916" s="400"/>
      <c r="X916" s="401"/>
      <c r="Y916" s="400"/>
      <c r="Z916" s="401"/>
      <c r="AA916" s="400"/>
      <c r="AB916" s="401"/>
      <c r="AC916" s="400"/>
      <c r="AD916" s="401"/>
      <c r="AE916" s="400"/>
      <c r="AF916" s="401"/>
      <c r="AG916" s="400"/>
      <c r="AH916" s="401"/>
      <c r="AI916" s="400"/>
      <c r="AJ916" s="401"/>
      <c r="AK916" s="400"/>
      <c r="AL916" s="401"/>
      <c r="AM916" s="400"/>
      <c r="AN916" s="401"/>
      <c r="AO916" s="400"/>
      <c r="AP916" s="401"/>
      <c r="AQ916" s="400"/>
      <c r="AR916" s="401"/>
      <c r="AS916" s="400"/>
      <c r="AT916" s="401"/>
      <c r="AU916" s="400"/>
      <c r="AV916" s="401"/>
      <c r="AW916" s="400"/>
      <c r="AX916" s="401"/>
      <c r="AY916" s="400"/>
      <c r="AZ916" s="401"/>
      <c r="BA916" s="400"/>
      <c r="BB916" s="401"/>
      <c r="BC916" s="400"/>
      <c r="BD916" s="401"/>
      <c r="BE916" s="400"/>
      <c r="BF916" s="401"/>
      <c r="BG916" s="400"/>
      <c r="BH916" s="401"/>
      <c r="BI916" s="400"/>
      <c r="BJ916" s="401"/>
      <c r="BK916" s="400"/>
      <c r="BL916" s="401"/>
      <c r="BM916" s="400"/>
      <c r="BN916" s="401"/>
      <c r="BO916" s="400"/>
      <c r="BP916" s="401"/>
      <c r="BQ916" s="400"/>
      <c r="BR916" s="401"/>
      <c r="BS916" s="400"/>
      <c r="BT916" s="401"/>
      <c r="BU916" s="400"/>
      <c r="BV916" s="401"/>
      <c r="BW916" s="400"/>
      <c r="BX916" s="401"/>
      <c r="BY916" s="400"/>
      <c r="BZ916" s="401"/>
      <c r="CA916" s="400"/>
      <c r="CB916" s="401"/>
      <c r="CC916" s="400"/>
      <c r="CD916" s="401"/>
      <c r="CE916" s="400"/>
      <c r="CF916" s="401"/>
      <c r="CG916" s="400"/>
      <c r="CH916" s="401"/>
      <c r="CI916" s="400"/>
      <c r="CJ916" s="401"/>
      <c r="CK916" s="400"/>
      <c r="CL916" s="401"/>
      <c r="CM916" s="400"/>
      <c r="CN916" s="401"/>
      <c r="CO916" s="400"/>
      <c r="CP916" s="401"/>
      <c r="CQ916" s="400"/>
      <c r="CR916" s="401"/>
      <c r="CS916" s="400"/>
      <c r="CT916" s="401"/>
      <c r="CU916" s="400"/>
      <c r="CV916" s="401"/>
      <c r="CW916" s="400"/>
      <c r="CX916" s="401"/>
      <c r="CY916" s="400"/>
      <c r="CZ916" s="401"/>
      <c r="DA916" s="400"/>
      <c r="DB916" s="401"/>
      <c r="DC916" s="400"/>
      <c r="DD916" s="401"/>
      <c r="DE916" s="400"/>
      <c r="DF916" s="401"/>
      <c r="DG916" s="400"/>
      <c r="DH916" s="401"/>
      <c r="DI916" s="400"/>
      <c r="DJ916" s="401"/>
      <c r="DK916" s="400"/>
      <c r="DL916" s="401"/>
      <c r="DM916" s="400"/>
      <c r="DN916" s="401"/>
      <c r="DO916" s="400"/>
      <c r="DP916" s="401"/>
      <c r="DQ916" s="400"/>
      <c r="DR916" s="401"/>
      <c r="DS916" s="400"/>
      <c r="DT916" s="401"/>
      <c r="DU916" s="400"/>
      <c r="DV916" s="401"/>
      <c r="DW916" s="400"/>
      <c r="DX916" s="401"/>
      <c r="DY916" s="400"/>
      <c r="DZ916" s="401"/>
      <c r="EA916" s="400"/>
      <c r="EB916" s="401"/>
      <c r="EC916" s="400"/>
      <c r="ED916" s="401"/>
      <c r="EE916" s="400"/>
      <c r="EF916" s="401"/>
      <c r="EG916" s="400"/>
      <c r="EH916" s="401"/>
      <c r="EI916" s="400"/>
      <c r="EJ916" s="447"/>
      <c r="EK916" s="510"/>
      <c r="EL916" s="513"/>
      <c r="EM916" s="520"/>
      <c r="EN916" s="520"/>
      <c r="EO916" s="520"/>
      <c r="EP916" s="171">
        <f t="shared" si="1030"/>
        <v>0</v>
      </c>
      <c r="EQ916" s="171">
        <f t="shared" si="1031"/>
        <v>0</v>
      </c>
      <c r="ER916" s="171">
        <f t="shared" si="1032"/>
        <v>0</v>
      </c>
      <c r="ES916" s="171">
        <f t="shared" si="1033"/>
        <v>0</v>
      </c>
      <c r="ET916" s="171">
        <f t="shared" si="1034"/>
        <v>0</v>
      </c>
      <c r="EU916" s="171">
        <f t="shared" si="1035"/>
        <v>0</v>
      </c>
      <c r="EV916" s="172">
        <f t="shared" si="1036"/>
        <v>0</v>
      </c>
      <c r="EW916" s="367">
        <f>IF(C916=4,IF(MAX(Q916:EJ918)&gt;0,(Especiall/30*(IF(($G916-$F916)=($G$5-$F$5),30,IF(DAY($G916)=31,($G916-$F916),($G916-$F916)+1)))),0),0)</f>
        <v>0</v>
      </c>
      <c r="EX916" s="248">
        <f t="shared" ref="EX916:EX919" si="1047">FF916</f>
        <v>21746.03</v>
      </c>
      <c r="EY916" s="174">
        <f>(L916*regular)+(M916*Cadeirantee)</f>
        <v>0</v>
      </c>
      <c r="EZ916" s="249">
        <f>SUMIF(FG916:GJ916,"&gt;0")</f>
        <v>0</v>
      </c>
      <c r="FA916" s="249">
        <f>SUMIF(FG916:GJ916,"&lt;0")+SUMIF(GN916:HP916,"&lt;0")</f>
        <v>-308.18400000000003</v>
      </c>
      <c r="FB916" s="174">
        <v>0</v>
      </c>
      <c r="FC916" s="175">
        <f>N916*km*'VALORES TABELA'!$B$13</f>
        <v>0</v>
      </c>
      <c r="FD916" s="250">
        <f>GL916</f>
        <v>0</v>
      </c>
      <c r="FE916" s="176">
        <f>(EW916+EW917+EW918+EW919+EX916+EX917+EX918+EX919+EY916+EY917+EY918+EY919+EY920+EZ916+EZ917+EZ918+EZ919+FA916+FA917+FA918+FA919+FC916+FC917+FC918+FC919+HY916-HZ916-IA916+FD916+FD917+FD918+FD919+FB920)</f>
        <v>21550.131439999997</v>
      </c>
      <c r="FF916" s="177">
        <f>IF(C916=4,SUM(Q916+Q917+Q918+S916+S917+S918)*Percapita/30*FF$4+(R916+R917+R918+T916+T917+T918)*Cadeirante/30*FF$4,IF(C916=3,IF(Q919+S919=10,Fixo/30*FF$4+(Q916+Q917+Q918+S916+S917+S918)*Percapita/30*FF$4+(R919+T919)*Cadeirante/30*FF$4,IF(Q919+S919&lt;=9,(Q919+S919)*Crechee/30*FF$4)+(R919+T919)*Cadeirante/30*FF$4+(Q916+Q917+Q918+S916+S917+S918)*Percapita/30*FF$4)+IF(Q919+S919&gt;=11,Fixo/30*FF$4+(Q919+S919-10)*Crechee/30*FF$4,0),IF(C916=2,IF(R916+R917+R918+R919+T916+T917+T918+T919=1,Cadeirante/30*FF$4,IF(R916+R917+R918+R919+T916+T917+T918+T919=2,Fixo/30*FF$4,IF(R916+R917+R918+R919+T916+T917+T918+T919&gt;2,Fixo/30*FF$4+(R916+R917+R918+R919+T916+T917+T918+T919-2)*Cadeirante/30*FF$4)))+(Q916+Q917+Q918+S916+S917+S918)*Percapita/30*FF$4+(Q919+S919)*Crechee/30*FF$4,IF(C916=1,IF(Q916+Q917+Q918+R916+R917+R918+S916+S917+S918+T916+T917+T918&lt;=15,(Q916+Q917+Q918+S916+S917+S918)*Percapita/30*FF$4,IF(Q916+Q917+Q918+R916+R917+R918+S916+S917+S918+T916+T917+T918&gt;=16,Fixo/30*FF$4+(Q916+Q917+Q918+R916+R917+R918+S916+S917+S918+T916+T917-16)*Percapita/30*FF$4))))))</f>
        <v>21746.03</v>
      </c>
      <c r="FG916" s="177">
        <f>IF(C916=4,SUM(U916+U917+U918+W916+W917+W918)*Percapita/30*FG$4+(V916+V917+V918+X916+X917+X918)*Cadeirante/30*FG$4,IF(C916=3,IF(U919+W919=10,Fixo/30*FG$4+(U916+U917+U918+W916+W917+W918)*Percapita/30*FG$4+(V919+X919)*Cadeirante/30*FG$4,IF(U919+W919&lt;=9,(U919+W919)*Crechee/30*FG$4)+(V919+X919)*Cadeirante/30*FG$4+(U916+U917+U918+W916+W917+W918)*Percapita/30*FG$4)+IF(U919+W919&gt;=11,Fixo/30*FG$4+(U919+W919-10)*Crechee/30*FG$4,0),IF(C916=2,IF(V916+V917+V918+V919+X916+X917+X918+X919=1,Cadeirante/30*FG$4,IF(V916+V917+V918+V919+X916+X917+X918+X919=2,Fixo/30*FG$4,IF(V916+V917+V918+V919+X916+X917+X918+X919&gt;2,Fixo/30*FG$4+(V916+V917+V918+V919+X916+X917+X918+X919-2)*Cadeirante/30*FG$4)))+(U916+U917+U918+W916+W917+W918)*Percapita/30*FG$4+(U919+W919)*Crechee/30*FG$4,IF(C916=1,IF(U916+U917+U918+V916+V917+V918+W916+W917+W918+X916+X917+X918&lt;=15,(U916+U917+U918+W916+W917+W918)*Percapita/30*FG$4,IF(U916+U917+U918+V916+V917+V918+W916+W917+W918+X916+X917+X918&gt;=16,Fixo/30*FG$4+(U916+U917+U918+V916+V917+V918+W916+W917+W918+X916+X917-16)*Percapita/30*FG$4))))))</f>
        <v>0</v>
      </c>
      <c r="FH916" s="177">
        <f>IF(C916=4,SUM(Y916+Y917+Y918+AA916+AA917+AA918)*Percapita/30*FH$4+(Z916+Z917+Z918+AB916+AB917+AB918)*Cadeirante/30*FH$4,IF(C916=3,IF(Y919+AA919=10,Fixo/30*FH$4+(Y916+Y917+Y918+AA916+AA917+AA918)*Percapita/30*FH$4+(Z919+AB919)*Cadeirante/30*FH$4,IF(Y919+AA919&lt;=9,(Y919+AA919)*Crechee/30*FH$4)+(Z919+AB919)*Cadeirante/30*FH$4+(Y916+Y917+Y918+AA916+AA917+AA918)*Percapita/30*FH$4)+IF(Y919+AA919&gt;=11,Fixo/30*FH$4+(Y919+AA919-10)*Crechee/30*FH$4,0),IF(C916=2,IF(Z916+Z917+Z918+Z919+AB916+AB917+AB918+AB919=1,Cadeirante/30*FH$4,IF(Z916+Z917+Z918+Z919+AB916+AB917+AB918+AB919=2,Fixo/30*FH$4,IF(Z916+Z917+Z918+Z919+AB916+AB917+AB918+AB919&gt;2,Fixo/30*FH$4+(Z916+Z917+Z918+Z919+AB916+AB917+AB918+AB919-2)*Cadeirante/30*FH$4)))+(Y916+Y917+Y918+AA916+AA917+AA918)*Percapita/30*FH$4+(Y919+AA919)*Crechee/30*FH$4,IF(C916=1,IF(Y916+Y917+Y918+Z916+Z917+Z918+AA916+AA917+AA918+AB916+AB917+AB918&lt;=15,(Y916+Y917+Y918+AA916+AA917+AA918)*Percapita/30*FH$4,IF(Y916+Y917+Y918+Z916+Z917+Z918+AA916+AA917+AA918+AB916+AB917+AB918&gt;=16,Fixo/30*FH$4+(Y916+Y917+Y918+Z916+Z917+Z918+AA916+AA917+AA918+AB916+AB917-16)*Percapita/30*FH$4))))))</f>
        <v>0</v>
      </c>
      <c r="FI916" s="177">
        <f>IF(C916=4,SUM(AC916+AC917+AC918+AE916+AE917+AE918)*Percapita/30*FI$4+(AD916+AD917+AD918+AF916+AF917+AF918)*Cadeirante/30*FI$4,IF(C916=3,IF(AC919+AE919=10,Fixo/30*FI$4+(AC916+AC917+AC918+AE916+AE917+AE918)*Percapita/30*FI$4+(AD919+AF919)*Cadeirante/30*FI$4,IF(AC919+AE919&lt;=9,(AC919+AE919)*Crechee/30*FI$4)+(AD919+AF919)*Cadeirante/30*FI$4+(AC916+AC917+AC918+AE916+AE917+AE918)*Percapita/30*FI$4)+IF(AC919+AE919&gt;=11,Fixo/30*FI$4+(AC919+AE919-10)*Crechee/30*FI$4,0),IF(C916=2,IF(AD916+AD917+AD918+AD919+AF916+AF917+AF918+AF919=1,Cadeirante/30*FI$4,IF(AD916+AD917+AD918+AD919+AF916+AF917+AF918+AF919=2,Fixo/30*FI$4,IF(AD916+AD917+AD918+AD919+AF916+AF917+AF918+AF919&gt;2,Fixo/30*FI$4+(AD916+AD917+AD918+AD919+AF916+AF917+AF918+AF919-2)*Cadeirante/30*FI$4)))+(AC916+AC917+AC918+AE916+AE917+AE918)*Percapita/30*FI$4+(AC919+AE919)*Crechee/30*FI$4,IF(C916=1,IF(AC916+AC917+AC918+AD916+AD917+AD918+AE916+AE917+AE918+AF916+AF917+AF918&lt;=15,(AC916+AC917+AC918+AE916+AE917+AE918)*Percapita/30*FI$4,IF(AC916+AC917+AC918+AD916+AD917+AD918+AE916+AE917+AE918+AF916+AF917+AF918&gt;=16,Fixo/30*FI$4+(AC916+AC917+AC918+AD916+AD917+AD918+AE916+AE917+AE918+AF916+AF917-16)*Percapita/30*FI$4))))))</f>
        <v>0</v>
      </c>
      <c r="FJ916" s="177">
        <f>IF(C916=4,SUM(AG916+AG917+AG918+AI916+AI917+AI918)*Percapita/30*FJ$4+(AH916+AH917+AH918+AJ916+AJ917+AJ918)*Cadeirante/30*FJ$4,IF(C916=3,IF(AG919+AI919=10,Fixo/30*FJ$4+(AG916+AG917+AG918+AI916+AI917+AI918)*Percapita/30*FJ$4+(AH919+AJ919)*Cadeirante/30*FJ$4,IF(AG919+AI919&lt;=9,(AG919+AI919)*Crechee/30*FJ$4)+(AH919+AJ919)*Cadeirante/30*FJ$4+(AG916+AG917+AG918+AI916+AI917+AI918)*Percapita/30*FJ$4)+IF(AG919+AI919&gt;=11,Fixo/30*FJ$4+(AG919+AI919-10)*Crechee/30*FJ$4,0),IF(C916=2,IF(AH916+AH917+AH918+AH919+AJ916+AJ917+AJ918+AJ919=1,Cadeirante/30*FJ$4,IF(AH916+AH917+AH918+AH919+AJ916+AJ917+AJ918+AJ919=2,Fixo/30*FJ$4,IF(AH916+AH917+AH918+AH919+AJ916+AJ917+AJ918+AJ919&gt;2,Fixo/30*FJ$4+(AH916+AH917+AH918+AH919+AJ916+AJ917+AJ918+AJ919-2)*Cadeirante/30*FJ$4)))+(AG916+AG917+AG918+AI916+AI917+AI918)*Percapita/30*FJ$4+(AG919+AI919)*Crechee/30*FJ$4,IF(C916=1,IF(AG916+AG917+AG918+AH916+AH917+AH918+AI916+AI917+AI918+AJ916+AJ917+AJ918&lt;=15,(AG916+AG917+AG918+AI916+AI917+AI918)*Percapita/30*FJ$4,IF(AG916+AG917+AG918+AH916+AH917+AH918+AI916+AI917+AI918+AJ916+AJ917+AJ918&gt;=16,Fixo/30*FJ$4+(AG916+AG917+AG918+AH916+AH917+AH918+AI916+AI917+AI918+AJ916+AJ917-16)*Percapita/30*FJ$4))))))</f>
        <v>0</v>
      </c>
      <c r="FK916" s="177">
        <f>IF(C916=4,SUM(AK916+AK917+AK918+AM916+AM917+AM918)*Percapita/30*FK$4+(AL916+AL917+AL918+AN916+AN917+AN918)*Cadeirante/30*FK$4,IF(C916=3,IF(AK919+AM919=10,Fixo/30*FK$4+(AK916+AK917+AK918+AM916+AM917+AM918)*Percapita/30*FK$4+(AL919+AN919)*Cadeirante/30*FK$4,IF(AK919+AM919&lt;=9,(AK919+AM919)*Crechee/30*FK$4)+(AL919+AN919)*Cadeirante/30*FK$4+(AK916+AK917+AK918+AM916+AM917+AM918)*Percapita/30*FK$4)+IF(AK919+AM919&gt;=11,Fixo/30*FK$4+(AK919+AM919-10)*Crechee/30*FK$4,0),IF(C916=2,IF(AL916+AL917+AL918+AL919+AN916+AN917+AN918+AN919=1,Cadeirante/30*FK$4,IF(AL916+AL917+AL918+AL919+AN916+AN917+AN918+AN919=2,Fixo/30*FK$4,IF(AL916+AL917+AL918+AL919+AN916+AN917+AN918+AN919&gt;2,Fixo/30*FK$4+(AL916+AL917+AL918+AL919+AN916+AN917+AN918+AN919-2)*Cadeirante/30*FK$4)))+(AK916+AK917+AK918+AM916+AM917+AM918)*Percapita/30*FK$4+(AK919+AM919)*Crechee/30*FK$4,IF(C916=1,IF(AK916+AK917+AK918+AL916+AL917+AL918+AM916+AM917+AM918+AN916+AN917+AN918&lt;=15,(AK916+AK917+AK918+AM916+AM917+AM918)*Percapita/30*FK$4,IF(AK916+AK917+AK918+AL916+AL917+AL918+AM916+AM917+AM918+AN916+AN917+AN918&gt;=16,Fixo/30*FK$4+(AK916+AK917+AK918+AL916+AL917+AL918+AM916+AM917+AM918+AN916+AN917-16)*Percapita/30*FK$4))))))</f>
        <v>0</v>
      </c>
      <c r="FL916" s="177">
        <f>IF(C916=4,SUM(AO916+AO917+AO918+AQ916+AQ917+AQ918)*Percapita/30*FL$4+(AP916+AP917+AP918+AR916+AR917+AR918)*Cadeirante/30*FL$4,IF(C916=3,IF(AO919+AQ919=10,Fixo/30*FL$4+(AO916+AO917+AO918+AQ916+AQ917+AQ918)*Percapita/30*FL$4+(AP919+AR919)*Cadeirante/30*FL$4,IF(AO919+AQ919&lt;=9,(AO919+AQ919)*Crechee/30*FL$4)+(AP919+AR919)*Cadeirante/30*FL$4+(AO916+AO917+AO918+AQ916+AQ917+AQ918)*Percapita/30*FL$4)+IF(AO919+AQ919&gt;=11,Fixo/30*FL$4+(AO919+AQ919-10)*Crechee/30*FL$4,0),IF(C916=2,IF(AP916+AP917+AP918+AP919+AR916+AR917+AR918+AR919=1,Cadeirante/30*FL$4,IF(AP916+AP917+AP918+AP919+AR916+AR917+AR918+AR919=2,Fixo/30*FL$4,IF(AP916+AP917+AP918+AP919+AR916+AR917+AR918+AR919&gt;2,Fixo/30*FL$4+(AP916+AP917+AP918+AP919+AR916+AR917+AR918+AR919-2)*Cadeirante/30*FL$4)))+(AO916+AO917+AO918+AQ916+AQ917+AQ918)*Percapita/30*FL$4+(AO919+AQ919)*Crechee/30*FL$4,IF(C916=1,IF(AO916+AO917+AO918+AP916+AP917+AP918+AQ916+AQ917+AQ918+AR916+AR917+AR918&lt;=15,(AO916+AO917+AO918+AQ916+AQ917+AQ918)*Percapita/30*FL$4,IF(AO916+AO917+AO918+AP916+AP917+AP918+AQ916+AQ917+AQ918+AR916+AR917+AR918&gt;=16,Fixo/30*FL$4+(AO916+AO917+AO918+AP916+AP917+AP918+AQ916+AQ917+AQ918+AR916+AR917-16)*Percapita/30*FL$4))))))</f>
        <v>-308.18400000000003</v>
      </c>
      <c r="FM916" s="177">
        <f>IF(C916=4,SUM(AS916+AS917+AS918+AU916+AU917+AU918)*Percapita/30*FM$4+(AT916+AT917+AT918+AV916+AV917+AV918)*Cadeirante/30*FM$4,IF(C916=3,IF(AS919+AU919=10,Fixo/30*FM$4+(AS916+AS917+AS918+AU916+AU917+AU918)*Percapita/30*FM$4+(AT919+AV919)*Cadeirante/30*FM$4,IF(AS919+AU919&lt;=9,(AS919+AU919)*Crechee/30*FM$4)+(AT919+AV919)*Cadeirante/30*FM$4+(AS916+AS917+AS918+AU916+AU917+AU918)*Percapita/30*FM$4)+IF(AS919+AU919&gt;=11,Fixo/30*FM$4+(AS919+AU919-10)*Crechee/30*FM$4,0),IF(C916=2,IF(AT916+AT917+AT918+AT919+AV916+AV917+AV918+AV919=1,Cadeirante/30*FM$4,IF(AT916+AT917+AT918+AT919+AV916+AV917+AV918+AV919=2,Fixo/30*FM$4,IF(AT916+AT917+AT918+AT919+AV916+AV917+AV918+AV919&gt;2,Fixo/30*FM$4+(AT916+AT917+AT918+AT919+AV916+AV917+AV918+AV919-2)*Cadeirante/30*FM$4)))+(AS916+AS917+AS918+AU916+AU917+AU918)*Percapita/30*FM$4+(AS919+AU919)*Crechee/30*FM$4,IF(C916=1,IF(AS916+AS917+AS918+AT916+AT917+AT918+AU916+AU917+AU918+AV916+AV917+AV918&lt;=15,(AS916+AS917+AS918+AU916+AU917+AU918)*Percapita/30*FM$4,IF(AS916+AS917+AS918+AT916+AT917+AT918+AU916+AU917+AU918+AV916+AV917+AV918&gt;=16,Fixo/30*FM$4+(AS916+AS917+AS918+AT916+AT917+AT918+AU916+AU917+AU918+AV916+AV917-16)*Percapita/30*FM$4))))))</f>
        <v>0</v>
      </c>
      <c r="FN916" s="177">
        <f>IF(C916=4,SUM(AW916+AW917+AW918+AY916+AY917+AY918)*Percapita/30*FN$4+(AX916+AX917+AX918+AZ916+AZ917+AZ918)*Cadeirante/30*FN$4,IF(C916=3,IF(AW919+AY919=10,Fixo/30*FN$4+(AW916+AW917+AW918+AY916+AY917+AY918)*Percapita/30*FN$4+(AX919+AZ919)*Cadeirante/30*FN$4,IF(AW919+AY919&lt;=9,(AW919+AY919)*Crechee/30*FN$4)+(AX919+AZ919)*Cadeirante/30*FN$4+(AW916+AW917+AW918+AY916+AY917+AY918)*Percapita/30*FN$4)+IF(AW919+AY919&gt;=11,Fixo/30*FN$4+(AW919+AY919-10)*Crechee/30*FN$4,0),IF(C916=2,IF(AX916+AX917+AX918+AX919+AZ916+AZ917+AZ918+AZ919=1,Cadeirante/30*FN$4,IF(AX916+AX917+AX918+AX919+AZ916+AZ917+AZ918+AZ919=2,Fixo/30*FN$4,IF(AX916+AX917+AX918+AX919+AZ916+AZ917+AZ918+AZ919&gt;2,Fixo/30*FN$4+(AX916+AX917+AX918+AX919+AZ916+AZ917+AZ918+AZ919-2)*Cadeirante/30*FN$4)))+(AW916+AW917+AW918+AY916+AY917+AY918)*Percapita/30*FN$4+(AW919+AY919)*Crechee/30*FN$4,IF(C916=1,IF(AW916+AW917+AW918+AX916+AX917+AX918+AY916+AY917+AY918+AZ916+AZ917+AZ918&lt;=15,(AW916+AW917+AW918+AY916+AY917+AY918)*Percapita/30*FN$4,IF(AW916+AW917+AW918+AX916+AX917+AX918+AY916+AY917+AY918+AZ916+AZ917+AZ918&gt;=16,Fixo/30*FN$4+(AW916+AW917+AW918+AX916+AX917+AX918+AY916+AY917+AY918+AZ916+AZ917-16)*Percapita/30*FN$4))))))</f>
        <v>0</v>
      </c>
      <c r="FO916" s="177">
        <f>IF(C916=4,SUM(BA916+BA917+BA918+BC916+BC917+BC918)*Percapita/30*FO$4+(BB916+BB917+BB918+BD916+BD917+BD918)*Cadeirante/30*FO$4,IF(C916=3,IF(BA919+BC919=10,Fixo/30*FO$4+(BA916+BA917+BA918+BC916+BC917+BC918)*Percapita/30*FO$4+(BB919+BD919)*Cadeirante/30*FO$4,IF(BA919+BC919&lt;=9,(BA919+BC919)*Crechee/30*FO$4)+(BB919+BD919)*Cadeirante/30*FO$4+(BA916+BA917+BA918+BC916+BC917+BC918)*Percapita/30*FO$4)+IF(BA919+BC919&gt;=11,Fixo/30*FO$4+(BA919+BC919-10)*Crechee/30*FO$4,0),IF(C916=2,IF(BB916+BB917+BB918+BB919+BD916+BD917+BD918+BD919=1,Cadeirante/30*FO$4,IF(BB916+BB917+BB918+BB919+BD916+BD917+BD918+BD919=2,Fixo/30*FO$4,IF(BB916+BB917+BB918+BB919+BD916+BD917+BD918+BD919&gt;2,Fixo/30*FO$4+(BB916+BB917+BB918+BB919+BD916+BD917+BD918+BD919-2)*Cadeirante/30*FO$4)))+(BA916+BA917+BA918+BC916+BC917+BC918)*Percapita/30*FO$4+(BA919+BC919)*Crechee/30*FO$4,IF(C916=1,IF(BA916+BA917+BA918+BB916+BB917+BB918+BC916+BC917+BC918+BD916+BD917+BD918&lt;=15,(BA916+BA917+BA918+BC916+BC917+BC918)*Percapita/30*FO$4,IF(BA916+BA917+BA918+BB916+BB917+BB918+BC916+BC917+BC918+BD916+BD917+BD918&gt;=16,Fixo/30*FO$4+(BA916+BA917+BA918+BB916+BB917+BB918+BC916+BC917+BC918+BD916+BD917-16)*Percapita/30*FO$4))))))</f>
        <v>0</v>
      </c>
      <c r="FP916" s="177">
        <f>IF(C916=4,SUM(BE916+BE917+BE918+BG916+BG917+BG918)*Percapita/30*FP$4+(BF916+BF917+BF918+BH916+BH917+BH918)*Cadeirante/30*FP$4,IF(C916=3,IF(BE919+BG919=10,Fixo/30*FP$4+(BE916+BE917+BE918+BG916+BG917+BG918)*Percapita/30*FP$4+(BF919+BH919)*Cadeirante/30*FP$4,IF(BE919+BG919&lt;=9,(BE919+BG919)*Crechee/30*FP$4)+(BF919+BH919)*Cadeirante/30*FP$4+(BE916+BE917+BE918+BG916+BG917+BG918)*Percapita/30*FP$4)+IF(BE919+BG919&gt;=11,Fixo/30*FP$4+(BE919+BG919-10)*Crechee/30*FP$4,0),IF(C916=2,IF(BF916+BF917+BF918+BF919+BH916+BH917+BH918+BH919=1,Cadeirante/30*FP$4,IF(BF916+BF917+BF918+BF919+BH916+BH917+BH918+BH919=2,Fixo/30*FP$4,IF(BF916+BF917+BF918+BF919+BH916+BH917+BH918+BH919&gt;2,Fixo/30*FP$4+(BF916+BF917+BF918+BF919+BH916+BH917+BH918+BH919-2)*Cadeirante/30*FP$4)))+(BE916+BE917+BE918+BG916+BG917+BG918)*Percapita/30*FP$4+(BE919+BG919)*Crechee/30*FP$4,IF(C916=1,IF(BE916+BE917+BE918+BF916+BF917+BF918+BG916+BG917+BG918+BH916+BH917+BH918&lt;=15,(BE916+BE917+BE918+BG916+BG917+BG918)*Percapita/30*FP$4,IF(BE916+BE917+BE918+BF916+BF917+BF918+BG916+BG917+BG918+BH916+BH917+BH918&gt;=16,Fixo/30*FP$4+(BE916+BE917+BE918+BF916+BF917+BF918+BG916+BG917+BG918+BH916+BH917-16)*Percapita/30*FP$4))))))</f>
        <v>0</v>
      </c>
      <c r="FQ916" s="177">
        <f>IF(C916=4,SUM(BI916+BI917+BI918+BK916+BK917+BK918)*Percapita/30*FQ$4+(BJ916+BJ917+BJ918+BL916+BL917+BL918)*Cadeirante/30*FQ$4,IF(C916=3,IF(BI919+BK919=10,Fixo/30*FQ$4+(BI916+BI917+BI918+BK916+BK917+BK918)*Percapita/30*FQ$4+(BJ919+BL919)*Cadeirante/30*FQ$4,IF(BI919+BK919&lt;=9,(BI919+BK919)*Crechee/30*FQ$4)+(BJ919+BL919)*Cadeirante/30*FQ$4+(BI916+BI917+BI918+BK916+BK917+BK918)*Percapita/30*FQ$4)+IF(BI919+BK919&gt;=11,Fixo/30*FQ$4+(BI919+BK919-10)*Crechee/30*FQ$4,0),IF(C916=2,IF(BJ916+BJ917+BJ918+BJ919+BL916+BL917+BL918+BL919=1,Cadeirante/30*FQ$4,IF(BJ916+BJ917+BJ918+BJ919+BL916+BL917+BL918+BL919=2,Fixo/30*FQ$4,IF(BJ916+BJ917+BJ918+BJ919+BL916+BL917+BL918+BL919&gt;2,Fixo/30*FQ$4+(BJ916+BJ917+BJ918+BJ919+BL916+BL917+BL918+BL919-2)*Cadeirante/30*FQ$4)))+(BI916+BI917+BI918+BK916+BK917+BK918)*Percapita/30*FQ$4+(BI919+BK919)*Crechee/30*FQ$4,IF(C916=1,IF(BI916+BI917+BI918+BJ916+BJ917+BJ918+BK916+BK917+BK918+BL916+BL917+BL918&lt;=15,(BI916+BI917+BI918+BK916+BK917+BK918)*Percapita/30*FQ$4,IF(BI916+BI917+BI918+BJ916+BJ917+BJ918+BK916+BK917+BK918+BL916+BL917+BL918&gt;=16,Fixo/30*FQ$4+(BI916+BI917+BI918+BJ916+BJ917+BJ918+BK916+BK917+BK918+BL916+BL917-16)*Percapita/30*FQ$4))))))</f>
        <v>0</v>
      </c>
      <c r="FR916" s="177">
        <f>IF(C916=4,SUM(BM916+BM917+BM918+BO916+BO917+BO918)*Percapita/30*FR$4+(BN916+BN917+BN918+BP916+BP917+BP918)*Cadeirante/30*FR$4,IF(C916=3,IF(BM919+BO919=10,Fixo/30*FR$4+(BM916+BM917+BM918+BO916+BO917+BO918)*Percapita/30*FR$4+(BN919+BP919)*Cadeirante/30*FR$4,IF(BM919+BO919&lt;=9,(BM919+BO919)*Crechee/30*FR$4)+(BN919+BP919)*Cadeirante/30*FR$4+(BM916+BM917+BM918+BO916+BO917+BO918)*Percapita/30*FR$4)+IF(BM919+BO919&gt;=11,Fixo/30*FR$4+(BM919+BO919-10)*Crechee/30*FR$4,0),IF(C916=2,IF(BN916+BN917+BN918+BN919+BP916+BP917+BP918+BP919=1,Cadeirante/30*FR$4,IF(BN916+BN917+BN918+BN919+BP916+BP917+BP918+BP919=2,Fixo/30*FR$4,IF(BN916+BN917+BN918+BN919+BP916+BP917+BP918+BP919&gt;2,Fixo/30*FR$4+(BN916+BN917+BN918+BN919+BP916+BP917+BP918+BP919-2)*Cadeirante/30*FR$4)))+(BM916+BM917+BM918+BO916+BO917+BO918)*Percapita/30*FR$4+(BM919+BO919)*Crechee/30*FR$4,IF(C916=1,IF(BM916+BM917+BM918+BN916+BN917+BN918+BO916+BO917+BO918+BP916+BP917+BP918&lt;=15,(BM916+BM917+BM918+BO916+BO917+BO918)*Percapita/30*FR$4,IF(BM916+BM917+BM918+BN916+BN917+BN918+BO916+BO917+BO918+BP916+BP917+BP918&gt;=16,Fixo/30*FR$4+(BM916+BM917+BM918+BN916+BN917+BN918+BO916+BO917+BO918+BP916+BP917-16)*Percapita/30*FR$4))))))</f>
        <v>0</v>
      </c>
      <c r="FS916" s="177">
        <f>IF(C916=4,SUM(BQ916+BQ917+BQ918+BS916+BS917+BS918)*Percapita/30*FS$4+(BR916+BR917+BR918+BT916+BT917+BT918)*Cadeirante/30*FS$4,IF(C916=3,IF(BQ919+BS919=10,Fixo/30*FS$4+(BQ916+BQ917+BQ918+BS916+BS917+BS918)*Percapita/30*FS$4+(BR919+BT919)*Cadeirante/30*FS$4,IF(BQ919+BS919&lt;=9,(BQ919+BS919)*Crechee/30*FS$4)+(BR919+BT919)*Cadeirante/30*FS$4+(BQ916+BQ917+BQ918+BS916+BS917+BS918)*Percapita/30*FS$4)+IF(BQ919+BS919&gt;=11,Fixo/30*FS$4+(BQ919+BS919-10)*Crechee/30*FS$4,0),IF(C916=2,IF(BR916+BR917+BR918+BR919+BT916+BT917+BT918+BT919=1,Cadeirante/30*FS$4,IF(BR916+BR917+BR918+BR919+BT916+BT917+BT918+BT919=2,Fixo/30*FS$4,IF(BR916+BR917+BR918+BR919+BT916+BT917+BT918+BT919&gt;2,Fixo/30*FS$4+(BR916+BR917+BR918+BR919+BT916+BT917+BT918+BT919-2)*Cadeirante/30*FS$4)))+(BQ916+BQ917+BQ918+BS916+BS917+BS918)*Percapita/30*FS$4+(BQ919+BS919)*Crechee/30*FS$4,IF(C916=1,IF(BQ916+BQ917+BQ918+BR916+BR917+BR918+BS916+BS917+BS918+BT916+BT917+BT918&lt;=15,(BQ916+BQ917+BQ918+BS916+BS917+BS918)*Percapita/30*FS$4,IF(BQ916+BQ917+BQ918+BR916+BR917+BR918+BS916+BS917+BS918+BT916+BT917+BT918&gt;=16,Fixo/30*FS$4+(BQ916+BQ917+BQ918+BR916+BR917+BR918+BS916+BS917+BS918+BT916+BT917-16)*Percapita/30*FS$4))))))</f>
        <v>0</v>
      </c>
      <c r="FT916" s="177">
        <f>IF(C916=4,SUM(BU916+BU917+BU918+BW916+BW917+BW918)*Percapita/30*FT$4+(BV916+BV917+BV918+BX916+BX917+BX918)*Cadeirante/30*FT$4,IF(C916=3,IF(BU919+BW919=10,Fixo/30*FT$4+(BU916+BU917+BU918+BW916+BW917+BW918)*Percapita/30*FT$4+(BV919+BX919)*Cadeirante/30*FT$4,IF(BU919+BW919&lt;=9,(BU919+BW919)*Crechee/30*FT$4)+(BV919+BX919)*Cadeirante/30*FT$4+(BU916+BU917+BU918+BW916+BW917+BW918)*Percapita/30*FT$4)+IF(BU919+BW919&gt;=11,Fixo/30*FT$4+(BU919+BW919-10)*Crechee/30*FT$4,0),IF(C916=2,IF(BV916+BV917+BV918+BV919+BX916+BX917+BX918+BX919=1,Cadeirante/30*FT$4,IF(BV916+BV917+BV918+BV919+BX916+BX917+BX918+BX919=2,Fixo/30*FT$4,IF(BV916+BV917+BV918+BV919+BX916+BX917+BX918+BX919&gt;2,Fixo/30*FT$4+(BV916+BV917+BV918+BV919+BX916+BX917+BX918+BX919-2)*Cadeirante/30*FT$4)))+(BU916+BU917+BU918+BW916+BW917+BW918)*Percapita/30*FT$4+(BU919+BW919)*Crechee/30*FT$4,IF(C916=1,IF(BU916+BU917+BU918+BV916+BV917+BV918+BW916+BW917+BW918+BX916+BX917+BX918&lt;=15,(BU916+BU917+BU918+BW916+BW917+BW918)*Percapita/30*FT$4,IF(BU916+BU917+BU918+BV916+BV917+BV918+BW916+BW917+BW918+BX916+BX917+BX918&gt;=16,Fixo/30*FT$4+(BU916+BU917+BU918+BV916+BV917+BV918+BW916+BW917+BW918+BX916+BX917-16)*Percapita/30*FT$4))))))</f>
        <v>0</v>
      </c>
      <c r="FU916" s="177">
        <f>IF(C916=4,SUM(BY916+BY917+BY918+CA916+CA917+CA918)*Percapita/30*FU$4+(BZ916+BZ917+BZ918+CB916+CB917+CB918)*Cadeirante/30*FU$4,IF(C916=3,IF(BY919+CA919=10,Fixo/30*FU$4+(BY916+BY917+BY918+CA916+CA917+CA918)*Percapita/30*FU$4+(BZ919+CB919)*Cadeirante/30*FU$4,IF(BY919+CA919&lt;=9,(BY919+CA919)*Crechee/30*FU$4)+(BZ919+CB919)*Cadeirante/30*FU$4+(BY916+BY917+BY918+CA916+CA917+CA918)*Percapita/30*FU$4)+IF(BY919+CA919&gt;=11,Fixo/30*FU$4+(BY919+CA919-10)*Crechee/30*FU$4,0),IF(C916=2,IF(BZ916+BZ917+BZ918+BZ919+CB916+CB917+CB918+CB919=1,Cadeirante/30*FU$4,IF(BZ916+BZ917+BZ918+BZ919+CB916+CB917+CB918+CB919=2,Fixo/30*FU$4,IF(BZ916+BZ917+BZ918+BZ919+CB916+CB917+CB918+CB919&gt;2,Fixo/30*FU$4+(BZ916+BZ917+BZ918+BZ919+CB916+CB917+CB918+CB919-2)*Cadeirante/30*FU$4)))+(BY916+BY917+BY918+CA916+CA917+CA918)*Percapita/30*FU$4+(BY919+CA919)*Crechee/30*FU$4,IF(C916=1,IF(BY916+BY917+BY918+BZ916+BZ917+BZ918+CA916+CA917+CA918+CB916+CB917+CB918&lt;=15,(BY916+BY917+BY918+CA916+CA917+CA918)*Percapita/30*FU$4,IF(BY916+BY917+BY918+BZ916+BZ917+BZ918+CA916+CA917+CA918+CB916+CB917+CB918&gt;=16,Fixo/30*FU$4+(BY916+BY917+BY918+BZ916+BZ917+BZ918+CA916+CA917+CA918+CB916+CB917-16)*Percapita/30*FU$4))))))</f>
        <v>0</v>
      </c>
      <c r="FV916" s="177">
        <f>IF(C916=4,SUM(CC916+CC917+CC918+CE916+CE917+CE918)*Percapita/30*FV$4+(CD916+CD917+CD918+CF916+CF917+CF918)*Cadeirante/30*FV$4,IF(C916=3,IF(CC919+CE919=10,Fixo/30*FV$4+(CC916+CC917+CC918+CE916+CE917+CE918)*Percapita/30*FV$4+(CD919+CF919)*Cadeirante/30*FV$4,IF(CC919+CE919&lt;=9,(CC919+CE919)*Crechee/30*FV$4)+(CD919+CF919)*Cadeirante/30*FV$4+(CC916+CC917+CC918+CE916+CE917+CE918)*Percapita/30*FV$4)+IF(CC919+CE919&gt;=11,Fixo/30*FV$4+(CC919+CE919-10)*Crechee/30*FV$4,0),IF(C916=2,IF(CD916+CD917+CD918+CD919+CF916+CF917+CF918+CF919=1,Cadeirante/30*FV$4,IF(CD916+CD917+CD918+CD919+CF916+CF917+CF918+CF919=2,Fixo/30*FV$4,IF(CD916+CD917+CD918+CD919+CF916+CF917+CF918+CF919&gt;2,Fixo/30*FV$4+(CD916+CD917+CD918+CD919+CF916+CF917+CF918+CF919-2)*Cadeirante/30*FV$4)))+(CC916+CC917+CC918+CE916+CE917+CE918)*Percapita/30*FV$4+(CC919+CE919)*Crechee/30*FV$4,IF(C916=1,IF(CC916+CC917+CC918+CD916+CD917+CD918+CE916+CE917+CE918+CF916+CF917+CF918&lt;=15,(CC916+CC917+CC918+CE916+CE917+CE918)*Percapita/30*FV$4,IF(CC916+CC917+CC918+CD916+CD917+CD918+CE916+CE917+CE918+CF916+CF917+CF918&gt;=16,Fixo/30*FV$4+(CC916+CC917+CC918+CD916+CD917+CD918+CE916+CE917+CE918+CF916+CF917-16)*Percapita/30*FV$4))))))</f>
        <v>0</v>
      </c>
      <c r="FW916" s="177">
        <f>IF(C916=4,SUM(CG916+CG917+CG918+CI916+CI917+CI918)*Percapita/30*FW$4+(CH916+CH917+CH918+CJ916+CJ917+CJ918)*Cadeirante/30*FW$4,IF(C916=3,IF(CG919+CI919=10,Fixo/30*FW$4+(CG916+CG917+CG918+CI916+CI917+CI918)*Percapita/30*FW$4+(CH919+CJ919)*Cadeirante/30*FW$4,IF(CG919+CI919&lt;=9,(CG919+CI919)*Crechee/30*FW$4)+(CH919+CJ919)*Cadeirante/30*FW$4+(CG916+CG917+CG918+CI916+CI917+CI918)*Percapita/30*FW$4)+IF(CG919+CI919&gt;=11,Fixo/30*FW$4+(CG919+CI919-10)*Crechee/30*FW$4,0),IF(C916=2,IF(CH916+CH917+CH918+CH919+CJ916+CJ917+CJ918+CJ919=1,Cadeirante/30*FW$4,IF(CH916+CH917+CH918+CH919+CJ916+CJ917+CJ918+CJ919=2,Fixo/30*FW$4,IF(CH916+CH917+CH918+CH919+CJ916+CJ917+CJ918+CJ919&gt;2,Fixo/30*FW$4+(CH916+CH917+CH918+CH919+CJ916+CJ917+CJ918+CJ919-2)*Cadeirante/30*FW$4)))+(CG916+CG917+CG918+CI916+CI917+CI918)*Percapita/30*FW$4+(CG919+CI919)*Crechee/30*FW$4,IF(C916=1,IF(CG916+CG917+CG918+CH916+CH917+CH918+CI916+CI917+CI918+CJ916+CJ917+CJ918&lt;=15,(CG916+CG917+CG918+CI916+CI917+CI918)*Percapita/30*FW$4,IF(CG916+CG917+CG918+CH916+CH917+CH918+CI916+CI917+CI918+CJ916+CJ917+CJ918&gt;=16,Fixo/30*FW$4+(CG916+CG917+CG918+CH916+CH917+CH918+CI916+CI917+CI918+CJ916+CJ917-16)*Percapita/30*FW$4))))))</f>
        <v>0</v>
      </c>
      <c r="FX916" s="177">
        <f>IF(C916=4,SUM(CK916+CK917+CK918+CM916+CM917+CM918)*Percapita/30*FX$4+(CL916+CL917+CL918+CN916+CN917+CN918)*Cadeirante/30*FX$4,IF(C916=3,IF(CK919+CM919=10,Fixo/30*FX$4+(CK916+CK917+CK918+CM916+CM917+CM918)*Percapita/30*FX$4+(CL919+CN919)*Cadeirante/30*FX$4,IF(CK919+CM919&lt;=9,(CK919+CM919)*Crechee/30*FX$4)+(CL919+CN919)*Cadeirante/30*FX$4+(CK916+CK917+CK918+CM916+CM917+CM918)*Percapita/30*FX$4)+IF(CK919+CM919&gt;=11,Fixo/30*FX$4+(CK919+CM919-10)*Crechee/30*FX$4,0),IF(C916=2,IF(CL916+CL917+CL918+CL919+CN916+CN917+CN918+CN919=1,Cadeirante/30*FX$4,IF(CL916+CL917+CL918+CL919+CN916+CN917+CN918+CN919=2,Fixo/30*FX$4,IF(CL916+CL917+CL918+CL919+CN916+CN917+CN918+CN919&gt;2,Fixo/30*FX$4+(CL916+CL917+CL918+CL919+CN916+CN917+CN918+CN919-2)*Cadeirante/30*FX$4)))+(CK916+CK917+CK918+CM916+CM917+CM918)*Percapita/30*FX$4+(CK919+CM919)*Crechee/30*FX$4,IF(C916=1,IF(CK916+CK917+CK918+CL916+CL917+CL918+CM916+CM917+CM918+CN916+CN917+CN918&lt;=15,(CK916+CK917+CK918+CM916+CM917+CM918)*Percapita/30*FX$4,IF(CK916+CK917+CK918+CL916+CL917+CL918+CM916+CM917+CM918+CN916+CN917+CN918&gt;=16,Fixo/30*FX$4+(CK916+CK917+CK918+CL916+CL917+CL918+CM916+CM917+CM918+CN916+CN917-16)*Percapita/30*FX$4))))))</f>
        <v>0</v>
      </c>
      <c r="FY916" s="177">
        <f>IF(C916=4,SUM(CO916+CO917+CO918+CQ916+CQ917+CQ918)*Percapita/30*FY$4+(CP916+CP917+CP918+CR916+CR917+CR918)*Cadeirante/30*FY$4,IF(C916=3,IF(CO919+CQ919=10,Fixo/30*FY$4+(CO916+CO917+CO918+CQ916+CQ917+CQ918)*Percapita/30*FY$4+(CP919+CR919)*Cadeirante/30*FY$4,IF(CO919+CQ919&lt;=9,(CO919+CQ919)*Crechee/30*FY$4)+(CP919+CR919)*Cadeirante/30*FY$4+(CO916+CO917+CO918+CQ916+CQ917+CQ918)*Percapita/30*FY$4)+IF(CO919+CQ919&gt;=11,Fixo/30*FY$4+(CO919+CQ919-10)*Crechee/30*FY$4,0),IF(C916=2,IF(CP916+CP917+CP918+CP919+CR916+CR917+CR918+CR919=1,Cadeirante/30*FY$4,IF(CP916+CP917+CP918+CP919+CR916+CR917+CR918+CR919=2,Fixo/30*FY$4,IF(CP916+CP917+CP918+CP919+CR916+CR917+CR918+CR919&gt;2,Fixo/30*FY$4+(CP916+CP917+CP918+CP919+CR916+CR917+CR918+CR919-2)*Cadeirante/30*FY$4)))+(CO916+CO917+CO918+CQ916+CQ917+CQ918)*Percapita/30*FY$4+(CO919+CQ919)*Crechee/30*FY$4,IF(C916=1,IF(CO916+CO917+CO918+CP916+CP917+CP918+CQ916+CQ917+CQ918+CR916+CR917+CR918&lt;=15,(CO916+CO917+CO918+CQ916+CQ917+CQ918)*Percapita/30*FY$4,IF(CO916+CO917+CO918+CP916+CP917+CP918+CQ916+CQ917+CQ918+CR916+CR917+CR918&gt;=16,Fixo/30*FY$4+(CO916+CO917+CO918+CP916+CP917+CP918+CQ916+CQ917+CQ918+CR916+CR917-16)*Percapita/30*FY$4))))))</f>
        <v>0</v>
      </c>
      <c r="FZ916" s="177">
        <f>IF(C916=4,SUM(CS916+CS917+CS918+CU916+CU917+CU918)*Percapita/30*FZ$4+(CT916+CT917+CT918+CV916+CV917+CV918)*Cadeirante/30*FZ$4,IF(C916=3,IF(CS919+CU919=10,Fixo/30*FZ$4+(CS916+CS917+CS918+CU916+CU917+CU918)*Percapita/30*FZ$4+(CT919+CV919)*Cadeirante/30*FZ$4,IF(CS919+CU919&lt;=9,(CS919+CU919)*Crechee/30*FZ$4)+(CT919+CV919)*Cadeirante/30*FZ$4+(CS916+CS917+CS918+CU916+CU917+CU918)*Percapita/30*FZ$4)+IF(CS919+CU919&gt;=11,Fixo/30*FZ$4+(CS919+CU919-10)*Crechee/30*FZ$4,0),IF(C916=2,IF(CT916+CT917+CT918+CT919+CV916+CV917+CV918+CV919=1,Cadeirante/30*FZ$4,IF(CT916+CT917+CT918+CT919+CV916+CV917+CV918+CV919=2,Fixo/30*FZ$4,IF(CT916+CT917+CT918+CT919+CV916+CV917+CV918+CV919&gt;2,Fixo/30*FZ$4+(CT916+CT917+CT918+CT919+CV916+CV917+CV918+CV919-2)*Cadeirante/30*FZ$4)))+(CS916+CS917+CS918+CU916+CU917+CU918)*Percapita/30*FZ$4+(CS919+CU919)*Crechee/30*FZ$4,IF(C916=1,IF(CS916+CS917+CS918+CT916+CT917+CT918+CU916+CU917+CU918+CV916+CV917+CV918&lt;=15,(CS916+CS917+CS918+CU916+CU917+CU918)*Percapita/30*FZ$4,IF(CS916+CS917+CS918+CT916+CT917+CT918+CU916+CU917+CU918+CV916+CV917+CV918&gt;=16,Fixo/30*FZ$4+(CS916+CS917+CS918+CT916+CT917+CT918+CU916+CU917+CU918+CV916+CV917-16)*Percapita/30*FZ$4))))))</f>
        <v>0</v>
      </c>
      <c r="GA916" s="177">
        <f>IF(C916=4,SUM(CW916+CW917+CW918+CY916+CY917+CY918)*Percapita/30*GA$4+(CX916+CX917+CX918+CZ916+CZ917+CZ918)*Cadeirante/30*GA$4,IF(C916=3,IF(CW919+CY919=10,Fixo/30*GA$4+(CW916+CW917+CW918+CY916+CY917+CY918)*Percapita/30*GA$4+(CX919+CZ919)*Cadeirante/30*GA$4,IF(CW919+CY919&lt;=9,(CW919+CY919)*Crechee/30*GA$4)+(CX919+CZ919)*Cadeirante/30*GA$4+(CW916+CW917+CW918+CY916+CY917+CY918)*Percapita/30*GA$4)+IF(CW919+CY919&gt;=11,Fixo/30*GA$4+(CW919+CY919-10)*Crechee/30*GA$4,0),IF(C916=2,IF(CX916+CX917+CX918+CX919+CZ916+CZ917+CZ918+CZ919=1,Cadeirante/30*GA$4,IF(CX916+CX917+CX918+CX919+CZ916+CZ917+CZ918+CZ919=2,Fixo/30*GA$4,IF(CX916+CX917+CX918+CX919+CZ916+CZ917+CZ918+CZ919&gt;2,Fixo/30*GA$4+(CX916+CX917+CX918+CX919+CZ916+CZ917+CZ918+CZ919-2)*Cadeirante/30*GA$4)))+(CW916+CW917+CW918+CY916+CY917+CY918)*Percapita/30*GA$4+(CW919+CY919)*Crechee/30*GA$4,IF(C916=1,IF(CW916+CW917+CW918+CX916+CX917+CX918+CY916+CY917+CY918+CZ916+CZ917+CZ918&lt;=15,(CW916+CW917+CW918+CY916+CY917+CY918)*Percapita/30*GA$4,IF(CW916+CW917+CW918+CX916+CX917+CX918+CY916+CY917+CY918+CZ916+CZ917+CZ918&gt;=16,Fixo/30*GA$4+(CW916+CW917+CW918+CX916+CX917+CX918+CY916+CY917+CY918+CZ916+CZ917-16)*Percapita/30*GA$4))))))</f>
        <v>0</v>
      </c>
      <c r="GB916" s="177">
        <f>IF(C916=4,SUM(DA916+DA917+DA918+DC916+DC917+DC918)*Percapita/30*GB$4+(DB916+DB917+DB918+DD916+DD917+DD918)*Cadeirante/30*GB$4,IF(C916=3,IF(DA919+DC919=10,Fixo/30*GB$4+(DA916+DA917+DA918+DC916+DC917+DC918)*Percapita/30*GB$4+(DB919+DD919)*Cadeirante/30*GB$4,IF(DA919+DC919&lt;=9,(DA919+DC919)*Crechee/30*GB$4)+(DB919+DD919)*Cadeirante/30*GB$4+(DA916+DA917+DA918+DC916+DC917+DC918)*Percapita/30*GB$4)+IF(DA919+DC919&gt;=11,Fixo/30*GB$4+(DA919+DC919-10)*Crechee/30*GB$4,0),IF(C916=2,IF(DB916+DB917+DB918+DB919+DD916+DD917+DD918+DD919=1,Cadeirante/30*GB$4,IF(DB916+DB917+DB918+DB919+DD916+DD917+DD918+DD919=2,Fixo/30*GB$4,IF(DB916+DB917+DB918+DB919+DD916+DD917+DD918+DD919&gt;2,Fixo/30*GB$4+(DB916+DB917+DB918+DB919+DD916+DD917+DD918+DD919-2)*Cadeirante/30*GB$4)))+(DA916+DA917+DA918+DC916+DC917+DC918)*Percapita/30*GB$4+(DA919+DC919)*Crechee/30*GB$4,IF(C916=1,IF(DA916+DA917+DA918+DB916+DB917+DB918+DC916+DC917+DC918+DD916+DD917+DD918&lt;=15,(DA916+DA917+DA918+DC916+DC917+DC918)*Percapita/30*GB$4,IF(DA916+DA917+DA918+DB916+DB917+DB918+DC916+DC917+DC918+DD916+DD917+DD918&gt;=16,Fixo/30*GB$4+(DA916+DA917+DA918+DB916+DB917+DB918+DC916+DC917+DC918+DD916+DD917-16)*Percapita/30*GB$4))))))</f>
        <v>0</v>
      </c>
      <c r="GC916" s="177">
        <f>IF(C916=4,SUM(DE916+DE917+DE918+DG916+DG917+DG918)*Percapita/30*GC$4+(DF916+DF917+DF918+DH916+DH917+DH918)*Cadeirante/30*GC$4,IF(C916=3,IF(DE919+DG919=10,Fixo/30*GC$4+(DE916+DE917+DE918+DG916+DG917+DG918)*Percapita/30*GC$4+(DF919+DH919)*Cadeirante/30*GC$4,IF(DE919+DG919&lt;=9,(DE919+DG919)*Crechee/30*GC$4)+(DF919+DH919)*Cadeirante/30*GC$4+(DE916+DE917+DE918+DG916+DG917+DG918)*Percapita/30*GC$4)+IF(DE919+DG919&gt;=11,Fixo/30*GC$4+(DE919+DG919-10)*Crechee/30*GC$4,0),IF(C916=2,IF(DF916+DF917+DF918+DF919+DH916+DH917+DH918+DH919=1,Cadeirante/30*GC$4,IF(DF916+DF917+DF918+DF919+DH916+DH917+DH918+DH919=2,Fixo/30*GC$4,IF(DF916+DF917+DF918+DF919+DH916+DH917+DH918+DH919&gt;2,Fixo/30*GC$4+(DF916+DF917+DF918+DF919+DH916+DH917+DH918+DH919-2)*Cadeirante/30*GC$4)))+(DE916+DE917+DE918+DG916+DG917+DG918)*Percapita/30*GC$4+(DE919+DG919)*Crechee/30*GC$4,IF(C916=1,IF(DE916+DE917+DE918+DF916+DF917+DF918+DG916+DG917+DG918+DH916+DH917+DH918&lt;=15,(DE916+DE917+DE918+DG916+DG917+DG918)*Percapita/30*GC$4,IF(DE916+DE917+DE918+DF916+DF917+DF918+DG916+DG917+DG918+DH916+DH917+DH918&gt;=16,Fixo/30*GC$4+(DE916+DE917+DE918+DF916+DF917+DF918+DG916+DG917+DG918+DH916+DH917-16)*Percapita/30*GC$4))))))</f>
        <v>0</v>
      </c>
      <c r="GD916" s="177">
        <f>IF(C916=4,SUM(DI916+DI917+DI918+DK916+DK917+DK918)*Percapita/30*GD$4+(DJ916+DJ917+DJ918+DL916+DL917+DL918)*Cadeirante/30*GD$4,IF(C916=3,IF(DI919+DK919=10,Fixo/30*GD$4+(DI916+DI917+DI918+DK916+DK917+DK918)*Percapita/30*GD$4+(DJ919+DL919)*Cadeirante/30*GD$4,IF(DI919+DK919&lt;=9,(DI919+DK919)*Crechee/30*GD$4)+(DJ919+DL919)*Cadeirante/30*GD$4+(DI916+DI917+DI918+DK916+DK917+DK918)*Percapita/30*GD$4)+IF(DI919+DK919&gt;=11,Fixo/30*GD$4+(DI919+DK919-10)*Crechee/30*GD$4,0),IF(C916=2,IF(DJ916+DJ917+DJ918+DJ919+DL916+DL917+DL918+DL919=1,Cadeirante/30*GD$4,IF(DJ916+DJ917+DJ918+DJ919+DL916+DL917+DL918+DL919=2,Fixo/30*GD$4,IF(DJ916+DJ917+DJ918+DJ919+DL916+DL917+DL918+DL919&gt;2,Fixo/30*GD$4+(DJ916+DJ917+DJ918+DJ919+DL916+DL917+DL918+DL919-2)*Cadeirante/30*GD$4)))+(DI916+DI917+DI918+DK916+DK917+DK918)*Percapita/30*GD$4+(DI919+DK919)*Crechee/30*GD$4,IF(C916=1,IF(DI916+DI917+DI918+DJ916+DJ917+DJ918+DK916+DK917+DK918+DL916+DL917+DL918&lt;=15,(DI916+DI917+DI918+DK916+DK917+DK918)*Percapita/30*GD$4,IF(DI916+DI917+DI918+DJ916+DJ917+DJ918+DK916+DK917+DK918+DL916+DL917+DL918&gt;=16,Fixo/30*GD$4+(DI916+DI917+DI918+DJ916+DJ917+DJ918+DK916+DK917+DK918+DL916+DL917-16)*Percapita/30*GD$4))))))</f>
        <v>0</v>
      </c>
      <c r="GE916" s="177">
        <f>IF(C916=4,SUM(DM916+DM917+DM918+DO916+DO917+DO918)*Percapita/30*GE$4+(DN916+DN917+DN918+DP916+DP917+DP918)*Cadeirante/30*GE$4,IF(C916=3,IF(DM919+DO919=10,Fixo/30*GE$4+(DM916+DM917+DM918+DO916+DO917+DO918)*Percapita/30*GE$4+(DN919+DP919)*Cadeirante/30*GE$4,IF(DM919+DO919&lt;=9,(DM919+DO919)*Crechee/30*GE$4)+(DN919+DP919)*Cadeirante/30*GE$4+(DM916+DM917+DM918+DO916+DO917+DO918)*Percapita/30*GE$4)+IF(DM919+DO919&gt;=11,Fixo/30*GE$4+(DM919+DO919-10)*Crechee/30*GE$4,0),IF(C916=2,IF(DN916+DN917+DN918+DN919+DP916+DP917+DP918+DP919=1,Cadeirante/30*GE$4,IF(DN916+DN917+DN918+DN919+DP916+DP917+DP918+DP919=2,Fixo/30*GE$4,IF(DN916+DN917+DN918+DN919+DP916+DP917+DP918+DP919&gt;2,Fixo/30*GE$4+(DN916+DN917+DN918+DN919+DP916+DP917+DP918+DP919-2)*Cadeirante/30*GE$4)))+(DM916+DM917+DM918+DO916+DO917+DO918)*Percapita/30*GE$4+(DM919+DO919)*Crechee/30*GE$4,IF(C916=1,IF(DM916+DM917+DM918+DN916+DN917+DN918+DO916+DO917+DO918+DP916+DP917+DP918&lt;=15,(DM916+DM917+DM918+DO916+DO917+DO918)*Percapita/30*GE$4,IF(DM916+DM917+DM918+DN916+DN917+DN918+DO916+DO917+DO918+DP916+DP917+DP918&gt;=16,Fixo/30*GE$4+(DM916+DM917+DM918+DN916+DN917+DN918+DO916+DO917+DO918+DP916+DP917-16)*Percapita/30*GE$4))))))</f>
        <v>0</v>
      </c>
      <c r="GF916" s="177">
        <f>IF(C916=4,SUM(DQ916+DQ917+DQ918+DS916+DS917+DS918)*Percapita/30*GF$4+(DR916+DR917+DR918+DT916+DT917+DT918)*Cadeirante/30*GF$4,IF(C916=3,IF(DQ919+DS919=10,Fixo/30*GF$4+(DQ916+DQ917+DQ918+DS916+DS917+DS918)*Percapita/30*GF$4+(DR919+DT919)*Cadeirante/30*GF$4,IF(DQ919+DS919&lt;=9,(DQ919+DS919)*Crechee/30*GF$4)+(DR919+DT919)*Cadeirante/30*GF$4+(DQ916+DQ917+DQ918+DS916+DS917+DS918)*Percapita/30*GF$4)+IF(DQ919+DS919&gt;=11,Fixo/30*GF$4+(DQ919+DS919-10)*Crechee/30*GF$4,0),IF(C916=2,IF(DR916+DR917+DR918+DR919+DT916+DT917+DT918+DT919=1,Cadeirante/30*GF$4,IF(DR916+DR917+DR918+DR919+DT916+DT917+DT918+DT919=2,Fixo/30*GF$4,IF(DR916+DR917+DR918+DR919+DT916+DT917+DT918+DT919&gt;2,Fixo/30*GF$4+(DR916+DR917+DR918+DR919+DT916+DT917+DT918+DT919-2)*Cadeirante/30*GF$4)))+(DQ916+DQ917+DQ918+DS916+DS917+DS918)*Percapita/30*GF$4+(DQ919+DS919)*Crechee/30*GF$4,IF(C916=1,IF(DQ916+DQ917+DQ918+DR916+DR917+DR918+DS916+DS917+DS918+DT916+DT917+DT918&lt;=15,(DQ916+DQ917+DQ918+DS916+DS917+DS918)*Percapita/30*GF$4,IF(DQ916+DQ917+DQ918+DR916+DR917+DR918+DS916+DS917+DS918+DT916+DT917+DT918&gt;=16,Fixo/30*GF$4+(DQ916+DQ917+DQ918+DR916+DR917+DR918+DS916+DS917+DS918+DT916+DT917-16)*Percapita/30*GF$4))))))</f>
        <v>0</v>
      </c>
      <c r="GG916" s="177">
        <f>IF(C916=4,SUM(DU916+DU917+DU918+DW916+DW917+DW918)*Percapita/30*GG$4+(DV916+DV917+DV918+DX916+DX917+DX918)*Cadeirante/30*GG$4,IF(C916=3,IF(DU919+DW919=10,Fixo/30*GG$4+(DU916+DU917+DU918+DW916+DW917+DW918)*Percapita/30*GG$4+(DV919+DX919)*Cadeirante/30*GG$4,IF(DU919+DW919&lt;=9,(DU919+DW919)*Crechee/30*GG$4)+(DV919+DX919)*Cadeirante/30*GG$4+(DU916+DU917+DU918+DW916+DW917+DW918)*Percapita/30*GG$4)+IF(DU919+DW919&gt;=11,Fixo/30*GG$4+(DU919+DW919-10)*Crechee/30*GG$4,0),IF(C916=2,IF(DV916+DV917+DV918+DV919+DX916+DX917+DX918+DX919=1,Cadeirante/30*GG$4,IF(DV916+DV917+DV918+DV919+DX916+DX917+DX918+DX919=2,Fixo/30*GG$4,IF(DV916+DV917+DV918+DV919+DX916+DX917+DX918+DX919&gt;2,Fixo/30*GG$4+(DV916+DV917+DV918+DV919+DX916+DX917+DX918+DX919-2)*Cadeirante/30*GG$4)))+(DU916+DU917+DU918+DW916+DW917+DW918)*Percapita/30*GG$4+(DU919+DW919)*Crechee/30*GG$4,IF(C916=1,IF(DU916+DU917+DU918+DV916+DV917+DV918+DW916+DW917+DW918+DX916+DX917+DX918&lt;=15,(DU916+DU917+DU918+DW916+DW917+DW918)*Percapita/30*GG$4,IF(DU916+DU917+DU918+DV916+DV917+DV918+DW916+DW917+DW918+DX916+DX917+DX918&gt;=16,Fixo/30*GG$4+(DU916+DU917+DU918+DV916+DV917+DV918+DW916+DW917+DW918+DX916+DX917-16)*Percapita/30*GG$4))))))</f>
        <v>0</v>
      </c>
      <c r="GH916" s="177">
        <f>IF(C916=4,SUM(DY916+DY917+DY918+EA916+EA917+EA918)*Percapita/30*GH$4+(DZ916+DZ917+DZ918+EB916+EB917+EB918)*Cadeirante/30*GH$4,IF(C916=3,IF(DY919+EA919=10,Fixo/30*GH$4+(DY916+DY917+DY918+EA916+EA917+EA918)*Percapita/30*GH$4+(DZ919+EB919)*Cadeirante/30*GH$4,IF(DY919+EA919&lt;=9,(DY919+EA919)*Crechee/30*GH$4)+(DZ919+EB919)*Cadeirante/30*GH$4+(DY916+DY917+DY918+EA916+EA917+EA918)*Percapita/30*GH$4)+IF(DY919+EA919&gt;=11,Fixo/30*GH$4+(DY919+EA919-10)*Crechee/30*GH$4,0),IF(C916=2,IF(DZ916+DZ917+DZ918+DZ919+EB916+EB917+EB918+EB919=1,Cadeirante/30*GH$4,IF(DZ916+DZ917+DZ918+DZ919+EB916+EB917+EB918+EB919=2,Fixo/30*GH$4,IF(DZ916+DZ917+DZ918+DZ919+EB916+EB917+EB918+EB919&gt;2,Fixo/30*GH$4+(DZ916+DZ917+DZ918+DZ919+EB916+EB917+EB918+EB919-2)*Cadeirante/30*GH$4)))+(DY916+DY917+DY918+EA916+EA917+EA918)*Percapita/30*GH$4+(DY919+EA919)*Crechee/30*GH$4,IF(C916=1,IF(DY916+DY917+DY918+DZ916+DZ917+DZ918+EA916+EA917+EA918+EB916+EB917+EB918&lt;=15,(DY916+DY917+DY918+EA916+EA917+EA918)*Percapita/30*GH$4,IF(DY916+DY917+DY918+DZ916+DZ917+DZ918+EA916+EA917+EA918+EB916+EB917+EB918&gt;=16,Fixo/30*GH$4+(DY916+DY917+DY918+DZ916+DZ917+DZ918+EA916+EA917+EA918+EB916+EB917-16)*Percapita/30*GH$4))))))</f>
        <v>0</v>
      </c>
      <c r="GI916" s="177">
        <f>IF(C916=4,SUM(EC916+EC917+EC918+EE916+EE917+EE918)*Percapita/30*GI$4+(ED916+ED917+ED918+EF916+EF917+EF918)*Cadeirante/30*GI$4,IF(C916=3,IF(EC919+EE919=10,Fixo/30*GI$4+(EC916+EC917+EC918+EE916+EE917+EE918)*Percapita/30*GI$4+(ED919+EF919)*Cadeirante/30*GI$4,IF(EC919+EE919&lt;=9,(EC919+EE919)*Crechee/30*GI$4)+(ED919+EF919)*Cadeirante/30*GI$4+(EC916+EC917+EC918+EE916+EE917+EE918)*Percapita/30*GI$4)+IF(EC919+EE919&gt;=11,Fixo/30*GI$4+(EC919+EE919-10)*Crechee/30*GI$4,0),IF(C916=2,IF(ED916+ED917+ED918+ED919+EF916+EF917+EF918+EF919=1,Cadeirante/30*GI$4,IF(ED916+ED917+ED918+ED919+EF916+EF917+EF918+EF919=2,Fixo/30*GI$4,IF(ED916+ED917+ED918+ED919+EF916+EF917+EF918+EF919&gt;2,Fixo/30*GI$4+(ED916+ED917+ED918+ED919+EF916+EF917+EF918+EF919-2)*Cadeirante/30*GI$4)))+(EC916+EC917+EC918+EE916+EE917+EE918)*Percapita/30*GI$4+(EC919+EE919)*Crechee/30*GI$4,IF(C916=1,IF(EC916+EC917+EC918+ED916+ED917+ED918+EE916+EE917+EE918+EF916+EF917+EF918&lt;=15,(EC916+EC917+EC918+EE916+EE917+EE918)*Percapita/30*GI$4,IF(EC916+EC917+EC918+ED916+ED917+ED918+EE916+EE917+EE918+EF916+EF917+EF918&gt;=16,Fixo/30*GI$4+(EC916+EC917+EC918+ED916+ED917+ED918+EE916+EE917+EE918+EF916+EF917-16)*Percapita/30*GI$4))))))</f>
        <v>0</v>
      </c>
      <c r="GJ916" s="177">
        <f>IF(C916=4,SUM(EG916+EG917+EG918+EI916+EI917+EI918)*Percapita/30*GJ$4+(EH916+EH917+EH918+EJ916+EJ917+EJ918)*Cadeirante/30*GJ$4,IF(C916=3,IF(EG919+EI919=10,Fixo/30*GJ$4+(EG916+EG917+EG918+EI916+EI917+EI918)*Percapita/30*GJ$4+(EH919+EJ919)*Cadeirante/30*GJ$4,IF(EG919+EI919&lt;=9,(EG919+EI919)*Crechee/30*GJ$4)+(EH919+EJ919)*Cadeirante/30*GJ$4+(EG916+EG917+EG918+EI916+EI917+EI918)*Percapita/30*GJ$4)+IF(EG919+EI919&gt;=11,Fixo/30*GJ$4+(EG919+EI919-10)*Crechee/30*GJ$4,0),IF(C916=2,IF(EH916+EH917+EH918+EH919+EJ916+EJ917+EJ918+EJ919=1,Cadeirante/30*GJ$4,IF(EH916+EH917+EH918+EH919+EJ916+EJ917+EJ918+EJ919=2,Fixo/30*GJ$4,IF(EH916+EH917+EH918+EH919+EJ916+EJ917+EJ918+EJ919&gt;2,Fixo/30*GJ$4+(EH916+EH917+EH918+EH919+EJ916+EJ917+EJ918+EJ919-2)*Cadeirante/30*GJ$4)))+(EG916+EG917+EG918+EI916+EI917+EI918)*Percapita/30*GJ$4+(EG919+EI919)*Crechee/30*GJ$4,IF(C916=1,IF(EG916+EG917+EG918+EH916+EH917+EH918+EI916+EI917+EI918+EJ916+EJ917+EJ918&lt;=15,(EG916+EG917+EG918+EI916+EI917+EI918)*Percapita/30*GJ$4,IF(EG916+EG917+EG918+EH916+EH917+EH918+EI916+EI917+EI918+EJ916+EJ917+EJ918&gt;=16,Fixo/30*GJ$4+(EG916+EG917+EG918+EH916+EH917+EH918+EI916+EI917+EI918+EJ916+EJ917-16)*Percapita/30*GJ$4))))))</f>
        <v>0</v>
      </c>
      <c r="GK916" s="178"/>
      <c r="GL916" s="103">
        <f t="shared" si="1038"/>
        <v>0</v>
      </c>
      <c r="GM916" s="124"/>
      <c r="GN916" s="104">
        <f>SUMIF(V916:V919,"&lt;0")*Cadeirante/30*GN$4+SUMIF(X916:X919,"&lt;0")*Cadeirante/30*GN$4</f>
        <v>0</v>
      </c>
      <c r="GO916" s="104">
        <f>SUMIF(Z916:Z919,"&lt;0")*Cadeirante/30*GO$4+SUMIF(AB916:AB919,"&lt;0")*Cadeirante/30*GO$4</f>
        <v>0</v>
      </c>
      <c r="GP916" s="104">
        <f>SUMIF(AD916:AD919,"&lt;0")*Cadeirante/30*GP$4+SUMIF(AF916:AF919,"&lt;0")*Cadeirante/30*GP$4</f>
        <v>0</v>
      </c>
      <c r="GQ916" s="104">
        <f>SUMIF(AH916:AH919,"&lt;0")*Cadeirante/30*GQ$4+SUMIF(AJ916:AJ919,"&lt;0")*Cadeirante/30*GQ$4</f>
        <v>0</v>
      </c>
      <c r="GR916" s="104">
        <f>SUMIF(AL916:AL919,"&lt;0")*Cadeirante/30*GR$4+SUMIF(AN916:AN919,"&lt;0")*Cadeirante/30*GR$4</f>
        <v>0</v>
      </c>
      <c r="GS916" s="104">
        <f>SUMIF(AP916:AP919,"&lt;0")*Cadeirante/30*GS$4+SUMIF(AR916:AR919,"&lt;0")*Cadeirante/30*GS$4</f>
        <v>0</v>
      </c>
      <c r="GT916" s="104">
        <f>SUMIF(AT916:AT919,"&lt;0")*Cadeirante/30*GT$4+SUMIF(AV916:AV919,"&lt;0")*Cadeirante/30*GT$4</f>
        <v>0</v>
      </c>
      <c r="GU916" s="104">
        <f>SUMIF(AX916:AX919,"&lt;0")*Cadeirante/30*GU$4+SUMIF(AZ916:AZ919,"&lt;0")*Cadeirante/30*GU$4</f>
        <v>0</v>
      </c>
      <c r="GV916" s="104">
        <f>SUMIF(BB916:BB919,"&lt;0")*Cadeirante/30*GV$4+SUMIF(BD916:BD919,"&lt;0")*Cadeirante/30*GV$4</f>
        <v>0</v>
      </c>
      <c r="GW916" s="104">
        <f>SUMIF(BF916:BF919,"&lt;0")*Cadeirante/30*GW$4+SUMIF(BH916:BH919,"&lt;0")*Cadeirante/30*GW$4</f>
        <v>0</v>
      </c>
      <c r="GX916" s="104">
        <f>SUMIF(BJ916:BJ919,"&lt;0")*Cadeirante/30*GX$4+SUMIF(BL916:BL919,"&lt;0")*Cadeirante/30*GX$4</f>
        <v>0</v>
      </c>
      <c r="GY916" s="104">
        <f>SUMIF(BN916:BN919,"&lt;0")*Cadeirante/30*GY$4+SUMIF(BP916:BP919,"&lt;0")*Cadeirante/30*GY$4</f>
        <v>0</v>
      </c>
      <c r="GZ916" s="104">
        <f>SUMIF(BR916:BR919,"&lt;0")*Cadeirante/30*GZ$4+SUMIF(BT916:BT919,"&lt;0")*Cadeirante/30*GZ$4</f>
        <v>0</v>
      </c>
      <c r="HA916" s="104">
        <f>SUMIF(BV916:BV919,"&lt;0")*Cadeirante/30*HA$4+SUMIF(BX916:BX919,"&lt;0")*Cadeirante/30*HA$4</f>
        <v>0</v>
      </c>
      <c r="HB916" s="104">
        <f>SUMIF(BZ916:BZ919,"&lt;0")*Cadeirante/30*HB$4+SUMIF(CB916:CB919,"&lt;0")*Cadeirante/30*HB$4</f>
        <v>0</v>
      </c>
      <c r="HC916" s="104">
        <f>SUMIF(CD916:CD919,"&lt;0")*Cadeirante/30*HC$4+SUMIF(CF916:CF919,"&lt;0")*Cadeirante/30*HC$4</f>
        <v>0</v>
      </c>
      <c r="HD916" s="104">
        <f>SUMIF(CH916:CH919,"&lt;0")*Cadeirante/30*HD$4+SUMIF(CJ916:CJ919,"&lt;0")*Cadeirante/30*HD$4</f>
        <v>0</v>
      </c>
      <c r="HE916" s="104">
        <f>SUMIF(CL916:CL919,"&lt;0")*Cadeirante/30*HE$4+SUMIF(CN916:CN919,"&lt;0")*Cadeirante/30*HE$4</f>
        <v>0</v>
      </c>
      <c r="HF916" s="104">
        <f>SUMIF(CP916:CP919,"&lt;0")*Cadeirante/30*HF$4+SUMIF(CR916:CR919,"&lt;0")*Cadeirante/30*HF$4</f>
        <v>0</v>
      </c>
      <c r="HG916" s="104">
        <f>SUMIF(CT916:CT919,"&lt;0")*Cadeirante/30*HG$4+SUMIF(CV916:CV919,"&lt;0")*Cadeirante/30*HG$4</f>
        <v>0</v>
      </c>
      <c r="HH916" s="104">
        <f>SUMIF(CX916:CX919,"&lt;0")*Cadeirante/30*HH$4+SUMIF(CZ916:CZ919,"&lt;0")*Cadeirante/30*HH$4</f>
        <v>0</v>
      </c>
      <c r="HI916" s="104">
        <f>SUMIF(DB916:DB919,"&lt;0")*Cadeirante/30*HI$4+SUMIF(DD916:DD919,"&lt;0")*Cadeirante/30*HI$4</f>
        <v>0</v>
      </c>
      <c r="HJ916" s="104">
        <f>SUMIF(DF916:DF919,"&lt;0")*Cadeirante/30*HJ$4+SUMIF(DH916:DH919,"&lt;0")*Cadeirante/30*HJ$4</f>
        <v>0</v>
      </c>
      <c r="HK916" s="104">
        <f>SUMIF(DJ916:DJ919,"&lt;0")*Cadeirante/30*HK$4+SUMIF(DL916:DL919,"&lt;0")*Cadeirante/30*HK$4</f>
        <v>0</v>
      </c>
      <c r="HL916" s="104">
        <f>SUMIF(DN916:DN919,"&lt;0")*Cadeirante/30*HL$4+SUMIF(DP916:DP919,"&lt;0")*Cadeirante/30*HL$4</f>
        <v>0</v>
      </c>
      <c r="HM916" s="104">
        <f>SUMIF(DR916:DR919,"&lt;0")*Cadeirante/30*HM$4+SUMIF(DT916:DT919,"&lt;0")*Cadeirante/30*HM$4</f>
        <v>0</v>
      </c>
      <c r="HN916" s="104">
        <f>SUMIF(DV916:DV919,"&lt;0")*Cadeirante/30*HN$4+SUMIF(DX916:DX919,"&lt;0")*Cadeirante/30*HN$4</f>
        <v>0</v>
      </c>
      <c r="HO916" s="104">
        <f>SUMIF(DZ916:DZ919,"&lt;0")*Cadeirante/30*HO$4+SUMIF(EB916:EB919,"&lt;0")*Cadeirante/30*HO$4</f>
        <v>0</v>
      </c>
      <c r="HP916" s="104">
        <f>SUMIF(ED916:ED919,"&lt;0")*Cadeirante/30*HP$4+SUMIF(EF916:EF919,"&lt;0")*Cadeirante/30*HP$4</f>
        <v>0</v>
      </c>
      <c r="HQ916" s="64"/>
      <c r="HR916" s="64"/>
      <c r="HS916" s="64"/>
      <c r="HT916" s="64"/>
      <c r="HU916" s="64"/>
      <c r="HV916" s="64"/>
      <c r="HW916" s="176">
        <v>17629.309999999998</v>
      </c>
      <c r="HX916" s="64"/>
      <c r="HY916" s="280">
        <f>IF(ISTEXT(EM916), VALUE(EM916), EM916)</f>
        <v>0</v>
      </c>
      <c r="HZ916" s="280">
        <f>IF(ISTEXT(EN916), VALUE(EN916), EN916)</f>
        <v>0</v>
      </c>
      <c r="IA916" s="280">
        <f>IF(ISTEXT(EO916), VALUE(EO916), EO916)</f>
        <v>0</v>
      </c>
      <c r="IB916" s="64" t="b">
        <f>HW916=FE916</f>
        <v>0</v>
      </c>
      <c r="IC916" s="64"/>
    </row>
    <row r="917" spans="1:237" s="106" customFormat="1" ht="22.5" customHeight="1" x14ac:dyDescent="0.25">
      <c r="A917" s="368" t="s">
        <v>3996</v>
      </c>
      <c r="B917" s="369" t="s">
        <v>3997</v>
      </c>
      <c r="C917" s="370" t="s">
        <v>3229</v>
      </c>
      <c r="D917" s="371" t="s">
        <v>3993</v>
      </c>
      <c r="E917" s="371" t="s">
        <v>3998</v>
      </c>
      <c r="F917" s="372" t="s">
        <v>3222</v>
      </c>
      <c r="G917" s="372" t="s">
        <v>3223</v>
      </c>
      <c r="H917" s="373" t="s">
        <v>255</v>
      </c>
      <c r="I917" s="374" t="s">
        <v>3999</v>
      </c>
      <c r="J917" s="421" t="s">
        <v>3227</v>
      </c>
      <c r="K917" s="421" t="s">
        <v>3230</v>
      </c>
      <c r="L917" s="329">
        <f>CONTINUA!BV917</f>
        <v>0</v>
      </c>
      <c r="M917" s="329">
        <f>CONTINUA!BW917</f>
        <v>0</v>
      </c>
      <c r="N917" s="657">
        <v>4.617</v>
      </c>
      <c r="O917" s="658" t="s">
        <v>4245</v>
      </c>
      <c r="P917" s="659" t="s">
        <v>206</v>
      </c>
      <c r="Q917" s="400">
        <v>53</v>
      </c>
      <c r="R917" s="401"/>
      <c r="S917" s="400"/>
      <c r="T917" s="401"/>
      <c r="U917" s="400"/>
      <c r="V917" s="401"/>
      <c r="W917" s="400"/>
      <c r="X917" s="401"/>
      <c r="Y917" s="400"/>
      <c r="Z917" s="401"/>
      <c r="AA917" s="400"/>
      <c r="AB917" s="401"/>
      <c r="AC917" s="400"/>
      <c r="AD917" s="401"/>
      <c r="AE917" s="400"/>
      <c r="AF917" s="401"/>
      <c r="AG917" s="400"/>
      <c r="AH917" s="401"/>
      <c r="AI917" s="400"/>
      <c r="AJ917" s="401"/>
      <c r="AK917" s="400"/>
      <c r="AL917" s="401"/>
      <c r="AM917" s="400"/>
      <c r="AN917" s="401"/>
      <c r="AO917" s="400">
        <v>-1</v>
      </c>
      <c r="AP917" s="401"/>
      <c r="AQ917" s="400"/>
      <c r="AR917" s="401"/>
      <c r="AS917" s="400"/>
      <c r="AT917" s="401"/>
      <c r="AU917" s="400"/>
      <c r="AV917" s="401"/>
      <c r="AW917" s="400"/>
      <c r="AX917" s="401"/>
      <c r="AY917" s="400"/>
      <c r="AZ917" s="401"/>
      <c r="BA917" s="400"/>
      <c r="BB917" s="401"/>
      <c r="BC917" s="400"/>
      <c r="BD917" s="401"/>
      <c r="BE917" s="400"/>
      <c r="BF917" s="401"/>
      <c r="BG917" s="400"/>
      <c r="BH917" s="401"/>
      <c r="BI917" s="400"/>
      <c r="BJ917" s="401"/>
      <c r="BK917" s="400"/>
      <c r="BL917" s="401"/>
      <c r="BM917" s="400"/>
      <c r="BN917" s="401"/>
      <c r="BO917" s="400"/>
      <c r="BP917" s="401"/>
      <c r="BQ917" s="400"/>
      <c r="BR917" s="401"/>
      <c r="BS917" s="400"/>
      <c r="BT917" s="401"/>
      <c r="BU917" s="400"/>
      <c r="BV917" s="401"/>
      <c r="BW917" s="400"/>
      <c r="BX917" s="401"/>
      <c r="BY917" s="400"/>
      <c r="BZ917" s="401"/>
      <c r="CA917" s="400"/>
      <c r="CB917" s="401"/>
      <c r="CC917" s="400"/>
      <c r="CD917" s="401"/>
      <c r="CE917" s="400"/>
      <c r="CF917" s="401"/>
      <c r="CG917" s="400"/>
      <c r="CH917" s="401"/>
      <c r="CI917" s="400"/>
      <c r="CJ917" s="401"/>
      <c r="CK917" s="400"/>
      <c r="CL917" s="401"/>
      <c r="CM917" s="400"/>
      <c r="CN917" s="401"/>
      <c r="CO917" s="400"/>
      <c r="CP917" s="401"/>
      <c r="CQ917" s="400"/>
      <c r="CR917" s="401"/>
      <c r="CS917" s="400"/>
      <c r="CT917" s="401"/>
      <c r="CU917" s="400"/>
      <c r="CV917" s="401"/>
      <c r="CW917" s="400"/>
      <c r="CX917" s="401"/>
      <c r="CY917" s="400"/>
      <c r="CZ917" s="401"/>
      <c r="DA917" s="400"/>
      <c r="DB917" s="401"/>
      <c r="DC917" s="400"/>
      <c r="DD917" s="401"/>
      <c r="DE917" s="400"/>
      <c r="DF917" s="401"/>
      <c r="DG917" s="400"/>
      <c r="DH917" s="401"/>
      <c r="DI917" s="400"/>
      <c r="DJ917" s="401"/>
      <c r="DK917" s="400"/>
      <c r="DL917" s="401"/>
      <c r="DM917" s="400"/>
      <c r="DN917" s="401"/>
      <c r="DO917" s="400"/>
      <c r="DP917" s="401"/>
      <c r="DQ917" s="400"/>
      <c r="DR917" s="401"/>
      <c r="DS917" s="400"/>
      <c r="DT917" s="401"/>
      <c r="DU917" s="400"/>
      <c r="DV917" s="401"/>
      <c r="DW917" s="400"/>
      <c r="DX917" s="401"/>
      <c r="DY917" s="400"/>
      <c r="DZ917" s="401"/>
      <c r="EA917" s="400"/>
      <c r="EB917" s="401"/>
      <c r="EC917" s="400"/>
      <c r="ED917" s="401"/>
      <c r="EE917" s="400"/>
      <c r="EF917" s="401"/>
      <c r="EG917" s="400"/>
      <c r="EH917" s="401"/>
      <c r="EI917" s="400"/>
      <c r="EJ917" s="447"/>
      <c r="EK917" s="511"/>
      <c r="EL917" s="514"/>
      <c r="EM917" s="448"/>
      <c r="EN917" s="344"/>
      <c r="EO917" s="345"/>
      <c r="EP917" s="171">
        <f t="shared" si="1030"/>
        <v>53</v>
      </c>
      <c r="EQ917" s="171">
        <f t="shared" si="1031"/>
        <v>-1</v>
      </c>
      <c r="ER917" s="171">
        <f t="shared" si="1032"/>
        <v>0</v>
      </c>
      <c r="ES917" s="171">
        <f t="shared" si="1033"/>
        <v>0</v>
      </c>
      <c r="ET917" s="171">
        <f t="shared" si="1034"/>
        <v>0</v>
      </c>
      <c r="EU917" s="171">
        <f t="shared" si="1035"/>
        <v>0</v>
      </c>
      <c r="EV917" s="172">
        <f t="shared" si="1036"/>
        <v>52</v>
      </c>
      <c r="EW917" s="173"/>
      <c r="EX917" s="248">
        <f t="shared" si="1047"/>
        <v>0</v>
      </c>
      <c r="EY917" s="174">
        <f>(L917*regular)+(M917*Cadeirantee)</f>
        <v>0</v>
      </c>
      <c r="EZ917" s="249">
        <f>SUMIF(FG917:GJ917,"&gt;0")</f>
        <v>0</v>
      </c>
      <c r="FA917" s="249">
        <f>SUMIF(FG917:GJ917,"&lt;0")+SUMIF(GN917:HP917,"&lt;0")</f>
        <v>0</v>
      </c>
      <c r="FB917" s="174">
        <v>0</v>
      </c>
      <c r="FC917" s="126">
        <f>N917*km*'VALORES TABELA'!$B$13</f>
        <v>112.28544000000001</v>
      </c>
      <c r="FD917" s="250">
        <f t="shared" ref="FD917:FD920" si="1048">GL917</f>
        <v>0</v>
      </c>
      <c r="FE917" s="105"/>
      <c r="FF917" s="119"/>
      <c r="FG917" s="119"/>
      <c r="FH917" s="119"/>
      <c r="FI917" s="119"/>
      <c r="FJ917" s="119"/>
      <c r="FK917" s="119"/>
      <c r="FL917" s="119"/>
      <c r="FM917" s="119"/>
      <c r="FN917" s="119"/>
      <c r="FO917" s="119"/>
      <c r="FP917" s="119"/>
      <c r="FQ917" s="119"/>
      <c r="FR917" s="119"/>
      <c r="FS917" s="119"/>
      <c r="FT917" s="119"/>
      <c r="FU917" s="119"/>
      <c r="FV917" s="119"/>
      <c r="FW917" s="119"/>
      <c r="FX917" s="119"/>
      <c r="FY917" s="119"/>
      <c r="FZ917" s="119"/>
      <c r="GA917" s="119"/>
      <c r="GB917" s="119"/>
      <c r="GC917" s="119"/>
      <c r="GD917" s="119"/>
      <c r="GE917" s="119"/>
      <c r="GF917" s="119"/>
      <c r="GG917" s="119"/>
      <c r="GH917" s="119"/>
      <c r="GI917" s="119"/>
      <c r="GJ917" s="119"/>
      <c r="GK917" s="251"/>
      <c r="GL917" s="103">
        <f t="shared" si="1038"/>
        <v>0</v>
      </c>
      <c r="GM917" s="124"/>
      <c r="GN917" s="104"/>
      <c r="GO917" s="104"/>
      <c r="GP917" s="104"/>
      <c r="GQ917" s="104"/>
      <c r="GR917" s="104"/>
      <c r="GS917" s="104"/>
      <c r="GT917" s="104"/>
      <c r="GU917" s="104"/>
      <c r="GV917" s="104"/>
      <c r="GW917" s="104"/>
      <c r="GX917" s="104"/>
      <c r="GY917" s="104"/>
      <c r="GZ917" s="104"/>
      <c r="HA917" s="104"/>
      <c r="HB917" s="104"/>
      <c r="HC917" s="104"/>
      <c r="HD917" s="104"/>
      <c r="HE917" s="104"/>
      <c r="HF917" s="104"/>
      <c r="HG917" s="104"/>
      <c r="HH917" s="104"/>
      <c r="HI917" s="104"/>
      <c r="HJ917" s="104"/>
      <c r="HK917" s="104"/>
      <c r="HL917" s="104"/>
      <c r="HM917" s="104"/>
      <c r="HN917" s="104"/>
      <c r="HO917" s="104"/>
      <c r="HP917" s="104"/>
      <c r="HQ917" s="64"/>
      <c r="HR917" s="64"/>
      <c r="HS917" s="64"/>
      <c r="HT917" s="64"/>
      <c r="HU917" s="64"/>
      <c r="HV917" s="64"/>
      <c r="HW917" s="105"/>
      <c r="HX917" s="64"/>
      <c r="HY917" s="280">
        <f t="shared" ref="HY917:HY920" si="1049">IF(ISTEXT(EM917), VALUE(EM917), EM917)</f>
        <v>0</v>
      </c>
      <c r="HZ917" s="280">
        <f t="shared" ref="HZ917:HZ920" si="1050">IF(ISTEXT(EN917), VALUE(EN917), EN917)</f>
        <v>0</v>
      </c>
      <c r="IA917" s="280">
        <f t="shared" ref="IA917:IA920" si="1051">IF(ISTEXT(EO917), VALUE(EO917), EO917)</f>
        <v>0</v>
      </c>
      <c r="IB917" s="64"/>
      <c r="IC917" s="64"/>
    </row>
    <row r="918" spans="1:237" s="106" customFormat="1" ht="22.5" customHeight="1" x14ac:dyDescent="0.25">
      <c r="A918" s="368" t="s">
        <v>3996</v>
      </c>
      <c r="B918" s="369" t="s">
        <v>3997</v>
      </c>
      <c r="C918" s="375" t="s">
        <v>3229</v>
      </c>
      <c r="D918" s="371" t="s">
        <v>3993</v>
      </c>
      <c r="E918" s="371" t="s">
        <v>3998</v>
      </c>
      <c r="F918" s="376" t="s">
        <v>3222</v>
      </c>
      <c r="G918" s="376" t="s">
        <v>3223</v>
      </c>
      <c r="H918" s="373" t="s">
        <v>255</v>
      </c>
      <c r="I918" s="374" t="s">
        <v>3999</v>
      </c>
      <c r="J918" s="421" t="s">
        <v>3227</v>
      </c>
      <c r="K918" s="422" t="s">
        <v>3231</v>
      </c>
      <c r="L918" s="329">
        <f>CONTINUA!BV918</f>
        <v>0</v>
      </c>
      <c r="M918" s="329">
        <f>CONTINUA!BW918</f>
        <v>0</v>
      </c>
      <c r="N918" s="657"/>
      <c r="O918" s="658" t="s">
        <v>4245</v>
      </c>
      <c r="P918" s="659" t="s">
        <v>206</v>
      </c>
      <c r="Q918" s="400"/>
      <c r="R918" s="401"/>
      <c r="S918" s="400"/>
      <c r="T918" s="401"/>
      <c r="U918" s="400"/>
      <c r="V918" s="401"/>
      <c r="W918" s="400"/>
      <c r="X918" s="401"/>
      <c r="Y918" s="400"/>
      <c r="Z918" s="401"/>
      <c r="AA918" s="400"/>
      <c r="AB918" s="401"/>
      <c r="AC918" s="400"/>
      <c r="AD918" s="401"/>
      <c r="AE918" s="400"/>
      <c r="AF918" s="401"/>
      <c r="AG918" s="400"/>
      <c r="AH918" s="401"/>
      <c r="AI918" s="400"/>
      <c r="AJ918" s="401"/>
      <c r="AK918" s="400"/>
      <c r="AL918" s="401"/>
      <c r="AM918" s="400"/>
      <c r="AN918" s="401"/>
      <c r="AO918" s="400"/>
      <c r="AP918" s="401"/>
      <c r="AQ918" s="400"/>
      <c r="AR918" s="401"/>
      <c r="AS918" s="400"/>
      <c r="AT918" s="401"/>
      <c r="AU918" s="400"/>
      <c r="AV918" s="401"/>
      <c r="AW918" s="400"/>
      <c r="AX918" s="401"/>
      <c r="AY918" s="400"/>
      <c r="AZ918" s="401"/>
      <c r="BA918" s="400"/>
      <c r="BB918" s="401"/>
      <c r="BC918" s="400"/>
      <c r="BD918" s="401"/>
      <c r="BE918" s="400"/>
      <c r="BF918" s="401"/>
      <c r="BG918" s="400"/>
      <c r="BH918" s="401"/>
      <c r="BI918" s="400"/>
      <c r="BJ918" s="401"/>
      <c r="BK918" s="400"/>
      <c r="BL918" s="401"/>
      <c r="BM918" s="400"/>
      <c r="BN918" s="401"/>
      <c r="BO918" s="400"/>
      <c r="BP918" s="401"/>
      <c r="BQ918" s="400"/>
      <c r="BR918" s="401"/>
      <c r="BS918" s="400"/>
      <c r="BT918" s="401"/>
      <c r="BU918" s="400"/>
      <c r="BV918" s="401"/>
      <c r="BW918" s="400"/>
      <c r="BX918" s="401"/>
      <c r="BY918" s="400"/>
      <c r="BZ918" s="401"/>
      <c r="CA918" s="400"/>
      <c r="CB918" s="401"/>
      <c r="CC918" s="400"/>
      <c r="CD918" s="401"/>
      <c r="CE918" s="400"/>
      <c r="CF918" s="401"/>
      <c r="CG918" s="400"/>
      <c r="CH918" s="401"/>
      <c r="CI918" s="400"/>
      <c r="CJ918" s="401"/>
      <c r="CK918" s="400"/>
      <c r="CL918" s="401"/>
      <c r="CM918" s="400"/>
      <c r="CN918" s="401"/>
      <c r="CO918" s="400"/>
      <c r="CP918" s="401"/>
      <c r="CQ918" s="400"/>
      <c r="CR918" s="401"/>
      <c r="CS918" s="400"/>
      <c r="CT918" s="401"/>
      <c r="CU918" s="400"/>
      <c r="CV918" s="401"/>
      <c r="CW918" s="400"/>
      <c r="CX918" s="401"/>
      <c r="CY918" s="400"/>
      <c r="CZ918" s="401"/>
      <c r="DA918" s="400"/>
      <c r="DB918" s="401"/>
      <c r="DC918" s="400"/>
      <c r="DD918" s="401"/>
      <c r="DE918" s="400"/>
      <c r="DF918" s="401"/>
      <c r="DG918" s="400"/>
      <c r="DH918" s="401"/>
      <c r="DI918" s="400"/>
      <c r="DJ918" s="401"/>
      <c r="DK918" s="400"/>
      <c r="DL918" s="401"/>
      <c r="DM918" s="400"/>
      <c r="DN918" s="401"/>
      <c r="DO918" s="400"/>
      <c r="DP918" s="401"/>
      <c r="DQ918" s="400"/>
      <c r="DR918" s="401"/>
      <c r="DS918" s="400"/>
      <c r="DT918" s="401"/>
      <c r="DU918" s="400"/>
      <c r="DV918" s="401"/>
      <c r="DW918" s="400"/>
      <c r="DX918" s="401"/>
      <c r="DY918" s="400"/>
      <c r="DZ918" s="401"/>
      <c r="EA918" s="400"/>
      <c r="EB918" s="401"/>
      <c r="EC918" s="400"/>
      <c r="ED918" s="401"/>
      <c r="EE918" s="400"/>
      <c r="EF918" s="401"/>
      <c r="EG918" s="400"/>
      <c r="EH918" s="401"/>
      <c r="EI918" s="400"/>
      <c r="EJ918" s="447"/>
      <c r="EK918" s="511"/>
      <c r="EL918" s="514"/>
      <c r="EM918" s="448"/>
      <c r="EN918" s="344"/>
      <c r="EO918" s="345"/>
      <c r="EP918" s="171">
        <f t="shared" si="1030"/>
        <v>0</v>
      </c>
      <c r="EQ918" s="171">
        <f t="shared" si="1031"/>
        <v>0</v>
      </c>
      <c r="ER918" s="171">
        <f t="shared" si="1032"/>
        <v>0</v>
      </c>
      <c r="ES918" s="171">
        <f t="shared" si="1033"/>
        <v>0</v>
      </c>
      <c r="ET918" s="171">
        <f t="shared" si="1034"/>
        <v>0</v>
      </c>
      <c r="EU918" s="171">
        <f t="shared" si="1035"/>
        <v>0</v>
      </c>
      <c r="EV918" s="172">
        <f t="shared" si="1036"/>
        <v>0</v>
      </c>
      <c r="EW918" s="125"/>
      <c r="EX918" s="248">
        <f t="shared" si="1047"/>
        <v>0</v>
      </c>
      <c r="EY918" s="174">
        <f>(L918*regular)+(M918*Cadeirantee)</f>
        <v>0</v>
      </c>
      <c r="EZ918" s="249">
        <f>SUMIF(FG918:GJ918,"&gt;0")</f>
        <v>0</v>
      </c>
      <c r="FA918" s="249">
        <f>SUMIF(FG918:GJ918,"&lt;0")+SUMIF(GN918:HP918,"&lt;0")</f>
        <v>0</v>
      </c>
      <c r="FB918" s="174">
        <v>0</v>
      </c>
      <c r="FC918" s="126">
        <f>N918*km*'VALORES TABELA'!$B$13</f>
        <v>0</v>
      </c>
      <c r="FD918" s="250">
        <f t="shared" si="1048"/>
        <v>0</v>
      </c>
      <c r="FE918" s="105"/>
      <c r="FF918" s="108"/>
      <c r="FG918" s="108"/>
      <c r="FH918" s="108"/>
      <c r="FI918" s="108"/>
      <c r="FJ918" s="108"/>
      <c r="FK918" s="108"/>
      <c r="FL918" s="108"/>
      <c r="FM918" s="108"/>
      <c r="FN918" s="108"/>
      <c r="FO918" s="108"/>
      <c r="FP918" s="108"/>
      <c r="FQ918" s="108"/>
      <c r="FR918" s="108"/>
      <c r="FS918" s="108"/>
      <c r="FT918" s="108"/>
      <c r="FU918" s="108"/>
      <c r="FV918" s="108"/>
      <c r="FW918" s="108"/>
      <c r="FX918" s="108"/>
      <c r="FY918" s="108"/>
      <c r="FZ918" s="108"/>
      <c r="GA918" s="108"/>
      <c r="GB918" s="108"/>
      <c r="GC918" s="108"/>
      <c r="GD918" s="108"/>
      <c r="GE918" s="108"/>
      <c r="GF918" s="108"/>
      <c r="GG918" s="108"/>
      <c r="GH918" s="108"/>
      <c r="GI918" s="108"/>
      <c r="GJ918" s="108"/>
      <c r="GK918" s="251"/>
      <c r="GL918" s="103">
        <f t="shared" si="1038"/>
        <v>0</v>
      </c>
      <c r="GM918" s="124"/>
      <c r="GN918" s="104"/>
      <c r="GO918" s="104"/>
      <c r="GP918" s="104"/>
      <c r="GQ918" s="104"/>
      <c r="GR918" s="104"/>
      <c r="GS918" s="104"/>
      <c r="GT918" s="104"/>
      <c r="GU918" s="104"/>
      <c r="GV918" s="104"/>
      <c r="GW918" s="104"/>
      <c r="GX918" s="104"/>
      <c r="GY918" s="104"/>
      <c r="GZ918" s="104"/>
      <c r="HA918" s="104"/>
      <c r="HB918" s="104"/>
      <c r="HC918" s="104"/>
      <c r="HD918" s="104"/>
      <c r="HE918" s="104"/>
      <c r="HF918" s="104"/>
      <c r="HG918" s="104"/>
      <c r="HH918" s="104"/>
      <c r="HI918" s="104"/>
      <c r="HJ918" s="104"/>
      <c r="HK918" s="104"/>
      <c r="HL918" s="104"/>
      <c r="HM918" s="104"/>
      <c r="HN918" s="104"/>
      <c r="HO918" s="104"/>
      <c r="HP918" s="104"/>
      <c r="HQ918" s="64"/>
      <c r="HR918" s="64"/>
      <c r="HS918" s="64"/>
      <c r="HT918" s="64"/>
      <c r="HU918" s="64"/>
      <c r="HV918" s="64"/>
      <c r="HW918" s="105"/>
      <c r="HX918" s="64"/>
      <c r="HY918" s="280">
        <f t="shared" si="1049"/>
        <v>0</v>
      </c>
      <c r="HZ918" s="280">
        <f t="shared" si="1050"/>
        <v>0</v>
      </c>
      <c r="IA918" s="280">
        <f t="shared" si="1051"/>
        <v>0</v>
      </c>
      <c r="IB918" s="64"/>
      <c r="IC918" s="64"/>
    </row>
    <row r="919" spans="1:237" s="106" customFormat="1" ht="22.5" customHeight="1" x14ac:dyDescent="0.25">
      <c r="A919" s="368" t="s">
        <v>3996</v>
      </c>
      <c r="B919" s="369" t="s">
        <v>3997</v>
      </c>
      <c r="C919" s="375" t="s">
        <v>3229</v>
      </c>
      <c r="D919" s="371" t="s">
        <v>3993</v>
      </c>
      <c r="E919" s="371" t="s">
        <v>3998</v>
      </c>
      <c r="F919" s="376" t="s">
        <v>3222</v>
      </c>
      <c r="G919" s="376" t="s">
        <v>3223</v>
      </c>
      <c r="H919" s="373" t="s">
        <v>255</v>
      </c>
      <c r="I919" s="374" t="s">
        <v>3999</v>
      </c>
      <c r="J919" s="421" t="s">
        <v>3227</v>
      </c>
      <c r="K919" s="423" t="s">
        <v>3232</v>
      </c>
      <c r="L919" s="329">
        <f>CONTINUA!BV919</f>
        <v>0</v>
      </c>
      <c r="M919" s="329">
        <f>CONTINUA!BW919</f>
        <v>0</v>
      </c>
      <c r="N919" s="657"/>
      <c r="O919" s="658" t="s">
        <v>4245</v>
      </c>
      <c r="P919" s="659" t="s">
        <v>206</v>
      </c>
      <c r="Q919" s="400"/>
      <c r="R919" s="401"/>
      <c r="S919" s="400"/>
      <c r="T919" s="401"/>
      <c r="U919" s="400"/>
      <c r="V919" s="401"/>
      <c r="W919" s="400"/>
      <c r="X919" s="401"/>
      <c r="Y919" s="400"/>
      <c r="Z919" s="401"/>
      <c r="AA919" s="400"/>
      <c r="AB919" s="401"/>
      <c r="AC919" s="400"/>
      <c r="AD919" s="401"/>
      <c r="AE919" s="400"/>
      <c r="AF919" s="401"/>
      <c r="AG919" s="400"/>
      <c r="AH919" s="401"/>
      <c r="AI919" s="400"/>
      <c r="AJ919" s="401"/>
      <c r="AK919" s="400"/>
      <c r="AL919" s="401"/>
      <c r="AM919" s="400"/>
      <c r="AN919" s="401"/>
      <c r="AO919" s="400"/>
      <c r="AP919" s="401"/>
      <c r="AQ919" s="400"/>
      <c r="AR919" s="401"/>
      <c r="AS919" s="400"/>
      <c r="AT919" s="401"/>
      <c r="AU919" s="400"/>
      <c r="AV919" s="401"/>
      <c r="AW919" s="400"/>
      <c r="AX919" s="401"/>
      <c r="AY919" s="400"/>
      <c r="AZ919" s="401"/>
      <c r="BA919" s="400"/>
      <c r="BB919" s="401"/>
      <c r="BC919" s="400"/>
      <c r="BD919" s="401"/>
      <c r="BE919" s="400"/>
      <c r="BF919" s="401"/>
      <c r="BG919" s="400"/>
      <c r="BH919" s="401"/>
      <c r="BI919" s="400"/>
      <c r="BJ919" s="401"/>
      <c r="BK919" s="400"/>
      <c r="BL919" s="401"/>
      <c r="BM919" s="400"/>
      <c r="BN919" s="401"/>
      <c r="BO919" s="400"/>
      <c r="BP919" s="401"/>
      <c r="BQ919" s="400"/>
      <c r="BR919" s="401"/>
      <c r="BS919" s="400"/>
      <c r="BT919" s="401"/>
      <c r="BU919" s="400"/>
      <c r="BV919" s="401"/>
      <c r="BW919" s="400"/>
      <c r="BX919" s="401"/>
      <c r="BY919" s="400"/>
      <c r="BZ919" s="401"/>
      <c r="CA919" s="400"/>
      <c r="CB919" s="401"/>
      <c r="CC919" s="400"/>
      <c r="CD919" s="401"/>
      <c r="CE919" s="400"/>
      <c r="CF919" s="401"/>
      <c r="CG919" s="400"/>
      <c r="CH919" s="401"/>
      <c r="CI919" s="400"/>
      <c r="CJ919" s="401"/>
      <c r="CK919" s="400"/>
      <c r="CL919" s="401"/>
      <c r="CM919" s="400"/>
      <c r="CN919" s="401"/>
      <c r="CO919" s="400"/>
      <c r="CP919" s="401"/>
      <c r="CQ919" s="400"/>
      <c r="CR919" s="401"/>
      <c r="CS919" s="400"/>
      <c r="CT919" s="401"/>
      <c r="CU919" s="400"/>
      <c r="CV919" s="401"/>
      <c r="CW919" s="400"/>
      <c r="CX919" s="401"/>
      <c r="CY919" s="400"/>
      <c r="CZ919" s="401"/>
      <c r="DA919" s="400"/>
      <c r="DB919" s="401"/>
      <c r="DC919" s="400"/>
      <c r="DD919" s="401"/>
      <c r="DE919" s="400"/>
      <c r="DF919" s="401"/>
      <c r="DG919" s="400"/>
      <c r="DH919" s="401"/>
      <c r="DI919" s="400"/>
      <c r="DJ919" s="401"/>
      <c r="DK919" s="400"/>
      <c r="DL919" s="401"/>
      <c r="DM919" s="400"/>
      <c r="DN919" s="401"/>
      <c r="DO919" s="400"/>
      <c r="DP919" s="401"/>
      <c r="DQ919" s="400"/>
      <c r="DR919" s="401"/>
      <c r="DS919" s="400"/>
      <c r="DT919" s="401"/>
      <c r="DU919" s="400"/>
      <c r="DV919" s="401"/>
      <c r="DW919" s="400"/>
      <c r="DX919" s="401"/>
      <c r="DY919" s="400"/>
      <c r="DZ919" s="401"/>
      <c r="EA919" s="400"/>
      <c r="EB919" s="401"/>
      <c r="EC919" s="400"/>
      <c r="ED919" s="401"/>
      <c r="EE919" s="400"/>
      <c r="EF919" s="401"/>
      <c r="EG919" s="400"/>
      <c r="EH919" s="401"/>
      <c r="EI919" s="400"/>
      <c r="EJ919" s="447"/>
      <c r="EK919" s="511"/>
      <c r="EL919" s="514"/>
      <c r="EM919" s="448"/>
      <c r="EN919" s="344"/>
      <c r="EO919" s="345"/>
      <c r="EP919" s="171">
        <f t="shared" si="1030"/>
        <v>0</v>
      </c>
      <c r="EQ919" s="171">
        <f t="shared" si="1031"/>
        <v>0</v>
      </c>
      <c r="ER919" s="171">
        <f t="shared" si="1032"/>
        <v>0</v>
      </c>
      <c r="ES919" s="171">
        <f t="shared" si="1033"/>
        <v>0</v>
      </c>
      <c r="ET919" s="171">
        <f t="shared" si="1034"/>
        <v>0</v>
      </c>
      <c r="EU919" s="171">
        <f t="shared" si="1035"/>
        <v>0</v>
      </c>
      <c r="EV919" s="172">
        <f t="shared" si="1036"/>
        <v>0</v>
      </c>
      <c r="EW919" s="127"/>
      <c r="EX919" s="248">
        <f t="shared" si="1047"/>
        <v>0</v>
      </c>
      <c r="EY919" s="174">
        <f>(L919*regular)+(M919*Cadeirantee)</f>
        <v>0</v>
      </c>
      <c r="EZ919" s="249">
        <f>SUMIF(FG919:GJ919,"&gt;0")</f>
        <v>0</v>
      </c>
      <c r="FA919" s="249">
        <f>SUMIF(FG919:GJ919,"&lt;0")+SUMIF(GN919:HP919,"&lt;0")</f>
        <v>0</v>
      </c>
      <c r="FB919" s="174">
        <v>0</v>
      </c>
      <c r="FC919" s="126">
        <f>N919*km*'VALORES TABELA'!$B$13</f>
        <v>0</v>
      </c>
      <c r="FD919" s="250">
        <f t="shared" si="1048"/>
        <v>0</v>
      </c>
      <c r="FE919" s="105"/>
      <c r="FF919" s="118"/>
      <c r="FG919" s="118"/>
      <c r="FH919" s="118"/>
      <c r="FI919" s="118"/>
      <c r="FJ919" s="118"/>
      <c r="FK919" s="118"/>
      <c r="FL919" s="118"/>
      <c r="FM919" s="118"/>
      <c r="FN919" s="118"/>
      <c r="FO919" s="118"/>
      <c r="FP919" s="118"/>
      <c r="FQ919" s="118"/>
      <c r="FR919" s="118"/>
      <c r="FS919" s="118"/>
      <c r="FT919" s="118"/>
      <c r="FU919" s="118"/>
      <c r="FV919" s="118"/>
      <c r="FW919" s="118"/>
      <c r="FX919" s="118"/>
      <c r="FY919" s="118"/>
      <c r="FZ919" s="118"/>
      <c r="GA919" s="118"/>
      <c r="GB919" s="118"/>
      <c r="GC919" s="118"/>
      <c r="GD919" s="118"/>
      <c r="GE919" s="118"/>
      <c r="GF919" s="118"/>
      <c r="GG919" s="118"/>
      <c r="GH919" s="118"/>
      <c r="GI919" s="118"/>
      <c r="GJ919" s="118"/>
      <c r="GK919" s="252"/>
      <c r="GL919" s="103">
        <f t="shared" si="1038"/>
        <v>0</v>
      </c>
      <c r="GM919" s="124"/>
      <c r="GN919" s="104"/>
      <c r="GO919" s="104"/>
      <c r="GP919" s="104"/>
      <c r="GQ919" s="104"/>
      <c r="GR919" s="104"/>
      <c r="GS919" s="104"/>
      <c r="GT919" s="104"/>
      <c r="GU919" s="104"/>
      <c r="GV919" s="104"/>
      <c r="GW919" s="104"/>
      <c r="GX919" s="104"/>
      <c r="GY919" s="104"/>
      <c r="GZ919" s="104"/>
      <c r="HA919" s="104"/>
      <c r="HB919" s="104"/>
      <c r="HC919" s="104"/>
      <c r="HD919" s="104"/>
      <c r="HE919" s="104"/>
      <c r="HF919" s="104"/>
      <c r="HG919" s="104"/>
      <c r="HH919" s="104"/>
      <c r="HI919" s="104"/>
      <c r="HJ919" s="104"/>
      <c r="HK919" s="104"/>
      <c r="HL919" s="104"/>
      <c r="HM919" s="104"/>
      <c r="HN919" s="104"/>
      <c r="HO919" s="104"/>
      <c r="HP919" s="104"/>
      <c r="HQ919" s="64"/>
      <c r="HR919" s="65"/>
      <c r="HS919" s="65"/>
      <c r="HT919" s="65"/>
      <c r="HU919" s="65"/>
      <c r="HV919" s="65"/>
      <c r="HW919" s="105"/>
      <c r="HX919" s="65"/>
      <c r="HY919" s="280">
        <f t="shared" si="1049"/>
        <v>0</v>
      </c>
      <c r="HZ919" s="280">
        <f t="shared" si="1050"/>
        <v>0</v>
      </c>
      <c r="IA919" s="280">
        <f t="shared" si="1051"/>
        <v>0</v>
      </c>
      <c r="IB919" s="65"/>
      <c r="IC919" s="65"/>
    </row>
    <row r="920" spans="1:237" s="106" customFormat="1" ht="22.5" customHeight="1" thickBot="1" x14ac:dyDescent="0.3">
      <c r="A920" s="377" t="s">
        <v>3996</v>
      </c>
      <c r="B920" s="378" t="s">
        <v>3997</v>
      </c>
      <c r="C920" s="379" t="s">
        <v>3229</v>
      </c>
      <c r="D920" s="380" t="s">
        <v>3993</v>
      </c>
      <c r="E920" s="380" t="s">
        <v>3998</v>
      </c>
      <c r="F920" s="381" t="s">
        <v>3222</v>
      </c>
      <c r="G920" s="381" t="s">
        <v>3223</v>
      </c>
      <c r="H920" s="382" t="s">
        <v>255</v>
      </c>
      <c r="I920" s="383" t="s">
        <v>3999</v>
      </c>
      <c r="J920" s="421" t="s">
        <v>3227</v>
      </c>
      <c r="K920" s="424" t="s">
        <v>60</v>
      </c>
      <c r="L920" s="329">
        <f>CONTINUA!BV920</f>
        <v>0</v>
      </c>
      <c r="M920" s="329">
        <f>CONTINUA!BW920</f>
        <v>0</v>
      </c>
      <c r="N920" s="657"/>
      <c r="O920" s="658" t="s">
        <v>4245</v>
      </c>
      <c r="P920" s="659" t="s">
        <v>206</v>
      </c>
      <c r="Q920" s="400"/>
      <c r="R920" s="401"/>
      <c r="S920" s="400"/>
      <c r="T920" s="401"/>
      <c r="U920" s="400"/>
      <c r="V920" s="401"/>
      <c r="W920" s="400"/>
      <c r="X920" s="401"/>
      <c r="Y920" s="400"/>
      <c r="Z920" s="401"/>
      <c r="AA920" s="400"/>
      <c r="AB920" s="401"/>
      <c r="AC920" s="400"/>
      <c r="AD920" s="401"/>
      <c r="AE920" s="400"/>
      <c r="AF920" s="401"/>
      <c r="AG920" s="400"/>
      <c r="AH920" s="401"/>
      <c r="AI920" s="400"/>
      <c r="AJ920" s="401"/>
      <c r="AK920" s="400"/>
      <c r="AL920" s="401"/>
      <c r="AM920" s="400"/>
      <c r="AN920" s="401"/>
      <c r="AO920" s="400"/>
      <c r="AP920" s="401"/>
      <c r="AQ920" s="400"/>
      <c r="AR920" s="401"/>
      <c r="AS920" s="400"/>
      <c r="AT920" s="401"/>
      <c r="AU920" s="400"/>
      <c r="AV920" s="401"/>
      <c r="AW920" s="400"/>
      <c r="AX920" s="401"/>
      <c r="AY920" s="400"/>
      <c r="AZ920" s="401"/>
      <c r="BA920" s="400"/>
      <c r="BB920" s="401"/>
      <c r="BC920" s="400"/>
      <c r="BD920" s="401"/>
      <c r="BE920" s="400"/>
      <c r="BF920" s="401"/>
      <c r="BG920" s="400"/>
      <c r="BH920" s="401"/>
      <c r="BI920" s="400"/>
      <c r="BJ920" s="401"/>
      <c r="BK920" s="400"/>
      <c r="BL920" s="401"/>
      <c r="BM920" s="400"/>
      <c r="BN920" s="401"/>
      <c r="BO920" s="400"/>
      <c r="BP920" s="401"/>
      <c r="BQ920" s="400"/>
      <c r="BR920" s="401"/>
      <c r="BS920" s="400"/>
      <c r="BT920" s="401"/>
      <c r="BU920" s="400"/>
      <c r="BV920" s="401"/>
      <c r="BW920" s="400"/>
      <c r="BX920" s="401"/>
      <c r="BY920" s="400"/>
      <c r="BZ920" s="401"/>
      <c r="CA920" s="400"/>
      <c r="CB920" s="401"/>
      <c r="CC920" s="400"/>
      <c r="CD920" s="401"/>
      <c r="CE920" s="400"/>
      <c r="CF920" s="401"/>
      <c r="CG920" s="400"/>
      <c r="CH920" s="401"/>
      <c r="CI920" s="400"/>
      <c r="CJ920" s="401"/>
      <c r="CK920" s="400"/>
      <c r="CL920" s="401"/>
      <c r="CM920" s="400"/>
      <c r="CN920" s="401"/>
      <c r="CO920" s="400"/>
      <c r="CP920" s="401"/>
      <c r="CQ920" s="400"/>
      <c r="CR920" s="401"/>
      <c r="CS920" s="400"/>
      <c r="CT920" s="401"/>
      <c r="CU920" s="400"/>
      <c r="CV920" s="401"/>
      <c r="CW920" s="400"/>
      <c r="CX920" s="401"/>
      <c r="CY920" s="400"/>
      <c r="CZ920" s="401"/>
      <c r="DA920" s="400"/>
      <c r="DB920" s="401"/>
      <c r="DC920" s="400"/>
      <c r="DD920" s="401"/>
      <c r="DE920" s="400"/>
      <c r="DF920" s="401"/>
      <c r="DG920" s="400"/>
      <c r="DH920" s="401"/>
      <c r="DI920" s="400"/>
      <c r="DJ920" s="401"/>
      <c r="DK920" s="400"/>
      <c r="DL920" s="401"/>
      <c r="DM920" s="400"/>
      <c r="DN920" s="401"/>
      <c r="DO920" s="400"/>
      <c r="DP920" s="401"/>
      <c r="DQ920" s="400"/>
      <c r="DR920" s="401"/>
      <c r="DS920" s="400"/>
      <c r="DT920" s="401"/>
      <c r="DU920" s="400"/>
      <c r="DV920" s="401"/>
      <c r="DW920" s="400"/>
      <c r="DX920" s="401"/>
      <c r="DY920" s="400"/>
      <c r="DZ920" s="401"/>
      <c r="EA920" s="400"/>
      <c r="EB920" s="401"/>
      <c r="EC920" s="400"/>
      <c r="ED920" s="401"/>
      <c r="EE920" s="400"/>
      <c r="EF920" s="401"/>
      <c r="EG920" s="400"/>
      <c r="EH920" s="401"/>
      <c r="EI920" s="400"/>
      <c r="EJ920" s="447"/>
      <c r="EK920" s="512"/>
      <c r="EL920" s="515"/>
      <c r="EM920" s="450"/>
      <c r="EN920" s="348"/>
      <c r="EO920" s="348"/>
      <c r="EP920" s="179">
        <f t="shared" si="1030"/>
        <v>0</v>
      </c>
      <c r="EQ920" s="179">
        <f t="shared" si="1031"/>
        <v>0</v>
      </c>
      <c r="ER920" s="179">
        <f t="shared" si="1032"/>
        <v>0</v>
      </c>
      <c r="ES920" s="179">
        <f t="shared" si="1033"/>
        <v>0</v>
      </c>
      <c r="ET920" s="179">
        <f t="shared" si="1034"/>
        <v>0</v>
      </c>
      <c r="EU920" s="179">
        <f t="shared" si="1035"/>
        <v>0</v>
      </c>
      <c r="EV920" s="172">
        <f t="shared" si="1036"/>
        <v>0</v>
      </c>
      <c r="EW920" s="253"/>
      <c r="EX920" s="254">
        <v>0</v>
      </c>
      <c r="EY920" s="180">
        <v>0</v>
      </c>
      <c r="EZ920" s="255">
        <v>0</v>
      </c>
      <c r="FA920" s="255">
        <v>0</v>
      </c>
      <c r="FB920" s="180">
        <f>SUM(FF920:GI920)/2</f>
        <v>0</v>
      </c>
      <c r="FC920" s="256">
        <f>N920*km*'VALORES TABELA'!$B$13</f>
        <v>0</v>
      </c>
      <c r="FD920" s="250">
        <f t="shared" si="1048"/>
        <v>0</v>
      </c>
      <c r="FE920" s="257"/>
      <c r="FF920" s="181">
        <f>((Q920+S920)*Percapita)+((R920+T920)*Cadeirante)</f>
        <v>0</v>
      </c>
      <c r="FG920" s="181">
        <f>((U920+W920)*Percapita/30*FG$4)+((V920+X920)*Cadeirante/30*FG$4)</f>
        <v>0</v>
      </c>
      <c r="FH920" s="181">
        <f>((Y920+AA920)*Percapita/30*FH$4)+((Z920+AB920)*Cadeirante/30*FH$4)</f>
        <v>0</v>
      </c>
      <c r="FI920" s="181">
        <f>((AC920+AE920)*Percapita/30*FI$4)+((AD920+AF920)*Cadeirante/30*FI$4)</f>
        <v>0</v>
      </c>
      <c r="FJ920" s="181">
        <f>((AG920+AI920)*Percapita/30*FJ$4)+((AH920+AJ920)*Cadeirante/30*FJ$4)</f>
        <v>0</v>
      </c>
      <c r="FK920" s="181">
        <f>((AK920+AM920)*Percapita/30*FK$4)+((AL920+AN920)*Cadeirante/30*FK$4)</f>
        <v>0</v>
      </c>
      <c r="FL920" s="181">
        <f>((AO920+AQ920)*Percapita/30*FL$4)+((AP920+AR920)*Cadeirante/30*FL$4)</f>
        <v>0</v>
      </c>
      <c r="FM920" s="181">
        <f>((AS920+AU920)*Percapita/30*FM$4)+((AT920+AV920)*Cadeirante/30*FM$4)</f>
        <v>0</v>
      </c>
      <c r="FN920" s="181">
        <f>((AW920+AY920)*Percapita/30*FN$4)+((AX920+AZ920)*Cadeirante/30*FN$4)</f>
        <v>0</v>
      </c>
      <c r="FO920" s="181">
        <f>((BA920+BC920)*Percapita/30*FO$4)+((BB920+BD920)*Cadeirante/30*FO$4)</f>
        <v>0</v>
      </c>
      <c r="FP920" s="181">
        <f>((BE920+BG920)*Percapita/30*FP$4)+((BF920+BH920)*Cadeirante/30*FP$4)</f>
        <v>0</v>
      </c>
      <c r="FQ920" s="181">
        <f>((BI920+BK920)*Percapita/30*FQ$4)+((BJ920+BL920)*Cadeirante/30*FQ$4)</f>
        <v>0</v>
      </c>
      <c r="FR920" s="181">
        <f>((BM920+BO920)*Percapita/30*FR$4)+((BN920+BP920)*Cadeirante/30*FR$4)</f>
        <v>0</v>
      </c>
      <c r="FS920" s="181">
        <f>((BQ920+BS920)*Percapita/30*FS$4)+((BR920+BT920)*Cadeirante/30*FS$4)</f>
        <v>0</v>
      </c>
      <c r="FT920" s="181">
        <f>((BU920+BW920)*Percapita/30*FT$4)+((BV920+BX920)*Cadeirante/30*FT$4)</f>
        <v>0</v>
      </c>
      <c r="FU920" s="181">
        <f>((BY920+CA920)*Percapita/30*FU$4)+((BZ920+CB920)*Cadeirante/30*FU$4)</f>
        <v>0</v>
      </c>
      <c r="FV920" s="181">
        <f>((CC920+CE920)*Percapita/30*FV$4)+((CD920+CF920)*Cadeirante/30*FV$4)</f>
        <v>0</v>
      </c>
      <c r="FW920" s="181">
        <f>((CG920+CI920)*Percapita/30*FW$4)+((CI920+CK920)*Cadeirante/30*FW$4)</f>
        <v>0</v>
      </c>
      <c r="FX920" s="181">
        <f>((CK920+CM920)*Percapita/30*FX$4)+((CL920+CN920)*Cadeirante/30*FX$4)</f>
        <v>0</v>
      </c>
      <c r="FY920" s="181">
        <f>((CO920+CQ920)*Percapita/30*FY$4)+((CP920+CR920)*Cadeirante/30*FY$4)</f>
        <v>0</v>
      </c>
      <c r="FZ920" s="181">
        <f>((CS920+CU920)*Percapita/30*FZ$4)+((CT920+CV920)*Cadeirante/30*FZ$4)</f>
        <v>0</v>
      </c>
      <c r="GA920" s="181">
        <f>((CW920+CY920)*Percapita/30*GA$4)+((CX920+CZ920)*Cadeirante/30*GA$4)</f>
        <v>0</v>
      </c>
      <c r="GB920" s="181">
        <f>((DA920+DC920)*Percapita/30*GB$4)+((DB920+DD920)*Cadeirante/30*GB$4)</f>
        <v>0</v>
      </c>
      <c r="GC920" s="181">
        <f>((DE920+DG920)*Percapita/30*GC$4)+((DF920+DH920)*Cadeirante/30*GC$4)</f>
        <v>0</v>
      </c>
      <c r="GD920" s="181">
        <f>((DI920+DK920)*Percapita/30*GD$4)+((DJ920+DL920)*Cadeirante/30*GD$4)</f>
        <v>0</v>
      </c>
      <c r="GE920" s="181">
        <f>((DM920+DO920)*Percapita/30*GE$4)+((DN920+DP920)*Cadeirante/30*GE$4)</f>
        <v>0</v>
      </c>
      <c r="GF920" s="181">
        <f>((DQ920+DS920)*Percapita/30*GF$4)+((DR920+DT920)*Cadeirante/30*GF$4)</f>
        <v>0</v>
      </c>
      <c r="GG920" s="181">
        <f>((DU920+DW920)*Percapita/30*GG$4)+((DV920+DX920)*Cadeirante/30*GG$4)</f>
        <v>0</v>
      </c>
      <c r="GH920" s="181">
        <f>((DY920+EA920)*Percapita/30*GH$4)+((DZ920+EB920)*Cadeirante/30*GH$4)</f>
        <v>0</v>
      </c>
      <c r="GI920" s="181">
        <f>((EC920+EE920)*Percapita/30*GI$4)+((ED920+EF920)*Cadeirante/30*GI$4)</f>
        <v>0</v>
      </c>
      <c r="GJ920" s="181">
        <f>((EG920+EI920)*Percapita)+((EH920+EJ920)*Cadeirante)</f>
        <v>0</v>
      </c>
      <c r="GK920" s="258"/>
      <c r="GL920" s="103">
        <f t="shared" si="1038"/>
        <v>0</v>
      </c>
      <c r="GM920" s="124"/>
      <c r="GN920" s="182"/>
      <c r="GO920" s="182"/>
      <c r="GP920" s="182"/>
      <c r="GQ920" s="182"/>
      <c r="GR920" s="182"/>
      <c r="GS920" s="182"/>
      <c r="GT920" s="182"/>
      <c r="GU920" s="182"/>
      <c r="GV920" s="182"/>
      <c r="GW920" s="182"/>
      <c r="GX920" s="182"/>
      <c r="GY920" s="182"/>
      <c r="GZ920" s="182"/>
      <c r="HA920" s="182"/>
      <c r="HB920" s="182"/>
      <c r="HC920" s="182"/>
      <c r="HD920" s="182"/>
      <c r="HE920" s="182"/>
      <c r="HF920" s="182"/>
      <c r="HG920" s="182"/>
      <c r="HH920" s="182"/>
      <c r="HI920" s="182"/>
      <c r="HJ920" s="182"/>
      <c r="HK920" s="182"/>
      <c r="HL920" s="182"/>
      <c r="HM920" s="182"/>
      <c r="HN920" s="182"/>
      <c r="HO920" s="182"/>
      <c r="HP920" s="259"/>
      <c r="HQ920" s="64"/>
      <c r="HW920" s="257"/>
      <c r="HY920" s="280">
        <f t="shared" si="1049"/>
        <v>0</v>
      </c>
      <c r="HZ920" s="280">
        <f t="shared" si="1050"/>
        <v>0</v>
      </c>
      <c r="IA920" s="280">
        <f t="shared" si="1051"/>
        <v>0</v>
      </c>
    </row>
    <row r="921" spans="1:237" s="106" customFormat="1" ht="22.5" customHeight="1" x14ac:dyDescent="0.25">
      <c r="A921" t="s">
        <v>4000</v>
      </c>
      <c r="B921" s="522" t="s">
        <v>4001</v>
      </c>
      <c r="C921" s="523">
        <v>1</v>
      </c>
      <c r="D921" s="524" t="s">
        <v>3993</v>
      </c>
      <c r="E921" s="524" t="s">
        <v>4002</v>
      </c>
      <c r="F921" s="525" t="s">
        <v>3222</v>
      </c>
      <c r="G921" s="525" t="s">
        <v>3223</v>
      </c>
      <c r="H921" s="350" t="s">
        <v>255</v>
      </c>
      <c r="I921" s="351" t="s">
        <v>4003</v>
      </c>
      <c r="J921" s="409" t="s">
        <v>3227</v>
      </c>
      <c r="K921" s="410" t="s">
        <v>3228</v>
      </c>
      <c r="L921" s="329">
        <f>CONTINUA!BV921</f>
        <v>0</v>
      </c>
      <c r="M921" s="329">
        <f>CONTINUA!BW921</f>
        <v>0</v>
      </c>
      <c r="N921" s="657"/>
      <c r="O921" s="658" t="s">
        <v>4245</v>
      </c>
      <c r="P921" s="659" t="s">
        <v>206</v>
      </c>
      <c r="Q921" s="400">
        <v>26</v>
      </c>
      <c r="R921" s="401"/>
      <c r="S921" s="400"/>
      <c r="T921" s="401"/>
      <c r="U921" s="400"/>
      <c r="V921" s="401"/>
      <c r="W921" s="400"/>
      <c r="X921" s="401"/>
      <c r="Y921" s="400"/>
      <c r="Z921" s="401"/>
      <c r="AA921" s="400"/>
      <c r="AB921" s="401"/>
      <c r="AC921" s="400"/>
      <c r="AD921" s="401"/>
      <c r="AE921" s="400"/>
      <c r="AF921" s="401"/>
      <c r="AG921" s="400"/>
      <c r="AH921" s="401"/>
      <c r="AI921" s="400"/>
      <c r="AJ921" s="401"/>
      <c r="AK921" s="400"/>
      <c r="AL921" s="401"/>
      <c r="AM921" s="400"/>
      <c r="AN921" s="401"/>
      <c r="AO921" s="400"/>
      <c r="AP921" s="401"/>
      <c r="AQ921" s="400"/>
      <c r="AR921" s="401"/>
      <c r="AS921" s="400"/>
      <c r="AT921" s="401"/>
      <c r="AU921" s="400"/>
      <c r="AV921" s="401"/>
      <c r="AW921" s="400"/>
      <c r="AX921" s="401"/>
      <c r="AY921" s="400"/>
      <c r="AZ921" s="401"/>
      <c r="BA921" s="400"/>
      <c r="BB921" s="401"/>
      <c r="BC921" s="400"/>
      <c r="BD921" s="401"/>
      <c r="BE921" s="400"/>
      <c r="BF921" s="401"/>
      <c r="BG921" s="400"/>
      <c r="BH921" s="401"/>
      <c r="BI921" s="400"/>
      <c r="BJ921" s="401"/>
      <c r="BK921" s="400"/>
      <c r="BL921" s="401"/>
      <c r="BM921" s="400"/>
      <c r="BN921" s="401"/>
      <c r="BO921" s="400"/>
      <c r="BP921" s="401"/>
      <c r="BQ921" s="400"/>
      <c r="BR921" s="401"/>
      <c r="BS921" s="400"/>
      <c r="BT921" s="401"/>
      <c r="BU921" s="400"/>
      <c r="BV921" s="401"/>
      <c r="BW921" s="400"/>
      <c r="BX921" s="401"/>
      <c r="BY921" s="400"/>
      <c r="BZ921" s="401"/>
      <c r="CA921" s="400"/>
      <c r="CB921" s="401"/>
      <c r="CC921" s="400"/>
      <c r="CD921" s="401"/>
      <c r="CE921" s="400"/>
      <c r="CF921" s="401"/>
      <c r="CG921" s="400"/>
      <c r="CH921" s="401"/>
      <c r="CI921" s="400"/>
      <c r="CJ921" s="401"/>
      <c r="CK921" s="400"/>
      <c r="CL921" s="401"/>
      <c r="CM921" s="400"/>
      <c r="CN921" s="401"/>
      <c r="CO921" s="400"/>
      <c r="CP921" s="401"/>
      <c r="CQ921" s="400"/>
      <c r="CR921" s="401"/>
      <c r="CS921" s="400"/>
      <c r="CT921" s="401"/>
      <c r="CU921" s="400"/>
      <c r="CV921" s="401"/>
      <c r="CW921" s="400"/>
      <c r="CX921" s="401"/>
      <c r="CY921" s="400"/>
      <c r="CZ921" s="401"/>
      <c r="DA921" s="400"/>
      <c r="DB921" s="401"/>
      <c r="DC921" s="400"/>
      <c r="DD921" s="401"/>
      <c r="DE921" s="400"/>
      <c r="DF921" s="401"/>
      <c r="DG921" s="400"/>
      <c r="DH921" s="401"/>
      <c r="DI921" s="400"/>
      <c r="DJ921" s="401"/>
      <c r="DK921" s="400"/>
      <c r="DL921" s="401"/>
      <c r="DM921" s="400"/>
      <c r="DN921" s="401"/>
      <c r="DO921" s="400"/>
      <c r="DP921" s="401"/>
      <c r="DQ921" s="400"/>
      <c r="DR921" s="401"/>
      <c r="DS921" s="400"/>
      <c r="DT921" s="401"/>
      <c r="DU921" s="400"/>
      <c r="DV921" s="401"/>
      <c r="DW921" s="400"/>
      <c r="DX921" s="401"/>
      <c r="DY921" s="400"/>
      <c r="DZ921" s="401"/>
      <c r="EA921" s="400"/>
      <c r="EB921" s="401"/>
      <c r="EC921" s="400"/>
      <c r="ED921" s="401"/>
      <c r="EE921" s="400"/>
      <c r="EF921" s="401"/>
      <c r="EG921" s="400"/>
      <c r="EH921" s="401"/>
      <c r="EI921" s="400"/>
      <c r="EJ921" s="447"/>
      <c r="EK921" s="510"/>
      <c r="EL921" s="513"/>
      <c r="EM921" s="520"/>
      <c r="EN921" s="520"/>
      <c r="EO921" s="520"/>
      <c r="EP921" s="171">
        <f t="shared" si="1030"/>
        <v>26</v>
      </c>
      <c r="EQ921" s="171">
        <f t="shared" si="1031"/>
        <v>0</v>
      </c>
      <c r="ER921" s="171">
        <f t="shared" si="1032"/>
        <v>0</v>
      </c>
      <c r="ES921" s="171">
        <f t="shared" si="1033"/>
        <v>0</v>
      </c>
      <c r="ET921" s="171">
        <f t="shared" si="1034"/>
        <v>0</v>
      </c>
      <c r="EU921" s="171">
        <f t="shared" si="1035"/>
        <v>0</v>
      </c>
      <c r="EV921" s="172">
        <f t="shared" si="1036"/>
        <v>26</v>
      </c>
      <c r="EW921" s="367">
        <f>IF(C921=4,IF(MAX(Q921:EJ923)&gt;0,(Especiall/30*(IF(($G921-$F921)=($G$5-$F$5),30,IF(DAY($G921)=31,($G921-$F921),($G921-$F921)+1)))),0),0)</f>
        <v>0</v>
      </c>
      <c r="EX921" s="248">
        <f t="shared" ref="EX921:EX924" si="1052">FF921</f>
        <v>22131.260000000002</v>
      </c>
      <c r="EY921" s="174">
        <f>(L921*regular)+(M921*Cadeirantee)</f>
        <v>0</v>
      </c>
      <c r="EZ921" s="249">
        <f>SUMIF(FG921:GJ921,"&gt;0")</f>
        <v>0</v>
      </c>
      <c r="FA921" s="249">
        <f>SUMIF(FG921:GJ921,"&lt;0")+SUMIF(GN921:HP921,"&lt;0")</f>
        <v>-218.29700000000003</v>
      </c>
      <c r="FB921" s="174">
        <v>0</v>
      </c>
      <c r="FC921" s="175">
        <f>N921*km*'VALORES TABELA'!$B$13</f>
        <v>0</v>
      </c>
      <c r="FD921" s="250">
        <f>GL921</f>
        <v>0</v>
      </c>
      <c r="FE921" s="176">
        <f>(EW921+EW922+EW923+EW924+EX921+EX922+EX923+EX924+EY921+EY922+EY923+EY924+EY925+EZ921+EZ922+EZ923+EZ924+FA921+FA922+FA923+FA924+FC921+FC922+FC923+FC924+HY921-HZ921-IA921+FD921+FD922+FD923+FD924+FB925)</f>
        <v>21912.963000000003</v>
      </c>
      <c r="FF921" s="177">
        <f>IF(C921=4,SUM(Q921+Q922+Q923+S921+S922+S923)*Percapita/30*FF$4+(R921+R922+R923+T921+T922+T923)*Cadeirante/30*FF$4,IF(C921=3,IF(Q924+S924=10,Fixo/30*FF$4+(Q921+Q922+Q923+S921+S922+S923)*Percapita/30*FF$4+(R924+T924)*Cadeirante/30*FF$4,IF(Q924+S924&lt;=9,(Q924+S924)*Crechee/30*FF$4)+(R924+T924)*Cadeirante/30*FF$4+(Q921+Q922+Q923+S921+S922+S923)*Percapita/30*FF$4)+IF(Q924+S924&gt;=11,Fixo/30*FF$4+(Q924+S924-10)*Crechee/30*FF$4,0),IF(C921=2,IF(R921+R922+R923+R924+T921+T922+T923+T924=1,Cadeirante/30*FF$4,IF(R921+R922+R923+R924+T921+T922+T923+T924=2,Fixo/30*FF$4,IF(R921+R922+R923+R924+T921+T922+T923+T924&gt;2,Fixo/30*FF$4+(R921+R922+R923+R924+T921+T922+T923+T924-2)*Cadeirante/30*FF$4)))+(Q921+Q922+Q923+S921+S922+S923)*Percapita/30*FF$4+(Q924+S924)*Crechee/30*FF$4,IF(C921=1,IF(Q921+Q922+Q923+R921+R922+R923+S921+S922+S923+T921+T922+T923&lt;=15,(Q921+Q922+Q923+S921+S922+S923)*Percapita/30*FF$4,IF(Q921+Q922+Q923+R921+R922+R923+S921+S922+S923+T921+T922+T923&gt;=16,Fixo/30*FF$4+(Q921+Q922+Q923+R921+R922+R923+S921+S922+S923+T921+T922-16)*Percapita/30*FF$4))))))</f>
        <v>22131.260000000002</v>
      </c>
      <c r="FG921" s="177">
        <f>IF(C921=4,SUM(U921+U922+U923+W921+W922+W923)*Percapita/30*FG$4+(V921+V922+V923+X921+X922+X923)*Cadeirante/30*FG$4,IF(C921=3,IF(U924+W924=10,Fixo/30*FG$4+(U921+U922+U923+W921+W922+W923)*Percapita/30*FG$4+(V924+X924)*Cadeirante/30*FG$4,IF(U924+W924&lt;=9,(U924+W924)*Crechee/30*FG$4)+(V924+X924)*Cadeirante/30*FG$4+(U921+U922+U923+W921+W922+W923)*Percapita/30*FG$4)+IF(U924+W924&gt;=11,Fixo/30*FG$4+(U924+W924-10)*Crechee/30*FG$4,0),IF(C921=2,IF(V921+V922+V923+V924+X921+X922+X923+X924=1,Cadeirante/30*FG$4,IF(V921+V922+V923+V924+X921+X922+X923+X924=2,Fixo/30*FG$4,IF(V921+V922+V923+V924+X921+X922+X923+X924&gt;2,Fixo/30*FG$4+(V921+V922+V923+V924+X921+X922+X923+X924-2)*Cadeirante/30*FG$4)))+(U921+U922+U923+W921+W922+W923)*Percapita/30*FG$4+(U924+W924)*Crechee/30*FG$4,IF(C921=1,IF(U921+U922+U923+V921+V922+V923+W921+W922+W923+X921+X922+X923&lt;=15,(U921+U922+U923+W921+W922+W923)*Percapita/30*FG$4,IF(U921+U922+U923+V921+V922+V923+W921+W922+W923+X921+X922+X923&gt;=16,Fixo/30*FG$4+(U921+U922+U923+V921+V922+V923+W921+W922+W923+X921+X922-16)*Percapita/30*FG$4))))))</f>
        <v>0</v>
      </c>
      <c r="FH921" s="177">
        <f>IF(C921=4,SUM(Y921+Y922+Y923+AA921+AA922+AA923)*Percapita/30*FH$4+(Z921+Z922+Z923+AB921+AB922+AB923)*Cadeirante/30*FH$4,IF(C921=3,IF(Y924+AA924=10,Fixo/30*FH$4+(Y921+Y922+Y923+AA921+AA922+AA923)*Percapita/30*FH$4+(Z924+AB924)*Cadeirante/30*FH$4,IF(Y924+AA924&lt;=9,(Y924+AA924)*Crechee/30*FH$4)+(Z924+AB924)*Cadeirante/30*FH$4+(Y921+Y922+Y923+AA921+AA922+AA923)*Percapita/30*FH$4)+IF(Y924+AA924&gt;=11,Fixo/30*FH$4+(Y924+AA924-10)*Crechee/30*FH$4,0),IF(C921=2,IF(Z921+Z922+Z923+Z924+AB921+AB922+AB923+AB924=1,Cadeirante/30*FH$4,IF(Z921+Z922+Z923+Z924+AB921+AB922+AB923+AB924=2,Fixo/30*FH$4,IF(Z921+Z922+Z923+Z924+AB921+AB922+AB923+AB924&gt;2,Fixo/30*FH$4+(Z921+Z922+Z923+Z924+AB921+AB922+AB923+AB924-2)*Cadeirante/30*FH$4)))+(Y921+Y922+Y923+AA921+AA922+AA923)*Percapita/30*FH$4+(Y924+AA924)*Crechee/30*FH$4,IF(C921=1,IF(Y921+Y922+Y923+Z921+Z922+Z923+AA921+AA922+AA923+AB921+AB922+AB923&lt;=15,(Y921+Y922+Y923+AA921+AA922+AA923)*Percapita/30*FH$4,IF(Y921+Y922+Y923+Z921+Z922+Z923+AA921+AA922+AA923+AB921+AB922+AB923&gt;=16,Fixo/30*FH$4+(Y921+Y922+Y923+Z921+Z922+Z923+AA921+AA922+AA923+AB921+AB922-16)*Percapita/30*FH$4))))))</f>
        <v>0</v>
      </c>
      <c r="FI921" s="177">
        <f>IF(C921=4,SUM(AC921+AC922+AC923+AE921+AE922+AE923)*Percapita/30*FI$4+(AD921+AD922+AD923+AF921+AF922+AF923)*Cadeirante/30*FI$4,IF(C921=3,IF(AC924+AE924=10,Fixo/30*FI$4+(AC921+AC922+AC923+AE921+AE922+AE923)*Percapita/30*FI$4+(AD924+AF924)*Cadeirante/30*FI$4,IF(AC924+AE924&lt;=9,(AC924+AE924)*Crechee/30*FI$4)+(AD924+AF924)*Cadeirante/30*FI$4+(AC921+AC922+AC923+AE921+AE922+AE923)*Percapita/30*FI$4)+IF(AC924+AE924&gt;=11,Fixo/30*FI$4+(AC924+AE924-10)*Crechee/30*FI$4,0),IF(C921=2,IF(AD921+AD922+AD923+AD924+AF921+AF922+AF923+AF924=1,Cadeirante/30*FI$4,IF(AD921+AD922+AD923+AD924+AF921+AF922+AF923+AF924=2,Fixo/30*FI$4,IF(AD921+AD922+AD923+AD924+AF921+AF922+AF923+AF924&gt;2,Fixo/30*FI$4+(AD921+AD922+AD923+AD924+AF921+AF922+AF923+AF924-2)*Cadeirante/30*FI$4)))+(AC921+AC922+AC923+AE921+AE922+AE923)*Percapita/30*FI$4+(AC924+AE924)*Crechee/30*FI$4,IF(C921=1,IF(AC921+AC922+AC923+AD921+AD922+AD923+AE921+AE922+AE923+AF921+AF922+AF923&lt;=15,(AC921+AC922+AC923+AE921+AE922+AE923)*Percapita/30*FI$4,IF(AC921+AC922+AC923+AD921+AD922+AD923+AE921+AE922+AE923+AF921+AF922+AF923&gt;=16,Fixo/30*FI$4+(AC921+AC922+AC923+AD921+AD922+AD923+AE921+AE922+AE923+AF921+AF922-16)*Percapita/30*FI$4))))))</f>
        <v>0</v>
      </c>
      <c r="FJ921" s="177">
        <f>IF(C921=4,SUM(AG921+AG922+AG923+AI921+AI922+AI923)*Percapita/30*FJ$4+(AH921+AH922+AH923+AJ921+AJ922+AJ923)*Cadeirante/30*FJ$4,IF(C921=3,IF(AG924+AI924=10,Fixo/30*FJ$4+(AG921+AG922+AG923+AI921+AI922+AI923)*Percapita/30*FJ$4+(AH924+AJ924)*Cadeirante/30*FJ$4,IF(AG924+AI924&lt;=9,(AG924+AI924)*Crechee/30*FJ$4)+(AH924+AJ924)*Cadeirante/30*FJ$4+(AG921+AG922+AG923+AI921+AI922+AI923)*Percapita/30*FJ$4)+IF(AG924+AI924&gt;=11,Fixo/30*FJ$4+(AG924+AI924-10)*Crechee/30*FJ$4,0),IF(C921=2,IF(AH921+AH922+AH923+AH924+AJ921+AJ922+AJ923+AJ924=1,Cadeirante/30*FJ$4,IF(AH921+AH922+AH923+AH924+AJ921+AJ922+AJ923+AJ924=2,Fixo/30*FJ$4,IF(AH921+AH922+AH923+AH924+AJ921+AJ922+AJ923+AJ924&gt;2,Fixo/30*FJ$4+(AH921+AH922+AH923+AH924+AJ921+AJ922+AJ923+AJ924-2)*Cadeirante/30*FJ$4)))+(AG921+AG922+AG923+AI921+AI922+AI923)*Percapita/30*FJ$4+(AG924+AI924)*Crechee/30*FJ$4,IF(C921=1,IF(AG921+AG922+AG923+AH921+AH922+AH923+AI921+AI922+AI923+AJ921+AJ922+AJ923&lt;=15,(AG921+AG922+AG923+AI921+AI922+AI923)*Percapita/30*FJ$4,IF(AG921+AG922+AG923+AH921+AH922+AH923+AI921+AI922+AI923+AJ921+AJ922+AJ923&gt;=16,Fixo/30*FJ$4+(AG921+AG922+AG923+AH921+AH922+AH923+AI921+AI922+AI923+AJ921+AJ922-16)*Percapita/30*FJ$4))))))</f>
        <v>0</v>
      </c>
      <c r="FK921" s="177">
        <f>IF(C921=4,SUM(AK921+AK922+AK923+AM921+AM922+AM923)*Percapita/30*FK$4+(AL921+AL922+AL923+AN921+AN922+AN923)*Cadeirante/30*FK$4,IF(C921=3,IF(AK924+AM924=10,Fixo/30*FK$4+(AK921+AK922+AK923+AM921+AM922+AM923)*Percapita/30*FK$4+(AL924+AN924)*Cadeirante/30*FK$4,IF(AK924+AM924&lt;=9,(AK924+AM924)*Crechee/30*FK$4)+(AL924+AN924)*Cadeirante/30*FK$4+(AK921+AK922+AK923+AM921+AM922+AM923)*Percapita/30*FK$4)+IF(AK924+AM924&gt;=11,Fixo/30*FK$4+(AK924+AM924-10)*Crechee/30*FK$4,0),IF(C921=2,IF(AL921+AL922+AL923+AL924+AN921+AN922+AN923+AN924=1,Cadeirante/30*FK$4,IF(AL921+AL922+AL923+AL924+AN921+AN922+AN923+AN924=2,Fixo/30*FK$4,IF(AL921+AL922+AL923+AL924+AN921+AN922+AN923+AN924&gt;2,Fixo/30*FK$4+(AL921+AL922+AL923+AL924+AN921+AN922+AN923+AN924-2)*Cadeirante/30*FK$4)))+(AK921+AK922+AK923+AM921+AM922+AM923)*Percapita/30*FK$4+(AK924+AM924)*Crechee/30*FK$4,IF(C921=1,IF(AK921+AK922+AK923+AL921+AL922+AL923+AM921+AM922+AM923+AN921+AN922+AN923&lt;=15,(AK921+AK922+AK923+AM921+AM922+AM923)*Percapita/30*FK$4,IF(AK921+AK922+AK923+AL921+AL922+AL923+AM921+AM922+AM923+AN921+AN922+AN923&gt;=16,Fixo/30*FK$4+(AK921+AK922+AK923+AL921+AL922+AL923+AM921+AM922+AM923+AN921+AN922-16)*Percapita/30*FK$4))))))</f>
        <v>0</v>
      </c>
      <c r="FL921" s="177">
        <f>IF(C921=4,SUM(AO921+AO922+AO923+AQ921+AQ922+AQ923)*Percapita/30*FL$4+(AP921+AP922+AP923+AR921+AR922+AR923)*Cadeirante/30*FL$4,IF(C921=3,IF(AO924+AQ924=10,Fixo/30*FL$4+(AO921+AO922+AO923+AQ921+AQ922+AQ923)*Percapita/30*FL$4+(AP924+AR924)*Cadeirante/30*FL$4,IF(AO924+AQ924&lt;=9,(AO924+AQ924)*Crechee/30*FL$4)+(AP924+AR924)*Cadeirante/30*FL$4+(AO921+AO922+AO923+AQ921+AQ922+AQ923)*Percapita/30*FL$4)+IF(AO924+AQ924&gt;=11,Fixo/30*FL$4+(AO924+AQ924-10)*Crechee/30*FL$4,0),IF(C921=2,IF(AP921+AP922+AP923+AP924+AR921+AR922+AR923+AR924=1,Cadeirante/30*FL$4,IF(AP921+AP922+AP923+AP924+AR921+AR922+AR923+AR924=2,Fixo/30*FL$4,IF(AP921+AP922+AP923+AP924+AR921+AR922+AR923+AR924&gt;2,Fixo/30*FL$4+(AP921+AP922+AP923+AP924+AR921+AR922+AR923+AR924-2)*Cadeirante/30*FL$4)))+(AO921+AO922+AO923+AQ921+AQ922+AQ923)*Percapita/30*FL$4+(AO924+AQ924)*Crechee/30*FL$4,IF(C921=1,IF(AO921+AO922+AO923+AP921+AP922+AP923+AQ921+AQ922+AQ923+AR921+AR922+AR923&lt;=15,(AO921+AO922+AO923+AQ921+AQ922+AQ923)*Percapita/30*FL$4,IF(AO921+AO922+AO923+AP921+AP922+AP923+AQ921+AQ922+AQ923+AR921+AR922+AR923&gt;=16,Fixo/30*FL$4+(AO921+AO922+AO923+AP921+AP922+AP923+AQ921+AQ922+AQ923+AR921+AR922-16)*Percapita/30*FL$4))))))</f>
        <v>0</v>
      </c>
      <c r="FM921" s="177">
        <f>IF(C921=4,SUM(AS921+AS922+AS923+AU921+AU922+AU923)*Percapita/30*FM$4+(AT921+AT922+AT923+AV921+AV922+AV923)*Cadeirante/30*FM$4,IF(C921=3,IF(AS924+AU924=10,Fixo/30*FM$4+(AS921+AS922+AS923+AU921+AU922+AU923)*Percapita/30*FM$4+(AT924+AV924)*Cadeirante/30*FM$4,IF(AS924+AU924&lt;=9,(AS924+AU924)*Crechee/30*FM$4)+(AT924+AV924)*Cadeirante/30*FM$4+(AS921+AS922+AS923+AU921+AU922+AU923)*Percapita/30*FM$4)+IF(AS924+AU924&gt;=11,Fixo/30*FM$4+(AS924+AU924-10)*Crechee/30*FM$4,0),IF(C921=2,IF(AT921+AT922+AT923+AT924+AV921+AV922+AV923+AV924=1,Cadeirante/30*FM$4,IF(AT921+AT922+AT923+AT924+AV921+AV922+AV923+AV924=2,Fixo/30*FM$4,IF(AT921+AT922+AT923+AT924+AV921+AV922+AV923+AV924&gt;2,Fixo/30*FM$4+(AT921+AT922+AT923+AT924+AV921+AV922+AV923+AV924-2)*Cadeirante/30*FM$4)))+(AS921+AS922+AS923+AU921+AU922+AU923)*Percapita/30*FM$4+(AS924+AU924)*Crechee/30*FM$4,IF(C921=1,IF(AS921+AS922+AS923+AT921+AT922+AT923+AU921+AU922+AU923+AV921+AV922+AV923&lt;=15,(AS921+AS922+AS923+AU921+AU922+AU923)*Percapita/30*FM$4,IF(AS921+AS922+AS923+AT921+AT922+AT923+AU921+AU922+AU923+AV921+AV922+AV923&gt;=16,Fixo/30*FM$4+(AS921+AS922+AS923+AT921+AT922+AT923+AU921+AU922+AU923+AV921+AV922-16)*Percapita/30*FM$4))))))</f>
        <v>0</v>
      </c>
      <c r="FN921" s="177">
        <f>IF(C921=4,SUM(AW921+AW922+AW923+AY921+AY922+AY923)*Percapita/30*FN$4+(AX921+AX922+AX923+AZ921+AZ922+AZ923)*Cadeirante/30*FN$4,IF(C921=3,IF(AW924+AY924=10,Fixo/30*FN$4+(AW921+AW922+AW923+AY921+AY922+AY923)*Percapita/30*FN$4+(AX924+AZ924)*Cadeirante/30*FN$4,IF(AW924+AY924&lt;=9,(AW924+AY924)*Crechee/30*FN$4)+(AX924+AZ924)*Cadeirante/30*FN$4+(AW921+AW922+AW923+AY921+AY922+AY923)*Percapita/30*FN$4)+IF(AW924+AY924&gt;=11,Fixo/30*FN$4+(AW924+AY924-10)*Crechee/30*FN$4,0),IF(C921=2,IF(AX921+AX922+AX923+AX924+AZ921+AZ922+AZ923+AZ924=1,Cadeirante/30*FN$4,IF(AX921+AX922+AX923+AX924+AZ921+AZ922+AZ923+AZ924=2,Fixo/30*FN$4,IF(AX921+AX922+AX923+AX924+AZ921+AZ922+AZ923+AZ924&gt;2,Fixo/30*FN$4+(AX921+AX922+AX923+AX924+AZ921+AZ922+AZ923+AZ924-2)*Cadeirante/30*FN$4)))+(AW921+AW922+AW923+AY921+AY922+AY923)*Percapita/30*FN$4+(AW924+AY924)*Crechee/30*FN$4,IF(C921=1,IF(AW921+AW922+AW923+AX921+AX922+AX923+AY921+AY922+AY923+AZ921+AZ922+AZ923&lt;=15,(AW921+AW922+AW923+AY921+AY922+AY923)*Percapita/30*FN$4,IF(AW921+AW922+AW923+AX921+AX922+AX923+AY921+AY922+AY923+AZ921+AZ922+AZ923&gt;=16,Fixo/30*FN$4+(AW921+AW922+AW923+AX921+AX922+AX923+AY921+AY922+AY923+AZ921+AZ922-16)*Percapita/30*FN$4))))))</f>
        <v>0</v>
      </c>
      <c r="FO921" s="177">
        <f>IF(C921=4,SUM(BA921+BA922+BA923+BC921+BC922+BC923)*Percapita/30*FO$4+(BB921+BB922+BB923+BD921+BD922+BD923)*Cadeirante/30*FO$4,IF(C921=3,IF(BA924+BC924=10,Fixo/30*FO$4+(BA921+BA922+BA923+BC921+BC922+BC923)*Percapita/30*FO$4+(BB924+BD924)*Cadeirante/30*FO$4,IF(BA924+BC924&lt;=9,(BA924+BC924)*Crechee/30*FO$4)+(BB924+BD924)*Cadeirante/30*FO$4+(BA921+BA922+BA923+BC921+BC922+BC923)*Percapita/30*FO$4)+IF(BA924+BC924&gt;=11,Fixo/30*FO$4+(BA924+BC924-10)*Crechee/30*FO$4,0),IF(C921=2,IF(BB921+BB922+BB923+BB924+BD921+BD922+BD923+BD924=1,Cadeirante/30*FO$4,IF(BB921+BB922+BB923+BB924+BD921+BD922+BD923+BD924=2,Fixo/30*FO$4,IF(BB921+BB922+BB923+BB924+BD921+BD922+BD923+BD924&gt;2,Fixo/30*FO$4+(BB921+BB922+BB923+BB924+BD921+BD922+BD923+BD924-2)*Cadeirante/30*FO$4)))+(BA921+BA922+BA923+BC921+BC922+BC923)*Percapita/30*FO$4+(BA924+BC924)*Crechee/30*FO$4,IF(C921=1,IF(BA921+BA922+BA923+BB921+BB922+BB923+BC921+BC922+BC923+BD921+BD922+BD923&lt;=15,(BA921+BA922+BA923+BC921+BC922+BC923)*Percapita/30*FO$4,IF(BA921+BA922+BA923+BB921+BB922+BB923+BC921+BC922+BC923+BD921+BD922+BD923&gt;=16,Fixo/30*FO$4+(BA921+BA922+BA923+BB921+BB922+BB923+BC921+BC922+BC923+BD921+BD922-16)*Percapita/30*FO$4))))))</f>
        <v>0</v>
      </c>
      <c r="FP921" s="177">
        <f>IF(C921=4,SUM(BE921+BE922+BE923+BG921+BG922+BG923)*Percapita/30*FP$4+(BF921+BF922+BF923+BH921+BH922+BH923)*Cadeirante/30*FP$4,IF(C921=3,IF(BE924+BG924=10,Fixo/30*FP$4+(BE921+BE922+BE923+BG921+BG922+BG923)*Percapita/30*FP$4+(BF924+BH924)*Cadeirante/30*FP$4,IF(BE924+BG924&lt;=9,(BE924+BG924)*Crechee/30*FP$4)+(BF924+BH924)*Cadeirante/30*FP$4+(BE921+BE922+BE923+BG921+BG922+BG923)*Percapita/30*FP$4)+IF(BE924+BG924&gt;=11,Fixo/30*FP$4+(BE924+BG924-10)*Crechee/30*FP$4,0),IF(C921=2,IF(BF921+BF922+BF923+BF924+BH921+BH922+BH923+BH924=1,Cadeirante/30*FP$4,IF(BF921+BF922+BF923+BF924+BH921+BH922+BH923+BH924=2,Fixo/30*FP$4,IF(BF921+BF922+BF923+BF924+BH921+BH922+BH923+BH924&gt;2,Fixo/30*FP$4+(BF921+BF922+BF923+BF924+BH921+BH922+BH923+BH924-2)*Cadeirante/30*FP$4)))+(BE921+BE922+BE923+BG921+BG922+BG923)*Percapita/30*FP$4+(BE924+BG924)*Crechee/30*FP$4,IF(C921=1,IF(BE921+BE922+BE923+BF921+BF922+BF923+BG921+BG922+BG923+BH921+BH922+BH923&lt;=15,(BE921+BE922+BE923+BG921+BG922+BG923)*Percapita/30*FP$4,IF(BE921+BE922+BE923+BF921+BF922+BF923+BG921+BG922+BG923+BH921+BH922+BH923&gt;=16,Fixo/30*FP$4+(BE921+BE922+BE923+BF921+BF922+BF923+BG921+BG922+BG923+BH921+BH922-16)*Percapita/30*FP$4))))))</f>
        <v>0</v>
      </c>
      <c r="FQ921" s="177">
        <f>IF(C921=4,SUM(BI921+BI922+BI923+BK921+BK922+BK923)*Percapita/30*FQ$4+(BJ921+BJ922+BJ923+BL921+BL922+BL923)*Cadeirante/30*FQ$4,IF(C921=3,IF(BI924+BK924=10,Fixo/30*FQ$4+(BI921+BI922+BI923+BK921+BK922+BK923)*Percapita/30*FQ$4+(BJ924+BL924)*Cadeirante/30*FQ$4,IF(BI924+BK924&lt;=9,(BI924+BK924)*Crechee/30*FQ$4)+(BJ924+BL924)*Cadeirante/30*FQ$4+(BI921+BI922+BI923+BK921+BK922+BK923)*Percapita/30*FQ$4)+IF(BI924+BK924&gt;=11,Fixo/30*FQ$4+(BI924+BK924-10)*Crechee/30*FQ$4,0),IF(C921=2,IF(BJ921+BJ922+BJ923+BJ924+BL921+BL922+BL923+BL924=1,Cadeirante/30*FQ$4,IF(BJ921+BJ922+BJ923+BJ924+BL921+BL922+BL923+BL924=2,Fixo/30*FQ$4,IF(BJ921+BJ922+BJ923+BJ924+BL921+BL922+BL923+BL924&gt;2,Fixo/30*FQ$4+(BJ921+BJ922+BJ923+BJ924+BL921+BL922+BL923+BL924-2)*Cadeirante/30*FQ$4)))+(BI921+BI922+BI923+BK921+BK922+BK923)*Percapita/30*FQ$4+(BI924+BK924)*Crechee/30*FQ$4,IF(C921=1,IF(BI921+BI922+BI923+BJ921+BJ922+BJ923+BK921+BK922+BK923+BL921+BL922+BL923&lt;=15,(BI921+BI922+BI923+BK921+BK922+BK923)*Percapita/30*FQ$4,IF(BI921+BI922+BI923+BJ921+BJ922+BJ923+BK921+BK922+BK923+BL921+BL922+BL923&gt;=16,Fixo/30*FQ$4+(BI921+BI922+BI923+BJ921+BJ922+BJ923+BK921+BK922+BK923+BL921+BL922-16)*Percapita/30*FQ$4))))))</f>
        <v>0</v>
      </c>
      <c r="FR921" s="177">
        <f>IF(C921=4,SUM(BM921+BM922+BM923+BO921+BO922+BO923)*Percapita/30*FR$4+(BN921+BN922+BN923+BP921+BP922+BP923)*Cadeirante/30*FR$4,IF(C921=3,IF(BM924+BO924=10,Fixo/30*FR$4+(BM921+BM922+BM923+BO921+BO922+BO923)*Percapita/30*FR$4+(BN924+BP924)*Cadeirante/30*FR$4,IF(BM924+BO924&lt;=9,(BM924+BO924)*Crechee/30*FR$4)+(BN924+BP924)*Cadeirante/30*FR$4+(BM921+BM922+BM923+BO921+BO922+BO923)*Percapita/30*FR$4)+IF(BM924+BO924&gt;=11,Fixo/30*FR$4+(BM924+BO924-10)*Crechee/30*FR$4,0),IF(C921=2,IF(BN921+BN922+BN923+BN924+BP921+BP922+BP923+BP924=1,Cadeirante/30*FR$4,IF(BN921+BN922+BN923+BN924+BP921+BP922+BP923+BP924=2,Fixo/30*FR$4,IF(BN921+BN922+BN923+BN924+BP921+BP922+BP923+BP924&gt;2,Fixo/30*FR$4+(BN921+BN922+BN923+BN924+BP921+BP922+BP923+BP924-2)*Cadeirante/30*FR$4)))+(BM921+BM922+BM923+BO921+BO922+BO923)*Percapita/30*FR$4+(BM924+BO924)*Crechee/30*FR$4,IF(C921=1,IF(BM921+BM922+BM923+BN921+BN922+BN923+BO921+BO922+BO923+BP921+BP922+BP923&lt;=15,(BM921+BM922+BM923+BO921+BO922+BO923)*Percapita/30*FR$4,IF(BM921+BM922+BM923+BN921+BN922+BN923+BO921+BO922+BO923+BP921+BP922+BP923&gt;=16,Fixo/30*FR$4+(BM921+BM922+BM923+BN921+BN922+BN923+BO921+BO922+BO923+BP921+BP922-16)*Percapita/30*FR$4))))))</f>
        <v>0</v>
      </c>
      <c r="FS921" s="177">
        <f>IF(C921=4,SUM(BQ921+BQ922+BQ923+BS921+BS922+BS923)*Percapita/30*FS$4+(BR921+BR922+BR923+BT921+BT922+BT923)*Cadeirante/30*FS$4,IF(C921=3,IF(BQ924+BS924=10,Fixo/30*FS$4+(BQ921+BQ922+BQ923+BS921+BS922+BS923)*Percapita/30*FS$4+(BR924+BT924)*Cadeirante/30*FS$4,IF(BQ924+BS924&lt;=9,(BQ924+BS924)*Crechee/30*FS$4)+(BR924+BT924)*Cadeirante/30*FS$4+(BQ921+BQ922+BQ923+BS921+BS922+BS923)*Percapita/30*FS$4)+IF(BQ924+BS924&gt;=11,Fixo/30*FS$4+(BQ924+BS924-10)*Crechee/30*FS$4,0),IF(C921=2,IF(BR921+BR922+BR923+BR924+BT921+BT922+BT923+BT924=1,Cadeirante/30*FS$4,IF(BR921+BR922+BR923+BR924+BT921+BT922+BT923+BT924=2,Fixo/30*FS$4,IF(BR921+BR922+BR923+BR924+BT921+BT922+BT923+BT924&gt;2,Fixo/30*FS$4+(BR921+BR922+BR923+BR924+BT921+BT922+BT923+BT924-2)*Cadeirante/30*FS$4)))+(BQ921+BQ922+BQ923+BS921+BS922+BS923)*Percapita/30*FS$4+(BQ924+BS924)*Crechee/30*FS$4,IF(C921=1,IF(BQ921+BQ922+BQ923+BR921+BR922+BR923+BS921+BS922+BS923+BT921+BT922+BT923&lt;=15,(BQ921+BQ922+BQ923+BS921+BS922+BS923)*Percapita/30*FS$4,IF(BQ921+BQ922+BQ923+BR921+BR922+BR923+BS921+BS922+BS923+BT921+BT922+BT923&gt;=16,Fixo/30*FS$4+(BQ921+BQ922+BQ923+BR921+BR922+BR923+BS921+BS922+BS923+BT921+BT922-16)*Percapita/30*FS$4))))))</f>
        <v>-218.29700000000003</v>
      </c>
      <c r="FT921" s="177">
        <f>IF(C921=4,SUM(BU921+BU922+BU923+BW921+BW922+BW923)*Percapita/30*FT$4+(BV921+BV922+BV923+BX921+BX922+BX923)*Cadeirante/30*FT$4,IF(C921=3,IF(BU924+BW924=10,Fixo/30*FT$4+(BU921+BU922+BU923+BW921+BW922+BW923)*Percapita/30*FT$4+(BV924+BX924)*Cadeirante/30*FT$4,IF(BU924+BW924&lt;=9,(BU924+BW924)*Crechee/30*FT$4)+(BV924+BX924)*Cadeirante/30*FT$4+(BU921+BU922+BU923+BW921+BW922+BW923)*Percapita/30*FT$4)+IF(BU924+BW924&gt;=11,Fixo/30*FT$4+(BU924+BW924-10)*Crechee/30*FT$4,0),IF(C921=2,IF(BV921+BV922+BV923+BV924+BX921+BX922+BX923+BX924=1,Cadeirante/30*FT$4,IF(BV921+BV922+BV923+BV924+BX921+BX922+BX923+BX924=2,Fixo/30*FT$4,IF(BV921+BV922+BV923+BV924+BX921+BX922+BX923+BX924&gt;2,Fixo/30*FT$4+(BV921+BV922+BV923+BV924+BX921+BX922+BX923+BX924-2)*Cadeirante/30*FT$4)))+(BU921+BU922+BU923+BW921+BW922+BW923)*Percapita/30*FT$4+(BU924+BW924)*Crechee/30*FT$4,IF(C921=1,IF(BU921+BU922+BU923+BV921+BV922+BV923+BW921+BW922+BW923+BX921+BX922+BX923&lt;=15,(BU921+BU922+BU923+BW921+BW922+BW923)*Percapita/30*FT$4,IF(BU921+BU922+BU923+BV921+BV922+BV923+BW921+BW922+BW923+BX921+BX922+BX923&gt;=16,Fixo/30*FT$4+(BU921+BU922+BU923+BV921+BV922+BV923+BW921+BW922+BW923+BX921+BX922-16)*Percapita/30*FT$4))))))</f>
        <v>0</v>
      </c>
      <c r="FU921" s="177">
        <f>IF(C921=4,SUM(BY921+BY922+BY923+CA921+CA922+CA923)*Percapita/30*FU$4+(BZ921+BZ922+BZ923+CB921+CB922+CB923)*Cadeirante/30*FU$4,IF(C921=3,IF(BY924+CA924=10,Fixo/30*FU$4+(BY921+BY922+BY923+CA921+CA922+CA923)*Percapita/30*FU$4+(BZ924+CB924)*Cadeirante/30*FU$4,IF(BY924+CA924&lt;=9,(BY924+CA924)*Crechee/30*FU$4)+(BZ924+CB924)*Cadeirante/30*FU$4+(BY921+BY922+BY923+CA921+CA922+CA923)*Percapita/30*FU$4)+IF(BY924+CA924&gt;=11,Fixo/30*FU$4+(BY924+CA924-10)*Crechee/30*FU$4,0),IF(C921=2,IF(BZ921+BZ922+BZ923+BZ924+CB921+CB922+CB923+CB924=1,Cadeirante/30*FU$4,IF(BZ921+BZ922+BZ923+BZ924+CB921+CB922+CB923+CB924=2,Fixo/30*FU$4,IF(BZ921+BZ922+BZ923+BZ924+CB921+CB922+CB923+CB924&gt;2,Fixo/30*FU$4+(BZ921+BZ922+BZ923+BZ924+CB921+CB922+CB923+CB924-2)*Cadeirante/30*FU$4)))+(BY921+BY922+BY923+CA921+CA922+CA923)*Percapita/30*FU$4+(BY924+CA924)*Crechee/30*FU$4,IF(C921=1,IF(BY921+BY922+BY923+BZ921+BZ922+BZ923+CA921+CA922+CA923+CB921+CB922+CB923&lt;=15,(BY921+BY922+BY923+CA921+CA922+CA923)*Percapita/30*FU$4,IF(BY921+BY922+BY923+BZ921+BZ922+BZ923+CA921+CA922+CA923+CB921+CB922+CB923&gt;=16,Fixo/30*FU$4+(BY921+BY922+BY923+BZ921+BZ922+BZ923+CA921+CA922+CA923+CB921+CB922-16)*Percapita/30*FU$4))))))</f>
        <v>0</v>
      </c>
      <c r="FV921" s="177">
        <f>IF(C921=4,SUM(CC921+CC922+CC923+CE921+CE922+CE923)*Percapita/30*FV$4+(CD921+CD922+CD923+CF921+CF922+CF923)*Cadeirante/30*FV$4,IF(C921=3,IF(CC924+CE924=10,Fixo/30*FV$4+(CC921+CC922+CC923+CE921+CE922+CE923)*Percapita/30*FV$4+(CD924+CF924)*Cadeirante/30*FV$4,IF(CC924+CE924&lt;=9,(CC924+CE924)*Crechee/30*FV$4)+(CD924+CF924)*Cadeirante/30*FV$4+(CC921+CC922+CC923+CE921+CE922+CE923)*Percapita/30*FV$4)+IF(CC924+CE924&gt;=11,Fixo/30*FV$4+(CC924+CE924-10)*Crechee/30*FV$4,0),IF(C921=2,IF(CD921+CD922+CD923+CD924+CF921+CF922+CF923+CF924=1,Cadeirante/30*FV$4,IF(CD921+CD922+CD923+CD924+CF921+CF922+CF923+CF924=2,Fixo/30*FV$4,IF(CD921+CD922+CD923+CD924+CF921+CF922+CF923+CF924&gt;2,Fixo/30*FV$4+(CD921+CD922+CD923+CD924+CF921+CF922+CF923+CF924-2)*Cadeirante/30*FV$4)))+(CC921+CC922+CC923+CE921+CE922+CE923)*Percapita/30*FV$4+(CC924+CE924)*Crechee/30*FV$4,IF(C921=1,IF(CC921+CC922+CC923+CD921+CD922+CD923+CE921+CE922+CE923+CF921+CF922+CF923&lt;=15,(CC921+CC922+CC923+CE921+CE922+CE923)*Percapita/30*FV$4,IF(CC921+CC922+CC923+CD921+CD922+CD923+CE921+CE922+CE923+CF921+CF922+CF923&gt;=16,Fixo/30*FV$4+(CC921+CC922+CC923+CD921+CD922+CD923+CE921+CE922+CE923+CF921+CF922-16)*Percapita/30*FV$4))))))</f>
        <v>0</v>
      </c>
      <c r="FW921" s="177">
        <f>IF(C921=4,SUM(CG921+CG922+CG923+CI921+CI922+CI923)*Percapita/30*FW$4+(CH921+CH922+CH923+CJ921+CJ922+CJ923)*Cadeirante/30*FW$4,IF(C921=3,IF(CG924+CI924=10,Fixo/30*FW$4+(CG921+CG922+CG923+CI921+CI922+CI923)*Percapita/30*FW$4+(CH924+CJ924)*Cadeirante/30*FW$4,IF(CG924+CI924&lt;=9,(CG924+CI924)*Crechee/30*FW$4)+(CH924+CJ924)*Cadeirante/30*FW$4+(CG921+CG922+CG923+CI921+CI922+CI923)*Percapita/30*FW$4)+IF(CG924+CI924&gt;=11,Fixo/30*FW$4+(CG924+CI924-10)*Crechee/30*FW$4,0),IF(C921=2,IF(CH921+CH922+CH923+CH924+CJ921+CJ922+CJ923+CJ924=1,Cadeirante/30*FW$4,IF(CH921+CH922+CH923+CH924+CJ921+CJ922+CJ923+CJ924=2,Fixo/30*FW$4,IF(CH921+CH922+CH923+CH924+CJ921+CJ922+CJ923+CJ924&gt;2,Fixo/30*FW$4+(CH921+CH922+CH923+CH924+CJ921+CJ922+CJ923+CJ924-2)*Cadeirante/30*FW$4)))+(CG921+CG922+CG923+CI921+CI922+CI923)*Percapita/30*FW$4+(CG924+CI924)*Crechee/30*FW$4,IF(C921=1,IF(CG921+CG922+CG923+CH921+CH922+CH923+CI921+CI922+CI923+CJ921+CJ922+CJ923&lt;=15,(CG921+CG922+CG923+CI921+CI922+CI923)*Percapita/30*FW$4,IF(CG921+CG922+CG923+CH921+CH922+CH923+CI921+CI922+CI923+CJ921+CJ922+CJ923&gt;=16,Fixo/30*FW$4+(CG921+CG922+CG923+CH921+CH922+CH923+CI921+CI922+CI923+CJ921+CJ922-16)*Percapita/30*FW$4))))))</f>
        <v>0</v>
      </c>
      <c r="FX921" s="177">
        <f>IF(C921=4,SUM(CK921+CK922+CK923+CM921+CM922+CM923)*Percapita/30*FX$4+(CL921+CL922+CL923+CN921+CN922+CN923)*Cadeirante/30*FX$4,IF(C921=3,IF(CK924+CM924=10,Fixo/30*FX$4+(CK921+CK922+CK923+CM921+CM922+CM923)*Percapita/30*FX$4+(CL924+CN924)*Cadeirante/30*FX$4,IF(CK924+CM924&lt;=9,(CK924+CM924)*Crechee/30*FX$4)+(CL924+CN924)*Cadeirante/30*FX$4+(CK921+CK922+CK923+CM921+CM922+CM923)*Percapita/30*FX$4)+IF(CK924+CM924&gt;=11,Fixo/30*FX$4+(CK924+CM924-10)*Crechee/30*FX$4,0),IF(C921=2,IF(CL921+CL922+CL923+CL924+CN921+CN922+CN923+CN924=1,Cadeirante/30*FX$4,IF(CL921+CL922+CL923+CL924+CN921+CN922+CN923+CN924=2,Fixo/30*FX$4,IF(CL921+CL922+CL923+CL924+CN921+CN922+CN923+CN924&gt;2,Fixo/30*FX$4+(CL921+CL922+CL923+CL924+CN921+CN922+CN923+CN924-2)*Cadeirante/30*FX$4)))+(CK921+CK922+CK923+CM921+CM922+CM923)*Percapita/30*FX$4+(CK924+CM924)*Crechee/30*FX$4,IF(C921=1,IF(CK921+CK922+CK923+CL921+CL922+CL923+CM921+CM922+CM923+CN921+CN922+CN923&lt;=15,(CK921+CK922+CK923+CM921+CM922+CM923)*Percapita/30*FX$4,IF(CK921+CK922+CK923+CL921+CL922+CL923+CM921+CM922+CM923+CN921+CN922+CN923&gt;=16,Fixo/30*FX$4+(CK921+CK922+CK923+CL921+CL922+CL923+CM921+CM922+CM923+CN921+CN922-16)*Percapita/30*FX$4))))))</f>
        <v>0</v>
      </c>
      <c r="FY921" s="177">
        <f>IF(C921=4,SUM(CO921+CO922+CO923+CQ921+CQ922+CQ923)*Percapita/30*FY$4+(CP921+CP922+CP923+CR921+CR922+CR923)*Cadeirante/30*FY$4,IF(C921=3,IF(CO924+CQ924=10,Fixo/30*FY$4+(CO921+CO922+CO923+CQ921+CQ922+CQ923)*Percapita/30*FY$4+(CP924+CR924)*Cadeirante/30*FY$4,IF(CO924+CQ924&lt;=9,(CO924+CQ924)*Crechee/30*FY$4)+(CP924+CR924)*Cadeirante/30*FY$4+(CO921+CO922+CO923+CQ921+CQ922+CQ923)*Percapita/30*FY$4)+IF(CO924+CQ924&gt;=11,Fixo/30*FY$4+(CO924+CQ924-10)*Crechee/30*FY$4,0),IF(C921=2,IF(CP921+CP922+CP923+CP924+CR921+CR922+CR923+CR924=1,Cadeirante/30*FY$4,IF(CP921+CP922+CP923+CP924+CR921+CR922+CR923+CR924=2,Fixo/30*FY$4,IF(CP921+CP922+CP923+CP924+CR921+CR922+CR923+CR924&gt;2,Fixo/30*FY$4+(CP921+CP922+CP923+CP924+CR921+CR922+CR923+CR924-2)*Cadeirante/30*FY$4)))+(CO921+CO922+CO923+CQ921+CQ922+CQ923)*Percapita/30*FY$4+(CO924+CQ924)*Crechee/30*FY$4,IF(C921=1,IF(CO921+CO922+CO923+CP921+CP922+CP923+CQ921+CQ922+CQ923+CR921+CR922+CR923&lt;=15,(CO921+CO922+CO923+CQ921+CQ922+CQ923)*Percapita/30*FY$4,IF(CO921+CO922+CO923+CP921+CP922+CP923+CQ921+CQ922+CQ923+CR921+CR922+CR923&gt;=16,Fixo/30*FY$4+(CO921+CO922+CO923+CP921+CP922+CP923+CQ921+CQ922+CQ923+CR921+CR922-16)*Percapita/30*FY$4))))))</f>
        <v>0</v>
      </c>
      <c r="FZ921" s="177">
        <f>IF(C921=4,SUM(CS921+CS922+CS923+CU921+CU922+CU923)*Percapita/30*FZ$4+(CT921+CT922+CT923+CV921+CV922+CV923)*Cadeirante/30*FZ$4,IF(C921=3,IF(CS924+CU924=10,Fixo/30*FZ$4+(CS921+CS922+CS923+CU921+CU922+CU923)*Percapita/30*FZ$4+(CT924+CV924)*Cadeirante/30*FZ$4,IF(CS924+CU924&lt;=9,(CS924+CU924)*Crechee/30*FZ$4)+(CT924+CV924)*Cadeirante/30*FZ$4+(CS921+CS922+CS923+CU921+CU922+CU923)*Percapita/30*FZ$4)+IF(CS924+CU924&gt;=11,Fixo/30*FZ$4+(CS924+CU924-10)*Crechee/30*FZ$4,0),IF(C921=2,IF(CT921+CT922+CT923+CT924+CV921+CV922+CV923+CV924=1,Cadeirante/30*FZ$4,IF(CT921+CT922+CT923+CT924+CV921+CV922+CV923+CV924=2,Fixo/30*FZ$4,IF(CT921+CT922+CT923+CT924+CV921+CV922+CV923+CV924&gt;2,Fixo/30*FZ$4+(CT921+CT922+CT923+CT924+CV921+CV922+CV923+CV924-2)*Cadeirante/30*FZ$4)))+(CS921+CS922+CS923+CU921+CU922+CU923)*Percapita/30*FZ$4+(CS924+CU924)*Crechee/30*FZ$4,IF(C921=1,IF(CS921+CS922+CS923+CT921+CT922+CT923+CU921+CU922+CU923+CV921+CV922+CV923&lt;=15,(CS921+CS922+CS923+CU921+CU922+CU923)*Percapita/30*FZ$4,IF(CS921+CS922+CS923+CT921+CT922+CT923+CU921+CU922+CU923+CV921+CV922+CV923&gt;=16,Fixo/30*FZ$4+(CS921+CS922+CS923+CT921+CT922+CT923+CU921+CU922+CU923+CV921+CV922-16)*Percapita/30*FZ$4))))))</f>
        <v>0</v>
      </c>
      <c r="GA921" s="177">
        <f>IF(C921=4,SUM(CW921+CW922+CW923+CY921+CY922+CY923)*Percapita/30*GA$4+(CX921+CX922+CX923+CZ921+CZ922+CZ923)*Cadeirante/30*GA$4,IF(C921=3,IF(CW924+CY924=10,Fixo/30*GA$4+(CW921+CW922+CW923+CY921+CY922+CY923)*Percapita/30*GA$4+(CX924+CZ924)*Cadeirante/30*GA$4,IF(CW924+CY924&lt;=9,(CW924+CY924)*Crechee/30*GA$4)+(CX924+CZ924)*Cadeirante/30*GA$4+(CW921+CW922+CW923+CY921+CY922+CY923)*Percapita/30*GA$4)+IF(CW924+CY924&gt;=11,Fixo/30*GA$4+(CW924+CY924-10)*Crechee/30*GA$4,0),IF(C921=2,IF(CX921+CX922+CX923+CX924+CZ921+CZ922+CZ923+CZ924=1,Cadeirante/30*GA$4,IF(CX921+CX922+CX923+CX924+CZ921+CZ922+CZ923+CZ924=2,Fixo/30*GA$4,IF(CX921+CX922+CX923+CX924+CZ921+CZ922+CZ923+CZ924&gt;2,Fixo/30*GA$4+(CX921+CX922+CX923+CX924+CZ921+CZ922+CZ923+CZ924-2)*Cadeirante/30*GA$4)))+(CW921+CW922+CW923+CY921+CY922+CY923)*Percapita/30*GA$4+(CW924+CY924)*Crechee/30*GA$4,IF(C921=1,IF(CW921+CW922+CW923+CX921+CX922+CX923+CY921+CY922+CY923+CZ921+CZ922+CZ923&lt;=15,(CW921+CW922+CW923+CY921+CY922+CY923)*Percapita/30*GA$4,IF(CW921+CW922+CW923+CX921+CX922+CX923+CY921+CY922+CY923+CZ921+CZ922+CZ923&gt;=16,Fixo/30*GA$4+(CW921+CW922+CW923+CX921+CX922+CX923+CY921+CY922+CY923+CZ921+CZ922-16)*Percapita/30*GA$4))))))</f>
        <v>0</v>
      </c>
      <c r="GB921" s="177">
        <f>IF(C921=4,SUM(DA921+DA922+DA923+DC921+DC922+DC923)*Percapita/30*GB$4+(DB921+DB922+DB923+DD921+DD922+DD923)*Cadeirante/30*GB$4,IF(C921=3,IF(DA924+DC924=10,Fixo/30*GB$4+(DA921+DA922+DA923+DC921+DC922+DC923)*Percapita/30*GB$4+(DB924+DD924)*Cadeirante/30*GB$4,IF(DA924+DC924&lt;=9,(DA924+DC924)*Crechee/30*GB$4)+(DB924+DD924)*Cadeirante/30*GB$4+(DA921+DA922+DA923+DC921+DC922+DC923)*Percapita/30*GB$4)+IF(DA924+DC924&gt;=11,Fixo/30*GB$4+(DA924+DC924-10)*Crechee/30*GB$4,0),IF(C921=2,IF(DB921+DB922+DB923+DB924+DD921+DD922+DD923+DD924=1,Cadeirante/30*GB$4,IF(DB921+DB922+DB923+DB924+DD921+DD922+DD923+DD924=2,Fixo/30*GB$4,IF(DB921+DB922+DB923+DB924+DD921+DD922+DD923+DD924&gt;2,Fixo/30*GB$4+(DB921+DB922+DB923+DB924+DD921+DD922+DD923+DD924-2)*Cadeirante/30*GB$4)))+(DA921+DA922+DA923+DC921+DC922+DC923)*Percapita/30*GB$4+(DA924+DC924)*Crechee/30*GB$4,IF(C921=1,IF(DA921+DA922+DA923+DB921+DB922+DB923+DC921+DC922+DC923+DD921+DD922+DD923&lt;=15,(DA921+DA922+DA923+DC921+DC922+DC923)*Percapita/30*GB$4,IF(DA921+DA922+DA923+DB921+DB922+DB923+DC921+DC922+DC923+DD921+DD922+DD923&gt;=16,Fixo/30*GB$4+(DA921+DA922+DA923+DB921+DB922+DB923+DC921+DC922+DC923+DD921+DD922-16)*Percapita/30*GB$4))))))</f>
        <v>0</v>
      </c>
      <c r="GC921" s="177">
        <f>IF(C921=4,SUM(DE921+DE922+DE923+DG921+DG922+DG923)*Percapita/30*GC$4+(DF921+DF922+DF923+DH921+DH922+DH923)*Cadeirante/30*GC$4,IF(C921=3,IF(DE924+DG924=10,Fixo/30*GC$4+(DE921+DE922+DE923+DG921+DG922+DG923)*Percapita/30*GC$4+(DF924+DH924)*Cadeirante/30*GC$4,IF(DE924+DG924&lt;=9,(DE924+DG924)*Crechee/30*GC$4)+(DF924+DH924)*Cadeirante/30*GC$4+(DE921+DE922+DE923+DG921+DG922+DG923)*Percapita/30*GC$4)+IF(DE924+DG924&gt;=11,Fixo/30*GC$4+(DE924+DG924-10)*Crechee/30*GC$4,0),IF(C921=2,IF(DF921+DF922+DF923+DF924+DH921+DH922+DH923+DH924=1,Cadeirante/30*GC$4,IF(DF921+DF922+DF923+DF924+DH921+DH922+DH923+DH924=2,Fixo/30*GC$4,IF(DF921+DF922+DF923+DF924+DH921+DH922+DH923+DH924&gt;2,Fixo/30*GC$4+(DF921+DF922+DF923+DF924+DH921+DH922+DH923+DH924-2)*Cadeirante/30*GC$4)))+(DE921+DE922+DE923+DG921+DG922+DG923)*Percapita/30*GC$4+(DE924+DG924)*Crechee/30*GC$4,IF(C921=1,IF(DE921+DE922+DE923+DF921+DF922+DF923+DG921+DG922+DG923+DH921+DH922+DH923&lt;=15,(DE921+DE922+DE923+DG921+DG922+DG923)*Percapita/30*GC$4,IF(DE921+DE922+DE923+DF921+DF922+DF923+DG921+DG922+DG923+DH921+DH922+DH923&gt;=16,Fixo/30*GC$4+(DE921+DE922+DE923+DF921+DF922+DF923+DG921+DG922+DG923+DH921+DH922-16)*Percapita/30*GC$4))))))</f>
        <v>0</v>
      </c>
      <c r="GD921" s="177">
        <f>IF(C921=4,SUM(DI921+DI922+DI923+DK921+DK922+DK923)*Percapita/30*GD$4+(DJ921+DJ922+DJ923+DL921+DL922+DL923)*Cadeirante/30*GD$4,IF(C921=3,IF(DI924+DK924=10,Fixo/30*GD$4+(DI921+DI922+DI923+DK921+DK922+DK923)*Percapita/30*GD$4+(DJ924+DL924)*Cadeirante/30*GD$4,IF(DI924+DK924&lt;=9,(DI924+DK924)*Crechee/30*GD$4)+(DJ924+DL924)*Cadeirante/30*GD$4+(DI921+DI922+DI923+DK921+DK922+DK923)*Percapita/30*GD$4)+IF(DI924+DK924&gt;=11,Fixo/30*GD$4+(DI924+DK924-10)*Crechee/30*GD$4,0),IF(C921=2,IF(DJ921+DJ922+DJ923+DJ924+DL921+DL922+DL923+DL924=1,Cadeirante/30*GD$4,IF(DJ921+DJ922+DJ923+DJ924+DL921+DL922+DL923+DL924=2,Fixo/30*GD$4,IF(DJ921+DJ922+DJ923+DJ924+DL921+DL922+DL923+DL924&gt;2,Fixo/30*GD$4+(DJ921+DJ922+DJ923+DJ924+DL921+DL922+DL923+DL924-2)*Cadeirante/30*GD$4)))+(DI921+DI922+DI923+DK921+DK922+DK923)*Percapita/30*GD$4+(DI924+DK924)*Crechee/30*GD$4,IF(C921=1,IF(DI921+DI922+DI923+DJ921+DJ922+DJ923+DK921+DK922+DK923+DL921+DL922+DL923&lt;=15,(DI921+DI922+DI923+DK921+DK922+DK923)*Percapita/30*GD$4,IF(DI921+DI922+DI923+DJ921+DJ922+DJ923+DK921+DK922+DK923+DL921+DL922+DL923&gt;=16,Fixo/30*GD$4+(DI921+DI922+DI923+DJ921+DJ922+DJ923+DK921+DK922+DK923+DL921+DL922-16)*Percapita/30*GD$4))))))</f>
        <v>0</v>
      </c>
      <c r="GE921" s="177">
        <f>IF(C921=4,SUM(DM921+DM922+DM923+DO921+DO922+DO923)*Percapita/30*GE$4+(DN921+DN922+DN923+DP921+DP922+DP923)*Cadeirante/30*GE$4,IF(C921=3,IF(DM924+DO924=10,Fixo/30*GE$4+(DM921+DM922+DM923+DO921+DO922+DO923)*Percapita/30*GE$4+(DN924+DP924)*Cadeirante/30*GE$4,IF(DM924+DO924&lt;=9,(DM924+DO924)*Crechee/30*GE$4)+(DN924+DP924)*Cadeirante/30*GE$4+(DM921+DM922+DM923+DO921+DO922+DO923)*Percapita/30*GE$4)+IF(DM924+DO924&gt;=11,Fixo/30*GE$4+(DM924+DO924-10)*Crechee/30*GE$4,0),IF(C921=2,IF(DN921+DN922+DN923+DN924+DP921+DP922+DP923+DP924=1,Cadeirante/30*GE$4,IF(DN921+DN922+DN923+DN924+DP921+DP922+DP923+DP924=2,Fixo/30*GE$4,IF(DN921+DN922+DN923+DN924+DP921+DP922+DP923+DP924&gt;2,Fixo/30*GE$4+(DN921+DN922+DN923+DN924+DP921+DP922+DP923+DP924-2)*Cadeirante/30*GE$4)))+(DM921+DM922+DM923+DO921+DO922+DO923)*Percapita/30*GE$4+(DM924+DO924)*Crechee/30*GE$4,IF(C921=1,IF(DM921+DM922+DM923+DN921+DN922+DN923+DO921+DO922+DO923+DP921+DP922+DP923&lt;=15,(DM921+DM922+DM923+DO921+DO922+DO923)*Percapita/30*GE$4,IF(DM921+DM922+DM923+DN921+DN922+DN923+DO921+DO922+DO923+DP921+DP922+DP923&gt;=16,Fixo/30*GE$4+(DM921+DM922+DM923+DN921+DN922+DN923+DO921+DO922+DO923+DP921+DP922-16)*Percapita/30*GE$4))))))</f>
        <v>0</v>
      </c>
      <c r="GF921" s="177">
        <f>IF(C921=4,SUM(DQ921+DQ922+DQ923+DS921+DS922+DS923)*Percapita/30*GF$4+(DR921+DR922+DR923+DT921+DT922+DT923)*Cadeirante/30*GF$4,IF(C921=3,IF(DQ924+DS924=10,Fixo/30*GF$4+(DQ921+DQ922+DQ923+DS921+DS922+DS923)*Percapita/30*GF$4+(DR924+DT924)*Cadeirante/30*GF$4,IF(DQ924+DS924&lt;=9,(DQ924+DS924)*Crechee/30*GF$4)+(DR924+DT924)*Cadeirante/30*GF$4+(DQ921+DQ922+DQ923+DS921+DS922+DS923)*Percapita/30*GF$4)+IF(DQ924+DS924&gt;=11,Fixo/30*GF$4+(DQ924+DS924-10)*Crechee/30*GF$4,0),IF(C921=2,IF(DR921+DR922+DR923+DR924+DT921+DT922+DT923+DT924=1,Cadeirante/30*GF$4,IF(DR921+DR922+DR923+DR924+DT921+DT922+DT923+DT924=2,Fixo/30*GF$4,IF(DR921+DR922+DR923+DR924+DT921+DT922+DT923+DT924&gt;2,Fixo/30*GF$4+(DR921+DR922+DR923+DR924+DT921+DT922+DT923+DT924-2)*Cadeirante/30*GF$4)))+(DQ921+DQ922+DQ923+DS921+DS922+DS923)*Percapita/30*GF$4+(DQ924+DS924)*Crechee/30*GF$4,IF(C921=1,IF(DQ921+DQ922+DQ923+DR921+DR922+DR923+DS921+DS922+DS923+DT921+DT922+DT923&lt;=15,(DQ921+DQ922+DQ923+DS921+DS922+DS923)*Percapita/30*GF$4,IF(DQ921+DQ922+DQ923+DR921+DR922+DR923+DS921+DS922+DS923+DT921+DT922+DT923&gt;=16,Fixo/30*GF$4+(DQ921+DQ922+DQ923+DR921+DR922+DR923+DS921+DS922+DS923+DT921+DT922-16)*Percapita/30*GF$4))))))</f>
        <v>0</v>
      </c>
      <c r="GG921" s="177">
        <f>IF(C921=4,SUM(DU921+DU922+DU923+DW921+DW922+DW923)*Percapita/30*GG$4+(DV921+DV922+DV923+DX921+DX922+DX923)*Cadeirante/30*GG$4,IF(C921=3,IF(DU924+DW924=10,Fixo/30*GG$4+(DU921+DU922+DU923+DW921+DW922+DW923)*Percapita/30*GG$4+(DV924+DX924)*Cadeirante/30*GG$4,IF(DU924+DW924&lt;=9,(DU924+DW924)*Crechee/30*GG$4)+(DV924+DX924)*Cadeirante/30*GG$4+(DU921+DU922+DU923+DW921+DW922+DW923)*Percapita/30*GG$4)+IF(DU924+DW924&gt;=11,Fixo/30*GG$4+(DU924+DW924-10)*Crechee/30*GG$4,0),IF(C921=2,IF(DV921+DV922+DV923+DV924+DX921+DX922+DX923+DX924=1,Cadeirante/30*GG$4,IF(DV921+DV922+DV923+DV924+DX921+DX922+DX923+DX924=2,Fixo/30*GG$4,IF(DV921+DV922+DV923+DV924+DX921+DX922+DX923+DX924&gt;2,Fixo/30*GG$4+(DV921+DV922+DV923+DV924+DX921+DX922+DX923+DX924-2)*Cadeirante/30*GG$4)))+(DU921+DU922+DU923+DW921+DW922+DW923)*Percapita/30*GG$4+(DU924+DW924)*Crechee/30*GG$4,IF(C921=1,IF(DU921+DU922+DU923+DV921+DV922+DV923+DW921+DW922+DW923+DX921+DX922+DX923&lt;=15,(DU921+DU922+DU923+DW921+DW922+DW923)*Percapita/30*GG$4,IF(DU921+DU922+DU923+DV921+DV922+DV923+DW921+DW922+DW923+DX921+DX922+DX923&gt;=16,Fixo/30*GG$4+(DU921+DU922+DU923+DV921+DV922+DV923+DW921+DW922+DW923+DX921+DX922-16)*Percapita/30*GG$4))))))</f>
        <v>0</v>
      </c>
      <c r="GH921" s="177">
        <f>IF(C921=4,SUM(DY921+DY922+DY923+EA921+EA922+EA923)*Percapita/30*GH$4+(DZ921+DZ922+DZ923+EB921+EB922+EB923)*Cadeirante/30*GH$4,IF(C921=3,IF(DY924+EA924=10,Fixo/30*GH$4+(DY921+DY922+DY923+EA921+EA922+EA923)*Percapita/30*GH$4+(DZ924+EB924)*Cadeirante/30*GH$4,IF(DY924+EA924&lt;=9,(DY924+EA924)*Crechee/30*GH$4)+(DZ924+EB924)*Cadeirante/30*GH$4+(DY921+DY922+DY923+EA921+EA922+EA923)*Percapita/30*GH$4)+IF(DY924+EA924&gt;=11,Fixo/30*GH$4+(DY924+EA924-10)*Crechee/30*GH$4,0),IF(C921=2,IF(DZ921+DZ922+DZ923+DZ924+EB921+EB922+EB923+EB924=1,Cadeirante/30*GH$4,IF(DZ921+DZ922+DZ923+DZ924+EB921+EB922+EB923+EB924=2,Fixo/30*GH$4,IF(DZ921+DZ922+DZ923+DZ924+EB921+EB922+EB923+EB924&gt;2,Fixo/30*GH$4+(DZ921+DZ922+DZ923+DZ924+EB921+EB922+EB923+EB924-2)*Cadeirante/30*GH$4)))+(DY921+DY922+DY923+EA921+EA922+EA923)*Percapita/30*GH$4+(DY924+EA924)*Crechee/30*GH$4,IF(C921=1,IF(DY921+DY922+DY923+DZ921+DZ922+DZ923+EA921+EA922+EA923+EB921+EB922+EB923&lt;=15,(DY921+DY922+DY923+EA921+EA922+EA923)*Percapita/30*GH$4,IF(DY921+DY922+DY923+DZ921+DZ922+DZ923+EA921+EA922+EA923+EB921+EB922+EB923&gt;=16,Fixo/30*GH$4+(DY921+DY922+DY923+DZ921+DZ922+DZ923+EA921+EA922+EA923+EB921+EB922-16)*Percapita/30*GH$4))))))</f>
        <v>0</v>
      </c>
      <c r="GI921" s="177">
        <f>IF(C921=4,SUM(EC921+EC922+EC923+EE921+EE922+EE923)*Percapita/30*GI$4+(ED921+ED922+ED923+EF921+EF922+EF923)*Cadeirante/30*GI$4,IF(C921=3,IF(EC924+EE924=10,Fixo/30*GI$4+(EC921+EC922+EC923+EE921+EE922+EE923)*Percapita/30*GI$4+(ED924+EF924)*Cadeirante/30*GI$4,IF(EC924+EE924&lt;=9,(EC924+EE924)*Crechee/30*GI$4)+(ED924+EF924)*Cadeirante/30*GI$4+(EC921+EC922+EC923+EE921+EE922+EE923)*Percapita/30*GI$4)+IF(EC924+EE924&gt;=11,Fixo/30*GI$4+(EC924+EE924-10)*Crechee/30*GI$4,0),IF(C921=2,IF(ED921+ED922+ED923+ED924+EF921+EF922+EF923+EF924=1,Cadeirante/30*GI$4,IF(ED921+ED922+ED923+ED924+EF921+EF922+EF923+EF924=2,Fixo/30*GI$4,IF(ED921+ED922+ED923+ED924+EF921+EF922+EF923+EF924&gt;2,Fixo/30*GI$4+(ED921+ED922+ED923+ED924+EF921+EF922+EF923+EF924-2)*Cadeirante/30*GI$4)))+(EC921+EC922+EC923+EE921+EE922+EE923)*Percapita/30*GI$4+(EC924+EE924)*Crechee/30*GI$4,IF(C921=1,IF(EC921+EC922+EC923+ED921+ED922+ED923+EE921+EE922+EE923+EF921+EF922+EF923&lt;=15,(EC921+EC922+EC923+EE921+EE922+EE923)*Percapita/30*GI$4,IF(EC921+EC922+EC923+ED921+ED922+ED923+EE921+EE922+EE923+EF921+EF922+EF923&gt;=16,Fixo/30*GI$4+(EC921+EC922+EC923+ED921+ED922+ED923+EE921+EE922+EE923+EF921+EF922-16)*Percapita/30*GI$4))))))</f>
        <v>0</v>
      </c>
      <c r="GJ921" s="177">
        <f>IF(C921=4,SUM(EG921+EG922+EG923+EI921+EI922+EI923)*Percapita/30*GJ$4+(EH921+EH922+EH923+EJ921+EJ922+EJ923)*Cadeirante/30*GJ$4,IF(C921=3,IF(EG924+EI924=10,Fixo/30*GJ$4+(EG921+EG922+EG923+EI921+EI922+EI923)*Percapita/30*GJ$4+(EH924+EJ924)*Cadeirante/30*GJ$4,IF(EG924+EI924&lt;=9,(EG924+EI924)*Crechee/30*GJ$4)+(EH924+EJ924)*Cadeirante/30*GJ$4+(EG921+EG922+EG923+EI921+EI922+EI923)*Percapita/30*GJ$4)+IF(EG924+EI924&gt;=11,Fixo/30*GJ$4+(EG924+EI924-10)*Crechee/30*GJ$4,0),IF(C921=2,IF(EH921+EH922+EH923+EH924+EJ921+EJ922+EJ923+EJ924=1,Cadeirante/30*GJ$4,IF(EH921+EH922+EH923+EH924+EJ921+EJ922+EJ923+EJ924=2,Fixo/30*GJ$4,IF(EH921+EH922+EH923+EH924+EJ921+EJ922+EJ923+EJ924&gt;2,Fixo/30*GJ$4+(EH921+EH922+EH923+EH924+EJ921+EJ922+EJ923+EJ924-2)*Cadeirante/30*GJ$4)))+(EG921+EG922+EG923+EI921+EI922+EI923)*Percapita/30*GJ$4+(EG924+EI924)*Crechee/30*GJ$4,IF(C921=1,IF(EG921+EG922+EG923+EH921+EH922+EH923+EI921+EI922+EI923+EJ921+EJ922+EJ923&lt;=15,(EG921+EG922+EG923+EI921+EI922+EI923)*Percapita/30*GJ$4,IF(EG921+EG922+EG923+EH921+EH922+EH923+EI921+EI922+EI923+EJ921+EJ922+EJ923&gt;=16,Fixo/30*GJ$4+(EG921+EG922+EG923+EH921+EH922+EH923+EI921+EI922+EI923+EJ921+EJ922-16)*Percapita/30*GJ$4))))))</f>
        <v>0</v>
      </c>
      <c r="GK921" s="178"/>
      <c r="GL921" s="103">
        <f t="shared" si="1038"/>
        <v>0</v>
      </c>
      <c r="GM921" s="124"/>
      <c r="GN921" s="104">
        <f>SUMIF(V921:V924,"&lt;0")*Cadeirante/30*GN$4+SUMIF(X921:X924,"&lt;0")*Cadeirante/30*GN$4</f>
        <v>0</v>
      </c>
      <c r="GO921" s="104">
        <f>SUMIF(Z921:Z924,"&lt;0")*Cadeirante/30*GO$4+SUMIF(AB921:AB924,"&lt;0")*Cadeirante/30*GO$4</f>
        <v>0</v>
      </c>
      <c r="GP921" s="104">
        <f>SUMIF(AD921:AD924,"&lt;0")*Cadeirante/30*GP$4+SUMIF(AF921:AF924,"&lt;0")*Cadeirante/30*GP$4</f>
        <v>0</v>
      </c>
      <c r="GQ921" s="104">
        <f>SUMIF(AH921:AH924,"&lt;0")*Cadeirante/30*GQ$4+SUMIF(AJ921:AJ924,"&lt;0")*Cadeirante/30*GQ$4</f>
        <v>0</v>
      </c>
      <c r="GR921" s="104">
        <f>SUMIF(AL921:AL924,"&lt;0")*Cadeirante/30*GR$4+SUMIF(AN921:AN924,"&lt;0")*Cadeirante/30*GR$4</f>
        <v>0</v>
      </c>
      <c r="GS921" s="104">
        <f>SUMIF(AP921:AP924,"&lt;0")*Cadeirante/30*GS$4+SUMIF(AR921:AR924,"&lt;0")*Cadeirante/30*GS$4</f>
        <v>0</v>
      </c>
      <c r="GT921" s="104">
        <f>SUMIF(AT921:AT924,"&lt;0")*Cadeirante/30*GT$4+SUMIF(AV921:AV924,"&lt;0")*Cadeirante/30*GT$4</f>
        <v>0</v>
      </c>
      <c r="GU921" s="104">
        <f>SUMIF(AX921:AX924,"&lt;0")*Cadeirante/30*GU$4+SUMIF(AZ921:AZ924,"&lt;0")*Cadeirante/30*GU$4</f>
        <v>0</v>
      </c>
      <c r="GV921" s="104">
        <f>SUMIF(BB921:BB924,"&lt;0")*Cadeirante/30*GV$4+SUMIF(BD921:BD924,"&lt;0")*Cadeirante/30*GV$4</f>
        <v>0</v>
      </c>
      <c r="GW921" s="104">
        <f>SUMIF(BF921:BF924,"&lt;0")*Cadeirante/30*GW$4+SUMIF(BH921:BH924,"&lt;0")*Cadeirante/30*GW$4</f>
        <v>0</v>
      </c>
      <c r="GX921" s="104">
        <f>SUMIF(BJ921:BJ924,"&lt;0")*Cadeirante/30*GX$4+SUMIF(BL921:BL924,"&lt;0")*Cadeirante/30*GX$4</f>
        <v>0</v>
      </c>
      <c r="GY921" s="104">
        <f>SUMIF(BN921:BN924,"&lt;0")*Cadeirante/30*GY$4+SUMIF(BP921:BP924,"&lt;0")*Cadeirante/30*GY$4</f>
        <v>0</v>
      </c>
      <c r="GZ921" s="104">
        <f>SUMIF(BR921:BR924,"&lt;0")*Cadeirante/30*GZ$4+SUMIF(BT921:BT924,"&lt;0")*Cadeirante/30*GZ$4</f>
        <v>0</v>
      </c>
      <c r="HA921" s="104">
        <f>SUMIF(BV921:BV924,"&lt;0")*Cadeirante/30*HA$4+SUMIF(BX921:BX924,"&lt;0")*Cadeirante/30*HA$4</f>
        <v>0</v>
      </c>
      <c r="HB921" s="104">
        <f>SUMIF(BZ921:BZ924,"&lt;0")*Cadeirante/30*HB$4+SUMIF(CB921:CB924,"&lt;0")*Cadeirante/30*HB$4</f>
        <v>0</v>
      </c>
      <c r="HC921" s="104">
        <f>SUMIF(CD921:CD924,"&lt;0")*Cadeirante/30*HC$4+SUMIF(CF921:CF924,"&lt;0")*Cadeirante/30*HC$4</f>
        <v>0</v>
      </c>
      <c r="HD921" s="104">
        <f>SUMIF(CH921:CH924,"&lt;0")*Cadeirante/30*HD$4+SUMIF(CJ921:CJ924,"&lt;0")*Cadeirante/30*HD$4</f>
        <v>0</v>
      </c>
      <c r="HE921" s="104">
        <f>SUMIF(CL921:CL924,"&lt;0")*Cadeirante/30*HE$4+SUMIF(CN921:CN924,"&lt;0")*Cadeirante/30*HE$4</f>
        <v>0</v>
      </c>
      <c r="HF921" s="104">
        <f>SUMIF(CP921:CP924,"&lt;0")*Cadeirante/30*HF$4+SUMIF(CR921:CR924,"&lt;0")*Cadeirante/30*HF$4</f>
        <v>0</v>
      </c>
      <c r="HG921" s="104">
        <f>SUMIF(CT921:CT924,"&lt;0")*Cadeirante/30*HG$4+SUMIF(CV921:CV924,"&lt;0")*Cadeirante/30*HG$4</f>
        <v>0</v>
      </c>
      <c r="HH921" s="104">
        <f>SUMIF(CX921:CX924,"&lt;0")*Cadeirante/30*HH$4+SUMIF(CZ921:CZ924,"&lt;0")*Cadeirante/30*HH$4</f>
        <v>0</v>
      </c>
      <c r="HI921" s="104">
        <f>SUMIF(DB921:DB924,"&lt;0")*Cadeirante/30*HI$4+SUMIF(DD921:DD924,"&lt;0")*Cadeirante/30*HI$4</f>
        <v>0</v>
      </c>
      <c r="HJ921" s="104">
        <f>SUMIF(DF921:DF924,"&lt;0")*Cadeirante/30*HJ$4+SUMIF(DH921:DH924,"&lt;0")*Cadeirante/30*HJ$4</f>
        <v>0</v>
      </c>
      <c r="HK921" s="104">
        <f>SUMIF(DJ921:DJ924,"&lt;0")*Cadeirante/30*HK$4+SUMIF(DL921:DL924,"&lt;0")*Cadeirante/30*HK$4</f>
        <v>0</v>
      </c>
      <c r="HL921" s="104">
        <f>SUMIF(DN921:DN924,"&lt;0")*Cadeirante/30*HL$4+SUMIF(DP921:DP924,"&lt;0")*Cadeirante/30*HL$4</f>
        <v>0</v>
      </c>
      <c r="HM921" s="104">
        <f>SUMIF(DR921:DR924,"&lt;0")*Cadeirante/30*HM$4+SUMIF(DT921:DT924,"&lt;0")*Cadeirante/30*HM$4</f>
        <v>0</v>
      </c>
      <c r="HN921" s="104">
        <f>SUMIF(DV921:DV924,"&lt;0")*Cadeirante/30*HN$4+SUMIF(DX921:DX924,"&lt;0")*Cadeirante/30*HN$4</f>
        <v>0</v>
      </c>
      <c r="HO921" s="104">
        <f>SUMIF(DZ921:DZ924,"&lt;0")*Cadeirante/30*HO$4+SUMIF(EB921:EB924,"&lt;0")*Cadeirante/30*HO$4</f>
        <v>0</v>
      </c>
      <c r="HP921" s="104">
        <f>SUMIF(ED921:ED924,"&lt;0")*Cadeirante/30*HP$4+SUMIF(EF921:EF924,"&lt;0")*Cadeirante/30*HP$4</f>
        <v>0</v>
      </c>
      <c r="HQ921" s="64"/>
      <c r="HR921" s="64"/>
      <c r="HS921" s="64"/>
      <c r="HT921" s="64"/>
      <c r="HU921" s="64"/>
      <c r="HV921" s="64"/>
      <c r="HW921" s="176">
        <v>17629.309999999998</v>
      </c>
      <c r="HX921" s="64"/>
      <c r="HY921" s="280">
        <f>IF(ISTEXT(EM921), VALUE(EM921), EM921)</f>
        <v>0</v>
      </c>
      <c r="HZ921" s="280">
        <f>IF(ISTEXT(EN921), VALUE(EN921), EN921)</f>
        <v>0</v>
      </c>
      <c r="IA921" s="280">
        <f>IF(ISTEXT(EO921), VALUE(EO921), EO921)</f>
        <v>0</v>
      </c>
      <c r="IB921" s="64" t="b">
        <f>HW921=FE921</f>
        <v>0</v>
      </c>
      <c r="IC921" s="64"/>
    </row>
    <row r="922" spans="1:237" s="106" customFormat="1" ht="22.5" customHeight="1" x14ac:dyDescent="0.25">
      <c r="A922" s="368" t="s">
        <v>4000</v>
      </c>
      <c r="B922" s="369" t="s">
        <v>4001</v>
      </c>
      <c r="C922" s="370" t="s">
        <v>3229</v>
      </c>
      <c r="D922" s="371" t="s">
        <v>3993</v>
      </c>
      <c r="E922" s="371" t="s">
        <v>4002</v>
      </c>
      <c r="F922" s="372" t="s">
        <v>3222</v>
      </c>
      <c r="G922" s="372" t="s">
        <v>3223</v>
      </c>
      <c r="H922" s="373" t="s">
        <v>255</v>
      </c>
      <c r="I922" s="374" t="s">
        <v>4003</v>
      </c>
      <c r="J922" s="421" t="s">
        <v>3227</v>
      </c>
      <c r="K922" s="421" t="s">
        <v>3230</v>
      </c>
      <c r="L922" s="329">
        <f>CONTINUA!BV922</f>
        <v>0</v>
      </c>
      <c r="M922" s="329">
        <f>CONTINUA!BW922</f>
        <v>0</v>
      </c>
      <c r="N922" s="657"/>
      <c r="O922" s="658" t="s">
        <v>4245</v>
      </c>
      <c r="P922" s="659" t="s">
        <v>206</v>
      </c>
      <c r="Q922" s="400">
        <v>28</v>
      </c>
      <c r="R922" s="401"/>
      <c r="S922" s="400"/>
      <c r="T922" s="401"/>
      <c r="U922" s="400"/>
      <c r="V922" s="401"/>
      <c r="W922" s="400"/>
      <c r="X922" s="401"/>
      <c r="Y922" s="400"/>
      <c r="Z922" s="401"/>
      <c r="AA922" s="400"/>
      <c r="AB922" s="401"/>
      <c r="AC922" s="400"/>
      <c r="AD922" s="401"/>
      <c r="AE922" s="400"/>
      <c r="AF922" s="401"/>
      <c r="AG922" s="400"/>
      <c r="AH922" s="401"/>
      <c r="AI922" s="400"/>
      <c r="AJ922" s="401"/>
      <c r="AK922" s="400"/>
      <c r="AL922" s="401"/>
      <c r="AM922" s="400"/>
      <c r="AN922" s="401"/>
      <c r="AO922" s="400"/>
      <c r="AP922" s="401"/>
      <c r="AQ922" s="400"/>
      <c r="AR922" s="401"/>
      <c r="AS922" s="400"/>
      <c r="AT922" s="401"/>
      <c r="AU922" s="400"/>
      <c r="AV922" s="401"/>
      <c r="AW922" s="400"/>
      <c r="AX922" s="401"/>
      <c r="AY922" s="400"/>
      <c r="AZ922" s="401"/>
      <c r="BA922" s="400"/>
      <c r="BB922" s="401"/>
      <c r="BC922" s="400"/>
      <c r="BD922" s="401"/>
      <c r="BE922" s="400"/>
      <c r="BF922" s="401"/>
      <c r="BG922" s="400"/>
      <c r="BH922" s="401"/>
      <c r="BI922" s="400"/>
      <c r="BJ922" s="401"/>
      <c r="BK922" s="400"/>
      <c r="BL922" s="401"/>
      <c r="BM922" s="400"/>
      <c r="BN922" s="401"/>
      <c r="BO922" s="400"/>
      <c r="BP922" s="401"/>
      <c r="BQ922" s="400">
        <v>-1</v>
      </c>
      <c r="BR922" s="401"/>
      <c r="BS922" s="400"/>
      <c r="BT922" s="401"/>
      <c r="BU922" s="400"/>
      <c r="BV922" s="401"/>
      <c r="BW922" s="400"/>
      <c r="BX922" s="401"/>
      <c r="BY922" s="400"/>
      <c r="BZ922" s="401"/>
      <c r="CA922" s="400"/>
      <c r="CB922" s="401"/>
      <c r="CC922" s="400"/>
      <c r="CD922" s="401"/>
      <c r="CE922" s="400"/>
      <c r="CF922" s="401"/>
      <c r="CG922" s="400"/>
      <c r="CH922" s="401"/>
      <c r="CI922" s="400"/>
      <c r="CJ922" s="401"/>
      <c r="CK922" s="400"/>
      <c r="CL922" s="401"/>
      <c r="CM922" s="400"/>
      <c r="CN922" s="401"/>
      <c r="CO922" s="400"/>
      <c r="CP922" s="401"/>
      <c r="CQ922" s="400"/>
      <c r="CR922" s="401"/>
      <c r="CS922" s="400"/>
      <c r="CT922" s="401"/>
      <c r="CU922" s="400"/>
      <c r="CV922" s="401"/>
      <c r="CW922" s="400"/>
      <c r="CX922" s="401"/>
      <c r="CY922" s="400"/>
      <c r="CZ922" s="401"/>
      <c r="DA922" s="400"/>
      <c r="DB922" s="401"/>
      <c r="DC922" s="400"/>
      <c r="DD922" s="401"/>
      <c r="DE922" s="400"/>
      <c r="DF922" s="401"/>
      <c r="DG922" s="400"/>
      <c r="DH922" s="401"/>
      <c r="DI922" s="400"/>
      <c r="DJ922" s="401"/>
      <c r="DK922" s="400"/>
      <c r="DL922" s="401"/>
      <c r="DM922" s="400"/>
      <c r="DN922" s="401"/>
      <c r="DO922" s="400"/>
      <c r="DP922" s="401"/>
      <c r="DQ922" s="400"/>
      <c r="DR922" s="401"/>
      <c r="DS922" s="400"/>
      <c r="DT922" s="401"/>
      <c r="DU922" s="400"/>
      <c r="DV922" s="401"/>
      <c r="DW922" s="400"/>
      <c r="DX922" s="401"/>
      <c r="DY922" s="400"/>
      <c r="DZ922" s="401"/>
      <c r="EA922" s="400"/>
      <c r="EB922" s="401"/>
      <c r="EC922" s="400"/>
      <c r="ED922" s="401"/>
      <c r="EE922" s="400"/>
      <c r="EF922" s="401"/>
      <c r="EG922" s="400"/>
      <c r="EH922" s="401"/>
      <c r="EI922" s="400"/>
      <c r="EJ922" s="447"/>
      <c r="EK922" s="511"/>
      <c r="EL922" s="514"/>
      <c r="EM922" s="448"/>
      <c r="EN922" s="344"/>
      <c r="EO922" s="345"/>
      <c r="EP922" s="171">
        <f t="shared" si="1030"/>
        <v>28</v>
      </c>
      <c r="EQ922" s="171">
        <f t="shared" si="1031"/>
        <v>-1</v>
      </c>
      <c r="ER922" s="171">
        <f t="shared" si="1032"/>
        <v>0</v>
      </c>
      <c r="ES922" s="171">
        <f t="shared" si="1033"/>
        <v>0</v>
      </c>
      <c r="ET922" s="171">
        <f t="shared" si="1034"/>
        <v>0</v>
      </c>
      <c r="EU922" s="171">
        <f t="shared" si="1035"/>
        <v>0</v>
      </c>
      <c r="EV922" s="172">
        <f t="shared" si="1036"/>
        <v>27</v>
      </c>
      <c r="EW922" s="173"/>
      <c r="EX922" s="248">
        <f t="shared" si="1052"/>
        <v>0</v>
      </c>
      <c r="EY922" s="174">
        <f>(L922*regular)+(M922*Cadeirantee)</f>
        <v>0</v>
      </c>
      <c r="EZ922" s="249">
        <f>SUMIF(FG922:GJ922,"&gt;0")</f>
        <v>0</v>
      </c>
      <c r="FA922" s="249">
        <f>SUMIF(FG922:GJ922,"&lt;0")+SUMIF(GN922:HP922,"&lt;0")</f>
        <v>0</v>
      </c>
      <c r="FB922" s="174">
        <v>0</v>
      </c>
      <c r="FC922" s="126">
        <f>N922*km*'VALORES TABELA'!$B$13</f>
        <v>0</v>
      </c>
      <c r="FD922" s="250">
        <f t="shared" ref="FD922:FD925" si="1053">GL922</f>
        <v>0</v>
      </c>
      <c r="FE922" s="105"/>
      <c r="FF922" s="119"/>
      <c r="FG922" s="119"/>
      <c r="FH922" s="119"/>
      <c r="FI922" s="119"/>
      <c r="FJ922" s="119"/>
      <c r="FK922" s="119"/>
      <c r="FL922" s="119"/>
      <c r="FM922" s="119"/>
      <c r="FN922" s="119"/>
      <c r="FO922" s="119"/>
      <c r="FP922" s="119"/>
      <c r="FQ922" s="119"/>
      <c r="FR922" s="119"/>
      <c r="FS922" s="119"/>
      <c r="FT922" s="119"/>
      <c r="FU922" s="119"/>
      <c r="FV922" s="119"/>
      <c r="FW922" s="119"/>
      <c r="FX922" s="119"/>
      <c r="FY922" s="119"/>
      <c r="FZ922" s="119"/>
      <c r="GA922" s="119"/>
      <c r="GB922" s="119"/>
      <c r="GC922" s="119"/>
      <c r="GD922" s="119"/>
      <c r="GE922" s="119"/>
      <c r="GF922" s="119"/>
      <c r="GG922" s="119"/>
      <c r="GH922" s="119"/>
      <c r="GI922" s="119"/>
      <c r="GJ922" s="119"/>
      <c r="GK922" s="251"/>
      <c r="GL922" s="103">
        <f t="shared" si="1038"/>
        <v>0</v>
      </c>
      <c r="GM922" s="124"/>
      <c r="GN922" s="104"/>
      <c r="GO922" s="104"/>
      <c r="GP922" s="104"/>
      <c r="GQ922" s="104"/>
      <c r="GR922" s="104"/>
      <c r="GS922" s="104"/>
      <c r="GT922" s="104"/>
      <c r="GU922" s="104"/>
      <c r="GV922" s="104"/>
      <c r="GW922" s="104"/>
      <c r="GX922" s="104"/>
      <c r="GY922" s="104"/>
      <c r="GZ922" s="104"/>
      <c r="HA922" s="104"/>
      <c r="HB922" s="104"/>
      <c r="HC922" s="104"/>
      <c r="HD922" s="104"/>
      <c r="HE922" s="104"/>
      <c r="HF922" s="104"/>
      <c r="HG922" s="104"/>
      <c r="HH922" s="104"/>
      <c r="HI922" s="104"/>
      <c r="HJ922" s="104"/>
      <c r="HK922" s="104"/>
      <c r="HL922" s="104"/>
      <c r="HM922" s="104"/>
      <c r="HN922" s="104"/>
      <c r="HO922" s="104"/>
      <c r="HP922" s="104"/>
      <c r="HQ922" s="64"/>
      <c r="HR922" s="64"/>
      <c r="HS922" s="64"/>
      <c r="HT922" s="64"/>
      <c r="HU922" s="64"/>
      <c r="HV922" s="64"/>
      <c r="HW922" s="105"/>
      <c r="HX922" s="64"/>
      <c r="HY922" s="280">
        <f t="shared" ref="HY922:HY925" si="1054">IF(ISTEXT(EM922), VALUE(EM922), EM922)</f>
        <v>0</v>
      </c>
      <c r="HZ922" s="280">
        <f t="shared" ref="HZ922:HZ925" si="1055">IF(ISTEXT(EN922), VALUE(EN922), EN922)</f>
        <v>0</v>
      </c>
      <c r="IA922" s="280">
        <f t="shared" ref="IA922:IA925" si="1056">IF(ISTEXT(EO922), VALUE(EO922), EO922)</f>
        <v>0</v>
      </c>
      <c r="IB922" s="64"/>
      <c r="IC922" s="64"/>
    </row>
    <row r="923" spans="1:237" s="106" customFormat="1" ht="22.5" customHeight="1" x14ac:dyDescent="0.25">
      <c r="A923" s="368" t="s">
        <v>4000</v>
      </c>
      <c r="B923" s="369" t="s">
        <v>4001</v>
      </c>
      <c r="C923" s="375" t="s">
        <v>3229</v>
      </c>
      <c r="D923" s="371" t="s">
        <v>3993</v>
      </c>
      <c r="E923" s="371" t="s">
        <v>4002</v>
      </c>
      <c r="F923" s="376" t="s">
        <v>3222</v>
      </c>
      <c r="G923" s="376" t="s">
        <v>3223</v>
      </c>
      <c r="H923" s="373" t="s">
        <v>255</v>
      </c>
      <c r="I923" s="374" t="s">
        <v>4003</v>
      </c>
      <c r="J923" s="421" t="s">
        <v>3227</v>
      </c>
      <c r="K923" s="422" t="s">
        <v>3231</v>
      </c>
      <c r="L923" s="329">
        <f>CONTINUA!BV923</f>
        <v>0</v>
      </c>
      <c r="M923" s="329">
        <f>CONTINUA!BW923</f>
        <v>0</v>
      </c>
      <c r="N923" s="657"/>
      <c r="O923" s="658" t="s">
        <v>4245</v>
      </c>
      <c r="P923" s="659" t="s">
        <v>206</v>
      </c>
      <c r="Q923" s="400"/>
      <c r="R923" s="401"/>
      <c r="S923" s="400"/>
      <c r="T923" s="401"/>
      <c r="U923" s="400"/>
      <c r="V923" s="401"/>
      <c r="W923" s="400"/>
      <c r="X923" s="401"/>
      <c r="Y923" s="400"/>
      <c r="Z923" s="401"/>
      <c r="AA923" s="400"/>
      <c r="AB923" s="401"/>
      <c r="AC923" s="400"/>
      <c r="AD923" s="401"/>
      <c r="AE923" s="400"/>
      <c r="AF923" s="401"/>
      <c r="AG923" s="400"/>
      <c r="AH923" s="401"/>
      <c r="AI923" s="400"/>
      <c r="AJ923" s="401"/>
      <c r="AK923" s="400"/>
      <c r="AL923" s="401"/>
      <c r="AM923" s="400"/>
      <c r="AN923" s="401"/>
      <c r="AO923" s="400"/>
      <c r="AP923" s="401"/>
      <c r="AQ923" s="400"/>
      <c r="AR923" s="401"/>
      <c r="AS923" s="400"/>
      <c r="AT923" s="401"/>
      <c r="AU923" s="400"/>
      <c r="AV923" s="401"/>
      <c r="AW923" s="400"/>
      <c r="AX923" s="401"/>
      <c r="AY923" s="400"/>
      <c r="AZ923" s="401"/>
      <c r="BA923" s="400"/>
      <c r="BB923" s="401"/>
      <c r="BC923" s="400"/>
      <c r="BD923" s="401"/>
      <c r="BE923" s="400"/>
      <c r="BF923" s="401"/>
      <c r="BG923" s="400"/>
      <c r="BH923" s="401"/>
      <c r="BI923" s="400"/>
      <c r="BJ923" s="401"/>
      <c r="BK923" s="400"/>
      <c r="BL923" s="401"/>
      <c r="BM923" s="400"/>
      <c r="BN923" s="401"/>
      <c r="BO923" s="400"/>
      <c r="BP923" s="401"/>
      <c r="BQ923" s="400"/>
      <c r="BR923" s="401"/>
      <c r="BS923" s="400"/>
      <c r="BT923" s="401"/>
      <c r="BU923" s="400"/>
      <c r="BV923" s="401"/>
      <c r="BW923" s="400"/>
      <c r="BX923" s="401"/>
      <c r="BY923" s="400"/>
      <c r="BZ923" s="401"/>
      <c r="CA923" s="400"/>
      <c r="CB923" s="401"/>
      <c r="CC923" s="400"/>
      <c r="CD923" s="401"/>
      <c r="CE923" s="400"/>
      <c r="CF923" s="401"/>
      <c r="CG923" s="400"/>
      <c r="CH923" s="401"/>
      <c r="CI923" s="400"/>
      <c r="CJ923" s="401"/>
      <c r="CK923" s="400"/>
      <c r="CL923" s="401"/>
      <c r="CM923" s="400"/>
      <c r="CN923" s="401"/>
      <c r="CO923" s="400"/>
      <c r="CP923" s="401"/>
      <c r="CQ923" s="400"/>
      <c r="CR923" s="401"/>
      <c r="CS923" s="400"/>
      <c r="CT923" s="401"/>
      <c r="CU923" s="400"/>
      <c r="CV923" s="401"/>
      <c r="CW923" s="400"/>
      <c r="CX923" s="401"/>
      <c r="CY923" s="400"/>
      <c r="CZ923" s="401"/>
      <c r="DA923" s="400"/>
      <c r="DB923" s="401"/>
      <c r="DC923" s="400"/>
      <c r="DD923" s="401"/>
      <c r="DE923" s="400"/>
      <c r="DF923" s="401"/>
      <c r="DG923" s="400"/>
      <c r="DH923" s="401"/>
      <c r="DI923" s="400"/>
      <c r="DJ923" s="401"/>
      <c r="DK923" s="400"/>
      <c r="DL923" s="401"/>
      <c r="DM923" s="400"/>
      <c r="DN923" s="401"/>
      <c r="DO923" s="400"/>
      <c r="DP923" s="401"/>
      <c r="DQ923" s="400"/>
      <c r="DR923" s="401"/>
      <c r="DS923" s="400"/>
      <c r="DT923" s="401"/>
      <c r="DU923" s="400"/>
      <c r="DV923" s="401"/>
      <c r="DW923" s="400"/>
      <c r="DX923" s="401"/>
      <c r="DY923" s="400"/>
      <c r="DZ923" s="401"/>
      <c r="EA923" s="400"/>
      <c r="EB923" s="401"/>
      <c r="EC923" s="400"/>
      <c r="ED923" s="401"/>
      <c r="EE923" s="400"/>
      <c r="EF923" s="401"/>
      <c r="EG923" s="400"/>
      <c r="EH923" s="401"/>
      <c r="EI923" s="400"/>
      <c r="EJ923" s="447"/>
      <c r="EK923" s="511"/>
      <c r="EL923" s="514"/>
      <c r="EM923" s="448"/>
      <c r="EN923" s="344"/>
      <c r="EO923" s="345"/>
      <c r="EP923" s="171">
        <f t="shared" si="1030"/>
        <v>0</v>
      </c>
      <c r="EQ923" s="171">
        <f t="shared" si="1031"/>
        <v>0</v>
      </c>
      <c r="ER923" s="171">
        <f t="shared" si="1032"/>
        <v>0</v>
      </c>
      <c r="ES923" s="171">
        <f t="shared" si="1033"/>
        <v>0</v>
      </c>
      <c r="ET923" s="171">
        <f t="shared" si="1034"/>
        <v>0</v>
      </c>
      <c r="EU923" s="171">
        <f t="shared" si="1035"/>
        <v>0</v>
      </c>
      <c r="EV923" s="172">
        <f t="shared" si="1036"/>
        <v>0</v>
      </c>
      <c r="EW923" s="125"/>
      <c r="EX923" s="248">
        <f t="shared" si="1052"/>
        <v>0</v>
      </c>
      <c r="EY923" s="174">
        <f>(L923*regular)+(M923*Cadeirantee)</f>
        <v>0</v>
      </c>
      <c r="EZ923" s="249">
        <f>SUMIF(FG923:GJ923,"&gt;0")</f>
        <v>0</v>
      </c>
      <c r="FA923" s="249">
        <f>SUMIF(FG923:GJ923,"&lt;0")+SUMIF(GN923:HP923,"&lt;0")</f>
        <v>0</v>
      </c>
      <c r="FB923" s="174">
        <v>0</v>
      </c>
      <c r="FC923" s="126">
        <f>N923*km*'VALORES TABELA'!$B$13</f>
        <v>0</v>
      </c>
      <c r="FD923" s="250">
        <f t="shared" si="1053"/>
        <v>0</v>
      </c>
      <c r="FE923" s="105"/>
      <c r="FF923" s="108"/>
      <c r="FG923" s="108"/>
      <c r="FH923" s="108"/>
      <c r="FI923" s="108"/>
      <c r="FJ923" s="108"/>
      <c r="FK923" s="108"/>
      <c r="FL923" s="108"/>
      <c r="FM923" s="108"/>
      <c r="FN923" s="108"/>
      <c r="FO923" s="108"/>
      <c r="FP923" s="108"/>
      <c r="FQ923" s="108"/>
      <c r="FR923" s="108"/>
      <c r="FS923" s="108"/>
      <c r="FT923" s="108"/>
      <c r="FU923" s="108"/>
      <c r="FV923" s="108"/>
      <c r="FW923" s="108"/>
      <c r="FX923" s="108"/>
      <c r="FY923" s="108"/>
      <c r="FZ923" s="108"/>
      <c r="GA923" s="108"/>
      <c r="GB923" s="108"/>
      <c r="GC923" s="108"/>
      <c r="GD923" s="108"/>
      <c r="GE923" s="108"/>
      <c r="GF923" s="108"/>
      <c r="GG923" s="108"/>
      <c r="GH923" s="108"/>
      <c r="GI923" s="108"/>
      <c r="GJ923" s="108"/>
      <c r="GK923" s="251"/>
      <c r="GL923" s="103">
        <f t="shared" si="1038"/>
        <v>0</v>
      </c>
      <c r="GM923" s="124"/>
      <c r="GN923" s="104"/>
      <c r="GO923" s="104"/>
      <c r="GP923" s="104"/>
      <c r="GQ923" s="104"/>
      <c r="GR923" s="104"/>
      <c r="GS923" s="104"/>
      <c r="GT923" s="104"/>
      <c r="GU923" s="104"/>
      <c r="GV923" s="104"/>
      <c r="GW923" s="104"/>
      <c r="GX923" s="104"/>
      <c r="GY923" s="104"/>
      <c r="GZ923" s="104"/>
      <c r="HA923" s="104"/>
      <c r="HB923" s="104"/>
      <c r="HC923" s="104"/>
      <c r="HD923" s="104"/>
      <c r="HE923" s="104"/>
      <c r="HF923" s="104"/>
      <c r="HG923" s="104"/>
      <c r="HH923" s="104"/>
      <c r="HI923" s="104"/>
      <c r="HJ923" s="104"/>
      <c r="HK923" s="104"/>
      <c r="HL923" s="104"/>
      <c r="HM923" s="104"/>
      <c r="HN923" s="104"/>
      <c r="HO923" s="104"/>
      <c r="HP923" s="104"/>
      <c r="HQ923" s="64"/>
      <c r="HR923" s="64"/>
      <c r="HS923" s="64"/>
      <c r="HT923" s="64"/>
      <c r="HU923" s="64"/>
      <c r="HV923" s="64"/>
      <c r="HW923" s="105"/>
      <c r="HX923" s="64"/>
      <c r="HY923" s="280">
        <f t="shared" si="1054"/>
        <v>0</v>
      </c>
      <c r="HZ923" s="280">
        <f t="shared" si="1055"/>
        <v>0</v>
      </c>
      <c r="IA923" s="280">
        <f t="shared" si="1056"/>
        <v>0</v>
      </c>
      <c r="IB923" s="64"/>
      <c r="IC923" s="64"/>
    </row>
    <row r="924" spans="1:237" s="106" customFormat="1" ht="22.5" customHeight="1" x14ac:dyDescent="0.25">
      <c r="A924" s="368" t="s">
        <v>4000</v>
      </c>
      <c r="B924" s="369" t="s">
        <v>4001</v>
      </c>
      <c r="C924" s="375" t="s">
        <v>3229</v>
      </c>
      <c r="D924" s="371" t="s">
        <v>3993</v>
      </c>
      <c r="E924" s="371" t="s">
        <v>4002</v>
      </c>
      <c r="F924" s="376" t="s">
        <v>3222</v>
      </c>
      <c r="G924" s="376" t="s">
        <v>3223</v>
      </c>
      <c r="H924" s="373" t="s">
        <v>255</v>
      </c>
      <c r="I924" s="374" t="s">
        <v>4003</v>
      </c>
      <c r="J924" s="421" t="s">
        <v>3227</v>
      </c>
      <c r="K924" s="423" t="s">
        <v>3232</v>
      </c>
      <c r="L924" s="329">
        <f>CONTINUA!BV924</f>
        <v>0</v>
      </c>
      <c r="M924" s="329">
        <f>CONTINUA!BW924</f>
        <v>0</v>
      </c>
      <c r="N924" s="657"/>
      <c r="O924" s="658" t="s">
        <v>4245</v>
      </c>
      <c r="P924" s="659" t="s">
        <v>206</v>
      </c>
      <c r="Q924" s="400"/>
      <c r="R924" s="401"/>
      <c r="S924" s="400"/>
      <c r="T924" s="401"/>
      <c r="U924" s="400"/>
      <c r="V924" s="401"/>
      <c r="W924" s="400"/>
      <c r="X924" s="401"/>
      <c r="Y924" s="400"/>
      <c r="Z924" s="401"/>
      <c r="AA924" s="400"/>
      <c r="AB924" s="401"/>
      <c r="AC924" s="400"/>
      <c r="AD924" s="401"/>
      <c r="AE924" s="400"/>
      <c r="AF924" s="401"/>
      <c r="AG924" s="400"/>
      <c r="AH924" s="401"/>
      <c r="AI924" s="400"/>
      <c r="AJ924" s="401"/>
      <c r="AK924" s="400"/>
      <c r="AL924" s="401"/>
      <c r="AM924" s="400"/>
      <c r="AN924" s="401"/>
      <c r="AO924" s="400"/>
      <c r="AP924" s="401"/>
      <c r="AQ924" s="400"/>
      <c r="AR924" s="401"/>
      <c r="AS924" s="400"/>
      <c r="AT924" s="401"/>
      <c r="AU924" s="400"/>
      <c r="AV924" s="401"/>
      <c r="AW924" s="400"/>
      <c r="AX924" s="401"/>
      <c r="AY924" s="400"/>
      <c r="AZ924" s="401"/>
      <c r="BA924" s="400"/>
      <c r="BB924" s="401"/>
      <c r="BC924" s="400"/>
      <c r="BD924" s="401"/>
      <c r="BE924" s="400"/>
      <c r="BF924" s="401"/>
      <c r="BG924" s="400"/>
      <c r="BH924" s="401"/>
      <c r="BI924" s="400"/>
      <c r="BJ924" s="401"/>
      <c r="BK924" s="400"/>
      <c r="BL924" s="401"/>
      <c r="BM924" s="400"/>
      <c r="BN924" s="401"/>
      <c r="BO924" s="400"/>
      <c r="BP924" s="401"/>
      <c r="BQ924" s="400"/>
      <c r="BR924" s="401"/>
      <c r="BS924" s="400"/>
      <c r="BT924" s="401"/>
      <c r="BU924" s="400"/>
      <c r="BV924" s="401"/>
      <c r="BW924" s="400"/>
      <c r="BX924" s="401"/>
      <c r="BY924" s="400"/>
      <c r="BZ924" s="401"/>
      <c r="CA924" s="400"/>
      <c r="CB924" s="401"/>
      <c r="CC924" s="400"/>
      <c r="CD924" s="401"/>
      <c r="CE924" s="400"/>
      <c r="CF924" s="401"/>
      <c r="CG924" s="400"/>
      <c r="CH924" s="401"/>
      <c r="CI924" s="400"/>
      <c r="CJ924" s="401"/>
      <c r="CK924" s="400"/>
      <c r="CL924" s="401"/>
      <c r="CM924" s="400"/>
      <c r="CN924" s="401"/>
      <c r="CO924" s="400"/>
      <c r="CP924" s="401"/>
      <c r="CQ924" s="400"/>
      <c r="CR924" s="401"/>
      <c r="CS924" s="400"/>
      <c r="CT924" s="401"/>
      <c r="CU924" s="400"/>
      <c r="CV924" s="401"/>
      <c r="CW924" s="400"/>
      <c r="CX924" s="401"/>
      <c r="CY924" s="400"/>
      <c r="CZ924" s="401"/>
      <c r="DA924" s="400"/>
      <c r="DB924" s="401"/>
      <c r="DC924" s="400"/>
      <c r="DD924" s="401"/>
      <c r="DE924" s="400"/>
      <c r="DF924" s="401"/>
      <c r="DG924" s="400"/>
      <c r="DH924" s="401"/>
      <c r="DI924" s="400"/>
      <c r="DJ924" s="401"/>
      <c r="DK924" s="400"/>
      <c r="DL924" s="401"/>
      <c r="DM924" s="400"/>
      <c r="DN924" s="401"/>
      <c r="DO924" s="400"/>
      <c r="DP924" s="401"/>
      <c r="DQ924" s="400"/>
      <c r="DR924" s="401"/>
      <c r="DS924" s="400"/>
      <c r="DT924" s="401"/>
      <c r="DU924" s="400"/>
      <c r="DV924" s="401"/>
      <c r="DW924" s="400"/>
      <c r="DX924" s="401"/>
      <c r="DY924" s="400"/>
      <c r="DZ924" s="401"/>
      <c r="EA924" s="400"/>
      <c r="EB924" s="401"/>
      <c r="EC924" s="400"/>
      <c r="ED924" s="401"/>
      <c r="EE924" s="400"/>
      <c r="EF924" s="401"/>
      <c r="EG924" s="400"/>
      <c r="EH924" s="401"/>
      <c r="EI924" s="400"/>
      <c r="EJ924" s="447"/>
      <c r="EK924" s="511"/>
      <c r="EL924" s="514"/>
      <c r="EM924" s="448"/>
      <c r="EN924" s="344"/>
      <c r="EO924" s="345"/>
      <c r="EP924" s="171">
        <f t="shared" si="1030"/>
        <v>0</v>
      </c>
      <c r="EQ924" s="171">
        <f t="shared" si="1031"/>
        <v>0</v>
      </c>
      <c r="ER924" s="171">
        <f t="shared" si="1032"/>
        <v>0</v>
      </c>
      <c r="ES924" s="171">
        <f t="shared" si="1033"/>
        <v>0</v>
      </c>
      <c r="ET924" s="171">
        <f t="shared" si="1034"/>
        <v>0</v>
      </c>
      <c r="EU924" s="171">
        <f t="shared" si="1035"/>
        <v>0</v>
      </c>
      <c r="EV924" s="172">
        <f t="shared" si="1036"/>
        <v>0</v>
      </c>
      <c r="EW924" s="127"/>
      <c r="EX924" s="248">
        <f t="shared" si="1052"/>
        <v>0</v>
      </c>
      <c r="EY924" s="174">
        <f>(L924*regular)+(M924*Cadeirantee)</f>
        <v>0</v>
      </c>
      <c r="EZ924" s="249">
        <f>SUMIF(FG924:GJ924,"&gt;0")</f>
        <v>0</v>
      </c>
      <c r="FA924" s="249">
        <f>SUMIF(FG924:GJ924,"&lt;0")+SUMIF(GN924:HP924,"&lt;0")</f>
        <v>0</v>
      </c>
      <c r="FB924" s="174">
        <v>0</v>
      </c>
      <c r="FC924" s="126">
        <f>N924*km*'VALORES TABELA'!$B$13</f>
        <v>0</v>
      </c>
      <c r="FD924" s="250">
        <f t="shared" si="1053"/>
        <v>0</v>
      </c>
      <c r="FE924" s="105"/>
      <c r="FF924" s="118"/>
      <c r="FG924" s="118"/>
      <c r="FH924" s="118"/>
      <c r="FI924" s="118"/>
      <c r="FJ924" s="118"/>
      <c r="FK924" s="118"/>
      <c r="FL924" s="118"/>
      <c r="FM924" s="118"/>
      <c r="FN924" s="118"/>
      <c r="FO924" s="118"/>
      <c r="FP924" s="118"/>
      <c r="FQ924" s="118"/>
      <c r="FR924" s="118"/>
      <c r="FS924" s="118"/>
      <c r="FT924" s="118"/>
      <c r="FU924" s="118"/>
      <c r="FV924" s="118"/>
      <c r="FW924" s="118"/>
      <c r="FX924" s="118"/>
      <c r="FY924" s="118"/>
      <c r="FZ924" s="118"/>
      <c r="GA924" s="118"/>
      <c r="GB924" s="118"/>
      <c r="GC924" s="118"/>
      <c r="GD924" s="118"/>
      <c r="GE924" s="118"/>
      <c r="GF924" s="118"/>
      <c r="GG924" s="118"/>
      <c r="GH924" s="118"/>
      <c r="GI924" s="118"/>
      <c r="GJ924" s="118"/>
      <c r="GK924" s="252"/>
      <c r="GL924" s="103">
        <f t="shared" si="1038"/>
        <v>0</v>
      </c>
      <c r="GM924" s="124"/>
      <c r="GN924" s="104"/>
      <c r="GO924" s="104"/>
      <c r="GP924" s="104"/>
      <c r="GQ924" s="104"/>
      <c r="GR924" s="104"/>
      <c r="GS924" s="104"/>
      <c r="GT924" s="104"/>
      <c r="GU924" s="104"/>
      <c r="GV924" s="104"/>
      <c r="GW924" s="104"/>
      <c r="GX924" s="104"/>
      <c r="GY924" s="104"/>
      <c r="GZ924" s="104"/>
      <c r="HA924" s="104"/>
      <c r="HB924" s="104"/>
      <c r="HC924" s="104"/>
      <c r="HD924" s="104"/>
      <c r="HE924" s="104"/>
      <c r="HF924" s="104"/>
      <c r="HG924" s="104"/>
      <c r="HH924" s="104"/>
      <c r="HI924" s="104"/>
      <c r="HJ924" s="104"/>
      <c r="HK924" s="104"/>
      <c r="HL924" s="104"/>
      <c r="HM924" s="104"/>
      <c r="HN924" s="104"/>
      <c r="HO924" s="104"/>
      <c r="HP924" s="104"/>
      <c r="HQ924" s="64"/>
      <c r="HR924" s="65"/>
      <c r="HS924" s="65"/>
      <c r="HT924" s="65"/>
      <c r="HU924" s="65"/>
      <c r="HV924" s="65"/>
      <c r="HW924" s="105"/>
      <c r="HX924" s="65"/>
      <c r="HY924" s="280">
        <f t="shared" si="1054"/>
        <v>0</v>
      </c>
      <c r="HZ924" s="280">
        <f t="shared" si="1055"/>
        <v>0</v>
      </c>
      <c r="IA924" s="280">
        <f t="shared" si="1056"/>
        <v>0</v>
      </c>
      <c r="IB924" s="65"/>
      <c r="IC924" s="65"/>
    </row>
    <row r="925" spans="1:237" s="106" customFormat="1" ht="22.5" customHeight="1" thickBot="1" x14ac:dyDescent="0.3">
      <c r="A925" s="377" t="s">
        <v>4000</v>
      </c>
      <c r="B925" s="378" t="s">
        <v>4001</v>
      </c>
      <c r="C925" s="379" t="s">
        <v>3229</v>
      </c>
      <c r="D925" s="380" t="s">
        <v>3993</v>
      </c>
      <c r="E925" s="380" t="s">
        <v>4002</v>
      </c>
      <c r="F925" s="381" t="s">
        <v>3222</v>
      </c>
      <c r="G925" s="381" t="s">
        <v>3223</v>
      </c>
      <c r="H925" s="382" t="s">
        <v>255</v>
      </c>
      <c r="I925" s="383" t="s">
        <v>4003</v>
      </c>
      <c r="J925" s="421" t="s">
        <v>3227</v>
      </c>
      <c r="K925" s="424" t="s">
        <v>60</v>
      </c>
      <c r="L925" s="329">
        <f>CONTINUA!BV925</f>
        <v>0</v>
      </c>
      <c r="M925" s="329">
        <f>CONTINUA!BW925</f>
        <v>0</v>
      </c>
      <c r="N925" s="657"/>
      <c r="O925" s="658" t="s">
        <v>4245</v>
      </c>
      <c r="P925" s="659" t="s">
        <v>206</v>
      </c>
      <c r="Q925" s="400"/>
      <c r="R925" s="401"/>
      <c r="S925" s="400"/>
      <c r="T925" s="401"/>
      <c r="U925" s="400"/>
      <c r="V925" s="401"/>
      <c r="W925" s="400"/>
      <c r="X925" s="401"/>
      <c r="Y925" s="400"/>
      <c r="Z925" s="401"/>
      <c r="AA925" s="400"/>
      <c r="AB925" s="401"/>
      <c r="AC925" s="400"/>
      <c r="AD925" s="401"/>
      <c r="AE925" s="400"/>
      <c r="AF925" s="401"/>
      <c r="AG925" s="400"/>
      <c r="AH925" s="401"/>
      <c r="AI925" s="400"/>
      <c r="AJ925" s="401"/>
      <c r="AK925" s="400"/>
      <c r="AL925" s="401"/>
      <c r="AM925" s="400"/>
      <c r="AN925" s="401"/>
      <c r="AO925" s="400"/>
      <c r="AP925" s="401"/>
      <c r="AQ925" s="400"/>
      <c r="AR925" s="401"/>
      <c r="AS925" s="400"/>
      <c r="AT925" s="401"/>
      <c r="AU925" s="400"/>
      <c r="AV925" s="401"/>
      <c r="AW925" s="400"/>
      <c r="AX925" s="401"/>
      <c r="AY925" s="400"/>
      <c r="AZ925" s="401"/>
      <c r="BA925" s="400"/>
      <c r="BB925" s="401"/>
      <c r="BC925" s="400"/>
      <c r="BD925" s="401"/>
      <c r="BE925" s="400"/>
      <c r="BF925" s="401"/>
      <c r="BG925" s="400"/>
      <c r="BH925" s="401"/>
      <c r="BI925" s="400"/>
      <c r="BJ925" s="401"/>
      <c r="BK925" s="400"/>
      <c r="BL925" s="401"/>
      <c r="BM925" s="400"/>
      <c r="BN925" s="401"/>
      <c r="BO925" s="400"/>
      <c r="BP925" s="401"/>
      <c r="BQ925" s="400"/>
      <c r="BR925" s="401"/>
      <c r="BS925" s="400"/>
      <c r="BT925" s="401"/>
      <c r="BU925" s="400"/>
      <c r="BV925" s="401"/>
      <c r="BW925" s="400"/>
      <c r="BX925" s="401"/>
      <c r="BY925" s="400"/>
      <c r="BZ925" s="401"/>
      <c r="CA925" s="400"/>
      <c r="CB925" s="401"/>
      <c r="CC925" s="400"/>
      <c r="CD925" s="401"/>
      <c r="CE925" s="400"/>
      <c r="CF925" s="401"/>
      <c r="CG925" s="400"/>
      <c r="CH925" s="401"/>
      <c r="CI925" s="400"/>
      <c r="CJ925" s="401"/>
      <c r="CK925" s="400"/>
      <c r="CL925" s="401"/>
      <c r="CM925" s="400"/>
      <c r="CN925" s="401"/>
      <c r="CO925" s="400"/>
      <c r="CP925" s="401"/>
      <c r="CQ925" s="400"/>
      <c r="CR925" s="401"/>
      <c r="CS925" s="400"/>
      <c r="CT925" s="401"/>
      <c r="CU925" s="400"/>
      <c r="CV925" s="401"/>
      <c r="CW925" s="400"/>
      <c r="CX925" s="401"/>
      <c r="CY925" s="400"/>
      <c r="CZ925" s="401"/>
      <c r="DA925" s="400"/>
      <c r="DB925" s="401"/>
      <c r="DC925" s="400"/>
      <c r="DD925" s="401"/>
      <c r="DE925" s="400"/>
      <c r="DF925" s="401"/>
      <c r="DG925" s="400"/>
      <c r="DH925" s="401"/>
      <c r="DI925" s="400"/>
      <c r="DJ925" s="401"/>
      <c r="DK925" s="400"/>
      <c r="DL925" s="401"/>
      <c r="DM925" s="400"/>
      <c r="DN925" s="401"/>
      <c r="DO925" s="400"/>
      <c r="DP925" s="401"/>
      <c r="DQ925" s="400"/>
      <c r="DR925" s="401"/>
      <c r="DS925" s="400"/>
      <c r="DT925" s="401"/>
      <c r="DU925" s="400"/>
      <c r="DV925" s="401"/>
      <c r="DW925" s="400"/>
      <c r="DX925" s="401"/>
      <c r="DY925" s="400"/>
      <c r="DZ925" s="401"/>
      <c r="EA925" s="400"/>
      <c r="EB925" s="401"/>
      <c r="EC925" s="400"/>
      <c r="ED925" s="401"/>
      <c r="EE925" s="400"/>
      <c r="EF925" s="401"/>
      <c r="EG925" s="400"/>
      <c r="EH925" s="401"/>
      <c r="EI925" s="400"/>
      <c r="EJ925" s="447"/>
      <c r="EK925" s="512"/>
      <c r="EL925" s="515"/>
      <c r="EM925" s="450"/>
      <c r="EN925" s="348"/>
      <c r="EO925" s="348"/>
      <c r="EP925" s="179">
        <f t="shared" si="1030"/>
        <v>0</v>
      </c>
      <c r="EQ925" s="179">
        <f t="shared" si="1031"/>
        <v>0</v>
      </c>
      <c r="ER925" s="179">
        <f t="shared" si="1032"/>
        <v>0</v>
      </c>
      <c r="ES925" s="179">
        <f t="shared" si="1033"/>
        <v>0</v>
      </c>
      <c r="ET925" s="179">
        <f t="shared" si="1034"/>
        <v>0</v>
      </c>
      <c r="EU925" s="179">
        <f t="shared" si="1035"/>
        <v>0</v>
      </c>
      <c r="EV925" s="172">
        <f t="shared" si="1036"/>
        <v>0</v>
      </c>
      <c r="EW925" s="253"/>
      <c r="EX925" s="254">
        <v>0</v>
      </c>
      <c r="EY925" s="180">
        <v>0</v>
      </c>
      <c r="EZ925" s="255">
        <v>0</v>
      </c>
      <c r="FA925" s="255">
        <v>0</v>
      </c>
      <c r="FB925" s="180">
        <f>SUM(FF925:GI925)/2</f>
        <v>0</v>
      </c>
      <c r="FC925" s="256">
        <f>N925*km*'VALORES TABELA'!$B$13</f>
        <v>0</v>
      </c>
      <c r="FD925" s="250">
        <f t="shared" si="1053"/>
        <v>0</v>
      </c>
      <c r="FE925" s="257"/>
      <c r="FF925" s="181">
        <f>((Q925+S925)*Percapita)+((R925+T925)*Cadeirante)</f>
        <v>0</v>
      </c>
      <c r="FG925" s="181">
        <f>((U925+W925)*Percapita/30*FG$4)+((V925+X925)*Cadeirante/30*FG$4)</f>
        <v>0</v>
      </c>
      <c r="FH925" s="181">
        <f>((Y925+AA925)*Percapita/30*FH$4)+((Z925+AB925)*Cadeirante/30*FH$4)</f>
        <v>0</v>
      </c>
      <c r="FI925" s="181">
        <f>((AC925+AE925)*Percapita/30*FI$4)+((AD925+AF925)*Cadeirante/30*FI$4)</f>
        <v>0</v>
      </c>
      <c r="FJ925" s="181">
        <f>((AG925+AI925)*Percapita/30*FJ$4)+((AH925+AJ925)*Cadeirante/30*FJ$4)</f>
        <v>0</v>
      </c>
      <c r="FK925" s="181">
        <f>((AK925+AM925)*Percapita/30*FK$4)+((AL925+AN925)*Cadeirante/30*FK$4)</f>
        <v>0</v>
      </c>
      <c r="FL925" s="181">
        <f>((AO925+AQ925)*Percapita/30*FL$4)+((AP925+AR925)*Cadeirante/30*FL$4)</f>
        <v>0</v>
      </c>
      <c r="FM925" s="181">
        <f>((AS925+AU925)*Percapita/30*FM$4)+((AT925+AV925)*Cadeirante/30*FM$4)</f>
        <v>0</v>
      </c>
      <c r="FN925" s="181">
        <f>((AW925+AY925)*Percapita/30*FN$4)+((AX925+AZ925)*Cadeirante/30*FN$4)</f>
        <v>0</v>
      </c>
      <c r="FO925" s="181">
        <f>((BA925+BC925)*Percapita/30*FO$4)+((BB925+BD925)*Cadeirante/30*FO$4)</f>
        <v>0</v>
      </c>
      <c r="FP925" s="181">
        <f>((BE925+BG925)*Percapita/30*FP$4)+((BF925+BH925)*Cadeirante/30*FP$4)</f>
        <v>0</v>
      </c>
      <c r="FQ925" s="181">
        <f>((BI925+BK925)*Percapita/30*FQ$4)+((BJ925+BL925)*Cadeirante/30*FQ$4)</f>
        <v>0</v>
      </c>
      <c r="FR925" s="181">
        <f>((BM925+BO925)*Percapita/30*FR$4)+((BN925+BP925)*Cadeirante/30*FR$4)</f>
        <v>0</v>
      </c>
      <c r="FS925" s="181">
        <f>((BQ925+BS925)*Percapita/30*FS$4)+((BR925+BT925)*Cadeirante/30*FS$4)</f>
        <v>0</v>
      </c>
      <c r="FT925" s="181">
        <f>((BU925+BW925)*Percapita/30*FT$4)+((BV925+BX925)*Cadeirante/30*FT$4)</f>
        <v>0</v>
      </c>
      <c r="FU925" s="181">
        <f>((BY925+CA925)*Percapita/30*FU$4)+((BZ925+CB925)*Cadeirante/30*FU$4)</f>
        <v>0</v>
      </c>
      <c r="FV925" s="181">
        <f>((CC925+CE925)*Percapita/30*FV$4)+((CD925+CF925)*Cadeirante/30*FV$4)</f>
        <v>0</v>
      </c>
      <c r="FW925" s="181">
        <f>((CG925+CI925)*Percapita/30*FW$4)+((CI925+CK925)*Cadeirante/30*FW$4)</f>
        <v>0</v>
      </c>
      <c r="FX925" s="181">
        <f>((CK925+CM925)*Percapita/30*FX$4)+((CL925+CN925)*Cadeirante/30*FX$4)</f>
        <v>0</v>
      </c>
      <c r="FY925" s="181">
        <f>((CO925+CQ925)*Percapita/30*FY$4)+((CP925+CR925)*Cadeirante/30*FY$4)</f>
        <v>0</v>
      </c>
      <c r="FZ925" s="181">
        <f>((CS925+CU925)*Percapita/30*FZ$4)+((CT925+CV925)*Cadeirante/30*FZ$4)</f>
        <v>0</v>
      </c>
      <c r="GA925" s="181">
        <f>((CW925+CY925)*Percapita/30*GA$4)+((CX925+CZ925)*Cadeirante/30*GA$4)</f>
        <v>0</v>
      </c>
      <c r="GB925" s="181">
        <f>((DA925+DC925)*Percapita/30*GB$4)+((DB925+DD925)*Cadeirante/30*GB$4)</f>
        <v>0</v>
      </c>
      <c r="GC925" s="181">
        <f>((DE925+DG925)*Percapita/30*GC$4)+((DF925+DH925)*Cadeirante/30*GC$4)</f>
        <v>0</v>
      </c>
      <c r="GD925" s="181">
        <f>((DI925+DK925)*Percapita/30*GD$4)+((DJ925+DL925)*Cadeirante/30*GD$4)</f>
        <v>0</v>
      </c>
      <c r="GE925" s="181">
        <f>((DM925+DO925)*Percapita/30*GE$4)+((DN925+DP925)*Cadeirante/30*GE$4)</f>
        <v>0</v>
      </c>
      <c r="GF925" s="181">
        <f>((DQ925+DS925)*Percapita/30*GF$4)+((DR925+DT925)*Cadeirante/30*GF$4)</f>
        <v>0</v>
      </c>
      <c r="GG925" s="181">
        <f>((DU925+DW925)*Percapita/30*GG$4)+((DV925+DX925)*Cadeirante/30*GG$4)</f>
        <v>0</v>
      </c>
      <c r="GH925" s="181">
        <f>((DY925+EA925)*Percapita/30*GH$4)+((DZ925+EB925)*Cadeirante/30*GH$4)</f>
        <v>0</v>
      </c>
      <c r="GI925" s="181">
        <f>((EC925+EE925)*Percapita/30*GI$4)+((ED925+EF925)*Cadeirante/30*GI$4)</f>
        <v>0</v>
      </c>
      <c r="GJ925" s="181">
        <f>((EG925+EI925)*Percapita)+((EH925+EJ925)*Cadeirante)</f>
        <v>0</v>
      </c>
      <c r="GK925" s="258"/>
      <c r="GL925" s="103">
        <f t="shared" si="1038"/>
        <v>0</v>
      </c>
      <c r="GM925" s="124"/>
      <c r="GN925" s="182"/>
      <c r="GO925" s="182"/>
      <c r="GP925" s="182"/>
      <c r="GQ925" s="182"/>
      <c r="GR925" s="182"/>
      <c r="GS925" s="182"/>
      <c r="GT925" s="182"/>
      <c r="GU925" s="182"/>
      <c r="GV925" s="182"/>
      <c r="GW925" s="182"/>
      <c r="GX925" s="182"/>
      <c r="GY925" s="182"/>
      <c r="GZ925" s="182"/>
      <c r="HA925" s="182"/>
      <c r="HB925" s="182"/>
      <c r="HC925" s="182"/>
      <c r="HD925" s="182"/>
      <c r="HE925" s="182"/>
      <c r="HF925" s="182"/>
      <c r="HG925" s="182"/>
      <c r="HH925" s="182"/>
      <c r="HI925" s="182"/>
      <c r="HJ925" s="182"/>
      <c r="HK925" s="182"/>
      <c r="HL925" s="182"/>
      <c r="HM925" s="182"/>
      <c r="HN925" s="182"/>
      <c r="HO925" s="182"/>
      <c r="HP925" s="259"/>
      <c r="HQ925" s="64"/>
      <c r="HW925" s="257"/>
      <c r="HY925" s="280">
        <f t="shared" si="1054"/>
        <v>0</v>
      </c>
      <c r="HZ925" s="280">
        <f t="shared" si="1055"/>
        <v>0</v>
      </c>
      <c r="IA925" s="280">
        <f t="shared" si="1056"/>
        <v>0</v>
      </c>
    </row>
    <row r="926" spans="1:237" s="106" customFormat="1" ht="22.5" customHeight="1" x14ac:dyDescent="0.25">
      <c r="A926" t="s">
        <v>4004</v>
      </c>
      <c r="B926" s="522" t="s">
        <v>4005</v>
      </c>
      <c r="C926" s="523">
        <v>1</v>
      </c>
      <c r="D926" s="524" t="s">
        <v>4006</v>
      </c>
      <c r="E926" s="524" t="s">
        <v>4007</v>
      </c>
      <c r="F926" s="525" t="s">
        <v>3222</v>
      </c>
      <c r="G926" s="525" t="s">
        <v>3223</v>
      </c>
      <c r="H926" s="350" t="s">
        <v>256</v>
      </c>
      <c r="I926" s="351" t="s">
        <v>4008</v>
      </c>
      <c r="J926" s="409" t="s">
        <v>3227</v>
      </c>
      <c r="K926" s="410" t="s">
        <v>3228</v>
      </c>
      <c r="L926" s="329">
        <f>CONTINUA!BV926</f>
        <v>0</v>
      </c>
      <c r="M926" s="329">
        <f>CONTINUA!BW926</f>
        <v>0</v>
      </c>
      <c r="N926" s="657"/>
      <c r="O926" s="658" t="s">
        <v>4246</v>
      </c>
      <c r="P926" s="659" t="s">
        <v>206</v>
      </c>
      <c r="Q926" s="400">
        <v>16</v>
      </c>
      <c r="R926" s="401"/>
      <c r="S926" s="400"/>
      <c r="T926" s="401"/>
      <c r="U926" s="400"/>
      <c r="V926" s="401"/>
      <c r="W926" s="400"/>
      <c r="X926" s="401"/>
      <c r="Y926" s="400"/>
      <c r="Z926" s="401"/>
      <c r="AA926" s="400"/>
      <c r="AB926" s="401"/>
      <c r="AC926" s="400"/>
      <c r="AD926" s="401"/>
      <c r="AE926" s="400"/>
      <c r="AF926" s="401"/>
      <c r="AG926" s="400"/>
      <c r="AH926" s="401"/>
      <c r="AI926" s="400"/>
      <c r="AJ926" s="401"/>
      <c r="AK926" s="400"/>
      <c r="AL926" s="401"/>
      <c r="AM926" s="400"/>
      <c r="AN926" s="401"/>
      <c r="AO926" s="400"/>
      <c r="AP926" s="401"/>
      <c r="AQ926" s="400"/>
      <c r="AR926" s="401"/>
      <c r="AS926" s="400"/>
      <c r="AT926" s="401"/>
      <c r="AU926" s="400"/>
      <c r="AV926" s="401"/>
      <c r="AW926" s="400"/>
      <c r="AX926" s="401"/>
      <c r="AY926" s="400"/>
      <c r="AZ926" s="401"/>
      <c r="BA926" s="400"/>
      <c r="BB926" s="401"/>
      <c r="BC926" s="400"/>
      <c r="BD926" s="401"/>
      <c r="BE926" s="400"/>
      <c r="BF926" s="401"/>
      <c r="BG926" s="400"/>
      <c r="BH926" s="401"/>
      <c r="BI926" s="400"/>
      <c r="BJ926" s="401"/>
      <c r="BK926" s="400"/>
      <c r="BL926" s="401"/>
      <c r="BM926" s="400"/>
      <c r="BN926" s="401"/>
      <c r="BO926" s="400"/>
      <c r="BP926" s="401"/>
      <c r="BQ926" s="400"/>
      <c r="BR926" s="401"/>
      <c r="BS926" s="400"/>
      <c r="BT926" s="401"/>
      <c r="BU926" s="400"/>
      <c r="BV926" s="401"/>
      <c r="BW926" s="400"/>
      <c r="BX926" s="401"/>
      <c r="BY926" s="400"/>
      <c r="BZ926" s="401"/>
      <c r="CA926" s="400"/>
      <c r="CB926" s="401"/>
      <c r="CC926" s="400"/>
      <c r="CD926" s="401"/>
      <c r="CE926" s="400"/>
      <c r="CF926" s="401"/>
      <c r="CG926" s="400"/>
      <c r="CH926" s="401"/>
      <c r="CI926" s="400"/>
      <c r="CJ926" s="401"/>
      <c r="CK926" s="400"/>
      <c r="CL926" s="401"/>
      <c r="CM926" s="400"/>
      <c r="CN926" s="401"/>
      <c r="CO926" s="400"/>
      <c r="CP926" s="401"/>
      <c r="CQ926" s="400"/>
      <c r="CR926" s="401"/>
      <c r="CS926" s="400"/>
      <c r="CT926" s="401"/>
      <c r="CU926" s="400"/>
      <c r="CV926" s="401"/>
      <c r="CW926" s="400"/>
      <c r="CX926" s="401"/>
      <c r="CY926" s="400"/>
      <c r="CZ926" s="401"/>
      <c r="DA926" s="400"/>
      <c r="DB926" s="401"/>
      <c r="DC926" s="400"/>
      <c r="DD926" s="401"/>
      <c r="DE926" s="400">
        <v>-1</v>
      </c>
      <c r="DF926" s="401"/>
      <c r="DG926" s="400"/>
      <c r="DH926" s="401"/>
      <c r="DI926" s="400"/>
      <c r="DJ926" s="401"/>
      <c r="DK926" s="400"/>
      <c r="DL926" s="401"/>
      <c r="DM926" s="400"/>
      <c r="DN926" s="401"/>
      <c r="DO926" s="400"/>
      <c r="DP926" s="401"/>
      <c r="DQ926" s="400"/>
      <c r="DR926" s="401"/>
      <c r="DS926" s="400"/>
      <c r="DT926" s="401"/>
      <c r="DU926" s="400"/>
      <c r="DV926" s="401"/>
      <c r="DW926" s="400"/>
      <c r="DX926" s="401"/>
      <c r="DY926" s="400"/>
      <c r="DZ926" s="401"/>
      <c r="EA926" s="400"/>
      <c r="EB926" s="401"/>
      <c r="EC926" s="400"/>
      <c r="ED926" s="401"/>
      <c r="EE926" s="400"/>
      <c r="EF926" s="401"/>
      <c r="EG926" s="400"/>
      <c r="EH926" s="401"/>
      <c r="EI926" s="400"/>
      <c r="EJ926" s="447"/>
      <c r="EK926" s="510"/>
      <c r="EL926" s="513"/>
      <c r="EM926" s="520"/>
      <c r="EN926" s="520"/>
      <c r="EO926" s="520"/>
      <c r="EP926" s="171">
        <f t="shared" si="1030"/>
        <v>16</v>
      </c>
      <c r="EQ926" s="171">
        <f t="shared" si="1031"/>
        <v>-1</v>
      </c>
      <c r="ER926" s="171">
        <f t="shared" si="1032"/>
        <v>0</v>
      </c>
      <c r="ES926" s="171">
        <f t="shared" si="1033"/>
        <v>0</v>
      </c>
      <c r="ET926" s="171">
        <f t="shared" si="1034"/>
        <v>0</v>
      </c>
      <c r="EU926" s="171">
        <f t="shared" si="1035"/>
        <v>0</v>
      </c>
      <c r="EV926" s="172">
        <f t="shared" si="1036"/>
        <v>15</v>
      </c>
      <c r="EW926" s="367">
        <f>IF(C926=4,IF(MAX(Q926:EJ928)&gt;0,(Especiall/30*(IF(($G926-$F926)=($G$5-$F$5),30,IF(DAY($G926)=31,($G926-$F926),($G926-$F926)+1)))),0),0)</f>
        <v>0</v>
      </c>
      <c r="EX926" s="248">
        <f t="shared" ref="EX926:EX929" si="1057">FF926</f>
        <v>14426.66</v>
      </c>
      <c r="EY926" s="174">
        <f>(L926*regular)+(M926*Cadeirantee)</f>
        <v>0</v>
      </c>
      <c r="EZ926" s="249">
        <f>SUMIF(FG926:GJ926,"&gt;0")</f>
        <v>0</v>
      </c>
      <c r="FA926" s="249">
        <f>SUMIF(FG926:GJ926,"&lt;0")+SUMIF(GN926:HP926,"&lt;0")</f>
        <v>-89.887</v>
      </c>
      <c r="FB926" s="174">
        <v>0</v>
      </c>
      <c r="FC926" s="175">
        <f>N926*km*'VALORES TABELA'!$B$13</f>
        <v>0</v>
      </c>
      <c r="FD926" s="250">
        <f>GL926</f>
        <v>0</v>
      </c>
      <c r="FE926" s="176">
        <f>(EW926+EW927+EW928+EW929+EX926+EX927+EX928+EX929+EY926+EY927+EY928+EY929+EY930+EZ926+EZ927+EZ928+EZ929+FA926+FA927+FA928+FA929+FC926+FC927+FC928+FC929+HY926-HZ926-IA926+FD926+FD927+FD928+FD929+FB930)</f>
        <v>14336.772999999999</v>
      </c>
      <c r="FF926" s="177">
        <f>IF(C926=4,SUM(Q926+Q927+Q928+S926+S927+S928)*Percapita/30*FF$4+(R926+R927+R928+T926+T927+T928)*Cadeirante/30*FF$4,IF(C926=3,IF(Q929+S929=10,Fixo/30*FF$4+(Q926+Q927+Q928+S926+S927+S928)*Percapita/30*FF$4+(R929+T929)*Cadeirante/30*FF$4,IF(Q929+S929&lt;=9,(Q929+S929)*Crechee/30*FF$4)+(R929+T929)*Cadeirante/30*FF$4+(Q926+Q927+Q928+S926+S927+S928)*Percapita/30*FF$4)+IF(Q929+S929&gt;=11,Fixo/30*FF$4+(Q929+S929-10)*Crechee/30*FF$4,0),IF(C926=2,IF(R926+R927+R928+R929+T926+T927+T928+T929=1,Cadeirante/30*FF$4,IF(R926+R927+R928+R929+T926+T927+T928+T929=2,Fixo/30*FF$4,IF(R926+R927+R928+R929+T926+T927+T928+T929&gt;2,Fixo/30*FF$4+(R926+R927+R928+R929+T926+T927+T928+T929-2)*Cadeirante/30*FF$4)))+(Q926+Q927+Q928+S926+S927+S928)*Percapita/30*FF$4+(Q929+S929)*Crechee/30*FF$4,IF(C926=1,IF(Q926+Q927+Q928+R926+R927+R928+S926+S927+S928+T926+T927+T928&lt;=15,(Q926+Q927+Q928+S926+S927+S928)*Percapita/30*FF$4,IF(Q926+Q927+Q928+R926+R927+R928+S926+S927+S928+T926+T927+T928&gt;=16,Fixo/30*FF$4+(Q926+Q927+Q928+R926+R927+R928+S926+S927+S928+T926+T927-16)*Percapita/30*FF$4))))))</f>
        <v>14426.66</v>
      </c>
      <c r="FG926" s="177">
        <f>IF(C926=4,SUM(U926+U927+U928+W926+W927+W928)*Percapita/30*FG$4+(V926+V927+V928+X926+X927+X928)*Cadeirante/30*FG$4,IF(C926=3,IF(U929+W929=10,Fixo/30*FG$4+(U926+U927+U928+W926+W927+W928)*Percapita/30*FG$4+(V929+X929)*Cadeirante/30*FG$4,IF(U929+W929&lt;=9,(U929+W929)*Crechee/30*FG$4)+(V929+X929)*Cadeirante/30*FG$4+(U926+U927+U928+W926+W927+W928)*Percapita/30*FG$4)+IF(U929+W929&gt;=11,Fixo/30*FG$4+(U929+W929-10)*Crechee/30*FG$4,0),IF(C926=2,IF(V926+V927+V928+V929+X926+X927+X928+X929=1,Cadeirante/30*FG$4,IF(V926+V927+V928+V929+X926+X927+X928+X929=2,Fixo/30*FG$4,IF(V926+V927+V928+V929+X926+X927+X928+X929&gt;2,Fixo/30*FG$4+(V926+V927+V928+V929+X926+X927+X928+X929-2)*Cadeirante/30*FG$4)))+(U926+U927+U928+W926+W927+W928)*Percapita/30*FG$4+(U929+W929)*Crechee/30*FG$4,IF(C926=1,IF(U926+U927+U928+V926+V927+V928+W926+W927+W928+X926+X927+X928&lt;=15,(U926+U927+U928+W926+W927+W928)*Percapita/30*FG$4,IF(U926+U927+U928+V926+V927+V928+W926+W927+W928+X926+X927+X928&gt;=16,Fixo/30*FG$4+(U926+U927+U928+V926+V927+V928+W926+W927+W928+X926+X927-16)*Percapita/30*FG$4))))))</f>
        <v>0</v>
      </c>
      <c r="FH926" s="177">
        <f>IF(C926=4,SUM(Y926+Y927+Y928+AA926+AA927+AA928)*Percapita/30*FH$4+(Z926+Z927+Z928+AB926+AB927+AB928)*Cadeirante/30*FH$4,IF(C926=3,IF(Y929+AA929=10,Fixo/30*FH$4+(Y926+Y927+Y928+AA926+AA927+AA928)*Percapita/30*FH$4+(Z929+AB929)*Cadeirante/30*FH$4,IF(Y929+AA929&lt;=9,(Y929+AA929)*Crechee/30*FH$4)+(Z929+AB929)*Cadeirante/30*FH$4+(Y926+Y927+Y928+AA926+AA927+AA928)*Percapita/30*FH$4)+IF(Y929+AA929&gt;=11,Fixo/30*FH$4+(Y929+AA929-10)*Crechee/30*FH$4,0),IF(C926=2,IF(Z926+Z927+Z928+Z929+AB926+AB927+AB928+AB929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A929)*Crechee/30*FH$4,IF(C926=1,IF(Y926+Y927+Y928+Z926+Z927+Z928+AA926+AA927+AA928+AB926+AB927+AB928&lt;=15,(Y926+Y927+Y928+AA926+AA927+AA928)*Percapita/30*FH$4,IF(Y926+Y927+Y928+Z926+Z927+Z928+AA926+AA927+AA928+AB926+AB927+AB928&gt;=16,Fixo/30*FH$4+(Y926+Y927+Y928+Z926+Z927+Z928+AA926+AA927+AA928+AB926+AB927-16)*Percapita/30*FH$4))))))</f>
        <v>0</v>
      </c>
      <c r="FI926" s="177">
        <f>IF(C926=4,SUM(AC926+AC927+AC928+AE926+AE927+AE928)*Percapita/30*FI$4+(AD926+AD927+AD928+AF926+AF927+AF928)*Cadeirante/30*FI$4,IF(C926=3,IF(AC929+AE929=10,Fixo/30*FI$4+(AC926+AC927+AC928+AE926+AE927+AE928)*Percapita/30*FI$4+(AD929+AF929)*Cadeirante/30*FI$4,IF(AC929+AE929&lt;=9,(AC929+AE929)*Crechee/30*FI$4)+(AD929+AF929)*Cadeirante/30*FI$4+(AC926+AC927+AC928+AE926+AE927+AE928)*Percapita/30*FI$4)+IF(AC929+AE929&gt;=11,Fixo/30*FI$4+(AC929+AE929-10)*Crechee/30*FI$4,0),IF(C926=2,IF(AD926+AD927+AD928+AD929+AF926+AF927+AF928+AF929=1,Cadeirante/30*FI$4,IF(AD926+AD927+AD928+AD929+AF926+AF927+AF928+AF929=2,Fixo/30*FI$4,IF(AD926+AD927+AD928+AD929+AF926+AF927+AF928+AF929&gt;2,Fixo/30*FI$4+(AD926+AD927+AD928+AD929+AF926+AF927+AF928+AF929-2)*Cadeirante/30*FI$4)))+(AC926+AC927+AC928+AE926+AE927+AE928)*Percapita/30*FI$4+(AC929+AE929)*Crechee/30*FI$4,IF(C926=1,IF(AC926+AC927+AC928+AD926+AD927+AD928+AE926+AE927+AE928+AF926+AF927+AF928&lt;=15,(AC926+AC927+AC928+AE926+AE927+AE928)*Percapita/30*FI$4,IF(AC926+AC927+AC928+AD926+AD927+AD928+AE926+AE927+AE928+AF926+AF927+AF928&gt;=16,Fixo/30*FI$4+(AC926+AC927+AC928+AD926+AD927+AD928+AE926+AE927+AE928+AF926+AF927-16)*Percapita/30*FI$4))))))</f>
        <v>0</v>
      </c>
      <c r="FJ926" s="177">
        <f>IF(C926=4,SUM(AG926+AG927+AG928+AI926+AI927+AI928)*Percapita/30*FJ$4+(AH926+AH927+AH928+AJ926+AJ927+AJ928)*Cadeirante/30*FJ$4,IF(C926=3,IF(AG929+AI929=10,Fixo/30*FJ$4+(AG926+AG927+AG928+AI926+AI927+AI928)*Percapita/30*FJ$4+(AH929+AJ929)*Cadeirante/30*FJ$4,IF(AG929+AI929&lt;=9,(AG929+AI929)*Crechee/30*FJ$4)+(AH929+AJ929)*Cadeirante/30*FJ$4+(AG926+AG927+AG928+AI926+AI927+AI928)*Percapita/30*FJ$4)+IF(AG929+AI929&gt;=11,Fixo/30*FJ$4+(AG929+AI929-10)*Crechee/30*FJ$4,0),IF(C926=2,IF(AH926+AH927+AH928+AH929+AJ926+AJ927+AJ928+AJ929=1,Cadeirante/30*FJ$4,IF(AH926+AH927+AH928+AH929+AJ926+AJ927+AJ928+AJ929=2,Fixo/30*FJ$4,IF(AH926+AH927+AH928+AH929+AJ926+AJ927+AJ928+AJ929&gt;2,Fixo/30*FJ$4+(AH926+AH927+AH928+AH929+AJ926+AJ927+AJ928+AJ929-2)*Cadeirante/30*FJ$4)))+(AG926+AG927+AG928+AI926+AI927+AI928)*Percapita/30*FJ$4+(AG929+AI929)*Crechee/30*FJ$4,IF(C926=1,IF(AG926+AG927+AG928+AH926+AH927+AH928+AI926+AI927+AI928+AJ926+AJ927+AJ928&lt;=15,(AG926+AG927+AG928+AI926+AI927+AI928)*Percapita/30*FJ$4,IF(AG926+AG927+AG928+AH926+AH927+AH928+AI926+AI927+AI928+AJ926+AJ927+AJ928&gt;=16,Fixo/30*FJ$4+(AG926+AG927+AG928+AH926+AH927+AH928+AI926+AI927+AI928+AJ926+AJ927-16)*Percapita/30*FJ$4))))))</f>
        <v>0</v>
      </c>
      <c r="FK926" s="177">
        <f>IF(C926=4,SUM(AK926+AK927+AK928+AM926+AM927+AM928)*Percapita/30*FK$4+(AL926+AL927+AL928+AN926+AN927+AN928)*Cadeirante/30*FK$4,IF(C926=3,IF(AK929+AM929=10,Fixo/30*FK$4+(AK926+AK927+AK928+AM926+AM927+AM928)*Percapita/30*FK$4+(AL929+AN929)*Cadeirante/30*FK$4,IF(AK929+AM929&lt;=9,(AK929+AM929)*Crechee/30*FK$4)+(AL929+AN929)*Cadeirante/30*FK$4+(AK926+AK927+AK928+AM926+AM927+AM928)*Percapita/30*FK$4)+IF(AK929+AM929&gt;=11,Fixo/30*FK$4+(AK929+AM929-10)*Crechee/30*FK$4,0),IF(C926=2,IF(AL926+AL927+AL928+AL929+AN926+AN927+AN928+AN929=1,Cadeirante/30*FK$4,IF(AL926+AL927+AL928+AL929+AN926+AN927+AN928+AN929=2,Fixo/30*FK$4,IF(AL926+AL927+AL928+AL929+AN926+AN927+AN928+AN929&gt;2,Fixo/30*FK$4+(AL926+AL927+AL928+AL929+AN926+AN927+AN928+AN929-2)*Cadeirante/30*FK$4)))+(AK926+AK927+AK928+AM926+AM927+AM928)*Percapita/30*FK$4+(AK929+AM929)*Crechee/30*FK$4,IF(C926=1,IF(AK926+AK927+AK928+AL926+AL927+AL928+AM926+AM927+AM928+AN926+AN927+AN928&lt;=15,(AK926+AK927+AK928+AM926+AM927+AM928)*Percapita/30*FK$4,IF(AK926+AK927+AK928+AL926+AL927+AL928+AM926+AM927+AM928+AN926+AN927+AN928&gt;=16,Fixo/30*FK$4+(AK926+AK927+AK928+AL926+AL927+AL928+AM926+AM927+AM928+AN926+AN927-16)*Percapita/30*FK$4))))))</f>
        <v>0</v>
      </c>
      <c r="FL926" s="177">
        <f>IF(C926=4,SUM(AO926+AO927+AO928+AQ926+AQ927+AQ928)*Percapita/30*FL$4+(AP926+AP927+AP928+AR926+AR927+AR928)*Cadeirante/30*FL$4,IF(C926=3,IF(AO929+AQ929=10,Fixo/30*FL$4+(AO926+AO927+AO928+AQ926+AQ927+AQ928)*Percapita/30*FL$4+(AP929+AR929)*Cadeirante/30*FL$4,IF(AO929+AQ929&lt;=9,(AO929+AQ929)*Crechee/30*FL$4)+(AP929+AR929)*Cadeirante/30*FL$4+(AO926+AO927+AO928+AQ926+AQ927+AQ928)*Percapita/30*FL$4)+IF(AO929+AQ929&gt;=11,Fixo/30*FL$4+(AO929+AQ929-10)*Crechee/30*FL$4,0),IF(C926=2,IF(AP926+AP927+AP928+AP929+AR926+AR927+AR928+AR929=1,Cadeirante/30*FL$4,IF(AP926+AP927+AP928+AP929+AR926+AR927+AR928+AR929=2,Fixo/30*FL$4,IF(AP926+AP927+AP928+AP929+AR926+AR927+AR928+AR929&gt;2,Fixo/30*FL$4+(AP926+AP927+AP928+AP929+AR926+AR927+AR928+AR929-2)*Cadeirante/30*FL$4)))+(AO926+AO927+AO928+AQ926+AQ927+AQ928)*Percapita/30*FL$4+(AO929+AQ929)*Crechee/30*FL$4,IF(C926=1,IF(AO926+AO927+AO928+AP926+AP927+AP928+AQ926+AQ927+AQ928+AR926+AR927+AR928&lt;=15,(AO926+AO927+AO928+AQ926+AQ927+AQ928)*Percapita/30*FL$4,IF(AO926+AO927+AO928+AP926+AP927+AP928+AQ926+AQ927+AQ928+AR926+AR927+AR928&gt;=16,Fixo/30*FL$4+(AO926+AO927+AO928+AP926+AP927+AP928+AQ926+AQ927+AQ928+AR926+AR927-16)*Percapita/30*FL$4))))))</f>
        <v>0</v>
      </c>
      <c r="FM926" s="177">
        <f>IF(C926=4,SUM(AS926+AS927+AS928+AU926+AU927+AU928)*Percapita/30*FM$4+(AT926+AT927+AT928+AV926+AV927+AV928)*Cadeirante/30*FM$4,IF(C926=3,IF(AS929+AU929=10,Fixo/30*FM$4+(AS926+AS927+AS928+AU926+AU927+AU928)*Percapita/30*FM$4+(AT929+AV929)*Cadeirante/30*FM$4,IF(AS929+AU929&lt;=9,(AS929+AU929)*Crechee/30*FM$4)+(AT929+AV929)*Cadeirante/30*FM$4+(AS926+AS927+AS928+AU926+AU927+AU928)*Percapita/30*FM$4)+IF(AS929+AU929&gt;=11,Fixo/30*FM$4+(AS929+AU929-10)*Crechee/30*FM$4,0),IF(C926=2,IF(AT926+AT927+AT928+AT929+AV926+AV927+AV928+AV929=1,Cadeirante/30*FM$4,IF(AT926+AT927+AT928+AT929+AV926+AV927+AV928+AV929=2,Fixo/30*FM$4,IF(AT926+AT927+AT928+AT929+AV926+AV927+AV928+AV929&gt;2,Fixo/30*FM$4+(AT926+AT927+AT928+AT929+AV926+AV927+AV928+AV929-2)*Cadeirante/30*FM$4)))+(AS926+AS927+AS928+AU926+AU927+AU928)*Percapita/30*FM$4+(AS929+AU929)*Crechee/30*FM$4,IF(C926=1,IF(AS926+AS927+AS928+AT926+AT927+AT928+AU926+AU927+AU928+AV926+AV927+AV928&lt;=15,(AS926+AS927+AS928+AU926+AU927+AU928)*Percapita/30*FM$4,IF(AS926+AS927+AS928+AT926+AT927+AT928+AU926+AU927+AU928+AV926+AV927+AV928&gt;=16,Fixo/30*FM$4+(AS926+AS927+AS928+AT926+AT927+AT928+AU926+AU927+AU928+AV926+AV927-16)*Percapita/30*FM$4))))))</f>
        <v>0</v>
      </c>
      <c r="FN926" s="177">
        <f>IF(C926=4,SUM(AW926+AW927+AW928+AY926+AY927+AY928)*Percapita/30*FN$4+(AX926+AX927+AX928+AZ926+AZ927+AZ928)*Cadeirante/30*FN$4,IF(C926=3,IF(AW929+AY929=10,Fixo/30*FN$4+(AW926+AW927+AW928+AY926+AY927+AY928)*Percapita/30*FN$4+(AX929+AZ929)*Cadeirante/30*FN$4,IF(AW929+AY929&lt;=9,(AW929+AY929)*Crechee/30*FN$4)+(AX929+AZ929)*Cadeirante/30*FN$4+(AW926+AW927+AW928+AY926+AY927+AY928)*Percapita/30*FN$4)+IF(AW929+AY929&gt;=11,Fixo/30*FN$4+(AW929+AY929-10)*Crechee/30*FN$4,0),IF(C926=2,IF(AX926+AX927+AX928+AX929+AZ926+AZ927+AZ928+AZ929=1,Cadeirante/30*FN$4,IF(AX926+AX927+AX928+AX929+AZ926+AZ927+AZ928+AZ929=2,Fixo/30*FN$4,IF(AX926+AX927+AX928+AX929+AZ926+AZ927+AZ928+AZ929&gt;2,Fixo/30*FN$4+(AX926+AX927+AX928+AX929+AZ926+AZ927+AZ928+AZ929-2)*Cadeirante/30*FN$4)))+(AW926+AW927+AW928+AY926+AY927+AY928)*Percapita/30*FN$4+(AW929+AY929)*Crechee/30*FN$4,IF(C926=1,IF(AW926+AW927+AW928+AX926+AX927+AX928+AY926+AY927+AY928+AZ926+AZ927+AZ928&lt;=15,(AW926+AW927+AW928+AY926+AY927+AY928)*Percapita/30*FN$4,IF(AW926+AW927+AW928+AX926+AX927+AX928+AY926+AY927+AY928+AZ926+AZ927+AZ928&gt;=16,Fixo/30*FN$4+(AW926+AW927+AW928+AX926+AX927+AX928+AY926+AY927+AY928+AZ926+AZ927-16)*Percapita/30*FN$4))))))</f>
        <v>0</v>
      </c>
      <c r="FO926" s="177">
        <f>IF(C926=4,SUM(BA926+BA927+BA928+BC926+BC927+BC928)*Percapita/30*FO$4+(BB926+BB927+BB928+BD926+BD927+BD928)*Cadeirante/30*FO$4,IF(C926=3,IF(BA929+BC929=10,Fixo/30*FO$4+(BA926+BA927+BA928+BC926+BC927+BC928)*Percapita/30*FO$4+(BB929+BD929)*Cadeirante/30*FO$4,IF(BA929+BC929&lt;=9,(BA929+BC929)*Crechee/30*FO$4)+(BB929+BD929)*Cadeirante/30*FO$4+(BA926+BA927+BA928+BC926+BC927+BC928)*Percapita/30*FO$4)+IF(BA929+BC929&gt;=11,Fixo/30*FO$4+(BA929+BC929-10)*Crechee/30*FO$4,0),IF(C926=2,IF(BB926+BB927+BB928+BB929+BD926+BD927+BD928+BD929=1,Cadeirante/30*FO$4,IF(BB926+BB927+BB928+BB929+BD926+BD927+BD928+BD929=2,Fixo/30*FO$4,IF(BB926+BB927+BB928+BB929+BD926+BD927+BD928+BD929&gt;2,Fixo/30*FO$4+(BB926+BB927+BB928+BB929+BD926+BD927+BD928+BD929-2)*Cadeirante/30*FO$4)))+(BA926+BA927+BA928+BC926+BC927+BC928)*Percapita/30*FO$4+(BA929+BC929)*Crechee/30*FO$4,IF(C926=1,IF(BA926+BA927+BA928+BB926+BB927+BB928+BC926+BC927+BC928+BD926+BD927+BD928&lt;=15,(BA926+BA927+BA928+BC926+BC927+BC928)*Percapita/30*FO$4,IF(BA926+BA927+BA928+BB926+BB927+BB928+BC926+BC927+BC928+BD926+BD927+BD928&gt;=16,Fixo/30*FO$4+(BA926+BA927+BA928+BB926+BB927+BB928+BC926+BC927+BC928+BD926+BD927-16)*Percapita/30*FO$4))))))</f>
        <v>0</v>
      </c>
      <c r="FP926" s="177">
        <f>IF(C926=4,SUM(BE926+BE927+BE928+BG926+BG927+BG928)*Percapita/30*FP$4+(BF926+BF927+BF928+BH926+BH927+BH928)*Cadeirante/30*FP$4,IF(C926=3,IF(BE929+BG929=10,Fixo/30*FP$4+(BE926+BE927+BE928+BG926+BG927+BG928)*Percapita/30*FP$4+(BF929+BH929)*Cadeirante/30*FP$4,IF(BE929+BG929&lt;=9,(BE929+BG929)*Crechee/30*FP$4)+(BF929+BH929)*Cadeirante/30*FP$4+(BE926+BE927+BE928+BG926+BG927+BG928)*Percapita/30*FP$4)+IF(BE929+BG929&gt;=11,Fixo/30*FP$4+(BE929+BG929-10)*Crechee/30*FP$4,0),IF(C926=2,IF(BF926+BF927+BF928+BF929+BH926+BH927+BH928+BH929=1,Cadeirante/30*FP$4,IF(BF926+BF927+BF928+BF929+BH926+BH927+BH928+BH929=2,Fixo/30*FP$4,IF(BF926+BF927+BF928+BF929+BH926+BH927+BH928+BH929&gt;2,Fixo/30*FP$4+(BF926+BF927+BF928+BF929+BH926+BH927+BH928+BH929-2)*Cadeirante/30*FP$4)))+(BE926+BE927+BE928+BG926+BG927+BG928)*Percapita/30*FP$4+(BE929+BG929)*Crechee/30*FP$4,IF(C926=1,IF(BE926+BE927+BE928+BF926+BF927+BF928+BG926+BG927+BG928+BH926+BH927+BH928&lt;=15,(BE926+BE927+BE928+BG926+BG927+BG928)*Percapita/30*FP$4,IF(BE926+BE927+BE928+BF926+BF927+BF928+BG926+BG927+BG928+BH926+BH927+BH928&gt;=16,Fixo/30*FP$4+(BE926+BE927+BE928+BF926+BF927+BF928+BG926+BG927+BG928+BH926+BH927-16)*Percapita/30*FP$4))))))</f>
        <v>0</v>
      </c>
      <c r="FQ926" s="177">
        <f>IF(C926=4,SUM(BI926+BI927+BI928+BK926+BK927+BK928)*Percapita/30*FQ$4+(BJ926+BJ927+BJ928+BL926+BL927+BL928)*Cadeirante/30*FQ$4,IF(C926=3,IF(BI929+BK929=10,Fixo/30*FQ$4+(BI926+BI927+BI928+BK926+BK927+BK928)*Percapita/30*FQ$4+(BJ929+BL929)*Cadeirante/30*FQ$4,IF(BI929+BK929&lt;=9,(BI929+BK929)*Crechee/30*FQ$4)+(BJ929+BL929)*Cadeirante/30*FQ$4+(BI926+BI927+BI928+BK926+BK927+BK928)*Percapita/30*FQ$4)+IF(BI929+BK929&gt;=11,Fixo/30*FQ$4+(BI929+BK929-10)*Crechee/30*FQ$4,0),IF(C926=2,IF(BJ926+BJ927+BJ928+BJ929+BL926+BL927+BL928+BL929=1,Cadeirante/30*FQ$4,IF(BJ926+BJ927+BJ928+BJ929+BL926+BL927+BL928+BL929=2,Fixo/30*FQ$4,IF(BJ926+BJ927+BJ928+BJ929+BL926+BL927+BL928+BL929&gt;2,Fixo/30*FQ$4+(BJ926+BJ927+BJ928+BJ929+BL926+BL927+BL928+BL929-2)*Cadeirante/30*FQ$4)))+(BI926+BI927+BI928+BK926+BK927+BK928)*Percapita/30*FQ$4+(BI929+BK929)*Crechee/30*FQ$4,IF(C926=1,IF(BI926+BI927+BI928+BJ926+BJ927+BJ928+BK926+BK927+BK928+BL926+BL927+BL928&lt;=15,(BI926+BI927+BI928+BK926+BK927+BK928)*Percapita/30*FQ$4,IF(BI926+BI927+BI928+BJ926+BJ927+BJ928+BK926+BK927+BK928+BL926+BL927+BL928&gt;=16,Fixo/30*FQ$4+(BI926+BI927+BI928+BJ926+BJ927+BJ928+BK926+BK927+BK928+BL926+BL927-16)*Percapita/30*FQ$4))))))</f>
        <v>0</v>
      </c>
      <c r="FR926" s="177">
        <f>IF(C926=4,SUM(BM926+BM927+BM928+BO926+BO927+BO928)*Percapita/30*FR$4+(BN926+BN927+BN928+BP926+BP927+BP928)*Cadeirante/30*FR$4,IF(C926=3,IF(BM929+BO929=10,Fixo/30*FR$4+(BM926+BM927+BM928+BO926+BO927+BO928)*Percapita/30*FR$4+(BN929+BP929)*Cadeirante/30*FR$4,IF(BM929+BO929&lt;=9,(BM929+BO929)*Crechee/30*FR$4)+(BN929+BP929)*Cadeirante/30*FR$4+(BM926+BM927+BM928+BO926+BO927+BO928)*Percapita/30*FR$4)+IF(BM929+BO929&gt;=11,Fixo/30*FR$4+(BM929+BO929-10)*Crechee/30*FR$4,0),IF(C926=2,IF(BN926+BN927+BN928+BN929+BP926+BP927+BP928+BP929=1,Cadeirante/30*FR$4,IF(BN926+BN927+BN928+BN929+BP926+BP927+BP928+BP929=2,Fixo/30*FR$4,IF(BN926+BN927+BN928+BN929+BP926+BP927+BP928+BP929&gt;2,Fixo/30*FR$4+(BN926+BN927+BN928+BN929+BP926+BP927+BP928+BP929-2)*Cadeirante/30*FR$4)))+(BM926+BM927+BM928+BO926+BO927+BO928)*Percapita/30*FR$4+(BM929+BO929)*Crechee/30*FR$4,IF(C926=1,IF(BM926+BM927+BM928+BN926+BN927+BN928+BO926+BO927+BO928+BP926+BP927+BP928&lt;=15,(BM926+BM927+BM928+BO926+BO927+BO928)*Percapita/30*FR$4,IF(BM926+BM927+BM928+BN926+BN927+BN928+BO926+BO927+BO928+BP926+BP927+BP928&gt;=16,Fixo/30*FR$4+(BM926+BM927+BM928+BN926+BN927+BN928+BO926+BO927+BO928+BP926+BP927-16)*Percapita/30*FR$4))))))</f>
        <v>0</v>
      </c>
      <c r="FS926" s="177">
        <f>IF(C926=4,SUM(BQ926+BQ927+BQ928+BS926+BS927+BS928)*Percapita/30*FS$4+(BR926+BR927+BR928+BT926+BT927+BT928)*Cadeirante/30*FS$4,IF(C926=3,IF(BQ929+BS929=10,Fixo/30*FS$4+(BQ926+BQ927+BQ928+BS926+BS927+BS928)*Percapita/30*FS$4+(BR929+BT929)*Cadeirante/30*FS$4,IF(BQ929+BS929&lt;=9,(BQ929+BS929)*Crechee/30*FS$4)+(BR929+BT929)*Cadeirante/30*FS$4+(BQ926+BQ927+BQ928+BS926+BS927+BS928)*Percapita/30*FS$4)+IF(BQ929+BS929&gt;=11,Fixo/30*FS$4+(BQ929+BS929-10)*Crechee/30*FS$4,0),IF(C926=2,IF(BR926+BR927+BR928+BR929+BT926+BT927+BT928+BT929=1,Cadeirante/30*FS$4,IF(BR926+BR927+BR928+BR929+BT926+BT927+BT928+BT929=2,Fixo/30*FS$4,IF(BR926+BR927+BR928+BR929+BT926+BT927+BT928+BT929&gt;2,Fixo/30*FS$4+(BR926+BR927+BR928+BR929+BT926+BT927+BT928+BT929-2)*Cadeirante/30*FS$4)))+(BQ926+BQ927+BQ928+BS926+BS927+BS928)*Percapita/30*FS$4+(BQ929+BS929)*Crechee/30*FS$4,IF(C926=1,IF(BQ926+BQ927+BQ928+BR926+BR927+BR928+BS926+BS927+BS928+BT926+BT927+BT928&lt;=15,(BQ926+BQ927+BQ928+BS926+BS927+BS928)*Percapita/30*FS$4,IF(BQ926+BQ927+BQ928+BR926+BR927+BR928+BS926+BS927+BS928+BT926+BT927+BT928&gt;=16,Fixo/30*FS$4+(BQ926+BQ927+BQ928+BR926+BR927+BR928+BS926+BS927+BS928+BT926+BT927-16)*Percapita/30*FS$4))))))</f>
        <v>0</v>
      </c>
      <c r="FT926" s="177">
        <f>IF(C926=4,SUM(BU926+BU927+BU928+BW926+BW927+BW928)*Percapita/30*FT$4+(BV926+BV927+BV928+BX926+BX927+BX928)*Cadeirante/30*FT$4,IF(C926=3,IF(BU929+BW929=10,Fixo/30*FT$4+(BU926+BU927+BU928+BW926+BW927+BW928)*Percapita/30*FT$4+(BV929+BX929)*Cadeirante/30*FT$4,IF(BU929+BW929&lt;=9,(BU929+BW929)*Crechee/30*FT$4)+(BV929+BX929)*Cadeirante/30*FT$4+(BU926+BU927+BU928+BW926+BW927+BW928)*Percapita/30*FT$4)+IF(BU929+BW929&gt;=11,Fixo/30*FT$4+(BU929+BW929-10)*Crechee/30*FT$4,0),IF(C926=2,IF(BV926+BV927+BV928+BV929+BX926+BX927+BX928+BX929=1,Cadeirante/30*FT$4,IF(BV926+BV927+BV928+BV929+BX926+BX927+BX928+BX929=2,Fixo/30*FT$4,IF(BV926+BV927+BV928+BV929+BX926+BX927+BX928+BX929&gt;2,Fixo/30*FT$4+(BV926+BV927+BV928+BV929+BX926+BX927+BX928+BX929-2)*Cadeirante/30*FT$4)))+(BU926+BU927+BU928+BW926+BW927+BW928)*Percapita/30*FT$4+(BU929+BW929)*Crechee/30*FT$4,IF(C926=1,IF(BU926+BU927+BU928+BV926+BV927+BV928+BW926+BW927+BW928+BX926+BX927+BX928&lt;=15,(BU926+BU927+BU928+BW926+BW927+BW928)*Percapita/30*FT$4,IF(BU926+BU927+BU928+BV926+BV927+BV928+BW926+BW927+BW928+BX926+BX927+BX928&gt;=16,Fixo/30*FT$4+(BU926+BU927+BU928+BV926+BV927+BV928+BW926+BW927+BW928+BX926+BX927-16)*Percapita/30*FT$4))))))</f>
        <v>0</v>
      </c>
      <c r="FU926" s="177">
        <f>IF(C926=4,SUM(BY926+BY927+BY928+CA926+CA927+CA928)*Percapita/30*FU$4+(BZ926+BZ927+BZ928+CB926+CB927+CB928)*Cadeirante/30*FU$4,IF(C926=3,IF(BY929+CA929=10,Fixo/30*FU$4+(BY926+BY927+BY928+CA926+CA927+CA928)*Percapita/30*FU$4+(BZ929+CB929)*Cadeirante/30*FU$4,IF(BY929+CA929&lt;=9,(BY929+CA929)*Crechee/30*FU$4)+(BZ929+CB929)*Cadeirante/30*FU$4+(BY926+BY927+BY928+CA926+CA927+CA928)*Percapita/30*FU$4)+IF(BY929+CA929&gt;=11,Fixo/30*FU$4+(BY929+CA929-10)*Crechee/30*FU$4,0),IF(C926=2,IF(BZ926+BZ927+BZ928+BZ929+CB926+CB927+CB928+CB929=1,Cadeirante/30*FU$4,IF(BZ926+BZ927+BZ928+BZ929+CB926+CB927+CB928+CB929=2,Fixo/30*FU$4,IF(BZ926+BZ927+BZ928+BZ929+CB926+CB927+CB928+CB929&gt;2,Fixo/30*FU$4+(BZ926+BZ927+BZ928+BZ929+CB926+CB927+CB928+CB929-2)*Cadeirante/30*FU$4)))+(BY926+BY927+BY928+CA926+CA927+CA928)*Percapita/30*FU$4+(BY929+CA929)*Crechee/30*FU$4,IF(C926=1,IF(BY926+BY927+BY928+BZ926+BZ927+BZ928+CA926+CA927+CA928+CB926+CB927+CB928&lt;=15,(BY926+BY927+BY928+CA926+CA927+CA928)*Percapita/30*FU$4,IF(BY926+BY927+BY928+BZ926+BZ927+BZ928+CA926+CA927+CA928+CB926+CB927+CB928&gt;=16,Fixo/30*FU$4+(BY926+BY927+BY928+BZ926+BZ927+BZ928+CA926+CA927+CA928+CB926+CB927-16)*Percapita/30*FU$4))))))</f>
        <v>0</v>
      </c>
      <c r="FV926" s="177">
        <f>IF(C926=4,SUM(CC926+CC927+CC928+CE926+CE927+CE928)*Percapita/30*FV$4+(CD926+CD927+CD928+CF926+CF927+CF928)*Cadeirante/30*FV$4,IF(C926=3,IF(CC929+CE929=10,Fixo/30*FV$4+(CC926+CC927+CC928+CE926+CE927+CE928)*Percapita/30*FV$4+(CD929+CF929)*Cadeirante/30*FV$4,IF(CC929+CE929&lt;=9,(CC929+CE929)*Crechee/30*FV$4)+(CD929+CF929)*Cadeirante/30*FV$4+(CC926+CC927+CC928+CE926+CE927+CE928)*Percapita/30*FV$4)+IF(CC929+CE929&gt;=11,Fixo/30*FV$4+(CC929+CE929-10)*Crechee/30*FV$4,0),IF(C926=2,IF(CD926+CD927+CD928+CD929+CF926+CF927+CF928+CF929=1,Cadeirante/30*FV$4,IF(CD926+CD927+CD928+CD929+CF926+CF927+CF928+CF929=2,Fixo/30*FV$4,IF(CD926+CD927+CD928+CD929+CF926+CF927+CF928+CF929&gt;2,Fixo/30*FV$4+(CD926+CD927+CD928+CD929+CF926+CF927+CF928+CF929-2)*Cadeirante/30*FV$4)))+(CC926+CC927+CC928+CE926+CE927+CE928)*Percapita/30*FV$4+(CC929+CE929)*Crechee/30*FV$4,IF(C926=1,IF(CC926+CC927+CC928+CD926+CD927+CD928+CE926+CE927+CE928+CF926+CF927+CF928&lt;=15,(CC926+CC927+CC928+CE926+CE927+CE928)*Percapita/30*FV$4,IF(CC926+CC927+CC928+CD926+CD927+CD928+CE926+CE927+CE928+CF926+CF927+CF928&gt;=16,Fixo/30*FV$4+(CC926+CC927+CC928+CD926+CD927+CD928+CE926+CE927+CE928+CF926+CF927-16)*Percapita/30*FV$4))))))</f>
        <v>0</v>
      </c>
      <c r="FW926" s="177">
        <f>IF(C926=4,SUM(CG926+CG927+CG928+CI926+CI927+CI928)*Percapita/30*FW$4+(CH926+CH927+CH928+CJ926+CJ927+CJ928)*Cadeirante/30*FW$4,IF(C926=3,IF(CG929+CI929=10,Fixo/30*FW$4+(CG926+CG927+CG928+CI926+CI927+CI928)*Percapita/30*FW$4+(CH929+CJ929)*Cadeirante/30*FW$4,IF(CG929+CI929&lt;=9,(CG929+CI929)*Crechee/30*FW$4)+(CH929+CJ929)*Cadeirante/30*FW$4+(CG926+CG927+CG928+CI926+CI927+CI928)*Percapita/30*FW$4)+IF(CG929+CI929&gt;=11,Fixo/30*FW$4+(CG929+CI929-10)*Crechee/30*FW$4,0),IF(C926=2,IF(CH926+CH927+CH928+CH929+CJ926+CJ927+CJ928+CJ929=1,Cadeirante/30*FW$4,IF(CH926+CH927+CH928+CH929+CJ926+CJ927+CJ928+CJ929=2,Fixo/30*FW$4,IF(CH926+CH927+CH928+CH929+CJ926+CJ927+CJ928+CJ929&gt;2,Fixo/30*FW$4+(CH926+CH927+CH928+CH929+CJ926+CJ927+CJ928+CJ929-2)*Cadeirante/30*FW$4)))+(CG926+CG927+CG928+CI926+CI927+CI928)*Percapita/30*FW$4+(CG929+CI929)*Crechee/30*FW$4,IF(C926=1,IF(CG926+CG927+CG928+CH926+CH927+CH928+CI926+CI927+CI928+CJ926+CJ927+CJ928&lt;=15,(CG926+CG927+CG928+CI926+CI927+CI928)*Percapita/30*FW$4,IF(CG926+CG927+CG928+CH926+CH927+CH928+CI926+CI927+CI928+CJ926+CJ927+CJ928&gt;=16,Fixo/30*FW$4+(CG926+CG927+CG928+CH926+CH927+CH928+CI926+CI927+CI928+CJ926+CJ927-16)*Percapita/30*FW$4))))))</f>
        <v>0</v>
      </c>
      <c r="FX926" s="177">
        <f>IF(C926=4,SUM(CK926+CK927+CK928+CM926+CM927+CM928)*Percapita/30*FX$4+(CL926+CL927+CL928+CN926+CN927+CN928)*Cadeirante/30*FX$4,IF(C926=3,IF(CK929+CM929=10,Fixo/30*FX$4+(CK926+CK927+CK928+CM926+CM927+CM928)*Percapita/30*FX$4+(CL929+CN929)*Cadeirante/30*FX$4,IF(CK929+CM929&lt;=9,(CK929+CM929)*Crechee/30*FX$4)+(CL929+CN929)*Cadeirante/30*FX$4+(CK926+CK927+CK928+CM926+CM927+CM928)*Percapita/30*FX$4)+IF(CK929+CM929&gt;=11,Fixo/30*FX$4+(CK929+CM929-10)*Crechee/30*FX$4,0),IF(C926=2,IF(CL926+CL927+CL928+CL929+CN926+CN927+CN928+CN929=1,Cadeirante/30*FX$4,IF(CL926+CL927+CL928+CL929+CN926+CN927+CN928+CN929=2,Fixo/30*FX$4,IF(CL926+CL927+CL928+CL929+CN926+CN927+CN928+CN929&gt;2,Fixo/30*FX$4+(CL926+CL927+CL928+CL929+CN926+CN927+CN928+CN929-2)*Cadeirante/30*FX$4)))+(CK926+CK927+CK928+CM926+CM927+CM928)*Percapita/30*FX$4+(CK929+CM929)*Crechee/30*FX$4,IF(C926=1,IF(CK926+CK927+CK928+CL926+CL927+CL928+CM926+CM927+CM928+CN926+CN927+CN928&lt;=15,(CK926+CK927+CK928+CM926+CM927+CM928)*Percapita/30*FX$4,IF(CK926+CK927+CK928+CL926+CL927+CL928+CM926+CM927+CM928+CN926+CN927+CN928&gt;=16,Fixo/30*FX$4+(CK926+CK927+CK928+CL926+CL927+CL928+CM926+CM927+CM928+CN926+CN927-16)*Percapita/30*FX$4))))))</f>
        <v>0</v>
      </c>
      <c r="FY926" s="177">
        <f>IF(C926=4,SUM(CO926+CO927+CO928+CQ926+CQ927+CQ928)*Percapita/30*FY$4+(CP926+CP927+CP928+CR926+CR927+CR928)*Cadeirante/30*FY$4,IF(C926=3,IF(CO929+CQ929=10,Fixo/30*FY$4+(CO926+CO927+CO928+CQ926+CQ927+CQ928)*Percapita/30*FY$4+(CP929+CR929)*Cadeirante/30*FY$4,IF(CO929+CQ929&lt;=9,(CO929+CQ929)*Crechee/30*FY$4)+(CP929+CR929)*Cadeirante/30*FY$4+(CO926+CO927+CO928+CQ926+CQ927+CQ928)*Percapita/30*FY$4)+IF(CO929+CQ929&gt;=11,Fixo/30*FY$4+(CO929+CQ929-10)*Crechee/30*FY$4,0),IF(C926=2,IF(CP926+CP927+CP928+CP929+CR926+CR927+CR928+CR929=1,Cadeirante/30*FY$4,IF(CP926+CP927+CP928+CP929+CR926+CR927+CR928+CR929=2,Fixo/30*FY$4,IF(CP926+CP927+CP928+CP929+CR926+CR927+CR928+CR929&gt;2,Fixo/30*FY$4+(CP926+CP927+CP928+CP929+CR926+CR927+CR928+CR929-2)*Cadeirante/30*FY$4)))+(CO926+CO927+CO928+CQ926+CQ927+CQ928)*Percapita/30*FY$4+(CO929+CQ929)*Crechee/30*FY$4,IF(C926=1,IF(CO926+CO927+CO928+CP926+CP927+CP928+CQ926+CQ927+CQ928+CR926+CR927+CR928&lt;=15,(CO926+CO927+CO928+CQ926+CQ927+CQ928)*Percapita/30*FY$4,IF(CO926+CO927+CO928+CP926+CP927+CP928+CQ926+CQ927+CQ928+CR926+CR927+CR928&gt;=16,Fixo/30*FY$4+(CO926+CO927+CO928+CP926+CP927+CP928+CQ926+CQ927+CQ928+CR926+CR927-16)*Percapita/30*FY$4))))))</f>
        <v>0</v>
      </c>
      <c r="FZ926" s="177">
        <f>IF(C926=4,SUM(CS926+CS927+CS928+CU926+CU927+CU928)*Percapita/30*FZ$4+(CT926+CT927+CT928+CV926+CV927+CV928)*Cadeirante/30*FZ$4,IF(C926=3,IF(CS929+CU929=10,Fixo/30*FZ$4+(CS926+CS927+CS928+CU926+CU927+CU928)*Percapita/30*FZ$4+(CT929+CV929)*Cadeirante/30*FZ$4,IF(CS929+CU929&lt;=9,(CS929+CU929)*Crechee/30*FZ$4)+(CT929+CV929)*Cadeirante/30*FZ$4+(CS926+CS927+CS928+CU926+CU927+CU928)*Percapita/30*FZ$4)+IF(CS929+CU929&gt;=11,Fixo/30*FZ$4+(CS929+CU929-10)*Crechee/30*FZ$4,0),IF(C926=2,IF(CT926+CT927+CT928+CT929+CV926+CV927+CV928+CV929=1,Cadeirante/30*FZ$4,IF(CT926+CT927+CT928+CT929+CV926+CV927+CV928+CV929=2,Fixo/30*FZ$4,IF(CT926+CT927+CT928+CT929+CV926+CV927+CV928+CV929&gt;2,Fixo/30*FZ$4+(CT926+CT927+CT928+CT929+CV926+CV927+CV928+CV929-2)*Cadeirante/30*FZ$4)))+(CS926+CS927+CS928+CU926+CU927+CU928)*Percapita/30*FZ$4+(CS929+CU929)*Crechee/30*FZ$4,IF(C926=1,IF(CS926+CS927+CS928+CT926+CT927+CT928+CU926+CU927+CU928+CV926+CV927+CV928&lt;=15,(CS926+CS927+CS928+CU926+CU927+CU928)*Percapita/30*FZ$4,IF(CS926+CS927+CS928+CT926+CT927+CT928+CU926+CU927+CU928+CV926+CV927+CV928&gt;=16,Fixo/30*FZ$4+(CS926+CS927+CS928+CT926+CT927+CT928+CU926+CU927+CU928+CV926+CV927-16)*Percapita/30*FZ$4))))))</f>
        <v>0</v>
      </c>
      <c r="GA926" s="177">
        <f>IF(C926=4,SUM(CW926+CW927+CW928+CY926+CY927+CY928)*Percapita/30*GA$4+(CX926+CX927+CX928+CZ926+CZ927+CZ928)*Cadeirante/30*GA$4,IF(C926=3,IF(CW929+CY929=10,Fixo/30*GA$4+(CW926+CW927+CW928+CY926+CY927+CY928)*Percapita/30*GA$4+(CX929+CZ929)*Cadeirante/30*GA$4,IF(CW929+CY929&lt;=9,(CW929+CY929)*Crechee/30*GA$4)+(CX929+CZ929)*Cadeirante/30*GA$4+(CW926+CW927+CW928+CY926+CY927+CY928)*Percapita/30*GA$4)+IF(CW929+CY929&gt;=11,Fixo/30*GA$4+(CW929+CY929-10)*Crechee/30*GA$4,0),IF(C926=2,IF(CX926+CX927+CX928+CX929+CZ926+CZ927+CZ928+CZ929=1,Cadeirante/30*GA$4,IF(CX926+CX927+CX928+CX929+CZ926+CZ927+CZ928+CZ929=2,Fixo/30*GA$4,IF(CX926+CX927+CX928+CX929+CZ926+CZ927+CZ928+CZ929&gt;2,Fixo/30*GA$4+(CX926+CX927+CX928+CX929+CZ926+CZ927+CZ928+CZ929-2)*Cadeirante/30*GA$4)))+(CW926+CW927+CW928+CY926+CY927+CY928)*Percapita/30*GA$4+(CW929+CY929)*Crechee/30*GA$4,IF(C926=1,IF(CW926+CW927+CW928+CX926+CX927+CX928+CY926+CY927+CY928+CZ926+CZ927+CZ928&lt;=15,(CW926+CW927+CW928+CY926+CY927+CY928)*Percapita/30*GA$4,IF(CW926+CW927+CW928+CX926+CX927+CX928+CY926+CY927+CY928+CZ926+CZ927+CZ928&gt;=16,Fixo/30*GA$4+(CW926+CW927+CW928+CX926+CX927+CX928+CY926+CY927+CY928+CZ926+CZ927-16)*Percapita/30*GA$4))))))</f>
        <v>0</v>
      </c>
      <c r="GB926" s="177">
        <f>IF(C926=4,SUM(DA926+DA927+DA928+DC926+DC927+DC928)*Percapita/30*GB$4+(DB926+DB927+DB928+DD926+DD927+DD928)*Cadeirante/30*GB$4,IF(C926=3,IF(DA929+DC929=10,Fixo/30*GB$4+(DA926+DA927+DA928+DC926+DC927+DC928)*Percapita/30*GB$4+(DB929+DD929)*Cadeirante/30*GB$4,IF(DA929+DC929&lt;=9,(DA929+DC929)*Crechee/30*GB$4)+(DB929+DD929)*Cadeirante/30*GB$4+(DA926+DA927+DA928+DC926+DC927+DC928)*Percapita/30*GB$4)+IF(DA929+DC929&gt;=11,Fixo/30*GB$4+(DA929+DC929-10)*Crechee/30*GB$4,0),IF(C926=2,IF(DB926+DB927+DB928+DB929+DD926+DD927+DD928+DD929=1,Cadeirante/30*GB$4,IF(DB926+DB927+DB928+DB929+DD926+DD927+DD928+DD929=2,Fixo/30*GB$4,IF(DB926+DB927+DB928+DB929+DD926+DD927+DD928+DD929&gt;2,Fixo/30*GB$4+(DB926+DB927+DB928+DB929+DD926+DD927+DD928+DD929-2)*Cadeirante/30*GB$4)))+(DA926+DA927+DA928+DC926+DC927+DC928)*Percapita/30*GB$4+(DA929+DC929)*Crechee/30*GB$4,IF(C926=1,IF(DA926+DA927+DA928+DB926+DB927+DB928+DC926+DC927+DC928+DD926+DD927+DD928&lt;=15,(DA926+DA927+DA928+DC926+DC927+DC928)*Percapita/30*GB$4,IF(DA926+DA927+DA928+DB926+DB927+DB928+DC926+DC927+DC928+DD926+DD927+DD928&gt;=16,Fixo/30*GB$4+(DA926+DA927+DA928+DB926+DB927+DB928+DC926+DC927+DC928+DD926+DD927-16)*Percapita/30*GB$4))))))</f>
        <v>0</v>
      </c>
      <c r="GC926" s="177">
        <f>IF(C926=4,SUM(DE926+DE927+DE928+DG926+DG927+DG928)*Percapita/30*GC$4+(DF926+DF927+DF928+DH926+DH927+DH928)*Cadeirante/30*GC$4,IF(C926=3,IF(DE929+DG929=10,Fixo/30*GC$4+(DE926+DE927+DE928+DG926+DG927+DG928)*Percapita/30*GC$4+(DF929+DH929)*Cadeirante/30*GC$4,IF(DE929+DG929&lt;=9,(DE929+DG929)*Crechee/30*GC$4)+(DF929+DH929)*Cadeirante/30*GC$4+(DE926+DE927+DE928+DG926+DG927+DG928)*Percapita/30*GC$4)+IF(DE929+DG929&gt;=11,Fixo/30*GC$4+(DE929+DG929-10)*Crechee/30*GC$4,0),IF(C926=2,IF(DF926+DF927+DF928+DF929+DH926+DH927+DH928+DH929=1,Cadeirante/30*GC$4,IF(DF926+DF927+DF928+DF929+DH926+DH927+DH928+DH929=2,Fixo/30*GC$4,IF(DF926+DF927+DF928+DF929+DH926+DH927+DH928+DH929&gt;2,Fixo/30*GC$4+(DF926+DF927+DF928+DF929+DH926+DH927+DH928+DH929-2)*Cadeirante/30*GC$4)))+(DE926+DE927+DE928+DG926+DG927+DG928)*Percapita/30*GC$4+(DE929+DG929)*Crechee/30*GC$4,IF(C926=1,IF(DE926+DE927+DE928+DF926+DF927+DF928+DG926+DG927+DG928+DH926+DH927+DH928&lt;=15,(DE926+DE927+DE928+DG926+DG927+DG928)*Percapita/30*GC$4,IF(DE926+DE927+DE928+DF926+DF927+DF928+DG926+DG927+DG928+DH926+DH927+DH928&gt;=16,Fixo/30*GC$4+(DE926+DE927+DE928+DF926+DF927+DF928+DG926+DG927+DG928+DH926+DH927-16)*Percapita/30*GC$4))))))</f>
        <v>-89.887</v>
      </c>
      <c r="GD926" s="177">
        <f>IF(C926=4,SUM(DI926+DI927+DI928+DK926+DK927+DK928)*Percapita/30*GD$4+(DJ926+DJ927+DJ928+DL926+DL927+DL928)*Cadeirante/30*GD$4,IF(C926=3,IF(DI929+DK929=10,Fixo/30*GD$4+(DI926+DI927+DI928+DK926+DK927+DK928)*Percapita/30*GD$4+(DJ929+DL929)*Cadeirante/30*GD$4,IF(DI929+DK929&lt;=9,(DI929+DK929)*Crechee/30*GD$4)+(DJ929+DL929)*Cadeirante/30*GD$4+(DI926+DI927+DI928+DK926+DK927+DK928)*Percapita/30*GD$4)+IF(DI929+DK929&gt;=11,Fixo/30*GD$4+(DI929+DK929-10)*Crechee/30*GD$4,0),IF(C926=2,IF(DJ926+DJ927+DJ928+DJ929+DL926+DL927+DL928+DL929=1,Cadeirante/30*GD$4,IF(DJ926+DJ927+DJ928+DJ929+DL926+DL927+DL928+DL929=2,Fixo/30*GD$4,IF(DJ926+DJ927+DJ928+DJ929+DL926+DL927+DL928+DL929&gt;2,Fixo/30*GD$4+(DJ926+DJ927+DJ928+DJ929+DL926+DL927+DL928+DL929-2)*Cadeirante/30*GD$4)))+(DI926+DI927+DI928+DK926+DK927+DK928)*Percapita/30*GD$4+(DI929+DK929)*Crechee/30*GD$4,IF(C926=1,IF(DI926+DI927+DI928+DJ926+DJ927+DJ928+DK926+DK927+DK928+DL926+DL927+DL928&lt;=15,(DI926+DI927+DI928+DK926+DK927+DK928)*Percapita/30*GD$4,IF(DI926+DI927+DI928+DJ926+DJ927+DJ928+DK926+DK927+DK928+DL926+DL927+DL928&gt;=16,Fixo/30*GD$4+(DI926+DI927+DI928+DJ926+DJ927+DJ928+DK926+DK927+DK928+DL926+DL927-16)*Percapita/30*GD$4))))))</f>
        <v>0</v>
      </c>
      <c r="GE926" s="177">
        <f>IF(C926=4,SUM(DM926+DM927+DM928+DO926+DO927+DO928)*Percapita/30*GE$4+(DN926+DN927+DN928+DP926+DP927+DP928)*Cadeirante/30*GE$4,IF(C926=3,IF(DM929+DO929=10,Fixo/30*GE$4+(DM926+DM927+DM928+DO926+DO927+DO928)*Percapita/30*GE$4+(DN929+DP929)*Cadeirante/30*GE$4,IF(DM929+DO929&lt;=9,(DM929+DO929)*Crechee/30*GE$4)+(DN929+DP929)*Cadeirante/30*GE$4+(DM926+DM927+DM928+DO926+DO927+DO928)*Percapita/30*GE$4)+IF(DM929+DO929&gt;=11,Fixo/30*GE$4+(DM929+DO929-10)*Crechee/30*GE$4,0),IF(C926=2,IF(DN926+DN927+DN928+DN929+DP926+DP927+DP928+DP929=1,Cadeirante/30*GE$4,IF(DN926+DN927+DN928+DN929+DP926+DP927+DP928+DP929=2,Fixo/30*GE$4,IF(DN926+DN927+DN928+DN929+DP926+DP927+DP928+DP929&gt;2,Fixo/30*GE$4+(DN926+DN927+DN928+DN929+DP926+DP927+DP928+DP929-2)*Cadeirante/30*GE$4)))+(DM926+DM927+DM928+DO926+DO927+DO928)*Percapita/30*GE$4+(DM929+DO929)*Crechee/30*GE$4,IF(C926=1,IF(DM926+DM927+DM928+DN926+DN927+DN928+DO926+DO927+DO928+DP926+DP927+DP928&lt;=15,(DM926+DM927+DM928+DO926+DO927+DO928)*Percapita/30*GE$4,IF(DM926+DM927+DM928+DN926+DN927+DN928+DO926+DO927+DO928+DP926+DP927+DP928&gt;=16,Fixo/30*GE$4+(DM926+DM927+DM928+DN926+DN927+DN928+DO926+DO927+DO928+DP926+DP927-16)*Percapita/30*GE$4))))))</f>
        <v>0</v>
      </c>
      <c r="GF926" s="177">
        <f>IF(C926=4,SUM(DQ926+DQ927+DQ928+DS926+DS927+DS928)*Percapita/30*GF$4+(DR926+DR927+DR928+DT926+DT927+DT928)*Cadeirante/30*GF$4,IF(C926=3,IF(DQ929+DS929=10,Fixo/30*GF$4+(DQ926+DQ927+DQ928+DS926+DS927+DS928)*Percapita/30*GF$4+(DR929+DT929)*Cadeirante/30*GF$4,IF(DQ929+DS929&lt;=9,(DQ929+DS929)*Crechee/30*GF$4)+(DR929+DT929)*Cadeirante/30*GF$4+(DQ926+DQ927+DQ928+DS926+DS927+DS928)*Percapita/30*GF$4)+IF(DQ929+DS929&gt;=11,Fixo/30*GF$4+(DQ929+DS929-10)*Crechee/30*GF$4,0),IF(C926=2,IF(DR926+DR927+DR928+DR929+DT926+DT927+DT928+DT929=1,Cadeirante/30*GF$4,IF(DR926+DR927+DR928+DR929+DT926+DT927+DT928+DT929=2,Fixo/30*GF$4,IF(DR926+DR927+DR928+DR929+DT926+DT927+DT928+DT929&gt;2,Fixo/30*GF$4+(DR926+DR927+DR928+DR929+DT926+DT927+DT928+DT929-2)*Cadeirante/30*GF$4)))+(DQ926+DQ927+DQ928+DS926+DS927+DS928)*Percapita/30*GF$4+(DQ929+DS929)*Crechee/30*GF$4,IF(C926=1,IF(DQ926+DQ927+DQ928+DR926+DR927+DR928+DS926+DS927+DS928+DT926+DT927+DT928&lt;=15,(DQ926+DQ927+DQ928+DS926+DS927+DS928)*Percapita/30*GF$4,IF(DQ926+DQ927+DQ928+DR926+DR927+DR928+DS926+DS927+DS928+DT926+DT927+DT928&gt;=16,Fixo/30*GF$4+(DQ926+DQ927+DQ928+DR926+DR927+DR928+DS926+DS927+DS928+DT926+DT927-16)*Percapita/30*GF$4))))))</f>
        <v>0</v>
      </c>
      <c r="GG926" s="177">
        <f>IF(C926=4,SUM(DU926+DU927+DU928+DW926+DW927+DW928)*Percapita/30*GG$4+(DV926+DV927+DV928+DX926+DX927+DX928)*Cadeirante/30*GG$4,IF(C926=3,IF(DU929+DW929=10,Fixo/30*GG$4+(DU926+DU927+DU928+DW926+DW927+DW928)*Percapita/30*GG$4+(DV929+DX929)*Cadeirante/30*GG$4,IF(DU929+DW929&lt;=9,(DU929+DW929)*Crechee/30*GG$4)+(DV929+DX929)*Cadeirante/30*GG$4+(DU926+DU927+DU928+DW926+DW927+DW928)*Percapita/30*GG$4)+IF(DU929+DW929&gt;=11,Fixo/30*GG$4+(DU929+DW929-10)*Crechee/30*GG$4,0),IF(C926=2,IF(DV926+DV927+DV928+DV929+DX926+DX927+DX928+DX929=1,Cadeirante/30*GG$4,IF(DV926+DV927+DV928+DV929+DX926+DX927+DX928+DX929=2,Fixo/30*GG$4,IF(DV926+DV927+DV928+DV929+DX926+DX927+DX928+DX929&gt;2,Fixo/30*GG$4+(DV926+DV927+DV928+DV929+DX926+DX927+DX928+DX929-2)*Cadeirante/30*GG$4)))+(DU926+DU927+DU928+DW926+DW927+DW928)*Percapita/30*GG$4+(DU929+DW929)*Crechee/30*GG$4,IF(C926=1,IF(DU926+DU927+DU928+DV926+DV927+DV928+DW926+DW927+DW928+DX926+DX927+DX928&lt;=15,(DU926+DU927+DU928+DW926+DW927+DW928)*Percapita/30*GG$4,IF(DU926+DU927+DU928+DV926+DV927+DV928+DW926+DW927+DW928+DX926+DX927+DX928&gt;=16,Fixo/30*GG$4+(DU926+DU927+DU928+DV926+DV927+DV928+DW926+DW927+DW928+DX926+DX927-16)*Percapita/30*GG$4))))))</f>
        <v>0</v>
      </c>
      <c r="GH926" s="177">
        <f>IF(C926=4,SUM(DY926+DY927+DY928+EA926+EA927+EA928)*Percapita/30*GH$4+(DZ926+DZ927+DZ928+EB926+EB927+EB928)*Cadeirante/30*GH$4,IF(C926=3,IF(DY929+EA929=10,Fixo/30*GH$4+(DY926+DY927+DY928+EA926+EA927+EA928)*Percapita/30*GH$4+(DZ929+EB929)*Cadeirante/30*GH$4,IF(DY929+EA929&lt;=9,(DY929+EA929)*Crechee/30*GH$4)+(DZ929+EB929)*Cadeirante/30*GH$4+(DY926+DY927+DY928+EA926+EA927+EA928)*Percapita/30*GH$4)+IF(DY929+EA929&gt;=11,Fixo/30*GH$4+(DY929+EA929-10)*Crechee/30*GH$4,0),IF(C926=2,IF(DZ926+DZ927+DZ928+DZ929+EB926+EB927+EB928+EB929=1,Cadeirante/30*GH$4,IF(DZ926+DZ927+DZ928+DZ929+EB926+EB927+EB928+EB929=2,Fixo/30*GH$4,IF(DZ926+DZ927+DZ928+DZ929+EB926+EB927+EB928+EB929&gt;2,Fixo/30*GH$4+(DZ926+DZ927+DZ928+DZ929+EB926+EB927+EB928+EB929-2)*Cadeirante/30*GH$4)))+(DY926+DY927+DY928+EA926+EA927+EA928)*Percapita/30*GH$4+(DY929+EA929)*Crechee/30*GH$4,IF(C926=1,IF(DY926+DY927+DY928+DZ926+DZ927+DZ928+EA926+EA927+EA928+EB926+EB927+EB928&lt;=15,(DY926+DY927+DY928+EA926+EA927+EA928)*Percapita/30*GH$4,IF(DY926+DY927+DY928+DZ926+DZ927+DZ928+EA926+EA927+EA928+EB926+EB927+EB928&gt;=16,Fixo/30*GH$4+(DY926+DY927+DY928+DZ926+DZ927+DZ928+EA926+EA927+EA928+EB926+EB927-16)*Percapita/30*GH$4))))))</f>
        <v>0</v>
      </c>
      <c r="GI926" s="177">
        <f>IF(C926=4,SUM(EC926+EC927+EC928+EE926+EE927+EE928)*Percapita/30*GI$4+(ED926+ED927+ED928+EF926+EF927+EF928)*Cadeirante/30*GI$4,IF(C926=3,IF(EC929+EE929=10,Fixo/30*GI$4+(EC926+EC927+EC928+EE926+EE927+EE928)*Percapita/30*GI$4+(ED929+EF929)*Cadeirante/30*GI$4,IF(EC929+EE929&lt;=9,(EC929+EE929)*Crechee/30*GI$4)+(ED929+EF929)*Cadeirante/30*GI$4+(EC926+EC927+EC928+EE926+EE927+EE928)*Percapita/30*GI$4)+IF(EC929+EE929&gt;=11,Fixo/30*GI$4+(EC929+EE929-10)*Crechee/30*GI$4,0),IF(C926=2,IF(ED926+ED927+ED928+ED929+EF926+EF927+EF928+EF929=1,Cadeirante/30*GI$4,IF(ED926+ED927+ED928+ED929+EF926+EF927+EF928+EF929=2,Fixo/30*GI$4,IF(ED926+ED927+ED928+ED929+EF926+EF927+EF928+EF929&gt;2,Fixo/30*GI$4+(ED926+ED927+ED928+ED929+EF926+EF927+EF928+EF929-2)*Cadeirante/30*GI$4)))+(EC926+EC927+EC928+EE926+EE927+EE928)*Percapita/30*GI$4+(EC929+EE929)*Crechee/30*GI$4,IF(C926=1,IF(EC926+EC927+EC928+ED926+ED927+ED928+EE926+EE927+EE928+EF926+EF927+EF928&lt;=15,(EC926+EC927+EC928+EE926+EE927+EE928)*Percapita/30*GI$4,IF(EC926+EC927+EC928+ED926+ED927+ED928+EE926+EE927+EE928+EF926+EF927+EF928&gt;=16,Fixo/30*GI$4+(EC926+EC927+EC928+ED926+ED927+ED928+EE926+EE927+EE928+EF926+EF927-16)*Percapita/30*GI$4))))))</f>
        <v>0</v>
      </c>
      <c r="GJ926" s="177">
        <f>IF(C926=4,SUM(EG926+EG927+EG928+EI926+EI927+EI928)*Percapita/30*GJ$4+(EH926+EH927+EH928+EJ926+EJ927+EJ928)*Cadeirante/30*GJ$4,IF(C926=3,IF(EG929+EI929=10,Fixo/30*GJ$4+(EG926+EG927+EG928+EI926+EI927+EI928)*Percapita/30*GJ$4+(EH929+EJ929)*Cadeirante/30*GJ$4,IF(EG929+EI929&lt;=9,(EG929+EI929)*Crechee/30*GJ$4)+(EH929+EJ929)*Cadeirante/30*GJ$4+(EG926+EG927+EG928+EI926+EI927+EI928)*Percapita/30*GJ$4)+IF(EG929+EI929&gt;=11,Fixo/30*GJ$4+(EG929+EI929-10)*Crechee/30*GJ$4,0),IF(C926=2,IF(EH926+EH927+EH928+EH929+EJ926+EJ927+EJ928+EJ929=1,Cadeirante/30*GJ$4,IF(EH926+EH927+EH928+EH929+EJ926+EJ927+EJ928+EJ929=2,Fixo/30*GJ$4,IF(EH926+EH927+EH928+EH929+EJ926+EJ927+EJ928+EJ929&gt;2,Fixo/30*GJ$4+(EH926+EH927+EH928+EH929+EJ926+EJ927+EJ928+EJ929-2)*Cadeirante/30*GJ$4)))+(EG926+EG927+EG928+EI926+EI927+EI928)*Percapita/30*GJ$4+(EG929+EI929)*Crechee/30*GJ$4,IF(C926=1,IF(EG926+EG927+EG928+EH926+EH927+EH928+EI926+EI927+EI928+EJ926+EJ927+EJ928&lt;=15,(EG926+EG927+EG928+EI926+EI927+EI928)*Percapita/30*GJ$4,IF(EG926+EG927+EG928+EH926+EH927+EH928+EI926+EI927+EI928+EJ926+EJ927+EJ928&gt;=16,Fixo/30*GJ$4+(EG926+EG927+EG928+EH926+EH927+EH928+EI926+EI927+EI928+EJ926+EJ927-16)*Percapita/30*GJ$4))))))</f>
        <v>0</v>
      </c>
      <c r="GK926" s="178"/>
      <c r="GL926" s="103">
        <f t="shared" si="1038"/>
        <v>0</v>
      </c>
      <c r="GM926" s="124"/>
      <c r="GN926" s="104">
        <f>SUMIF(V926:V929,"&lt;0")*Cadeirante/30*GN$4+SUMIF(X926:X929,"&lt;0")*Cadeirante/30*GN$4</f>
        <v>0</v>
      </c>
      <c r="GO926" s="104">
        <f>SUMIF(Z926:Z929,"&lt;0")*Cadeirante/30*GO$4+SUMIF(AB926:AB929,"&lt;0")*Cadeirante/30*GO$4</f>
        <v>0</v>
      </c>
      <c r="GP926" s="104">
        <f>SUMIF(AD926:AD929,"&lt;0")*Cadeirante/30*GP$4+SUMIF(AF926:AF929,"&lt;0")*Cadeirante/30*GP$4</f>
        <v>0</v>
      </c>
      <c r="GQ926" s="104">
        <f>SUMIF(AH926:AH929,"&lt;0")*Cadeirante/30*GQ$4+SUMIF(AJ926:AJ929,"&lt;0")*Cadeirante/30*GQ$4</f>
        <v>0</v>
      </c>
      <c r="GR926" s="104">
        <f>SUMIF(AL926:AL929,"&lt;0")*Cadeirante/30*GR$4+SUMIF(AN926:AN929,"&lt;0")*Cadeirante/30*GR$4</f>
        <v>0</v>
      </c>
      <c r="GS926" s="104">
        <f>SUMIF(AP926:AP929,"&lt;0")*Cadeirante/30*GS$4+SUMIF(AR926:AR929,"&lt;0")*Cadeirante/30*GS$4</f>
        <v>0</v>
      </c>
      <c r="GT926" s="104">
        <f>SUMIF(AT926:AT929,"&lt;0")*Cadeirante/30*GT$4+SUMIF(AV926:AV929,"&lt;0")*Cadeirante/30*GT$4</f>
        <v>0</v>
      </c>
      <c r="GU926" s="104">
        <f>SUMIF(AX926:AX929,"&lt;0")*Cadeirante/30*GU$4+SUMIF(AZ926:AZ929,"&lt;0")*Cadeirante/30*GU$4</f>
        <v>0</v>
      </c>
      <c r="GV926" s="104">
        <f>SUMIF(BB926:BB929,"&lt;0")*Cadeirante/30*GV$4+SUMIF(BD926:BD929,"&lt;0")*Cadeirante/30*GV$4</f>
        <v>0</v>
      </c>
      <c r="GW926" s="104">
        <f>SUMIF(BF926:BF929,"&lt;0")*Cadeirante/30*GW$4+SUMIF(BH926:BH929,"&lt;0")*Cadeirante/30*GW$4</f>
        <v>0</v>
      </c>
      <c r="GX926" s="104">
        <f>SUMIF(BJ926:BJ929,"&lt;0")*Cadeirante/30*GX$4+SUMIF(BL926:BL929,"&lt;0")*Cadeirante/30*GX$4</f>
        <v>0</v>
      </c>
      <c r="GY926" s="104">
        <f>SUMIF(BN926:BN929,"&lt;0")*Cadeirante/30*GY$4+SUMIF(BP926:BP929,"&lt;0")*Cadeirante/30*GY$4</f>
        <v>0</v>
      </c>
      <c r="GZ926" s="104">
        <f>SUMIF(BR926:BR929,"&lt;0")*Cadeirante/30*GZ$4+SUMIF(BT926:BT929,"&lt;0")*Cadeirante/30*GZ$4</f>
        <v>0</v>
      </c>
      <c r="HA926" s="104">
        <f>SUMIF(BV926:BV929,"&lt;0")*Cadeirante/30*HA$4+SUMIF(BX926:BX929,"&lt;0")*Cadeirante/30*HA$4</f>
        <v>0</v>
      </c>
      <c r="HB926" s="104">
        <f>SUMIF(BZ926:BZ929,"&lt;0")*Cadeirante/30*HB$4+SUMIF(CB926:CB929,"&lt;0")*Cadeirante/30*HB$4</f>
        <v>0</v>
      </c>
      <c r="HC926" s="104">
        <f>SUMIF(CD926:CD929,"&lt;0")*Cadeirante/30*HC$4+SUMIF(CF926:CF929,"&lt;0")*Cadeirante/30*HC$4</f>
        <v>0</v>
      </c>
      <c r="HD926" s="104">
        <f>SUMIF(CH926:CH929,"&lt;0")*Cadeirante/30*HD$4+SUMIF(CJ926:CJ929,"&lt;0")*Cadeirante/30*HD$4</f>
        <v>0</v>
      </c>
      <c r="HE926" s="104">
        <f>SUMIF(CL926:CL929,"&lt;0")*Cadeirante/30*HE$4+SUMIF(CN926:CN929,"&lt;0")*Cadeirante/30*HE$4</f>
        <v>0</v>
      </c>
      <c r="HF926" s="104">
        <f>SUMIF(CP926:CP929,"&lt;0")*Cadeirante/30*HF$4+SUMIF(CR926:CR929,"&lt;0")*Cadeirante/30*HF$4</f>
        <v>0</v>
      </c>
      <c r="HG926" s="104">
        <f>SUMIF(CT926:CT929,"&lt;0")*Cadeirante/30*HG$4+SUMIF(CV926:CV929,"&lt;0")*Cadeirante/30*HG$4</f>
        <v>0</v>
      </c>
      <c r="HH926" s="104">
        <f>SUMIF(CX926:CX929,"&lt;0")*Cadeirante/30*HH$4+SUMIF(CZ926:CZ929,"&lt;0")*Cadeirante/30*HH$4</f>
        <v>0</v>
      </c>
      <c r="HI926" s="104">
        <f>SUMIF(DB926:DB929,"&lt;0")*Cadeirante/30*HI$4+SUMIF(DD926:DD929,"&lt;0")*Cadeirante/30*HI$4</f>
        <v>0</v>
      </c>
      <c r="HJ926" s="104">
        <f>SUMIF(DF926:DF929,"&lt;0")*Cadeirante/30*HJ$4+SUMIF(DH926:DH929,"&lt;0")*Cadeirante/30*HJ$4</f>
        <v>0</v>
      </c>
      <c r="HK926" s="104">
        <f>SUMIF(DJ926:DJ929,"&lt;0")*Cadeirante/30*HK$4+SUMIF(DL926:DL929,"&lt;0")*Cadeirante/30*HK$4</f>
        <v>0</v>
      </c>
      <c r="HL926" s="104">
        <f>SUMIF(DN926:DN929,"&lt;0")*Cadeirante/30*HL$4+SUMIF(DP926:DP929,"&lt;0")*Cadeirante/30*HL$4</f>
        <v>0</v>
      </c>
      <c r="HM926" s="104">
        <f>SUMIF(DR926:DR929,"&lt;0")*Cadeirante/30*HM$4+SUMIF(DT926:DT929,"&lt;0")*Cadeirante/30*HM$4</f>
        <v>0</v>
      </c>
      <c r="HN926" s="104">
        <f>SUMIF(DV926:DV929,"&lt;0")*Cadeirante/30*HN$4+SUMIF(DX926:DX929,"&lt;0")*Cadeirante/30*HN$4</f>
        <v>0</v>
      </c>
      <c r="HO926" s="104">
        <f>SUMIF(DZ926:DZ929,"&lt;0")*Cadeirante/30*HO$4+SUMIF(EB926:EB929,"&lt;0")*Cadeirante/30*HO$4</f>
        <v>0</v>
      </c>
      <c r="HP926" s="104">
        <f>SUMIF(ED926:ED929,"&lt;0")*Cadeirante/30*HP$4+SUMIF(EF926:EF929,"&lt;0")*Cadeirante/30*HP$4</f>
        <v>0</v>
      </c>
      <c r="HQ926" s="64"/>
      <c r="HR926" s="64"/>
      <c r="HS926" s="64"/>
      <c r="HT926" s="64"/>
      <c r="HU926" s="64"/>
      <c r="HV926" s="64"/>
      <c r="HW926" s="176">
        <v>17629.309999999998</v>
      </c>
      <c r="HX926" s="64"/>
      <c r="HY926" s="280">
        <f>IF(ISTEXT(EM926), VALUE(EM926), EM926)</f>
        <v>0</v>
      </c>
      <c r="HZ926" s="280">
        <f>IF(ISTEXT(EN926), VALUE(EN926), EN926)</f>
        <v>0</v>
      </c>
      <c r="IA926" s="280">
        <f>IF(ISTEXT(EO926), VALUE(EO926), EO926)</f>
        <v>0</v>
      </c>
      <c r="IB926" s="64" t="b">
        <f>HW926=FE926</f>
        <v>0</v>
      </c>
      <c r="IC926" s="64"/>
    </row>
    <row r="927" spans="1:237" s="106" customFormat="1" ht="22.5" customHeight="1" x14ac:dyDescent="0.25">
      <c r="A927" s="368" t="s">
        <v>4004</v>
      </c>
      <c r="B927" s="369" t="s">
        <v>4005</v>
      </c>
      <c r="C927" s="370" t="s">
        <v>3229</v>
      </c>
      <c r="D927" s="371" t="s">
        <v>4006</v>
      </c>
      <c r="E927" s="371" t="s">
        <v>4007</v>
      </c>
      <c r="F927" s="372" t="s">
        <v>3222</v>
      </c>
      <c r="G927" s="372" t="s">
        <v>3223</v>
      </c>
      <c r="H927" s="373" t="s">
        <v>256</v>
      </c>
      <c r="I927" s="374" t="s">
        <v>4008</v>
      </c>
      <c r="J927" s="421" t="s">
        <v>3227</v>
      </c>
      <c r="K927" s="421" t="s">
        <v>3230</v>
      </c>
      <c r="L927" s="329">
        <f>CONTINUA!BV927</f>
        <v>0</v>
      </c>
      <c r="M927" s="329">
        <f>CONTINUA!BW927</f>
        <v>0</v>
      </c>
      <c r="N927" s="657"/>
      <c r="O927" s="658" t="s">
        <v>4246</v>
      </c>
      <c r="P927" s="659" t="s">
        <v>206</v>
      </c>
      <c r="Q927" s="400">
        <v>18</v>
      </c>
      <c r="R927" s="401"/>
      <c r="S927" s="400"/>
      <c r="T927" s="401"/>
      <c r="U927" s="400"/>
      <c r="V927" s="401"/>
      <c r="W927" s="400"/>
      <c r="X927" s="401"/>
      <c r="Y927" s="400"/>
      <c r="Z927" s="401"/>
      <c r="AA927" s="400"/>
      <c r="AB927" s="401"/>
      <c r="AC927" s="400"/>
      <c r="AD927" s="401"/>
      <c r="AE927" s="400"/>
      <c r="AF927" s="401"/>
      <c r="AG927" s="400"/>
      <c r="AH927" s="401"/>
      <c r="AI927" s="400"/>
      <c r="AJ927" s="401"/>
      <c r="AK927" s="400"/>
      <c r="AL927" s="401"/>
      <c r="AM927" s="400"/>
      <c r="AN927" s="401"/>
      <c r="AO927" s="400"/>
      <c r="AP927" s="401"/>
      <c r="AQ927" s="400"/>
      <c r="AR927" s="401"/>
      <c r="AS927" s="400"/>
      <c r="AT927" s="401"/>
      <c r="AU927" s="400"/>
      <c r="AV927" s="401"/>
      <c r="AW927" s="400"/>
      <c r="AX927" s="401"/>
      <c r="AY927" s="400"/>
      <c r="AZ927" s="401"/>
      <c r="BA927" s="400"/>
      <c r="BB927" s="401"/>
      <c r="BC927" s="400"/>
      <c r="BD927" s="401"/>
      <c r="BE927" s="400"/>
      <c r="BF927" s="401"/>
      <c r="BG927" s="400"/>
      <c r="BH927" s="401"/>
      <c r="BI927" s="400"/>
      <c r="BJ927" s="401"/>
      <c r="BK927" s="400"/>
      <c r="BL927" s="401"/>
      <c r="BM927" s="400"/>
      <c r="BN927" s="401"/>
      <c r="BO927" s="400"/>
      <c r="BP927" s="401"/>
      <c r="BQ927" s="400"/>
      <c r="BR927" s="401"/>
      <c r="BS927" s="400"/>
      <c r="BT927" s="401"/>
      <c r="BU927" s="400"/>
      <c r="BV927" s="401"/>
      <c r="BW927" s="400"/>
      <c r="BX927" s="401"/>
      <c r="BY927" s="400"/>
      <c r="BZ927" s="401"/>
      <c r="CA927" s="400"/>
      <c r="CB927" s="401"/>
      <c r="CC927" s="400"/>
      <c r="CD927" s="401"/>
      <c r="CE927" s="400"/>
      <c r="CF927" s="401"/>
      <c r="CG927" s="400"/>
      <c r="CH927" s="401"/>
      <c r="CI927" s="400"/>
      <c r="CJ927" s="401"/>
      <c r="CK927" s="400"/>
      <c r="CL927" s="401"/>
      <c r="CM927" s="400"/>
      <c r="CN927" s="401"/>
      <c r="CO927" s="400"/>
      <c r="CP927" s="401"/>
      <c r="CQ927" s="400"/>
      <c r="CR927" s="401"/>
      <c r="CS927" s="400"/>
      <c r="CT927" s="401"/>
      <c r="CU927" s="400"/>
      <c r="CV927" s="401"/>
      <c r="CW927" s="400"/>
      <c r="CX927" s="401"/>
      <c r="CY927" s="400"/>
      <c r="CZ927" s="401"/>
      <c r="DA927" s="400"/>
      <c r="DB927" s="401"/>
      <c r="DC927" s="400"/>
      <c r="DD927" s="401"/>
      <c r="DE927" s="400"/>
      <c r="DF927" s="401"/>
      <c r="DG927" s="400"/>
      <c r="DH927" s="401"/>
      <c r="DI927" s="400"/>
      <c r="DJ927" s="401"/>
      <c r="DK927" s="400"/>
      <c r="DL927" s="401"/>
      <c r="DM927" s="400"/>
      <c r="DN927" s="401"/>
      <c r="DO927" s="400"/>
      <c r="DP927" s="401"/>
      <c r="DQ927" s="400"/>
      <c r="DR927" s="401"/>
      <c r="DS927" s="400"/>
      <c r="DT927" s="401"/>
      <c r="DU927" s="400"/>
      <c r="DV927" s="401"/>
      <c r="DW927" s="400"/>
      <c r="DX927" s="401"/>
      <c r="DY927" s="400"/>
      <c r="DZ927" s="401"/>
      <c r="EA927" s="400"/>
      <c r="EB927" s="401"/>
      <c r="EC927" s="400"/>
      <c r="ED927" s="401"/>
      <c r="EE927" s="400"/>
      <c r="EF927" s="401"/>
      <c r="EG927" s="400"/>
      <c r="EH927" s="401"/>
      <c r="EI927" s="400"/>
      <c r="EJ927" s="447"/>
      <c r="EK927" s="511"/>
      <c r="EL927" s="514"/>
      <c r="EM927" s="448"/>
      <c r="EN927" s="344"/>
      <c r="EO927" s="345"/>
      <c r="EP927" s="171">
        <f t="shared" si="1030"/>
        <v>18</v>
      </c>
      <c r="EQ927" s="171">
        <f t="shared" si="1031"/>
        <v>0</v>
      </c>
      <c r="ER927" s="171">
        <f t="shared" si="1032"/>
        <v>0</v>
      </c>
      <c r="ES927" s="171">
        <f t="shared" si="1033"/>
        <v>0</v>
      </c>
      <c r="ET927" s="171">
        <f t="shared" si="1034"/>
        <v>0</v>
      </c>
      <c r="EU927" s="171">
        <f t="shared" si="1035"/>
        <v>0</v>
      </c>
      <c r="EV927" s="172">
        <f t="shared" si="1036"/>
        <v>18</v>
      </c>
      <c r="EW927" s="173"/>
      <c r="EX927" s="248">
        <f t="shared" si="1057"/>
        <v>0</v>
      </c>
      <c r="EY927" s="174">
        <f>(L927*regular)+(M927*Cadeirantee)</f>
        <v>0</v>
      </c>
      <c r="EZ927" s="249">
        <f>SUMIF(FG927:GJ927,"&gt;0")</f>
        <v>0</v>
      </c>
      <c r="FA927" s="249">
        <f>SUMIF(FG927:GJ927,"&lt;0")+SUMIF(GN927:HP927,"&lt;0")</f>
        <v>0</v>
      </c>
      <c r="FB927" s="174">
        <v>0</v>
      </c>
      <c r="FC927" s="126">
        <f>N927*km*'VALORES TABELA'!$B$13</f>
        <v>0</v>
      </c>
      <c r="FD927" s="250">
        <f t="shared" ref="FD927:FD930" si="1058">GL927</f>
        <v>0</v>
      </c>
      <c r="FE927" s="105"/>
      <c r="FF927" s="119"/>
      <c r="FG927" s="119"/>
      <c r="FH927" s="119"/>
      <c r="FI927" s="119"/>
      <c r="FJ927" s="119"/>
      <c r="FK927" s="119"/>
      <c r="FL927" s="119"/>
      <c r="FM927" s="119"/>
      <c r="FN927" s="119"/>
      <c r="FO927" s="119"/>
      <c r="FP927" s="119"/>
      <c r="FQ927" s="119"/>
      <c r="FR927" s="119"/>
      <c r="FS927" s="119"/>
      <c r="FT927" s="119"/>
      <c r="FU927" s="119"/>
      <c r="FV927" s="119"/>
      <c r="FW927" s="119"/>
      <c r="FX927" s="119"/>
      <c r="FY927" s="119"/>
      <c r="FZ927" s="119"/>
      <c r="GA927" s="119"/>
      <c r="GB927" s="119"/>
      <c r="GC927" s="119"/>
      <c r="GD927" s="119"/>
      <c r="GE927" s="119"/>
      <c r="GF927" s="119"/>
      <c r="GG927" s="119"/>
      <c r="GH927" s="119"/>
      <c r="GI927" s="119"/>
      <c r="GJ927" s="119"/>
      <c r="GK927" s="251"/>
      <c r="GL927" s="103">
        <f t="shared" si="1038"/>
        <v>0</v>
      </c>
      <c r="GM927" s="124"/>
      <c r="GN927" s="104"/>
      <c r="GO927" s="104"/>
      <c r="GP927" s="104"/>
      <c r="GQ927" s="104"/>
      <c r="GR927" s="104"/>
      <c r="GS927" s="104"/>
      <c r="GT927" s="104"/>
      <c r="GU927" s="104"/>
      <c r="GV927" s="104"/>
      <c r="GW927" s="104"/>
      <c r="GX927" s="104"/>
      <c r="GY927" s="104"/>
      <c r="GZ927" s="104"/>
      <c r="HA927" s="104"/>
      <c r="HB927" s="104"/>
      <c r="HC927" s="104"/>
      <c r="HD927" s="104"/>
      <c r="HE927" s="104"/>
      <c r="HF927" s="104"/>
      <c r="HG927" s="104"/>
      <c r="HH927" s="104"/>
      <c r="HI927" s="104"/>
      <c r="HJ927" s="104"/>
      <c r="HK927" s="104"/>
      <c r="HL927" s="104"/>
      <c r="HM927" s="104"/>
      <c r="HN927" s="104"/>
      <c r="HO927" s="104"/>
      <c r="HP927" s="104"/>
      <c r="HQ927" s="64"/>
      <c r="HR927" s="64"/>
      <c r="HS927" s="64"/>
      <c r="HT927" s="64"/>
      <c r="HU927" s="64"/>
      <c r="HV927" s="64"/>
      <c r="HW927" s="105"/>
      <c r="HX927" s="64"/>
      <c r="HY927" s="280">
        <f t="shared" ref="HY927:HY930" si="1059">IF(ISTEXT(EM927), VALUE(EM927), EM927)</f>
        <v>0</v>
      </c>
      <c r="HZ927" s="280">
        <f t="shared" ref="HZ927:HZ930" si="1060">IF(ISTEXT(EN927), VALUE(EN927), EN927)</f>
        <v>0</v>
      </c>
      <c r="IA927" s="280">
        <f t="shared" ref="IA927:IA930" si="1061">IF(ISTEXT(EO927), VALUE(EO927), EO927)</f>
        <v>0</v>
      </c>
      <c r="IB927" s="64"/>
      <c r="IC927" s="64"/>
    </row>
    <row r="928" spans="1:237" s="106" customFormat="1" ht="22.5" customHeight="1" x14ac:dyDescent="0.25">
      <c r="A928" s="368" t="s">
        <v>4004</v>
      </c>
      <c r="B928" s="369" t="s">
        <v>4005</v>
      </c>
      <c r="C928" s="375" t="s">
        <v>3229</v>
      </c>
      <c r="D928" s="371" t="s">
        <v>4006</v>
      </c>
      <c r="E928" s="371" t="s">
        <v>4007</v>
      </c>
      <c r="F928" s="376" t="s">
        <v>3222</v>
      </c>
      <c r="G928" s="376" t="s">
        <v>3223</v>
      </c>
      <c r="H928" s="373" t="s">
        <v>256</v>
      </c>
      <c r="I928" s="374" t="s">
        <v>4008</v>
      </c>
      <c r="J928" s="421" t="s">
        <v>3227</v>
      </c>
      <c r="K928" s="422" t="s">
        <v>3231</v>
      </c>
      <c r="L928" s="329">
        <f>CONTINUA!BV928</f>
        <v>0</v>
      </c>
      <c r="M928" s="329">
        <f>CONTINUA!BW928</f>
        <v>0</v>
      </c>
      <c r="N928" s="657"/>
      <c r="O928" s="658" t="s">
        <v>4246</v>
      </c>
      <c r="P928" s="659" t="s">
        <v>206</v>
      </c>
      <c r="Q928" s="400"/>
      <c r="R928" s="401"/>
      <c r="S928" s="400"/>
      <c r="T928" s="401"/>
      <c r="U928" s="400"/>
      <c r="V928" s="401"/>
      <c r="W928" s="400"/>
      <c r="X928" s="401"/>
      <c r="Y928" s="400"/>
      <c r="Z928" s="401"/>
      <c r="AA928" s="400"/>
      <c r="AB928" s="401"/>
      <c r="AC928" s="400"/>
      <c r="AD928" s="401"/>
      <c r="AE928" s="400"/>
      <c r="AF928" s="401"/>
      <c r="AG928" s="400"/>
      <c r="AH928" s="401"/>
      <c r="AI928" s="400"/>
      <c r="AJ928" s="401"/>
      <c r="AK928" s="400"/>
      <c r="AL928" s="401"/>
      <c r="AM928" s="400"/>
      <c r="AN928" s="401"/>
      <c r="AO928" s="400"/>
      <c r="AP928" s="401"/>
      <c r="AQ928" s="400"/>
      <c r="AR928" s="401"/>
      <c r="AS928" s="400"/>
      <c r="AT928" s="401"/>
      <c r="AU928" s="400"/>
      <c r="AV928" s="401"/>
      <c r="AW928" s="400"/>
      <c r="AX928" s="401"/>
      <c r="AY928" s="400"/>
      <c r="AZ928" s="401"/>
      <c r="BA928" s="400"/>
      <c r="BB928" s="401"/>
      <c r="BC928" s="400"/>
      <c r="BD928" s="401"/>
      <c r="BE928" s="400"/>
      <c r="BF928" s="401"/>
      <c r="BG928" s="400"/>
      <c r="BH928" s="401"/>
      <c r="BI928" s="400"/>
      <c r="BJ928" s="401"/>
      <c r="BK928" s="400"/>
      <c r="BL928" s="401"/>
      <c r="BM928" s="400"/>
      <c r="BN928" s="401"/>
      <c r="BO928" s="400"/>
      <c r="BP928" s="401"/>
      <c r="BQ928" s="400"/>
      <c r="BR928" s="401"/>
      <c r="BS928" s="400"/>
      <c r="BT928" s="401"/>
      <c r="BU928" s="400"/>
      <c r="BV928" s="401"/>
      <c r="BW928" s="400"/>
      <c r="BX928" s="401"/>
      <c r="BY928" s="400"/>
      <c r="BZ928" s="401"/>
      <c r="CA928" s="400"/>
      <c r="CB928" s="401"/>
      <c r="CC928" s="400"/>
      <c r="CD928" s="401"/>
      <c r="CE928" s="400"/>
      <c r="CF928" s="401"/>
      <c r="CG928" s="400"/>
      <c r="CH928" s="401"/>
      <c r="CI928" s="400"/>
      <c r="CJ928" s="401"/>
      <c r="CK928" s="400"/>
      <c r="CL928" s="401"/>
      <c r="CM928" s="400"/>
      <c r="CN928" s="401"/>
      <c r="CO928" s="400"/>
      <c r="CP928" s="401"/>
      <c r="CQ928" s="400"/>
      <c r="CR928" s="401"/>
      <c r="CS928" s="400"/>
      <c r="CT928" s="401"/>
      <c r="CU928" s="400"/>
      <c r="CV928" s="401"/>
      <c r="CW928" s="400"/>
      <c r="CX928" s="401"/>
      <c r="CY928" s="400"/>
      <c r="CZ928" s="401"/>
      <c r="DA928" s="400"/>
      <c r="DB928" s="401"/>
      <c r="DC928" s="400"/>
      <c r="DD928" s="401"/>
      <c r="DE928" s="400"/>
      <c r="DF928" s="401"/>
      <c r="DG928" s="400"/>
      <c r="DH928" s="401"/>
      <c r="DI928" s="400"/>
      <c r="DJ928" s="401"/>
      <c r="DK928" s="400"/>
      <c r="DL928" s="401"/>
      <c r="DM928" s="400"/>
      <c r="DN928" s="401"/>
      <c r="DO928" s="400"/>
      <c r="DP928" s="401"/>
      <c r="DQ928" s="400"/>
      <c r="DR928" s="401"/>
      <c r="DS928" s="400"/>
      <c r="DT928" s="401"/>
      <c r="DU928" s="400"/>
      <c r="DV928" s="401"/>
      <c r="DW928" s="400"/>
      <c r="DX928" s="401"/>
      <c r="DY928" s="400"/>
      <c r="DZ928" s="401"/>
      <c r="EA928" s="400"/>
      <c r="EB928" s="401"/>
      <c r="EC928" s="400"/>
      <c r="ED928" s="401"/>
      <c r="EE928" s="400"/>
      <c r="EF928" s="401"/>
      <c r="EG928" s="400"/>
      <c r="EH928" s="401"/>
      <c r="EI928" s="400"/>
      <c r="EJ928" s="447"/>
      <c r="EK928" s="511"/>
      <c r="EL928" s="514"/>
      <c r="EM928" s="448"/>
      <c r="EN928" s="344"/>
      <c r="EO928" s="345"/>
      <c r="EP928" s="171">
        <f t="shared" si="1030"/>
        <v>0</v>
      </c>
      <c r="EQ928" s="171">
        <f t="shared" si="1031"/>
        <v>0</v>
      </c>
      <c r="ER928" s="171">
        <f t="shared" si="1032"/>
        <v>0</v>
      </c>
      <c r="ES928" s="171">
        <f t="shared" si="1033"/>
        <v>0</v>
      </c>
      <c r="ET928" s="171">
        <f t="shared" si="1034"/>
        <v>0</v>
      </c>
      <c r="EU928" s="171">
        <f t="shared" si="1035"/>
        <v>0</v>
      </c>
      <c r="EV928" s="172">
        <f t="shared" si="1036"/>
        <v>0</v>
      </c>
      <c r="EW928" s="125"/>
      <c r="EX928" s="248">
        <f t="shared" si="1057"/>
        <v>0</v>
      </c>
      <c r="EY928" s="174">
        <f>(L928*regular)+(M928*Cadeirantee)</f>
        <v>0</v>
      </c>
      <c r="EZ928" s="249">
        <f>SUMIF(FG928:GJ928,"&gt;0")</f>
        <v>0</v>
      </c>
      <c r="FA928" s="249">
        <f>SUMIF(FG928:GJ928,"&lt;0")+SUMIF(GN928:HP928,"&lt;0")</f>
        <v>0</v>
      </c>
      <c r="FB928" s="174">
        <v>0</v>
      </c>
      <c r="FC928" s="126">
        <f>N928*km*'VALORES TABELA'!$B$13</f>
        <v>0</v>
      </c>
      <c r="FD928" s="250">
        <f t="shared" si="1058"/>
        <v>0</v>
      </c>
      <c r="FE928" s="105"/>
      <c r="FF928" s="108"/>
      <c r="FG928" s="108"/>
      <c r="FH928" s="108"/>
      <c r="FI928" s="108"/>
      <c r="FJ928" s="108"/>
      <c r="FK928" s="108"/>
      <c r="FL928" s="108"/>
      <c r="FM928" s="108"/>
      <c r="FN928" s="108"/>
      <c r="FO928" s="108"/>
      <c r="FP928" s="108"/>
      <c r="FQ928" s="108"/>
      <c r="FR928" s="108"/>
      <c r="FS928" s="108"/>
      <c r="FT928" s="108"/>
      <c r="FU928" s="108"/>
      <c r="FV928" s="108"/>
      <c r="FW928" s="108"/>
      <c r="FX928" s="108"/>
      <c r="FY928" s="108"/>
      <c r="FZ928" s="108"/>
      <c r="GA928" s="108"/>
      <c r="GB928" s="108"/>
      <c r="GC928" s="108"/>
      <c r="GD928" s="108"/>
      <c r="GE928" s="108"/>
      <c r="GF928" s="108"/>
      <c r="GG928" s="108"/>
      <c r="GH928" s="108"/>
      <c r="GI928" s="108"/>
      <c r="GJ928" s="108"/>
      <c r="GK928" s="251"/>
      <c r="GL928" s="103">
        <f t="shared" si="1038"/>
        <v>0</v>
      </c>
      <c r="GM928" s="124"/>
      <c r="GN928" s="104"/>
      <c r="GO928" s="104"/>
      <c r="GP928" s="104"/>
      <c r="GQ928" s="104"/>
      <c r="GR928" s="104"/>
      <c r="GS928" s="104"/>
      <c r="GT928" s="104"/>
      <c r="GU928" s="104"/>
      <c r="GV928" s="104"/>
      <c r="GW928" s="104"/>
      <c r="GX928" s="104"/>
      <c r="GY928" s="104"/>
      <c r="GZ928" s="104"/>
      <c r="HA928" s="104"/>
      <c r="HB928" s="104"/>
      <c r="HC928" s="104"/>
      <c r="HD928" s="104"/>
      <c r="HE928" s="104"/>
      <c r="HF928" s="104"/>
      <c r="HG928" s="104"/>
      <c r="HH928" s="104"/>
      <c r="HI928" s="104"/>
      <c r="HJ928" s="104"/>
      <c r="HK928" s="104"/>
      <c r="HL928" s="104"/>
      <c r="HM928" s="104"/>
      <c r="HN928" s="104"/>
      <c r="HO928" s="104"/>
      <c r="HP928" s="104"/>
      <c r="HQ928" s="64"/>
      <c r="HR928" s="64"/>
      <c r="HS928" s="64"/>
      <c r="HT928" s="64"/>
      <c r="HU928" s="64"/>
      <c r="HV928" s="64"/>
      <c r="HW928" s="105"/>
      <c r="HX928" s="64"/>
      <c r="HY928" s="280">
        <f t="shared" si="1059"/>
        <v>0</v>
      </c>
      <c r="HZ928" s="280">
        <f t="shared" si="1060"/>
        <v>0</v>
      </c>
      <c r="IA928" s="280">
        <f t="shared" si="1061"/>
        <v>0</v>
      </c>
      <c r="IB928" s="64"/>
      <c r="IC928" s="64"/>
    </row>
    <row r="929" spans="1:237" s="106" customFormat="1" ht="22.5" customHeight="1" x14ac:dyDescent="0.25">
      <c r="A929" s="368" t="s">
        <v>4004</v>
      </c>
      <c r="B929" s="369" t="s">
        <v>4005</v>
      </c>
      <c r="C929" s="375" t="s">
        <v>3229</v>
      </c>
      <c r="D929" s="371" t="s">
        <v>4006</v>
      </c>
      <c r="E929" s="371" t="s">
        <v>4007</v>
      </c>
      <c r="F929" s="376" t="s">
        <v>3222</v>
      </c>
      <c r="G929" s="376" t="s">
        <v>3223</v>
      </c>
      <c r="H929" s="373" t="s">
        <v>256</v>
      </c>
      <c r="I929" s="374" t="s">
        <v>4008</v>
      </c>
      <c r="J929" s="421" t="s">
        <v>3227</v>
      </c>
      <c r="K929" s="423" t="s">
        <v>3232</v>
      </c>
      <c r="L929" s="329">
        <f>CONTINUA!BV929</f>
        <v>0</v>
      </c>
      <c r="M929" s="329">
        <f>CONTINUA!BW929</f>
        <v>0</v>
      </c>
      <c r="N929" s="657"/>
      <c r="O929" s="658" t="s">
        <v>4246</v>
      </c>
      <c r="P929" s="659" t="s">
        <v>206</v>
      </c>
      <c r="Q929" s="400"/>
      <c r="R929" s="401"/>
      <c r="S929" s="400"/>
      <c r="T929" s="401"/>
      <c r="U929" s="400"/>
      <c r="V929" s="401"/>
      <c r="W929" s="400"/>
      <c r="X929" s="401"/>
      <c r="Y929" s="400"/>
      <c r="Z929" s="401"/>
      <c r="AA929" s="400"/>
      <c r="AB929" s="401"/>
      <c r="AC929" s="400"/>
      <c r="AD929" s="401"/>
      <c r="AE929" s="400"/>
      <c r="AF929" s="401"/>
      <c r="AG929" s="400"/>
      <c r="AH929" s="401"/>
      <c r="AI929" s="400"/>
      <c r="AJ929" s="401"/>
      <c r="AK929" s="400"/>
      <c r="AL929" s="401"/>
      <c r="AM929" s="400"/>
      <c r="AN929" s="401"/>
      <c r="AO929" s="400"/>
      <c r="AP929" s="401"/>
      <c r="AQ929" s="400"/>
      <c r="AR929" s="401"/>
      <c r="AS929" s="400"/>
      <c r="AT929" s="401"/>
      <c r="AU929" s="400"/>
      <c r="AV929" s="401"/>
      <c r="AW929" s="400"/>
      <c r="AX929" s="401"/>
      <c r="AY929" s="400"/>
      <c r="AZ929" s="401"/>
      <c r="BA929" s="400"/>
      <c r="BB929" s="401"/>
      <c r="BC929" s="400"/>
      <c r="BD929" s="401"/>
      <c r="BE929" s="400"/>
      <c r="BF929" s="401"/>
      <c r="BG929" s="400"/>
      <c r="BH929" s="401"/>
      <c r="BI929" s="400"/>
      <c r="BJ929" s="401"/>
      <c r="BK929" s="400"/>
      <c r="BL929" s="401"/>
      <c r="BM929" s="400"/>
      <c r="BN929" s="401"/>
      <c r="BO929" s="400"/>
      <c r="BP929" s="401"/>
      <c r="BQ929" s="400"/>
      <c r="BR929" s="401"/>
      <c r="BS929" s="400"/>
      <c r="BT929" s="401"/>
      <c r="BU929" s="400"/>
      <c r="BV929" s="401"/>
      <c r="BW929" s="400"/>
      <c r="BX929" s="401"/>
      <c r="BY929" s="400"/>
      <c r="BZ929" s="401"/>
      <c r="CA929" s="400"/>
      <c r="CB929" s="401"/>
      <c r="CC929" s="400"/>
      <c r="CD929" s="401"/>
      <c r="CE929" s="400"/>
      <c r="CF929" s="401"/>
      <c r="CG929" s="400"/>
      <c r="CH929" s="401"/>
      <c r="CI929" s="400"/>
      <c r="CJ929" s="401"/>
      <c r="CK929" s="400"/>
      <c r="CL929" s="401"/>
      <c r="CM929" s="400"/>
      <c r="CN929" s="401"/>
      <c r="CO929" s="400"/>
      <c r="CP929" s="401"/>
      <c r="CQ929" s="400"/>
      <c r="CR929" s="401"/>
      <c r="CS929" s="400"/>
      <c r="CT929" s="401"/>
      <c r="CU929" s="400"/>
      <c r="CV929" s="401"/>
      <c r="CW929" s="400"/>
      <c r="CX929" s="401"/>
      <c r="CY929" s="400"/>
      <c r="CZ929" s="401"/>
      <c r="DA929" s="400"/>
      <c r="DB929" s="401"/>
      <c r="DC929" s="400"/>
      <c r="DD929" s="401"/>
      <c r="DE929" s="400"/>
      <c r="DF929" s="401"/>
      <c r="DG929" s="400"/>
      <c r="DH929" s="401"/>
      <c r="DI929" s="400"/>
      <c r="DJ929" s="401"/>
      <c r="DK929" s="400"/>
      <c r="DL929" s="401"/>
      <c r="DM929" s="400"/>
      <c r="DN929" s="401"/>
      <c r="DO929" s="400"/>
      <c r="DP929" s="401"/>
      <c r="DQ929" s="400"/>
      <c r="DR929" s="401"/>
      <c r="DS929" s="400"/>
      <c r="DT929" s="401"/>
      <c r="DU929" s="400"/>
      <c r="DV929" s="401"/>
      <c r="DW929" s="400"/>
      <c r="DX929" s="401"/>
      <c r="DY929" s="400"/>
      <c r="DZ929" s="401"/>
      <c r="EA929" s="400"/>
      <c r="EB929" s="401"/>
      <c r="EC929" s="400"/>
      <c r="ED929" s="401"/>
      <c r="EE929" s="400"/>
      <c r="EF929" s="401"/>
      <c r="EG929" s="400"/>
      <c r="EH929" s="401"/>
      <c r="EI929" s="400"/>
      <c r="EJ929" s="447"/>
      <c r="EK929" s="511"/>
      <c r="EL929" s="514"/>
      <c r="EM929" s="448"/>
      <c r="EN929" s="344"/>
      <c r="EO929" s="345"/>
      <c r="EP929" s="171">
        <f t="shared" si="1030"/>
        <v>0</v>
      </c>
      <c r="EQ929" s="171">
        <f t="shared" si="1031"/>
        <v>0</v>
      </c>
      <c r="ER929" s="171">
        <f t="shared" si="1032"/>
        <v>0</v>
      </c>
      <c r="ES929" s="171">
        <f t="shared" si="1033"/>
        <v>0</v>
      </c>
      <c r="ET929" s="171">
        <f t="shared" si="1034"/>
        <v>0</v>
      </c>
      <c r="EU929" s="171">
        <f t="shared" si="1035"/>
        <v>0</v>
      </c>
      <c r="EV929" s="172">
        <f t="shared" si="1036"/>
        <v>0</v>
      </c>
      <c r="EW929" s="127"/>
      <c r="EX929" s="248">
        <f t="shared" si="1057"/>
        <v>0</v>
      </c>
      <c r="EY929" s="174">
        <f>(L929*regular)+(M929*Cadeirantee)</f>
        <v>0</v>
      </c>
      <c r="EZ929" s="249">
        <f>SUMIF(FG929:GJ929,"&gt;0")</f>
        <v>0</v>
      </c>
      <c r="FA929" s="249">
        <f>SUMIF(FG929:GJ929,"&lt;0")+SUMIF(GN929:HP929,"&lt;0")</f>
        <v>0</v>
      </c>
      <c r="FB929" s="174">
        <v>0</v>
      </c>
      <c r="FC929" s="126">
        <f>N929*km*'VALORES TABELA'!$B$13</f>
        <v>0</v>
      </c>
      <c r="FD929" s="250">
        <f t="shared" si="1058"/>
        <v>0</v>
      </c>
      <c r="FE929" s="105"/>
      <c r="FF929" s="118"/>
      <c r="FG929" s="118"/>
      <c r="FH929" s="118"/>
      <c r="FI929" s="118"/>
      <c r="FJ929" s="118"/>
      <c r="FK929" s="118"/>
      <c r="FL929" s="118"/>
      <c r="FM929" s="118"/>
      <c r="FN929" s="118"/>
      <c r="FO929" s="118"/>
      <c r="FP929" s="118"/>
      <c r="FQ929" s="118"/>
      <c r="FR929" s="118"/>
      <c r="FS929" s="118"/>
      <c r="FT929" s="118"/>
      <c r="FU929" s="118"/>
      <c r="FV929" s="118"/>
      <c r="FW929" s="118"/>
      <c r="FX929" s="118"/>
      <c r="FY929" s="118"/>
      <c r="FZ929" s="118"/>
      <c r="GA929" s="118"/>
      <c r="GB929" s="118"/>
      <c r="GC929" s="118"/>
      <c r="GD929" s="118"/>
      <c r="GE929" s="118"/>
      <c r="GF929" s="118"/>
      <c r="GG929" s="118"/>
      <c r="GH929" s="118"/>
      <c r="GI929" s="118"/>
      <c r="GJ929" s="118"/>
      <c r="GK929" s="252"/>
      <c r="GL929" s="103">
        <f t="shared" si="1038"/>
        <v>0</v>
      </c>
      <c r="GM929" s="124"/>
      <c r="GN929" s="104"/>
      <c r="GO929" s="104"/>
      <c r="GP929" s="104"/>
      <c r="GQ929" s="104"/>
      <c r="GR929" s="104"/>
      <c r="GS929" s="104"/>
      <c r="GT929" s="104"/>
      <c r="GU929" s="104"/>
      <c r="GV929" s="104"/>
      <c r="GW929" s="104"/>
      <c r="GX929" s="104"/>
      <c r="GY929" s="104"/>
      <c r="GZ929" s="104"/>
      <c r="HA929" s="104"/>
      <c r="HB929" s="104"/>
      <c r="HC929" s="104"/>
      <c r="HD929" s="104"/>
      <c r="HE929" s="104"/>
      <c r="HF929" s="104"/>
      <c r="HG929" s="104"/>
      <c r="HH929" s="104"/>
      <c r="HI929" s="104"/>
      <c r="HJ929" s="104"/>
      <c r="HK929" s="104"/>
      <c r="HL929" s="104"/>
      <c r="HM929" s="104"/>
      <c r="HN929" s="104"/>
      <c r="HO929" s="104"/>
      <c r="HP929" s="104"/>
      <c r="HQ929" s="64"/>
      <c r="HR929" s="65"/>
      <c r="HS929" s="65"/>
      <c r="HT929" s="65"/>
      <c r="HU929" s="65"/>
      <c r="HV929" s="65"/>
      <c r="HW929" s="105"/>
      <c r="HX929" s="65"/>
      <c r="HY929" s="280">
        <f t="shared" si="1059"/>
        <v>0</v>
      </c>
      <c r="HZ929" s="280">
        <f t="shared" si="1060"/>
        <v>0</v>
      </c>
      <c r="IA929" s="280">
        <f t="shared" si="1061"/>
        <v>0</v>
      </c>
      <c r="IB929" s="65"/>
      <c r="IC929" s="65"/>
    </row>
    <row r="930" spans="1:237" s="106" customFormat="1" ht="22.5" customHeight="1" thickBot="1" x14ac:dyDescent="0.3">
      <c r="A930" s="377" t="s">
        <v>4004</v>
      </c>
      <c r="B930" s="378" t="s">
        <v>4005</v>
      </c>
      <c r="C930" s="379" t="s">
        <v>3229</v>
      </c>
      <c r="D930" s="380" t="s">
        <v>4006</v>
      </c>
      <c r="E930" s="380" t="s">
        <v>4007</v>
      </c>
      <c r="F930" s="381" t="s">
        <v>3222</v>
      </c>
      <c r="G930" s="381" t="s">
        <v>3223</v>
      </c>
      <c r="H930" s="382" t="s">
        <v>256</v>
      </c>
      <c r="I930" s="383" t="s">
        <v>4008</v>
      </c>
      <c r="J930" s="421" t="s">
        <v>3227</v>
      </c>
      <c r="K930" s="424" t="s">
        <v>60</v>
      </c>
      <c r="L930" s="329">
        <f>CONTINUA!BV930</f>
        <v>0</v>
      </c>
      <c r="M930" s="329">
        <f>CONTINUA!BW930</f>
        <v>0</v>
      </c>
      <c r="N930" s="657"/>
      <c r="O930" s="658" t="s">
        <v>4246</v>
      </c>
      <c r="P930" s="659" t="s">
        <v>206</v>
      </c>
      <c r="Q930" s="400"/>
      <c r="R930" s="401"/>
      <c r="S930" s="400"/>
      <c r="T930" s="401"/>
      <c r="U930" s="400"/>
      <c r="V930" s="401"/>
      <c r="W930" s="400"/>
      <c r="X930" s="401"/>
      <c r="Y930" s="400"/>
      <c r="Z930" s="401"/>
      <c r="AA930" s="400"/>
      <c r="AB930" s="401"/>
      <c r="AC930" s="400"/>
      <c r="AD930" s="401"/>
      <c r="AE930" s="400"/>
      <c r="AF930" s="401"/>
      <c r="AG930" s="400"/>
      <c r="AH930" s="401"/>
      <c r="AI930" s="400"/>
      <c r="AJ930" s="401"/>
      <c r="AK930" s="400"/>
      <c r="AL930" s="401"/>
      <c r="AM930" s="400"/>
      <c r="AN930" s="401"/>
      <c r="AO930" s="400"/>
      <c r="AP930" s="401"/>
      <c r="AQ930" s="400"/>
      <c r="AR930" s="401"/>
      <c r="AS930" s="400"/>
      <c r="AT930" s="401"/>
      <c r="AU930" s="400"/>
      <c r="AV930" s="401"/>
      <c r="AW930" s="400"/>
      <c r="AX930" s="401"/>
      <c r="AY930" s="400"/>
      <c r="AZ930" s="401"/>
      <c r="BA930" s="400"/>
      <c r="BB930" s="401"/>
      <c r="BC930" s="400"/>
      <c r="BD930" s="401"/>
      <c r="BE930" s="400"/>
      <c r="BF930" s="401"/>
      <c r="BG930" s="400"/>
      <c r="BH930" s="401"/>
      <c r="BI930" s="400"/>
      <c r="BJ930" s="401"/>
      <c r="BK930" s="400"/>
      <c r="BL930" s="401"/>
      <c r="BM930" s="400"/>
      <c r="BN930" s="401"/>
      <c r="BO930" s="400"/>
      <c r="BP930" s="401"/>
      <c r="BQ930" s="400"/>
      <c r="BR930" s="401"/>
      <c r="BS930" s="400"/>
      <c r="BT930" s="401"/>
      <c r="BU930" s="400"/>
      <c r="BV930" s="401"/>
      <c r="BW930" s="400"/>
      <c r="BX930" s="401"/>
      <c r="BY930" s="400"/>
      <c r="BZ930" s="401"/>
      <c r="CA930" s="400"/>
      <c r="CB930" s="401"/>
      <c r="CC930" s="400"/>
      <c r="CD930" s="401"/>
      <c r="CE930" s="400"/>
      <c r="CF930" s="401"/>
      <c r="CG930" s="400"/>
      <c r="CH930" s="401"/>
      <c r="CI930" s="400"/>
      <c r="CJ930" s="401"/>
      <c r="CK930" s="400"/>
      <c r="CL930" s="401"/>
      <c r="CM930" s="400"/>
      <c r="CN930" s="401"/>
      <c r="CO930" s="400"/>
      <c r="CP930" s="401"/>
      <c r="CQ930" s="400"/>
      <c r="CR930" s="401"/>
      <c r="CS930" s="400"/>
      <c r="CT930" s="401"/>
      <c r="CU930" s="400"/>
      <c r="CV930" s="401"/>
      <c r="CW930" s="400"/>
      <c r="CX930" s="401"/>
      <c r="CY930" s="400"/>
      <c r="CZ930" s="401"/>
      <c r="DA930" s="400"/>
      <c r="DB930" s="401"/>
      <c r="DC930" s="400"/>
      <c r="DD930" s="401"/>
      <c r="DE930" s="400"/>
      <c r="DF930" s="401"/>
      <c r="DG930" s="400"/>
      <c r="DH930" s="401"/>
      <c r="DI930" s="400"/>
      <c r="DJ930" s="401"/>
      <c r="DK930" s="400"/>
      <c r="DL930" s="401"/>
      <c r="DM930" s="400"/>
      <c r="DN930" s="401"/>
      <c r="DO930" s="400"/>
      <c r="DP930" s="401"/>
      <c r="DQ930" s="400"/>
      <c r="DR930" s="401"/>
      <c r="DS930" s="400"/>
      <c r="DT930" s="401"/>
      <c r="DU930" s="400"/>
      <c r="DV930" s="401"/>
      <c r="DW930" s="400"/>
      <c r="DX930" s="401"/>
      <c r="DY930" s="400"/>
      <c r="DZ930" s="401"/>
      <c r="EA930" s="400"/>
      <c r="EB930" s="401"/>
      <c r="EC930" s="400"/>
      <c r="ED930" s="401"/>
      <c r="EE930" s="400"/>
      <c r="EF930" s="401"/>
      <c r="EG930" s="400"/>
      <c r="EH930" s="401"/>
      <c r="EI930" s="400"/>
      <c r="EJ930" s="447"/>
      <c r="EK930" s="512"/>
      <c r="EL930" s="515"/>
      <c r="EM930" s="450"/>
      <c r="EN930" s="348"/>
      <c r="EO930" s="348"/>
      <c r="EP930" s="179">
        <f t="shared" si="1030"/>
        <v>0</v>
      </c>
      <c r="EQ930" s="179">
        <f t="shared" si="1031"/>
        <v>0</v>
      </c>
      <c r="ER930" s="179">
        <f t="shared" si="1032"/>
        <v>0</v>
      </c>
      <c r="ES930" s="179">
        <f t="shared" si="1033"/>
        <v>0</v>
      </c>
      <c r="ET930" s="179">
        <f t="shared" si="1034"/>
        <v>0</v>
      </c>
      <c r="EU930" s="179">
        <f t="shared" si="1035"/>
        <v>0</v>
      </c>
      <c r="EV930" s="172">
        <f t="shared" si="1036"/>
        <v>0</v>
      </c>
      <c r="EW930" s="253"/>
      <c r="EX930" s="254">
        <v>0</v>
      </c>
      <c r="EY930" s="180">
        <v>0</v>
      </c>
      <c r="EZ930" s="255">
        <v>0</v>
      </c>
      <c r="FA930" s="255">
        <v>0</v>
      </c>
      <c r="FB930" s="180">
        <f>SUM(FF930:GI930)/2</f>
        <v>0</v>
      </c>
      <c r="FC930" s="256">
        <f>N930*km*'VALORES TABELA'!$B$13</f>
        <v>0</v>
      </c>
      <c r="FD930" s="250">
        <f t="shared" si="1058"/>
        <v>0</v>
      </c>
      <c r="FE930" s="257"/>
      <c r="FF930" s="181">
        <f>((Q930+S930)*Percapita)+((R930+T930)*Cadeirante)</f>
        <v>0</v>
      </c>
      <c r="FG930" s="181">
        <f>((U930+W930)*Percapita/30*FG$4)+((V930+X930)*Cadeirante/30*FG$4)</f>
        <v>0</v>
      </c>
      <c r="FH930" s="181">
        <f>((Y930+AA930)*Percapita/30*FH$4)+((Z930+AB930)*Cadeirante/30*FH$4)</f>
        <v>0</v>
      </c>
      <c r="FI930" s="181">
        <f>((AC930+AE930)*Percapita/30*FI$4)+((AD930+AF930)*Cadeirante/30*FI$4)</f>
        <v>0</v>
      </c>
      <c r="FJ930" s="181">
        <f>((AG930+AI930)*Percapita/30*FJ$4)+((AH930+AJ930)*Cadeirante/30*FJ$4)</f>
        <v>0</v>
      </c>
      <c r="FK930" s="181">
        <f>((AK930+AM930)*Percapita/30*FK$4)+((AL930+AN930)*Cadeirante/30*FK$4)</f>
        <v>0</v>
      </c>
      <c r="FL930" s="181">
        <f>((AO930+AQ930)*Percapita/30*FL$4)+((AP930+AR930)*Cadeirante/30*FL$4)</f>
        <v>0</v>
      </c>
      <c r="FM930" s="181">
        <f>((AS930+AU930)*Percapita/30*FM$4)+((AT930+AV930)*Cadeirante/30*FM$4)</f>
        <v>0</v>
      </c>
      <c r="FN930" s="181">
        <f>((AW930+AY930)*Percapita/30*FN$4)+((AX930+AZ930)*Cadeirante/30*FN$4)</f>
        <v>0</v>
      </c>
      <c r="FO930" s="181">
        <f>((BA930+BC930)*Percapita/30*FO$4)+((BB930+BD930)*Cadeirante/30*FO$4)</f>
        <v>0</v>
      </c>
      <c r="FP930" s="181">
        <f>((BE930+BG930)*Percapita/30*FP$4)+((BF930+BH930)*Cadeirante/30*FP$4)</f>
        <v>0</v>
      </c>
      <c r="FQ930" s="181">
        <f>((BI930+BK930)*Percapita/30*FQ$4)+((BJ930+BL930)*Cadeirante/30*FQ$4)</f>
        <v>0</v>
      </c>
      <c r="FR930" s="181">
        <f>((BM930+BO930)*Percapita/30*FR$4)+((BN930+BP930)*Cadeirante/30*FR$4)</f>
        <v>0</v>
      </c>
      <c r="FS930" s="181">
        <f>((BQ930+BS930)*Percapita/30*FS$4)+((BR930+BT930)*Cadeirante/30*FS$4)</f>
        <v>0</v>
      </c>
      <c r="FT930" s="181">
        <f>((BU930+BW930)*Percapita/30*FT$4)+((BV930+BX930)*Cadeirante/30*FT$4)</f>
        <v>0</v>
      </c>
      <c r="FU930" s="181">
        <f>((BY930+CA930)*Percapita/30*FU$4)+((BZ930+CB930)*Cadeirante/30*FU$4)</f>
        <v>0</v>
      </c>
      <c r="FV930" s="181">
        <f>((CC930+CE930)*Percapita/30*FV$4)+((CD930+CF930)*Cadeirante/30*FV$4)</f>
        <v>0</v>
      </c>
      <c r="FW930" s="181">
        <f>((CG930+CI930)*Percapita/30*FW$4)+((CI930+CK930)*Cadeirante/30*FW$4)</f>
        <v>0</v>
      </c>
      <c r="FX930" s="181">
        <f>((CK930+CM930)*Percapita/30*FX$4)+((CL930+CN930)*Cadeirante/30*FX$4)</f>
        <v>0</v>
      </c>
      <c r="FY930" s="181">
        <f>((CO930+CQ930)*Percapita/30*FY$4)+((CP930+CR930)*Cadeirante/30*FY$4)</f>
        <v>0</v>
      </c>
      <c r="FZ930" s="181">
        <f>((CS930+CU930)*Percapita/30*FZ$4)+((CT930+CV930)*Cadeirante/30*FZ$4)</f>
        <v>0</v>
      </c>
      <c r="GA930" s="181">
        <f>((CW930+CY930)*Percapita/30*GA$4)+((CX930+CZ930)*Cadeirante/30*GA$4)</f>
        <v>0</v>
      </c>
      <c r="GB930" s="181">
        <f>((DA930+DC930)*Percapita/30*GB$4)+((DB930+DD930)*Cadeirante/30*GB$4)</f>
        <v>0</v>
      </c>
      <c r="GC930" s="181">
        <f>((DE930+DG930)*Percapita/30*GC$4)+((DF930+DH930)*Cadeirante/30*GC$4)</f>
        <v>0</v>
      </c>
      <c r="GD930" s="181">
        <f>((DI930+DK930)*Percapita/30*GD$4)+((DJ930+DL930)*Cadeirante/30*GD$4)</f>
        <v>0</v>
      </c>
      <c r="GE930" s="181">
        <f>((DM930+DO930)*Percapita/30*GE$4)+((DN930+DP930)*Cadeirante/30*GE$4)</f>
        <v>0</v>
      </c>
      <c r="GF930" s="181">
        <f>((DQ930+DS930)*Percapita/30*GF$4)+((DR930+DT930)*Cadeirante/30*GF$4)</f>
        <v>0</v>
      </c>
      <c r="GG930" s="181">
        <f>((DU930+DW930)*Percapita/30*GG$4)+((DV930+DX930)*Cadeirante/30*GG$4)</f>
        <v>0</v>
      </c>
      <c r="GH930" s="181">
        <f>((DY930+EA930)*Percapita/30*GH$4)+((DZ930+EB930)*Cadeirante/30*GH$4)</f>
        <v>0</v>
      </c>
      <c r="GI930" s="181">
        <f>((EC930+EE930)*Percapita/30*GI$4)+((ED930+EF930)*Cadeirante/30*GI$4)</f>
        <v>0</v>
      </c>
      <c r="GJ930" s="181">
        <f>((EG930+EI930)*Percapita)+((EH930+EJ930)*Cadeirante)</f>
        <v>0</v>
      </c>
      <c r="GK930" s="258"/>
      <c r="GL930" s="103">
        <f t="shared" si="1038"/>
        <v>0</v>
      </c>
      <c r="GM930" s="124"/>
      <c r="GN930" s="182"/>
      <c r="GO930" s="182"/>
      <c r="GP930" s="182"/>
      <c r="GQ930" s="182"/>
      <c r="GR930" s="182"/>
      <c r="GS930" s="182"/>
      <c r="GT930" s="182"/>
      <c r="GU930" s="182"/>
      <c r="GV930" s="182"/>
      <c r="GW930" s="182"/>
      <c r="GX930" s="182"/>
      <c r="GY930" s="182"/>
      <c r="GZ930" s="182"/>
      <c r="HA930" s="182"/>
      <c r="HB930" s="182"/>
      <c r="HC930" s="182"/>
      <c r="HD930" s="182"/>
      <c r="HE930" s="182"/>
      <c r="HF930" s="182"/>
      <c r="HG930" s="182"/>
      <c r="HH930" s="182"/>
      <c r="HI930" s="182"/>
      <c r="HJ930" s="182"/>
      <c r="HK930" s="182"/>
      <c r="HL930" s="182"/>
      <c r="HM930" s="182"/>
      <c r="HN930" s="182"/>
      <c r="HO930" s="182"/>
      <c r="HP930" s="259"/>
      <c r="HQ930" s="64"/>
      <c r="HW930" s="257"/>
      <c r="HY930" s="280">
        <f t="shared" si="1059"/>
        <v>0</v>
      </c>
      <c r="HZ930" s="280">
        <f t="shared" si="1060"/>
        <v>0</v>
      </c>
      <c r="IA930" s="280">
        <f t="shared" si="1061"/>
        <v>0</v>
      </c>
    </row>
    <row r="931" spans="1:237" s="106" customFormat="1" ht="22.5" customHeight="1" x14ac:dyDescent="0.25">
      <c r="A931" t="s">
        <v>4009</v>
      </c>
      <c r="B931" s="522" t="s">
        <v>4010</v>
      </c>
      <c r="C931" s="523">
        <v>1</v>
      </c>
      <c r="D931" s="524" t="s">
        <v>4011</v>
      </c>
      <c r="E931" s="524" t="s">
        <v>4012</v>
      </c>
      <c r="F931" s="525" t="s">
        <v>3222</v>
      </c>
      <c r="G931" s="525" t="s">
        <v>3223</v>
      </c>
      <c r="H931" s="350" t="s">
        <v>257</v>
      </c>
      <c r="I931" s="351" t="s">
        <v>4013</v>
      </c>
      <c r="J931" s="409" t="s">
        <v>3227</v>
      </c>
      <c r="K931" s="410" t="s">
        <v>3228</v>
      </c>
      <c r="L931" s="329">
        <f>CONTINUA!BV931</f>
        <v>0</v>
      </c>
      <c r="M931" s="329">
        <f>CONTINUA!BW931</f>
        <v>0</v>
      </c>
      <c r="N931" s="657"/>
      <c r="O931" s="658" t="s">
        <v>4247</v>
      </c>
      <c r="P931" s="659" t="s">
        <v>206</v>
      </c>
      <c r="Q931" s="400"/>
      <c r="R931" s="401"/>
      <c r="S931" s="400"/>
      <c r="T931" s="401"/>
      <c r="U931" s="400"/>
      <c r="V931" s="401"/>
      <c r="W931" s="400"/>
      <c r="X931" s="401"/>
      <c r="Y931" s="400"/>
      <c r="Z931" s="401"/>
      <c r="AA931" s="400"/>
      <c r="AB931" s="401"/>
      <c r="AC931" s="400"/>
      <c r="AD931" s="401"/>
      <c r="AE931" s="400"/>
      <c r="AF931" s="401"/>
      <c r="AG931" s="400"/>
      <c r="AH931" s="401"/>
      <c r="AI931" s="400"/>
      <c r="AJ931" s="401"/>
      <c r="AK931" s="400"/>
      <c r="AL931" s="401"/>
      <c r="AM931" s="400"/>
      <c r="AN931" s="401"/>
      <c r="AO931" s="400"/>
      <c r="AP931" s="401"/>
      <c r="AQ931" s="400"/>
      <c r="AR931" s="401"/>
      <c r="AS931" s="400"/>
      <c r="AT931" s="401"/>
      <c r="AU931" s="400"/>
      <c r="AV931" s="401"/>
      <c r="AW931" s="400"/>
      <c r="AX931" s="401"/>
      <c r="AY931" s="400"/>
      <c r="AZ931" s="401"/>
      <c r="BA931" s="400"/>
      <c r="BB931" s="401"/>
      <c r="BC931" s="400"/>
      <c r="BD931" s="401"/>
      <c r="BE931" s="400"/>
      <c r="BF931" s="401"/>
      <c r="BG931" s="400"/>
      <c r="BH931" s="401"/>
      <c r="BI931" s="400"/>
      <c r="BJ931" s="401"/>
      <c r="BK931" s="400"/>
      <c r="BL931" s="401"/>
      <c r="BM931" s="400"/>
      <c r="BN931" s="401"/>
      <c r="BO931" s="400"/>
      <c r="BP931" s="401"/>
      <c r="BQ931" s="400"/>
      <c r="BR931" s="401"/>
      <c r="BS931" s="400"/>
      <c r="BT931" s="401"/>
      <c r="BU931" s="400"/>
      <c r="BV931" s="401"/>
      <c r="BW931" s="400"/>
      <c r="BX931" s="401"/>
      <c r="BY931" s="400"/>
      <c r="BZ931" s="401"/>
      <c r="CA931" s="400"/>
      <c r="CB931" s="401"/>
      <c r="CC931" s="400"/>
      <c r="CD931" s="401"/>
      <c r="CE931" s="400"/>
      <c r="CF931" s="401"/>
      <c r="CG931" s="400"/>
      <c r="CH931" s="401"/>
      <c r="CI931" s="400"/>
      <c r="CJ931" s="401"/>
      <c r="CK931" s="400"/>
      <c r="CL931" s="401"/>
      <c r="CM931" s="400"/>
      <c r="CN931" s="401"/>
      <c r="CO931" s="400"/>
      <c r="CP931" s="401"/>
      <c r="CQ931" s="400"/>
      <c r="CR931" s="401"/>
      <c r="CS931" s="400"/>
      <c r="CT931" s="401"/>
      <c r="CU931" s="400"/>
      <c r="CV931" s="401"/>
      <c r="CW931" s="400"/>
      <c r="CX931" s="401"/>
      <c r="CY931" s="400"/>
      <c r="CZ931" s="401"/>
      <c r="DA931" s="400"/>
      <c r="DB931" s="401"/>
      <c r="DC931" s="400"/>
      <c r="DD931" s="401"/>
      <c r="DE931" s="400"/>
      <c r="DF931" s="401"/>
      <c r="DG931" s="400"/>
      <c r="DH931" s="401"/>
      <c r="DI931" s="400"/>
      <c r="DJ931" s="401"/>
      <c r="DK931" s="400"/>
      <c r="DL931" s="401"/>
      <c r="DM931" s="400"/>
      <c r="DN931" s="401"/>
      <c r="DO931" s="400"/>
      <c r="DP931" s="401"/>
      <c r="DQ931" s="400"/>
      <c r="DR931" s="401"/>
      <c r="DS931" s="400"/>
      <c r="DT931" s="401"/>
      <c r="DU931" s="400"/>
      <c r="DV931" s="401"/>
      <c r="DW931" s="400"/>
      <c r="DX931" s="401"/>
      <c r="DY931" s="400"/>
      <c r="DZ931" s="401"/>
      <c r="EA931" s="400"/>
      <c r="EB931" s="401"/>
      <c r="EC931" s="400"/>
      <c r="ED931" s="401"/>
      <c r="EE931" s="400"/>
      <c r="EF931" s="401"/>
      <c r="EG931" s="400"/>
      <c r="EH931" s="401"/>
      <c r="EI931" s="400"/>
      <c r="EJ931" s="447"/>
      <c r="EK931" s="510" t="s">
        <v>4202</v>
      </c>
      <c r="EL931" s="513" t="s">
        <v>4198</v>
      </c>
      <c r="EM931" s="520"/>
      <c r="EN931" s="520"/>
      <c r="EO931" s="520">
        <v>3256.076</v>
      </c>
      <c r="EP931" s="171">
        <f t="shared" si="1030"/>
        <v>0</v>
      </c>
      <c r="EQ931" s="171">
        <f t="shared" si="1031"/>
        <v>0</v>
      </c>
      <c r="ER931" s="171">
        <f t="shared" si="1032"/>
        <v>0</v>
      </c>
      <c r="ES931" s="171">
        <f t="shared" si="1033"/>
        <v>0</v>
      </c>
      <c r="ET931" s="171">
        <f t="shared" si="1034"/>
        <v>0</v>
      </c>
      <c r="EU931" s="171">
        <f t="shared" si="1035"/>
        <v>0</v>
      </c>
      <c r="EV931" s="172">
        <f t="shared" si="1036"/>
        <v>0</v>
      </c>
      <c r="EW931" s="367">
        <f>IF(C931=4,IF(MAX(Q931:EJ933)&gt;0,(Especiall/30*(IF(($G931-$F931)=($G$5-$F$5),30,IF(DAY($G931)=31,($G931-$F931),($G931-$F931)+1)))),0),0)</f>
        <v>0</v>
      </c>
      <c r="EX931" s="248">
        <f t="shared" ref="EX931:EX934" si="1062">FF931</f>
        <v>27139.25</v>
      </c>
      <c r="EY931" s="174">
        <f>(L931*regular)+(M931*Cadeirantee)</f>
        <v>0</v>
      </c>
      <c r="EZ931" s="249">
        <f>SUMIF(FG931:GJ931,"&gt;0")</f>
        <v>333.86600000000004</v>
      </c>
      <c r="FA931" s="249">
        <f>SUMIF(FG931:GJ931,"&lt;0")+SUMIF(GN931:HP931,"&lt;0")</f>
        <v>-25.682000000000002</v>
      </c>
      <c r="FB931" s="174">
        <v>0</v>
      </c>
      <c r="FC931" s="175">
        <f>N931*km*'VALORES TABELA'!$B$13</f>
        <v>0</v>
      </c>
      <c r="FD931" s="250">
        <f>GL931</f>
        <v>0</v>
      </c>
      <c r="FE931" s="176">
        <f>(EW931+EW932+EW933+EW934+EX931+EX932+EX933+EX934+EY931+EY932+EY933+EY934+EY935+EZ931+EZ932+EZ933+EZ934+FA931+FA932+FA933+FA934+FC931+FC932+FC933+FC934+HY931-HZ931-IA931+FD931+FD932+FD933+FD934+FB935)</f>
        <v>24605.878000000001</v>
      </c>
      <c r="FF931" s="177">
        <f>IF(C931=4,SUM(Q931+Q932+Q933+S931+S932+S933)*Percapita/30*FF$4+(R931+R932+R933+T931+T932+T933)*Cadeirante/30*FF$4,IF(C931=3,IF(Q934+S934=10,Fixo/30*FF$4+(Q931+Q932+Q933+S931+S932+S933)*Percapita/30*FF$4+(R934+T934)*Cadeirante/30*FF$4,IF(Q934+S934&lt;=9,(Q934+S934)*Crechee/30*FF$4)+(R934+T934)*Cadeirante/30*FF$4+(Q931+Q932+Q933+S931+S932+S933)*Percapita/30*FF$4)+IF(Q934+S934&gt;=11,Fixo/30*FF$4+(Q934+S934-10)*Crechee/30*FF$4,0),IF(C931=2,IF(R931+R932+R933+R934+T931+T932+T933+T934=1,Cadeirante/30*FF$4,IF(R931+R932+R933+R934+T931+T932+T933+T934=2,Fixo/30*FF$4,IF(R931+R932+R933+R934+T931+T932+T933+T934&gt;2,Fixo/30*FF$4+(R931+R932+R933+R934+T931+T932+T933+T934-2)*Cadeirante/30*FF$4)))+(Q931+Q932+Q933+S931+S932+S933)*Percapita/30*FF$4+(Q934+S934)*Crechee/30*FF$4,IF(C931=1,IF(Q931+Q932+Q933+R931+R932+R933+S931+S932+S933+T931+T932+T933&lt;=15,(Q931+Q932+Q933+S931+S932+S933)*Percapita/30*FF$4,IF(Q931+Q932+Q933+R931+R932+R933+S931+S932+S933+T931+T932+T933&gt;=16,Fixo/30*FF$4+(Q931+Q932+Q933+R931+R932+R933+S931+S932+S933+T931+T932-16)*Percapita/30*FF$4))))))</f>
        <v>27139.25</v>
      </c>
      <c r="FG931" s="177">
        <f>IF(C931=4,SUM(U931+U932+U933+W931+W932+W933)*Percapita/30*FG$4+(V931+V932+V933+X931+X932+X933)*Cadeirante/30*FG$4,IF(C931=3,IF(U934+W934=10,Fixo/30*FG$4+(U931+U932+U933+W931+W932+W933)*Percapita/30*FG$4+(V934+X934)*Cadeirante/30*FG$4,IF(U934+W934&lt;=9,(U934+W934)*Crechee/30*FG$4)+(V934+X934)*Cadeirante/30*FG$4+(U931+U932+U933+W931+W932+W933)*Percapita/30*FG$4)+IF(U934+W934&gt;=11,Fixo/30*FG$4+(U934+W934-10)*Crechee/30*FG$4,0),IF(C931=2,IF(V931+V932+V933+V934+X931+X932+X933+X934=1,Cadeirante/30*FG$4,IF(V931+V932+V933+V934+X931+X932+X933+X934=2,Fixo/30*FG$4,IF(V931+V932+V933+V934+X931+X932+X933+X934&gt;2,Fixo/30*FG$4+(V931+V932+V933+V934+X931+X932+X933+X934-2)*Cadeirante/30*FG$4)))+(U931+U932+U933+W931+W932+W933)*Percapita/30*FG$4+(U934+W934)*Crechee/30*FG$4,IF(C931=1,IF(U931+U932+U933+V931+V932+V933+W931+W932+W933+X931+X932+X933&lt;=15,(U931+U932+U933+W931+W932+W933)*Percapita/30*FG$4,IF(U931+U932+U933+V931+V932+V933+W931+W932+W933+X931+X932+X933&gt;=16,Fixo/30*FG$4+(U931+U932+U933+V931+V932+V933+W931+W932+W933+X931+X932-16)*Percapita/30*FG$4))))))</f>
        <v>0</v>
      </c>
      <c r="FH931" s="177">
        <f>IF(C931=4,SUM(Y931+Y932+Y933+AA931+AA932+AA933)*Percapita/30*FH$4+(Z931+Z932+Z933+AB931+AB932+AB933)*Cadeirante/30*FH$4,IF(C931=3,IF(Y934+AA934=10,Fixo/30*FH$4+(Y931+Y932+Y933+AA931+AA932+AA933)*Percapita/30*FH$4+(Z934+AB934)*Cadeirante/30*FH$4,IF(Y934+AA934&lt;=9,(Y934+AA934)*Crechee/30*FH$4)+(Z934+AB934)*Cadeirante/30*FH$4+(Y931+Y932+Y933+AA931+AA932+AA933)*Percapita/30*FH$4)+IF(Y934+AA934&gt;=11,Fixo/30*FH$4+(Y934+AA934-10)*Crechee/30*FH$4,0),IF(C931=2,IF(Z931+Z932+Z933+Z934+AB931+AB932+AB933+AB934=1,Cadeirante/30*FH$4,IF(Z931+Z932+Z933+Z934+AB931+AB932+AB933+AB934=2,Fixo/30*FH$4,IF(Z931+Z932+Z933+Z934+AB931+AB932+AB933+AB934&gt;2,Fixo/30*FH$4+(Z931+Z932+Z933+Z934+AB931+AB932+AB933+AB934-2)*Cadeirante/30*FH$4)))+(Y931+Y932+Y933+AA931+AA932+AA933)*Percapita/30*FH$4+(Y934+AA934)*Crechee/30*FH$4,IF(C931=1,IF(Y931+Y932+Y933+Z931+Z932+Z933+AA931+AA932+AA933+AB931+AB932+AB933&lt;=15,(Y931+Y932+Y933+AA931+AA932+AA933)*Percapita/30*FH$4,IF(Y931+Y932+Y933+Z931+Z932+Z933+AA931+AA932+AA933+AB931+AB932+AB933&gt;=16,Fixo/30*FH$4+(Y931+Y932+Y933+Z931+Z932+Z933+AA931+AA932+AA933+AB931+AB932-16)*Percapita/30*FH$4))))))</f>
        <v>0</v>
      </c>
      <c r="FI931" s="177">
        <f>IF(C931=4,SUM(AC931+AC932+AC933+AE931+AE932+AE933)*Percapita/30*FI$4+(AD931+AD932+AD933+AF931+AF932+AF933)*Cadeirante/30*FI$4,IF(C931=3,IF(AC934+AE934=10,Fixo/30*FI$4+(AC931+AC932+AC933+AE931+AE932+AE933)*Percapita/30*FI$4+(AD934+AF934)*Cadeirante/30*FI$4,IF(AC934+AE934&lt;=9,(AC934+AE934)*Crechee/30*FI$4)+(AD934+AF934)*Cadeirante/30*FI$4+(AC931+AC932+AC933+AE931+AE932+AE933)*Percapita/30*FI$4)+IF(AC934+AE934&gt;=11,Fixo/30*FI$4+(AC934+AE934-10)*Crechee/30*FI$4,0),IF(C931=2,IF(AD931+AD932+AD933+AD934+AF931+AF932+AF933+AF934=1,Cadeirante/30*FI$4,IF(AD931+AD932+AD933+AD934+AF931+AF932+AF933+AF934=2,Fixo/30*FI$4,IF(AD931+AD932+AD933+AD934+AF931+AF932+AF933+AF934&gt;2,Fixo/30*FI$4+(AD931+AD932+AD933+AD934+AF931+AF932+AF933+AF934-2)*Cadeirante/30*FI$4)))+(AC931+AC932+AC933+AE931+AE932+AE933)*Percapita/30*FI$4+(AC934+AE934)*Crechee/30*FI$4,IF(C931=1,IF(AC931+AC932+AC933+AD931+AD932+AD933+AE931+AE932+AE933+AF931+AF932+AF933&lt;=15,(AC931+AC932+AC933+AE931+AE932+AE933)*Percapita/30*FI$4,IF(AC931+AC932+AC933+AD931+AD932+AD933+AE931+AE932+AE933+AF931+AF932+AF933&gt;=16,Fixo/30*FI$4+(AC931+AC932+AC933+AD931+AD932+AD933+AE931+AE932+AE933+AF931+AF932-16)*Percapita/30*FI$4))))))</f>
        <v>0</v>
      </c>
      <c r="FJ931" s="177">
        <f>IF(C931=4,SUM(AG931+AG932+AG933+AI931+AI932+AI933)*Percapita/30*FJ$4+(AH931+AH932+AH933+AJ931+AJ932+AJ933)*Cadeirante/30*FJ$4,IF(C931=3,IF(AG934+AI934=10,Fixo/30*FJ$4+(AG931+AG932+AG933+AI931+AI932+AI933)*Percapita/30*FJ$4+(AH934+AJ934)*Cadeirante/30*FJ$4,IF(AG934+AI934&lt;=9,(AG934+AI934)*Crechee/30*FJ$4)+(AH934+AJ934)*Cadeirante/30*FJ$4+(AG931+AG932+AG933+AI931+AI932+AI933)*Percapita/30*FJ$4)+IF(AG934+AI934&gt;=11,Fixo/30*FJ$4+(AG934+AI934-10)*Crechee/30*FJ$4,0),IF(C931=2,IF(AH931+AH932+AH933+AH934+AJ931+AJ932+AJ933+AJ934=1,Cadeirante/30*FJ$4,IF(AH931+AH932+AH933+AH934+AJ931+AJ932+AJ933+AJ934=2,Fixo/30*FJ$4,IF(AH931+AH932+AH933+AH934+AJ931+AJ932+AJ933+AJ934&gt;2,Fixo/30*FJ$4+(AH931+AH932+AH933+AH934+AJ931+AJ932+AJ933+AJ934-2)*Cadeirante/30*FJ$4)))+(AG931+AG932+AG933+AI931+AI932+AI933)*Percapita/30*FJ$4+(AG934+AI934)*Crechee/30*FJ$4,IF(C931=1,IF(AG931+AG932+AG933+AH931+AH932+AH933+AI931+AI932+AI933+AJ931+AJ932+AJ933&lt;=15,(AG931+AG932+AG933+AI931+AI932+AI933)*Percapita/30*FJ$4,IF(AG931+AG932+AG933+AH931+AH932+AH933+AI931+AI932+AI933+AJ931+AJ932+AJ933&gt;=16,Fixo/30*FJ$4+(AG931+AG932+AG933+AH931+AH932+AH933+AI931+AI932+AI933+AJ931+AJ932-16)*Percapita/30*FJ$4))))))</f>
        <v>333.86600000000004</v>
      </c>
      <c r="FK931" s="177">
        <f>IF(C931=4,SUM(AK931+AK932+AK933+AM931+AM932+AM933)*Percapita/30*FK$4+(AL931+AL932+AL933+AN931+AN932+AN933)*Cadeirante/30*FK$4,IF(C931=3,IF(AK934+AM934=10,Fixo/30*FK$4+(AK931+AK932+AK933+AM931+AM932+AM933)*Percapita/30*FK$4+(AL934+AN934)*Cadeirante/30*FK$4,IF(AK934+AM934&lt;=9,(AK934+AM934)*Crechee/30*FK$4)+(AL934+AN934)*Cadeirante/30*FK$4+(AK931+AK932+AK933+AM931+AM932+AM933)*Percapita/30*FK$4)+IF(AK934+AM934&gt;=11,Fixo/30*FK$4+(AK934+AM934-10)*Crechee/30*FK$4,0),IF(C931=2,IF(AL931+AL932+AL933+AL934+AN931+AN932+AN933+AN934=1,Cadeirante/30*FK$4,IF(AL931+AL932+AL933+AL934+AN931+AN932+AN933+AN934=2,Fixo/30*FK$4,IF(AL931+AL932+AL933+AL934+AN931+AN932+AN933+AN934&gt;2,Fixo/30*FK$4+(AL931+AL932+AL933+AL934+AN931+AN932+AN933+AN934-2)*Cadeirante/30*FK$4)))+(AK931+AK932+AK933+AM931+AM932+AM933)*Percapita/30*FK$4+(AK934+AM934)*Crechee/30*FK$4,IF(C931=1,IF(AK931+AK932+AK933+AL931+AL932+AL933+AM931+AM932+AM933+AN931+AN932+AN933&lt;=15,(AK931+AK932+AK933+AM931+AM932+AM933)*Percapita/30*FK$4,IF(AK931+AK932+AK933+AL931+AL932+AL933+AM931+AM932+AM933+AN931+AN932+AN933&gt;=16,Fixo/30*FK$4+(AK931+AK932+AK933+AL931+AL932+AL933+AM931+AM932+AM933+AN931+AN932-16)*Percapita/30*FK$4))))))</f>
        <v>0</v>
      </c>
      <c r="FL931" s="177">
        <f>IF(C931=4,SUM(AO931+AO932+AO933+AQ931+AQ932+AQ933)*Percapita/30*FL$4+(AP931+AP932+AP933+AR931+AR932+AR933)*Cadeirante/30*FL$4,IF(C931=3,IF(AO934+AQ934=10,Fixo/30*FL$4+(AO931+AO932+AO933+AQ931+AQ932+AQ933)*Percapita/30*FL$4+(AP934+AR934)*Cadeirante/30*FL$4,IF(AO934+AQ934&lt;=9,(AO934+AQ934)*Crechee/30*FL$4)+(AP934+AR934)*Cadeirante/30*FL$4+(AO931+AO932+AO933+AQ931+AQ932+AQ933)*Percapita/30*FL$4)+IF(AO934+AQ934&gt;=11,Fixo/30*FL$4+(AO934+AQ934-10)*Crechee/30*FL$4,0),IF(C931=2,IF(AP931+AP932+AP933+AP934+AR931+AR932+AR933+AR934=1,Cadeirante/30*FL$4,IF(AP931+AP932+AP933+AP934+AR931+AR932+AR933+AR934=2,Fixo/30*FL$4,IF(AP931+AP932+AP933+AP934+AR931+AR932+AR933+AR934&gt;2,Fixo/30*FL$4+(AP931+AP932+AP933+AP934+AR931+AR932+AR933+AR934-2)*Cadeirante/30*FL$4)))+(AO931+AO932+AO933+AQ931+AQ932+AQ933)*Percapita/30*FL$4+(AO934+AQ934)*Crechee/30*FL$4,IF(C931=1,IF(AO931+AO932+AO933+AP931+AP932+AP933+AQ931+AQ932+AQ933+AR931+AR932+AR933&lt;=15,(AO931+AO932+AO933+AQ931+AQ932+AQ933)*Percapita/30*FL$4,IF(AO931+AO932+AO933+AP931+AP932+AP933+AQ931+AQ932+AQ933+AR931+AR932+AR933&gt;=16,Fixo/30*FL$4+(AO931+AO932+AO933+AP931+AP932+AP933+AQ931+AQ932+AQ933+AR931+AR932-16)*Percapita/30*FL$4))))))</f>
        <v>0</v>
      </c>
      <c r="FM931" s="177">
        <f>IF(C931=4,SUM(AS931+AS932+AS933+AU931+AU932+AU933)*Percapita/30*FM$4+(AT931+AT932+AT933+AV931+AV932+AV933)*Cadeirante/30*FM$4,IF(C931=3,IF(AS934+AU934=10,Fixo/30*FM$4+(AS931+AS932+AS933+AU931+AU932+AU933)*Percapita/30*FM$4+(AT934+AV934)*Cadeirante/30*FM$4,IF(AS934+AU934&lt;=9,(AS934+AU934)*Crechee/30*FM$4)+(AT934+AV934)*Cadeirante/30*FM$4+(AS931+AS932+AS933+AU931+AU932+AU933)*Percapita/30*FM$4)+IF(AS934+AU934&gt;=11,Fixo/30*FM$4+(AS934+AU934-10)*Crechee/30*FM$4,0),IF(C931=2,IF(AT931+AT932+AT933+AT934+AV931+AV932+AV933+AV934=1,Cadeirante/30*FM$4,IF(AT931+AT932+AT933+AT934+AV931+AV932+AV933+AV934=2,Fixo/30*FM$4,IF(AT931+AT932+AT933+AT934+AV931+AV932+AV933+AV934&gt;2,Fixo/30*FM$4+(AT931+AT932+AT933+AT934+AV931+AV932+AV933+AV934-2)*Cadeirante/30*FM$4)))+(AS931+AS932+AS933+AU931+AU932+AU933)*Percapita/30*FM$4+(AS934+AU934)*Crechee/30*FM$4,IF(C931=1,IF(AS931+AS932+AS933+AT931+AT932+AT933+AU931+AU932+AU933+AV931+AV932+AV933&lt;=15,(AS931+AS932+AS933+AU931+AU932+AU933)*Percapita/30*FM$4,IF(AS931+AS932+AS933+AT931+AT932+AT933+AU931+AU932+AU933+AV931+AV932+AV933&gt;=16,Fixo/30*FM$4+(AS931+AS932+AS933+AT931+AT932+AT933+AU931+AU932+AU933+AV931+AV932-16)*Percapita/30*FM$4))))))</f>
        <v>0</v>
      </c>
      <c r="FN931" s="177">
        <f>IF(C931=4,SUM(AW931+AW932+AW933+AY931+AY932+AY933)*Percapita/30*FN$4+(AX931+AX932+AX933+AZ931+AZ932+AZ933)*Cadeirante/30*FN$4,IF(C931=3,IF(AW934+AY934=10,Fixo/30*FN$4+(AW931+AW932+AW933+AY931+AY932+AY933)*Percapita/30*FN$4+(AX934+AZ934)*Cadeirante/30*FN$4,IF(AW934+AY934&lt;=9,(AW934+AY934)*Crechee/30*FN$4)+(AX934+AZ934)*Cadeirante/30*FN$4+(AW931+AW932+AW933+AY931+AY932+AY933)*Percapita/30*FN$4)+IF(AW934+AY934&gt;=11,Fixo/30*FN$4+(AW934+AY934-10)*Crechee/30*FN$4,0),IF(C931=2,IF(AX931+AX932+AX933+AX934+AZ931+AZ932+AZ933+AZ934=1,Cadeirante/30*FN$4,IF(AX931+AX932+AX933+AX934+AZ931+AZ932+AZ933+AZ934=2,Fixo/30*FN$4,IF(AX931+AX932+AX933+AX934+AZ931+AZ932+AZ933+AZ934&gt;2,Fixo/30*FN$4+(AX931+AX932+AX933+AX934+AZ931+AZ932+AZ933+AZ934-2)*Cadeirante/30*FN$4)))+(AW931+AW932+AW933+AY931+AY932+AY933)*Percapita/30*FN$4+(AW934+AY934)*Crechee/30*FN$4,IF(C931=1,IF(AW931+AW932+AW933+AX931+AX932+AX933+AY931+AY932+AY933+AZ931+AZ932+AZ933&lt;=15,(AW931+AW932+AW933+AY931+AY932+AY933)*Percapita/30*FN$4,IF(AW931+AW932+AW933+AX931+AX932+AX933+AY931+AY932+AY933+AZ931+AZ932+AZ933&gt;=16,Fixo/30*FN$4+(AW931+AW932+AW933+AX931+AX932+AX933+AY931+AY932+AY933+AZ931+AZ932-16)*Percapita/30*FN$4))))))</f>
        <v>0</v>
      </c>
      <c r="FO931" s="177">
        <f>IF(C931=4,SUM(BA931+BA932+BA933+BC931+BC932+BC933)*Percapita/30*FO$4+(BB931+BB932+BB933+BD931+BD932+BD933)*Cadeirante/30*FO$4,IF(C931=3,IF(BA934+BC934=10,Fixo/30*FO$4+(BA931+BA932+BA933+BC931+BC932+BC933)*Percapita/30*FO$4+(BB934+BD934)*Cadeirante/30*FO$4,IF(BA934+BC934&lt;=9,(BA934+BC934)*Crechee/30*FO$4)+(BB934+BD934)*Cadeirante/30*FO$4+(BA931+BA932+BA933+BC931+BC932+BC933)*Percapita/30*FO$4)+IF(BA934+BC934&gt;=11,Fixo/30*FO$4+(BA934+BC934-10)*Crechee/30*FO$4,0),IF(C931=2,IF(BB931+BB932+BB933+BB934+BD931+BD932+BD933+BD934=1,Cadeirante/30*FO$4,IF(BB931+BB932+BB933+BB934+BD931+BD932+BD933+BD934=2,Fixo/30*FO$4,IF(BB931+BB932+BB933+BB934+BD931+BD932+BD933+BD934&gt;2,Fixo/30*FO$4+(BB931+BB932+BB933+BB934+BD931+BD932+BD933+BD934-2)*Cadeirante/30*FO$4)))+(BA931+BA932+BA933+BC931+BC932+BC933)*Percapita/30*FO$4+(BA934+BC934)*Crechee/30*FO$4,IF(C931=1,IF(BA931+BA932+BA933+BB931+BB932+BB933+BC931+BC932+BC933+BD931+BD932+BD933&lt;=15,(BA931+BA932+BA933+BC931+BC932+BC933)*Percapita/30*FO$4,IF(BA931+BA932+BA933+BB931+BB932+BB933+BC931+BC932+BC933+BD931+BD932+BD933&gt;=16,Fixo/30*FO$4+(BA931+BA932+BA933+BB931+BB932+BB933+BC931+BC932+BC933+BD931+BD932-16)*Percapita/30*FO$4))))))</f>
        <v>0</v>
      </c>
      <c r="FP931" s="177">
        <f>IF(C931=4,SUM(BE931+BE932+BE933+BG931+BG932+BG933)*Percapita/30*FP$4+(BF931+BF932+BF933+BH931+BH932+BH933)*Cadeirante/30*FP$4,IF(C931=3,IF(BE934+BG934=10,Fixo/30*FP$4+(BE931+BE932+BE933+BG931+BG932+BG933)*Percapita/30*FP$4+(BF934+BH934)*Cadeirante/30*FP$4,IF(BE934+BG934&lt;=9,(BE934+BG934)*Crechee/30*FP$4)+(BF934+BH934)*Cadeirante/30*FP$4+(BE931+BE932+BE933+BG931+BG932+BG933)*Percapita/30*FP$4)+IF(BE934+BG934&gt;=11,Fixo/30*FP$4+(BE934+BG934-10)*Crechee/30*FP$4,0),IF(C931=2,IF(BF931+BF932+BF933+BF934+BH931+BH932+BH933+BH934=1,Cadeirante/30*FP$4,IF(BF931+BF932+BF933+BF934+BH931+BH932+BH933+BH934=2,Fixo/30*FP$4,IF(BF931+BF932+BF933+BF934+BH931+BH932+BH933+BH934&gt;2,Fixo/30*FP$4+(BF931+BF932+BF933+BF934+BH931+BH932+BH933+BH934-2)*Cadeirante/30*FP$4)))+(BE931+BE932+BE933+BG931+BG932+BG933)*Percapita/30*FP$4+(BE934+BG934)*Crechee/30*FP$4,IF(C931=1,IF(BE931+BE932+BE933+BF931+BF932+BF933+BG931+BG932+BG933+BH931+BH932+BH933&lt;=15,(BE931+BE932+BE933+BG931+BG932+BG933)*Percapita/30*FP$4,IF(BE931+BE932+BE933+BF931+BF932+BF933+BG931+BG932+BG933+BH931+BH932+BH933&gt;=16,Fixo/30*FP$4+(BE931+BE932+BE933+BF931+BF932+BF933+BG931+BG932+BG933+BH931+BH932-16)*Percapita/30*FP$4))))))</f>
        <v>0</v>
      </c>
      <c r="FQ931" s="177">
        <f>IF(C931=4,SUM(BI931+BI932+BI933+BK931+BK932+BK933)*Percapita/30*FQ$4+(BJ931+BJ932+BJ933+BL931+BL932+BL933)*Cadeirante/30*FQ$4,IF(C931=3,IF(BI934+BK934=10,Fixo/30*FQ$4+(BI931+BI932+BI933+BK931+BK932+BK933)*Percapita/30*FQ$4+(BJ934+BL934)*Cadeirante/30*FQ$4,IF(BI934+BK934&lt;=9,(BI934+BK934)*Crechee/30*FQ$4)+(BJ934+BL934)*Cadeirante/30*FQ$4+(BI931+BI932+BI933+BK931+BK932+BK933)*Percapita/30*FQ$4)+IF(BI934+BK934&gt;=11,Fixo/30*FQ$4+(BI934+BK934-10)*Crechee/30*FQ$4,0),IF(C931=2,IF(BJ931+BJ932+BJ933+BJ934+BL931+BL932+BL933+BL934=1,Cadeirante/30*FQ$4,IF(BJ931+BJ932+BJ933+BJ934+BL931+BL932+BL933+BL934=2,Fixo/30*FQ$4,IF(BJ931+BJ932+BJ933+BJ934+BL931+BL932+BL933+BL934&gt;2,Fixo/30*FQ$4+(BJ931+BJ932+BJ933+BJ934+BL931+BL932+BL933+BL934-2)*Cadeirante/30*FQ$4)))+(BI931+BI932+BI933+BK931+BK932+BK933)*Percapita/30*FQ$4+(BI934+BK934)*Crechee/30*FQ$4,IF(C931=1,IF(BI931+BI932+BI933+BJ931+BJ932+BJ933+BK931+BK932+BK933+BL931+BL932+BL933&lt;=15,(BI931+BI932+BI933+BK931+BK932+BK933)*Percapita/30*FQ$4,IF(BI931+BI932+BI933+BJ931+BJ932+BJ933+BK931+BK932+BK933+BL931+BL932+BL933&gt;=16,Fixo/30*FQ$4+(BI931+BI932+BI933+BJ931+BJ932+BJ933+BK931+BK932+BK933+BL931+BL932-16)*Percapita/30*FQ$4))))))</f>
        <v>0</v>
      </c>
      <c r="FR931" s="177">
        <f>IF(C931=4,SUM(BM931+BM932+BM933+BO931+BO932+BO933)*Percapita/30*FR$4+(BN931+BN932+BN933+BP931+BP932+BP933)*Cadeirante/30*FR$4,IF(C931=3,IF(BM934+BO934=10,Fixo/30*FR$4+(BM931+BM932+BM933+BO931+BO932+BO933)*Percapita/30*FR$4+(BN934+BP934)*Cadeirante/30*FR$4,IF(BM934+BO934&lt;=9,(BM934+BO934)*Crechee/30*FR$4)+(BN934+BP934)*Cadeirante/30*FR$4+(BM931+BM932+BM933+BO931+BO932+BO933)*Percapita/30*FR$4)+IF(BM934+BO934&gt;=11,Fixo/30*FR$4+(BM934+BO934-10)*Crechee/30*FR$4,0),IF(C931=2,IF(BN931+BN932+BN933+BN934+BP931+BP932+BP933+BP934=1,Cadeirante/30*FR$4,IF(BN931+BN932+BN933+BN934+BP931+BP932+BP933+BP934=2,Fixo/30*FR$4,IF(BN931+BN932+BN933+BN934+BP931+BP932+BP933+BP934&gt;2,Fixo/30*FR$4+(BN931+BN932+BN933+BN934+BP931+BP932+BP933+BP934-2)*Cadeirante/30*FR$4)))+(BM931+BM932+BM933+BO931+BO932+BO933)*Percapita/30*FR$4+(BM934+BO934)*Crechee/30*FR$4,IF(C931=1,IF(BM931+BM932+BM933+BN931+BN932+BN933+BO931+BO932+BO933+BP931+BP932+BP933&lt;=15,(BM931+BM932+BM933+BO931+BO932+BO933)*Percapita/30*FR$4,IF(BM931+BM932+BM933+BN931+BN932+BN933+BO931+BO932+BO933+BP931+BP932+BP933&gt;=16,Fixo/30*FR$4+(BM931+BM932+BM933+BN931+BN932+BN933+BO931+BO932+BO933+BP931+BP932-16)*Percapita/30*FR$4))))))</f>
        <v>0</v>
      </c>
      <c r="FS931" s="177">
        <f>IF(C931=4,SUM(BQ931+BQ932+BQ933+BS931+BS932+BS933)*Percapita/30*FS$4+(BR931+BR932+BR933+BT931+BT932+BT933)*Cadeirante/30*FS$4,IF(C931=3,IF(BQ934+BS934=10,Fixo/30*FS$4+(BQ931+BQ932+BQ933+BS931+BS932+BS933)*Percapita/30*FS$4+(BR934+BT934)*Cadeirante/30*FS$4,IF(BQ934+BS934&lt;=9,(BQ934+BS934)*Crechee/30*FS$4)+(BR934+BT934)*Cadeirante/30*FS$4+(BQ931+BQ932+BQ933+BS931+BS932+BS933)*Percapita/30*FS$4)+IF(BQ934+BS934&gt;=11,Fixo/30*FS$4+(BQ934+BS934-10)*Crechee/30*FS$4,0),IF(C931=2,IF(BR931+BR932+BR933+BR934+BT931+BT932+BT933+BT934=1,Cadeirante/30*FS$4,IF(BR931+BR932+BR933+BR934+BT931+BT932+BT933+BT934=2,Fixo/30*FS$4,IF(BR931+BR932+BR933+BR934+BT931+BT932+BT933+BT934&gt;2,Fixo/30*FS$4+(BR931+BR932+BR933+BR934+BT931+BT932+BT933+BT934-2)*Cadeirante/30*FS$4)))+(BQ931+BQ932+BQ933+BS931+BS932+BS933)*Percapita/30*FS$4+(BQ934+BS934)*Crechee/30*FS$4,IF(C931=1,IF(BQ931+BQ932+BQ933+BR931+BR932+BR933+BS931+BS932+BS933+BT931+BT932+BT933&lt;=15,(BQ931+BQ932+BQ933+BS931+BS932+BS933)*Percapita/30*FS$4,IF(BQ931+BQ932+BQ933+BR931+BR932+BR933+BS931+BS932+BS933+BT931+BT932+BT933&gt;=16,Fixo/30*FS$4+(BQ931+BQ932+BQ933+BR931+BR932+BR933+BS931+BS932+BS933+BT931+BT932-16)*Percapita/30*FS$4))))))</f>
        <v>0</v>
      </c>
      <c r="FT931" s="177">
        <f>IF(C931=4,SUM(BU931+BU932+BU933+BW931+BW932+BW933)*Percapita/30*FT$4+(BV931+BV932+BV933+BX931+BX932+BX933)*Cadeirante/30*FT$4,IF(C931=3,IF(BU934+BW934=10,Fixo/30*FT$4+(BU931+BU932+BU933+BW931+BW932+BW933)*Percapita/30*FT$4+(BV934+BX934)*Cadeirante/30*FT$4,IF(BU934+BW934&lt;=9,(BU934+BW934)*Crechee/30*FT$4)+(BV934+BX934)*Cadeirante/30*FT$4+(BU931+BU932+BU933+BW931+BW932+BW933)*Percapita/30*FT$4)+IF(BU934+BW934&gt;=11,Fixo/30*FT$4+(BU934+BW934-10)*Crechee/30*FT$4,0),IF(C931=2,IF(BV931+BV932+BV933+BV934+BX931+BX932+BX933+BX934=1,Cadeirante/30*FT$4,IF(BV931+BV932+BV933+BV934+BX931+BX932+BX933+BX934=2,Fixo/30*FT$4,IF(BV931+BV932+BV933+BV934+BX931+BX932+BX933+BX934&gt;2,Fixo/30*FT$4+(BV931+BV932+BV933+BV934+BX931+BX932+BX933+BX934-2)*Cadeirante/30*FT$4)))+(BU931+BU932+BU933+BW931+BW932+BW933)*Percapita/30*FT$4+(BU934+BW934)*Crechee/30*FT$4,IF(C931=1,IF(BU931+BU932+BU933+BV931+BV932+BV933+BW931+BW932+BW933+BX931+BX932+BX933&lt;=15,(BU931+BU932+BU933+BW931+BW932+BW933)*Percapita/30*FT$4,IF(BU931+BU932+BU933+BV931+BV932+BV933+BW931+BW932+BW933+BX931+BX932+BX933&gt;=16,Fixo/30*FT$4+(BU931+BU932+BU933+BV931+BV932+BV933+BW931+BW932+BW933+BX931+BX932-16)*Percapita/30*FT$4))))))</f>
        <v>0</v>
      </c>
      <c r="FU931" s="177">
        <f>IF(C931=4,SUM(BY931+BY932+BY933+CA931+CA932+CA933)*Percapita/30*FU$4+(BZ931+BZ932+BZ933+CB931+CB932+CB933)*Cadeirante/30*FU$4,IF(C931=3,IF(BY934+CA934=10,Fixo/30*FU$4+(BY931+BY932+BY933+CA931+CA932+CA933)*Percapita/30*FU$4+(BZ934+CB934)*Cadeirante/30*FU$4,IF(BY934+CA934&lt;=9,(BY934+CA934)*Crechee/30*FU$4)+(BZ934+CB934)*Cadeirante/30*FU$4+(BY931+BY932+BY933+CA931+CA932+CA933)*Percapita/30*FU$4)+IF(BY934+CA934&gt;=11,Fixo/30*FU$4+(BY934+CA934-10)*Crechee/30*FU$4,0),IF(C931=2,IF(BZ931+BZ932+BZ933+BZ934+CB931+CB932+CB933+CB934=1,Cadeirante/30*FU$4,IF(BZ931+BZ932+BZ933+BZ934+CB931+CB932+CB933+CB934=2,Fixo/30*FU$4,IF(BZ931+BZ932+BZ933+BZ934+CB931+CB932+CB933+CB934&gt;2,Fixo/30*FU$4+(BZ931+BZ932+BZ933+BZ934+CB931+CB932+CB933+CB934-2)*Cadeirante/30*FU$4)))+(BY931+BY932+BY933+CA931+CA932+CA933)*Percapita/30*FU$4+(BY934+CA934)*Crechee/30*FU$4,IF(C931=1,IF(BY931+BY932+BY933+BZ931+BZ932+BZ933+CA931+CA932+CA933+CB931+CB932+CB933&lt;=15,(BY931+BY932+BY933+CA931+CA932+CA933)*Percapita/30*FU$4,IF(BY931+BY932+BY933+BZ931+BZ932+BZ933+CA931+CA932+CA933+CB931+CB932+CB933&gt;=16,Fixo/30*FU$4+(BY931+BY932+BY933+BZ931+BZ932+BZ933+CA931+CA932+CA933+CB931+CB932-16)*Percapita/30*FU$4))))))</f>
        <v>0</v>
      </c>
      <c r="FV931" s="177">
        <f>IF(C931=4,SUM(CC931+CC932+CC933+CE931+CE932+CE933)*Percapita/30*FV$4+(CD931+CD932+CD933+CF931+CF932+CF933)*Cadeirante/30*FV$4,IF(C931=3,IF(CC934+CE934=10,Fixo/30*FV$4+(CC931+CC932+CC933+CE931+CE932+CE933)*Percapita/30*FV$4+(CD934+CF934)*Cadeirante/30*FV$4,IF(CC934+CE934&lt;=9,(CC934+CE934)*Crechee/30*FV$4)+(CD934+CF934)*Cadeirante/30*FV$4+(CC931+CC932+CC933+CE931+CE932+CE933)*Percapita/30*FV$4)+IF(CC934+CE934&gt;=11,Fixo/30*FV$4+(CC934+CE934-10)*Crechee/30*FV$4,0),IF(C931=2,IF(CD931+CD932+CD933+CD934+CF931+CF932+CF933+CF934=1,Cadeirante/30*FV$4,IF(CD931+CD932+CD933+CD934+CF931+CF932+CF933+CF934=2,Fixo/30*FV$4,IF(CD931+CD932+CD933+CD934+CF931+CF932+CF933+CF934&gt;2,Fixo/30*FV$4+(CD931+CD932+CD933+CD934+CF931+CF932+CF933+CF934-2)*Cadeirante/30*FV$4)))+(CC931+CC932+CC933+CE931+CE932+CE933)*Percapita/30*FV$4+(CC934+CE934)*Crechee/30*FV$4,IF(C931=1,IF(CC931+CC932+CC933+CD931+CD932+CD933+CE931+CE932+CE933+CF931+CF932+CF933&lt;=15,(CC931+CC932+CC933+CE931+CE932+CE933)*Percapita/30*FV$4,IF(CC931+CC932+CC933+CD931+CD932+CD933+CE931+CE932+CE933+CF931+CF932+CF933&gt;=16,Fixo/30*FV$4+(CC931+CC932+CC933+CD931+CD932+CD933+CE931+CE932+CE933+CF931+CF932-16)*Percapita/30*FV$4))))))</f>
        <v>0</v>
      </c>
      <c r="FW931" s="177">
        <f>IF(C931=4,SUM(CG931+CG932+CG933+CI931+CI932+CI933)*Percapita/30*FW$4+(CH931+CH932+CH933+CJ931+CJ932+CJ933)*Cadeirante/30*FW$4,IF(C931=3,IF(CG934+CI934=10,Fixo/30*FW$4+(CG931+CG932+CG933+CI931+CI932+CI933)*Percapita/30*FW$4+(CH934+CJ934)*Cadeirante/30*FW$4,IF(CG934+CI934&lt;=9,(CG934+CI934)*Crechee/30*FW$4)+(CH934+CJ934)*Cadeirante/30*FW$4+(CG931+CG932+CG933+CI931+CI932+CI933)*Percapita/30*FW$4)+IF(CG934+CI934&gt;=11,Fixo/30*FW$4+(CG934+CI934-10)*Crechee/30*FW$4,0),IF(C931=2,IF(CH931+CH932+CH933+CH934+CJ931+CJ932+CJ933+CJ934=1,Cadeirante/30*FW$4,IF(CH931+CH932+CH933+CH934+CJ931+CJ932+CJ933+CJ934=2,Fixo/30*FW$4,IF(CH931+CH932+CH933+CH934+CJ931+CJ932+CJ933+CJ934&gt;2,Fixo/30*FW$4+(CH931+CH932+CH933+CH934+CJ931+CJ932+CJ933+CJ934-2)*Cadeirante/30*FW$4)))+(CG931+CG932+CG933+CI931+CI932+CI933)*Percapita/30*FW$4+(CG934+CI934)*Crechee/30*FW$4,IF(C931=1,IF(CG931+CG932+CG933+CH931+CH932+CH933+CI931+CI932+CI933+CJ931+CJ932+CJ933&lt;=15,(CG931+CG932+CG933+CI931+CI932+CI933)*Percapita/30*FW$4,IF(CG931+CG932+CG933+CH931+CH932+CH933+CI931+CI932+CI933+CJ931+CJ932+CJ933&gt;=16,Fixo/30*FW$4+(CG931+CG932+CG933+CH931+CH932+CH933+CI931+CI932+CI933+CJ931+CJ932-16)*Percapita/30*FW$4))))))</f>
        <v>0</v>
      </c>
      <c r="FX931" s="177">
        <f>IF(C931=4,SUM(CK931+CK932+CK933+CM931+CM932+CM933)*Percapita/30*FX$4+(CL931+CL932+CL933+CN931+CN932+CN933)*Cadeirante/30*FX$4,IF(C931=3,IF(CK934+CM934=10,Fixo/30*FX$4+(CK931+CK932+CK933+CM931+CM932+CM933)*Percapita/30*FX$4+(CL934+CN934)*Cadeirante/30*FX$4,IF(CK934+CM934&lt;=9,(CK934+CM934)*Crechee/30*FX$4)+(CL934+CN934)*Cadeirante/30*FX$4+(CK931+CK932+CK933+CM931+CM932+CM933)*Percapita/30*FX$4)+IF(CK934+CM934&gt;=11,Fixo/30*FX$4+(CK934+CM934-10)*Crechee/30*FX$4,0),IF(C931=2,IF(CL931+CL932+CL933+CL934+CN931+CN932+CN933+CN934=1,Cadeirante/30*FX$4,IF(CL931+CL932+CL933+CL934+CN931+CN932+CN933+CN934=2,Fixo/30*FX$4,IF(CL931+CL932+CL933+CL934+CN931+CN932+CN933+CN934&gt;2,Fixo/30*FX$4+(CL931+CL932+CL933+CL934+CN931+CN932+CN933+CN934-2)*Cadeirante/30*FX$4)))+(CK931+CK932+CK933+CM931+CM932+CM933)*Percapita/30*FX$4+(CK934+CM934)*Crechee/30*FX$4,IF(C931=1,IF(CK931+CK932+CK933+CL931+CL932+CL933+CM931+CM932+CM933+CN931+CN932+CN933&lt;=15,(CK931+CK932+CK933+CM931+CM932+CM933)*Percapita/30*FX$4,IF(CK931+CK932+CK933+CL931+CL932+CL933+CM931+CM932+CM933+CN931+CN932+CN933&gt;=16,Fixo/30*FX$4+(CK931+CK932+CK933+CL931+CL932+CL933+CM931+CM932+CM933+CN931+CN932-16)*Percapita/30*FX$4))))))</f>
        <v>0</v>
      </c>
      <c r="FY931" s="177">
        <f>IF(C931=4,SUM(CO931+CO932+CO933+CQ931+CQ932+CQ933)*Percapita/30*FY$4+(CP931+CP932+CP933+CR931+CR932+CR933)*Cadeirante/30*FY$4,IF(C931=3,IF(CO934+CQ934=10,Fixo/30*FY$4+(CO931+CO932+CO933+CQ931+CQ932+CQ933)*Percapita/30*FY$4+(CP934+CR934)*Cadeirante/30*FY$4,IF(CO934+CQ934&lt;=9,(CO934+CQ934)*Crechee/30*FY$4)+(CP934+CR934)*Cadeirante/30*FY$4+(CO931+CO932+CO933+CQ931+CQ932+CQ933)*Percapita/30*FY$4)+IF(CO934+CQ934&gt;=11,Fixo/30*FY$4+(CO934+CQ934-10)*Crechee/30*FY$4,0),IF(C931=2,IF(CP931+CP932+CP933+CP934+CR931+CR932+CR933+CR934=1,Cadeirante/30*FY$4,IF(CP931+CP932+CP933+CP934+CR931+CR932+CR933+CR934=2,Fixo/30*FY$4,IF(CP931+CP932+CP933+CP934+CR931+CR932+CR933+CR934&gt;2,Fixo/30*FY$4+(CP931+CP932+CP933+CP934+CR931+CR932+CR933+CR934-2)*Cadeirante/30*FY$4)))+(CO931+CO932+CO933+CQ931+CQ932+CQ933)*Percapita/30*FY$4+(CO934+CQ934)*Crechee/30*FY$4,IF(C931=1,IF(CO931+CO932+CO933+CP931+CP932+CP933+CQ931+CQ932+CQ933+CR931+CR932+CR933&lt;=15,(CO931+CO932+CO933+CQ931+CQ932+CQ933)*Percapita/30*FY$4,IF(CO931+CO932+CO933+CP931+CP932+CP933+CQ931+CQ932+CQ933+CR931+CR932+CR933&gt;=16,Fixo/30*FY$4+(CO931+CO932+CO933+CP931+CP932+CP933+CQ931+CQ932+CQ933+CR931+CR932-16)*Percapita/30*FY$4))))))</f>
        <v>0</v>
      </c>
      <c r="FZ931" s="177">
        <f>IF(C931=4,SUM(CS931+CS932+CS933+CU931+CU932+CU933)*Percapita/30*FZ$4+(CT931+CT932+CT933+CV931+CV932+CV933)*Cadeirante/30*FZ$4,IF(C931=3,IF(CS934+CU934=10,Fixo/30*FZ$4+(CS931+CS932+CS933+CU931+CU932+CU933)*Percapita/30*FZ$4+(CT934+CV934)*Cadeirante/30*FZ$4,IF(CS934+CU934&lt;=9,(CS934+CU934)*Crechee/30*FZ$4)+(CT934+CV934)*Cadeirante/30*FZ$4+(CS931+CS932+CS933+CU931+CU932+CU933)*Percapita/30*FZ$4)+IF(CS934+CU934&gt;=11,Fixo/30*FZ$4+(CS934+CU934-10)*Crechee/30*FZ$4,0),IF(C931=2,IF(CT931+CT932+CT933+CT934+CV931+CV932+CV933+CV934=1,Cadeirante/30*FZ$4,IF(CT931+CT932+CT933+CT934+CV931+CV932+CV933+CV934=2,Fixo/30*FZ$4,IF(CT931+CT932+CT933+CT934+CV931+CV932+CV933+CV934&gt;2,Fixo/30*FZ$4+(CT931+CT932+CT933+CT934+CV931+CV932+CV933+CV934-2)*Cadeirante/30*FZ$4)))+(CS931+CS932+CS933+CU931+CU932+CU933)*Percapita/30*FZ$4+(CS934+CU934)*Crechee/30*FZ$4,IF(C931=1,IF(CS931+CS932+CS933+CT931+CT932+CT933+CU931+CU932+CU933+CV931+CV932+CV933&lt;=15,(CS931+CS932+CS933+CU931+CU932+CU933)*Percapita/30*FZ$4,IF(CS931+CS932+CS933+CT931+CT932+CT933+CU931+CU932+CU933+CV931+CV932+CV933&gt;=16,Fixo/30*FZ$4+(CS931+CS932+CS933+CT931+CT932+CT933+CU931+CU932+CU933+CV931+CV932-16)*Percapita/30*FZ$4))))))</f>
        <v>0</v>
      </c>
      <c r="GA931" s="177">
        <f>IF(C931=4,SUM(CW931+CW932+CW933+CY931+CY932+CY933)*Percapita/30*GA$4+(CX931+CX932+CX933+CZ931+CZ932+CZ933)*Cadeirante/30*GA$4,IF(C931=3,IF(CW934+CY934=10,Fixo/30*GA$4+(CW931+CW932+CW933+CY931+CY932+CY933)*Percapita/30*GA$4+(CX934+CZ934)*Cadeirante/30*GA$4,IF(CW934+CY934&lt;=9,(CW934+CY934)*Crechee/30*GA$4)+(CX934+CZ934)*Cadeirante/30*GA$4+(CW931+CW932+CW933+CY931+CY932+CY933)*Percapita/30*GA$4)+IF(CW934+CY934&gt;=11,Fixo/30*GA$4+(CW934+CY934-10)*Crechee/30*GA$4,0),IF(C931=2,IF(CX931+CX932+CX933+CX934+CZ931+CZ932+CZ933+CZ934=1,Cadeirante/30*GA$4,IF(CX931+CX932+CX933+CX934+CZ931+CZ932+CZ933+CZ934=2,Fixo/30*GA$4,IF(CX931+CX932+CX933+CX934+CZ931+CZ932+CZ933+CZ934&gt;2,Fixo/30*GA$4+(CX931+CX932+CX933+CX934+CZ931+CZ932+CZ933+CZ934-2)*Cadeirante/30*GA$4)))+(CW931+CW932+CW933+CY931+CY932+CY933)*Percapita/30*GA$4+(CW934+CY934)*Crechee/30*GA$4,IF(C931=1,IF(CW931+CW932+CW933+CX931+CX932+CX933+CY931+CY932+CY933+CZ931+CZ932+CZ933&lt;=15,(CW931+CW932+CW933+CY931+CY932+CY933)*Percapita/30*GA$4,IF(CW931+CW932+CW933+CX931+CX932+CX933+CY931+CY932+CY933+CZ931+CZ932+CZ933&gt;=16,Fixo/30*GA$4+(CW931+CW932+CW933+CX931+CX932+CX933+CY931+CY932+CY933+CZ931+CZ932-16)*Percapita/30*GA$4))))))</f>
        <v>0</v>
      </c>
      <c r="GB931" s="177">
        <f>IF(C931=4,SUM(DA931+DA932+DA933+DC931+DC932+DC933)*Percapita/30*GB$4+(DB931+DB932+DB933+DD931+DD932+DD933)*Cadeirante/30*GB$4,IF(C931=3,IF(DA934+DC934=10,Fixo/30*GB$4+(DA931+DA932+DA933+DC931+DC932+DC933)*Percapita/30*GB$4+(DB934+DD934)*Cadeirante/30*GB$4,IF(DA934+DC934&lt;=9,(DA934+DC934)*Crechee/30*GB$4)+(DB934+DD934)*Cadeirante/30*GB$4+(DA931+DA932+DA933+DC931+DC932+DC933)*Percapita/30*GB$4)+IF(DA934+DC934&gt;=11,Fixo/30*GB$4+(DA934+DC934-10)*Crechee/30*GB$4,0),IF(C931=2,IF(DB931+DB932+DB933+DB934+DD931+DD932+DD933+DD934=1,Cadeirante/30*GB$4,IF(DB931+DB932+DB933+DB934+DD931+DD932+DD933+DD934=2,Fixo/30*GB$4,IF(DB931+DB932+DB933+DB934+DD931+DD932+DD933+DD934&gt;2,Fixo/30*GB$4+(DB931+DB932+DB933+DB934+DD931+DD932+DD933+DD934-2)*Cadeirante/30*GB$4)))+(DA931+DA932+DA933+DC931+DC932+DC933)*Percapita/30*GB$4+(DA934+DC934)*Crechee/30*GB$4,IF(C931=1,IF(DA931+DA932+DA933+DB931+DB932+DB933+DC931+DC932+DC933+DD931+DD932+DD933&lt;=15,(DA931+DA932+DA933+DC931+DC932+DC933)*Percapita/30*GB$4,IF(DA931+DA932+DA933+DB931+DB932+DB933+DC931+DC932+DC933+DD931+DD932+DD933&gt;=16,Fixo/30*GB$4+(DA931+DA932+DA933+DB931+DB932+DB933+DC931+DC932+DC933+DD931+DD932-16)*Percapita/30*GB$4))))))</f>
        <v>0</v>
      </c>
      <c r="GC931" s="177">
        <f>IF(C931=4,SUM(DE931+DE932+DE933+DG931+DG932+DG933)*Percapita/30*GC$4+(DF931+DF932+DF933+DH931+DH932+DH933)*Cadeirante/30*GC$4,IF(C931=3,IF(DE934+DG934=10,Fixo/30*GC$4+(DE931+DE932+DE933+DG931+DG932+DG933)*Percapita/30*GC$4+(DF934+DH934)*Cadeirante/30*GC$4,IF(DE934+DG934&lt;=9,(DE934+DG934)*Crechee/30*GC$4)+(DF934+DH934)*Cadeirante/30*GC$4+(DE931+DE932+DE933+DG931+DG932+DG933)*Percapita/30*GC$4)+IF(DE934+DG934&gt;=11,Fixo/30*GC$4+(DE934+DG934-10)*Crechee/30*GC$4,0),IF(C931=2,IF(DF931+DF932+DF933+DF934+DH931+DH932+DH933+DH934=1,Cadeirante/30*GC$4,IF(DF931+DF932+DF933+DF934+DH931+DH932+DH933+DH934=2,Fixo/30*GC$4,IF(DF931+DF932+DF933+DF934+DH931+DH932+DH933+DH934&gt;2,Fixo/30*GC$4+(DF931+DF932+DF933+DF934+DH931+DH932+DH933+DH934-2)*Cadeirante/30*GC$4)))+(DE931+DE932+DE933+DG931+DG932+DG933)*Percapita/30*GC$4+(DE934+DG934)*Crechee/30*GC$4,IF(C931=1,IF(DE931+DE932+DE933+DF931+DF932+DF933+DG931+DG932+DG933+DH931+DH932+DH933&lt;=15,(DE931+DE932+DE933+DG931+DG932+DG933)*Percapita/30*GC$4,IF(DE931+DE932+DE933+DF931+DF932+DF933+DG931+DG932+DG933+DH931+DH932+DH933&gt;=16,Fixo/30*GC$4+(DE931+DE932+DE933+DF931+DF932+DF933+DG931+DG932+DG933+DH931+DH932-16)*Percapita/30*GC$4))))))</f>
        <v>0</v>
      </c>
      <c r="GD931" s="177">
        <f>IF(C931=4,SUM(DI931+DI932+DI933+DK931+DK932+DK933)*Percapita/30*GD$4+(DJ931+DJ932+DJ933+DL931+DL932+DL933)*Cadeirante/30*GD$4,IF(C931=3,IF(DI934+DK934=10,Fixo/30*GD$4+(DI931+DI932+DI933+DK931+DK932+DK933)*Percapita/30*GD$4+(DJ934+DL934)*Cadeirante/30*GD$4,IF(DI934+DK934&lt;=9,(DI934+DK934)*Crechee/30*GD$4)+(DJ934+DL934)*Cadeirante/30*GD$4+(DI931+DI932+DI933+DK931+DK932+DK933)*Percapita/30*GD$4)+IF(DI934+DK934&gt;=11,Fixo/30*GD$4+(DI934+DK934-10)*Crechee/30*GD$4,0),IF(C931=2,IF(DJ931+DJ932+DJ933+DJ934+DL931+DL932+DL933+DL934=1,Cadeirante/30*GD$4,IF(DJ931+DJ932+DJ933+DJ934+DL931+DL932+DL933+DL934=2,Fixo/30*GD$4,IF(DJ931+DJ932+DJ933+DJ934+DL931+DL932+DL933+DL934&gt;2,Fixo/30*GD$4+(DJ931+DJ932+DJ933+DJ934+DL931+DL932+DL933+DL934-2)*Cadeirante/30*GD$4)))+(DI931+DI932+DI933+DK931+DK932+DK933)*Percapita/30*GD$4+(DI934+DK934)*Crechee/30*GD$4,IF(C931=1,IF(DI931+DI932+DI933+DJ931+DJ932+DJ933+DK931+DK932+DK933+DL931+DL932+DL933&lt;=15,(DI931+DI932+DI933+DK931+DK932+DK933)*Percapita/30*GD$4,IF(DI931+DI932+DI933+DJ931+DJ932+DJ933+DK931+DK932+DK933+DL931+DL932+DL933&gt;=16,Fixo/30*GD$4+(DI931+DI932+DI933+DJ931+DJ932+DJ933+DK931+DK932+DK933+DL931+DL932-16)*Percapita/30*GD$4))))))</f>
        <v>0</v>
      </c>
      <c r="GE931" s="177">
        <f>IF(C931=4,SUM(DM931+DM932+DM933+DO931+DO932+DO933)*Percapita/30*GE$4+(DN931+DN932+DN933+DP931+DP932+DP933)*Cadeirante/30*GE$4,IF(C931=3,IF(DM934+DO934=10,Fixo/30*GE$4+(DM931+DM932+DM933+DO931+DO932+DO933)*Percapita/30*GE$4+(DN934+DP934)*Cadeirante/30*GE$4,IF(DM934+DO934&lt;=9,(DM934+DO934)*Crechee/30*GE$4)+(DN934+DP934)*Cadeirante/30*GE$4+(DM931+DM932+DM933+DO931+DO932+DO933)*Percapita/30*GE$4)+IF(DM934+DO934&gt;=11,Fixo/30*GE$4+(DM934+DO934-10)*Crechee/30*GE$4,0),IF(C931=2,IF(DN931+DN932+DN933+DN934+DP931+DP932+DP933+DP934=1,Cadeirante/30*GE$4,IF(DN931+DN932+DN933+DN934+DP931+DP932+DP933+DP934=2,Fixo/30*GE$4,IF(DN931+DN932+DN933+DN934+DP931+DP932+DP933+DP934&gt;2,Fixo/30*GE$4+(DN931+DN932+DN933+DN934+DP931+DP932+DP933+DP934-2)*Cadeirante/30*GE$4)))+(DM931+DM932+DM933+DO931+DO932+DO933)*Percapita/30*GE$4+(DM934+DO934)*Crechee/30*GE$4,IF(C931=1,IF(DM931+DM932+DM933+DN931+DN932+DN933+DO931+DO932+DO933+DP931+DP932+DP933&lt;=15,(DM931+DM932+DM933+DO931+DO932+DO933)*Percapita/30*GE$4,IF(DM931+DM932+DM933+DN931+DN932+DN933+DO931+DO932+DO933+DP931+DP932+DP933&gt;=16,Fixo/30*GE$4+(DM931+DM932+DM933+DN931+DN932+DN933+DO931+DO932+DO933+DP931+DP932-16)*Percapita/30*GE$4))))))</f>
        <v>0</v>
      </c>
      <c r="GF931" s="177">
        <f>IF(C931=4,SUM(DQ931+DQ932+DQ933+DS931+DS932+DS933)*Percapita/30*GF$4+(DR931+DR932+DR933+DT931+DT932+DT933)*Cadeirante/30*GF$4,IF(C931=3,IF(DQ934+DS934=10,Fixo/30*GF$4+(DQ931+DQ932+DQ933+DS931+DS932+DS933)*Percapita/30*GF$4+(DR934+DT934)*Cadeirante/30*GF$4,IF(DQ934+DS934&lt;=9,(DQ934+DS934)*Crechee/30*GF$4)+(DR934+DT934)*Cadeirante/30*GF$4+(DQ931+DQ932+DQ933+DS931+DS932+DS933)*Percapita/30*GF$4)+IF(DQ934+DS934&gt;=11,Fixo/30*GF$4+(DQ934+DS934-10)*Crechee/30*GF$4,0),IF(C931=2,IF(DR931+DR932+DR933+DR934+DT931+DT932+DT933+DT934=1,Cadeirante/30*GF$4,IF(DR931+DR932+DR933+DR934+DT931+DT932+DT933+DT934=2,Fixo/30*GF$4,IF(DR931+DR932+DR933+DR934+DT931+DT932+DT933+DT934&gt;2,Fixo/30*GF$4+(DR931+DR932+DR933+DR934+DT931+DT932+DT933+DT934-2)*Cadeirante/30*GF$4)))+(DQ931+DQ932+DQ933+DS931+DS932+DS933)*Percapita/30*GF$4+(DQ934+DS934)*Crechee/30*GF$4,IF(C931=1,IF(DQ931+DQ932+DQ933+DR931+DR932+DR933+DS931+DS932+DS933+DT931+DT932+DT933&lt;=15,(DQ931+DQ932+DQ933+DS931+DS932+DS933)*Percapita/30*GF$4,IF(DQ931+DQ932+DQ933+DR931+DR932+DR933+DS931+DS932+DS933+DT931+DT932+DT933&gt;=16,Fixo/30*GF$4+(DQ931+DQ932+DQ933+DR931+DR932+DR933+DS931+DS932+DS933+DT931+DT932-16)*Percapita/30*GF$4))))))</f>
        <v>0</v>
      </c>
      <c r="GG931" s="177">
        <f>IF(C931=4,SUM(DU931+DU932+DU933+DW931+DW932+DW933)*Percapita/30*GG$4+(DV931+DV932+DV933+DX931+DX932+DX933)*Cadeirante/30*GG$4,IF(C931=3,IF(DU934+DW934=10,Fixo/30*GG$4+(DU931+DU932+DU933+DW931+DW932+DW933)*Percapita/30*GG$4+(DV934+DX934)*Cadeirante/30*GG$4,IF(DU934+DW934&lt;=9,(DU934+DW934)*Crechee/30*GG$4)+(DV934+DX934)*Cadeirante/30*GG$4+(DU931+DU932+DU933+DW931+DW932+DW933)*Percapita/30*GG$4)+IF(DU934+DW934&gt;=11,Fixo/30*GG$4+(DU934+DW934-10)*Crechee/30*GG$4,0),IF(C931=2,IF(DV931+DV932+DV933+DV934+DX931+DX932+DX933+DX934=1,Cadeirante/30*GG$4,IF(DV931+DV932+DV933+DV934+DX931+DX932+DX933+DX934=2,Fixo/30*GG$4,IF(DV931+DV932+DV933+DV934+DX931+DX932+DX933+DX934&gt;2,Fixo/30*GG$4+(DV931+DV932+DV933+DV934+DX931+DX932+DX933+DX934-2)*Cadeirante/30*GG$4)))+(DU931+DU932+DU933+DW931+DW932+DW933)*Percapita/30*GG$4+(DU934+DW934)*Crechee/30*GG$4,IF(C931=1,IF(DU931+DU932+DU933+DV931+DV932+DV933+DW931+DW932+DW933+DX931+DX932+DX933&lt;=15,(DU931+DU932+DU933+DW931+DW932+DW933)*Percapita/30*GG$4,IF(DU931+DU932+DU933+DV931+DV932+DV933+DW931+DW932+DW933+DX931+DX932+DX933&gt;=16,Fixo/30*GG$4+(DU931+DU932+DU933+DV931+DV932+DV933+DW931+DW932+DW933+DX931+DX932-16)*Percapita/30*GG$4))))))</f>
        <v>0</v>
      </c>
      <c r="GH931" s="177">
        <f>IF(C931=4,SUM(DY931+DY932+DY933+EA931+EA932+EA933)*Percapita/30*GH$4+(DZ931+DZ932+DZ933+EB931+EB932+EB933)*Cadeirante/30*GH$4,IF(C931=3,IF(DY934+EA934=10,Fixo/30*GH$4+(DY931+DY932+DY933+EA931+EA932+EA933)*Percapita/30*GH$4+(DZ934+EB934)*Cadeirante/30*GH$4,IF(DY934+EA934&lt;=9,(DY934+EA934)*Crechee/30*GH$4)+(DZ934+EB934)*Cadeirante/30*GH$4+(DY931+DY932+DY933+EA931+EA932+EA933)*Percapita/30*GH$4)+IF(DY934+EA934&gt;=11,Fixo/30*GH$4+(DY934+EA934-10)*Crechee/30*GH$4,0),IF(C931=2,IF(DZ931+DZ932+DZ933+DZ934+EB931+EB932+EB933+EB934=1,Cadeirante/30*GH$4,IF(DZ931+DZ932+DZ933+DZ934+EB931+EB932+EB933+EB934=2,Fixo/30*GH$4,IF(DZ931+DZ932+DZ933+DZ934+EB931+EB932+EB933+EB934&gt;2,Fixo/30*GH$4+(DZ931+DZ932+DZ933+DZ934+EB931+EB932+EB933+EB934-2)*Cadeirante/30*GH$4)))+(DY931+DY932+DY933+EA931+EA932+EA933)*Percapita/30*GH$4+(DY934+EA934)*Crechee/30*GH$4,IF(C931=1,IF(DY931+DY932+DY933+DZ931+DZ932+DZ933+EA931+EA932+EA933+EB931+EB932+EB933&lt;=15,(DY931+DY932+DY933+EA931+EA932+EA933)*Percapita/30*GH$4,IF(DY931+DY932+DY933+DZ931+DZ932+DZ933+EA931+EA932+EA933+EB931+EB932+EB933&gt;=16,Fixo/30*GH$4+(DY931+DY932+DY933+DZ931+DZ932+DZ933+EA931+EA932+EA933+EB931+EB932-16)*Percapita/30*GH$4))))))</f>
        <v>-25.682000000000002</v>
      </c>
      <c r="GI931" s="177">
        <f>IF(C931=4,SUM(EC931+EC932+EC933+EE931+EE932+EE933)*Percapita/30*GI$4+(ED931+ED932+ED933+EF931+EF932+EF933)*Cadeirante/30*GI$4,IF(C931=3,IF(EC934+EE934=10,Fixo/30*GI$4+(EC931+EC932+EC933+EE931+EE932+EE933)*Percapita/30*GI$4+(ED934+EF934)*Cadeirante/30*GI$4,IF(EC934+EE934&lt;=9,(EC934+EE934)*Crechee/30*GI$4)+(ED934+EF934)*Cadeirante/30*GI$4+(EC931+EC932+EC933+EE931+EE932+EE933)*Percapita/30*GI$4)+IF(EC934+EE934&gt;=11,Fixo/30*GI$4+(EC934+EE934-10)*Crechee/30*GI$4,0),IF(C931=2,IF(ED931+ED932+ED933+ED934+EF931+EF932+EF933+EF934=1,Cadeirante/30*GI$4,IF(ED931+ED932+ED933+ED934+EF931+EF932+EF933+EF934=2,Fixo/30*GI$4,IF(ED931+ED932+ED933+ED934+EF931+EF932+EF933+EF934&gt;2,Fixo/30*GI$4+(ED931+ED932+ED933+ED934+EF931+EF932+EF933+EF934-2)*Cadeirante/30*GI$4)))+(EC931+EC932+EC933+EE931+EE932+EE933)*Percapita/30*GI$4+(EC934+EE934)*Crechee/30*GI$4,IF(C931=1,IF(EC931+EC932+EC933+ED931+ED932+ED933+EE931+EE932+EE933+EF931+EF932+EF933&lt;=15,(EC931+EC932+EC933+EE931+EE932+EE933)*Percapita/30*GI$4,IF(EC931+EC932+EC933+ED931+ED932+ED933+EE931+EE932+EE933+EF931+EF932+EF933&gt;=16,Fixo/30*GI$4+(EC931+EC932+EC933+ED931+ED932+ED933+EE931+EE932+EE933+EF931+EF932-16)*Percapita/30*GI$4))))))</f>
        <v>0</v>
      </c>
      <c r="GJ931" s="177">
        <f>IF(C931=4,SUM(EG931+EG932+EG933+EI931+EI932+EI933)*Percapita/30*GJ$4+(EH931+EH932+EH933+EJ931+EJ932+EJ933)*Cadeirante/30*GJ$4,IF(C931=3,IF(EG934+EI934=10,Fixo/30*GJ$4+(EG931+EG932+EG933+EI931+EI932+EI933)*Percapita/30*GJ$4+(EH934+EJ934)*Cadeirante/30*GJ$4,IF(EG934+EI934&lt;=9,(EG934+EI934)*Crechee/30*GJ$4)+(EH934+EJ934)*Cadeirante/30*GJ$4+(EG931+EG932+EG933+EI931+EI932+EI933)*Percapita/30*GJ$4)+IF(EG934+EI934&gt;=11,Fixo/30*GJ$4+(EG934+EI934-10)*Crechee/30*GJ$4,0),IF(C931=2,IF(EH931+EH932+EH933+EH934+EJ931+EJ932+EJ933+EJ934=1,Cadeirante/30*GJ$4,IF(EH931+EH932+EH933+EH934+EJ931+EJ932+EJ933+EJ934=2,Fixo/30*GJ$4,IF(EH931+EH932+EH933+EH934+EJ931+EJ932+EJ933+EJ934&gt;2,Fixo/30*GJ$4+(EH931+EH932+EH933+EH934+EJ931+EJ932+EJ933+EJ934-2)*Cadeirante/30*GJ$4)))+(EG931+EG932+EG933+EI931+EI932+EI933)*Percapita/30*GJ$4+(EG934+EI934)*Crechee/30*GJ$4,IF(C931=1,IF(EG931+EG932+EG933+EH931+EH932+EH933+EI931+EI932+EI933+EJ931+EJ932+EJ933&lt;=15,(EG931+EG932+EG933+EI931+EI932+EI933)*Percapita/30*GJ$4,IF(EG931+EG932+EG933+EH931+EH932+EH933+EI931+EI932+EI933+EJ931+EJ932+EJ933&gt;=16,Fixo/30*GJ$4+(EG931+EG932+EG933+EH931+EH932+EH933+EI931+EI932+EI933+EJ931+EJ932-16)*Percapita/30*GJ$4))))))</f>
        <v>0</v>
      </c>
      <c r="GK931" s="178"/>
      <c r="GL931" s="103">
        <f t="shared" si="1038"/>
        <v>0</v>
      </c>
      <c r="GM931" s="124"/>
      <c r="GN931" s="104">
        <f>SUMIF(V931:V934,"&lt;0")*Cadeirante/30*GN$4+SUMIF(X931:X934,"&lt;0")*Cadeirante/30*GN$4</f>
        <v>0</v>
      </c>
      <c r="GO931" s="104">
        <f>SUMIF(Z931:Z934,"&lt;0")*Cadeirante/30*GO$4+SUMIF(AB931:AB934,"&lt;0")*Cadeirante/30*GO$4</f>
        <v>0</v>
      </c>
      <c r="GP931" s="104">
        <f>SUMIF(AD931:AD934,"&lt;0")*Cadeirante/30*GP$4+SUMIF(AF931:AF934,"&lt;0")*Cadeirante/30*GP$4</f>
        <v>0</v>
      </c>
      <c r="GQ931" s="104">
        <f>SUMIF(AH931:AH934,"&lt;0")*Cadeirante/30*GQ$4+SUMIF(AJ931:AJ934,"&lt;0")*Cadeirante/30*GQ$4</f>
        <v>0</v>
      </c>
      <c r="GR931" s="104">
        <f>SUMIF(AL931:AL934,"&lt;0")*Cadeirante/30*GR$4+SUMIF(AN931:AN934,"&lt;0")*Cadeirante/30*GR$4</f>
        <v>0</v>
      </c>
      <c r="GS931" s="104">
        <f>SUMIF(AP931:AP934,"&lt;0")*Cadeirante/30*GS$4+SUMIF(AR931:AR934,"&lt;0")*Cadeirante/30*GS$4</f>
        <v>0</v>
      </c>
      <c r="GT931" s="104">
        <f>SUMIF(AT931:AT934,"&lt;0")*Cadeirante/30*GT$4+SUMIF(AV931:AV934,"&lt;0")*Cadeirante/30*GT$4</f>
        <v>0</v>
      </c>
      <c r="GU931" s="104">
        <f>SUMIF(AX931:AX934,"&lt;0")*Cadeirante/30*GU$4+SUMIF(AZ931:AZ934,"&lt;0")*Cadeirante/30*GU$4</f>
        <v>0</v>
      </c>
      <c r="GV931" s="104">
        <f>SUMIF(BB931:BB934,"&lt;0")*Cadeirante/30*GV$4+SUMIF(BD931:BD934,"&lt;0")*Cadeirante/30*GV$4</f>
        <v>0</v>
      </c>
      <c r="GW931" s="104">
        <f>SUMIF(BF931:BF934,"&lt;0")*Cadeirante/30*GW$4+SUMIF(BH931:BH934,"&lt;0")*Cadeirante/30*GW$4</f>
        <v>0</v>
      </c>
      <c r="GX931" s="104">
        <f>SUMIF(BJ931:BJ934,"&lt;0")*Cadeirante/30*GX$4+SUMIF(BL931:BL934,"&lt;0")*Cadeirante/30*GX$4</f>
        <v>0</v>
      </c>
      <c r="GY931" s="104">
        <f>SUMIF(BN931:BN934,"&lt;0")*Cadeirante/30*GY$4+SUMIF(BP931:BP934,"&lt;0")*Cadeirante/30*GY$4</f>
        <v>0</v>
      </c>
      <c r="GZ931" s="104">
        <f>SUMIF(BR931:BR934,"&lt;0")*Cadeirante/30*GZ$4+SUMIF(BT931:BT934,"&lt;0")*Cadeirante/30*GZ$4</f>
        <v>0</v>
      </c>
      <c r="HA931" s="104">
        <f>SUMIF(BV931:BV934,"&lt;0")*Cadeirante/30*HA$4+SUMIF(BX931:BX934,"&lt;0")*Cadeirante/30*HA$4</f>
        <v>0</v>
      </c>
      <c r="HB931" s="104">
        <f>SUMIF(BZ931:BZ934,"&lt;0")*Cadeirante/30*HB$4+SUMIF(CB931:CB934,"&lt;0")*Cadeirante/30*HB$4</f>
        <v>0</v>
      </c>
      <c r="HC931" s="104">
        <f>SUMIF(CD931:CD934,"&lt;0")*Cadeirante/30*HC$4+SUMIF(CF931:CF934,"&lt;0")*Cadeirante/30*HC$4</f>
        <v>0</v>
      </c>
      <c r="HD931" s="104">
        <f>SUMIF(CH931:CH934,"&lt;0")*Cadeirante/30*HD$4+SUMIF(CJ931:CJ934,"&lt;0")*Cadeirante/30*HD$4</f>
        <v>0</v>
      </c>
      <c r="HE931" s="104">
        <f>SUMIF(CL931:CL934,"&lt;0")*Cadeirante/30*HE$4+SUMIF(CN931:CN934,"&lt;0")*Cadeirante/30*HE$4</f>
        <v>0</v>
      </c>
      <c r="HF931" s="104">
        <f>SUMIF(CP931:CP934,"&lt;0")*Cadeirante/30*HF$4+SUMIF(CR931:CR934,"&lt;0")*Cadeirante/30*HF$4</f>
        <v>0</v>
      </c>
      <c r="HG931" s="104">
        <f>SUMIF(CT931:CT934,"&lt;0")*Cadeirante/30*HG$4+SUMIF(CV931:CV934,"&lt;0")*Cadeirante/30*HG$4</f>
        <v>0</v>
      </c>
      <c r="HH931" s="104">
        <f>SUMIF(CX931:CX934,"&lt;0")*Cadeirante/30*HH$4+SUMIF(CZ931:CZ934,"&lt;0")*Cadeirante/30*HH$4</f>
        <v>0</v>
      </c>
      <c r="HI931" s="104">
        <f>SUMIF(DB931:DB934,"&lt;0")*Cadeirante/30*HI$4+SUMIF(DD931:DD934,"&lt;0")*Cadeirante/30*HI$4</f>
        <v>0</v>
      </c>
      <c r="HJ931" s="104">
        <f>SUMIF(DF931:DF934,"&lt;0")*Cadeirante/30*HJ$4+SUMIF(DH931:DH934,"&lt;0")*Cadeirante/30*HJ$4</f>
        <v>0</v>
      </c>
      <c r="HK931" s="104">
        <f>SUMIF(DJ931:DJ934,"&lt;0")*Cadeirante/30*HK$4+SUMIF(DL931:DL934,"&lt;0")*Cadeirante/30*HK$4</f>
        <v>0</v>
      </c>
      <c r="HL931" s="104">
        <f>SUMIF(DN931:DN934,"&lt;0")*Cadeirante/30*HL$4+SUMIF(DP931:DP934,"&lt;0")*Cadeirante/30*HL$4</f>
        <v>0</v>
      </c>
      <c r="HM931" s="104">
        <f>SUMIF(DR931:DR934,"&lt;0")*Cadeirante/30*HM$4+SUMIF(DT931:DT934,"&lt;0")*Cadeirante/30*HM$4</f>
        <v>0</v>
      </c>
      <c r="HN931" s="104">
        <f>SUMIF(DV931:DV934,"&lt;0")*Cadeirante/30*HN$4+SUMIF(DX931:DX934,"&lt;0")*Cadeirante/30*HN$4</f>
        <v>0</v>
      </c>
      <c r="HO931" s="104">
        <f>SUMIF(DZ931:DZ934,"&lt;0")*Cadeirante/30*HO$4+SUMIF(EB931:EB934,"&lt;0")*Cadeirante/30*HO$4</f>
        <v>0</v>
      </c>
      <c r="HP931" s="104">
        <f>SUMIF(ED931:ED934,"&lt;0")*Cadeirante/30*HP$4+SUMIF(EF931:EF934,"&lt;0")*Cadeirante/30*HP$4</f>
        <v>0</v>
      </c>
      <c r="HQ931" s="64"/>
      <c r="HR931" s="64"/>
      <c r="HS931" s="64"/>
      <c r="HT931" s="64"/>
      <c r="HU931" s="64"/>
      <c r="HV931" s="64"/>
      <c r="HW931" s="176">
        <v>17629.309999999998</v>
      </c>
      <c r="HX931" s="64"/>
      <c r="HY931" s="280">
        <f>IF(ISTEXT(EM931), VALUE(EM931), EM931)</f>
        <v>0</v>
      </c>
      <c r="HZ931" s="280">
        <f>IF(ISTEXT(EN931), VALUE(EN931), EN931)</f>
        <v>0</v>
      </c>
      <c r="IA931" s="280">
        <f>IF(ISTEXT(EO931), VALUE(EO931), EO931)</f>
        <v>3256.076</v>
      </c>
      <c r="IB931" s="64" t="b">
        <f>HW931=FE931</f>
        <v>0</v>
      </c>
      <c r="IC931" s="64"/>
    </row>
    <row r="932" spans="1:237" s="106" customFormat="1" ht="22.5" customHeight="1" x14ac:dyDescent="0.25">
      <c r="A932" s="368" t="s">
        <v>4009</v>
      </c>
      <c r="B932" s="369" t="s">
        <v>4010</v>
      </c>
      <c r="C932" s="370" t="s">
        <v>3229</v>
      </c>
      <c r="D932" s="371" t="s">
        <v>4011</v>
      </c>
      <c r="E932" s="371" t="s">
        <v>4012</v>
      </c>
      <c r="F932" s="372" t="s">
        <v>3222</v>
      </c>
      <c r="G932" s="372" t="s">
        <v>3223</v>
      </c>
      <c r="H932" s="373" t="s">
        <v>257</v>
      </c>
      <c r="I932" s="374" t="s">
        <v>4013</v>
      </c>
      <c r="J932" s="421" t="s">
        <v>3227</v>
      </c>
      <c r="K932" s="421" t="s">
        <v>3230</v>
      </c>
      <c r="L932" s="329">
        <f>CONTINUA!BV932</f>
        <v>43</v>
      </c>
      <c r="M932" s="329">
        <f>CONTINUA!BW932</f>
        <v>0</v>
      </c>
      <c r="N932" s="657"/>
      <c r="O932" s="658" t="s">
        <v>4247</v>
      </c>
      <c r="P932" s="659" t="s">
        <v>206</v>
      </c>
      <c r="Q932" s="400">
        <v>65</v>
      </c>
      <c r="R932" s="401"/>
      <c r="S932" s="400">
        <v>2</v>
      </c>
      <c r="T932" s="401"/>
      <c r="U932" s="400"/>
      <c r="V932" s="401"/>
      <c r="W932" s="400"/>
      <c r="X932" s="401"/>
      <c r="Y932" s="400"/>
      <c r="Z932" s="401"/>
      <c r="AA932" s="400"/>
      <c r="AB932" s="401"/>
      <c r="AC932" s="400"/>
      <c r="AD932" s="401"/>
      <c r="AE932" s="400"/>
      <c r="AF932" s="401"/>
      <c r="AG932" s="400">
        <v>1</v>
      </c>
      <c r="AH932" s="401"/>
      <c r="AI932" s="400"/>
      <c r="AJ932" s="401"/>
      <c r="AK932" s="400"/>
      <c r="AL932" s="401"/>
      <c r="AM932" s="400"/>
      <c r="AN932" s="401"/>
      <c r="AO932" s="400"/>
      <c r="AP932" s="401"/>
      <c r="AQ932" s="400"/>
      <c r="AR932" s="401"/>
      <c r="AS932" s="400"/>
      <c r="AT932" s="401"/>
      <c r="AU932" s="400"/>
      <c r="AV932" s="401"/>
      <c r="AW932" s="400"/>
      <c r="AX932" s="401"/>
      <c r="AY932" s="400"/>
      <c r="AZ932" s="401"/>
      <c r="BA932" s="400"/>
      <c r="BB932" s="401"/>
      <c r="BC932" s="400"/>
      <c r="BD932" s="401"/>
      <c r="BE932" s="400"/>
      <c r="BF932" s="401"/>
      <c r="BG932" s="400"/>
      <c r="BH932" s="401"/>
      <c r="BI932" s="400"/>
      <c r="BJ932" s="401"/>
      <c r="BK932" s="400"/>
      <c r="BL932" s="401"/>
      <c r="BM932" s="400"/>
      <c r="BN932" s="401"/>
      <c r="BO932" s="400"/>
      <c r="BP932" s="401"/>
      <c r="BQ932" s="400"/>
      <c r="BR932" s="401"/>
      <c r="BS932" s="400"/>
      <c r="BT932" s="401"/>
      <c r="BU932" s="400"/>
      <c r="BV932" s="401"/>
      <c r="BW932" s="400"/>
      <c r="BX932" s="401"/>
      <c r="BY932" s="400"/>
      <c r="BZ932" s="401"/>
      <c r="CA932" s="400"/>
      <c r="CB932" s="401"/>
      <c r="CC932" s="400"/>
      <c r="CD932" s="401"/>
      <c r="CE932" s="400"/>
      <c r="CF932" s="401"/>
      <c r="CG932" s="400"/>
      <c r="CH932" s="401"/>
      <c r="CI932" s="400"/>
      <c r="CJ932" s="401"/>
      <c r="CK932" s="400"/>
      <c r="CL932" s="401"/>
      <c r="CM932" s="400"/>
      <c r="CN932" s="401"/>
      <c r="CO932" s="400"/>
      <c r="CP932" s="401"/>
      <c r="CQ932" s="400"/>
      <c r="CR932" s="401"/>
      <c r="CS932" s="400"/>
      <c r="CT932" s="401"/>
      <c r="CU932" s="400"/>
      <c r="CV932" s="401"/>
      <c r="CW932" s="400"/>
      <c r="CX932" s="401"/>
      <c r="CY932" s="400"/>
      <c r="CZ932" s="401"/>
      <c r="DA932" s="400"/>
      <c r="DB932" s="401"/>
      <c r="DC932" s="400"/>
      <c r="DD932" s="401"/>
      <c r="DE932" s="400"/>
      <c r="DF932" s="401"/>
      <c r="DG932" s="400"/>
      <c r="DH932" s="401"/>
      <c r="DI932" s="400"/>
      <c r="DJ932" s="401"/>
      <c r="DK932" s="400"/>
      <c r="DL932" s="401"/>
      <c r="DM932" s="400"/>
      <c r="DN932" s="401"/>
      <c r="DO932" s="400"/>
      <c r="DP932" s="401"/>
      <c r="DQ932" s="400"/>
      <c r="DR932" s="401"/>
      <c r="DS932" s="400"/>
      <c r="DT932" s="401"/>
      <c r="DU932" s="400"/>
      <c r="DV932" s="401"/>
      <c r="DW932" s="400"/>
      <c r="DX932" s="401"/>
      <c r="DY932" s="400">
        <v>-1</v>
      </c>
      <c r="DZ932" s="401"/>
      <c r="EA932" s="400"/>
      <c r="EB932" s="401"/>
      <c r="EC932" s="400"/>
      <c r="ED932" s="401"/>
      <c r="EE932" s="400"/>
      <c r="EF932" s="401"/>
      <c r="EG932" s="400"/>
      <c r="EH932" s="401"/>
      <c r="EI932" s="400"/>
      <c r="EJ932" s="447"/>
      <c r="EK932" s="511"/>
      <c r="EL932" s="514"/>
      <c r="EM932" s="448"/>
      <c r="EN932" s="344"/>
      <c r="EO932" s="345"/>
      <c r="EP932" s="171">
        <f t="shared" si="1030"/>
        <v>65</v>
      </c>
      <c r="EQ932" s="171">
        <f t="shared" si="1031"/>
        <v>0</v>
      </c>
      <c r="ER932" s="171">
        <f t="shared" si="1032"/>
        <v>2</v>
      </c>
      <c r="ES932" s="171">
        <f t="shared" si="1033"/>
        <v>0</v>
      </c>
      <c r="ET932" s="171">
        <f t="shared" si="1034"/>
        <v>0</v>
      </c>
      <c r="EU932" s="171">
        <f t="shared" si="1035"/>
        <v>0</v>
      </c>
      <c r="EV932" s="172">
        <f t="shared" si="1036"/>
        <v>67</v>
      </c>
      <c r="EW932" s="173"/>
      <c r="EX932" s="248">
        <f t="shared" si="1062"/>
        <v>0</v>
      </c>
      <c r="EY932" s="174">
        <f>(L932*regular)+(M932*Cadeirantee)</f>
        <v>414.52000000000004</v>
      </c>
      <c r="EZ932" s="249">
        <f>SUMIF(FG932:GJ932,"&gt;0")</f>
        <v>0</v>
      </c>
      <c r="FA932" s="249">
        <f>SUMIF(FG932:GJ932,"&lt;0")+SUMIF(GN932:HP932,"&lt;0")</f>
        <v>0</v>
      </c>
      <c r="FB932" s="174">
        <v>0</v>
      </c>
      <c r="FC932" s="126">
        <f>N932*km*'VALORES TABELA'!$B$13</f>
        <v>0</v>
      </c>
      <c r="FD932" s="250">
        <f t="shared" ref="FD932:FD935" si="1063">GL932</f>
        <v>0</v>
      </c>
      <c r="FE932" s="105"/>
      <c r="FF932" s="119"/>
      <c r="FG932" s="119"/>
      <c r="FH932" s="119"/>
      <c r="FI932" s="119"/>
      <c r="FJ932" s="119"/>
      <c r="FK932" s="119"/>
      <c r="FL932" s="119"/>
      <c r="FM932" s="119"/>
      <c r="FN932" s="119"/>
      <c r="FO932" s="119"/>
      <c r="FP932" s="119"/>
      <c r="FQ932" s="119"/>
      <c r="FR932" s="119"/>
      <c r="FS932" s="119"/>
      <c r="FT932" s="119"/>
      <c r="FU932" s="119"/>
      <c r="FV932" s="119"/>
      <c r="FW932" s="119"/>
      <c r="FX932" s="119"/>
      <c r="FY932" s="119"/>
      <c r="FZ932" s="119"/>
      <c r="GA932" s="119"/>
      <c r="GB932" s="119"/>
      <c r="GC932" s="119"/>
      <c r="GD932" s="119"/>
      <c r="GE932" s="119"/>
      <c r="GF932" s="119"/>
      <c r="GG932" s="119"/>
      <c r="GH932" s="119"/>
      <c r="GI932" s="119"/>
      <c r="GJ932" s="119"/>
      <c r="GK932" s="251"/>
      <c r="GL932" s="103">
        <f t="shared" si="1038"/>
        <v>0</v>
      </c>
      <c r="GM932" s="124"/>
      <c r="GN932" s="104"/>
      <c r="GO932" s="104"/>
      <c r="GP932" s="104"/>
      <c r="GQ932" s="104"/>
      <c r="GR932" s="104"/>
      <c r="GS932" s="104"/>
      <c r="GT932" s="104"/>
      <c r="GU932" s="104"/>
      <c r="GV932" s="104"/>
      <c r="GW932" s="104"/>
      <c r="GX932" s="104"/>
      <c r="GY932" s="104"/>
      <c r="GZ932" s="104"/>
      <c r="HA932" s="104"/>
      <c r="HB932" s="104"/>
      <c r="HC932" s="104"/>
      <c r="HD932" s="104"/>
      <c r="HE932" s="104"/>
      <c r="HF932" s="104"/>
      <c r="HG932" s="104"/>
      <c r="HH932" s="104"/>
      <c r="HI932" s="104"/>
      <c r="HJ932" s="104"/>
      <c r="HK932" s="104"/>
      <c r="HL932" s="104"/>
      <c r="HM932" s="104"/>
      <c r="HN932" s="104"/>
      <c r="HO932" s="104"/>
      <c r="HP932" s="104"/>
      <c r="HQ932" s="64"/>
      <c r="HR932" s="64"/>
      <c r="HS932" s="64"/>
      <c r="HT932" s="64"/>
      <c r="HU932" s="64"/>
      <c r="HV932" s="64"/>
      <c r="HW932" s="105"/>
      <c r="HX932" s="64"/>
      <c r="HY932" s="280">
        <f t="shared" ref="HY932:HY935" si="1064">IF(ISTEXT(EM932), VALUE(EM932), EM932)</f>
        <v>0</v>
      </c>
      <c r="HZ932" s="280">
        <f t="shared" ref="HZ932:HZ935" si="1065">IF(ISTEXT(EN932), VALUE(EN932), EN932)</f>
        <v>0</v>
      </c>
      <c r="IA932" s="280">
        <f t="shared" ref="IA932:IA935" si="1066">IF(ISTEXT(EO932), VALUE(EO932), EO932)</f>
        <v>0</v>
      </c>
      <c r="IB932" s="64"/>
      <c r="IC932" s="64"/>
    </row>
    <row r="933" spans="1:237" s="106" customFormat="1" ht="22.5" customHeight="1" x14ac:dyDescent="0.25">
      <c r="A933" s="368" t="s">
        <v>4009</v>
      </c>
      <c r="B933" s="369" t="s">
        <v>4010</v>
      </c>
      <c r="C933" s="375" t="s">
        <v>3229</v>
      </c>
      <c r="D933" s="371" t="s">
        <v>4011</v>
      </c>
      <c r="E933" s="371" t="s">
        <v>4012</v>
      </c>
      <c r="F933" s="376" t="s">
        <v>3222</v>
      </c>
      <c r="G933" s="376" t="s">
        <v>3223</v>
      </c>
      <c r="H933" s="373" t="s">
        <v>257</v>
      </c>
      <c r="I933" s="374" t="s">
        <v>4013</v>
      </c>
      <c r="J933" s="421" t="s">
        <v>3227</v>
      </c>
      <c r="K933" s="422" t="s">
        <v>3231</v>
      </c>
      <c r="L933" s="329">
        <f>CONTINUA!BV933</f>
        <v>0</v>
      </c>
      <c r="M933" s="329">
        <f>CONTINUA!BW933</f>
        <v>0</v>
      </c>
      <c r="N933" s="657"/>
      <c r="O933" s="658" t="s">
        <v>4247</v>
      </c>
      <c r="P933" s="659" t="s">
        <v>206</v>
      </c>
      <c r="Q933" s="400"/>
      <c r="R933" s="401"/>
      <c r="S933" s="400"/>
      <c r="T933" s="401"/>
      <c r="U933" s="400"/>
      <c r="V933" s="401"/>
      <c r="W933" s="400"/>
      <c r="X933" s="401"/>
      <c r="Y933" s="400"/>
      <c r="Z933" s="401"/>
      <c r="AA933" s="400"/>
      <c r="AB933" s="401"/>
      <c r="AC933" s="400"/>
      <c r="AD933" s="401"/>
      <c r="AE933" s="400"/>
      <c r="AF933" s="401"/>
      <c r="AG933" s="400"/>
      <c r="AH933" s="401"/>
      <c r="AI933" s="400"/>
      <c r="AJ933" s="401"/>
      <c r="AK933" s="400"/>
      <c r="AL933" s="401"/>
      <c r="AM933" s="400"/>
      <c r="AN933" s="401"/>
      <c r="AO933" s="400"/>
      <c r="AP933" s="401"/>
      <c r="AQ933" s="400"/>
      <c r="AR933" s="401"/>
      <c r="AS933" s="400"/>
      <c r="AT933" s="401"/>
      <c r="AU933" s="400"/>
      <c r="AV933" s="401"/>
      <c r="AW933" s="400"/>
      <c r="AX933" s="401"/>
      <c r="AY933" s="400"/>
      <c r="AZ933" s="401"/>
      <c r="BA933" s="400"/>
      <c r="BB933" s="401"/>
      <c r="BC933" s="400"/>
      <c r="BD933" s="401"/>
      <c r="BE933" s="400"/>
      <c r="BF933" s="401"/>
      <c r="BG933" s="400"/>
      <c r="BH933" s="401"/>
      <c r="BI933" s="400"/>
      <c r="BJ933" s="401"/>
      <c r="BK933" s="400"/>
      <c r="BL933" s="401"/>
      <c r="BM933" s="400"/>
      <c r="BN933" s="401"/>
      <c r="BO933" s="400"/>
      <c r="BP933" s="401"/>
      <c r="BQ933" s="400"/>
      <c r="BR933" s="401"/>
      <c r="BS933" s="400"/>
      <c r="BT933" s="401"/>
      <c r="BU933" s="400"/>
      <c r="BV933" s="401"/>
      <c r="BW933" s="400"/>
      <c r="BX933" s="401"/>
      <c r="BY933" s="400"/>
      <c r="BZ933" s="401"/>
      <c r="CA933" s="400"/>
      <c r="CB933" s="401"/>
      <c r="CC933" s="400"/>
      <c r="CD933" s="401"/>
      <c r="CE933" s="400"/>
      <c r="CF933" s="401"/>
      <c r="CG933" s="400"/>
      <c r="CH933" s="401"/>
      <c r="CI933" s="400"/>
      <c r="CJ933" s="401"/>
      <c r="CK933" s="400"/>
      <c r="CL933" s="401"/>
      <c r="CM933" s="400"/>
      <c r="CN933" s="401"/>
      <c r="CO933" s="400"/>
      <c r="CP933" s="401"/>
      <c r="CQ933" s="400"/>
      <c r="CR933" s="401"/>
      <c r="CS933" s="400"/>
      <c r="CT933" s="401"/>
      <c r="CU933" s="400"/>
      <c r="CV933" s="401"/>
      <c r="CW933" s="400"/>
      <c r="CX933" s="401"/>
      <c r="CY933" s="400"/>
      <c r="CZ933" s="401"/>
      <c r="DA933" s="400"/>
      <c r="DB933" s="401"/>
      <c r="DC933" s="400"/>
      <c r="DD933" s="401"/>
      <c r="DE933" s="400"/>
      <c r="DF933" s="401"/>
      <c r="DG933" s="400"/>
      <c r="DH933" s="401"/>
      <c r="DI933" s="400"/>
      <c r="DJ933" s="401"/>
      <c r="DK933" s="400"/>
      <c r="DL933" s="401"/>
      <c r="DM933" s="400"/>
      <c r="DN933" s="401"/>
      <c r="DO933" s="400"/>
      <c r="DP933" s="401"/>
      <c r="DQ933" s="400"/>
      <c r="DR933" s="401"/>
      <c r="DS933" s="400"/>
      <c r="DT933" s="401"/>
      <c r="DU933" s="400"/>
      <c r="DV933" s="401"/>
      <c r="DW933" s="400"/>
      <c r="DX933" s="401"/>
      <c r="DY933" s="400"/>
      <c r="DZ933" s="401"/>
      <c r="EA933" s="400"/>
      <c r="EB933" s="401"/>
      <c r="EC933" s="400"/>
      <c r="ED933" s="401"/>
      <c r="EE933" s="400"/>
      <c r="EF933" s="401"/>
      <c r="EG933" s="400"/>
      <c r="EH933" s="401"/>
      <c r="EI933" s="400"/>
      <c r="EJ933" s="447"/>
      <c r="EK933" s="511"/>
      <c r="EL933" s="514"/>
      <c r="EM933" s="448"/>
      <c r="EN933" s="344"/>
      <c r="EO933" s="345"/>
      <c r="EP933" s="171">
        <f t="shared" si="1030"/>
        <v>0</v>
      </c>
      <c r="EQ933" s="171">
        <f t="shared" si="1031"/>
        <v>0</v>
      </c>
      <c r="ER933" s="171">
        <f t="shared" si="1032"/>
        <v>0</v>
      </c>
      <c r="ES933" s="171">
        <f t="shared" si="1033"/>
        <v>0</v>
      </c>
      <c r="ET933" s="171">
        <f t="shared" si="1034"/>
        <v>0</v>
      </c>
      <c r="EU933" s="171">
        <f t="shared" si="1035"/>
        <v>0</v>
      </c>
      <c r="EV933" s="172">
        <f t="shared" si="1036"/>
        <v>0</v>
      </c>
      <c r="EW933" s="125"/>
      <c r="EX933" s="248">
        <f t="shared" si="1062"/>
        <v>0</v>
      </c>
      <c r="EY933" s="174">
        <f>(L933*regular)+(M933*Cadeirantee)</f>
        <v>0</v>
      </c>
      <c r="EZ933" s="249">
        <f>SUMIF(FG933:GJ933,"&gt;0")</f>
        <v>0</v>
      </c>
      <c r="FA933" s="249">
        <f>SUMIF(FG933:GJ933,"&lt;0")+SUMIF(GN933:HP933,"&lt;0")</f>
        <v>0</v>
      </c>
      <c r="FB933" s="174">
        <v>0</v>
      </c>
      <c r="FC933" s="126">
        <f>N933*km*'VALORES TABELA'!$B$13</f>
        <v>0</v>
      </c>
      <c r="FD933" s="250">
        <f t="shared" si="1063"/>
        <v>0</v>
      </c>
      <c r="FE933" s="105"/>
      <c r="FF933" s="108"/>
      <c r="FG933" s="108"/>
      <c r="FH933" s="108"/>
      <c r="FI933" s="108"/>
      <c r="FJ933" s="108"/>
      <c r="FK933" s="108"/>
      <c r="FL933" s="108"/>
      <c r="FM933" s="108"/>
      <c r="FN933" s="108"/>
      <c r="FO933" s="108"/>
      <c r="FP933" s="108"/>
      <c r="FQ933" s="108"/>
      <c r="FR933" s="108"/>
      <c r="FS933" s="108"/>
      <c r="FT933" s="108"/>
      <c r="FU933" s="108"/>
      <c r="FV933" s="108"/>
      <c r="FW933" s="108"/>
      <c r="FX933" s="108"/>
      <c r="FY933" s="108"/>
      <c r="FZ933" s="108"/>
      <c r="GA933" s="108"/>
      <c r="GB933" s="108"/>
      <c r="GC933" s="108"/>
      <c r="GD933" s="108"/>
      <c r="GE933" s="108"/>
      <c r="GF933" s="108"/>
      <c r="GG933" s="108"/>
      <c r="GH933" s="108"/>
      <c r="GI933" s="108"/>
      <c r="GJ933" s="108"/>
      <c r="GK933" s="251"/>
      <c r="GL933" s="103">
        <f t="shared" si="1038"/>
        <v>0</v>
      </c>
      <c r="GM933" s="124"/>
      <c r="GN933" s="104"/>
      <c r="GO933" s="104"/>
      <c r="GP933" s="104"/>
      <c r="GQ933" s="104"/>
      <c r="GR933" s="104"/>
      <c r="GS933" s="104"/>
      <c r="GT933" s="104"/>
      <c r="GU933" s="104"/>
      <c r="GV933" s="104"/>
      <c r="GW933" s="104"/>
      <c r="GX933" s="104"/>
      <c r="GY933" s="104"/>
      <c r="GZ933" s="104"/>
      <c r="HA933" s="104"/>
      <c r="HB933" s="104"/>
      <c r="HC933" s="104"/>
      <c r="HD933" s="104"/>
      <c r="HE933" s="104"/>
      <c r="HF933" s="104"/>
      <c r="HG933" s="104"/>
      <c r="HH933" s="104"/>
      <c r="HI933" s="104"/>
      <c r="HJ933" s="104"/>
      <c r="HK933" s="104"/>
      <c r="HL933" s="104"/>
      <c r="HM933" s="104"/>
      <c r="HN933" s="104"/>
      <c r="HO933" s="104"/>
      <c r="HP933" s="104"/>
      <c r="HQ933" s="64"/>
      <c r="HR933" s="64"/>
      <c r="HS933" s="64"/>
      <c r="HT933" s="64"/>
      <c r="HU933" s="64"/>
      <c r="HV933" s="64"/>
      <c r="HW933" s="105"/>
      <c r="HX933" s="64"/>
      <c r="HY933" s="280">
        <f t="shared" si="1064"/>
        <v>0</v>
      </c>
      <c r="HZ933" s="280">
        <f t="shared" si="1065"/>
        <v>0</v>
      </c>
      <c r="IA933" s="280">
        <f t="shared" si="1066"/>
        <v>0</v>
      </c>
      <c r="IB933" s="64"/>
      <c r="IC933" s="64"/>
    </row>
    <row r="934" spans="1:237" s="106" customFormat="1" ht="22.5" customHeight="1" x14ac:dyDescent="0.25">
      <c r="A934" s="368" t="s">
        <v>4009</v>
      </c>
      <c r="B934" s="369" t="s">
        <v>4010</v>
      </c>
      <c r="C934" s="375" t="s">
        <v>3229</v>
      </c>
      <c r="D934" s="371" t="s">
        <v>4011</v>
      </c>
      <c r="E934" s="371" t="s">
        <v>4012</v>
      </c>
      <c r="F934" s="376" t="s">
        <v>3222</v>
      </c>
      <c r="G934" s="376" t="s">
        <v>3223</v>
      </c>
      <c r="H934" s="373" t="s">
        <v>257</v>
      </c>
      <c r="I934" s="374" t="s">
        <v>4013</v>
      </c>
      <c r="J934" s="421" t="s">
        <v>3227</v>
      </c>
      <c r="K934" s="423" t="s">
        <v>3232</v>
      </c>
      <c r="L934" s="329">
        <f>CONTINUA!BV934</f>
        <v>0</v>
      </c>
      <c r="M934" s="329">
        <f>CONTINUA!BW934</f>
        <v>0</v>
      </c>
      <c r="N934" s="657"/>
      <c r="O934" s="658" t="s">
        <v>4247</v>
      </c>
      <c r="P934" s="659" t="s">
        <v>206</v>
      </c>
      <c r="Q934" s="400"/>
      <c r="R934" s="401"/>
      <c r="S934" s="400"/>
      <c r="T934" s="401"/>
      <c r="U934" s="400"/>
      <c r="V934" s="401"/>
      <c r="W934" s="400"/>
      <c r="X934" s="401"/>
      <c r="Y934" s="400"/>
      <c r="Z934" s="401"/>
      <c r="AA934" s="400"/>
      <c r="AB934" s="401"/>
      <c r="AC934" s="400"/>
      <c r="AD934" s="401"/>
      <c r="AE934" s="400"/>
      <c r="AF934" s="401"/>
      <c r="AG934" s="400"/>
      <c r="AH934" s="401"/>
      <c r="AI934" s="400"/>
      <c r="AJ934" s="401"/>
      <c r="AK934" s="400"/>
      <c r="AL934" s="401"/>
      <c r="AM934" s="400"/>
      <c r="AN934" s="401"/>
      <c r="AO934" s="400"/>
      <c r="AP934" s="401"/>
      <c r="AQ934" s="400"/>
      <c r="AR934" s="401"/>
      <c r="AS934" s="400"/>
      <c r="AT934" s="401"/>
      <c r="AU934" s="400"/>
      <c r="AV934" s="401"/>
      <c r="AW934" s="400"/>
      <c r="AX934" s="401"/>
      <c r="AY934" s="400"/>
      <c r="AZ934" s="401"/>
      <c r="BA934" s="400"/>
      <c r="BB934" s="401"/>
      <c r="BC934" s="400"/>
      <c r="BD934" s="401"/>
      <c r="BE934" s="400"/>
      <c r="BF934" s="401"/>
      <c r="BG934" s="400"/>
      <c r="BH934" s="401"/>
      <c r="BI934" s="400"/>
      <c r="BJ934" s="401"/>
      <c r="BK934" s="400"/>
      <c r="BL934" s="401"/>
      <c r="BM934" s="400"/>
      <c r="BN934" s="401"/>
      <c r="BO934" s="400"/>
      <c r="BP934" s="401"/>
      <c r="BQ934" s="400"/>
      <c r="BR934" s="401"/>
      <c r="BS934" s="400"/>
      <c r="BT934" s="401"/>
      <c r="BU934" s="400"/>
      <c r="BV934" s="401"/>
      <c r="BW934" s="400"/>
      <c r="BX934" s="401"/>
      <c r="BY934" s="400"/>
      <c r="BZ934" s="401"/>
      <c r="CA934" s="400"/>
      <c r="CB934" s="401"/>
      <c r="CC934" s="400"/>
      <c r="CD934" s="401"/>
      <c r="CE934" s="400"/>
      <c r="CF934" s="401"/>
      <c r="CG934" s="400"/>
      <c r="CH934" s="401"/>
      <c r="CI934" s="400"/>
      <c r="CJ934" s="401"/>
      <c r="CK934" s="400"/>
      <c r="CL934" s="401"/>
      <c r="CM934" s="400"/>
      <c r="CN934" s="401"/>
      <c r="CO934" s="400"/>
      <c r="CP934" s="401"/>
      <c r="CQ934" s="400"/>
      <c r="CR934" s="401"/>
      <c r="CS934" s="400"/>
      <c r="CT934" s="401"/>
      <c r="CU934" s="400"/>
      <c r="CV934" s="401"/>
      <c r="CW934" s="400"/>
      <c r="CX934" s="401"/>
      <c r="CY934" s="400"/>
      <c r="CZ934" s="401"/>
      <c r="DA934" s="400"/>
      <c r="DB934" s="401"/>
      <c r="DC934" s="400"/>
      <c r="DD934" s="401"/>
      <c r="DE934" s="400"/>
      <c r="DF934" s="401"/>
      <c r="DG934" s="400"/>
      <c r="DH934" s="401"/>
      <c r="DI934" s="400"/>
      <c r="DJ934" s="401"/>
      <c r="DK934" s="400"/>
      <c r="DL934" s="401"/>
      <c r="DM934" s="400"/>
      <c r="DN934" s="401"/>
      <c r="DO934" s="400"/>
      <c r="DP934" s="401"/>
      <c r="DQ934" s="400"/>
      <c r="DR934" s="401"/>
      <c r="DS934" s="400"/>
      <c r="DT934" s="401"/>
      <c r="DU934" s="400"/>
      <c r="DV934" s="401"/>
      <c r="DW934" s="400"/>
      <c r="DX934" s="401"/>
      <c r="DY934" s="400"/>
      <c r="DZ934" s="401"/>
      <c r="EA934" s="400"/>
      <c r="EB934" s="401"/>
      <c r="EC934" s="400"/>
      <c r="ED934" s="401"/>
      <c r="EE934" s="400"/>
      <c r="EF934" s="401"/>
      <c r="EG934" s="400"/>
      <c r="EH934" s="401"/>
      <c r="EI934" s="400"/>
      <c r="EJ934" s="447"/>
      <c r="EK934" s="511"/>
      <c r="EL934" s="514"/>
      <c r="EM934" s="448"/>
      <c r="EN934" s="344"/>
      <c r="EO934" s="345"/>
      <c r="EP934" s="171">
        <f t="shared" si="1030"/>
        <v>0</v>
      </c>
      <c r="EQ934" s="171">
        <f t="shared" si="1031"/>
        <v>0</v>
      </c>
      <c r="ER934" s="171">
        <f t="shared" si="1032"/>
        <v>0</v>
      </c>
      <c r="ES934" s="171">
        <f t="shared" si="1033"/>
        <v>0</v>
      </c>
      <c r="ET934" s="171">
        <f t="shared" si="1034"/>
        <v>0</v>
      </c>
      <c r="EU934" s="171">
        <f t="shared" si="1035"/>
        <v>0</v>
      </c>
      <c r="EV934" s="172">
        <f t="shared" si="1036"/>
        <v>0</v>
      </c>
      <c r="EW934" s="127"/>
      <c r="EX934" s="248">
        <f t="shared" si="1062"/>
        <v>0</v>
      </c>
      <c r="EY934" s="174">
        <f>(L934*regular)+(M934*Cadeirantee)</f>
        <v>0</v>
      </c>
      <c r="EZ934" s="249">
        <f>SUMIF(FG934:GJ934,"&gt;0")</f>
        <v>0</v>
      </c>
      <c r="FA934" s="249">
        <f>SUMIF(FG934:GJ934,"&lt;0")+SUMIF(GN934:HP934,"&lt;0")</f>
        <v>0</v>
      </c>
      <c r="FB934" s="174">
        <v>0</v>
      </c>
      <c r="FC934" s="126">
        <f>N934*km*'VALORES TABELA'!$B$13</f>
        <v>0</v>
      </c>
      <c r="FD934" s="250">
        <f t="shared" si="1063"/>
        <v>0</v>
      </c>
      <c r="FE934" s="105"/>
      <c r="FF934" s="118"/>
      <c r="FG934" s="118"/>
      <c r="FH934" s="118"/>
      <c r="FI934" s="118"/>
      <c r="FJ934" s="118"/>
      <c r="FK934" s="118"/>
      <c r="FL934" s="118"/>
      <c r="FM934" s="118"/>
      <c r="FN934" s="118"/>
      <c r="FO934" s="118"/>
      <c r="FP934" s="118"/>
      <c r="FQ934" s="118"/>
      <c r="FR934" s="118"/>
      <c r="FS934" s="118"/>
      <c r="FT934" s="118"/>
      <c r="FU934" s="118"/>
      <c r="FV934" s="118"/>
      <c r="FW934" s="118"/>
      <c r="FX934" s="118"/>
      <c r="FY934" s="118"/>
      <c r="FZ934" s="118"/>
      <c r="GA934" s="118"/>
      <c r="GB934" s="118"/>
      <c r="GC934" s="118"/>
      <c r="GD934" s="118"/>
      <c r="GE934" s="118"/>
      <c r="GF934" s="118"/>
      <c r="GG934" s="118"/>
      <c r="GH934" s="118"/>
      <c r="GI934" s="118"/>
      <c r="GJ934" s="118"/>
      <c r="GK934" s="252"/>
      <c r="GL934" s="103">
        <f t="shared" si="1038"/>
        <v>0</v>
      </c>
      <c r="GM934" s="124"/>
      <c r="GN934" s="104"/>
      <c r="GO934" s="104"/>
      <c r="GP934" s="104"/>
      <c r="GQ934" s="104"/>
      <c r="GR934" s="104"/>
      <c r="GS934" s="104"/>
      <c r="GT934" s="104"/>
      <c r="GU934" s="104"/>
      <c r="GV934" s="104"/>
      <c r="GW934" s="104"/>
      <c r="GX934" s="104"/>
      <c r="GY934" s="104"/>
      <c r="GZ934" s="104"/>
      <c r="HA934" s="104"/>
      <c r="HB934" s="104"/>
      <c r="HC934" s="104"/>
      <c r="HD934" s="104"/>
      <c r="HE934" s="104"/>
      <c r="HF934" s="104"/>
      <c r="HG934" s="104"/>
      <c r="HH934" s="104"/>
      <c r="HI934" s="104"/>
      <c r="HJ934" s="104"/>
      <c r="HK934" s="104"/>
      <c r="HL934" s="104"/>
      <c r="HM934" s="104"/>
      <c r="HN934" s="104"/>
      <c r="HO934" s="104"/>
      <c r="HP934" s="104"/>
      <c r="HQ934" s="64"/>
      <c r="HR934" s="65"/>
      <c r="HS934" s="65"/>
      <c r="HT934" s="65"/>
      <c r="HU934" s="65"/>
      <c r="HV934" s="65"/>
      <c r="HW934" s="105"/>
      <c r="HX934" s="65"/>
      <c r="HY934" s="280">
        <f t="shared" si="1064"/>
        <v>0</v>
      </c>
      <c r="HZ934" s="280">
        <f t="shared" si="1065"/>
        <v>0</v>
      </c>
      <c r="IA934" s="280">
        <f t="shared" si="1066"/>
        <v>0</v>
      </c>
      <c r="IB934" s="65"/>
      <c r="IC934" s="65"/>
    </row>
    <row r="935" spans="1:237" s="106" customFormat="1" ht="22.5" customHeight="1" thickBot="1" x14ac:dyDescent="0.3">
      <c r="A935" s="377" t="s">
        <v>4009</v>
      </c>
      <c r="B935" s="378" t="s">
        <v>4010</v>
      </c>
      <c r="C935" s="379" t="s">
        <v>3229</v>
      </c>
      <c r="D935" s="380" t="s">
        <v>4011</v>
      </c>
      <c r="E935" s="380" t="s">
        <v>4012</v>
      </c>
      <c r="F935" s="381" t="s">
        <v>3222</v>
      </c>
      <c r="G935" s="381" t="s">
        <v>3223</v>
      </c>
      <c r="H935" s="382" t="s">
        <v>257</v>
      </c>
      <c r="I935" s="383" t="s">
        <v>4013</v>
      </c>
      <c r="J935" s="421" t="s">
        <v>3227</v>
      </c>
      <c r="K935" s="424" t="s">
        <v>60</v>
      </c>
      <c r="L935" s="329">
        <f>CONTINUA!BV935</f>
        <v>0</v>
      </c>
      <c r="M935" s="329">
        <f>CONTINUA!BW935</f>
        <v>0</v>
      </c>
      <c r="N935" s="657"/>
      <c r="O935" s="658" t="s">
        <v>4247</v>
      </c>
      <c r="P935" s="659" t="s">
        <v>206</v>
      </c>
      <c r="Q935" s="400"/>
      <c r="R935" s="401"/>
      <c r="S935" s="400"/>
      <c r="T935" s="401"/>
      <c r="U935" s="400"/>
      <c r="V935" s="401"/>
      <c r="W935" s="400"/>
      <c r="X935" s="401"/>
      <c r="Y935" s="400"/>
      <c r="Z935" s="401"/>
      <c r="AA935" s="400"/>
      <c r="AB935" s="401"/>
      <c r="AC935" s="400"/>
      <c r="AD935" s="401"/>
      <c r="AE935" s="400"/>
      <c r="AF935" s="401"/>
      <c r="AG935" s="400"/>
      <c r="AH935" s="401"/>
      <c r="AI935" s="400"/>
      <c r="AJ935" s="401"/>
      <c r="AK935" s="400"/>
      <c r="AL935" s="401"/>
      <c r="AM935" s="400"/>
      <c r="AN935" s="401"/>
      <c r="AO935" s="400"/>
      <c r="AP935" s="401"/>
      <c r="AQ935" s="400"/>
      <c r="AR935" s="401"/>
      <c r="AS935" s="400"/>
      <c r="AT935" s="401"/>
      <c r="AU935" s="400"/>
      <c r="AV935" s="401"/>
      <c r="AW935" s="400"/>
      <c r="AX935" s="401"/>
      <c r="AY935" s="400"/>
      <c r="AZ935" s="401"/>
      <c r="BA935" s="400"/>
      <c r="BB935" s="401"/>
      <c r="BC935" s="400"/>
      <c r="BD935" s="401"/>
      <c r="BE935" s="400"/>
      <c r="BF935" s="401"/>
      <c r="BG935" s="400"/>
      <c r="BH935" s="401"/>
      <c r="BI935" s="400"/>
      <c r="BJ935" s="401"/>
      <c r="BK935" s="400"/>
      <c r="BL935" s="401"/>
      <c r="BM935" s="400"/>
      <c r="BN935" s="401"/>
      <c r="BO935" s="400"/>
      <c r="BP935" s="401"/>
      <c r="BQ935" s="400"/>
      <c r="BR935" s="401"/>
      <c r="BS935" s="400"/>
      <c r="BT935" s="401"/>
      <c r="BU935" s="400"/>
      <c r="BV935" s="401"/>
      <c r="BW935" s="400"/>
      <c r="BX935" s="401"/>
      <c r="BY935" s="400"/>
      <c r="BZ935" s="401"/>
      <c r="CA935" s="400"/>
      <c r="CB935" s="401"/>
      <c r="CC935" s="400"/>
      <c r="CD935" s="401"/>
      <c r="CE935" s="400"/>
      <c r="CF935" s="401"/>
      <c r="CG935" s="400"/>
      <c r="CH935" s="401"/>
      <c r="CI935" s="400"/>
      <c r="CJ935" s="401"/>
      <c r="CK935" s="400"/>
      <c r="CL935" s="401"/>
      <c r="CM935" s="400"/>
      <c r="CN935" s="401"/>
      <c r="CO935" s="400"/>
      <c r="CP935" s="401"/>
      <c r="CQ935" s="400"/>
      <c r="CR935" s="401"/>
      <c r="CS935" s="400"/>
      <c r="CT935" s="401"/>
      <c r="CU935" s="400"/>
      <c r="CV935" s="401"/>
      <c r="CW935" s="400"/>
      <c r="CX935" s="401"/>
      <c r="CY935" s="400"/>
      <c r="CZ935" s="401"/>
      <c r="DA935" s="400"/>
      <c r="DB935" s="401"/>
      <c r="DC935" s="400"/>
      <c r="DD935" s="401"/>
      <c r="DE935" s="400"/>
      <c r="DF935" s="401"/>
      <c r="DG935" s="400"/>
      <c r="DH935" s="401"/>
      <c r="DI935" s="400"/>
      <c r="DJ935" s="401"/>
      <c r="DK935" s="400"/>
      <c r="DL935" s="401"/>
      <c r="DM935" s="400"/>
      <c r="DN935" s="401"/>
      <c r="DO935" s="400"/>
      <c r="DP935" s="401"/>
      <c r="DQ935" s="400"/>
      <c r="DR935" s="401"/>
      <c r="DS935" s="400"/>
      <c r="DT935" s="401"/>
      <c r="DU935" s="400"/>
      <c r="DV935" s="401"/>
      <c r="DW935" s="400"/>
      <c r="DX935" s="401"/>
      <c r="DY935" s="400"/>
      <c r="DZ935" s="401"/>
      <c r="EA935" s="400"/>
      <c r="EB935" s="401"/>
      <c r="EC935" s="400"/>
      <c r="ED935" s="401"/>
      <c r="EE935" s="400"/>
      <c r="EF935" s="401"/>
      <c r="EG935" s="400"/>
      <c r="EH935" s="401"/>
      <c r="EI935" s="400"/>
      <c r="EJ935" s="447"/>
      <c r="EK935" s="512"/>
      <c r="EL935" s="515"/>
      <c r="EM935" s="450"/>
      <c r="EN935" s="348"/>
      <c r="EO935" s="348"/>
      <c r="EP935" s="179">
        <f t="shared" si="1030"/>
        <v>0</v>
      </c>
      <c r="EQ935" s="179">
        <f t="shared" si="1031"/>
        <v>0</v>
      </c>
      <c r="ER935" s="179">
        <f t="shared" si="1032"/>
        <v>0</v>
      </c>
      <c r="ES935" s="179">
        <f t="shared" si="1033"/>
        <v>0</v>
      </c>
      <c r="ET935" s="179">
        <f t="shared" si="1034"/>
        <v>0</v>
      </c>
      <c r="EU935" s="179">
        <f t="shared" si="1035"/>
        <v>0</v>
      </c>
      <c r="EV935" s="172">
        <f t="shared" si="1036"/>
        <v>0</v>
      </c>
      <c r="EW935" s="253"/>
      <c r="EX935" s="254">
        <v>0</v>
      </c>
      <c r="EY935" s="180">
        <v>0</v>
      </c>
      <c r="EZ935" s="255">
        <v>0</v>
      </c>
      <c r="FA935" s="255">
        <v>0</v>
      </c>
      <c r="FB935" s="180">
        <f>SUM(FF935:GI935)/2</f>
        <v>0</v>
      </c>
      <c r="FC935" s="256">
        <f>N935*km*'VALORES TABELA'!$B$13</f>
        <v>0</v>
      </c>
      <c r="FD935" s="250">
        <f t="shared" si="1063"/>
        <v>0</v>
      </c>
      <c r="FE935" s="257"/>
      <c r="FF935" s="181">
        <f>((Q935+S935)*Percapita)+((R935+T935)*Cadeirante)</f>
        <v>0</v>
      </c>
      <c r="FG935" s="181">
        <f>((U935+W935)*Percapita/30*FG$4)+((V935+X935)*Cadeirante/30*FG$4)</f>
        <v>0</v>
      </c>
      <c r="FH935" s="181">
        <f>((Y935+AA935)*Percapita/30*FH$4)+((Z935+AB935)*Cadeirante/30*FH$4)</f>
        <v>0</v>
      </c>
      <c r="FI935" s="181">
        <f>((AC935+AE935)*Percapita/30*FI$4)+((AD935+AF935)*Cadeirante/30*FI$4)</f>
        <v>0</v>
      </c>
      <c r="FJ935" s="181">
        <f>((AG935+AI935)*Percapita/30*FJ$4)+((AH935+AJ935)*Cadeirante/30*FJ$4)</f>
        <v>0</v>
      </c>
      <c r="FK935" s="181">
        <f>((AK935+AM935)*Percapita/30*FK$4)+((AL935+AN935)*Cadeirante/30*FK$4)</f>
        <v>0</v>
      </c>
      <c r="FL935" s="181">
        <f>((AO935+AQ935)*Percapita/30*FL$4)+((AP935+AR935)*Cadeirante/30*FL$4)</f>
        <v>0</v>
      </c>
      <c r="FM935" s="181">
        <f>((AS935+AU935)*Percapita/30*FM$4)+((AT935+AV935)*Cadeirante/30*FM$4)</f>
        <v>0</v>
      </c>
      <c r="FN935" s="181">
        <f>((AW935+AY935)*Percapita/30*FN$4)+((AX935+AZ935)*Cadeirante/30*FN$4)</f>
        <v>0</v>
      </c>
      <c r="FO935" s="181">
        <f>((BA935+BC935)*Percapita/30*FO$4)+((BB935+BD935)*Cadeirante/30*FO$4)</f>
        <v>0</v>
      </c>
      <c r="FP935" s="181">
        <f>((BE935+BG935)*Percapita/30*FP$4)+((BF935+BH935)*Cadeirante/30*FP$4)</f>
        <v>0</v>
      </c>
      <c r="FQ935" s="181">
        <f>((BI935+BK935)*Percapita/30*FQ$4)+((BJ935+BL935)*Cadeirante/30*FQ$4)</f>
        <v>0</v>
      </c>
      <c r="FR935" s="181">
        <f>((BM935+BO935)*Percapita/30*FR$4)+((BN935+BP935)*Cadeirante/30*FR$4)</f>
        <v>0</v>
      </c>
      <c r="FS935" s="181">
        <f>((BQ935+BS935)*Percapita/30*FS$4)+((BR935+BT935)*Cadeirante/30*FS$4)</f>
        <v>0</v>
      </c>
      <c r="FT935" s="181">
        <f>((BU935+BW935)*Percapita/30*FT$4)+((BV935+BX935)*Cadeirante/30*FT$4)</f>
        <v>0</v>
      </c>
      <c r="FU935" s="181">
        <f>((BY935+CA935)*Percapita/30*FU$4)+((BZ935+CB935)*Cadeirante/30*FU$4)</f>
        <v>0</v>
      </c>
      <c r="FV935" s="181">
        <f>((CC935+CE935)*Percapita/30*FV$4)+((CD935+CF935)*Cadeirante/30*FV$4)</f>
        <v>0</v>
      </c>
      <c r="FW935" s="181">
        <f>((CG935+CI935)*Percapita/30*FW$4)+((CI935+CK935)*Cadeirante/30*FW$4)</f>
        <v>0</v>
      </c>
      <c r="FX935" s="181">
        <f>((CK935+CM935)*Percapita/30*FX$4)+((CL935+CN935)*Cadeirante/30*FX$4)</f>
        <v>0</v>
      </c>
      <c r="FY935" s="181">
        <f>((CO935+CQ935)*Percapita/30*FY$4)+((CP935+CR935)*Cadeirante/30*FY$4)</f>
        <v>0</v>
      </c>
      <c r="FZ935" s="181">
        <f>((CS935+CU935)*Percapita/30*FZ$4)+((CT935+CV935)*Cadeirante/30*FZ$4)</f>
        <v>0</v>
      </c>
      <c r="GA935" s="181">
        <f>((CW935+CY935)*Percapita/30*GA$4)+((CX935+CZ935)*Cadeirante/30*GA$4)</f>
        <v>0</v>
      </c>
      <c r="GB935" s="181">
        <f>((DA935+DC935)*Percapita/30*GB$4)+((DB935+DD935)*Cadeirante/30*GB$4)</f>
        <v>0</v>
      </c>
      <c r="GC935" s="181">
        <f>((DE935+DG935)*Percapita/30*GC$4)+((DF935+DH935)*Cadeirante/30*GC$4)</f>
        <v>0</v>
      </c>
      <c r="GD935" s="181">
        <f>((DI935+DK935)*Percapita/30*GD$4)+((DJ935+DL935)*Cadeirante/30*GD$4)</f>
        <v>0</v>
      </c>
      <c r="GE935" s="181">
        <f>((DM935+DO935)*Percapita/30*GE$4)+((DN935+DP935)*Cadeirante/30*GE$4)</f>
        <v>0</v>
      </c>
      <c r="GF935" s="181">
        <f>((DQ935+DS935)*Percapita/30*GF$4)+((DR935+DT935)*Cadeirante/30*GF$4)</f>
        <v>0</v>
      </c>
      <c r="GG935" s="181">
        <f>((DU935+DW935)*Percapita/30*GG$4)+((DV935+DX935)*Cadeirante/30*GG$4)</f>
        <v>0</v>
      </c>
      <c r="GH935" s="181">
        <f>((DY935+EA935)*Percapita/30*GH$4)+((DZ935+EB935)*Cadeirante/30*GH$4)</f>
        <v>0</v>
      </c>
      <c r="GI935" s="181">
        <f>((EC935+EE935)*Percapita/30*GI$4)+((ED935+EF935)*Cadeirante/30*GI$4)</f>
        <v>0</v>
      </c>
      <c r="GJ935" s="181">
        <f>((EG935+EI935)*Percapita)+((EH935+EJ935)*Cadeirante)</f>
        <v>0</v>
      </c>
      <c r="GK935" s="258"/>
      <c r="GL935" s="103">
        <f t="shared" si="1038"/>
        <v>0</v>
      </c>
      <c r="GM935" s="124"/>
      <c r="GN935" s="182"/>
      <c r="GO935" s="182"/>
      <c r="GP935" s="182"/>
      <c r="GQ935" s="182"/>
      <c r="GR935" s="182"/>
      <c r="GS935" s="182"/>
      <c r="GT935" s="182"/>
      <c r="GU935" s="182"/>
      <c r="GV935" s="182"/>
      <c r="GW935" s="182"/>
      <c r="GX935" s="182"/>
      <c r="GY935" s="182"/>
      <c r="GZ935" s="182"/>
      <c r="HA935" s="182"/>
      <c r="HB935" s="182"/>
      <c r="HC935" s="182"/>
      <c r="HD935" s="182"/>
      <c r="HE935" s="182"/>
      <c r="HF935" s="182"/>
      <c r="HG935" s="182"/>
      <c r="HH935" s="182"/>
      <c r="HI935" s="182"/>
      <c r="HJ935" s="182"/>
      <c r="HK935" s="182"/>
      <c r="HL935" s="182"/>
      <c r="HM935" s="182"/>
      <c r="HN935" s="182"/>
      <c r="HO935" s="182"/>
      <c r="HP935" s="259"/>
      <c r="HQ935" s="64"/>
      <c r="HW935" s="257"/>
      <c r="HY935" s="280">
        <f t="shared" si="1064"/>
        <v>0</v>
      </c>
      <c r="HZ935" s="280">
        <f t="shared" si="1065"/>
        <v>0</v>
      </c>
      <c r="IA935" s="280">
        <f t="shared" si="1066"/>
        <v>0</v>
      </c>
    </row>
    <row r="936" spans="1:237" s="106" customFormat="1" ht="22.5" customHeight="1" x14ac:dyDescent="0.25">
      <c r="A936" t="s">
        <v>4014</v>
      </c>
      <c r="B936" s="522" t="s">
        <v>4015</v>
      </c>
      <c r="C936" s="523">
        <v>1</v>
      </c>
      <c r="D936" s="524" t="s">
        <v>4011</v>
      </c>
      <c r="E936" s="524" t="s">
        <v>4016</v>
      </c>
      <c r="F936" s="525" t="s">
        <v>3222</v>
      </c>
      <c r="G936" s="525" t="s">
        <v>3223</v>
      </c>
      <c r="H936" s="350" t="s">
        <v>257</v>
      </c>
      <c r="I936" s="351" t="s">
        <v>4017</v>
      </c>
      <c r="J936" s="409" t="s">
        <v>3227</v>
      </c>
      <c r="K936" s="410" t="s">
        <v>3228</v>
      </c>
      <c r="L936" s="329">
        <f>CONTINUA!BV936</f>
        <v>0</v>
      </c>
      <c r="M936" s="329">
        <f>CONTINUA!BW936</f>
        <v>0</v>
      </c>
      <c r="N936" s="657"/>
      <c r="O936" s="658" t="s">
        <v>4247</v>
      </c>
      <c r="P936" s="659" t="s">
        <v>206</v>
      </c>
      <c r="Q936" s="400">
        <v>1</v>
      </c>
      <c r="R936" s="401"/>
      <c r="S936" s="400"/>
      <c r="T936" s="401"/>
      <c r="U936" s="400"/>
      <c r="V936" s="401"/>
      <c r="W936" s="400"/>
      <c r="X936" s="401"/>
      <c r="Y936" s="400"/>
      <c r="Z936" s="401"/>
      <c r="AA936" s="400"/>
      <c r="AB936" s="401"/>
      <c r="AC936" s="400"/>
      <c r="AD936" s="401"/>
      <c r="AE936" s="400"/>
      <c r="AF936" s="401"/>
      <c r="AG936" s="400"/>
      <c r="AH936" s="401"/>
      <c r="AI936" s="400"/>
      <c r="AJ936" s="401"/>
      <c r="AK936" s="400"/>
      <c r="AL936" s="401"/>
      <c r="AM936" s="400"/>
      <c r="AN936" s="401"/>
      <c r="AO936" s="400"/>
      <c r="AP936" s="401"/>
      <c r="AQ936" s="400"/>
      <c r="AR936" s="401"/>
      <c r="AS936" s="400"/>
      <c r="AT936" s="401"/>
      <c r="AU936" s="400"/>
      <c r="AV936" s="401"/>
      <c r="AW936" s="400"/>
      <c r="AX936" s="401"/>
      <c r="AY936" s="400"/>
      <c r="AZ936" s="401"/>
      <c r="BA936" s="400"/>
      <c r="BB936" s="401"/>
      <c r="BC936" s="400"/>
      <c r="BD936" s="401"/>
      <c r="BE936" s="400"/>
      <c r="BF936" s="401"/>
      <c r="BG936" s="400"/>
      <c r="BH936" s="401"/>
      <c r="BI936" s="400"/>
      <c r="BJ936" s="401"/>
      <c r="BK936" s="400"/>
      <c r="BL936" s="401"/>
      <c r="BM936" s="400"/>
      <c r="BN936" s="401"/>
      <c r="BO936" s="400"/>
      <c r="BP936" s="401"/>
      <c r="BQ936" s="400"/>
      <c r="BR936" s="401"/>
      <c r="BS936" s="400"/>
      <c r="BT936" s="401"/>
      <c r="BU936" s="400"/>
      <c r="BV936" s="401"/>
      <c r="BW936" s="400"/>
      <c r="BX936" s="401"/>
      <c r="BY936" s="400">
        <v>1</v>
      </c>
      <c r="BZ936" s="401"/>
      <c r="CA936" s="400"/>
      <c r="CB936" s="401"/>
      <c r="CC936" s="400"/>
      <c r="CD936" s="401"/>
      <c r="CE936" s="400"/>
      <c r="CF936" s="401"/>
      <c r="CG936" s="400"/>
      <c r="CH936" s="401"/>
      <c r="CI936" s="400"/>
      <c r="CJ936" s="401"/>
      <c r="CK936" s="400"/>
      <c r="CL936" s="401"/>
      <c r="CM936" s="400"/>
      <c r="CN936" s="401"/>
      <c r="CO936" s="400"/>
      <c r="CP936" s="401"/>
      <c r="CQ936" s="400"/>
      <c r="CR936" s="401"/>
      <c r="CS936" s="400"/>
      <c r="CT936" s="401"/>
      <c r="CU936" s="400"/>
      <c r="CV936" s="401"/>
      <c r="CW936" s="400"/>
      <c r="CX936" s="401"/>
      <c r="CY936" s="400"/>
      <c r="CZ936" s="401"/>
      <c r="DA936" s="400"/>
      <c r="DB936" s="401"/>
      <c r="DC936" s="400"/>
      <c r="DD936" s="401"/>
      <c r="DE936" s="400"/>
      <c r="DF936" s="401"/>
      <c r="DG936" s="400"/>
      <c r="DH936" s="401"/>
      <c r="DI936" s="400"/>
      <c r="DJ936" s="401"/>
      <c r="DK936" s="400"/>
      <c r="DL936" s="401"/>
      <c r="DM936" s="400"/>
      <c r="DN936" s="401"/>
      <c r="DO936" s="400"/>
      <c r="DP936" s="401"/>
      <c r="DQ936" s="400"/>
      <c r="DR936" s="401"/>
      <c r="DS936" s="400"/>
      <c r="DT936" s="401"/>
      <c r="DU936" s="400"/>
      <c r="DV936" s="401"/>
      <c r="DW936" s="400"/>
      <c r="DX936" s="401"/>
      <c r="DY936" s="400"/>
      <c r="DZ936" s="401"/>
      <c r="EA936" s="400"/>
      <c r="EB936" s="401"/>
      <c r="EC936" s="400"/>
      <c r="ED936" s="401"/>
      <c r="EE936" s="400"/>
      <c r="EF936" s="401"/>
      <c r="EG936" s="400"/>
      <c r="EH936" s="401"/>
      <c r="EI936" s="400"/>
      <c r="EJ936" s="447"/>
      <c r="EK936" s="510"/>
      <c r="EL936" s="513"/>
      <c r="EM936" s="520"/>
      <c r="EN936" s="520"/>
      <c r="EO936" s="520"/>
      <c r="EP936" s="171">
        <f t="shared" si="1030"/>
        <v>1</v>
      </c>
      <c r="EQ936" s="171">
        <f t="shared" si="1031"/>
        <v>1</v>
      </c>
      <c r="ER936" s="171">
        <f t="shared" si="1032"/>
        <v>0</v>
      </c>
      <c r="ES936" s="171">
        <f t="shared" si="1033"/>
        <v>0</v>
      </c>
      <c r="ET936" s="171">
        <f t="shared" si="1034"/>
        <v>0</v>
      </c>
      <c r="EU936" s="171">
        <f t="shared" si="1035"/>
        <v>0</v>
      </c>
      <c r="EV936" s="172">
        <f t="shared" si="1036"/>
        <v>2</v>
      </c>
      <c r="EW936" s="367">
        <f>IF(C936=4,IF(MAX(Q936:EJ938)&gt;0,(Especiall/30*(IF(($G936-$F936)=($G$5-$F$5),30,IF(DAY($G936)=31,($G936-$F936),($G936-$F936)+1)))),0),0)</f>
        <v>0</v>
      </c>
      <c r="EX936" s="248">
        <f t="shared" ref="EX936:EX939" si="1067">FF936</f>
        <v>12500.51</v>
      </c>
      <c r="EY936" s="174">
        <f>(L936*regular)+(M936*Cadeirantee)</f>
        <v>0</v>
      </c>
      <c r="EZ936" s="249">
        <f>SUMIF(FG936:GJ936,"&gt;0")</f>
        <v>192.61500000000001</v>
      </c>
      <c r="FA936" s="249">
        <f>SUMIF(FG936:GJ936,"&lt;0")+SUMIF(GN936:HP936,"&lt;0")</f>
        <v>0</v>
      </c>
      <c r="FB936" s="174">
        <v>0</v>
      </c>
      <c r="FC936" s="175">
        <f>N936*km*'VALORES TABELA'!$B$13</f>
        <v>0</v>
      </c>
      <c r="FD936" s="250">
        <f>GL936</f>
        <v>0</v>
      </c>
      <c r="FE936" s="176">
        <f>(EW936+EW937+EW938+EW939+EX936+EX937+EX938+EX939+EY936+EY937+EY938+EY939+EY940+EZ936+EZ937+EZ938+EZ939+FA936+FA937+FA938+FA939+FC936+FC937+FC938+FC939+HY936-HZ936-IA936+FD936+FD937+FD938+FD939+FB940)</f>
        <v>12953.405000000001</v>
      </c>
      <c r="FF936" s="177">
        <f>IF(C936=4,SUM(Q936+Q937+Q938+S936+S937+S938)*Percapita/30*FF$4+(R936+R937+R938+T936+T937+T938)*Cadeirante/30*FF$4,IF(C936=3,IF(Q939+S939=10,Fixo/30*FF$4+(Q936+Q937+Q938+S936+S937+S938)*Percapita/30*FF$4+(R939+T939)*Cadeirante/30*FF$4,IF(Q939+S939&lt;=9,(Q939+S939)*Crechee/30*FF$4)+(R939+T939)*Cadeirante/30*FF$4+(Q936+Q937+Q938+S936+S937+S938)*Percapita/30*FF$4)+IF(Q939+S939&gt;=11,Fixo/30*FF$4+(Q939+S939-10)*Crechee/30*FF$4,0),IF(C936=2,IF(R936+R937+R938+R939+T936+T937+T938+T939=1,Cadeirante/30*FF$4,IF(R936+R937+R938+R939+T936+T937+T938+T939=2,Fixo/30*FF$4,IF(R936+R937+R938+R939+T936+T937+T938+T939&gt;2,Fixo/30*FF$4+(R936+R937+R938+R939+T936+T937+T938+T939-2)*Cadeirante/30*FF$4)))+(Q936+Q937+Q938+S936+S937+S938)*Percapita/30*FF$4+(Q939+S939)*Crechee/30*FF$4,IF(C936=1,IF(Q936+Q937+Q938+R936+R937+R938+S936+S937+S938+T936+T937+T938&lt;=15,(Q936+Q937+Q938+S936+S937+S938)*Percapita/30*FF$4,IF(Q936+Q937+Q938+R936+R937+R938+S936+S937+S938+T936+T937+T938&gt;=16,Fixo/30*FF$4+(Q936+Q937+Q938+R936+R937+R938+S936+S937+S938+T936+T937-16)*Percapita/30*FF$4))))))</f>
        <v>12500.51</v>
      </c>
      <c r="FG936" s="177">
        <f>IF(C936=4,SUM(U936+U937+U938+W936+W937+W938)*Percapita/30*FG$4+(V936+V937+V938+X936+X937+X938)*Cadeirante/30*FG$4,IF(C936=3,IF(U939+W939=10,Fixo/30*FG$4+(U936+U937+U938+W936+W937+W938)*Percapita/30*FG$4+(V939+X939)*Cadeirante/30*FG$4,IF(U939+W939&lt;=9,(U939+W939)*Crechee/30*FG$4)+(V939+X939)*Cadeirante/30*FG$4+(U936+U937+U938+W936+W937+W938)*Percapita/30*FG$4)+IF(U939+W939&gt;=11,Fixo/30*FG$4+(U939+W939-10)*Crechee/30*FG$4,0),IF(C936=2,IF(V936+V937+V938+V939+X936+X937+X938+X939=1,Cadeirante/30*FG$4,IF(V936+V937+V938+V939+X936+X937+X938+X939=2,Fixo/30*FG$4,IF(V936+V937+V938+V939+X936+X937+X938+X939&gt;2,Fixo/30*FG$4+(V936+V937+V938+V939+X936+X937+X938+X939-2)*Cadeirante/30*FG$4)))+(U936+U937+U938+W936+W937+W938)*Percapita/30*FG$4+(U939+W939)*Crechee/30*FG$4,IF(C936=1,IF(U936+U937+U938+V936+V937+V938+W936+W937+W938+X936+X937+X938&lt;=15,(U936+U937+U938+W936+W937+W938)*Percapita/30*FG$4,IF(U936+U937+U938+V936+V937+V938+W936+W937+W938+X936+X937+X938&gt;=16,Fixo/30*FG$4+(U936+U937+U938+V936+V937+V938+W936+W937+W938+X936+X937-16)*Percapita/30*FG$4))))))</f>
        <v>0</v>
      </c>
      <c r="FH936" s="177">
        <f>IF(C936=4,SUM(Y936+Y937+Y938+AA936+AA937+AA938)*Percapita/30*FH$4+(Z936+Z937+Z938+AB936+AB937+AB938)*Cadeirante/30*FH$4,IF(C936=3,IF(Y939+AA939=10,Fixo/30*FH$4+(Y936+Y937+Y938+AA936+AA937+AA938)*Percapita/30*FH$4+(Z939+AB939)*Cadeirante/30*FH$4,IF(Y939+AA939&lt;=9,(Y939+AA939)*Crechee/30*FH$4)+(Z939+AB939)*Cadeirante/30*FH$4+(Y936+Y937+Y938+AA936+AA937+AA938)*Percapita/30*FH$4)+IF(Y939+AA939&gt;=11,Fixo/30*FH$4+(Y939+AA939-10)*Crechee/30*FH$4,0),IF(C936=2,IF(Z936+Z937+Z938+Z939+AB936+AB937+AB938+AB939=1,Cadeirante/30*FH$4,IF(Z936+Z937+Z938+Z939+AB936+AB937+AB938+AB939=2,Fixo/30*FH$4,IF(Z936+Z937+Z938+Z939+AB936+AB937+AB938+AB939&gt;2,Fixo/30*FH$4+(Z936+Z937+Z938+Z939+AB936+AB937+AB938+AB939-2)*Cadeirante/30*FH$4)))+(Y936+Y937+Y938+AA936+AA937+AA938)*Percapita/30*FH$4+(Y939+AA939)*Crechee/30*FH$4,IF(C936=1,IF(Y936+Y937+Y938+Z936+Z937+Z938+AA936+AA937+AA938+AB936+AB937+AB938&lt;=15,(Y936+Y937+Y938+AA936+AA937+AA938)*Percapita/30*FH$4,IF(Y936+Y937+Y938+Z936+Z937+Z938+AA936+AA937+AA938+AB936+AB937+AB938&gt;=16,Fixo/30*FH$4+(Y936+Y937+Y938+Z936+Z937+Z938+AA936+AA937+AA938+AB936+AB937-16)*Percapita/30*FH$4))))))</f>
        <v>0</v>
      </c>
      <c r="FI936" s="177">
        <f>IF(C936=4,SUM(AC936+AC937+AC938+AE936+AE937+AE938)*Percapita/30*FI$4+(AD936+AD937+AD938+AF936+AF937+AF938)*Cadeirante/30*FI$4,IF(C936=3,IF(AC939+AE939=10,Fixo/30*FI$4+(AC936+AC937+AC938+AE936+AE937+AE938)*Percapita/30*FI$4+(AD939+AF939)*Cadeirante/30*FI$4,IF(AC939+AE939&lt;=9,(AC939+AE939)*Crechee/30*FI$4)+(AD939+AF939)*Cadeirante/30*FI$4+(AC936+AC937+AC938+AE936+AE937+AE938)*Percapita/30*FI$4)+IF(AC939+AE939&gt;=11,Fixo/30*FI$4+(AC939+AE939-10)*Crechee/30*FI$4,0),IF(C936=2,IF(AD936+AD937+AD938+AD939+AF936+AF937+AF938+AF939=1,Cadeirante/30*FI$4,IF(AD936+AD937+AD938+AD939+AF936+AF937+AF938+AF939=2,Fixo/30*FI$4,IF(AD936+AD937+AD938+AD939+AF936+AF937+AF938+AF939&gt;2,Fixo/30*FI$4+(AD936+AD937+AD938+AD939+AF936+AF937+AF938+AF939-2)*Cadeirante/30*FI$4)))+(AC936+AC937+AC938+AE936+AE937+AE938)*Percapita/30*FI$4+(AC939+AE939)*Crechee/30*FI$4,IF(C936=1,IF(AC936+AC937+AC938+AD936+AD937+AD938+AE936+AE937+AE938+AF936+AF937+AF938&lt;=15,(AC936+AC937+AC938+AE936+AE937+AE938)*Percapita/30*FI$4,IF(AC936+AC937+AC938+AD936+AD937+AD938+AE936+AE937+AE938+AF936+AF937+AF938&gt;=16,Fixo/30*FI$4+(AC936+AC937+AC938+AD936+AD937+AD938+AE936+AE937+AE938+AF936+AF937-16)*Percapita/30*FI$4))))))</f>
        <v>0</v>
      </c>
      <c r="FJ936" s="177">
        <f>IF(C936=4,SUM(AG936+AG937+AG938+AI936+AI937+AI938)*Percapita/30*FJ$4+(AH936+AH937+AH938+AJ936+AJ937+AJ938)*Cadeirante/30*FJ$4,IF(C936=3,IF(AG939+AI939=10,Fixo/30*FJ$4+(AG936+AG937+AG938+AI936+AI937+AI938)*Percapita/30*FJ$4+(AH939+AJ939)*Cadeirante/30*FJ$4,IF(AG939+AI939&lt;=9,(AG939+AI939)*Crechee/30*FJ$4)+(AH939+AJ939)*Cadeirante/30*FJ$4+(AG936+AG937+AG938+AI936+AI937+AI938)*Percapita/30*FJ$4)+IF(AG939+AI939&gt;=11,Fixo/30*FJ$4+(AG939+AI939-10)*Crechee/30*FJ$4,0),IF(C936=2,IF(AH936+AH937+AH938+AH939+AJ936+AJ937+AJ938+AJ939=1,Cadeirante/30*FJ$4,IF(AH936+AH937+AH938+AH939+AJ936+AJ937+AJ938+AJ939=2,Fixo/30*FJ$4,IF(AH936+AH937+AH938+AH939+AJ936+AJ937+AJ938+AJ939&gt;2,Fixo/30*FJ$4+(AH936+AH937+AH938+AH939+AJ936+AJ937+AJ938+AJ939-2)*Cadeirante/30*FJ$4)))+(AG936+AG937+AG938+AI936+AI937+AI938)*Percapita/30*FJ$4+(AG939+AI939)*Crechee/30*FJ$4,IF(C936=1,IF(AG936+AG937+AG938+AH936+AH937+AH938+AI936+AI937+AI938+AJ936+AJ937+AJ938&lt;=15,(AG936+AG937+AG938+AI936+AI937+AI938)*Percapita/30*FJ$4,IF(AG936+AG937+AG938+AH936+AH937+AH938+AI936+AI937+AI938+AJ936+AJ937+AJ938&gt;=16,Fixo/30*FJ$4+(AG936+AG937+AG938+AH936+AH937+AH938+AI936+AI937+AI938+AJ936+AJ937-16)*Percapita/30*FJ$4))))))</f>
        <v>0</v>
      </c>
      <c r="FK936" s="177">
        <f>IF(C936=4,SUM(AK936+AK937+AK938+AM936+AM937+AM938)*Percapita/30*FK$4+(AL936+AL937+AL938+AN936+AN937+AN938)*Cadeirante/30*FK$4,IF(C936=3,IF(AK939+AM939=10,Fixo/30*FK$4+(AK936+AK937+AK938+AM936+AM937+AM938)*Percapita/30*FK$4+(AL939+AN939)*Cadeirante/30*FK$4,IF(AK939+AM939&lt;=9,(AK939+AM939)*Crechee/30*FK$4)+(AL939+AN939)*Cadeirante/30*FK$4+(AK936+AK937+AK938+AM936+AM937+AM938)*Percapita/30*FK$4)+IF(AK939+AM939&gt;=11,Fixo/30*FK$4+(AK939+AM939-10)*Crechee/30*FK$4,0),IF(C936=2,IF(AL936+AL937+AL938+AL939+AN936+AN937+AN938+AN939=1,Cadeirante/30*FK$4,IF(AL936+AL937+AL938+AL939+AN936+AN937+AN938+AN939=2,Fixo/30*FK$4,IF(AL936+AL937+AL938+AL939+AN936+AN937+AN938+AN939&gt;2,Fixo/30*FK$4+(AL936+AL937+AL938+AL939+AN936+AN937+AN938+AN939-2)*Cadeirante/30*FK$4)))+(AK936+AK937+AK938+AM936+AM937+AM938)*Percapita/30*FK$4+(AK939+AM939)*Crechee/30*FK$4,IF(C936=1,IF(AK936+AK937+AK938+AL936+AL937+AL938+AM936+AM937+AM938+AN936+AN937+AN938&lt;=15,(AK936+AK937+AK938+AM936+AM937+AM938)*Percapita/30*FK$4,IF(AK936+AK937+AK938+AL936+AL937+AL938+AM936+AM937+AM938+AN936+AN937+AN938&gt;=16,Fixo/30*FK$4+(AK936+AK937+AK938+AL936+AL937+AL938+AM936+AM937+AM938+AN936+AN937-16)*Percapita/30*FK$4))))))</f>
        <v>0</v>
      </c>
      <c r="FL936" s="177">
        <f>IF(C936=4,SUM(AO936+AO937+AO938+AQ936+AQ937+AQ938)*Percapita/30*FL$4+(AP936+AP937+AP938+AR936+AR937+AR938)*Cadeirante/30*FL$4,IF(C936=3,IF(AO939+AQ939=10,Fixo/30*FL$4+(AO936+AO937+AO938+AQ936+AQ937+AQ938)*Percapita/30*FL$4+(AP939+AR939)*Cadeirante/30*FL$4,IF(AO939+AQ939&lt;=9,(AO939+AQ939)*Crechee/30*FL$4)+(AP939+AR939)*Cadeirante/30*FL$4+(AO936+AO937+AO938+AQ936+AQ937+AQ938)*Percapita/30*FL$4)+IF(AO939+AQ939&gt;=11,Fixo/30*FL$4+(AO939+AQ939-10)*Crechee/30*FL$4,0),IF(C936=2,IF(AP936+AP937+AP938+AP939+AR936+AR937+AR938+AR939=1,Cadeirante/30*FL$4,IF(AP936+AP937+AP938+AP939+AR936+AR937+AR938+AR939=2,Fixo/30*FL$4,IF(AP936+AP937+AP938+AP939+AR936+AR937+AR938+AR939&gt;2,Fixo/30*FL$4+(AP936+AP937+AP938+AP939+AR936+AR937+AR938+AR939-2)*Cadeirante/30*FL$4)))+(AO936+AO937+AO938+AQ936+AQ937+AQ938)*Percapita/30*FL$4+(AO939+AQ939)*Crechee/30*FL$4,IF(C936=1,IF(AO936+AO937+AO938+AP936+AP937+AP938+AQ936+AQ937+AQ938+AR936+AR937+AR938&lt;=15,(AO936+AO937+AO938+AQ936+AQ937+AQ938)*Percapita/30*FL$4,IF(AO936+AO937+AO938+AP936+AP937+AP938+AQ936+AQ937+AQ938+AR936+AR937+AR938&gt;=16,Fixo/30*FL$4+(AO936+AO937+AO938+AP936+AP937+AP938+AQ936+AQ937+AQ938+AR936+AR937-16)*Percapita/30*FL$4))))))</f>
        <v>0</v>
      </c>
      <c r="FM936" s="177">
        <f>IF(C936=4,SUM(AS936+AS937+AS938+AU936+AU937+AU938)*Percapita/30*FM$4+(AT936+AT937+AT938+AV936+AV937+AV938)*Cadeirante/30*FM$4,IF(C936=3,IF(AS939+AU939=10,Fixo/30*FM$4+(AS936+AS937+AS938+AU936+AU937+AU938)*Percapita/30*FM$4+(AT939+AV939)*Cadeirante/30*FM$4,IF(AS939+AU939&lt;=9,(AS939+AU939)*Crechee/30*FM$4)+(AT939+AV939)*Cadeirante/30*FM$4+(AS936+AS937+AS938+AU936+AU937+AU938)*Percapita/30*FM$4)+IF(AS939+AU939&gt;=11,Fixo/30*FM$4+(AS939+AU939-10)*Crechee/30*FM$4,0),IF(C936=2,IF(AT936+AT937+AT938+AT939+AV936+AV937+AV938+AV939=1,Cadeirante/30*FM$4,IF(AT936+AT937+AT938+AT939+AV936+AV937+AV938+AV939=2,Fixo/30*FM$4,IF(AT936+AT937+AT938+AT939+AV936+AV937+AV938+AV939&gt;2,Fixo/30*FM$4+(AT936+AT937+AT938+AT939+AV936+AV937+AV938+AV939-2)*Cadeirante/30*FM$4)))+(AS936+AS937+AS938+AU936+AU937+AU938)*Percapita/30*FM$4+(AS939+AU939)*Crechee/30*FM$4,IF(C936=1,IF(AS936+AS937+AS938+AT936+AT937+AT938+AU936+AU937+AU938+AV936+AV937+AV938&lt;=15,(AS936+AS937+AS938+AU936+AU937+AU938)*Percapita/30*FM$4,IF(AS936+AS937+AS938+AT936+AT937+AT938+AU936+AU937+AU938+AV936+AV937+AV938&gt;=16,Fixo/30*FM$4+(AS936+AS937+AS938+AT936+AT937+AT938+AU936+AU937+AU938+AV936+AV937-16)*Percapita/30*FM$4))))))</f>
        <v>0</v>
      </c>
      <c r="FN936" s="177">
        <f>IF(C936=4,SUM(AW936+AW937+AW938+AY936+AY937+AY938)*Percapita/30*FN$4+(AX936+AX937+AX938+AZ936+AZ937+AZ938)*Cadeirante/30*FN$4,IF(C936=3,IF(AW939+AY939=10,Fixo/30*FN$4+(AW936+AW937+AW938+AY936+AY937+AY938)*Percapita/30*FN$4+(AX939+AZ939)*Cadeirante/30*FN$4,IF(AW939+AY939&lt;=9,(AW939+AY939)*Crechee/30*FN$4)+(AX939+AZ939)*Cadeirante/30*FN$4+(AW936+AW937+AW938+AY936+AY937+AY938)*Percapita/30*FN$4)+IF(AW939+AY939&gt;=11,Fixo/30*FN$4+(AW939+AY939-10)*Crechee/30*FN$4,0),IF(C936=2,IF(AX936+AX937+AX938+AX939+AZ936+AZ937+AZ938+AZ939=1,Cadeirante/30*FN$4,IF(AX936+AX937+AX938+AX939+AZ936+AZ937+AZ938+AZ939=2,Fixo/30*FN$4,IF(AX936+AX937+AX938+AX939+AZ936+AZ937+AZ938+AZ939&gt;2,Fixo/30*FN$4+(AX936+AX937+AX938+AX939+AZ936+AZ937+AZ938+AZ939-2)*Cadeirante/30*FN$4)))+(AW936+AW937+AW938+AY936+AY937+AY938)*Percapita/30*FN$4+(AW939+AY939)*Crechee/30*FN$4,IF(C936=1,IF(AW936+AW937+AW938+AX936+AX937+AX938+AY936+AY937+AY938+AZ936+AZ937+AZ938&lt;=15,(AW936+AW937+AW938+AY936+AY937+AY938)*Percapita/30*FN$4,IF(AW936+AW937+AW938+AX936+AX937+AX938+AY936+AY937+AY938+AZ936+AZ937+AZ938&gt;=16,Fixo/30*FN$4+(AW936+AW937+AW938+AX936+AX937+AX938+AY936+AY937+AY938+AZ936+AZ937-16)*Percapita/30*FN$4))))))</f>
        <v>0</v>
      </c>
      <c r="FO936" s="177">
        <f>IF(C936=4,SUM(BA936+BA937+BA938+BC936+BC937+BC938)*Percapita/30*FO$4+(BB936+BB937+BB938+BD936+BD937+BD938)*Cadeirante/30*FO$4,IF(C936=3,IF(BA939+BC939=10,Fixo/30*FO$4+(BA936+BA937+BA938+BC936+BC937+BC938)*Percapita/30*FO$4+(BB939+BD939)*Cadeirante/30*FO$4,IF(BA939+BC939&lt;=9,(BA939+BC939)*Crechee/30*FO$4)+(BB939+BD939)*Cadeirante/30*FO$4+(BA936+BA937+BA938+BC936+BC937+BC938)*Percapita/30*FO$4)+IF(BA939+BC939&gt;=11,Fixo/30*FO$4+(BA939+BC939-10)*Crechee/30*FO$4,0),IF(C936=2,IF(BB936+BB937+BB938+BB939+BD936+BD937+BD938+BD939=1,Cadeirante/30*FO$4,IF(BB936+BB937+BB938+BB939+BD936+BD937+BD938+BD939=2,Fixo/30*FO$4,IF(BB936+BB937+BB938+BB939+BD936+BD937+BD938+BD939&gt;2,Fixo/30*FO$4+(BB936+BB937+BB938+BB939+BD936+BD937+BD938+BD939-2)*Cadeirante/30*FO$4)))+(BA936+BA937+BA938+BC936+BC937+BC938)*Percapita/30*FO$4+(BA939+BC939)*Crechee/30*FO$4,IF(C936=1,IF(BA936+BA937+BA938+BB936+BB937+BB938+BC936+BC937+BC938+BD936+BD937+BD938&lt;=15,(BA936+BA937+BA938+BC936+BC937+BC938)*Percapita/30*FO$4,IF(BA936+BA937+BA938+BB936+BB937+BB938+BC936+BC937+BC938+BD936+BD937+BD938&gt;=16,Fixo/30*FO$4+(BA936+BA937+BA938+BB936+BB937+BB938+BC936+BC937+BC938+BD936+BD937-16)*Percapita/30*FO$4))))))</f>
        <v>0</v>
      </c>
      <c r="FP936" s="177">
        <f>IF(C936=4,SUM(BE936+BE937+BE938+BG936+BG937+BG938)*Percapita/30*FP$4+(BF936+BF937+BF938+BH936+BH937+BH938)*Cadeirante/30*FP$4,IF(C936=3,IF(BE939+BG939=10,Fixo/30*FP$4+(BE936+BE937+BE938+BG936+BG937+BG938)*Percapita/30*FP$4+(BF939+BH939)*Cadeirante/30*FP$4,IF(BE939+BG939&lt;=9,(BE939+BG939)*Crechee/30*FP$4)+(BF939+BH939)*Cadeirante/30*FP$4+(BE936+BE937+BE938+BG936+BG937+BG938)*Percapita/30*FP$4)+IF(BE939+BG939&gt;=11,Fixo/30*FP$4+(BE939+BG939-10)*Crechee/30*FP$4,0),IF(C936=2,IF(BF936+BF937+BF938+BF939+BH936+BH937+BH938+BH939=1,Cadeirante/30*FP$4,IF(BF936+BF937+BF938+BF939+BH936+BH937+BH938+BH939=2,Fixo/30*FP$4,IF(BF936+BF937+BF938+BF939+BH936+BH937+BH938+BH939&gt;2,Fixo/30*FP$4+(BF936+BF937+BF938+BF939+BH936+BH937+BH938+BH939-2)*Cadeirante/30*FP$4)))+(BE936+BE937+BE938+BG936+BG937+BG938)*Percapita/30*FP$4+(BE939+BG939)*Crechee/30*FP$4,IF(C936=1,IF(BE936+BE937+BE938+BF936+BF937+BF938+BG936+BG937+BG938+BH936+BH937+BH938&lt;=15,(BE936+BE937+BE938+BG936+BG937+BG938)*Percapita/30*FP$4,IF(BE936+BE937+BE938+BF936+BF937+BF938+BG936+BG937+BG938+BH936+BH937+BH938&gt;=16,Fixo/30*FP$4+(BE936+BE937+BE938+BF936+BF937+BF938+BG936+BG937+BG938+BH936+BH937-16)*Percapita/30*FP$4))))))</f>
        <v>0</v>
      </c>
      <c r="FQ936" s="177">
        <f>IF(C936=4,SUM(BI936+BI937+BI938+BK936+BK937+BK938)*Percapita/30*FQ$4+(BJ936+BJ937+BJ938+BL936+BL937+BL938)*Cadeirante/30*FQ$4,IF(C936=3,IF(BI939+BK939=10,Fixo/30*FQ$4+(BI936+BI937+BI938+BK936+BK937+BK938)*Percapita/30*FQ$4+(BJ939+BL939)*Cadeirante/30*FQ$4,IF(BI939+BK939&lt;=9,(BI939+BK939)*Crechee/30*FQ$4)+(BJ939+BL939)*Cadeirante/30*FQ$4+(BI936+BI937+BI938+BK936+BK937+BK938)*Percapita/30*FQ$4)+IF(BI939+BK939&gt;=11,Fixo/30*FQ$4+(BI939+BK939-10)*Crechee/30*FQ$4,0),IF(C936=2,IF(BJ936+BJ937+BJ938+BJ939+BL936+BL937+BL938+BL939=1,Cadeirante/30*FQ$4,IF(BJ936+BJ937+BJ938+BJ939+BL936+BL937+BL938+BL939=2,Fixo/30*FQ$4,IF(BJ936+BJ937+BJ938+BJ939+BL936+BL937+BL938+BL939&gt;2,Fixo/30*FQ$4+(BJ936+BJ937+BJ938+BJ939+BL936+BL937+BL938+BL939-2)*Cadeirante/30*FQ$4)))+(BI936+BI937+BI938+BK936+BK937+BK938)*Percapita/30*FQ$4+(BI939+BK939)*Crechee/30*FQ$4,IF(C936=1,IF(BI936+BI937+BI938+BJ936+BJ937+BJ938+BK936+BK937+BK938+BL936+BL937+BL938&lt;=15,(BI936+BI937+BI938+BK936+BK937+BK938)*Percapita/30*FQ$4,IF(BI936+BI937+BI938+BJ936+BJ937+BJ938+BK936+BK937+BK938+BL936+BL937+BL938&gt;=16,Fixo/30*FQ$4+(BI936+BI937+BI938+BJ936+BJ937+BJ938+BK936+BK937+BK938+BL936+BL937-16)*Percapita/30*FQ$4))))))</f>
        <v>0</v>
      </c>
      <c r="FR936" s="177">
        <f>IF(C936=4,SUM(BM936+BM937+BM938+BO936+BO937+BO938)*Percapita/30*FR$4+(BN936+BN937+BN938+BP936+BP937+BP938)*Cadeirante/30*FR$4,IF(C936=3,IF(BM939+BO939=10,Fixo/30*FR$4+(BM936+BM937+BM938+BO936+BO937+BO938)*Percapita/30*FR$4+(BN939+BP939)*Cadeirante/30*FR$4,IF(BM939+BO939&lt;=9,(BM939+BO939)*Crechee/30*FR$4)+(BN939+BP939)*Cadeirante/30*FR$4+(BM936+BM937+BM938+BO936+BO937+BO938)*Percapita/30*FR$4)+IF(BM939+BO939&gt;=11,Fixo/30*FR$4+(BM939+BO939-10)*Crechee/30*FR$4,0),IF(C936=2,IF(BN936+BN937+BN938+BN939+BP936+BP937+BP938+BP939=1,Cadeirante/30*FR$4,IF(BN936+BN937+BN938+BN939+BP936+BP937+BP938+BP939=2,Fixo/30*FR$4,IF(BN936+BN937+BN938+BN939+BP936+BP937+BP938+BP939&gt;2,Fixo/30*FR$4+(BN936+BN937+BN938+BN939+BP936+BP937+BP938+BP939-2)*Cadeirante/30*FR$4)))+(BM936+BM937+BM938+BO936+BO937+BO938)*Percapita/30*FR$4+(BM939+BO939)*Crechee/30*FR$4,IF(C936=1,IF(BM936+BM937+BM938+BN936+BN937+BN938+BO936+BO937+BO938+BP936+BP937+BP938&lt;=15,(BM936+BM937+BM938+BO936+BO937+BO938)*Percapita/30*FR$4,IF(BM936+BM937+BM938+BN936+BN937+BN938+BO936+BO937+BO938+BP936+BP937+BP938&gt;=16,Fixo/30*FR$4+(BM936+BM937+BM938+BN936+BN937+BN938+BO936+BO937+BO938+BP936+BP937-16)*Percapita/30*FR$4))))))</f>
        <v>0</v>
      </c>
      <c r="FS936" s="177">
        <f>IF(C936=4,SUM(BQ936+BQ937+BQ938+BS936+BS937+BS938)*Percapita/30*FS$4+(BR936+BR937+BR938+BT936+BT937+BT938)*Cadeirante/30*FS$4,IF(C936=3,IF(BQ939+BS939=10,Fixo/30*FS$4+(BQ936+BQ937+BQ938+BS936+BS937+BS938)*Percapita/30*FS$4+(BR939+BT939)*Cadeirante/30*FS$4,IF(BQ939+BS939&lt;=9,(BQ939+BS939)*Crechee/30*FS$4)+(BR939+BT939)*Cadeirante/30*FS$4+(BQ936+BQ937+BQ938+BS936+BS937+BS938)*Percapita/30*FS$4)+IF(BQ939+BS939&gt;=11,Fixo/30*FS$4+(BQ939+BS939-10)*Crechee/30*FS$4,0),IF(C936=2,IF(BR936+BR937+BR938+BR939+BT936+BT937+BT938+BT939=1,Cadeirante/30*FS$4,IF(BR936+BR937+BR938+BR939+BT936+BT937+BT938+BT939=2,Fixo/30*FS$4,IF(BR936+BR937+BR938+BR939+BT936+BT937+BT938+BT939&gt;2,Fixo/30*FS$4+(BR936+BR937+BR938+BR939+BT936+BT937+BT938+BT939-2)*Cadeirante/30*FS$4)))+(BQ936+BQ937+BQ938+BS936+BS937+BS938)*Percapita/30*FS$4+(BQ939+BS939)*Crechee/30*FS$4,IF(C936=1,IF(BQ936+BQ937+BQ938+BR936+BR937+BR938+BS936+BS937+BS938+BT936+BT937+BT938&lt;=15,(BQ936+BQ937+BQ938+BS936+BS937+BS938)*Percapita/30*FS$4,IF(BQ936+BQ937+BQ938+BR936+BR937+BR938+BS936+BS937+BS938+BT936+BT937+BT938&gt;=16,Fixo/30*FS$4+(BQ936+BQ937+BQ938+BR936+BR937+BR938+BS936+BS937+BS938+BT936+BT937-16)*Percapita/30*FS$4))))))</f>
        <v>0</v>
      </c>
      <c r="FT936" s="177">
        <f>IF(C936=4,SUM(BU936+BU937+BU938+BW936+BW937+BW938)*Percapita/30*FT$4+(BV936+BV937+BV938+BX936+BX937+BX938)*Cadeirante/30*FT$4,IF(C936=3,IF(BU939+BW939=10,Fixo/30*FT$4+(BU936+BU937+BU938+BW936+BW937+BW938)*Percapita/30*FT$4+(BV939+BX939)*Cadeirante/30*FT$4,IF(BU939+BW939&lt;=9,(BU939+BW939)*Crechee/30*FT$4)+(BV939+BX939)*Cadeirante/30*FT$4+(BU936+BU937+BU938+BW936+BW937+BW938)*Percapita/30*FT$4)+IF(BU939+BW939&gt;=11,Fixo/30*FT$4+(BU939+BW939-10)*Crechee/30*FT$4,0),IF(C936=2,IF(BV936+BV937+BV938+BV939+BX936+BX937+BX938+BX939=1,Cadeirante/30*FT$4,IF(BV936+BV937+BV938+BV939+BX936+BX937+BX938+BX939=2,Fixo/30*FT$4,IF(BV936+BV937+BV938+BV939+BX936+BX937+BX938+BX939&gt;2,Fixo/30*FT$4+(BV936+BV937+BV938+BV939+BX936+BX937+BX938+BX939-2)*Cadeirante/30*FT$4)))+(BU936+BU937+BU938+BW936+BW937+BW938)*Percapita/30*FT$4+(BU939+BW939)*Crechee/30*FT$4,IF(C936=1,IF(BU936+BU937+BU938+BV936+BV937+BV938+BW936+BW937+BW938+BX936+BX937+BX938&lt;=15,(BU936+BU937+BU938+BW936+BW937+BW938)*Percapita/30*FT$4,IF(BU936+BU937+BU938+BV936+BV937+BV938+BW936+BW937+BW938+BX936+BX937+BX938&gt;=16,Fixo/30*FT$4+(BU936+BU937+BU938+BV936+BV937+BV938+BW936+BW937+BW938+BX936+BX937-16)*Percapita/30*FT$4))))))</f>
        <v>0</v>
      </c>
      <c r="FU936" s="177">
        <f>IF(C936=4,SUM(BY936+BY937+BY938+CA936+CA937+CA938)*Percapita/30*FU$4+(BZ936+BZ937+BZ938+CB936+CB937+CB938)*Cadeirante/30*FU$4,IF(C936=3,IF(BY939+CA939=10,Fixo/30*FU$4+(BY936+BY937+BY938+CA936+CA937+CA938)*Percapita/30*FU$4+(BZ939+CB939)*Cadeirante/30*FU$4,IF(BY939+CA939&lt;=9,(BY939+CA939)*Crechee/30*FU$4)+(BZ939+CB939)*Cadeirante/30*FU$4+(BY936+BY937+BY938+CA936+CA937+CA938)*Percapita/30*FU$4)+IF(BY939+CA939&gt;=11,Fixo/30*FU$4+(BY939+CA939-10)*Crechee/30*FU$4,0),IF(C936=2,IF(BZ936+BZ937+BZ938+BZ939+CB936+CB937+CB938+CB939=1,Cadeirante/30*FU$4,IF(BZ936+BZ937+BZ938+BZ939+CB936+CB937+CB938+CB939=2,Fixo/30*FU$4,IF(BZ936+BZ937+BZ938+BZ939+CB936+CB937+CB938+CB939&gt;2,Fixo/30*FU$4+(BZ936+BZ937+BZ938+BZ939+CB936+CB937+CB938+CB939-2)*Cadeirante/30*FU$4)))+(BY936+BY937+BY938+CA936+CA937+CA938)*Percapita/30*FU$4+(BY939+CA939)*Crechee/30*FU$4,IF(C936=1,IF(BY936+BY937+BY938+BZ936+BZ937+BZ938+CA936+CA937+CA938+CB936+CB937+CB938&lt;=15,(BY936+BY937+BY938+CA936+CA937+CA938)*Percapita/30*FU$4,IF(BY936+BY937+BY938+BZ936+BZ937+BZ938+CA936+CA937+CA938+CB936+CB937+CB938&gt;=16,Fixo/30*FU$4+(BY936+BY937+BY938+BZ936+BZ937+BZ938+CA936+CA937+CA938+CB936+CB937-16)*Percapita/30*FU$4))))))</f>
        <v>192.61500000000001</v>
      </c>
      <c r="FV936" s="177">
        <f>IF(C936=4,SUM(CC936+CC937+CC938+CE936+CE937+CE938)*Percapita/30*FV$4+(CD936+CD937+CD938+CF936+CF937+CF938)*Cadeirante/30*FV$4,IF(C936=3,IF(CC939+CE939=10,Fixo/30*FV$4+(CC936+CC937+CC938+CE936+CE937+CE938)*Percapita/30*FV$4+(CD939+CF939)*Cadeirante/30*FV$4,IF(CC939+CE939&lt;=9,(CC939+CE939)*Crechee/30*FV$4)+(CD939+CF939)*Cadeirante/30*FV$4+(CC936+CC937+CC938+CE936+CE937+CE938)*Percapita/30*FV$4)+IF(CC939+CE939&gt;=11,Fixo/30*FV$4+(CC939+CE939-10)*Crechee/30*FV$4,0),IF(C936=2,IF(CD936+CD937+CD938+CD939+CF936+CF937+CF938+CF939=1,Cadeirante/30*FV$4,IF(CD936+CD937+CD938+CD939+CF936+CF937+CF938+CF939=2,Fixo/30*FV$4,IF(CD936+CD937+CD938+CD939+CF936+CF937+CF938+CF939&gt;2,Fixo/30*FV$4+(CD936+CD937+CD938+CD939+CF936+CF937+CF938+CF939-2)*Cadeirante/30*FV$4)))+(CC936+CC937+CC938+CE936+CE937+CE938)*Percapita/30*FV$4+(CC939+CE939)*Crechee/30*FV$4,IF(C936=1,IF(CC936+CC937+CC938+CD936+CD937+CD938+CE936+CE937+CE938+CF936+CF937+CF938&lt;=15,(CC936+CC937+CC938+CE936+CE937+CE938)*Percapita/30*FV$4,IF(CC936+CC937+CC938+CD936+CD937+CD938+CE936+CE937+CE938+CF936+CF937+CF938&gt;=16,Fixo/30*FV$4+(CC936+CC937+CC938+CD936+CD937+CD938+CE936+CE937+CE938+CF936+CF937-16)*Percapita/30*FV$4))))))</f>
        <v>0</v>
      </c>
      <c r="FW936" s="177">
        <f>IF(C936=4,SUM(CG936+CG937+CG938+CI936+CI937+CI938)*Percapita/30*FW$4+(CH936+CH937+CH938+CJ936+CJ937+CJ938)*Cadeirante/30*FW$4,IF(C936=3,IF(CG939+CI939=10,Fixo/30*FW$4+(CG936+CG937+CG938+CI936+CI937+CI938)*Percapita/30*FW$4+(CH939+CJ939)*Cadeirante/30*FW$4,IF(CG939+CI939&lt;=9,(CG939+CI939)*Crechee/30*FW$4)+(CH939+CJ939)*Cadeirante/30*FW$4+(CG936+CG937+CG938+CI936+CI937+CI938)*Percapita/30*FW$4)+IF(CG939+CI939&gt;=11,Fixo/30*FW$4+(CG939+CI939-10)*Crechee/30*FW$4,0),IF(C936=2,IF(CH936+CH937+CH938+CH939+CJ936+CJ937+CJ938+CJ939=1,Cadeirante/30*FW$4,IF(CH936+CH937+CH938+CH939+CJ936+CJ937+CJ938+CJ939=2,Fixo/30*FW$4,IF(CH936+CH937+CH938+CH939+CJ936+CJ937+CJ938+CJ939&gt;2,Fixo/30*FW$4+(CH936+CH937+CH938+CH939+CJ936+CJ937+CJ938+CJ939-2)*Cadeirante/30*FW$4)))+(CG936+CG937+CG938+CI936+CI937+CI938)*Percapita/30*FW$4+(CG939+CI939)*Crechee/30*FW$4,IF(C936=1,IF(CG936+CG937+CG938+CH936+CH937+CH938+CI936+CI937+CI938+CJ936+CJ937+CJ938&lt;=15,(CG936+CG937+CG938+CI936+CI937+CI938)*Percapita/30*FW$4,IF(CG936+CG937+CG938+CH936+CH937+CH938+CI936+CI937+CI938+CJ936+CJ937+CJ938&gt;=16,Fixo/30*FW$4+(CG936+CG937+CG938+CH936+CH937+CH938+CI936+CI937+CI938+CJ936+CJ937-16)*Percapita/30*FW$4))))))</f>
        <v>0</v>
      </c>
      <c r="FX936" s="177">
        <f>IF(C936=4,SUM(CK936+CK937+CK938+CM936+CM937+CM938)*Percapita/30*FX$4+(CL936+CL937+CL938+CN936+CN937+CN938)*Cadeirante/30*FX$4,IF(C936=3,IF(CK939+CM939=10,Fixo/30*FX$4+(CK936+CK937+CK938+CM936+CM937+CM938)*Percapita/30*FX$4+(CL939+CN939)*Cadeirante/30*FX$4,IF(CK939+CM939&lt;=9,(CK939+CM939)*Crechee/30*FX$4)+(CL939+CN939)*Cadeirante/30*FX$4+(CK936+CK937+CK938+CM936+CM937+CM938)*Percapita/30*FX$4)+IF(CK939+CM939&gt;=11,Fixo/30*FX$4+(CK939+CM939-10)*Crechee/30*FX$4,0),IF(C936=2,IF(CL936+CL937+CL938+CL939+CN936+CN937+CN938+CN939=1,Cadeirante/30*FX$4,IF(CL936+CL937+CL938+CL939+CN936+CN937+CN938+CN939=2,Fixo/30*FX$4,IF(CL936+CL937+CL938+CL939+CN936+CN937+CN938+CN939&gt;2,Fixo/30*FX$4+(CL936+CL937+CL938+CL939+CN936+CN937+CN938+CN939-2)*Cadeirante/30*FX$4)))+(CK936+CK937+CK938+CM936+CM937+CM938)*Percapita/30*FX$4+(CK939+CM939)*Crechee/30*FX$4,IF(C936=1,IF(CK936+CK937+CK938+CL936+CL937+CL938+CM936+CM937+CM938+CN936+CN937+CN938&lt;=15,(CK936+CK937+CK938+CM936+CM937+CM938)*Percapita/30*FX$4,IF(CK936+CK937+CK938+CL936+CL937+CL938+CM936+CM937+CM938+CN936+CN937+CN938&gt;=16,Fixo/30*FX$4+(CK936+CK937+CK938+CL936+CL937+CL938+CM936+CM937+CM938+CN936+CN937-16)*Percapita/30*FX$4))))))</f>
        <v>0</v>
      </c>
      <c r="FY936" s="177">
        <f>IF(C936=4,SUM(CO936+CO937+CO938+CQ936+CQ937+CQ938)*Percapita/30*FY$4+(CP936+CP937+CP938+CR936+CR937+CR938)*Cadeirante/30*FY$4,IF(C936=3,IF(CO939+CQ939=10,Fixo/30*FY$4+(CO936+CO937+CO938+CQ936+CQ937+CQ938)*Percapita/30*FY$4+(CP939+CR939)*Cadeirante/30*FY$4,IF(CO939+CQ939&lt;=9,(CO939+CQ939)*Crechee/30*FY$4)+(CP939+CR939)*Cadeirante/30*FY$4+(CO936+CO937+CO938+CQ936+CQ937+CQ938)*Percapita/30*FY$4)+IF(CO939+CQ939&gt;=11,Fixo/30*FY$4+(CO939+CQ939-10)*Crechee/30*FY$4,0),IF(C936=2,IF(CP936+CP937+CP938+CP939+CR936+CR937+CR938+CR939=1,Cadeirante/30*FY$4,IF(CP936+CP937+CP938+CP939+CR936+CR937+CR938+CR939=2,Fixo/30*FY$4,IF(CP936+CP937+CP938+CP939+CR936+CR937+CR938+CR939&gt;2,Fixo/30*FY$4+(CP936+CP937+CP938+CP939+CR936+CR937+CR938+CR939-2)*Cadeirante/30*FY$4)))+(CO936+CO937+CO938+CQ936+CQ937+CQ938)*Percapita/30*FY$4+(CO939+CQ939)*Crechee/30*FY$4,IF(C936=1,IF(CO936+CO937+CO938+CP936+CP937+CP938+CQ936+CQ937+CQ938+CR936+CR937+CR938&lt;=15,(CO936+CO937+CO938+CQ936+CQ937+CQ938)*Percapita/30*FY$4,IF(CO936+CO937+CO938+CP936+CP937+CP938+CQ936+CQ937+CQ938+CR936+CR937+CR938&gt;=16,Fixo/30*FY$4+(CO936+CO937+CO938+CP936+CP937+CP938+CQ936+CQ937+CQ938+CR936+CR937-16)*Percapita/30*FY$4))))))</f>
        <v>0</v>
      </c>
      <c r="FZ936" s="177">
        <f>IF(C936=4,SUM(CS936+CS937+CS938+CU936+CU937+CU938)*Percapita/30*FZ$4+(CT936+CT937+CT938+CV936+CV937+CV938)*Cadeirante/30*FZ$4,IF(C936=3,IF(CS939+CU939=10,Fixo/30*FZ$4+(CS936+CS937+CS938+CU936+CU937+CU938)*Percapita/30*FZ$4+(CT939+CV939)*Cadeirante/30*FZ$4,IF(CS939+CU939&lt;=9,(CS939+CU939)*Crechee/30*FZ$4)+(CT939+CV939)*Cadeirante/30*FZ$4+(CS936+CS937+CS938+CU936+CU937+CU938)*Percapita/30*FZ$4)+IF(CS939+CU939&gt;=11,Fixo/30*FZ$4+(CS939+CU939-10)*Crechee/30*FZ$4,0),IF(C936=2,IF(CT936+CT937+CT938+CT939+CV936+CV937+CV938+CV939=1,Cadeirante/30*FZ$4,IF(CT936+CT937+CT938+CT939+CV936+CV937+CV938+CV939=2,Fixo/30*FZ$4,IF(CT936+CT937+CT938+CT939+CV936+CV937+CV938+CV939&gt;2,Fixo/30*FZ$4+(CT936+CT937+CT938+CT939+CV936+CV937+CV938+CV939-2)*Cadeirante/30*FZ$4)))+(CS936+CS937+CS938+CU936+CU937+CU938)*Percapita/30*FZ$4+(CS939+CU939)*Crechee/30*FZ$4,IF(C936=1,IF(CS936+CS937+CS938+CT936+CT937+CT938+CU936+CU937+CU938+CV936+CV937+CV938&lt;=15,(CS936+CS937+CS938+CU936+CU937+CU938)*Percapita/30*FZ$4,IF(CS936+CS937+CS938+CT936+CT937+CT938+CU936+CU937+CU938+CV936+CV937+CV938&gt;=16,Fixo/30*FZ$4+(CS936+CS937+CS938+CT936+CT937+CT938+CU936+CU937+CU938+CV936+CV937-16)*Percapita/30*FZ$4))))))</f>
        <v>0</v>
      </c>
      <c r="GA936" s="177">
        <f>IF(C936=4,SUM(CW936+CW937+CW938+CY936+CY937+CY938)*Percapita/30*GA$4+(CX936+CX937+CX938+CZ936+CZ937+CZ938)*Cadeirante/30*GA$4,IF(C936=3,IF(CW939+CY939=10,Fixo/30*GA$4+(CW936+CW937+CW938+CY936+CY937+CY938)*Percapita/30*GA$4+(CX939+CZ939)*Cadeirante/30*GA$4,IF(CW939+CY939&lt;=9,(CW939+CY939)*Crechee/30*GA$4)+(CX939+CZ939)*Cadeirante/30*GA$4+(CW936+CW937+CW938+CY936+CY937+CY938)*Percapita/30*GA$4)+IF(CW939+CY939&gt;=11,Fixo/30*GA$4+(CW939+CY939-10)*Crechee/30*GA$4,0),IF(C936=2,IF(CX936+CX937+CX938+CX939+CZ936+CZ937+CZ938+CZ939=1,Cadeirante/30*GA$4,IF(CX936+CX937+CX938+CX939+CZ936+CZ937+CZ938+CZ939=2,Fixo/30*GA$4,IF(CX936+CX937+CX938+CX939+CZ936+CZ937+CZ938+CZ939&gt;2,Fixo/30*GA$4+(CX936+CX937+CX938+CX939+CZ936+CZ937+CZ938+CZ939-2)*Cadeirante/30*GA$4)))+(CW936+CW937+CW938+CY936+CY937+CY938)*Percapita/30*GA$4+(CW939+CY939)*Crechee/30*GA$4,IF(C936=1,IF(CW936+CW937+CW938+CX936+CX937+CX938+CY936+CY937+CY938+CZ936+CZ937+CZ938&lt;=15,(CW936+CW937+CW938+CY936+CY937+CY938)*Percapita/30*GA$4,IF(CW936+CW937+CW938+CX936+CX937+CX938+CY936+CY937+CY938+CZ936+CZ937+CZ938&gt;=16,Fixo/30*GA$4+(CW936+CW937+CW938+CX936+CX937+CX938+CY936+CY937+CY938+CZ936+CZ937-16)*Percapita/30*GA$4))))))</f>
        <v>0</v>
      </c>
      <c r="GB936" s="177">
        <f>IF(C936=4,SUM(DA936+DA937+DA938+DC936+DC937+DC938)*Percapita/30*GB$4+(DB936+DB937+DB938+DD936+DD937+DD938)*Cadeirante/30*GB$4,IF(C936=3,IF(DA939+DC939=10,Fixo/30*GB$4+(DA936+DA937+DA938+DC936+DC937+DC938)*Percapita/30*GB$4+(DB939+DD939)*Cadeirante/30*GB$4,IF(DA939+DC939&lt;=9,(DA939+DC939)*Crechee/30*GB$4)+(DB939+DD939)*Cadeirante/30*GB$4+(DA936+DA937+DA938+DC936+DC937+DC938)*Percapita/30*GB$4)+IF(DA939+DC939&gt;=11,Fixo/30*GB$4+(DA939+DC939-10)*Crechee/30*GB$4,0),IF(C936=2,IF(DB936+DB937+DB938+DB939+DD936+DD937+DD938+DD939=1,Cadeirante/30*GB$4,IF(DB936+DB937+DB938+DB939+DD936+DD937+DD938+DD939=2,Fixo/30*GB$4,IF(DB936+DB937+DB938+DB939+DD936+DD937+DD938+DD939&gt;2,Fixo/30*GB$4+(DB936+DB937+DB938+DB939+DD936+DD937+DD938+DD939-2)*Cadeirante/30*GB$4)))+(DA936+DA937+DA938+DC936+DC937+DC938)*Percapita/30*GB$4+(DA939+DC939)*Crechee/30*GB$4,IF(C936=1,IF(DA936+DA937+DA938+DB936+DB937+DB938+DC936+DC937+DC938+DD936+DD937+DD938&lt;=15,(DA936+DA937+DA938+DC936+DC937+DC938)*Percapita/30*GB$4,IF(DA936+DA937+DA938+DB936+DB937+DB938+DC936+DC937+DC938+DD936+DD937+DD938&gt;=16,Fixo/30*GB$4+(DA936+DA937+DA938+DB936+DB937+DB938+DC936+DC937+DC938+DD936+DD937-16)*Percapita/30*GB$4))))))</f>
        <v>0</v>
      </c>
      <c r="GC936" s="177">
        <f>IF(C936=4,SUM(DE936+DE937+DE938+DG936+DG937+DG938)*Percapita/30*GC$4+(DF936+DF937+DF938+DH936+DH937+DH938)*Cadeirante/30*GC$4,IF(C936=3,IF(DE939+DG939=10,Fixo/30*GC$4+(DE936+DE937+DE938+DG936+DG937+DG938)*Percapita/30*GC$4+(DF939+DH939)*Cadeirante/30*GC$4,IF(DE939+DG939&lt;=9,(DE939+DG939)*Crechee/30*GC$4)+(DF939+DH939)*Cadeirante/30*GC$4+(DE936+DE937+DE938+DG936+DG937+DG938)*Percapita/30*GC$4)+IF(DE939+DG939&gt;=11,Fixo/30*GC$4+(DE939+DG939-10)*Crechee/30*GC$4,0),IF(C936=2,IF(DF936+DF937+DF938+DF939+DH936+DH937+DH938+DH939=1,Cadeirante/30*GC$4,IF(DF936+DF937+DF938+DF939+DH936+DH937+DH938+DH939=2,Fixo/30*GC$4,IF(DF936+DF937+DF938+DF939+DH936+DH937+DH938+DH939&gt;2,Fixo/30*GC$4+(DF936+DF937+DF938+DF939+DH936+DH937+DH938+DH939-2)*Cadeirante/30*GC$4)))+(DE936+DE937+DE938+DG936+DG937+DG938)*Percapita/30*GC$4+(DE939+DG939)*Crechee/30*GC$4,IF(C936=1,IF(DE936+DE937+DE938+DF936+DF937+DF938+DG936+DG937+DG938+DH936+DH937+DH938&lt;=15,(DE936+DE937+DE938+DG936+DG937+DG938)*Percapita/30*GC$4,IF(DE936+DE937+DE938+DF936+DF937+DF938+DG936+DG937+DG938+DH936+DH937+DH938&gt;=16,Fixo/30*GC$4+(DE936+DE937+DE938+DF936+DF937+DF938+DG936+DG937+DG938+DH936+DH937-16)*Percapita/30*GC$4))))))</f>
        <v>0</v>
      </c>
      <c r="GD936" s="177">
        <f>IF(C936=4,SUM(DI936+DI937+DI938+DK936+DK937+DK938)*Percapita/30*GD$4+(DJ936+DJ937+DJ938+DL936+DL937+DL938)*Cadeirante/30*GD$4,IF(C936=3,IF(DI939+DK939=10,Fixo/30*GD$4+(DI936+DI937+DI938+DK936+DK937+DK938)*Percapita/30*GD$4+(DJ939+DL939)*Cadeirante/30*GD$4,IF(DI939+DK939&lt;=9,(DI939+DK939)*Crechee/30*GD$4)+(DJ939+DL939)*Cadeirante/30*GD$4+(DI936+DI937+DI938+DK936+DK937+DK938)*Percapita/30*GD$4)+IF(DI939+DK939&gt;=11,Fixo/30*GD$4+(DI939+DK939-10)*Crechee/30*GD$4,0),IF(C936=2,IF(DJ936+DJ937+DJ938+DJ939+DL936+DL937+DL938+DL939=1,Cadeirante/30*GD$4,IF(DJ936+DJ937+DJ938+DJ939+DL936+DL937+DL938+DL939=2,Fixo/30*GD$4,IF(DJ936+DJ937+DJ938+DJ939+DL936+DL937+DL938+DL939&gt;2,Fixo/30*GD$4+(DJ936+DJ937+DJ938+DJ939+DL936+DL937+DL938+DL939-2)*Cadeirante/30*GD$4)))+(DI936+DI937+DI938+DK936+DK937+DK938)*Percapita/30*GD$4+(DI939+DK939)*Crechee/30*GD$4,IF(C936=1,IF(DI936+DI937+DI938+DJ936+DJ937+DJ938+DK936+DK937+DK938+DL936+DL937+DL938&lt;=15,(DI936+DI937+DI938+DK936+DK937+DK938)*Percapita/30*GD$4,IF(DI936+DI937+DI938+DJ936+DJ937+DJ938+DK936+DK937+DK938+DL936+DL937+DL938&gt;=16,Fixo/30*GD$4+(DI936+DI937+DI938+DJ936+DJ937+DJ938+DK936+DK937+DK938+DL936+DL937-16)*Percapita/30*GD$4))))))</f>
        <v>0</v>
      </c>
      <c r="GE936" s="177">
        <f>IF(C936=4,SUM(DM936+DM937+DM938+DO936+DO937+DO938)*Percapita/30*GE$4+(DN936+DN937+DN938+DP936+DP937+DP938)*Cadeirante/30*GE$4,IF(C936=3,IF(DM939+DO939=10,Fixo/30*GE$4+(DM936+DM937+DM938+DO936+DO937+DO938)*Percapita/30*GE$4+(DN939+DP939)*Cadeirante/30*GE$4,IF(DM939+DO939&lt;=9,(DM939+DO939)*Crechee/30*GE$4)+(DN939+DP939)*Cadeirante/30*GE$4+(DM936+DM937+DM938+DO936+DO937+DO938)*Percapita/30*GE$4)+IF(DM939+DO939&gt;=11,Fixo/30*GE$4+(DM939+DO939-10)*Crechee/30*GE$4,0),IF(C936=2,IF(DN936+DN937+DN938+DN939+DP936+DP937+DP938+DP939=1,Cadeirante/30*GE$4,IF(DN936+DN937+DN938+DN939+DP936+DP937+DP938+DP939=2,Fixo/30*GE$4,IF(DN936+DN937+DN938+DN939+DP936+DP937+DP938+DP939&gt;2,Fixo/30*GE$4+(DN936+DN937+DN938+DN939+DP936+DP937+DP938+DP939-2)*Cadeirante/30*GE$4)))+(DM936+DM937+DM938+DO936+DO937+DO938)*Percapita/30*GE$4+(DM939+DO939)*Crechee/30*GE$4,IF(C936=1,IF(DM936+DM937+DM938+DN936+DN937+DN938+DO936+DO937+DO938+DP936+DP937+DP938&lt;=15,(DM936+DM937+DM938+DO936+DO937+DO938)*Percapita/30*GE$4,IF(DM936+DM937+DM938+DN936+DN937+DN938+DO936+DO937+DO938+DP936+DP937+DP938&gt;=16,Fixo/30*GE$4+(DM936+DM937+DM938+DN936+DN937+DN938+DO936+DO937+DO938+DP936+DP937-16)*Percapita/30*GE$4))))))</f>
        <v>0</v>
      </c>
      <c r="GF936" s="177">
        <f>IF(C936=4,SUM(DQ936+DQ937+DQ938+DS936+DS937+DS938)*Percapita/30*GF$4+(DR936+DR937+DR938+DT936+DT937+DT938)*Cadeirante/30*GF$4,IF(C936=3,IF(DQ939+DS939=10,Fixo/30*GF$4+(DQ936+DQ937+DQ938+DS936+DS937+DS938)*Percapita/30*GF$4+(DR939+DT939)*Cadeirante/30*GF$4,IF(DQ939+DS939&lt;=9,(DQ939+DS939)*Crechee/30*GF$4)+(DR939+DT939)*Cadeirante/30*GF$4+(DQ936+DQ937+DQ938+DS936+DS937+DS938)*Percapita/30*GF$4)+IF(DQ939+DS939&gt;=11,Fixo/30*GF$4+(DQ939+DS939-10)*Crechee/30*GF$4,0),IF(C936=2,IF(DR936+DR937+DR938+DR939+DT936+DT937+DT938+DT939=1,Cadeirante/30*GF$4,IF(DR936+DR937+DR938+DR939+DT936+DT937+DT938+DT939=2,Fixo/30*GF$4,IF(DR936+DR937+DR938+DR939+DT936+DT937+DT938+DT939&gt;2,Fixo/30*GF$4+(DR936+DR937+DR938+DR939+DT936+DT937+DT938+DT939-2)*Cadeirante/30*GF$4)))+(DQ936+DQ937+DQ938+DS936+DS937+DS938)*Percapita/30*GF$4+(DQ939+DS939)*Crechee/30*GF$4,IF(C936=1,IF(DQ936+DQ937+DQ938+DR936+DR937+DR938+DS936+DS937+DS938+DT936+DT937+DT938&lt;=15,(DQ936+DQ937+DQ938+DS936+DS937+DS938)*Percapita/30*GF$4,IF(DQ936+DQ937+DQ938+DR936+DR937+DR938+DS936+DS937+DS938+DT936+DT937+DT938&gt;=16,Fixo/30*GF$4+(DQ936+DQ937+DQ938+DR936+DR937+DR938+DS936+DS937+DS938+DT936+DT937-16)*Percapita/30*GF$4))))))</f>
        <v>0</v>
      </c>
      <c r="GG936" s="177">
        <f>IF(C936=4,SUM(DU936+DU937+DU938+DW936+DW937+DW938)*Percapita/30*GG$4+(DV936+DV937+DV938+DX936+DX937+DX938)*Cadeirante/30*GG$4,IF(C936=3,IF(DU939+DW939=10,Fixo/30*GG$4+(DU936+DU937+DU938+DW936+DW937+DW938)*Percapita/30*GG$4+(DV939+DX939)*Cadeirante/30*GG$4,IF(DU939+DW939&lt;=9,(DU939+DW939)*Crechee/30*GG$4)+(DV939+DX939)*Cadeirante/30*GG$4+(DU936+DU937+DU938+DW936+DW937+DW938)*Percapita/30*GG$4)+IF(DU939+DW939&gt;=11,Fixo/30*GG$4+(DU939+DW939-10)*Crechee/30*GG$4,0),IF(C936=2,IF(DV936+DV937+DV938+DV939+DX936+DX937+DX938+DX939=1,Cadeirante/30*GG$4,IF(DV936+DV937+DV938+DV939+DX936+DX937+DX938+DX939=2,Fixo/30*GG$4,IF(DV936+DV937+DV938+DV939+DX936+DX937+DX938+DX939&gt;2,Fixo/30*GG$4+(DV936+DV937+DV938+DV939+DX936+DX937+DX938+DX939-2)*Cadeirante/30*GG$4)))+(DU936+DU937+DU938+DW936+DW937+DW938)*Percapita/30*GG$4+(DU939+DW939)*Crechee/30*GG$4,IF(C936=1,IF(DU936+DU937+DU938+DV936+DV937+DV938+DW936+DW937+DW938+DX936+DX937+DX938&lt;=15,(DU936+DU937+DU938+DW936+DW937+DW938)*Percapita/30*GG$4,IF(DU936+DU937+DU938+DV936+DV937+DV938+DW936+DW937+DW938+DX936+DX937+DX938&gt;=16,Fixo/30*GG$4+(DU936+DU937+DU938+DV936+DV937+DV938+DW936+DW937+DW938+DX936+DX937-16)*Percapita/30*GG$4))))))</f>
        <v>0</v>
      </c>
      <c r="GH936" s="177">
        <f>IF(C936=4,SUM(DY936+DY937+DY938+EA936+EA937+EA938)*Percapita/30*GH$4+(DZ936+DZ937+DZ938+EB936+EB937+EB938)*Cadeirante/30*GH$4,IF(C936=3,IF(DY939+EA939=10,Fixo/30*GH$4+(DY936+DY937+DY938+EA936+EA937+EA938)*Percapita/30*GH$4+(DZ939+EB939)*Cadeirante/30*GH$4,IF(DY939+EA939&lt;=9,(DY939+EA939)*Crechee/30*GH$4)+(DZ939+EB939)*Cadeirante/30*GH$4+(DY936+DY937+DY938+EA936+EA937+EA938)*Percapita/30*GH$4)+IF(DY939+EA939&gt;=11,Fixo/30*GH$4+(DY939+EA939-10)*Crechee/30*GH$4,0),IF(C936=2,IF(DZ936+DZ937+DZ938+DZ939+EB936+EB937+EB938+EB939=1,Cadeirante/30*GH$4,IF(DZ936+DZ937+DZ938+DZ939+EB936+EB937+EB938+EB939=2,Fixo/30*GH$4,IF(DZ936+DZ937+DZ938+DZ939+EB936+EB937+EB938+EB939&gt;2,Fixo/30*GH$4+(DZ936+DZ937+DZ938+DZ939+EB936+EB937+EB938+EB939-2)*Cadeirante/30*GH$4)))+(DY936+DY937+DY938+EA936+EA937+EA938)*Percapita/30*GH$4+(DY939+EA939)*Crechee/30*GH$4,IF(C936=1,IF(DY936+DY937+DY938+DZ936+DZ937+DZ938+EA936+EA937+EA938+EB936+EB937+EB938&lt;=15,(DY936+DY937+DY938+EA936+EA937+EA938)*Percapita/30*GH$4,IF(DY936+DY937+DY938+DZ936+DZ937+DZ938+EA936+EA937+EA938+EB936+EB937+EB938&gt;=16,Fixo/30*GH$4+(DY936+DY937+DY938+DZ936+DZ937+DZ938+EA936+EA937+EA938+EB936+EB937-16)*Percapita/30*GH$4))))))</f>
        <v>0</v>
      </c>
      <c r="GI936" s="177">
        <f>IF(C936=4,SUM(EC936+EC937+EC938+EE936+EE937+EE938)*Percapita/30*GI$4+(ED936+ED937+ED938+EF936+EF937+EF938)*Cadeirante/30*GI$4,IF(C936=3,IF(EC939+EE939=10,Fixo/30*GI$4+(EC936+EC937+EC938+EE936+EE937+EE938)*Percapita/30*GI$4+(ED939+EF939)*Cadeirante/30*GI$4,IF(EC939+EE939&lt;=9,(EC939+EE939)*Crechee/30*GI$4)+(ED939+EF939)*Cadeirante/30*GI$4+(EC936+EC937+EC938+EE936+EE937+EE938)*Percapita/30*GI$4)+IF(EC939+EE939&gt;=11,Fixo/30*GI$4+(EC939+EE939-10)*Crechee/30*GI$4,0),IF(C936=2,IF(ED936+ED937+ED938+ED939+EF936+EF937+EF938+EF939=1,Cadeirante/30*GI$4,IF(ED936+ED937+ED938+ED939+EF936+EF937+EF938+EF939=2,Fixo/30*GI$4,IF(ED936+ED937+ED938+ED939+EF936+EF937+EF938+EF939&gt;2,Fixo/30*GI$4+(ED936+ED937+ED938+ED939+EF936+EF937+EF938+EF939-2)*Cadeirante/30*GI$4)))+(EC936+EC937+EC938+EE936+EE937+EE938)*Percapita/30*GI$4+(EC939+EE939)*Crechee/30*GI$4,IF(C936=1,IF(EC936+EC937+EC938+ED936+ED937+ED938+EE936+EE937+EE938+EF936+EF937+EF938&lt;=15,(EC936+EC937+EC938+EE936+EE937+EE938)*Percapita/30*GI$4,IF(EC936+EC937+EC938+ED936+ED937+ED938+EE936+EE937+EE938+EF936+EF937+EF938&gt;=16,Fixo/30*GI$4+(EC936+EC937+EC938+ED936+ED937+ED938+EE936+EE937+EE938+EF936+EF937-16)*Percapita/30*GI$4))))))</f>
        <v>0</v>
      </c>
      <c r="GJ936" s="177">
        <f>IF(C936=4,SUM(EG936+EG937+EG938+EI936+EI937+EI938)*Percapita/30*GJ$4+(EH936+EH937+EH938+EJ936+EJ937+EJ938)*Cadeirante/30*GJ$4,IF(C936=3,IF(EG939+EI939=10,Fixo/30*GJ$4+(EG936+EG937+EG938+EI936+EI937+EI938)*Percapita/30*GJ$4+(EH939+EJ939)*Cadeirante/30*GJ$4,IF(EG939+EI939&lt;=9,(EG939+EI939)*Crechee/30*GJ$4)+(EH939+EJ939)*Cadeirante/30*GJ$4+(EG936+EG937+EG938+EI936+EI937+EI938)*Percapita/30*GJ$4)+IF(EG939+EI939&gt;=11,Fixo/30*GJ$4+(EG939+EI939-10)*Crechee/30*GJ$4,0),IF(C936=2,IF(EH936+EH937+EH938+EH939+EJ936+EJ937+EJ938+EJ939=1,Cadeirante/30*GJ$4,IF(EH936+EH937+EH938+EH939+EJ936+EJ937+EJ938+EJ939=2,Fixo/30*GJ$4,IF(EH936+EH937+EH938+EH939+EJ936+EJ937+EJ938+EJ939&gt;2,Fixo/30*GJ$4+(EH936+EH937+EH938+EH939+EJ936+EJ937+EJ938+EJ939-2)*Cadeirante/30*GJ$4)))+(EG936+EG937+EG938+EI936+EI937+EI938)*Percapita/30*GJ$4+(EG939+EI939)*Crechee/30*GJ$4,IF(C936=1,IF(EG936+EG937+EG938+EH936+EH937+EH938+EI936+EI937+EI938+EJ936+EJ937+EJ938&lt;=15,(EG936+EG937+EG938+EI936+EI937+EI938)*Percapita/30*GJ$4,IF(EG936+EG937+EG938+EH936+EH937+EH938+EI936+EI937+EI938+EJ936+EJ937+EJ938&gt;=16,Fixo/30*GJ$4+(EG936+EG937+EG938+EH936+EH937+EH938+EI936+EI937+EI938+EJ936+EJ937-16)*Percapita/30*GJ$4))))))</f>
        <v>0</v>
      </c>
      <c r="GK936" s="178"/>
      <c r="GL936" s="103">
        <f t="shared" si="1038"/>
        <v>0</v>
      </c>
      <c r="GM936" s="124"/>
      <c r="GN936" s="104">
        <f>SUMIF(V936:V939,"&lt;0")*Cadeirante/30*GN$4+SUMIF(X936:X939,"&lt;0")*Cadeirante/30*GN$4</f>
        <v>0</v>
      </c>
      <c r="GO936" s="104">
        <f>SUMIF(Z936:Z939,"&lt;0")*Cadeirante/30*GO$4+SUMIF(AB936:AB939,"&lt;0")*Cadeirante/30*GO$4</f>
        <v>0</v>
      </c>
      <c r="GP936" s="104">
        <f>SUMIF(AD936:AD939,"&lt;0")*Cadeirante/30*GP$4+SUMIF(AF936:AF939,"&lt;0")*Cadeirante/30*GP$4</f>
        <v>0</v>
      </c>
      <c r="GQ936" s="104">
        <f>SUMIF(AH936:AH939,"&lt;0")*Cadeirante/30*GQ$4+SUMIF(AJ936:AJ939,"&lt;0")*Cadeirante/30*GQ$4</f>
        <v>0</v>
      </c>
      <c r="GR936" s="104">
        <f>SUMIF(AL936:AL939,"&lt;0")*Cadeirante/30*GR$4+SUMIF(AN936:AN939,"&lt;0")*Cadeirante/30*GR$4</f>
        <v>0</v>
      </c>
      <c r="GS936" s="104">
        <f>SUMIF(AP936:AP939,"&lt;0")*Cadeirante/30*GS$4+SUMIF(AR936:AR939,"&lt;0")*Cadeirante/30*GS$4</f>
        <v>0</v>
      </c>
      <c r="GT936" s="104">
        <f>SUMIF(AT936:AT939,"&lt;0")*Cadeirante/30*GT$4+SUMIF(AV936:AV939,"&lt;0")*Cadeirante/30*GT$4</f>
        <v>0</v>
      </c>
      <c r="GU936" s="104">
        <f>SUMIF(AX936:AX939,"&lt;0")*Cadeirante/30*GU$4+SUMIF(AZ936:AZ939,"&lt;0")*Cadeirante/30*GU$4</f>
        <v>0</v>
      </c>
      <c r="GV936" s="104">
        <f>SUMIF(BB936:BB939,"&lt;0")*Cadeirante/30*GV$4+SUMIF(BD936:BD939,"&lt;0")*Cadeirante/30*GV$4</f>
        <v>0</v>
      </c>
      <c r="GW936" s="104">
        <f>SUMIF(BF936:BF939,"&lt;0")*Cadeirante/30*GW$4+SUMIF(BH936:BH939,"&lt;0")*Cadeirante/30*GW$4</f>
        <v>0</v>
      </c>
      <c r="GX936" s="104">
        <f>SUMIF(BJ936:BJ939,"&lt;0")*Cadeirante/30*GX$4+SUMIF(BL936:BL939,"&lt;0")*Cadeirante/30*GX$4</f>
        <v>0</v>
      </c>
      <c r="GY936" s="104">
        <f>SUMIF(BN936:BN939,"&lt;0")*Cadeirante/30*GY$4+SUMIF(BP936:BP939,"&lt;0")*Cadeirante/30*GY$4</f>
        <v>0</v>
      </c>
      <c r="GZ936" s="104">
        <f>SUMIF(BR936:BR939,"&lt;0")*Cadeirante/30*GZ$4+SUMIF(BT936:BT939,"&lt;0")*Cadeirante/30*GZ$4</f>
        <v>0</v>
      </c>
      <c r="HA936" s="104">
        <f>SUMIF(BV936:BV939,"&lt;0")*Cadeirante/30*HA$4+SUMIF(BX936:BX939,"&lt;0")*Cadeirante/30*HA$4</f>
        <v>0</v>
      </c>
      <c r="HB936" s="104">
        <f>SUMIF(BZ936:BZ939,"&lt;0")*Cadeirante/30*HB$4+SUMIF(CB936:CB939,"&lt;0")*Cadeirante/30*HB$4</f>
        <v>0</v>
      </c>
      <c r="HC936" s="104">
        <f>SUMIF(CD936:CD939,"&lt;0")*Cadeirante/30*HC$4+SUMIF(CF936:CF939,"&lt;0")*Cadeirante/30*HC$4</f>
        <v>0</v>
      </c>
      <c r="HD936" s="104">
        <f>SUMIF(CH936:CH939,"&lt;0")*Cadeirante/30*HD$4+SUMIF(CJ936:CJ939,"&lt;0")*Cadeirante/30*HD$4</f>
        <v>0</v>
      </c>
      <c r="HE936" s="104">
        <f>SUMIF(CL936:CL939,"&lt;0")*Cadeirante/30*HE$4+SUMIF(CN936:CN939,"&lt;0")*Cadeirante/30*HE$4</f>
        <v>0</v>
      </c>
      <c r="HF936" s="104">
        <f>SUMIF(CP936:CP939,"&lt;0")*Cadeirante/30*HF$4+SUMIF(CR936:CR939,"&lt;0")*Cadeirante/30*HF$4</f>
        <v>0</v>
      </c>
      <c r="HG936" s="104">
        <f>SUMIF(CT936:CT939,"&lt;0")*Cadeirante/30*HG$4+SUMIF(CV936:CV939,"&lt;0")*Cadeirante/30*HG$4</f>
        <v>0</v>
      </c>
      <c r="HH936" s="104">
        <f>SUMIF(CX936:CX939,"&lt;0")*Cadeirante/30*HH$4+SUMIF(CZ936:CZ939,"&lt;0")*Cadeirante/30*HH$4</f>
        <v>0</v>
      </c>
      <c r="HI936" s="104">
        <f>SUMIF(DB936:DB939,"&lt;0")*Cadeirante/30*HI$4+SUMIF(DD936:DD939,"&lt;0")*Cadeirante/30*HI$4</f>
        <v>0</v>
      </c>
      <c r="HJ936" s="104">
        <f>SUMIF(DF936:DF939,"&lt;0")*Cadeirante/30*HJ$4+SUMIF(DH936:DH939,"&lt;0")*Cadeirante/30*HJ$4</f>
        <v>0</v>
      </c>
      <c r="HK936" s="104">
        <f>SUMIF(DJ936:DJ939,"&lt;0")*Cadeirante/30*HK$4+SUMIF(DL936:DL939,"&lt;0")*Cadeirante/30*HK$4</f>
        <v>0</v>
      </c>
      <c r="HL936" s="104">
        <f>SUMIF(DN936:DN939,"&lt;0")*Cadeirante/30*HL$4+SUMIF(DP936:DP939,"&lt;0")*Cadeirante/30*HL$4</f>
        <v>0</v>
      </c>
      <c r="HM936" s="104">
        <f>SUMIF(DR936:DR939,"&lt;0")*Cadeirante/30*HM$4+SUMIF(DT936:DT939,"&lt;0")*Cadeirante/30*HM$4</f>
        <v>0</v>
      </c>
      <c r="HN936" s="104">
        <f>SUMIF(DV936:DV939,"&lt;0")*Cadeirante/30*HN$4+SUMIF(DX936:DX939,"&lt;0")*Cadeirante/30*HN$4</f>
        <v>0</v>
      </c>
      <c r="HO936" s="104">
        <f>SUMIF(DZ936:DZ939,"&lt;0")*Cadeirante/30*HO$4+SUMIF(EB936:EB939,"&lt;0")*Cadeirante/30*HO$4</f>
        <v>0</v>
      </c>
      <c r="HP936" s="104">
        <f>SUMIF(ED936:ED939,"&lt;0")*Cadeirante/30*HP$4+SUMIF(EF936:EF939,"&lt;0")*Cadeirante/30*HP$4</f>
        <v>0</v>
      </c>
      <c r="HQ936" s="64"/>
      <c r="HR936" s="64"/>
      <c r="HS936" s="64"/>
      <c r="HT936" s="64"/>
      <c r="HU936" s="64"/>
      <c r="HV936" s="64"/>
      <c r="HW936" s="176">
        <v>17629.309999999998</v>
      </c>
      <c r="HX936" s="64"/>
      <c r="HY936" s="280">
        <f>IF(ISTEXT(EM936), VALUE(EM936), EM936)</f>
        <v>0</v>
      </c>
      <c r="HZ936" s="280">
        <f>IF(ISTEXT(EN936), VALUE(EN936), EN936)</f>
        <v>0</v>
      </c>
      <c r="IA936" s="280">
        <f>IF(ISTEXT(EO936), VALUE(EO936), EO936)</f>
        <v>0</v>
      </c>
      <c r="IB936" s="64" t="b">
        <f>HW936=FE936</f>
        <v>0</v>
      </c>
      <c r="IC936" s="64"/>
    </row>
    <row r="937" spans="1:237" s="106" customFormat="1" ht="22.5" customHeight="1" x14ac:dyDescent="0.25">
      <c r="A937" s="368" t="s">
        <v>4014</v>
      </c>
      <c r="B937" s="369" t="s">
        <v>4015</v>
      </c>
      <c r="C937" s="370" t="s">
        <v>3229</v>
      </c>
      <c r="D937" s="371" t="s">
        <v>4011</v>
      </c>
      <c r="E937" s="371" t="s">
        <v>4016</v>
      </c>
      <c r="F937" s="372" t="s">
        <v>3222</v>
      </c>
      <c r="G937" s="372" t="s">
        <v>3223</v>
      </c>
      <c r="H937" s="373" t="s">
        <v>257</v>
      </c>
      <c r="I937" s="374" t="s">
        <v>4017</v>
      </c>
      <c r="J937" s="421" t="s">
        <v>3227</v>
      </c>
      <c r="K937" s="421" t="s">
        <v>3230</v>
      </c>
      <c r="L937" s="329">
        <f>CONTINUA!BV937</f>
        <v>27</v>
      </c>
      <c r="M937" s="329">
        <f>CONTINUA!BW937</f>
        <v>0</v>
      </c>
      <c r="N937" s="657"/>
      <c r="O937" s="658" t="s">
        <v>4247</v>
      </c>
      <c r="P937" s="659" t="s">
        <v>206</v>
      </c>
      <c r="Q937" s="400">
        <v>24</v>
      </c>
      <c r="R937" s="401"/>
      <c r="S937" s="400">
        <v>4</v>
      </c>
      <c r="T937" s="401"/>
      <c r="U937" s="400"/>
      <c r="V937" s="401"/>
      <c r="W937" s="400"/>
      <c r="X937" s="401"/>
      <c r="Y937" s="400"/>
      <c r="Z937" s="401"/>
      <c r="AA937" s="400"/>
      <c r="AB937" s="401"/>
      <c r="AC937" s="400"/>
      <c r="AD937" s="401"/>
      <c r="AE937" s="400"/>
      <c r="AF937" s="401"/>
      <c r="AG937" s="400"/>
      <c r="AH937" s="401"/>
      <c r="AI937" s="400"/>
      <c r="AJ937" s="401"/>
      <c r="AK937" s="400"/>
      <c r="AL937" s="401"/>
      <c r="AM937" s="400"/>
      <c r="AN937" s="401"/>
      <c r="AO937" s="400"/>
      <c r="AP937" s="401"/>
      <c r="AQ937" s="400"/>
      <c r="AR937" s="401"/>
      <c r="AS937" s="400"/>
      <c r="AT937" s="401"/>
      <c r="AU937" s="400"/>
      <c r="AV937" s="401"/>
      <c r="AW937" s="400"/>
      <c r="AX937" s="401"/>
      <c r="AY937" s="400"/>
      <c r="AZ937" s="401"/>
      <c r="BA937" s="400"/>
      <c r="BB937" s="401"/>
      <c r="BC937" s="400"/>
      <c r="BD937" s="401"/>
      <c r="BE937" s="400"/>
      <c r="BF937" s="401"/>
      <c r="BG937" s="400"/>
      <c r="BH937" s="401"/>
      <c r="BI937" s="400"/>
      <c r="BJ937" s="401"/>
      <c r="BK937" s="400"/>
      <c r="BL937" s="401"/>
      <c r="BM937" s="400"/>
      <c r="BN937" s="401"/>
      <c r="BO937" s="400"/>
      <c r="BP937" s="401"/>
      <c r="BQ937" s="400"/>
      <c r="BR937" s="401"/>
      <c r="BS937" s="400"/>
      <c r="BT937" s="401"/>
      <c r="BU937" s="400"/>
      <c r="BV937" s="401"/>
      <c r="BW937" s="400"/>
      <c r="BX937" s="401"/>
      <c r="BY937" s="400"/>
      <c r="BZ937" s="401"/>
      <c r="CA937" s="400"/>
      <c r="CB937" s="401"/>
      <c r="CC937" s="400"/>
      <c r="CD937" s="401"/>
      <c r="CE937" s="400"/>
      <c r="CF937" s="401"/>
      <c r="CG937" s="400"/>
      <c r="CH937" s="401"/>
      <c r="CI937" s="400"/>
      <c r="CJ937" s="401"/>
      <c r="CK937" s="400"/>
      <c r="CL937" s="401"/>
      <c r="CM937" s="400"/>
      <c r="CN937" s="401"/>
      <c r="CO937" s="400"/>
      <c r="CP937" s="401"/>
      <c r="CQ937" s="400"/>
      <c r="CR937" s="401"/>
      <c r="CS937" s="400"/>
      <c r="CT937" s="401"/>
      <c r="CU937" s="400"/>
      <c r="CV937" s="401"/>
      <c r="CW937" s="400"/>
      <c r="CX937" s="401"/>
      <c r="CY937" s="400"/>
      <c r="CZ937" s="401"/>
      <c r="DA937" s="400"/>
      <c r="DB937" s="401"/>
      <c r="DC937" s="400"/>
      <c r="DD937" s="401"/>
      <c r="DE937" s="400"/>
      <c r="DF937" s="401"/>
      <c r="DG937" s="400"/>
      <c r="DH937" s="401"/>
      <c r="DI937" s="400"/>
      <c r="DJ937" s="401"/>
      <c r="DK937" s="400"/>
      <c r="DL937" s="401"/>
      <c r="DM937" s="400"/>
      <c r="DN937" s="401"/>
      <c r="DO937" s="400"/>
      <c r="DP937" s="401"/>
      <c r="DQ937" s="400"/>
      <c r="DR937" s="401"/>
      <c r="DS937" s="400"/>
      <c r="DT937" s="401"/>
      <c r="DU937" s="400"/>
      <c r="DV937" s="401"/>
      <c r="DW937" s="400"/>
      <c r="DX937" s="401"/>
      <c r="DY937" s="400"/>
      <c r="DZ937" s="401"/>
      <c r="EA937" s="400"/>
      <c r="EB937" s="401"/>
      <c r="EC937" s="400"/>
      <c r="ED937" s="401"/>
      <c r="EE937" s="400"/>
      <c r="EF937" s="401"/>
      <c r="EG937" s="400"/>
      <c r="EH937" s="401"/>
      <c r="EI937" s="400"/>
      <c r="EJ937" s="447"/>
      <c r="EK937" s="511"/>
      <c r="EL937" s="514"/>
      <c r="EM937" s="448"/>
      <c r="EN937" s="344"/>
      <c r="EO937" s="345"/>
      <c r="EP937" s="171">
        <f t="shared" si="1030"/>
        <v>24</v>
      </c>
      <c r="EQ937" s="171">
        <f t="shared" si="1031"/>
        <v>0</v>
      </c>
      <c r="ER937" s="171">
        <f t="shared" si="1032"/>
        <v>4</v>
      </c>
      <c r="ES937" s="171">
        <f t="shared" si="1033"/>
        <v>0</v>
      </c>
      <c r="ET937" s="171">
        <f t="shared" si="1034"/>
        <v>0</v>
      </c>
      <c r="EU937" s="171">
        <f t="shared" si="1035"/>
        <v>0</v>
      </c>
      <c r="EV937" s="172">
        <f t="shared" si="1036"/>
        <v>28</v>
      </c>
      <c r="EW937" s="173"/>
      <c r="EX937" s="248">
        <f t="shared" si="1067"/>
        <v>0</v>
      </c>
      <c r="EY937" s="174">
        <f>(L937*regular)+(M937*Cadeirantee)</f>
        <v>260.28000000000003</v>
      </c>
      <c r="EZ937" s="249">
        <f>SUMIF(FG937:GJ937,"&gt;0")</f>
        <v>0</v>
      </c>
      <c r="FA937" s="249">
        <f>SUMIF(FG937:GJ937,"&lt;0")+SUMIF(GN937:HP937,"&lt;0")</f>
        <v>0</v>
      </c>
      <c r="FB937" s="174">
        <v>0</v>
      </c>
      <c r="FC937" s="126">
        <f>N937*km*'VALORES TABELA'!$B$13</f>
        <v>0</v>
      </c>
      <c r="FD937" s="250">
        <f t="shared" ref="FD937:FD940" si="1068">GL937</f>
        <v>0</v>
      </c>
      <c r="FE937" s="105"/>
      <c r="FF937" s="119"/>
      <c r="FG937" s="119"/>
      <c r="FH937" s="119"/>
      <c r="FI937" s="119"/>
      <c r="FJ937" s="119"/>
      <c r="FK937" s="119"/>
      <c r="FL937" s="119"/>
      <c r="FM937" s="119"/>
      <c r="FN937" s="119"/>
      <c r="FO937" s="119"/>
      <c r="FP937" s="119"/>
      <c r="FQ937" s="119"/>
      <c r="FR937" s="119"/>
      <c r="FS937" s="119"/>
      <c r="FT937" s="119"/>
      <c r="FU937" s="119"/>
      <c r="FV937" s="119"/>
      <c r="FW937" s="119"/>
      <c r="FX937" s="119"/>
      <c r="FY937" s="119"/>
      <c r="FZ937" s="119"/>
      <c r="GA937" s="119"/>
      <c r="GB937" s="119"/>
      <c r="GC937" s="119"/>
      <c r="GD937" s="119"/>
      <c r="GE937" s="119"/>
      <c r="GF937" s="119"/>
      <c r="GG937" s="119"/>
      <c r="GH937" s="119"/>
      <c r="GI937" s="119"/>
      <c r="GJ937" s="119"/>
      <c r="GK937" s="251"/>
      <c r="GL937" s="103">
        <f t="shared" si="1038"/>
        <v>0</v>
      </c>
      <c r="GM937" s="124"/>
      <c r="GN937" s="104"/>
      <c r="GO937" s="104"/>
      <c r="GP937" s="104"/>
      <c r="GQ937" s="104"/>
      <c r="GR937" s="104"/>
      <c r="GS937" s="104"/>
      <c r="GT937" s="104"/>
      <c r="GU937" s="104"/>
      <c r="GV937" s="104"/>
      <c r="GW937" s="104"/>
      <c r="GX937" s="104"/>
      <c r="GY937" s="104"/>
      <c r="GZ937" s="104"/>
      <c r="HA937" s="104"/>
      <c r="HB937" s="104"/>
      <c r="HC937" s="104"/>
      <c r="HD937" s="104"/>
      <c r="HE937" s="104"/>
      <c r="HF937" s="104"/>
      <c r="HG937" s="104"/>
      <c r="HH937" s="104"/>
      <c r="HI937" s="104"/>
      <c r="HJ937" s="104"/>
      <c r="HK937" s="104"/>
      <c r="HL937" s="104"/>
      <c r="HM937" s="104"/>
      <c r="HN937" s="104"/>
      <c r="HO937" s="104"/>
      <c r="HP937" s="104"/>
      <c r="HQ937" s="64"/>
      <c r="HR937" s="64"/>
      <c r="HS937" s="64"/>
      <c r="HT937" s="64"/>
      <c r="HU937" s="64"/>
      <c r="HV937" s="64"/>
      <c r="HW937" s="105"/>
      <c r="HX937" s="64"/>
      <c r="HY937" s="280">
        <f t="shared" ref="HY937:HY940" si="1069">IF(ISTEXT(EM937), VALUE(EM937), EM937)</f>
        <v>0</v>
      </c>
      <c r="HZ937" s="280">
        <f t="shared" ref="HZ937:HZ940" si="1070">IF(ISTEXT(EN937), VALUE(EN937), EN937)</f>
        <v>0</v>
      </c>
      <c r="IA937" s="280">
        <f t="shared" ref="IA937:IA940" si="1071">IF(ISTEXT(EO937), VALUE(EO937), EO937)</f>
        <v>0</v>
      </c>
      <c r="IB937" s="64"/>
      <c r="IC937" s="64"/>
    </row>
    <row r="938" spans="1:237" s="106" customFormat="1" ht="22.5" customHeight="1" x14ac:dyDescent="0.25">
      <c r="A938" s="368" t="s">
        <v>4014</v>
      </c>
      <c r="B938" s="369" t="s">
        <v>4015</v>
      </c>
      <c r="C938" s="375" t="s">
        <v>3229</v>
      </c>
      <c r="D938" s="371" t="s">
        <v>4011</v>
      </c>
      <c r="E938" s="371" t="s">
        <v>4016</v>
      </c>
      <c r="F938" s="376" t="s">
        <v>3222</v>
      </c>
      <c r="G938" s="376" t="s">
        <v>3223</v>
      </c>
      <c r="H938" s="373" t="s">
        <v>257</v>
      </c>
      <c r="I938" s="374" t="s">
        <v>4017</v>
      </c>
      <c r="J938" s="421" t="s">
        <v>3227</v>
      </c>
      <c r="K938" s="422" t="s">
        <v>3231</v>
      </c>
      <c r="L938" s="329">
        <f>CONTINUA!BV938</f>
        <v>0</v>
      </c>
      <c r="M938" s="329">
        <f>CONTINUA!BW938</f>
        <v>0</v>
      </c>
      <c r="N938" s="657"/>
      <c r="O938" s="658" t="s">
        <v>4247</v>
      </c>
      <c r="P938" s="659" t="s">
        <v>206</v>
      </c>
      <c r="Q938" s="400"/>
      <c r="R938" s="401"/>
      <c r="S938" s="400"/>
      <c r="T938" s="401"/>
      <c r="U938" s="400"/>
      <c r="V938" s="401"/>
      <c r="W938" s="400"/>
      <c r="X938" s="401"/>
      <c r="Y938" s="400"/>
      <c r="Z938" s="401"/>
      <c r="AA938" s="400"/>
      <c r="AB938" s="401"/>
      <c r="AC938" s="400"/>
      <c r="AD938" s="401"/>
      <c r="AE938" s="400"/>
      <c r="AF938" s="401"/>
      <c r="AG938" s="400"/>
      <c r="AH938" s="401"/>
      <c r="AI938" s="400"/>
      <c r="AJ938" s="401"/>
      <c r="AK938" s="400"/>
      <c r="AL938" s="401"/>
      <c r="AM938" s="400"/>
      <c r="AN938" s="401"/>
      <c r="AO938" s="400"/>
      <c r="AP938" s="401"/>
      <c r="AQ938" s="400"/>
      <c r="AR938" s="401"/>
      <c r="AS938" s="400"/>
      <c r="AT938" s="401"/>
      <c r="AU938" s="400"/>
      <c r="AV938" s="401"/>
      <c r="AW938" s="400"/>
      <c r="AX938" s="401"/>
      <c r="AY938" s="400"/>
      <c r="AZ938" s="401"/>
      <c r="BA938" s="400"/>
      <c r="BB938" s="401"/>
      <c r="BC938" s="400"/>
      <c r="BD938" s="401"/>
      <c r="BE938" s="400"/>
      <c r="BF938" s="401"/>
      <c r="BG938" s="400"/>
      <c r="BH938" s="401"/>
      <c r="BI938" s="400"/>
      <c r="BJ938" s="401"/>
      <c r="BK938" s="400"/>
      <c r="BL938" s="401"/>
      <c r="BM938" s="400"/>
      <c r="BN938" s="401"/>
      <c r="BO938" s="400"/>
      <c r="BP938" s="401"/>
      <c r="BQ938" s="400"/>
      <c r="BR938" s="401"/>
      <c r="BS938" s="400"/>
      <c r="BT938" s="401"/>
      <c r="BU938" s="400"/>
      <c r="BV938" s="401"/>
      <c r="BW938" s="400"/>
      <c r="BX938" s="401"/>
      <c r="BY938" s="400"/>
      <c r="BZ938" s="401"/>
      <c r="CA938" s="400"/>
      <c r="CB938" s="401"/>
      <c r="CC938" s="400"/>
      <c r="CD938" s="401"/>
      <c r="CE938" s="400"/>
      <c r="CF938" s="401"/>
      <c r="CG938" s="400"/>
      <c r="CH938" s="401"/>
      <c r="CI938" s="400"/>
      <c r="CJ938" s="401"/>
      <c r="CK938" s="400"/>
      <c r="CL938" s="401"/>
      <c r="CM938" s="400"/>
      <c r="CN938" s="401"/>
      <c r="CO938" s="400"/>
      <c r="CP938" s="401"/>
      <c r="CQ938" s="400"/>
      <c r="CR938" s="401"/>
      <c r="CS938" s="400"/>
      <c r="CT938" s="401"/>
      <c r="CU938" s="400"/>
      <c r="CV938" s="401"/>
      <c r="CW938" s="400"/>
      <c r="CX938" s="401"/>
      <c r="CY938" s="400"/>
      <c r="CZ938" s="401"/>
      <c r="DA938" s="400"/>
      <c r="DB938" s="401"/>
      <c r="DC938" s="400"/>
      <c r="DD938" s="401"/>
      <c r="DE938" s="400"/>
      <c r="DF938" s="401"/>
      <c r="DG938" s="400"/>
      <c r="DH938" s="401"/>
      <c r="DI938" s="400"/>
      <c r="DJ938" s="401"/>
      <c r="DK938" s="400"/>
      <c r="DL938" s="401"/>
      <c r="DM938" s="400"/>
      <c r="DN938" s="401"/>
      <c r="DO938" s="400"/>
      <c r="DP938" s="401"/>
      <c r="DQ938" s="400"/>
      <c r="DR938" s="401"/>
      <c r="DS938" s="400"/>
      <c r="DT938" s="401"/>
      <c r="DU938" s="400"/>
      <c r="DV938" s="401"/>
      <c r="DW938" s="400"/>
      <c r="DX938" s="401"/>
      <c r="DY938" s="400"/>
      <c r="DZ938" s="401"/>
      <c r="EA938" s="400"/>
      <c r="EB938" s="401"/>
      <c r="EC938" s="400"/>
      <c r="ED938" s="401"/>
      <c r="EE938" s="400"/>
      <c r="EF938" s="401"/>
      <c r="EG938" s="400"/>
      <c r="EH938" s="401"/>
      <c r="EI938" s="400"/>
      <c r="EJ938" s="447"/>
      <c r="EK938" s="511"/>
      <c r="EL938" s="514"/>
      <c r="EM938" s="448"/>
      <c r="EN938" s="344"/>
      <c r="EO938" s="345"/>
      <c r="EP938" s="171">
        <f t="shared" si="1030"/>
        <v>0</v>
      </c>
      <c r="EQ938" s="171">
        <f t="shared" si="1031"/>
        <v>0</v>
      </c>
      <c r="ER938" s="171">
        <f t="shared" si="1032"/>
        <v>0</v>
      </c>
      <c r="ES938" s="171">
        <f t="shared" si="1033"/>
        <v>0</v>
      </c>
      <c r="ET938" s="171">
        <f t="shared" si="1034"/>
        <v>0</v>
      </c>
      <c r="EU938" s="171">
        <f t="shared" si="1035"/>
        <v>0</v>
      </c>
      <c r="EV938" s="172">
        <f t="shared" si="1036"/>
        <v>0</v>
      </c>
      <c r="EW938" s="125"/>
      <c r="EX938" s="248">
        <f t="shared" si="1067"/>
        <v>0</v>
      </c>
      <c r="EY938" s="174">
        <f>(L938*regular)+(M938*Cadeirantee)</f>
        <v>0</v>
      </c>
      <c r="EZ938" s="249">
        <f>SUMIF(FG938:GJ938,"&gt;0")</f>
        <v>0</v>
      </c>
      <c r="FA938" s="249">
        <f>SUMIF(FG938:GJ938,"&lt;0")+SUMIF(GN938:HP938,"&lt;0")</f>
        <v>0</v>
      </c>
      <c r="FB938" s="174">
        <v>0</v>
      </c>
      <c r="FC938" s="126">
        <f>N938*km*'VALORES TABELA'!$B$13</f>
        <v>0</v>
      </c>
      <c r="FD938" s="250">
        <f t="shared" si="1068"/>
        <v>0</v>
      </c>
      <c r="FE938" s="105"/>
      <c r="FF938" s="108"/>
      <c r="FG938" s="108"/>
      <c r="FH938" s="108"/>
      <c r="FI938" s="108"/>
      <c r="FJ938" s="108"/>
      <c r="FK938" s="108"/>
      <c r="FL938" s="108"/>
      <c r="FM938" s="108"/>
      <c r="FN938" s="108"/>
      <c r="FO938" s="108"/>
      <c r="FP938" s="108"/>
      <c r="FQ938" s="108"/>
      <c r="FR938" s="108"/>
      <c r="FS938" s="108"/>
      <c r="FT938" s="108"/>
      <c r="FU938" s="108"/>
      <c r="FV938" s="108"/>
      <c r="FW938" s="108"/>
      <c r="FX938" s="108"/>
      <c r="FY938" s="108"/>
      <c r="FZ938" s="108"/>
      <c r="GA938" s="108"/>
      <c r="GB938" s="108"/>
      <c r="GC938" s="108"/>
      <c r="GD938" s="108"/>
      <c r="GE938" s="108"/>
      <c r="GF938" s="108"/>
      <c r="GG938" s="108"/>
      <c r="GH938" s="108"/>
      <c r="GI938" s="108"/>
      <c r="GJ938" s="108"/>
      <c r="GK938" s="251"/>
      <c r="GL938" s="103">
        <f t="shared" si="1038"/>
        <v>0</v>
      </c>
      <c r="GM938" s="124"/>
      <c r="GN938" s="104"/>
      <c r="GO938" s="104"/>
      <c r="GP938" s="104"/>
      <c r="GQ938" s="104"/>
      <c r="GR938" s="104"/>
      <c r="GS938" s="104"/>
      <c r="GT938" s="104"/>
      <c r="GU938" s="104"/>
      <c r="GV938" s="104"/>
      <c r="GW938" s="104"/>
      <c r="GX938" s="104"/>
      <c r="GY938" s="104"/>
      <c r="GZ938" s="104"/>
      <c r="HA938" s="104"/>
      <c r="HB938" s="104"/>
      <c r="HC938" s="104"/>
      <c r="HD938" s="104"/>
      <c r="HE938" s="104"/>
      <c r="HF938" s="104"/>
      <c r="HG938" s="104"/>
      <c r="HH938" s="104"/>
      <c r="HI938" s="104"/>
      <c r="HJ938" s="104"/>
      <c r="HK938" s="104"/>
      <c r="HL938" s="104"/>
      <c r="HM938" s="104"/>
      <c r="HN938" s="104"/>
      <c r="HO938" s="104"/>
      <c r="HP938" s="104"/>
      <c r="HQ938" s="64"/>
      <c r="HR938" s="64"/>
      <c r="HS938" s="64"/>
      <c r="HT938" s="64"/>
      <c r="HU938" s="64"/>
      <c r="HV938" s="64"/>
      <c r="HW938" s="105"/>
      <c r="HX938" s="64"/>
      <c r="HY938" s="280">
        <f t="shared" si="1069"/>
        <v>0</v>
      </c>
      <c r="HZ938" s="280">
        <f t="shared" si="1070"/>
        <v>0</v>
      </c>
      <c r="IA938" s="280">
        <f t="shared" si="1071"/>
        <v>0</v>
      </c>
      <c r="IB938" s="64"/>
      <c r="IC938" s="64"/>
    </row>
    <row r="939" spans="1:237" s="106" customFormat="1" ht="22.5" customHeight="1" x14ac:dyDescent="0.25">
      <c r="A939" s="368" t="s">
        <v>4014</v>
      </c>
      <c r="B939" s="369" t="s">
        <v>4015</v>
      </c>
      <c r="C939" s="375" t="s">
        <v>3229</v>
      </c>
      <c r="D939" s="371" t="s">
        <v>4011</v>
      </c>
      <c r="E939" s="371" t="s">
        <v>4016</v>
      </c>
      <c r="F939" s="376" t="s">
        <v>3222</v>
      </c>
      <c r="G939" s="376" t="s">
        <v>3223</v>
      </c>
      <c r="H939" s="373" t="s">
        <v>257</v>
      </c>
      <c r="I939" s="374" t="s">
        <v>4017</v>
      </c>
      <c r="J939" s="421" t="s">
        <v>3227</v>
      </c>
      <c r="K939" s="423" t="s">
        <v>3232</v>
      </c>
      <c r="L939" s="329">
        <f>CONTINUA!BV939</f>
        <v>0</v>
      </c>
      <c r="M939" s="329">
        <f>CONTINUA!BW939</f>
        <v>0</v>
      </c>
      <c r="N939" s="657"/>
      <c r="O939" s="658" t="s">
        <v>4247</v>
      </c>
      <c r="P939" s="659" t="s">
        <v>206</v>
      </c>
      <c r="Q939" s="400"/>
      <c r="R939" s="401"/>
      <c r="S939" s="400"/>
      <c r="T939" s="401"/>
      <c r="U939" s="400"/>
      <c r="V939" s="401"/>
      <c r="W939" s="400"/>
      <c r="X939" s="401"/>
      <c r="Y939" s="400"/>
      <c r="Z939" s="401"/>
      <c r="AA939" s="400"/>
      <c r="AB939" s="401"/>
      <c r="AC939" s="400"/>
      <c r="AD939" s="401"/>
      <c r="AE939" s="400"/>
      <c r="AF939" s="401"/>
      <c r="AG939" s="400"/>
      <c r="AH939" s="401"/>
      <c r="AI939" s="400"/>
      <c r="AJ939" s="401"/>
      <c r="AK939" s="400"/>
      <c r="AL939" s="401"/>
      <c r="AM939" s="400"/>
      <c r="AN939" s="401"/>
      <c r="AO939" s="400"/>
      <c r="AP939" s="401"/>
      <c r="AQ939" s="400"/>
      <c r="AR939" s="401"/>
      <c r="AS939" s="400"/>
      <c r="AT939" s="401"/>
      <c r="AU939" s="400"/>
      <c r="AV939" s="401"/>
      <c r="AW939" s="400"/>
      <c r="AX939" s="401"/>
      <c r="AY939" s="400"/>
      <c r="AZ939" s="401"/>
      <c r="BA939" s="400"/>
      <c r="BB939" s="401"/>
      <c r="BC939" s="400"/>
      <c r="BD939" s="401"/>
      <c r="BE939" s="400"/>
      <c r="BF939" s="401"/>
      <c r="BG939" s="400"/>
      <c r="BH939" s="401"/>
      <c r="BI939" s="400"/>
      <c r="BJ939" s="401"/>
      <c r="BK939" s="400"/>
      <c r="BL939" s="401"/>
      <c r="BM939" s="400"/>
      <c r="BN939" s="401"/>
      <c r="BO939" s="400"/>
      <c r="BP939" s="401"/>
      <c r="BQ939" s="400"/>
      <c r="BR939" s="401"/>
      <c r="BS939" s="400"/>
      <c r="BT939" s="401"/>
      <c r="BU939" s="400"/>
      <c r="BV939" s="401"/>
      <c r="BW939" s="400"/>
      <c r="BX939" s="401"/>
      <c r="BY939" s="400"/>
      <c r="BZ939" s="401"/>
      <c r="CA939" s="400"/>
      <c r="CB939" s="401"/>
      <c r="CC939" s="400"/>
      <c r="CD939" s="401"/>
      <c r="CE939" s="400"/>
      <c r="CF939" s="401"/>
      <c r="CG939" s="400"/>
      <c r="CH939" s="401"/>
      <c r="CI939" s="400"/>
      <c r="CJ939" s="401"/>
      <c r="CK939" s="400"/>
      <c r="CL939" s="401"/>
      <c r="CM939" s="400"/>
      <c r="CN939" s="401"/>
      <c r="CO939" s="400"/>
      <c r="CP939" s="401"/>
      <c r="CQ939" s="400"/>
      <c r="CR939" s="401"/>
      <c r="CS939" s="400"/>
      <c r="CT939" s="401"/>
      <c r="CU939" s="400"/>
      <c r="CV939" s="401"/>
      <c r="CW939" s="400"/>
      <c r="CX939" s="401"/>
      <c r="CY939" s="400"/>
      <c r="CZ939" s="401"/>
      <c r="DA939" s="400"/>
      <c r="DB939" s="401"/>
      <c r="DC939" s="400"/>
      <c r="DD939" s="401"/>
      <c r="DE939" s="400"/>
      <c r="DF939" s="401"/>
      <c r="DG939" s="400"/>
      <c r="DH939" s="401"/>
      <c r="DI939" s="400"/>
      <c r="DJ939" s="401"/>
      <c r="DK939" s="400"/>
      <c r="DL939" s="401"/>
      <c r="DM939" s="400"/>
      <c r="DN939" s="401"/>
      <c r="DO939" s="400"/>
      <c r="DP939" s="401"/>
      <c r="DQ939" s="400"/>
      <c r="DR939" s="401"/>
      <c r="DS939" s="400"/>
      <c r="DT939" s="401"/>
      <c r="DU939" s="400"/>
      <c r="DV939" s="401"/>
      <c r="DW939" s="400"/>
      <c r="DX939" s="401"/>
      <c r="DY939" s="400"/>
      <c r="DZ939" s="401"/>
      <c r="EA939" s="400"/>
      <c r="EB939" s="401"/>
      <c r="EC939" s="400"/>
      <c r="ED939" s="401"/>
      <c r="EE939" s="400"/>
      <c r="EF939" s="401"/>
      <c r="EG939" s="400"/>
      <c r="EH939" s="401"/>
      <c r="EI939" s="400"/>
      <c r="EJ939" s="447"/>
      <c r="EK939" s="511"/>
      <c r="EL939" s="514"/>
      <c r="EM939" s="448"/>
      <c r="EN939" s="344"/>
      <c r="EO939" s="345"/>
      <c r="EP939" s="171">
        <f t="shared" si="1030"/>
        <v>0</v>
      </c>
      <c r="EQ939" s="171">
        <f t="shared" si="1031"/>
        <v>0</v>
      </c>
      <c r="ER939" s="171">
        <f t="shared" si="1032"/>
        <v>0</v>
      </c>
      <c r="ES939" s="171">
        <f t="shared" si="1033"/>
        <v>0</v>
      </c>
      <c r="ET939" s="171">
        <f t="shared" si="1034"/>
        <v>0</v>
      </c>
      <c r="EU939" s="171">
        <f t="shared" si="1035"/>
        <v>0</v>
      </c>
      <c r="EV939" s="172">
        <f t="shared" si="1036"/>
        <v>0</v>
      </c>
      <c r="EW939" s="127"/>
      <c r="EX939" s="248">
        <f t="shared" si="1067"/>
        <v>0</v>
      </c>
      <c r="EY939" s="174">
        <f>(L939*regular)+(M939*Cadeirantee)</f>
        <v>0</v>
      </c>
      <c r="EZ939" s="249">
        <f>SUMIF(FG939:GJ939,"&gt;0")</f>
        <v>0</v>
      </c>
      <c r="FA939" s="249">
        <f>SUMIF(FG939:GJ939,"&lt;0")+SUMIF(GN939:HP939,"&lt;0")</f>
        <v>0</v>
      </c>
      <c r="FB939" s="174">
        <v>0</v>
      </c>
      <c r="FC939" s="126">
        <f>N939*km*'VALORES TABELA'!$B$13</f>
        <v>0</v>
      </c>
      <c r="FD939" s="250">
        <f t="shared" si="1068"/>
        <v>0</v>
      </c>
      <c r="FE939" s="105"/>
      <c r="FF939" s="118"/>
      <c r="FG939" s="118"/>
      <c r="FH939" s="118"/>
      <c r="FI939" s="118"/>
      <c r="FJ939" s="118"/>
      <c r="FK939" s="118"/>
      <c r="FL939" s="118"/>
      <c r="FM939" s="118"/>
      <c r="FN939" s="118"/>
      <c r="FO939" s="118"/>
      <c r="FP939" s="118"/>
      <c r="FQ939" s="118"/>
      <c r="FR939" s="118"/>
      <c r="FS939" s="118"/>
      <c r="FT939" s="118"/>
      <c r="FU939" s="118"/>
      <c r="FV939" s="118"/>
      <c r="FW939" s="118"/>
      <c r="FX939" s="118"/>
      <c r="FY939" s="118"/>
      <c r="FZ939" s="118"/>
      <c r="GA939" s="118"/>
      <c r="GB939" s="118"/>
      <c r="GC939" s="118"/>
      <c r="GD939" s="118"/>
      <c r="GE939" s="118"/>
      <c r="GF939" s="118"/>
      <c r="GG939" s="118"/>
      <c r="GH939" s="118"/>
      <c r="GI939" s="118"/>
      <c r="GJ939" s="118"/>
      <c r="GK939" s="252"/>
      <c r="GL939" s="103">
        <f t="shared" si="1038"/>
        <v>0</v>
      </c>
      <c r="GM939" s="124"/>
      <c r="GN939" s="104"/>
      <c r="GO939" s="104"/>
      <c r="GP939" s="104"/>
      <c r="GQ939" s="104"/>
      <c r="GR939" s="104"/>
      <c r="GS939" s="104"/>
      <c r="GT939" s="104"/>
      <c r="GU939" s="104"/>
      <c r="GV939" s="104"/>
      <c r="GW939" s="104"/>
      <c r="GX939" s="104"/>
      <c r="GY939" s="104"/>
      <c r="GZ939" s="104"/>
      <c r="HA939" s="104"/>
      <c r="HB939" s="104"/>
      <c r="HC939" s="104"/>
      <c r="HD939" s="104"/>
      <c r="HE939" s="104"/>
      <c r="HF939" s="104"/>
      <c r="HG939" s="104"/>
      <c r="HH939" s="104"/>
      <c r="HI939" s="104"/>
      <c r="HJ939" s="104"/>
      <c r="HK939" s="104"/>
      <c r="HL939" s="104"/>
      <c r="HM939" s="104"/>
      <c r="HN939" s="104"/>
      <c r="HO939" s="104"/>
      <c r="HP939" s="104"/>
      <c r="HQ939" s="64"/>
      <c r="HR939" s="65"/>
      <c r="HS939" s="65"/>
      <c r="HT939" s="65"/>
      <c r="HU939" s="65"/>
      <c r="HV939" s="65"/>
      <c r="HW939" s="105"/>
      <c r="HX939" s="65"/>
      <c r="HY939" s="280">
        <f t="shared" si="1069"/>
        <v>0</v>
      </c>
      <c r="HZ939" s="280">
        <f t="shared" si="1070"/>
        <v>0</v>
      </c>
      <c r="IA939" s="280">
        <f t="shared" si="1071"/>
        <v>0</v>
      </c>
      <c r="IB939" s="65"/>
      <c r="IC939" s="65"/>
    </row>
    <row r="940" spans="1:237" s="106" customFormat="1" ht="22.5" customHeight="1" thickBot="1" x14ac:dyDescent="0.3">
      <c r="A940" s="377" t="s">
        <v>4014</v>
      </c>
      <c r="B940" s="378" t="s">
        <v>4015</v>
      </c>
      <c r="C940" s="379" t="s">
        <v>3229</v>
      </c>
      <c r="D940" s="380" t="s">
        <v>4011</v>
      </c>
      <c r="E940" s="380" t="s">
        <v>4016</v>
      </c>
      <c r="F940" s="381" t="s">
        <v>3222</v>
      </c>
      <c r="G940" s="381" t="s">
        <v>3223</v>
      </c>
      <c r="H940" s="382" t="s">
        <v>257</v>
      </c>
      <c r="I940" s="383" t="s">
        <v>4017</v>
      </c>
      <c r="J940" s="421" t="s">
        <v>3227</v>
      </c>
      <c r="K940" s="424" t="s">
        <v>60</v>
      </c>
      <c r="L940" s="329">
        <f>CONTINUA!BV940</f>
        <v>0</v>
      </c>
      <c r="M940" s="329">
        <f>CONTINUA!BW940</f>
        <v>0</v>
      </c>
      <c r="N940" s="657"/>
      <c r="O940" s="658" t="s">
        <v>4247</v>
      </c>
      <c r="P940" s="659" t="s">
        <v>206</v>
      </c>
      <c r="Q940" s="400"/>
      <c r="R940" s="401"/>
      <c r="S940" s="400"/>
      <c r="T940" s="401"/>
      <c r="U940" s="400"/>
      <c r="V940" s="401"/>
      <c r="W940" s="400"/>
      <c r="X940" s="401"/>
      <c r="Y940" s="400"/>
      <c r="Z940" s="401"/>
      <c r="AA940" s="400"/>
      <c r="AB940" s="401"/>
      <c r="AC940" s="400"/>
      <c r="AD940" s="401"/>
      <c r="AE940" s="400"/>
      <c r="AF940" s="401"/>
      <c r="AG940" s="400"/>
      <c r="AH940" s="401"/>
      <c r="AI940" s="400"/>
      <c r="AJ940" s="401"/>
      <c r="AK940" s="400"/>
      <c r="AL940" s="401"/>
      <c r="AM940" s="400"/>
      <c r="AN940" s="401"/>
      <c r="AO940" s="400"/>
      <c r="AP940" s="401"/>
      <c r="AQ940" s="400"/>
      <c r="AR940" s="401"/>
      <c r="AS940" s="400"/>
      <c r="AT940" s="401"/>
      <c r="AU940" s="400"/>
      <c r="AV940" s="401"/>
      <c r="AW940" s="400"/>
      <c r="AX940" s="401"/>
      <c r="AY940" s="400"/>
      <c r="AZ940" s="401"/>
      <c r="BA940" s="400"/>
      <c r="BB940" s="401"/>
      <c r="BC940" s="400"/>
      <c r="BD940" s="401"/>
      <c r="BE940" s="400"/>
      <c r="BF940" s="401"/>
      <c r="BG940" s="400"/>
      <c r="BH940" s="401"/>
      <c r="BI940" s="400"/>
      <c r="BJ940" s="401"/>
      <c r="BK940" s="400"/>
      <c r="BL940" s="401"/>
      <c r="BM940" s="400"/>
      <c r="BN940" s="401"/>
      <c r="BO940" s="400"/>
      <c r="BP940" s="401"/>
      <c r="BQ940" s="400"/>
      <c r="BR940" s="401"/>
      <c r="BS940" s="400"/>
      <c r="BT940" s="401"/>
      <c r="BU940" s="400"/>
      <c r="BV940" s="401"/>
      <c r="BW940" s="400"/>
      <c r="BX940" s="401"/>
      <c r="BY940" s="400"/>
      <c r="BZ940" s="401"/>
      <c r="CA940" s="400"/>
      <c r="CB940" s="401"/>
      <c r="CC940" s="400"/>
      <c r="CD940" s="401"/>
      <c r="CE940" s="400"/>
      <c r="CF940" s="401"/>
      <c r="CG940" s="400"/>
      <c r="CH940" s="401"/>
      <c r="CI940" s="400"/>
      <c r="CJ940" s="401"/>
      <c r="CK940" s="400"/>
      <c r="CL940" s="401"/>
      <c r="CM940" s="400"/>
      <c r="CN940" s="401"/>
      <c r="CO940" s="400"/>
      <c r="CP940" s="401"/>
      <c r="CQ940" s="400"/>
      <c r="CR940" s="401"/>
      <c r="CS940" s="400"/>
      <c r="CT940" s="401"/>
      <c r="CU940" s="400"/>
      <c r="CV940" s="401"/>
      <c r="CW940" s="400"/>
      <c r="CX940" s="401"/>
      <c r="CY940" s="400"/>
      <c r="CZ940" s="401"/>
      <c r="DA940" s="400"/>
      <c r="DB940" s="401"/>
      <c r="DC940" s="400"/>
      <c r="DD940" s="401"/>
      <c r="DE940" s="400"/>
      <c r="DF940" s="401"/>
      <c r="DG940" s="400"/>
      <c r="DH940" s="401"/>
      <c r="DI940" s="400"/>
      <c r="DJ940" s="401"/>
      <c r="DK940" s="400"/>
      <c r="DL940" s="401"/>
      <c r="DM940" s="400"/>
      <c r="DN940" s="401"/>
      <c r="DO940" s="400"/>
      <c r="DP940" s="401"/>
      <c r="DQ940" s="400"/>
      <c r="DR940" s="401"/>
      <c r="DS940" s="400"/>
      <c r="DT940" s="401"/>
      <c r="DU940" s="400"/>
      <c r="DV940" s="401"/>
      <c r="DW940" s="400"/>
      <c r="DX940" s="401"/>
      <c r="DY940" s="400"/>
      <c r="DZ940" s="401"/>
      <c r="EA940" s="400"/>
      <c r="EB940" s="401"/>
      <c r="EC940" s="400"/>
      <c r="ED940" s="401"/>
      <c r="EE940" s="400"/>
      <c r="EF940" s="401"/>
      <c r="EG940" s="400"/>
      <c r="EH940" s="401"/>
      <c r="EI940" s="400"/>
      <c r="EJ940" s="447"/>
      <c r="EK940" s="512"/>
      <c r="EL940" s="515"/>
      <c r="EM940" s="450"/>
      <c r="EN940" s="348"/>
      <c r="EO940" s="348"/>
      <c r="EP940" s="179">
        <f t="shared" si="1030"/>
        <v>0</v>
      </c>
      <c r="EQ940" s="179">
        <f t="shared" si="1031"/>
        <v>0</v>
      </c>
      <c r="ER940" s="179">
        <f t="shared" si="1032"/>
        <v>0</v>
      </c>
      <c r="ES940" s="179">
        <f t="shared" si="1033"/>
        <v>0</v>
      </c>
      <c r="ET940" s="179">
        <f t="shared" si="1034"/>
        <v>0</v>
      </c>
      <c r="EU940" s="179">
        <f t="shared" si="1035"/>
        <v>0</v>
      </c>
      <c r="EV940" s="172">
        <f t="shared" si="1036"/>
        <v>0</v>
      </c>
      <c r="EW940" s="253"/>
      <c r="EX940" s="254">
        <v>0</v>
      </c>
      <c r="EY940" s="180">
        <v>0</v>
      </c>
      <c r="EZ940" s="255">
        <v>0</v>
      </c>
      <c r="FA940" s="255">
        <v>0</v>
      </c>
      <c r="FB940" s="180">
        <f>SUM(FF940:GI940)/2</f>
        <v>0</v>
      </c>
      <c r="FC940" s="256">
        <f>N940*km*'VALORES TABELA'!$B$13</f>
        <v>0</v>
      </c>
      <c r="FD940" s="250">
        <f t="shared" si="1068"/>
        <v>0</v>
      </c>
      <c r="FE940" s="257"/>
      <c r="FF940" s="181">
        <f>((Q940+S940)*Percapita)+((R940+T940)*Cadeirante)</f>
        <v>0</v>
      </c>
      <c r="FG940" s="181">
        <f>((U940+W940)*Percapita/30*FG$4)+((V940+X940)*Cadeirante/30*FG$4)</f>
        <v>0</v>
      </c>
      <c r="FH940" s="181">
        <f>((Y940+AA940)*Percapita/30*FH$4)+((Z940+AB940)*Cadeirante/30*FH$4)</f>
        <v>0</v>
      </c>
      <c r="FI940" s="181">
        <f>((AC940+AE940)*Percapita/30*FI$4)+((AD940+AF940)*Cadeirante/30*FI$4)</f>
        <v>0</v>
      </c>
      <c r="FJ940" s="181">
        <f>((AG940+AI940)*Percapita/30*FJ$4)+((AH940+AJ940)*Cadeirante/30*FJ$4)</f>
        <v>0</v>
      </c>
      <c r="FK940" s="181">
        <f>((AK940+AM940)*Percapita/30*FK$4)+((AL940+AN940)*Cadeirante/30*FK$4)</f>
        <v>0</v>
      </c>
      <c r="FL940" s="181">
        <f>((AO940+AQ940)*Percapita/30*FL$4)+((AP940+AR940)*Cadeirante/30*FL$4)</f>
        <v>0</v>
      </c>
      <c r="FM940" s="181">
        <f>((AS940+AU940)*Percapita/30*FM$4)+((AT940+AV940)*Cadeirante/30*FM$4)</f>
        <v>0</v>
      </c>
      <c r="FN940" s="181">
        <f>((AW940+AY940)*Percapita/30*FN$4)+((AX940+AZ940)*Cadeirante/30*FN$4)</f>
        <v>0</v>
      </c>
      <c r="FO940" s="181">
        <f>((BA940+BC940)*Percapita/30*FO$4)+((BB940+BD940)*Cadeirante/30*FO$4)</f>
        <v>0</v>
      </c>
      <c r="FP940" s="181">
        <f>((BE940+BG940)*Percapita/30*FP$4)+((BF940+BH940)*Cadeirante/30*FP$4)</f>
        <v>0</v>
      </c>
      <c r="FQ940" s="181">
        <f>((BI940+BK940)*Percapita/30*FQ$4)+((BJ940+BL940)*Cadeirante/30*FQ$4)</f>
        <v>0</v>
      </c>
      <c r="FR940" s="181">
        <f>((BM940+BO940)*Percapita/30*FR$4)+((BN940+BP940)*Cadeirante/30*FR$4)</f>
        <v>0</v>
      </c>
      <c r="FS940" s="181">
        <f>((BQ940+BS940)*Percapita/30*FS$4)+((BR940+BT940)*Cadeirante/30*FS$4)</f>
        <v>0</v>
      </c>
      <c r="FT940" s="181">
        <f>((BU940+BW940)*Percapita/30*FT$4)+((BV940+BX940)*Cadeirante/30*FT$4)</f>
        <v>0</v>
      </c>
      <c r="FU940" s="181">
        <f>((BY940+CA940)*Percapita/30*FU$4)+((BZ940+CB940)*Cadeirante/30*FU$4)</f>
        <v>0</v>
      </c>
      <c r="FV940" s="181">
        <f>((CC940+CE940)*Percapita/30*FV$4)+((CD940+CF940)*Cadeirante/30*FV$4)</f>
        <v>0</v>
      </c>
      <c r="FW940" s="181">
        <f>((CG940+CI940)*Percapita/30*FW$4)+((CI940+CK940)*Cadeirante/30*FW$4)</f>
        <v>0</v>
      </c>
      <c r="FX940" s="181">
        <f>((CK940+CM940)*Percapita/30*FX$4)+((CL940+CN940)*Cadeirante/30*FX$4)</f>
        <v>0</v>
      </c>
      <c r="FY940" s="181">
        <f>((CO940+CQ940)*Percapita/30*FY$4)+((CP940+CR940)*Cadeirante/30*FY$4)</f>
        <v>0</v>
      </c>
      <c r="FZ940" s="181">
        <f>((CS940+CU940)*Percapita/30*FZ$4)+((CT940+CV940)*Cadeirante/30*FZ$4)</f>
        <v>0</v>
      </c>
      <c r="GA940" s="181">
        <f>((CW940+CY940)*Percapita/30*GA$4)+((CX940+CZ940)*Cadeirante/30*GA$4)</f>
        <v>0</v>
      </c>
      <c r="GB940" s="181">
        <f>((DA940+DC940)*Percapita/30*GB$4)+((DB940+DD940)*Cadeirante/30*GB$4)</f>
        <v>0</v>
      </c>
      <c r="GC940" s="181">
        <f>((DE940+DG940)*Percapita/30*GC$4)+((DF940+DH940)*Cadeirante/30*GC$4)</f>
        <v>0</v>
      </c>
      <c r="GD940" s="181">
        <f>((DI940+DK940)*Percapita/30*GD$4)+((DJ940+DL940)*Cadeirante/30*GD$4)</f>
        <v>0</v>
      </c>
      <c r="GE940" s="181">
        <f>((DM940+DO940)*Percapita/30*GE$4)+((DN940+DP940)*Cadeirante/30*GE$4)</f>
        <v>0</v>
      </c>
      <c r="GF940" s="181">
        <f>((DQ940+DS940)*Percapita/30*GF$4)+((DR940+DT940)*Cadeirante/30*GF$4)</f>
        <v>0</v>
      </c>
      <c r="GG940" s="181">
        <f>((DU940+DW940)*Percapita/30*GG$4)+((DV940+DX940)*Cadeirante/30*GG$4)</f>
        <v>0</v>
      </c>
      <c r="GH940" s="181">
        <f>((DY940+EA940)*Percapita/30*GH$4)+((DZ940+EB940)*Cadeirante/30*GH$4)</f>
        <v>0</v>
      </c>
      <c r="GI940" s="181">
        <f>((EC940+EE940)*Percapita/30*GI$4)+((ED940+EF940)*Cadeirante/30*GI$4)</f>
        <v>0</v>
      </c>
      <c r="GJ940" s="181">
        <f>((EG940+EI940)*Percapita)+((EH940+EJ940)*Cadeirante)</f>
        <v>0</v>
      </c>
      <c r="GK940" s="258"/>
      <c r="GL940" s="103">
        <f t="shared" si="1038"/>
        <v>0</v>
      </c>
      <c r="GM940" s="124"/>
      <c r="GN940" s="182"/>
      <c r="GO940" s="182"/>
      <c r="GP940" s="182"/>
      <c r="GQ940" s="182"/>
      <c r="GR940" s="182"/>
      <c r="GS940" s="182"/>
      <c r="GT940" s="182"/>
      <c r="GU940" s="182"/>
      <c r="GV940" s="182"/>
      <c r="GW940" s="182"/>
      <c r="GX940" s="182"/>
      <c r="GY940" s="182"/>
      <c r="GZ940" s="182"/>
      <c r="HA940" s="182"/>
      <c r="HB940" s="182"/>
      <c r="HC940" s="182"/>
      <c r="HD940" s="182"/>
      <c r="HE940" s="182"/>
      <c r="HF940" s="182"/>
      <c r="HG940" s="182"/>
      <c r="HH940" s="182"/>
      <c r="HI940" s="182"/>
      <c r="HJ940" s="182"/>
      <c r="HK940" s="182"/>
      <c r="HL940" s="182"/>
      <c r="HM940" s="182"/>
      <c r="HN940" s="182"/>
      <c r="HO940" s="182"/>
      <c r="HP940" s="259"/>
      <c r="HQ940" s="64"/>
      <c r="HW940" s="257"/>
      <c r="HY940" s="280">
        <f t="shared" si="1069"/>
        <v>0</v>
      </c>
      <c r="HZ940" s="280">
        <f t="shared" si="1070"/>
        <v>0</v>
      </c>
      <c r="IA940" s="280">
        <f t="shared" si="1071"/>
        <v>0</v>
      </c>
    </row>
    <row r="941" spans="1:237" s="106" customFormat="1" ht="22.5" customHeight="1" x14ac:dyDescent="0.25">
      <c r="A941" t="s">
        <v>4018</v>
      </c>
      <c r="B941" s="522" t="s">
        <v>4019</v>
      </c>
      <c r="C941" s="523">
        <v>1</v>
      </c>
      <c r="D941" s="524" t="s">
        <v>4011</v>
      </c>
      <c r="E941" s="524" t="s">
        <v>4020</v>
      </c>
      <c r="F941" s="525" t="s">
        <v>3222</v>
      </c>
      <c r="G941" s="525" t="s">
        <v>3223</v>
      </c>
      <c r="H941" s="350" t="s">
        <v>257</v>
      </c>
      <c r="I941" s="351" t="s">
        <v>4021</v>
      </c>
      <c r="J941" s="409" t="s">
        <v>3227</v>
      </c>
      <c r="K941" s="410" t="s">
        <v>3228</v>
      </c>
      <c r="L941" s="329">
        <f>CONTINUA!BV941</f>
        <v>0</v>
      </c>
      <c r="M941" s="329">
        <f>CONTINUA!BW941</f>
        <v>0</v>
      </c>
      <c r="N941" s="657"/>
      <c r="O941" s="658" t="s">
        <v>4247</v>
      </c>
      <c r="P941" s="659" t="s">
        <v>206</v>
      </c>
      <c r="Q941" s="400"/>
      <c r="R941" s="401"/>
      <c r="S941" s="400"/>
      <c r="T941" s="401"/>
      <c r="U941" s="400"/>
      <c r="V941" s="401"/>
      <c r="W941" s="400"/>
      <c r="X941" s="401"/>
      <c r="Y941" s="400"/>
      <c r="Z941" s="401"/>
      <c r="AA941" s="400"/>
      <c r="AB941" s="401"/>
      <c r="AC941" s="400"/>
      <c r="AD941" s="401"/>
      <c r="AE941" s="400"/>
      <c r="AF941" s="401"/>
      <c r="AG941" s="400"/>
      <c r="AH941" s="401"/>
      <c r="AI941" s="400"/>
      <c r="AJ941" s="401"/>
      <c r="AK941" s="400"/>
      <c r="AL941" s="401"/>
      <c r="AM941" s="400"/>
      <c r="AN941" s="401"/>
      <c r="AO941" s="400"/>
      <c r="AP941" s="401"/>
      <c r="AQ941" s="400"/>
      <c r="AR941" s="401"/>
      <c r="AS941" s="400"/>
      <c r="AT941" s="401"/>
      <c r="AU941" s="400"/>
      <c r="AV941" s="401"/>
      <c r="AW941" s="400"/>
      <c r="AX941" s="401"/>
      <c r="AY941" s="400"/>
      <c r="AZ941" s="401"/>
      <c r="BA941" s="400"/>
      <c r="BB941" s="401"/>
      <c r="BC941" s="400"/>
      <c r="BD941" s="401"/>
      <c r="BE941" s="400"/>
      <c r="BF941" s="401"/>
      <c r="BG941" s="400"/>
      <c r="BH941" s="401"/>
      <c r="BI941" s="400"/>
      <c r="BJ941" s="401"/>
      <c r="BK941" s="400"/>
      <c r="BL941" s="401"/>
      <c r="BM941" s="400"/>
      <c r="BN941" s="401"/>
      <c r="BO941" s="400"/>
      <c r="BP941" s="401"/>
      <c r="BQ941" s="400"/>
      <c r="BR941" s="401"/>
      <c r="BS941" s="400"/>
      <c r="BT941" s="401"/>
      <c r="BU941" s="400"/>
      <c r="BV941" s="401"/>
      <c r="BW941" s="400"/>
      <c r="BX941" s="401"/>
      <c r="BY941" s="400"/>
      <c r="BZ941" s="401"/>
      <c r="CA941" s="400"/>
      <c r="CB941" s="401"/>
      <c r="CC941" s="400"/>
      <c r="CD941" s="401"/>
      <c r="CE941" s="400"/>
      <c r="CF941" s="401"/>
      <c r="CG941" s="400"/>
      <c r="CH941" s="401"/>
      <c r="CI941" s="400"/>
      <c r="CJ941" s="401"/>
      <c r="CK941" s="400"/>
      <c r="CL941" s="401"/>
      <c r="CM941" s="400"/>
      <c r="CN941" s="401"/>
      <c r="CO941" s="400"/>
      <c r="CP941" s="401"/>
      <c r="CQ941" s="400"/>
      <c r="CR941" s="401"/>
      <c r="CS941" s="400"/>
      <c r="CT941" s="401"/>
      <c r="CU941" s="400"/>
      <c r="CV941" s="401"/>
      <c r="CW941" s="400"/>
      <c r="CX941" s="401"/>
      <c r="CY941" s="400"/>
      <c r="CZ941" s="401"/>
      <c r="DA941" s="400"/>
      <c r="DB941" s="401"/>
      <c r="DC941" s="400"/>
      <c r="DD941" s="401"/>
      <c r="DE941" s="400"/>
      <c r="DF941" s="401"/>
      <c r="DG941" s="400"/>
      <c r="DH941" s="401"/>
      <c r="DI941" s="400"/>
      <c r="DJ941" s="401"/>
      <c r="DK941" s="400"/>
      <c r="DL941" s="401"/>
      <c r="DM941" s="400"/>
      <c r="DN941" s="401"/>
      <c r="DO941" s="400"/>
      <c r="DP941" s="401"/>
      <c r="DQ941" s="400"/>
      <c r="DR941" s="401"/>
      <c r="DS941" s="400"/>
      <c r="DT941" s="401"/>
      <c r="DU941" s="400"/>
      <c r="DV941" s="401"/>
      <c r="DW941" s="400"/>
      <c r="DX941" s="401"/>
      <c r="DY941" s="400"/>
      <c r="DZ941" s="401"/>
      <c r="EA941" s="400"/>
      <c r="EB941" s="401"/>
      <c r="EC941" s="400"/>
      <c r="ED941" s="401"/>
      <c r="EE941" s="400"/>
      <c r="EF941" s="401"/>
      <c r="EG941" s="400"/>
      <c r="EH941" s="401"/>
      <c r="EI941" s="400"/>
      <c r="EJ941" s="447"/>
      <c r="EK941" s="510"/>
      <c r="EL941" s="513"/>
      <c r="EM941" s="520"/>
      <c r="EN941" s="520"/>
      <c r="EO941" s="520"/>
      <c r="EP941" s="171">
        <f t="shared" si="1030"/>
        <v>0</v>
      </c>
      <c r="EQ941" s="171">
        <f t="shared" si="1031"/>
        <v>0</v>
      </c>
      <c r="ER941" s="171">
        <f t="shared" si="1032"/>
        <v>0</v>
      </c>
      <c r="ES941" s="171">
        <f t="shared" si="1033"/>
        <v>0</v>
      </c>
      <c r="ET941" s="171">
        <f t="shared" si="1034"/>
        <v>0</v>
      </c>
      <c r="EU941" s="171">
        <f t="shared" si="1035"/>
        <v>0</v>
      </c>
      <c r="EV941" s="172">
        <f t="shared" si="1036"/>
        <v>0</v>
      </c>
      <c r="EW941" s="367">
        <f>IF(C941=4,IF(MAX(Q941:EJ943)&gt;0,(Especiall/30*(IF(($G941-$F941)=($G$5-$F$5),30,IF(DAY($G941)=31,($G941-$F941),($G941-$F941)+1)))),0),0)</f>
        <v>0</v>
      </c>
      <c r="EX941" s="248">
        <f t="shared" ref="EX941:EX944" si="1072">FF941</f>
        <v>22901.72</v>
      </c>
      <c r="EY941" s="174">
        <f>(L941*regular)+(M941*Cadeirantee)</f>
        <v>0</v>
      </c>
      <c r="EZ941" s="249">
        <f>SUMIF(FG941:GJ941,"&gt;0")</f>
        <v>0</v>
      </c>
      <c r="FA941" s="249">
        <f>SUMIF(FG941:GJ941,"&lt;0")+SUMIF(GN941:HP941,"&lt;0")</f>
        <v>0</v>
      </c>
      <c r="FB941" s="174">
        <v>0</v>
      </c>
      <c r="FC941" s="175">
        <f>N941*km*'VALORES TABELA'!$B$13</f>
        <v>0</v>
      </c>
      <c r="FD941" s="250">
        <f>GL941</f>
        <v>0</v>
      </c>
      <c r="FE941" s="176">
        <f>(EW941+EW942+EW943+EW944+EX941+EX942+EX943+EX944+EY941+EY942+EY943+EY944+EY945+EZ941+EZ942+EZ943+EZ944+FA941+FA942+FA943+FA944+FC941+FC942+FC943+FC944+HY941-HZ941-IA941+FD941+FD942+FD943+FD944+FB945)</f>
        <v>23075.24</v>
      </c>
      <c r="FF941" s="177">
        <f>IF(C941=4,SUM(Q941+Q942+Q943+S941+S942+S943)*Percapita/30*FF$4+(R941+R942+R943+T941+T942+T943)*Cadeirante/30*FF$4,IF(C941=3,IF(Q944+S944=10,Fixo/30*FF$4+(Q941+Q942+Q943+S941+S942+S943)*Percapita/30*FF$4+(R944+T944)*Cadeirante/30*FF$4,IF(Q944+S944&lt;=9,(Q944+S944)*Crechee/30*FF$4)+(R944+T944)*Cadeirante/30*FF$4+(Q941+Q942+Q943+S941+S942+S943)*Percapita/30*FF$4)+IF(Q944+S944&gt;=11,Fixo/30*FF$4+(Q944+S944-10)*Crechee/30*FF$4,0),IF(C941=2,IF(R941+R942+R943+R944+T941+T942+T943+T944=1,Cadeirante/30*FF$4,IF(R941+R942+R943+R944+T941+T942+T943+T944=2,Fixo/30*FF$4,IF(R941+R942+R943+R944+T941+T942+T943+T944&gt;2,Fixo/30*FF$4+(R941+R942+R943+R944+T941+T942+T943+T944-2)*Cadeirante/30*FF$4)))+(Q941+Q942+Q943+S941+S942+S943)*Percapita/30*FF$4+(Q944+S944)*Crechee/30*FF$4,IF(C941=1,IF(Q941+Q942+Q943+R941+R942+R943+S941+S942+S943+T941+T942+T943&lt;=15,(Q941+Q942+Q943+S941+S942+S943)*Percapita/30*FF$4,IF(Q941+Q942+Q943+R941+R942+R943+S941+S942+S943+T941+T942+T943&gt;=16,Fixo/30*FF$4+(Q941+Q942+Q943+R941+R942+R943+S941+S942+S943+T941+T942-16)*Percapita/30*FF$4))))))</f>
        <v>22901.72</v>
      </c>
      <c r="FG941" s="177">
        <f>IF(C941=4,SUM(U941+U942+U943+W941+W942+W943)*Percapita/30*FG$4+(V941+V942+V943+X941+X942+X943)*Cadeirante/30*FG$4,IF(C941=3,IF(U944+W944=10,Fixo/30*FG$4+(U941+U942+U943+W941+W942+W943)*Percapita/30*FG$4+(V944+X944)*Cadeirante/30*FG$4,IF(U944+W944&lt;=9,(U944+W944)*Crechee/30*FG$4)+(V944+X944)*Cadeirante/30*FG$4+(U941+U942+U943+W941+W942+W943)*Percapita/30*FG$4)+IF(U944+W944&gt;=11,Fixo/30*FG$4+(U944+W944-10)*Crechee/30*FG$4,0),IF(C941=2,IF(V941+V942+V943+V944+X941+X942+X943+X944=1,Cadeirante/30*FG$4,IF(V941+V942+V943+V944+X941+X942+X943+X944=2,Fixo/30*FG$4,IF(V941+V942+V943+V944+X941+X942+X943+X944&gt;2,Fixo/30*FG$4+(V941+V942+V943+V944+X941+X942+X943+X944-2)*Cadeirante/30*FG$4)))+(U941+U942+U943+W941+W942+W943)*Percapita/30*FG$4+(U944+W944)*Crechee/30*FG$4,IF(C941=1,IF(U941+U942+U943+V941+V942+V943+W941+W942+W943+X941+X942+X943&lt;=15,(U941+U942+U943+W941+W942+W943)*Percapita/30*FG$4,IF(U941+U942+U943+V941+V942+V943+W941+W942+W943+X941+X942+X943&gt;=16,Fixo/30*FG$4+(U941+U942+U943+V941+V942+V943+W941+W942+W943+X941+X942-16)*Percapita/30*FG$4))))))</f>
        <v>0</v>
      </c>
      <c r="FH941" s="177">
        <f>IF(C941=4,SUM(Y941+Y942+Y943+AA941+AA942+AA943)*Percapita/30*FH$4+(Z941+Z942+Z943+AB941+AB942+AB943)*Cadeirante/30*FH$4,IF(C941=3,IF(Y944+AA944=10,Fixo/30*FH$4+(Y941+Y942+Y943+AA941+AA942+AA943)*Percapita/30*FH$4+(Z944+AB944)*Cadeirante/30*FH$4,IF(Y944+AA944&lt;=9,(Y944+AA944)*Crechee/30*FH$4)+(Z944+AB944)*Cadeirante/30*FH$4+(Y941+Y942+Y943+AA941+AA942+AA943)*Percapita/30*FH$4)+IF(Y944+AA944&gt;=11,Fixo/30*FH$4+(Y944+AA944-10)*Crechee/30*FH$4,0),IF(C941=2,IF(Z941+Z942+Z943+Z944+AB941+AB942+AB943+AB944=1,Cadeirante/30*FH$4,IF(Z941+Z942+Z943+Z944+AB941+AB942+AB943+AB944=2,Fixo/30*FH$4,IF(Z941+Z942+Z943+Z944+AB941+AB942+AB943+AB944&gt;2,Fixo/30*FH$4+(Z941+Z942+Z943+Z944+AB941+AB942+AB943+AB944-2)*Cadeirante/30*FH$4)))+(Y941+Y942+Y943+AA941+AA942+AA943)*Percapita/30*FH$4+(Y944+AA944)*Crechee/30*FH$4,IF(C941=1,IF(Y941+Y942+Y943+Z941+Z942+Z943+AA941+AA942+AA943+AB941+AB942+AB943&lt;=15,(Y941+Y942+Y943+AA941+AA942+AA943)*Percapita/30*FH$4,IF(Y941+Y942+Y943+Z941+Z942+Z943+AA941+AA942+AA943+AB941+AB942+AB943&gt;=16,Fixo/30*FH$4+(Y941+Y942+Y943+Z941+Z942+Z943+AA941+AA942+AA943+AB941+AB942-16)*Percapita/30*FH$4))))))</f>
        <v>0</v>
      </c>
      <c r="FI941" s="177">
        <f>IF(C941=4,SUM(AC941+AC942+AC943+AE941+AE942+AE943)*Percapita/30*FI$4+(AD941+AD942+AD943+AF941+AF942+AF943)*Cadeirante/30*FI$4,IF(C941=3,IF(AC944+AE944=10,Fixo/30*FI$4+(AC941+AC942+AC943+AE941+AE942+AE943)*Percapita/30*FI$4+(AD944+AF944)*Cadeirante/30*FI$4,IF(AC944+AE944&lt;=9,(AC944+AE944)*Crechee/30*FI$4)+(AD944+AF944)*Cadeirante/30*FI$4+(AC941+AC942+AC943+AE941+AE942+AE943)*Percapita/30*FI$4)+IF(AC944+AE944&gt;=11,Fixo/30*FI$4+(AC944+AE944-10)*Crechee/30*FI$4,0),IF(C941=2,IF(AD941+AD942+AD943+AD944+AF941+AF942+AF943+AF944=1,Cadeirante/30*FI$4,IF(AD941+AD942+AD943+AD944+AF941+AF942+AF943+AF944=2,Fixo/30*FI$4,IF(AD941+AD942+AD943+AD944+AF941+AF942+AF943+AF944&gt;2,Fixo/30*FI$4+(AD941+AD942+AD943+AD944+AF941+AF942+AF943+AF944-2)*Cadeirante/30*FI$4)))+(AC941+AC942+AC943+AE941+AE942+AE943)*Percapita/30*FI$4+(AC944+AE944)*Crechee/30*FI$4,IF(C941=1,IF(AC941+AC942+AC943+AD941+AD942+AD943+AE941+AE942+AE943+AF941+AF942+AF943&lt;=15,(AC941+AC942+AC943+AE941+AE942+AE943)*Percapita/30*FI$4,IF(AC941+AC942+AC943+AD941+AD942+AD943+AE941+AE942+AE943+AF941+AF942+AF943&gt;=16,Fixo/30*FI$4+(AC941+AC942+AC943+AD941+AD942+AD943+AE941+AE942+AE943+AF941+AF942-16)*Percapita/30*FI$4))))))</f>
        <v>0</v>
      </c>
      <c r="FJ941" s="177">
        <f>IF(C941=4,SUM(AG941+AG942+AG943+AI941+AI942+AI943)*Percapita/30*FJ$4+(AH941+AH942+AH943+AJ941+AJ942+AJ943)*Cadeirante/30*FJ$4,IF(C941=3,IF(AG944+AI944=10,Fixo/30*FJ$4+(AG941+AG942+AG943+AI941+AI942+AI943)*Percapita/30*FJ$4+(AH944+AJ944)*Cadeirante/30*FJ$4,IF(AG944+AI944&lt;=9,(AG944+AI944)*Crechee/30*FJ$4)+(AH944+AJ944)*Cadeirante/30*FJ$4+(AG941+AG942+AG943+AI941+AI942+AI943)*Percapita/30*FJ$4)+IF(AG944+AI944&gt;=11,Fixo/30*FJ$4+(AG944+AI944-10)*Crechee/30*FJ$4,0),IF(C941=2,IF(AH941+AH942+AH943+AH944+AJ941+AJ942+AJ943+AJ944=1,Cadeirante/30*FJ$4,IF(AH941+AH942+AH943+AH944+AJ941+AJ942+AJ943+AJ944=2,Fixo/30*FJ$4,IF(AH941+AH942+AH943+AH944+AJ941+AJ942+AJ943+AJ944&gt;2,Fixo/30*FJ$4+(AH941+AH942+AH943+AH944+AJ941+AJ942+AJ943+AJ944-2)*Cadeirante/30*FJ$4)))+(AG941+AG942+AG943+AI941+AI942+AI943)*Percapita/30*FJ$4+(AG944+AI944)*Crechee/30*FJ$4,IF(C941=1,IF(AG941+AG942+AG943+AH941+AH942+AH943+AI941+AI942+AI943+AJ941+AJ942+AJ943&lt;=15,(AG941+AG942+AG943+AI941+AI942+AI943)*Percapita/30*FJ$4,IF(AG941+AG942+AG943+AH941+AH942+AH943+AI941+AI942+AI943+AJ941+AJ942+AJ943&gt;=16,Fixo/30*FJ$4+(AG941+AG942+AG943+AH941+AH942+AH943+AI941+AI942+AI943+AJ941+AJ942-16)*Percapita/30*FJ$4))))))</f>
        <v>0</v>
      </c>
      <c r="FK941" s="177">
        <f>IF(C941=4,SUM(AK941+AK942+AK943+AM941+AM942+AM943)*Percapita/30*FK$4+(AL941+AL942+AL943+AN941+AN942+AN943)*Cadeirante/30*FK$4,IF(C941=3,IF(AK944+AM944=10,Fixo/30*FK$4+(AK941+AK942+AK943+AM941+AM942+AM943)*Percapita/30*FK$4+(AL944+AN944)*Cadeirante/30*FK$4,IF(AK944+AM944&lt;=9,(AK944+AM944)*Crechee/30*FK$4)+(AL944+AN944)*Cadeirante/30*FK$4+(AK941+AK942+AK943+AM941+AM942+AM943)*Percapita/30*FK$4)+IF(AK944+AM944&gt;=11,Fixo/30*FK$4+(AK944+AM944-10)*Crechee/30*FK$4,0),IF(C941=2,IF(AL941+AL942+AL943+AL944+AN941+AN942+AN943+AN944=1,Cadeirante/30*FK$4,IF(AL941+AL942+AL943+AL944+AN941+AN942+AN943+AN944=2,Fixo/30*FK$4,IF(AL941+AL942+AL943+AL944+AN941+AN942+AN943+AN944&gt;2,Fixo/30*FK$4+(AL941+AL942+AL943+AL944+AN941+AN942+AN943+AN944-2)*Cadeirante/30*FK$4)))+(AK941+AK942+AK943+AM941+AM942+AM943)*Percapita/30*FK$4+(AK944+AM944)*Crechee/30*FK$4,IF(C941=1,IF(AK941+AK942+AK943+AL941+AL942+AL943+AM941+AM942+AM943+AN941+AN942+AN943&lt;=15,(AK941+AK942+AK943+AM941+AM942+AM943)*Percapita/30*FK$4,IF(AK941+AK942+AK943+AL941+AL942+AL943+AM941+AM942+AM943+AN941+AN942+AN943&gt;=16,Fixo/30*FK$4+(AK941+AK942+AK943+AL941+AL942+AL943+AM941+AM942+AM943+AN941+AN942-16)*Percapita/30*FK$4))))))</f>
        <v>0</v>
      </c>
      <c r="FL941" s="177">
        <f>IF(C941=4,SUM(AO941+AO942+AO943+AQ941+AQ942+AQ943)*Percapita/30*FL$4+(AP941+AP942+AP943+AR941+AR942+AR943)*Cadeirante/30*FL$4,IF(C941=3,IF(AO944+AQ944=10,Fixo/30*FL$4+(AO941+AO942+AO943+AQ941+AQ942+AQ943)*Percapita/30*FL$4+(AP944+AR944)*Cadeirante/30*FL$4,IF(AO944+AQ944&lt;=9,(AO944+AQ944)*Crechee/30*FL$4)+(AP944+AR944)*Cadeirante/30*FL$4+(AO941+AO942+AO943+AQ941+AQ942+AQ943)*Percapita/30*FL$4)+IF(AO944+AQ944&gt;=11,Fixo/30*FL$4+(AO944+AQ944-10)*Crechee/30*FL$4,0),IF(C941=2,IF(AP941+AP942+AP943+AP944+AR941+AR942+AR943+AR944=1,Cadeirante/30*FL$4,IF(AP941+AP942+AP943+AP944+AR941+AR942+AR943+AR944=2,Fixo/30*FL$4,IF(AP941+AP942+AP943+AP944+AR941+AR942+AR943+AR944&gt;2,Fixo/30*FL$4+(AP941+AP942+AP943+AP944+AR941+AR942+AR943+AR944-2)*Cadeirante/30*FL$4)))+(AO941+AO942+AO943+AQ941+AQ942+AQ943)*Percapita/30*FL$4+(AO944+AQ944)*Crechee/30*FL$4,IF(C941=1,IF(AO941+AO942+AO943+AP941+AP942+AP943+AQ941+AQ942+AQ943+AR941+AR942+AR943&lt;=15,(AO941+AO942+AO943+AQ941+AQ942+AQ943)*Percapita/30*FL$4,IF(AO941+AO942+AO943+AP941+AP942+AP943+AQ941+AQ942+AQ943+AR941+AR942+AR943&gt;=16,Fixo/30*FL$4+(AO941+AO942+AO943+AP941+AP942+AP943+AQ941+AQ942+AQ943+AR941+AR942-16)*Percapita/30*FL$4))))))</f>
        <v>0</v>
      </c>
      <c r="FM941" s="177">
        <f>IF(C941=4,SUM(AS941+AS942+AS943+AU941+AU942+AU943)*Percapita/30*FM$4+(AT941+AT942+AT943+AV941+AV942+AV943)*Cadeirante/30*FM$4,IF(C941=3,IF(AS944+AU944=10,Fixo/30*FM$4+(AS941+AS942+AS943+AU941+AU942+AU943)*Percapita/30*FM$4+(AT944+AV944)*Cadeirante/30*FM$4,IF(AS944+AU944&lt;=9,(AS944+AU944)*Crechee/30*FM$4)+(AT944+AV944)*Cadeirante/30*FM$4+(AS941+AS942+AS943+AU941+AU942+AU943)*Percapita/30*FM$4)+IF(AS944+AU944&gt;=11,Fixo/30*FM$4+(AS944+AU944-10)*Crechee/30*FM$4,0),IF(C941=2,IF(AT941+AT942+AT943+AT944+AV941+AV942+AV943+AV944=1,Cadeirante/30*FM$4,IF(AT941+AT942+AT943+AT944+AV941+AV942+AV943+AV944=2,Fixo/30*FM$4,IF(AT941+AT942+AT943+AT944+AV941+AV942+AV943+AV944&gt;2,Fixo/30*FM$4+(AT941+AT942+AT943+AT944+AV941+AV942+AV943+AV944-2)*Cadeirante/30*FM$4)))+(AS941+AS942+AS943+AU941+AU942+AU943)*Percapita/30*FM$4+(AS944+AU944)*Crechee/30*FM$4,IF(C941=1,IF(AS941+AS942+AS943+AT941+AT942+AT943+AU941+AU942+AU943+AV941+AV942+AV943&lt;=15,(AS941+AS942+AS943+AU941+AU942+AU943)*Percapita/30*FM$4,IF(AS941+AS942+AS943+AT941+AT942+AT943+AU941+AU942+AU943+AV941+AV942+AV943&gt;=16,Fixo/30*FM$4+(AS941+AS942+AS943+AT941+AT942+AT943+AU941+AU942+AU943+AV941+AV942-16)*Percapita/30*FM$4))))))</f>
        <v>0</v>
      </c>
      <c r="FN941" s="177">
        <f>IF(C941=4,SUM(AW941+AW942+AW943+AY941+AY942+AY943)*Percapita/30*FN$4+(AX941+AX942+AX943+AZ941+AZ942+AZ943)*Cadeirante/30*FN$4,IF(C941=3,IF(AW944+AY944=10,Fixo/30*FN$4+(AW941+AW942+AW943+AY941+AY942+AY943)*Percapita/30*FN$4+(AX944+AZ944)*Cadeirante/30*FN$4,IF(AW944+AY944&lt;=9,(AW944+AY944)*Crechee/30*FN$4)+(AX944+AZ944)*Cadeirante/30*FN$4+(AW941+AW942+AW943+AY941+AY942+AY943)*Percapita/30*FN$4)+IF(AW944+AY944&gt;=11,Fixo/30*FN$4+(AW944+AY944-10)*Crechee/30*FN$4,0),IF(C941=2,IF(AX941+AX942+AX943+AX944+AZ941+AZ942+AZ943+AZ944=1,Cadeirante/30*FN$4,IF(AX941+AX942+AX943+AX944+AZ941+AZ942+AZ943+AZ944=2,Fixo/30*FN$4,IF(AX941+AX942+AX943+AX944+AZ941+AZ942+AZ943+AZ944&gt;2,Fixo/30*FN$4+(AX941+AX942+AX943+AX944+AZ941+AZ942+AZ943+AZ944-2)*Cadeirante/30*FN$4)))+(AW941+AW942+AW943+AY941+AY942+AY943)*Percapita/30*FN$4+(AW944+AY944)*Crechee/30*FN$4,IF(C941=1,IF(AW941+AW942+AW943+AX941+AX942+AX943+AY941+AY942+AY943+AZ941+AZ942+AZ943&lt;=15,(AW941+AW942+AW943+AY941+AY942+AY943)*Percapita/30*FN$4,IF(AW941+AW942+AW943+AX941+AX942+AX943+AY941+AY942+AY943+AZ941+AZ942+AZ943&gt;=16,Fixo/30*FN$4+(AW941+AW942+AW943+AX941+AX942+AX943+AY941+AY942+AY943+AZ941+AZ942-16)*Percapita/30*FN$4))))))</f>
        <v>0</v>
      </c>
      <c r="FO941" s="177">
        <f>IF(C941=4,SUM(BA941+BA942+BA943+BC941+BC942+BC943)*Percapita/30*FO$4+(BB941+BB942+BB943+BD941+BD942+BD943)*Cadeirante/30*FO$4,IF(C941=3,IF(BA944+BC944=10,Fixo/30*FO$4+(BA941+BA942+BA943+BC941+BC942+BC943)*Percapita/30*FO$4+(BB944+BD944)*Cadeirante/30*FO$4,IF(BA944+BC944&lt;=9,(BA944+BC944)*Crechee/30*FO$4)+(BB944+BD944)*Cadeirante/30*FO$4+(BA941+BA942+BA943+BC941+BC942+BC943)*Percapita/30*FO$4)+IF(BA944+BC944&gt;=11,Fixo/30*FO$4+(BA944+BC944-10)*Crechee/30*FO$4,0),IF(C941=2,IF(BB941+BB942+BB943+BB944+BD941+BD942+BD943+BD944=1,Cadeirante/30*FO$4,IF(BB941+BB942+BB943+BB944+BD941+BD942+BD943+BD944=2,Fixo/30*FO$4,IF(BB941+BB942+BB943+BB944+BD941+BD942+BD943+BD944&gt;2,Fixo/30*FO$4+(BB941+BB942+BB943+BB944+BD941+BD942+BD943+BD944-2)*Cadeirante/30*FO$4)))+(BA941+BA942+BA943+BC941+BC942+BC943)*Percapita/30*FO$4+(BA944+BC944)*Crechee/30*FO$4,IF(C941=1,IF(BA941+BA942+BA943+BB941+BB942+BB943+BC941+BC942+BC943+BD941+BD942+BD943&lt;=15,(BA941+BA942+BA943+BC941+BC942+BC943)*Percapita/30*FO$4,IF(BA941+BA942+BA943+BB941+BB942+BB943+BC941+BC942+BC943+BD941+BD942+BD943&gt;=16,Fixo/30*FO$4+(BA941+BA942+BA943+BB941+BB942+BB943+BC941+BC942+BC943+BD941+BD942-16)*Percapita/30*FO$4))))))</f>
        <v>0</v>
      </c>
      <c r="FP941" s="177">
        <f>IF(C941=4,SUM(BE941+BE942+BE943+BG941+BG942+BG943)*Percapita/30*FP$4+(BF941+BF942+BF943+BH941+BH942+BH943)*Cadeirante/30*FP$4,IF(C941=3,IF(BE944+BG944=10,Fixo/30*FP$4+(BE941+BE942+BE943+BG941+BG942+BG943)*Percapita/30*FP$4+(BF944+BH944)*Cadeirante/30*FP$4,IF(BE944+BG944&lt;=9,(BE944+BG944)*Crechee/30*FP$4)+(BF944+BH944)*Cadeirante/30*FP$4+(BE941+BE942+BE943+BG941+BG942+BG943)*Percapita/30*FP$4)+IF(BE944+BG944&gt;=11,Fixo/30*FP$4+(BE944+BG944-10)*Crechee/30*FP$4,0),IF(C941=2,IF(BF941+BF942+BF943+BF944+BH941+BH942+BH943+BH944=1,Cadeirante/30*FP$4,IF(BF941+BF942+BF943+BF944+BH941+BH942+BH943+BH944=2,Fixo/30*FP$4,IF(BF941+BF942+BF943+BF944+BH941+BH942+BH943+BH944&gt;2,Fixo/30*FP$4+(BF941+BF942+BF943+BF944+BH941+BH942+BH943+BH944-2)*Cadeirante/30*FP$4)))+(BE941+BE942+BE943+BG941+BG942+BG943)*Percapita/30*FP$4+(BE944+BG944)*Crechee/30*FP$4,IF(C941=1,IF(BE941+BE942+BE943+BF941+BF942+BF943+BG941+BG942+BG943+BH941+BH942+BH943&lt;=15,(BE941+BE942+BE943+BG941+BG942+BG943)*Percapita/30*FP$4,IF(BE941+BE942+BE943+BF941+BF942+BF943+BG941+BG942+BG943+BH941+BH942+BH943&gt;=16,Fixo/30*FP$4+(BE941+BE942+BE943+BF941+BF942+BF943+BG941+BG942+BG943+BH941+BH942-16)*Percapita/30*FP$4))))))</f>
        <v>0</v>
      </c>
      <c r="FQ941" s="177">
        <f>IF(C941=4,SUM(BI941+BI942+BI943+BK941+BK942+BK943)*Percapita/30*FQ$4+(BJ941+BJ942+BJ943+BL941+BL942+BL943)*Cadeirante/30*FQ$4,IF(C941=3,IF(BI944+BK944=10,Fixo/30*FQ$4+(BI941+BI942+BI943+BK941+BK942+BK943)*Percapita/30*FQ$4+(BJ944+BL944)*Cadeirante/30*FQ$4,IF(BI944+BK944&lt;=9,(BI944+BK944)*Crechee/30*FQ$4)+(BJ944+BL944)*Cadeirante/30*FQ$4+(BI941+BI942+BI943+BK941+BK942+BK943)*Percapita/30*FQ$4)+IF(BI944+BK944&gt;=11,Fixo/30*FQ$4+(BI944+BK944-10)*Crechee/30*FQ$4,0),IF(C941=2,IF(BJ941+BJ942+BJ943+BJ944+BL941+BL942+BL943+BL944=1,Cadeirante/30*FQ$4,IF(BJ941+BJ942+BJ943+BJ944+BL941+BL942+BL943+BL944=2,Fixo/30*FQ$4,IF(BJ941+BJ942+BJ943+BJ944+BL941+BL942+BL943+BL944&gt;2,Fixo/30*FQ$4+(BJ941+BJ942+BJ943+BJ944+BL941+BL942+BL943+BL944-2)*Cadeirante/30*FQ$4)))+(BI941+BI942+BI943+BK941+BK942+BK943)*Percapita/30*FQ$4+(BI944+BK944)*Crechee/30*FQ$4,IF(C941=1,IF(BI941+BI942+BI943+BJ941+BJ942+BJ943+BK941+BK942+BK943+BL941+BL942+BL943&lt;=15,(BI941+BI942+BI943+BK941+BK942+BK943)*Percapita/30*FQ$4,IF(BI941+BI942+BI943+BJ941+BJ942+BJ943+BK941+BK942+BK943+BL941+BL942+BL943&gt;=16,Fixo/30*FQ$4+(BI941+BI942+BI943+BJ941+BJ942+BJ943+BK941+BK942+BK943+BL941+BL942-16)*Percapita/30*FQ$4))))))</f>
        <v>0</v>
      </c>
      <c r="FR941" s="177">
        <f>IF(C941=4,SUM(BM941+BM942+BM943+BO941+BO942+BO943)*Percapita/30*FR$4+(BN941+BN942+BN943+BP941+BP942+BP943)*Cadeirante/30*FR$4,IF(C941=3,IF(BM944+BO944=10,Fixo/30*FR$4+(BM941+BM942+BM943+BO941+BO942+BO943)*Percapita/30*FR$4+(BN944+BP944)*Cadeirante/30*FR$4,IF(BM944+BO944&lt;=9,(BM944+BO944)*Crechee/30*FR$4)+(BN944+BP944)*Cadeirante/30*FR$4+(BM941+BM942+BM943+BO941+BO942+BO943)*Percapita/30*FR$4)+IF(BM944+BO944&gt;=11,Fixo/30*FR$4+(BM944+BO944-10)*Crechee/30*FR$4,0),IF(C941=2,IF(BN941+BN942+BN943+BN944+BP941+BP942+BP943+BP944=1,Cadeirante/30*FR$4,IF(BN941+BN942+BN943+BN944+BP941+BP942+BP943+BP944=2,Fixo/30*FR$4,IF(BN941+BN942+BN943+BN944+BP941+BP942+BP943+BP944&gt;2,Fixo/30*FR$4+(BN941+BN942+BN943+BN944+BP941+BP942+BP943+BP944-2)*Cadeirante/30*FR$4)))+(BM941+BM942+BM943+BO941+BO942+BO943)*Percapita/30*FR$4+(BM944+BO944)*Crechee/30*FR$4,IF(C941=1,IF(BM941+BM942+BM943+BN941+BN942+BN943+BO941+BO942+BO943+BP941+BP942+BP943&lt;=15,(BM941+BM942+BM943+BO941+BO942+BO943)*Percapita/30*FR$4,IF(BM941+BM942+BM943+BN941+BN942+BN943+BO941+BO942+BO943+BP941+BP942+BP943&gt;=16,Fixo/30*FR$4+(BM941+BM942+BM943+BN941+BN942+BN943+BO941+BO942+BO943+BP941+BP942-16)*Percapita/30*FR$4))))))</f>
        <v>0</v>
      </c>
      <c r="FS941" s="177">
        <f>IF(C941=4,SUM(BQ941+BQ942+BQ943+BS941+BS942+BS943)*Percapita/30*FS$4+(BR941+BR942+BR943+BT941+BT942+BT943)*Cadeirante/30*FS$4,IF(C941=3,IF(BQ944+BS944=10,Fixo/30*FS$4+(BQ941+BQ942+BQ943+BS941+BS942+BS943)*Percapita/30*FS$4+(BR944+BT944)*Cadeirante/30*FS$4,IF(BQ944+BS944&lt;=9,(BQ944+BS944)*Crechee/30*FS$4)+(BR944+BT944)*Cadeirante/30*FS$4+(BQ941+BQ942+BQ943+BS941+BS942+BS943)*Percapita/30*FS$4)+IF(BQ944+BS944&gt;=11,Fixo/30*FS$4+(BQ944+BS944-10)*Crechee/30*FS$4,0),IF(C941=2,IF(BR941+BR942+BR943+BR944+BT941+BT942+BT943+BT944=1,Cadeirante/30*FS$4,IF(BR941+BR942+BR943+BR944+BT941+BT942+BT943+BT944=2,Fixo/30*FS$4,IF(BR941+BR942+BR943+BR944+BT941+BT942+BT943+BT944&gt;2,Fixo/30*FS$4+(BR941+BR942+BR943+BR944+BT941+BT942+BT943+BT944-2)*Cadeirante/30*FS$4)))+(BQ941+BQ942+BQ943+BS941+BS942+BS943)*Percapita/30*FS$4+(BQ944+BS944)*Crechee/30*FS$4,IF(C941=1,IF(BQ941+BQ942+BQ943+BR941+BR942+BR943+BS941+BS942+BS943+BT941+BT942+BT943&lt;=15,(BQ941+BQ942+BQ943+BS941+BS942+BS943)*Percapita/30*FS$4,IF(BQ941+BQ942+BQ943+BR941+BR942+BR943+BS941+BS942+BS943+BT941+BT942+BT943&gt;=16,Fixo/30*FS$4+(BQ941+BQ942+BQ943+BR941+BR942+BR943+BS941+BS942+BS943+BT941+BT942-16)*Percapita/30*FS$4))))))</f>
        <v>0</v>
      </c>
      <c r="FT941" s="177">
        <f>IF(C941=4,SUM(BU941+BU942+BU943+BW941+BW942+BW943)*Percapita/30*FT$4+(BV941+BV942+BV943+BX941+BX942+BX943)*Cadeirante/30*FT$4,IF(C941=3,IF(BU944+BW944=10,Fixo/30*FT$4+(BU941+BU942+BU943+BW941+BW942+BW943)*Percapita/30*FT$4+(BV944+BX944)*Cadeirante/30*FT$4,IF(BU944+BW944&lt;=9,(BU944+BW944)*Crechee/30*FT$4)+(BV944+BX944)*Cadeirante/30*FT$4+(BU941+BU942+BU943+BW941+BW942+BW943)*Percapita/30*FT$4)+IF(BU944+BW944&gt;=11,Fixo/30*FT$4+(BU944+BW944-10)*Crechee/30*FT$4,0),IF(C941=2,IF(BV941+BV942+BV943+BV944+BX941+BX942+BX943+BX944=1,Cadeirante/30*FT$4,IF(BV941+BV942+BV943+BV944+BX941+BX942+BX943+BX944=2,Fixo/30*FT$4,IF(BV941+BV942+BV943+BV944+BX941+BX942+BX943+BX944&gt;2,Fixo/30*FT$4+(BV941+BV942+BV943+BV944+BX941+BX942+BX943+BX944-2)*Cadeirante/30*FT$4)))+(BU941+BU942+BU943+BW941+BW942+BW943)*Percapita/30*FT$4+(BU944+BW944)*Crechee/30*FT$4,IF(C941=1,IF(BU941+BU942+BU943+BV941+BV942+BV943+BW941+BW942+BW943+BX941+BX942+BX943&lt;=15,(BU941+BU942+BU943+BW941+BW942+BW943)*Percapita/30*FT$4,IF(BU941+BU942+BU943+BV941+BV942+BV943+BW941+BW942+BW943+BX941+BX942+BX943&gt;=16,Fixo/30*FT$4+(BU941+BU942+BU943+BV941+BV942+BV943+BW941+BW942+BW943+BX941+BX942-16)*Percapita/30*FT$4))))))</f>
        <v>0</v>
      </c>
      <c r="FU941" s="177">
        <f>IF(C941=4,SUM(BY941+BY942+BY943+CA941+CA942+CA943)*Percapita/30*FU$4+(BZ941+BZ942+BZ943+CB941+CB942+CB943)*Cadeirante/30*FU$4,IF(C941=3,IF(BY944+CA944=10,Fixo/30*FU$4+(BY941+BY942+BY943+CA941+CA942+CA943)*Percapita/30*FU$4+(BZ944+CB944)*Cadeirante/30*FU$4,IF(BY944+CA944&lt;=9,(BY944+CA944)*Crechee/30*FU$4)+(BZ944+CB944)*Cadeirante/30*FU$4+(BY941+BY942+BY943+CA941+CA942+CA943)*Percapita/30*FU$4)+IF(BY944+CA944&gt;=11,Fixo/30*FU$4+(BY944+CA944-10)*Crechee/30*FU$4,0),IF(C941=2,IF(BZ941+BZ942+BZ943+BZ944+CB941+CB942+CB943+CB944=1,Cadeirante/30*FU$4,IF(BZ941+BZ942+BZ943+BZ944+CB941+CB942+CB943+CB944=2,Fixo/30*FU$4,IF(BZ941+BZ942+BZ943+BZ944+CB941+CB942+CB943+CB944&gt;2,Fixo/30*FU$4+(BZ941+BZ942+BZ943+BZ944+CB941+CB942+CB943+CB944-2)*Cadeirante/30*FU$4)))+(BY941+BY942+BY943+CA941+CA942+CA943)*Percapita/30*FU$4+(BY944+CA944)*Crechee/30*FU$4,IF(C941=1,IF(BY941+BY942+BY943+BZ941+BZ942+BZ943+CA941+CA942+CA943+CB941+CB942+CB943&lt;=15,(BY941+BY942+BY943+CA941+CA942+CA943)*Percapita/30*FU$4,IF(BY941+BY942+BY943+BZ941+BZ942+BZ943+CA941+CA942+CA943+CB941+CB942+CB943&gt;=16,Fixo/30*FU$4+(BY941+BY942+BY943+BZ941+BZ942+BZ943+CA941+CA942+CA943+CB941+CB942-16)*Percapita/30*FU$4))))))</f>
        <v>0</v>
      </c>
      <c r="FV941" s="177">
        <f>IF(C941=4,SUM(CC941+CC942+CC943+CE941+CE942+CE943)*Percapita/30*FV$4+(CD941+CD942+CD943+CF941+CF942+CF943)*Cadeirante/30*FV$4,IF(C941=3,IF(CC944+CE944=10,Fixo/30*FV$4+(CC941+CC942+CC943+CE941+CE942+CE943)*Percapita/30*FV$4+(CD944+CF944)*Cadeirante/30*FV$4,IF(CC944+CE944&lt;=9,(CC944+CE944)*Crechee/30*FV$4)+(CD944+CF944)*Cadeirante/30*FV$4+(CC941+CC942+CC943+CE941+CE942+CE943)*Percapita/30*FV$4)+IF(CC944+CE944&gt;=11,Fixo/30*FV$4+(CC944+CE944-10)*Crechee/30*FV$4,0),IF(C941=2,IF(CD941+CD942+CD943+CD944+CF941+CF942+CF943+CF944=1,Cadeirante/30*FV$4,IF(CD941+CD942+CD943+CD944+CF941+CF942+CF943+CF944=2,Fixo/30*FV$4,IF(CD941+CD942+CD943+CD944+CF941+CF942+CF943+CF944&gt;2,Fixo/30*FV$4+(CD941+CD942+CD943+CD944+CF941+CF942+CF943+CF944-2)*Cadeirante/30*FV$4)))+(CC941+CC942+CC943+CE941+CE942+CE943)*Percapita/30*FV$4+(CC944+CE944)*Crechee/30*FV$4,IF(C941=1,IF(CC941+CC942+CC943+CD941+CD942+CD943+CE941+CE942+CE943+CF941+CF942+CF943&lt;=15,(CC941+CC942+CC943+CE941+CE942+CE943)*Percapita/30*FV$4,IF(CC941+CC942+CC943+CD941+CD942+CD943+CE941+CE942+CE943+CF941+CF942+CF943&gt;=16,Fixo/30*FV$4+(CC941+CC942+CC943+CD941+CD942+CD943+CE941+CE942+CE943+CF941+CF942-16)*Percapita/30*FV$4))))))</f>
        <v>0</v>
      </c>
      <c r="FW941" s="177">
        <f>IF(C941=4,SUM(CG941+CG942+CG943+CI941+CI942+CI943)*Percapita/30*FW$4+(CH941+CH942+CH943+CJ941+CJ942+CJ943)*Cadeirante/30*FW$4,IF(C941=3,IF(CG944+CI944=10,Fixo/30*FW$4+(CG941+CG942+CG943+CI941+CI942+CI943)*Percapita/30*FW$4+(CH944+CJ944)*Cadeirante/30*FW$4,IF(CG944+CI944&lt;=9,(CG944+CI944)*Crechee/30*FW$4)+(CH944+CJ944)*Cadeirante/30*FW$4+(CG941+CG942+CG943+CI941+CI942+CI943)*Percapita/30*FW$4)+IF(CG944+CI944&gt;=11,Fixo/30*FW$4+(CG944+CI944-10)*Crechee/30*FW$4,0),IF(C941=2,IF(CH941+CH942+CH943+CH944+CJ941+CJ942+CJ943+CJ944=1,Cadeirante/30*FW$4,IF(CH941+CH942+CH943+CH944+CJ941+CJ942+CJ943+CJ944=2,Fixo/30*FW$4,IF(CH941+CH942+CH943+CH944+CJ941+CJ942+CJ943+CJ944&gt;2,Fixo/30*FW$4+(CH941+CH942+CH943+CH944+CJ941+CJ942+CJ943+CJ944-2)*Cadeirante/30*FW$4)))+(CG941+CG942+CG943+CI941+CI942+CI943)*Percapita/30*FW$4+(CG944+CI944)*Crechee/30*FW$4,IF(C941=1,IF(CG941+CG942+CG943+CH941+CH942+CH943+CI941+CI942+CI943+CJ941+CJ942+CJ943&lt;=15,(CG941+CG942+CG943+CI941+CI942+CI943)*Percapita/30*FW$4,IF(CG941+CG942+CG943+CH941+CH942+CH943+CI941+CI942+CI943+CJ941+CJ942+CJ943&gt;=16,Fixo/30*FW$4+(CG941+CG942+CG943+CH941+CH942+CH943+CI941+CI942+CI943+CJ941+CJ942-16)*Percapita/30*FW$4))))))</f>
        <v>0</v>
      </c>
      <c r="FX941" s="177">
        <f>IF(C941=4,SUM(CK941+CK942+CK943+CM941+CM942+CM943)*Percapita/30*FX$4+(CL941+CL942+CL943+CN941+CN942+CN943)*Cadeirante/30*FX$4,IF(C941=3,IF(CK944+CM944=10,Fixo/30*FX$4+(CK941+CK942+CK943+CM941+CM942+CM943)*Percapita/30*FX$4+(CL944+CN944)*Cadeirante/30*FX$4,IF(CK944+CM944&lt;=9,(CK944+CM944)*Crechee/30*FX$4)+(CL944+CN944)*Cadeirante/30*FX$4+(CK941+CK942+CK943+CM941+CM942+CM943)*Percapita/30*FX$4)+IF(CK944+CM944&gt;=11,Fixo/30*FX$4+(CK944+CM944-10)*Crechee/30*FX$4,0),IF(C941=2,IF(CL941+CL942+CL943+CL944+CN941+CN942+CN943+CN944=1,Cadeirante/30*FX$4,IF(CL941+CL942+CL943+CL944+CN941+CN942+CN943+CN944=2,Fixo/30*FX$4,IF(CL941+CL942+CL943+CL944+CN941+CN942+CN943+CN944&gt;2,Fixo/30*FX$4+(CL941+CL942+CL943+CL944+CN941+CN942+CN943+CN944-2)*Cadeirante/30*FX$4)))+(CK941+CK942+CK943+CM941+CM942+CM943)*Percapita/30*FX$4+(CK944+CM944)*Crechee/30*FX$4,IF(C941=1,IF(CK941+CK942+CK943+CL941+CL942+CL943+CM941+CM942+CM943+CN941+CN942+CN943&lt;=15,(CK941+CK942+CK943+CM941+CM942+CM943)*Percapita/30*FX$4,IF(CK941+CK942+CK943+CL941+CL942+CL943+CM941+CM942+CM943+CN941+CN942+CN943&gt;=16,Fixo/30*FX$4+(CK941+CK942+CK943+CL941+CL942+CL943+CM941+CM942+CM943+CN941+CN942-16)*Percapita/30*FX$4))))))</f>
        <v>0</v>
      </c>
      <c r="FY941" s="177">
        <f>IF(C941=4,SUM(CO941+CO942+CO943+CQ941+CQ942+CQ943)*Percapita/30*FY$4+(CP941+CP942+CP943+CR941+CR942+CR943)*Cadeirante/30*FY$4,IF(C941=3,IF(CO944+CQ944=10,Fixo/30*FY$4+(CO941+CO942+CO943+CQ941+CQ942+CQ943)*Percapita/30*FY$4+(CP944+CR944)*Cadeirante/30*FY$4,IF(CO944+CQ944&lt;=9,(CO944+CQ944)*Crechee/30*FY$4)+(CP944+CR944)*Cadeirante/30*FY$4+(CO941+CO942+CO943+CQ941+CQ942+CQ943)*Percapita/30*FY$4)+IF(CO944+CQ944&gt;=11,Fixo/30*FY$4+(CO944+CQ944-10)*Crechee/30*FY$4,0),IF(C941=2,IF(CP941+CP942+CP943+CP944+CR941+CR942+CR943+CR944=1,Cadeirante/30*FY$4,IF(CP941+CP942+CP943+CP944+CR941+CR942+CR943+CR944=2,Fixo/30*FY$4,IF(CP941+CP942+CP943+CP944+CR941+CR942+CR943+CR944&gt;2,Fixo/30*FY$4+(CP941+CP942+CP943+CP944+CR941+CR942+CR943+CR944-2)*Cadeirante/30*FY$4)))+(CO941+CO942+CO943+CQ941+CQ942+CQ943)*Percapita/30*FY$4+(CO944+CQ944)*Crechee/30*FY$4,IF(C941=1,IF(CO941+CO942+CO943+CP941+CP942+CP943+CQ941+CQ942+CQ943+CR941+CR942+CR943&lt;=15,(CO941+CO942+CO943+CQ941+CQ942+CQ943)*Percapita/30*FY$4,IF(CO941+CO942+CO943+CP941+CP942+CP943+CQ941+CQ942+CQ943+CR941+CR942+CR943&gt;=16,Fixo/30*FY$4+(CO941+CO942+CO943+CP941+CP942+CP943+CQ941+CQ942+CQ943+CR941+CR942-16)*Percapita/30*FY$4))))))</f>
        <v>0</v>
      </c>
      <c r="FZ941" s="177">
        <f>IF(C941=4,SUM(CS941+CS942+CS943+CU941+CU942+CU943)*Percapita/30*FZ$4+(CT941+CT942+CT943+CV941+CV942+CV943)*Cadeirante/30*FZ$4,IF(C941=3,IF(CS944+CU944=10,Fixo/30*FZ$4+(CS941+CS942+CS943+CU941+CU942+CU943)*Percapita/30*FZ$4+(CT944+CV944)*Cadeirante/30*FZ$4,IF(CS944+CU944&lt;=9,(CS944+CU944)*Crechee/30*FZ$4)+(CT944+CV944)*Cadeirante/30*FZ$4+(CS941+CS942+CS943+CU941+CU942+CU943)*Percapita/30*FZ$4)+IF(CS944+CU944&gt;=11,Fixo/30*FZ$4+(CS944+CU944-10)*Crechee/30*FZ$4,0),IF(C941=2,IF(CT941+CT942+CT943+CT944+CV941+CV942+CV943+CV944=1,Cadeirante/30*FZ$4,IF(CT941+CT942+CT943+CT944+CV941+CV942+CV943+CV944=2,Fixo/30*FZ$4,IF(CT941+CT942+CT943+CT944+CV941+CV942+CV943+CV944&gt;2,Fixo/30*FZ$4+(CT941+CT942+CT943+CT944+CV941+CV942+CV943+CV944-2)*Cadeirante/30*FZ$4)))+(CS941+CS942+CS943+CU941+CU942+CU943)*Percapita/30*FZ$4+(CS944+CU944)*Crechee/30*FZ$4,IF(C941=1,IF(CS941+CS942+CS943+CT941+CT942+CT943+CU941+CU942+CU943+CV941+CV942+CV943&lt;=15,(CS941+CS942+CS943+CU941+CU942+CU943)*Percapita/30*FZ$4,IF(CS941+CS942+CS943+CT941+CT942+CT943+CU941+CU942+CU943+CV941+CV942+CV943&gt;=16,Fixo/30*FZ$4+(CS941+CS942+CS943+CT941+CT942+CT943+CU941+CU942+CU943+CV941+CV942-16)*Percapita/30*FZ$4))))))</f>
        <v>0</v>
      </c>
      <c r="GA941" s="177">
        <f>IF(C941=4,SUM(CW941+CW942+CW943+CY941+CY942+CY943)*Percapita/30*GA$4+(CX941+CX942+CX943+CZ941+CZ942+CZ943)*Cadeirante/30*GA$4,IF(C941=3,IF(CW944+CY944=10,Fixo/30*GA$4+(CW941+CW942+CW943+CY941+CY942+CY943)*Percapita/30*GA$4+(CX944+CZ944)*Cadeirante/30*GA$4,IF(CW944+CY944&lt;=9,(CW944+CY944)*Crechee/30*GA$4)+(CX944+CZ944)*Cadeirante/30*GA$4+(CW941+CW942+CW943+CY941+CY942+CY943)*Percapita/30*GA$4)+IF(CW944+CY944&gt;=11,Fixo/30*GA$4+(CW944+CY944-10)*Crechee/30*GA$4,0),IF(C941=2,IF(CX941+CX942+CX943+CX944+CZ941+CZ942+CZ943+CZ944=1,Cadeirante/30*GA$4,IF(CX941+CX942+CX943+CX944+CZ941+CZ942+CZ943+CZ944=2,Fixo/30*GA$4,IF(CX941+CX942+CX943+CX944+CZ941+CZ942+CZ943+CZ944&gt;2,Fixo/30*GA$4+(CX941+CX942+CX943+CX944+CZ941+CZ942+CZ943+CZ944-2)*Cadeirante/30*GA$4)))+(CW941+CW942+CW943+CY941+CY942+CY943)*Percapita/30*GA$4+(CW944+CY944)*Crechee/30*GA$4,IF(C941=1,IF(CW941+CW942+CW943+CX941+CX942+CX943+CY941+CY942+CY943+CZ941+CZ942+CZ943&lt;=15,(CW941+CW942+CW943+CY941+CY942+CY943)*Percapita/30*GA$4,IF(CW941+CW942+CW943+CX941+CX942+CX943+CY941+CY942+CY943+CZ941+CZ942+CZ943&gt;=16,Fixo/30*GA$4+(CW941+CW942+CW943+CX941+CX942+CX943+CY941+CY942+CY943+CZ941+CZ942-16)*Percapita/30*GA$4))))))</f>
        <v>0</v>
      </c>
      <c r="GB941" s="177">
        <f>IF(C941=4,SUM(DA941+DA942+DA943+DC941+DC942+DC943)*Percapita/30*GB$4+(DB941+DB942+DB943+DD941+DD942+DD943)*Cadeirante/30*GB$4,IF(C941=3,IF(DA944+DC944=10,Fixo/30*GB$4+(DA941+DA942+DA943+DC941+DC942+DC943)*Percapita/30*GB$4+(DB944+DD944)*Cadeirante/30*GB$4,IF(DA944+DC944&lt;=9,(DA944+DC944)*Crechee/30*GB$4)+(DB944+DD944)*Cadeirante/30*GB$4+(DA941+DA942+DA943+DC941+DC942+DC943)*Percapita/30*GB$4)+IF(DA944+DC944&gt;=11,Fixo/30*GB$4+(DA944+DC944-10)*Crechee/30*GB$4,0),IF(C941=2,IF(DB941+DB942+DB943+DB944+DD941+DD942+DD943+DD944=1,Cadeirante/30*GB$4,IF(DB941+DB942+DB943+DB944+DD941+DD942+DD943+DD944=2,Fixo/30*GB$4,IF(DB941+DB942+DB943+DB944+DD941+DD942+DD943+DD944&gt;2,Fixo/30*GB$4+(DB941+DB942+DB943+DB944+DD941+DD942+DD943+DD944-2)*Cadeirante/30*GB$4)))+(DA941+DA942+DA943+DC941+DC942+DC943)*Percapita/30*GB$4+(DA944+DC944)*Crechee/30*GB$4,IF(C941=1,IF(DA941+DA942+DA943+DB941+DB942+DB943+DC941+DC942+DC943+DD941+DD942+DD943&lt;=15,(DA941+DA942+DA943+DC941+DC942+DC943)*Percapita/30*GB$4,IF(DA941+DA942+DA943+DB941+DB942+DB943+DC941+DC942+DC943+DD941+DD942+DD943&gt;=16,Fixo/30*GB$4+(DA941+DA942+DA943+DB941+DB942+DB943+DC941+DC942+DC943+DD941+DD942-16)*Percapita/30*GB$4))))))</f>
        <v>0</v>
      </c>
      <c r="GC941" s="177">
        <f>IF(C941=4,SUM(DE941+DE942+DE943+DG941+DG942+DG943)*Percapita/30*GC$4+(DF941+DF942+DF943+DH941+DH942+DH943)*Cadeirante/30*GC$4,IF(C941=3,IF(DE944+DG944=10,Fixo/30*GC$4+(DE941+DE942+DE943+DG941+DG942+DG943)*Percapita/30*GC$4+(DF944+DH944)*Cadeirante/30*GC$4,IF(DE944+DG944&lt;=9,(DE944+DG944)*Crechee/30*GC$4)+(DF944+DH944)*Cadeirante/30*GC$4+(DE941+DE942+DE943+DG941+DG942+DG943)*Percapita/30*GC$4)+IF(DE944+DG944&gt;=11,Fixo/30*GC$4+(DE944+DG944-10)*Crechee/30*GC$4,0),IF(C941=2,IF(DF941+DF942+DF943+DF944+DH941+DH942+DH943+DH944=1,Cadeirante/30*GC$4,IF(DF941+DF942+DF943+DF944+DH941+DH942+DH943+DH944=2,Fixo/30*GC$4,IF(DF941+DF942+DF943+DF944+DH941+DH942+DH943+DH944&gt;2,Fixo/30*GC$4+(DF941+DF942+DF943+DF944+DH941+DH942+DH943+DH944-2)*Cadeirante/30*GC$4)))+(DE941+DE942+DE943+DG941+DG942+DG943)*Percapita/30*GC$4+(DE944+DG944)*Crechee/30*GC$4,IF(C941=1,IF(DE941+DE942+DE943+DF941+DF942+DF943+DG941+DG942+DG943+DH941+DH942+DH943&lt;=15,(DE941+DE942+DE943+DG941+DG942+DG943)*Percapita/30*GC$4,IF(DE941+DE942+DE943+DF941+DF942+DF943+DG941+DG942+DG943+DH941+DH942+DH943&gt;=16,Fixo/30*GC$4+(DE941+DE942+DE943+DF941+DF942+DF943+DG941+DG942+DG943+DH941+DH942-16)*Percapita/30*GC$4))))))</f>
        <v>0</v>
      </c>
      <c r="GD941" s="177">
        <f>IF(C941=4,SUM(DI941+DI942+DI943+DK941+DK942+DK943)*Percapita/30*GD$4+(DJ941+DJ942+DJ943+DL941+DL942+DL943)*Cadeirante/30*GD$4,IF(C941=3,IF(DI944+DK944=10,Fixo/30*GD$4+(DI941+DI942+DI943+DK941+DK942+DK943)*Percapita/30*GD$4+(DJ944+DL944)*Cadeirante/30*GD$4,IF(DI944+DK944&lt;=9,(DI944+DK944)*Crechee/30*GD$4)+(DJ944+DL944)*Cadeirante/30*GD$4+(DI941+DI942+DI943+DK941+DK942+DK943)*Percapita/30*GD$4)+IF(DI944+DK944&gt;=11,Fixo/30*GD$4+(DI944+DK944-10)*Crechee/30*GD$4,0),IF(C941=2,IF(DJ941+DJ942+DJ943+DJ944+DL941+DL942+DL943+DL944=1,Cadeirante/30*GD$4,IF(DJ941+DJ942+DJ943+DJ944+DL941+DL942+DL943+DL944=2,Fixo/30*GD$4,IF(DJ941+DJ942+DJ943+DJ944+DL941+DL942+DL943+DL944&gt;2,Fixo/30*GD$4+(DJ941+DJ942+DJ943+DJ944+DL941+DL942+DL943+DL944-2)*Cadeirante/30*GD$4)))+(DI941+DI942+DI943+DK941+DK942+DK943)*Percapita/30*GD$4+(DI944+DK944)*Crechee/30*GD$4,IF(C941=1,IF(DI941+DI942+DI943+DJ941+DJ942+DJ943+DK941+DK942+DK943+DL941+DL942+DL943&lt;=15,(DI941+DI942+DI943+DK941+DK942+DK943)*Percapita/30*GD$4,IF(DI941+DI942+DI943+DJ941+DJ942+DJ943+DK941+DK942+DK943+DL941+DL942+DL943&gt;=16,Fixo/30*GD$4+(DI941+DI942+DI943+DJ941+DJ942+DJ943+DK941+DK942+DK943+DL941+DL942-16)*Percapita/30*GD$4))))))</f>
        <v>0</v>
      </c>
      <c r="GE941" s="177">
        <f>IF(C941=4,SUM(DM941+DM942+DM943+DO941+DO942+DO943)*Percapita/30*GE$4+(DN941+DN942+DN943+DP941+DP942+DP943)*Cadeirante/30*GE$4,IF(C941=3,IF(DM944+DO944=10,Fixo/30*GE$4+(DM941+DM942+DM943+DO941+DO942+DO943)*Percapita/30*GE$4+(DN944+DP944)*Cadeirante/30*GE$4,IF(DM944+DO944&lt;=9,(DM944+DO944)*Crechee/30*GE$4)+(DN944+DP944)*Cadeirante/30*GE$4+(DM941+DM942+DM943+DO941+DO942+DO943)*Percapita/30*GE$4)+IF(DM944+DO944&gt;=11,Fixo/30*GE$4+(DM944+DO944-10)*Crechee/30*GE$4,0),IF(C941=2,IF(DN941+DN942+DN943+DN944+DP941+DP942+DP943+DP944=1,Cadeirante/30*GE$4,IF(DN941+DN942+DN943+DN944+DP941+DP942+DP943+DP944=2,Fixo/30*GE$4,IF(DN941+DN942+DN943+DN944+DP941+DP942+DP943+DP944&gt;2,Fixo/30*GE$4+(DN941+DN942+DN943+DN944+DP941+DP942+DP943+DP944-2)*Cadeirante/30*GE$4)))+(DM941+DM942+DM943+DO941+DO942+DO943)*Percapita/30*GE$4+(DM944+DO944)*Crechee/30*GE$4,IF(C941=1,IF(DM941+DM942+DM943+DN941+DN942+DN943+DO941+DO942+DO943+DP941+DP942+DP943&lt;=15,(DM941+DM942+DM943+DO941+DO942+DO943)*Percapita/30*GE$4,IF(DM941+DM942+DM943+DN941+DN942+DN943+DO941+DO942+DO943+DP941+DP942+DP943&gt;=16,Fixo/30*GE$4+(DM941+DM942+DM943+DN941+DN942+DN943+DO941+DO942+DO943+DP941+DP942-16)*Percapita/30*GE$4))))))</f>
        <v>0</v>
      </c>
      <c r="GF941" s="177">
        <f>IF(C941=4,SUM(DQ941+DQ942+DQ943+DS941+DS942+DS943)*Percapita/30*GF$4+(DR941+DR942+DR943+DT941+DT942+DT943)*Cadeirante/30*GF$4,IF(C941=3,IF(DQ944+DS944=10,Fixo/30*GF$4+(DQ941+DQ942+DQ943+DS941+DS942+DS943)*Percapita/30*GF$4+(DR944+DT944)*Cadeirante/30*GF$4,IF(DQ944+DS944&lt;=9,(DQ944+DS944)*Crechee/30*GF$4)+(DR944+DT944)*Cadeirante/30*GF$4+(DQ941+DQ942+DQ943+DS941+DS942+DS943)*Percapita/30*GF$4)+IF(DQ944+DS944&gt;=11,Fixo/30*GF$4+(DQ944+DS944-10)*Crechee/30*GF$4,0),IF(C941=2,IF(DR941+DR942+DR943+DR944+DT941+DT942+DT943+DT944=1,Cadeirante/30*GF$4,IF(DR941+DR942+DR943+DR944+DT941+DT942+DT943+DT944=2,Fixo/30*GF$4,IF(DR941+DR942+DR943+DR944+DT941+DT942+DT943+DT944&gt;2,Fixo/30*GF$4+(DR941+DR942+DR943+DR944+DT941+DT942+DT943+DT944-2)*Cadeirante/30*GF$4)))+(DQ941+DQ942+DQ943+DS941+DS942+DS943)*Percapita/30*GF$4+(DQ944+DS944)*Crechee/30*GF$4,IF(C941=1,IF(DQ941+DQ942+DQ943+DR941+DR942+DR943+DS941+DS942+DS943+DT941+DT942+DT943&lt;=15,(DQ941+DQ942+DQ943+DS941+DS942+DS943)*Percapita/30*GF$4,IF(DQ941+DQ942+DQ943+DR941+DR942+DR943+DS941+DS942+DS943+DT941+DT942+DT943&gt;=16,Fixo/30*GF$4+(DQ941+DQ942+DQ943+DR941+DR942+DR943+DS941+DS942+DS943+DT941+DT942-16)*Percapita/30*GF$4))))))</f>
        <v>0</v>
      </c>
      <c r="GG941" s="177">
        <f>IF(C941=4,SUM(DU941+DU942+DU943+DW941+DW942+DW943)*Percapita/30*GG$4+(DV941+DV942+DV943+DX941+DX942+DX943)*Cadeirante/30*GG$4,IF(C941=3,IF(DU944+DW944=10,Fixo/30*GG$4+(DU941+DU942+DU943+DW941+DW942+DW943)*Percapita/30*GG$4+(DV944+DX944)*Cadeirante/30*GG$4,IF(DU944+DW944&lt;=9,(DU944+DW944)*Crechee/30*GG$4)+(DV944+DX944)*Cadeirante/30*GG$4+(DU941+DU942+DU943+DW941+DW942+DW943)*Percapita/30*GG$4)+IF(DU944+DW944&gt;=11,Fixo/30*GG$4+(DU944+DW944-10)*Crechee/30*GG$4,0),IF(C941=2,IF(DV941+DV942+DV943+DV944+DX941+DX942+DX943+DX944=1,Cadeirante/30*GG$4,IF(DV941+DV942+DV943+DV944+DX941+DX942+DX943+DX944=2,Fixo/30*GG$4,IF(DV941+DV942+DV943+DV944+DX941+DX942+DX943+DX944&gt;2,Fixo/30*GG$4+(DV941+DV942+DV943+DV944+DX941+DX942+DX943+DX944-2)*Cadeirante/30*GG$4)))+(DU941+DU942+DU943+DW941+DW942+DW943)*Percapita/30*GG$4+(DU944+DW944)*Crechee/30*GG$4,IF(C941=1,IF(DU941+DU942+DU943+DV941+DV942+DV943+DW941+DW942+DW943+DX941+DX942+DX943&lt;=15,(DU941+DU942+DU943+DW941+DW942+DW943)*Percapita/30*GG$4,IF(DU941+DU942+DU943+DV941+DV942+DV943+DW941+DW942+DW943+DX941+DX942+DX943&gt;=16,Fixo/30*GG$4+(DU941+DU942+DU943+DV941+DV942+DV943+DW941+DW942+DW943+DX941+DX942-16)*Percapita/30*GG$4))))))</f>
        <v>0</v>
      </c>
      <c r="GH941" s="177">
        <f>IF(C941=4,SUM(DY941+DY942+DY943+EA941+EA942+EA943)*Percapita/30*GH$4+(DZ941+DZ942+DZ943+EB941+EB942+EB943)*Cadeirante/30*GH$4,IF(C941=3,IF(DY944+EA944=10,Fixo/30*GH$4+(DY941+DY942+DY943+EA941+EA942+EA943)*Percapita/30*GH$4+(DZ944+EB944)*Cadeirante/30*GH$4,IF(DY944+EA944&lt;=9,(DY944+EA944)*Crechee/30*GH$4)+(DZ944+EB944)*Cadeirante/30*GH$4+(DY941+DY942+DY943+EA941+EA942+EA943)*Percapita/30*GH$4)+IF(DY944+EA944&gt;=11,Fixo/30*GH$4+(DY944+EA944-10)*Crechee/30*GH$4,0),IF(C941=2,IF(DZ941+DZ942+DZ943+DZ944+EB941+EB942+EB943+EB944=1,Cadeirante/30*GH$4,IF(DZ941+DZ942+DZ943+DZ944+EB941+EB942+EB943+EB944=2,Fixo/30*GH$4,IF(DZ941+DZ942+DZ943+DZ944+EB941+EB942+EB943+EB944&gt;2,Fixo/30*GH$4+(DZ941+DZ942+DZ943+DZ944+EB941+EB942+EB943+EB944-2)*Cadeirante/30*GH$4)))+(DY941+DY942+DY943+EA941+EA942+EA943)*Percapita/30*GH$4+(DY944+EA944)*Crechee/30*GH$4,IF(C941=1,IF(DY941+DY942+DY943+DZ941+DZ942+DZ943+EA941+EA942+EA943+EB941+EB942+EB943&lt;=15,(DY941+DY942+DY943+EA941+EA942+EA943)*Percapita/30*GH$4,IF(DY941+DY942+DY943+DZ941+DZ942+DZ943+EA941+EA942+EA943+EB941+EB942+EB943&gt;=16,Fixo/30*GH$4+(DY941+DY942+DY943+DZ941+DZ942+DZ943+EA941+EA942+EA943+EB941+EB942-16)*Percapita/30*GH$4))))))</f>
        <v>0</v>
      </c>
      <c r="GI941" s="177">
        <f>IF(C941=4,SUM(EC941+EC942+EC943+EE941+EE942+EE943)*Percapita/30*GI$4+(ED941+ED942+ED943+EF941+EF942+EF943)*Cadeirante/30*GI$4,IF(C941=3,IF(EC944+EE944=10,Fixo/30*GI$4+(EC941+EC942+EC943+EE941+EE942+EE943)*Percapita/30*GI$4+(ED944+EF944)*Cadeirante/30*GI$4,IF(EC944+EE944&lt;=9,(EC944+EE944)*Crechee/30*GI$4)+(ED944+EF944)*Cadeirante/30*GI$4+(EC941+EC942+EC943+EE941+EE942+EE943)*Percapita/30*GI$4)+IF(EC944+EE944&gt;=11,Fixo/30*GI$4+(EC944+EE944-10)*Crechee/30*GI$4,0),IF(C941=2,IF(ED941+ED942+ED943+ED944+EF941+EF942+EF943+EF944=1,Cadeirante/30*GI$4,IF(ED941+ED942+ED943+ED944+EF941+EF942+EF943+EF944=2,Fixo/30*GI$4,IF(ED941+ED942+ED943+ED944+EF941+EF942+EF943+EF944&gt;2,Fixo/30*GI$4+(ED941+ED942+ED943+ED944+EF941+EF942+EF943+EF944-2)*Cadeirante/30*GI$4)))+(EC941+EC942+EC943+EE941+EE942+EE943)*Percapita/30*GI$4+(EC944+EE944)*Crechee/30*GI$4,IF(C941=1,IF(EC941+EC942+EC943+ED941+ED942+ED943+EE941+EE942+EE943+EF941+EF942+EF943&lt;=15,(EC941+EC942+EC943+EE941+EE942+EE943)*Percapita/30*GI$4,IF(EC941+EC942+EC943+ED941+ED942+ED943+EE941+EE942+EE943+EF941+EF942+EF943&gt;=16,Fixo/30*GI$4+(EC941+EC942+EC943+ED941+ED942+ED943+EE941+EE942+EE943+EF941+EF942-16)*Percapita/30*GI$4))))))</f>
        <v>0</v>
      </c>
      <c r="GJ941" s="177">
        <f>IF(C941=4,SUM(EG941+EG942+EG943+EI941+EI942+EI943)*Percapita/30*GJ$4+(EH941+EH942+EH943+EJ941+EJ942+EJ943)*Cadeirante/30*GJ$4,IF(C941=3,IF(EG944+EI944=10,Fixo/30*GJ$4+(EG941+EG942+EG943+EI941+EI942+EI943)*Percapita/30*GJ$4+(EH944+EJ944)*Cadeirante/30*GJ$4,IF(EG944+EI944&lt;=9,(EG944+EI944)*Crechee/30*GJ$4)+(EH944+EJ944)*Cadeirante/30*GJ$4+(EG941+EG942+EG943+EI941+EI942+EI943)*Percapita/30*GJ$4)+IF(EG944+EI944&gt;=11,Fixo/30*GJ$4+(EG944+EI944-10)*Crechee/30*GJ$4,0),IF(C941=2,IF(EH941+EH942+EH943+EH944+EJ941+EJ942+EJ943+EJ944=1,Cadeirante/30*GJ$4,IF(EH941+EH942+EH943+EH944+EJ941+EJ942+EJ943+EJ944=2,Fixo/30*GJ$4,IF(EH941+EH942+EH943+EH944+EJ941+EJ942+EJ943+EJ944&gt;2,Fixo/30*GJ$4+(EH941+EH942+EH943+EH944+EJ941+EJ942+EJ943+EJ944-2)*Cadeirante/30*GJ$4)))+(EG941+EG942+EG943+EI941+EI942+EI943)*Percapita/30*GJ$4+(EG944+EI944)*Crechee/30*GJ$4,IF(C941=1,IF(EG941+EG942+EG943+EH941+EH942+EH943+EI941+EI942+EI943+EJ941+EJ942+EJ943&lt;=15,(EG941+EG942+EG943+EI941+EI942+EI943)*Percapita/30*GJ$4,IF(EG941+EG942+EG943+EH941+EH942+EH943+EI941+EI942+EI943+EJ941+EJ942+EJ943&gt;=16,Fixo/30*GJ$4+(EG941+EG942+EG943+EH941+EH942+EH943+EI941+EI942+EI943+EJ941+EJ942-16)*Percapita/30*GJ$4))))))</f>
        <v>0</v>
      </c>
      <c r="GK941" s="178"/>
      <c r="GL941" s="103">
        <f t="shared" si="1038"/>
        <v>0</v>
      </c>
      <c r="GM941" s="124"/>
      <c r="GN941" s="104">
        <f>SUMIF(V941:V944,"&lt;0")*Cadeirante/30*GN$4+SUMIF(X941:X944,"&lt;0")*Cadeirante/30*GN$4</f>
        <v>0</v>
      </c>
      <c r="GO941" s="104">
        <f>SUMIF(Z941:Z944,"&lt;0")*Cadeirante/30*GO$4+SUMIF(AB941:AB944,"&lt;0")*Cadeirante/30*GO$4</f>
        <v>0</v>
      </c>
      <c r="GP941" s="104">
        <f>SUMIF(AD941:AD944,"&lt;0")*Cadeirante/30*GP$4+SUMIF(AF941:AF944,"&lt;0")*Cadeirante/30*GP$4</f>
        <v>0</v>
      </c>
      <c r="GQ941" s="104">
        <f>SUMIF(AH941:AH944,"&lt;0")*Cadeirante/30*GQ$4+SUMIF(AJ941:AJ944,"&lt;0")*Cadeirante/30*GQ$4</f>
        <v>0</v>
      </c>
      <c r="GR941" s="104">
        <f>SUMIF(AL941:AL944,"&lt;0")*Cadeirante/30*GR$4+SUMIF(AN941:AN944,"&lt;0")*Cadeirante/30*GR$4</f>
        <v>0</v>
      </c>
      <c r="GS941" s="104">
        <f>SUMIF(AP941:AP944,"&lt;0")*Cadeirante/30*GS$4+SUMIF(AR941:AR944,"&lt;0")*Cadeirante/30*GS$4</f>
        <v>0</v>
      </c>
      <c r="GT941" s="104">
        <f>SUMIF(AT941:AT944,"&lt;0")*Cadeirante/30*GT$4+SUMIF(AV941:AV944,"&lt;0")*Cadeirante/30*GT$4</f>
        <v>0</v>
      </c>
      <c r="GU941" s="104">
        <f>SUMIF(AX941:AX944,"&lt;0")*Cadeirante/30*GU$4+SUMIF(AZ941:AZ944,"&lt;0")*Cadeirante/30*GU$4</f>
        <v>0</v>
      </c>
      <c r="GV941" s="104">
        <f>SUMIF(BB941:BB944,"&lt;0")*Cadeirante/30*GV$4+SUMIF(BD941:BD944,"&lt;0")*Cadeirante/30*GV$4</f>
        <v>0</v>
      </c>
      <c r="GW941" s="104">
        <f>SUMIF(BF941:BF944,"&lt;0")*Cadeirante/30*GW$4+SUMIF(BH941:BH944,"&lt;0")*Cadeirante/30*GW$4</f>
        <v>0</v>
      </c>
      <c r="GX941" s="104">
        <f>SUMIF(BJ941:BJ944,"&lt;0")*Cadeirante/30*GX$4+SUMIF(BL941:BL944,"&lt;0")*Cadeirante/30*GX$4</f>
        <v>0</v>
      </c>
      <c r="GY941" s="104">
        <f>SUMIF(BN941:BN944,"&lt;0")*Cadeirante/30*GY$4+SUMIF(BP941:BP944,"&lt;0")*Cadeirante/30*GY$4</f>
        <v>0</v>
      </c>
      <c r="GZ941" s="104">
        <f>SUMIF(BR941:BR944,"&lt;0")*Cadeirante/30*GZ$4+SUMIF(BT941:BT944,"&lt;0")*Cadeirante/30*GZ$4</f>
        <v>0</v>
      </c>
      <c r="HA941" s="104">
        <f>SUMIF(BV941:BV944,"&lt;0")*Cadeirante/30*HA$4+SUMIF(BX941:BX944,"&lt;0")*Cadeirante/30*HA$4</f>
        <v>0</v>
      </c>
      <c r="HB941" s="104">
        <f>SUMIF(BZ941:BZ944,"&lt;0")*Cadeirante/30*HB$4+SUMIF(CB941:CB944,"&lt;0")*Cadeirante/30*HB$4</f>
        <v>0</v>
      </c>
      <c r="HC941" s="104">
        <f>SUMIF(CD941:CD944,"&lt;0")*Cadeirante/30*HC$4+SUMIF(CF941:CF944,"&lt;0")*Cadeirante/30*HC$4</f>
        <v>0</v>
      </c>
      <c r="HD941" s="104">
        <f>SUMIF(CH941:CH944,"&lt;0")*Cadeirante/30*HD$4+SUMIF(CJ941:CJ944,"&lt;0")*Cadeirante/30*HD$4</f>
        <v>0</v>
      </c>
      <c r="HE941" s="104">
        <f>SUMIF(CL941:CL944,"&lt;0")*Cadeirante/30*HE$4+SUMIF(CN941:CN944,"&lt;0")*Cadeirante/30*HE$4</f>
        <v>0</v>
      </c>
      <c r="HF941" s="104">
        <f>SUMIF(CP941:CP944,"&lt;0")*Cadeirante/30*HF$4+SUMIF(CR941:CR944,"&lt;0")*Cadeirante/30*HF$4</f>
        <v>0</v>
      </c>
      <c r="HG941" s="104">
        <f>SUMIF(CT941:CT944,"&lt;0")*Cadeirante/30*HG$4+SUMIF(CV941:CV944,"&lt;0")*Cadeirante/30*HG$4</f>
        <v>0</v>
      </c>
      <c r="HH941" s="104">
        <f>SUMIF(CX941:CX944,"&lt;0")*Cadeirante/30*HH$4+SUMIF(CZ941:CZ944,"&lt;0")*Cadeirante/30*HH$4</f>
        <v>0</v>
      </c>
      <c r="HI941" s="104">
        <f>SUMIF(DB941:DB944,"&lt;0")*Cadeirante/30*HI$4+SUMIF(DD941:DD944,"&lt;0")*Cadeirante/30*HI$4</f>
        <v>0</v>
      </c>
      <c r="HJ941" s="104">
        <f>SUMIF(DF941:DF944,"&lt;0")*Cadeirante/30*HJ$4+SUMIF(DH941:DH944,"&lt;0")*Cadeirante/30*HJ$4</f>
        <v>0</v>
      </c>
      <c r="HK941" s="104">
        <f>SUMIF(DJ941:DJ944,"&lt;0")*Cadeirante/30*HK$4+SUMIF(DL941:DL944,"&lt;0")*Cadeirante/30*HK$4</f>
        <v>0</v>
      </c>
      <c r="HL941" s="104">
        <f>SUMIF(DN941:DN944,"&lt;0")*Cadeirante/30*HL$4+SUMIF(DP941:DP944,"&lt;0")*Cadeirante/30*HL$4</f>
        <v>0</v>
      </c>
      <c r="HM941" s="104">
        <f>SUMIF(DR941:DR944,"&lt;0")*Cadeirante/30*HM$4+SUMIF(DT941:DT944,"&lt;0")*Cadeirante/30*HM$4</f>
        <v>0</v>
      </c>
      <c r="HN941" s="104">
        <f>SUMIF(DV941:DV944,"&lt;0")*Cadeirante/30*HN$4+SUMIF(DX941:DX944,"&lt;0")*Cadeirante/30*HN$4</f>
        <v>0</v>
      </c>
      <c r="HO941" s="104">
        <f>SUMIF(DZ941:DZ944,"&lt;0")*Cadeirante/30*HO$4+SUMIF(EB941:EB944,"&lt;0")*Cadeirante/30*HO$4</f>
        <v>0</v>
      </c>
      <c r="HP941" s="104">
        <f>SUMIF(ED941:ED944,"&lt;0")*Cadeirante/30*HP$4+SUMIF(EF941:EF944,"&lt;0")*Cadeirante/30*HP$4</f>
        <v>0</v>
      </c>
      <c r="HQ941" s="64"/>
      <c r="HR941" s="64"/>
      <c r="HS941" s="64"/>
      <c r="HT941" s="64"/>
      <c r="HU941" s="64"/>
      <c r="HV941" s="64"/>
      <c r="HW941" s="176">
        <v>17629.309999999998</v>
      </c>
      <c r="HX941" s="64"/>
      <c r="HY941" s="280">
        <f>IF(ISTEXT(EM941), VALUE(EM941), EM941)</f>
        <v>0</v>
      </c>
      <c r="HZ941" s="280">
        <f>IF(ISTEXT(EN941), VALUE(EN941), EN941)</f>
        <v>0</v>
      </c>
      <c r="IA941" s="280">
        <f>IF(ISTEXT(EO941), VALUE(EO941), EO941)</f>
        <v>0</v>
      </c>
      <c r="IB941" s="64" t="b">
        <f>HW941=FE941</f>
        <v>0</v>
      </c>
      <c r="IC941" s="64"/>
    </row>
    <row r="942" spans="1:237" s="106" customFormat="1" ht="22.5" customHeight="1" x14ac:dyDescent="0.25">
      <c r="A942" s="368" t="s">
        <v>4018</v>
      </c>
      <c r="B942" s="369" t="s">
        <v>4019</v>
      </c>
      <c r="C942" s="370" t="s">
        <v>3229</v>
      </c>
      <c r="D942" s="371" t="s">
        <v>4011</v>
      </c>
      <c r="E942" s="371" t="s">
        <v>4020</v>
      </c>
      <c r="F942" s="372" t="s">
        <v>3222</v>
      </c>
      <c r="G942" s="372" t="s">
        <v>3223</v>
      </c>
      <c r="H942" s="373" t="s">
        <v>257</v>
      </c>
      <c r="I942" s="374" t="s">
        <v>4021</v>
      </c>
      <c r="J942" s="421" t="s">
        <v>3227</v>
      </c>
      <c r="K942" s="421" t="s">
        <v>3230</v>
      </c>
      <c r="L942" s="329">
        <f>CONTINUA!BV942</f>
        <v>18</v>
      </c>
      <c r="M942" s="329">
        <f>CONTINUA!BW942</f>
        <v>0</v>
      </c>
      <c r="N942" s="657"/>
      <c r="O942" s="658" t="s">
        <v>4247</v>
      </c>
      <c r="P942" s="659" t="s">
        <v>206</v>
      </c>
      <c r="Q942" s="400">
        <v>28</v>
      </c>
      <c r="R942" s="401"/>
      <c r="S942" s="400">
        <v>28</v>
      </c>
      <c r="T942" s="401"/>
      <c r="U942" s="400"/>
      <c r="V942" s="401"/>
      <c r="W942" s="400"/>
      <c r="X942" s="401"/>
      <c r="Y942" s="400"/>
      <c r="Z942" s="401"/>
      <c r="AA942" s="400"/>
      <c r="AB942" s="401"/>
      <c r="AC942" s="400"/>
      <c r="AD942" s="401"/>
      <c r="AE942" s="400"/>
      <c r="AF942" s="401"/>
      <c r="AG942" s="400"/>
      <c r="AH942" s="401"/>
      <c r="AI942" s="400"/>
      <c r="AJ942" s="401"/>
      <c r="AK942" s="400"/>
      <c r="AL942" s="401"/>
      <c r="AM942" s="400"/>
      <c r="AN942" s="401"/>
      <c r="AO942" s="400"/>
      <c r="AP942" s="401"/>
      <c r="AQ942" s="400"/>
      <c r="AR942" s="401"/>
      <c r="AS942" s="400"/>
      <c r="AT942" s="401"/>
      <c r="AU942" s="400"/>
      <c r="AV942" s="401"/>
      <c r="AW942" s="400"/>
      <c r="AX942" s="401"/>
      <c r="AY942" s="400"/>
      <c r="AZ942" s="401"/>
      <c r="BA942" s="400"/>
      <c r="BB942" s="401"/>
      <c r="BC942" s="400"/>
      <c r="BD942" s="401"/>
      <c r="BE942" s="400"/>
      <c r="BF942" s="401"/>
      <c r="BG942" s="400"/>
      <c r="BH942" s="401"/>
      <c r="BI942" s="400"/>
      <c r="BJ942" s="401"/>
      <c r="BK942" s="400"/>
      <c r="BL942" s="401"/>
      <c r="BM942" s="400"/>
      <c r="BN942" s="401"/>
      <c r="BO942" s="400"/>
      <c r="BP942" s="401"/>
      <c r="BQ942" s="400"/>
      <c r="BR942" s="401"/>
      <c r="BS942" s="400"/>
      <c r="BT942" s="401"/>
      <c r="BU942" s="400"/>
      <c r="BV942" s="401"/>
      <c r="BW942" s="400"/>
      <c r="BX942" s="401"/>
      <c r="BY942" s="400"/>
      <c r="BZ942" s="401"/>
      <c r="CA942" s="400"/>
      <c r="CB942" s="401"/>
      <c r="CC942" s="400"/>
      <c r="CD942" s="401"/>
      <c r="CE942" s="400"/>
      <c r="CF942" s="401"/>
      <c r="CG942" s="400"/>
      <c r="CH942" s="401"/>
      <c r="CI942" s="400"/>
      <c r="CJ942" s="401"/>
      <c r="CK942" s="400"/>
      <c r="CL942" s="401"/>
      <c r="CM942" s="400"/>
      <c r="CN942" s="401"/>
      <c r="CO942" s="400"/>
      <c r="CP942" s="401"/>
      <c r="CQ942" s="400"/>
      <c r="CR942" s="401"/>
      <c r="CS942" s="400"/>
      <c r="CT942" s="401"/>
      <c r="CU942" s="400"/>
      <c r="CV942" s="401"/>
      <c r="CW942" s="400"/>
      <c r="CX942" s="401"/>
      <c r="CY942" s="400"/>
      <c r="CZ942" s="401"/>
      <c r="DA942" s="400"/>
      <c r="DB942" s="401"/>
      <c r="DC942" s="400"/>
      <c r="DD942" s="401"/>
      <c r="DE942" s="400"/>
      <c r="DF942" s="401"/>
      <c r="DG942" s="400"/>
      <c r="DH942" s="401"/>
      <c r="DI942" s="400"/>
      <c r="DJ942" s="401"/>
      <c r="DK942" s="400"/>
      <c r="DL942" s="401"/>
      <c r="DM942" s="400"/>
      <c r="DN942" s="401"/>
      <c r="DO942" s="400"/>
      <c r="DP942" s="401"/>
      <c r="DQ942" s="400"/>
      <c r="DR942" s="401"/>
      <c r="DS942" s="400"/>
      <c r="DT942" s="401"/>
      <c r="DU942" s="400"/>
      <c r="DV942" s="401"/>
      <c r="DW942" s="400"/>
      <c r="DX942" s="401"/>
      <c r="DY942" s="400"/>
      <c r="DZ942" s="401"/>
      <c r="EA942" s="400"/>
      <c r="EB942" s="401"/>
      <c r="EC942" s="400"/>
      <c r="ED942" s="401"/>
      <c r="EE942" s="400"/>
      <c r="EF942" s="401"/>
      <c r="EG942" s="400"/>
      <c r="EH942" s="401"/>
      <c r="EI942" s="400"/>
      <c r="EJ942" s="447"/>
      <c r="EK942" s="511"/>
      <c r="EL942" s="514"/>
      <c r="EM942" s="448"/>
      <c r="EN942" s="344"/>
      <c r="EO942" s="345"/>
      <c r="EP942" s="171">
        <f t="shared" si="1030"/>
        <v>28</v>
      </c>
      <c r="EQ942" s="171">
        <f t="shared" si="1031"/>
        <v>0</v>
      </c>
      <c r="ER942" s="171">
        <f t="shared" si="1032"/>
        <v>28</v>
      </c>
      <c r="ES942" s="171">
        <f t="shared" si="1033"/>
        <v>0</v>
      </c>
      <c r="ET942" s="171">
        <f t="shared" si="1034"/>
        <v>0</v>
      </c>
      <c r="EU942" s="171">
        <f t="shared" si="1035"/>
        <v>0</v>
      </c>
      <c r="EV942" s="172">
        <f t="shared" si="1036"/>
        <v>56</v>
      </c>
      <c r="EW942" s="173"/>
      <c r="EX942" s="248">
        <f t="shared" si="1072"/>
        <v>0</v>
      </c>
      <c r="EY942" s="174">
        <f>(L942*regular)+(M942*Cadeirantee)</f>
        <v>173.52</v>
      </c>
      <c r="EZ942" s="249">
        <f>SUMIF(FG942:GJ942,"&gt;0")</f>
        <v>0</v>
      </c>
      <c r="FA942" s="249">
        <f>SUMIF(FG942:GJ942,"&lt;0")+SUMIF(GN942:HP942,"&lt;0")</f>
        <v>0</v>
      </c>
      <c r="FB942" s="174">
        <v>0</v>
      </c>
      <c r="FC942" s="126">
        <f>N942*km*'VALORES TABELA'!$B$13</f>
        <v>0</v>
      </c>
      <c r="FD942" s="250">
        <f t="shared" ref="FD942:FD945" si="1073">GL942</f>
        <v>0</v>
      </c>
      <c r="FE942" s="105"/>
      <c r="FF942" s="119"/>
      <c r="FG942" s="119"/>
      <c r="FH942" s="119"/>
      <c r="FI942" s="119"/>
      <c r="FJ942" s="119"/>
      <c r="FK942" s="119"/>
      <c r="FL942" s="119"/>
      <c r="FM942" s="119"/>
      <c r="FN942" s="119"/>
      <c r="FO942" s="119"/>
      <c r="FP942" s="119"/>
      <c r="FQ942" s="119"/>
      <c r="FR942" s="119"/>
      <c r="FS942" s="119"/>
      <c r="FT942" s="119"/>
      <c r="FU942" s="119"/>
      <c r="FV942" s="119"/>
      <c r="FW942" s="119"/>
      <c r="FX942" s="119"/>
      <c r="FY942" s="119"/>
      <c r="FZ942" s="119"/>
      <c r="GA942" s="119"/>
      <c r="GB942" s="119"/>
      <c r="GC942" s="119"/>
      <c r="GD942" s="119"/>
      <c r="GE942" s="119"/>
      <c r="GF942" s="119"/>
      <c r="GG942" s="119"/>
      <c r="GH942" s="119"/>
      <c r="GI942" s="119"/>
      <c r="GJ942" s="119"/>
      <c r="GK942" s="251"/>
      <c r="GL942" s="103">
        <f t="shared" si="1038"/>
        <v>0</v>
      </c>
      <c r="GM942" s="124"/>
      <c r="GN942" s="104"/>
      <c r="GO942" s="104"/>
      <c r="GP942" s="104"/>
      <c r="GQ942" s="104"/>
      <c r="GR942" s="104"/>
      <c r="GS942" s="104"/>
      <c r="GT942" s="104"/>
      <c r="GU942" s="104"/>
      <c r="GV942" s="104"/>
      <c r="GW942" s="104"/>
      <c r="GX942" s="104"/>
      <c r="GY942" s="104"/>
      <c r="GZ942" s="104"/>
      <c r="HA942" s="104"/>
      <c r="HB942" s="104"/>
      <c r="HC942" s="104"/>
      <c r="HD942" s="104"/>
      <c r="HE942" s="104"/>
      <c r="HF942" s="104"/>
      <c r="HG942" s="104"/>
      <c r="HH942" s="104"/>
      <c r="HI942" s="104"/>
      <c r="HJ942" s="104"/>
      <c r="HK942" s="104"/>
      <c r="HL942" s="104"/>
      <c r="HM942" s="104"/>
      <c r="HN942" s="104"/>
      <c r="HO942" s="104"/>
      <c r="HP942" s="104"/>
      <c r="HQ942" s="64"/>
      <c r="HR942" s="64"/>
      <c r="HS942" s="64"/>
      <c r="HT942" s="64"/>
      <c r="HU942" s="64"/>
      <c r="HV942" s="64"/>
      <c r="HW942" s="105"/>
      <c r="HX942" s="64"/>
      <c r="HY942" s="280">
        <f t="shared" ref="HY942:HY945" si="1074">IF(ISTEXT(EM942), VALUE(EM942), EM942)</f>
        <v>0</v>
      </c>
      <c r="HZ942" s="280">
        <f t="shared" ref="HZ942:HZ945" si="1075">IF(ISTEXT(EN942), VALUE(EN942), EN942)</f>
        <v>0</v>
      </c>
      <c r="IA942" s="280">
        <f t="shared" ref="IA942:IA945" si="1076">IF(ISTEXT(EO942), VALUE(EO942), EO942)</f>
        <v>0</v>
      </c>
      <c r="IB942" s="64"/>
      <c r="IC942" s="64"/>
    </row>
    <row r="943" spans="1:237" s="106" customFormat="1" ht="22.5" customHeight="1" x14ac:dyDescent="0.25">
      <c r="A943" s="368" t="s">
        <v>4018</v>
      </c>
      <c r="B943" s="369" t="s">
        <v>4019</v>
      </c>
      <c r="C943" s="375" t="s">
        <v>3229</v>
      </c>
      <c r="D943" s="371" t="s">
        <v>4011</v>
      </c>
      <c r="E943" s="371" t="s">
        <v>4020</v>
      </c>
      <c r="F943" s="376" t="s">
        <v>3222</v>
      </c>
      <c r="G943" s="376" t="s">
        <v>3223</v>
      </c>
      <c r="H943" s="373" t="s">
        <v>257</v>
      </c>
      <c r="I943" s="374" t="s">
        <v>4021</v>
      </c>
      <c r="J943" s="421" t="s">
        <v>3227</v>
      </c>
      <c r="K943" s="422" t="s">
        <v>3231</v>
      </c>
      <c r="L943" s="329">
        <f>CONTINUA!BV943</f>
        <v>0</v>
      </c>
      <c r="M943" s="329">
        <f>CONTINUA!BW943</f>
        <v>0</v>
      </c>
      <c r="N943" s="657"/>
      <c r="O943" s="658" t="s">
        <v>4247</v>
      </c>
      <c r="P943" s="659" t="s">
        <v>206</v>
      </c>
      <c r="Q943" s="400"/>
      <c r="R943" s="401"/>
      <c r="S943" s="400"/>
      <c r="T943" s="401"/>
      <c r="U943" s="400"/>
      <c r="V943" s="401"/>
      <c r="W943" s="400"/>
      <c r="X943" s="401"/>
      <c r="Y943" s="400"/>
      <c r="Z943" s="401"/>
      <c r="AA943" s="400"/>
      <c r="AB943" s="401"/>
      <c r="AC943" s="400"/>
      <c r="AD943" s="401"/>
      <c r="AE943" s="400"/>
      <c r="AF943" s="401"/>
      <c r="AG943" s="400"/>
      <c r="AH943" s="401"/>
      <c r="AI943" s="400"/>
      <c r="AJ943" s="401"/>
      <c r="AK943" s="400"/>
      <c r="AL943" s="401"/>
      <c r="AM943" s="400"/>
      <c r="AN943" s="401"/>
      <c r="AO943" s="400"/>
      <c r="AP943" s="401"/>
      <c r="AQ943" s="400"/>
      <c r="AR943" s="401"/>
      <c r="AS943" s="400"/>
      <c r="AT943" s="401"/>
      <c r="AU943" s="400"/>
      <c r="AV943" s="401"/>
      <c r="AW943" s="400"/>
      <c r="AX943" s="401"/>
      <c r="AY943" s="400"/>
      <c r="AZ943" s="401"/>
      <c r="BA943" s="400"/>
      <c r="BB943" s="401"/>
      <c r="BC943" s="400"/>
      <c r="BD943" s="401"/>
      <c r="BE943" s="400"/>
      <c r="BF943" s="401"/>
      <c r="BG943" s="400"/>
      <c r="BH943" s="401"/>
      <c r="BI943" s="400"/>
      <c r="BJ943" s="401"/>
      <c r="BK943" s="400"/>
      <c r="BL943" s="401"/>
      <c r="BM943" s="400"/>
      <c r="BN943" s="401"/>
      <c r="BO943" s="400"/>
      <c r="BP943" s="401"/>
      <c r="BQ943" s="400"/>
      <c r="BR943" s="401"/>
      <c r="BS943" s="400"/>
      <c r="BT943" s="401"/>
      <c r="BU943" s="400"/>
      <c r="BV943" s="401"/>
      <c r="BW943" s="400"/>
      <c r="BX943" s="401"/>
      <c r="BY943" s="400"/>
      <c r="BZ943" s="401"/>
      <c r="CA943" s="400"/>
      <c r="CB943" s="401"/>
      <c r="CC943" s="400"/>
      <c r="CD943" s="401"/>
      <c r="CE943" s="400"/>
      <c r="CF943" s="401"/>
      <c r="CG943" s="400"/>
      <c r="CH943" s="401"/>
      <c r="CI943" s="400"/>
      <c r="CJ943" s="401"/>
      <c r="CK943" s="400"/>
      <c r="CL943" s="401"/>
      <c r="CM943" s="400"/>
      <c r="CN943" s="401"/>
      <c r="CO943" s="400"/>
      <c r="CP943" s="401"/>
      <c r="CQ943" s="400"/>
      <c r="CR943" s="401"/>
      <c r="CS943" s="400"/>
      <c r="CT943" s="401"/>
      <c r="CU943" s="400"/>
      <c r="CV943" s="401"/>
      <c r="CW943" s="400"/>
      <c r="CX943" s="401"/>
      <c r="CY943" s="400"/>
      <c r="CZ943" s="401"/>
      <c r="DA943" s="400"/>
      <c r="DB943" s="401"/>
      <c r="DC943" s="400"/>
      <c r="DD943" s="401"/>
      <c r="DE943" s="400"/>
      <c r="DF943" s="401"/>
      <c r="DG943" s="400"/>
      <c r="DH943" s="401"/>
      <c r="DI943" s="400"/>
      <c r="DJ943" s="401"/>
      <c r="DK943" s="400"/>
      <c r="DL943" s="401"/>
      <c r="DM943" s="400"/>
      <c r="DN943" s="401"/>
      <c r="DO943" s="400"/>
      <c r="DP943" s="401"/>
      <c r="DQ943" s="400"/>
      <c r="DR943" s="401"/>
      <c r="DS943" s="400"/>
      <c r="DT943" s="401"/>
      <c r="DU943" s="400"/>
      <c r="DV943" s="401"/>
      <c r="DW943" s="400"/>
      <c r="DX943" s="401"/>
      <c r="DY943" s="400"/>
      <c r="DZ943" s="401"/>
      <c r="EA943" s="400"/>
      <c r="EB943" s="401"/>
      <c r="EC943" s="400"/>
      <c r="ED943" s="401"/>
      <c r="EE943" s="400"/>
      <c r="EF943" s="401"/>
      <c r="EG943" s="400"/>
      <c r="EH943" s="401"/>
      <c r="EI943" s="400"/>
      <c r="EJ943" s="447"/>
      <c r="EK943" s="511"/>
      <c r="EL943" s="514"/>
      <c r="EM943" s="448"/>
      <c r="EN943" s="344"/>
      <c r="EO943" s="345"/>
      <c r="EP943" s="171">
        <f t="shared" si="1030"/>
        <v>0</v>
      </c>
      <c r="EQ943" s="171">
        <f t="shared" si="1031"/>
        <v>0</v>
      </c>
      <c r="ER943" s="171">
        <f t="shared" si="1032"/>
        <v>0</v>
      </c>
      <c r="ES943" s="171">
        <f t="shared" si="1033"/>
        <v>0</v>
      </c>
      <c r="ET943" s="171">
        <f t="shared" si="1034"/>
        <v>0</v>
      </c>
      <c r="EU943" s="171">
        <f t="shared" si="1035"/>
        <v>0</v>
      </c>
      <c r="EV943" s="172">
        <f t="shared" si="1036"/>
        <v>0</v>
      </c>
      <c r="EW943" s="125"/>
      <c r="EX943" s="248">
        <f t="shared" si="1072"/>
        <v>0</v>
      </c>
      <c r="EY943" s="174">
        <f>(L943*regular)+(M943*Cadeirantee)</f>
        <v>0</v>
      </c>
      <c r="EZ943" s="249">
        <f>SUMIF(FG943:GJ943,"&gt;0")</f>
        <v>0</v>
      </c>
      <c r="FA943" s="249">
        <f>SUMIF(FG943:GJ943,"&lt;0")+SUMIF(GN943:HP943,"&lt;0")</f>
        <v>0</v>
      </c>
      <c r="FB943" s="174">
        <v>0</v>
      </c>
      <c r="FC943" s="126">
        <f>N943*km*'VALORES TABELA'!$B$13</f>
        <v>0</v>
      </c>
      <c r="FD943" s="250">
        <f t="shared" si="1073"/>
        <v>0</v>
      </c>
      <c r="FE943" s="105"/>
      <c r="FF943" s="108"/>
      <c r="FG943" s="108"/>
      <c r="FH943" s="108"/>
      <c r="FI943" s="108"/>
      <c r="FJ943" s="108"/>
      <c r="FK943" s="108"/>
      <c r="FL943" s="108"/>
      <c r="FM943" s="108"/>
      <c r="FN943" s="108"/>
      <c r="FO943" s="108"/>
      <c r="FP943" s="108"/>
      <c r="FQ943" s="108"/>
      <c r="FR943" s="108"/>
      <c r="FS943" s="108"/>
      <c r="FT943" s="108"/>
      <c r="FU943" s="108"/>
      <c r="FV943" s="108"/>
      <c r="FW943" s="108"/>
      <c r="FX943" s="108"/>
      <c r="FY943" s="108"/>
      <c r="FZ943" s="108"/>
      <c r="GA943" s="108"/>
      <c r="GB943" s="108"/>
      <c r="GC943" s="108"/>
      <c r="GD943" s="108"/>
      <c r="GE943" s="108"/>
      <c r="GF943" s="108"/>
      <c r="GG943" s="108"/>
      <c r="GH943" s="108"/>
      <c r="GI943" s="108"/>
      <c r="GJ943" s="108"/>
      <c r="GK943" s="251"/>
      <c r="GL943" s="103">
        <f t="shared" si="1038"/>
        <v>0</v>
      </c>
      <c r="GM943" s="124"/>
      <c r="GN943" s="104"/>
      <c r="GO943" s="104"/>
      <c r="GP943" s="104"/>
      <c r="GQ943" s="104"/>
      <c r="GR943" s="104"/>
      <c r="GS943" s="104"/>
      <c r="GT943" s="104"/>
      <c r="GU943" s="104"/>
      <c r="GV943" s="104"/>
      <c r="GW943" s="104"/>
      <c r="GX943" s="104"/>
      <c r="GY943" s="104"/>
      <c r="GZ943" s="104"/>
      <c r="HA943" s="104"/>
      <c r="HB943" s="104"/>
      <c r="HC943" s="104"/>
      <c r="HD943" s="104"/>
      <c r="HE943" s="104"/>
      <c r="HF943" s="104"/>
      <c r="HG943" s="104"/>
      <c r="HH943" s="104"/>
      <c r="HI943" s="104"/>
      <c r="HJ943" s="104"/>
      <c r="HK943" s="104"/>
      <c r="HL943" s="104"/>
      <c r="HM943" s="104"/>
      <c r="HN943" s="104"/>
      <c r="HO943" s="104"/>
      <c r="HP943" s="104"/>
      <c r="HQ943" s="64"/>
      <c r="HR943" s="64"/>
      <c r="HS943" s="64"/>
      <c r="HT943" s="64"/>
      <c r="HU943" s="64"/>
      <c r="HV943" s="64"/>
      <c r="HW943" s="105"/>
      <c r="HX943" s="64"/>
      <c r="HY943" s="280">
        <f t="shared" si="1074"/>
        <v>0</v>
      </c>
      <c r="HZ943" s="280">
        <f t="shared" si="1075"/>
        <v>0</v>
      </c>
      <c r="IA943" s="280">
        <f t="shared" si="1076"/>
        <v>0</v>
      </c>
      <c r="IB943" s="64"/>
      <c r="IC943" s="64"/>
    </row>
    <row r="944" spans="1:237" s="106" customFormat="1" ht="22.5" customHeight="1" x14ac:dyDescent="0.25">
      <c r="A944" s="368" t="s">
        <v>4018</v>
      </c>
      <c r="B944" s="369" t="s">
        <v>4019</v>
      </c>
      <c r="C944" s="375" t="s">
        <v>3229</v>
      </c>
      <c r="D944" s="371" t="s">
        <v>4011</v>
      </c>
      <c r="E944" s="371" t="s">
        <v>4020</v>
      </c>
      <c r="F944" s="376" t="s">
        <v>3222</v>
      </c>
      <c r="G944" s="376" t="s">
        <v>3223</v>
      </c>
      <c r="H944" s="373" t="s">
        <v>257</v>
      </c>
      <c r="I944" s="374" t="s">
        <v>4021</v>
      </c>
      <c r="J944" s="421" t="s">
        <v>3227</v>
      </c>
      <c r="K944" s="423" t="s">
        <v>3232</v>
      </c>
      <c r="L944" s="329">
        <f>CONTINUA!BV944</f>
        <v>0</v>
      </c>
      <c r="M944" s="329">
        <f>CONTINUA!BW944</f>
        <v>0</v>
      </c>
      <c r="N944" s="657"/>
      <c r="O944" s="658" t="s">
        <v>4247</v>
      </c>
      <c r="P944" s="659" t="s">
        <v>206</v>
      </c>
      <c r="Q944" s="400"/>
      <c r="R944" s="401"/>
      <c r="S944" s="400"/>
      <c r="T944" s="401"/>
      <c r="U944" s="400"/>
      <c r="V944" s="401"/>
      <c r="W944" s="400"/>
      <c r="X944" s="401"/>
      <c r="Y944" s="400"/>
      <c r="Z944" s="401"/>
      <c r="AA944" s="400"/>
      <c r="AB944" s="401"/>
      <c r="AC944" s="400"/>
      <c r="AD944" s="401"/>
      <c r="AE944" s="400"/>
      <c r="AF944" s="401"/>
      <c r="AG944" s="400"/>
      <c r="AH944" s="401"/>
      <c r="AI944" s="400"/>
      <c r="AJ944" s="401"/>
      <c r="AK944" s="400"/>
      <c r="AL944" s="401"/>
      <c r="AM944" s="400"/>
      <c r="AN944" s="401"/>
      <c r="AO944" s="400"/>
      <c r="AP944" s="401"/>
      <c r="AQ944" s="400"/>
      <c r="AR944" s="401"/>
      <c r="AS944" s="400"/>
      <c r="AT944" s="401"/>
      <c r="AU944" s="400"/>
      <c r="AV944" s="401"/>
      <c r="AW944" s="400"/>
      <c r="AX944" s="401"/>
      <c r="AY944" s="400"/>
      <c r="AZ944" s="401"/>
      <c r="BA944" s="400"/>
      <c r="BB944" s="401"/>
      <c r="BC944" s="400"/>
      <c r="BD944" s="401"/>
      <c r="BE944" s="400"/>
      <c r="BF944" s="401"/>
      <c r="BG944" s="400"/>
      <c r="BH944" s="401"/>
      <c r="BI944" s="400"/>
      <c r="BJ944" s="401"/>
      <c r="BK944" s="400"/>
      <c r="BL944" s="401"/>
      <c r="BM944" s="400"/>
      <c r="BN944" s="401"/>
      <c r="BO944" s="400"/>
      <c r="BP944" s="401"/>
      <c r="BQ944" s="400"/>
      <c r="BR944" s="401"/>
      <c r="BS944" s="400"/>
      <c r="BT944" s="401"/>
      <c r="BU944" s="400"/>
      <c r="BV944" s="401"/>
      <c r="BW944" s="400"/>
      <c r="BX944" s="401"/>
      <c r="BY944" s="400"/>
      <c r="BZ944" s="401"/>
      <c r="CA944" s="400"/>
      <c r="CB944" s="401"/>
      <c r="CC944" s="400"/>
      <c r="CD944" s="401"/>
      <c r="CE944" s="400"/>
      <c r="CF944" s="401"/>
      <c r="CG944" s="400"/>
      <c r="CH944" s="401"/>
      <c r="CI944" s="400"/>
      <c r="CJ944" s="401"/>
      <c r="CK944" s="400"/>
      <c r="CL944" s="401"/>
      <c r="CM944" s="400"/>
      <c r="CN944" s="401"/>
      <c r="CO944" s="400"/>
      <c r="CP944" s="401"/>
      <c r="CQ944" s="400"/>
      <c r="CR944" s="401"/>
      <c r="CS944" s="400"/>
      <c r="CT944" s="401"/>
      <c r="CU944" s="400"/>
      <c r="CV944" s="401"/>
      <c r="CW944" s="400"/>
      <c r="CX944" s="401"/>
      <c r="CY944" s="400"/>
      <c r="CZ944" s="401"/>
      <c r="DA944" s="400"/>
      <c r="DB944" s="401"/>
      <c r="DC944" s="400"/>
      <c r="DD944" s="401"/>
      <c r="DE944" s="400"/>
      <c r="DF944" s="401"/>
      <c r="DG944" s="400"/>
      <c r="DH944" s="401"/>
      <c r="DI944" s="400"/>
      <c r="DJ944" s="401"/>
      <c r="DK944" s="400"/>
      <c r="DL944" s="401"/>
      <c r="DM944" s="400"/>
      <c r="DN944" s="401"/>
      <c r="DO944" s="400"/>
      <c r="DP944" s="401"/>
      <c r="DQ944" s="400"/>
      <c r="DR944" s="401"/>
      <c r="DS944" s="400"/>
      <c r="DT944" s="401"/>
      <c r="DU944" s="400"/>
      <c r="DV944" s="401"/>
      <c r="DW944" s="400"/>
      <c r="DX944" s="401"/>
      <c r="DY944" s="400"/>
      <c r="DZ944" s="401"/>
      <c r="EA944" s="400"/>
      <c r="EB944" s="401"/>
      <c r="EC944" s="400"/>
      <c r="ED944" s="401"/>
      <c r="EE944" s="400"/>
      <c r="EF944" s="401"/>
      <c r="EG944" s="400"/>
      <c r="EH944" s="401"/>
      <c r="EI944" s="400"/>
      <c r="EJ944" s="447"/>
      <c r="EK944" s="511"/>
      <c r="EL944" s="514"/>
      <c r="EM944" s="448"/>
      <c r="EN944" s="344"/>
      <c r="EO944" s="345"/>
      <c r="EP944" s="171">
        <f t="shared" si="1030"/>
        <v>0</v>
      </c>
      <c r="EQ944" s="171">
        <f t="shared" si="1031"/>
        <v>0</v>
      </c>
      <c r="ER944" s="171">
        <f t="shared" si="1032"/>
        <v>0</v>
      </c>
      <c r="ES944" s="171">
        <f t="shared" si="1033"/>
        <v>0</v>
      </c>
      <c r="ET944" s="171">
        <f t="shared" si="1034"/>
        <v>0</v>
      </c>
      <c r="EU944" s="171">
        <f t="shared" si="1035"/>
        <v>0</v>
      </c>
      <c r="EV944" s="172">
        <f t="shared" si="1036"/>
        <v>0</v>
      </c>
      <c r="EW944" s="127"/>
      <c r="EX944" s="248">
        <f t="shared" si="1072"/>
        <v>0</v>
      </c>
      <c r="EY944" s="174">
        <f>(L944*regular)+(M944*Cadeirantee)</f>
        <v>0</v>
      </c>
      <c r="EZ944" s="249">
        <f>SUMIF(FG944:GJ944,"&gt;0")</f>
        <v>0</v>
      </c>
      <c r="FA944" s="249">
        <f>SUMIF(FG944:GJ944,"&lt;0")+SUMIF(GN944:HP944,"&lt;0")</f>
        <v>0</v>
      </c>
      <c r="FB944" s="174">
        <v>0</v>
      </c>
      <c r="FC944" s="126">
        <f>N944*km*'VALORES TABELA'!$B$13</f>
        <v>0</v>
      </c>
      <c r="FD944" s="250">
        <f t="shared" si="1073"/>
        <v>0</v>
      </c>
      <c r="FE944" s="105"/>
      <c r="FF944" s="118"/>
      <c r="FG944" s="118"/>
      <c r="FH944" s="118"/>
      <c r="FI944" s="118"/>
      <c r="FJ944" s="118"/>
      <c r="FK944" s="118"/>
      <c r="FL944" s="118"/>
      <c r="FM944" s="118"/>
      <c r="FN944" s="118"/>
      <c r="FO944" s="118"/>
      <c r="FP944" s="118"/>
      <c r="FQ944" s="118"/>
      <c r="FR944" s="118"/>
      <c r="FS944" s="118"/>
      <c r="FT944" s="118"/>
      <c r="FU944" s="118"/>
      <c r="FV944" s="118"/>
      <c r="FW944" s="118"/>
      <c r="FX944" s="118"/>
      <c r="FY944" s="118"/>
      <c r="FZ944" s="118"/>
      <c r="GA944" s="118"/>
      <c r="GB944" s="118"/>
      <c r="GC944" s="118"/>
      <c r="GD944" s="118"/>
      <c r="GE944" s="118"/>
      <c r="GF944" s="118"/>
      <c r="GG944" s="118"/>
      <c r="GH944" s="118"/>
      <c r="GI944" s="118"/>
      <c r="GJ944" s="118"/>
      <c r="GK944" s="252"/>
      <c r="GL944" s="103">
        <f t="shared" si="1038"/>
        <v>0</v>
      </c>
      <c r="GM944" s="124"/>
      <c r="GN944" s="104"/>
      <c r="GO944" s="104"/>
      <c r="GP944" s="104"/>
      <c r="GQ944" s="104"/>
      <c r="GR944" s="104"/>
      <c r="GS944" s="104"/>
      <c r="GT944" s="104"/>
      <c r="GU944" s="104"/>
      <c r="GV944" s="104"/>
      <c r="GW944" s="104"/>
      <c r="GX944" s="104"/>
      <c r="GY944" s="104"/>
      <c r="GZ944" s="104"/>
      <c r="HA944" s="104"/>
      <c r="HB944" s="104"/>
      <c r="HC944" s="104"/>
      <c r="HD944" s="104"/>
      <c r="HE944" s="104"/>
      <c r="HF944" s="104"/>
      <c r="HG944" s="104"/>
      <c r="HH944" s="104"/>
      <c r="HI944" s="104"/>
      <c r="HJ944" s="104"/>
      <c r="HK944" s="104"/>
      <c r="HL944" s="104"/>
      <c r="HM944" s="104"/>
      <c r="HN944" s="104"/>
      <c r="HO944" s="104"/>
      <c r="HP944" s="104"/>
      <c r="HQ944" s="64"/>
      <c r="HR944" s="65"/>
      <c r="HS944" s="65"/>
      <c r="HT944" s="65"/>
      <c r="HU944" s="65"/>
      <c r="HV944" s="65"/>
      <c r="HW944" s="105"/>
      <c r="HX944" s="65"/>
      <c r="HY944" s="280">
        <f t="shared" si="1074"/>
        <v>0</v>
      </c>
      <c r="HZ944" s="280">
        <f t="shared" si="1075"/>
        <v>0</v>
      </c>
      <c r="IA944" s="280">
        <f t="shared" si="1076"/>
        <v>0</v>
      </c>
      <c r="IB944" s="65"/>
      <c r="IC944" s="65"/>
    </row>
    <row r="945" spans="1:237" s="106" customFormat="1" ht="22.5" customHeight="1" thickBot="1" x14ac:dyDescent="0.3">
      <c r="A945" s="377" t="s">
        <v>4018</v>
      </c>
      <c r="B945" s="378" t="s">
        <v>4019</v>
      </c>
      <c r="C945" s="379" t="s">
        <v>3229</v>
      </c>
      <c r="D945" s="380" t="s">
        <v>4011</v>
      </c>
      <c r="E945" s="380" t="s">
        <v>4020</v>
      </c>
      <c r="F945" s="381" t="s">
        <v>3222</v>
      </c>
      <c r="G945" s="381" t="s">
        <v>3223</v>
      </c>
      <c r="H945" s="382" t="s">
        <v>257</v>
      </c>
      <c r="I945" s="383" t="s">
        <v>4021</v>
      </c>
      <c r="J945" s="421" t="s">
        <v>3227</v>
      </c>
      <c r="K945" s="424" t="s">
        <v>60</v>
      </c>
      <c r="L945" s="329">
        <f>CONTINUA!BV945</f>
        <v>0</v>
      </c>
      <c r="M945" s="329">
        <f>CONTINUA!BW945</f>
        <v>0</v>
      </c>
      <c r="N945" s="657"/>
      <c r="O945" s="658" t="s">
        <v>4247</v>
      </c>
      <c r="P945" s="659" t="s">
        <v>206</v>
      </c>
      <c r="Q945" s="400"/>
      <c r="R945" s="401"/>
      <c r="S945" s="400"/>
      <c r="T945" s="401"/>
      <c r="U945" s="400"/>
      <c r="V945" s="401"/>
      <c r="W945" s="400"/>
      <c r="X945" s="401"/>
      <c r="Y945" s="400"/>
      <c r="Z945" s="401"/>
      <c r="AA945" s="400"/>
      <c r="AB945" s="401"/>
      <c r="AC945" s="400"/>
      <c r="AD945" s="401"/>
      <c r="AE945" s="400"/>
      <c r="AF945" s="401"/>
      <c r="AG945" s="400"/>
      <c r="AH945" s="401"/>
      <c r="AI945" s="400"/>
      <c r="AJ945" s="401"/>
      <c r="AK945" s="400"/>
      <c r="AL945" s="401"/>
      <c r="AM945" s="400"/>
      <c r="AN945" s="401"/>
      <c r="AO945" s="400"/>
      <c r="AP945" s="401"/>
      <c r="AQ945" s="400"/>
      <c r="AR945" s="401"/>
      <c r="AS945" s="400"/>
      <c r="AT945" s="401"/>
      <c r="AU945" s="400"/>
      <c r="AV945" s="401"/>
      <c r="AW945" s="400"/>
      <c r="AX945" s="401"/>
      <c r="AY945" s="400"/>
      <c r="AZ945" s="401"/>
      <c r="BA945" s="400"/>
      <c r="BB945" s="401"/>
      <c r="BC945" s="400"/>
      <c r="BD945" s="401"/>
      <c r="BE945" s="400"/>
      <c r="BF945" s="401"/>
      <c r="BG945" s="400"/>
      <c r="BH945" s="401"/>
      <c r="BI945" s="400"/>
      <c r="BJ945" s="401"/>
      <c r="BK945" s="400"/>
      <c r="BL945" s="401"/>
      <c r="BM945" s="400"/>
      <c r="BN945" s="401"/>
      <c r="BO945" s="400"/>
      <c r="BP945" s="401"/>
      <c r="BQ945" s="400"/>
      <c r="BR945" s="401"/>
      <c r="BS945" s="400"/>
      <c r="BT945" s="401"/>
      <c r="BU945" s="400"/>
      <c r="BV945" s="401"/>
      <c r="BW945" s="400"/>
      <c r="BX945" s="401"/>
      <c r="BY945" s="400"/>
      <c r="BZ945" s="401"/>
      <c r="CA945" s="400"/>
      <c r="CB945" s="401"/>
      <c r="CC945" s="400"/>
      <c r="CD945" s="401"/>
      <c r="CE945" s="400"/>
      <c r="CF945" s="401"/>
      <c r="CG945" s="400"/>
      <c r="CH945" s="401"/>
      <c r="CI945" s="400"/>
      <c r="CJ945" s="401"/>
      <c r="CK945" s="400"/>
      <c r="CL945" s="401"/>
      <c r="CM945" s="400"/>
      <c r="CN945" s="401"/>
      <c r="CO945" s="400"/>
      <c r="CP945" s="401"/>
      <c r="CQ945" s="400"/>
      <c r="CR945" s="401"/>
      <c r="CS945" s="400"/>
      <c r="CT945" s="401"/>
      <c r="CU945" s="400"/>
      <c r="CV945" s="401"/>
      <c r="CW945" s="400"/>
      <c r="CX945" s="401"/>
      <c r="CY945" s="400"/>
      <c r="CZ945" s="401"/>
      <c r="DA945" s="400"/>
      <c r="DB945" s="401"/>
      <c r="DC945" s="400"/>
      <c r="DD945" s="401"/>
      <c r="DE945" s="400"/>
      <c r="DF945" s="401"/>
      <c r="DG945" s="400"/>
      <c r="DH945" s="401"/>
      <c r="DI945" s="400"/>
      <c r="DJ945" s="401"/>
      <c r="DK945" s="400"/>
      <c r="DL945" s="401"/>
      <c r="DM945" s="400"/>
      <c r="DN945" s="401"/>
      <c r="DO945" s="400"/>
      <c r="DP945" s="401"/>
      <c r="DQ945" s="400"/>
      <c r="DR945" s="401"/>
      <c r="DS945" s="400"/>
      <c r="DT945" s="401"/>
      <c r="DU945" s="400"/>
      <c r="DV945" s="401"/>
      <c r="DW945" s="400"/>
      <c r="DX945" s="401"/>
      <c r="DY945" s="400"/>
      <c r="DZ945" s="401"/>
      <c r="EA945" s="400"/>
      <c r="EB945" s="401"/>
      <c r="EC945" s="400"/>
      <c r="ED945" s="401"/>
      <c r="EE945" s="400"/>
      <c r="EF945" s="401"/>
      <c r="EG945" s="400"/>
      <c r="EH945" s="401"/>
      <c r="EI945" s="400"/>
      <c r="EJ945" s="447"/>
      <c r="EK945" s="512"/>
      <c r="EL945" s="515"/>
      <c r="EM945" s="450"/>
      <c r="EN945" s="348"/>
      <c r="EO945" s="348"/>
      <c r="EP945" s="179">
        <f t="shared" si="1030"/>
        <v>0</v>
      </c>
      <c r="EQ945" s="179">
        <f t="shared" si="1031"/>
        <v>0</v>
      </c>
      <c r="ER945" s="179">
        <f t="shared" si="1032"/>
        <v>0</v>
      </c>
      <c r="ES945" s="179">
        <f t="shared" si="1033"/>
        <v>0</v>
      </c>
      <c r="ET945" s="179">
        <f t="shared" si="1034"/>
        <v>0</v>
      </c>
      <c r="EU945" s="179">
        <f t="shared" si="1035"/>
        <v>0</v>
      </c>
      <c r="EV945" s="172">
        <f t="shared" si="1036"/>
        <v>0</v>
      </c>
      <c r="EW945" s="253"/>
      <c r="EX945" s="254">
        <v>0</v>
      </c>
      <c r="EY945" s="180">
        <v>0</v>
      </c>
      <c r="EZ945" s="255">
        <v>0</v>
      </c>
      <c r="FA945" s="255">
        <v>0</v>
      </c>
      <c r="FB945" s="180">
        <f>SUM(FF945:GI945)/2</f>
        <v>0</v>
      </c>
      <c r="FC945" s="256">
        <f>N945*km*'VALORES TABELA'!$B$13</f>
        <v>0</v>
      </c>
      <c r="FD945" s="250">
        <f t="shared" si="1073"/>
        <v>0</v>
      </c>
      <c r="FE945" s="257"/>
      <c r="FF945" s="181">
        <f>((Q945+S945)*Percapita)+((R945+T945)*Cadeirante)</f>
        <v>0</v>
      </c>
      <c r="FG945" s="181">
        <f>((U945+W945)*Percapita/30*FG$4)+((V945+X945)*Cadeirante/30*FG$4)</f>
        <v>0</v>
      </c>
      <c r="FH945" s="181">
        <f>((Y945+AA945)*Percapita/30*FH$4)+((Z945+AB945)*Cadeirante/30*FH$4)</f>
        <v>0</v>
      </c>
      <c r="FI945" s="181">
        <f>((AC945+AE945)*Percapita/30*FI$4)+((AD945+AF945)*Cadeirante/30*FI$4)</f>
        <v>0</v>
      </c>
      <c r="FJ945" s="181">
        <f>((AG945+AI945)*Percapita/30*FJ$4)+((AH945+AJ945)*Cadeirante/30*FJ$4)</f>
        <v>0</v>
      </c>
      <c r="FK945" s="181">
        <f>((AK945+AM945)*Percapita/30*FK$4)+((AL945+AN945)*Cadeirante/30*FK$4)</f>
        <v>0</v>
      </c>
      <c r="FL945" s="181">
        <f>((AO945+AQ945)*Percapita/30*FL$4)+((AP945+AR945)*Cadeirante/30*FL$4)</f>
        <v>0</v>
      </c>
      <c r="FM945" s="181">
        <f>((AS945+AU945)*Percapita/30*FM$4)+((AT945+AV945)*Cadeirante/30*FM$4)</f>
        <v>0</v>
      </c>
      <c r="FN945" s="181">
        <f>((AW945+AY945)*Percapita/30*FN$4)+((AX945+AZ945)*Cadeirante/30*FN$4)</f>
        <v>0</v>
      </c>
      <c r="FO945" s="181">
        <f>((BA945+BC945)*Percapita/30*FO$4)+((BB945+BD945)*Cadeirante/30*FO$4)</f>
        <v>0</v>
      </c>
      <c r="FP945" s="181">
        <f>((BE945+BG945)*Percapita/30*FP$4)+((BF945+BH945)*Cadeirante/30*FP$4)</f>
        <v>0</v>
      </c>
      <c r="FQ945" s="181">
        <f>((BI945+BK945)*Percapita/30*FQ$4)+((BJ945+BL945)*Cadeirante/30*FQ$4)</f>
        <v>0</v>
      </c>
      <c r="FR945" s="181">
        <f>((BM945+BO945)*Percapita/30*FR$4)+((BN945+BP945)*Cadeirante/30*FR$4)</f>
        <v>0</v>
      </c>
      <c r="FS945" s="181">
        <f>((BQ945+BS945)*Percapita/30*FS$4)+((BR945+BT945)*Cadeirante/30*FS$4)</f>
        <v>0</v>
      </c>
      <c r="FT945" s="181">
        <f>((BU945+BW945)*Percapita/30*FT$4)+((BV945+BX945)*Cadeirante/30*FT$4)</f>
        <v>0</v>
      </c>
      <c r="FU945" s="181">
        <f>((BY945+CA945)*Percapita/30*FU$4)+((BZ945+CB945)*Cadeirante/30*FU$4)</f>
        <v>0</v>
      </c>
      <c r="FV945" s="181">
        <f>((CC945+CE945)*Percapita/30*FV$4)+((CD945+CF945)*Cadeirante/30*FV$4)</f>
        <v>0</v>
      </c>
      <c r="FW945" s="181">
        <f>((CG945+CI945)*Percapita/30*FW$4)+((CI945+CK945)*Cadeirante/30*FW$4)</f>
        <v>0</v>
      </c>
      <c r="FX945" s="181">
        <f>((CK945+CM945)*Percapita/30*FX$4)+((CL945+CN945)*Cadeirante/30*FX$4)</f>
        <v>0</v>
      </c>
      <c r="FY945" s="181">
        <f>((CO945+CQ945)*Percapita/30*FY$4)+((CP945+CR945)*Cadeirante/30*FY$4)</f>
        <v>0</v>
      </c>
      <c r="FZ945" s="181">
        <f>((CS945+CU945)*Percapita/30*FZ$4)+((CT945+CV945)*Cadeirante/30*FZ$4)</f>
        <v>0</v>
      </c>
      <c r="GA945" s="181">
        <f>((CW945+CY945)*Percapita/30*GA$4)+((CX945+CZ945)*Cadeirante/30*GA$4)</f>
        <v>0</v>
      </c>
      <c r="GB945" s="181">
        <f>((DA945+DC945)*Percapita/30*GB$4)+((DB945+DD945)*Cadeirante/30*GB$4)</f>
        <v>0</v>
      </c>
      <c r="GC945" s="181">
        <f>((DE945+DG945)*Percapita/30*GC$4)+((DF945+DH945)*Cadeirante/30*GC$4)</f>
        <v>0</v>
      </c>
      <c r="GD945" s="181">
        <f>((DI945+DK945)*Percapita/30*GD$4)+((DJ945+DL945)*Cadeirante/30*GD$4)</f>
        <v>0</v>
      </c>
      <c r="GE945" s="181">
        <f>((DM945+DO945)*Percapita/30*GE$4)+((DN945+DP945)*Cadeirante/30*GE$4)</f>
        <v>0</v>
      </c>
      <c r="GF945" s="181">
        <f>((DQ945+DS945)*Percapita/30*GF$4)+((DR945+DT945)*Cadeirante/30*GF$4)</f>
        <v>0</v>
      </c>
      <c r="GG945" s="181">
        <f>((DU945+DW945)*Percapita/30*GG$4)+((DV945+DX945)*Cadeirante/30*GG$4)</f>
        <v>0</v>
      </c>
      <c r="GH945" s="181">
        <f>((DY945+EA945)*Percapita/30*GH$4)+((DZ945+EB945)*Cadeirante/30*GH$4)</f>
        <v>0</v>
      </c>
      <c r="GI945" s="181">
        <f>((EC945+EE945)*Percapita/30*GI$4)+((ED945+EF945)*Cadeirante/30*GI$4)</f>
        <v>0</v>
      </c>
      <c r="GJ945" s="181">
        <f>((EG945+EI945)*Percapita)+((EH945+EJ945)*Cadeirante)</f>
        <v>0</v>
      </c>
      <c r="GK945" s="258"/>
      <c r="GL945" s="103">
        <f t="shared" si="1038"/>
        <v>0</v>
      </c>
      <c r="GM945" s="124"/>
      <c r="GN945" s="182"/>
      <c r="GO945" s="182"/>
      <c r="GP945" s="182"/>
      <c r="GQ945" s="182"/>
      <c r="GR945" s="182"/>
      <c r="GS945" s="182"/>
      <c r="GT945" s="182"/>
      <c r="GU945" s="182"/>
      <c r="GV945" s="182"/>
      <c r="GW945" s="182"/>
      <c r="GX945" s="182"/>
      <c r="GY945" s="182"/>
      <c r="GZ945" s="182"/>
      <c r="HA945" s="182"/>
      <c r="HB945" s="182"/>
      <c r="HC945" s="182"/>
      <c r="HD945" s="182"/>
      <c r="HE945" s="182"/>
      <c r="HF945" s="182"/>
      <c r="HG945" s="182"/>
      <c r="HH945" s="182"/>
      <c r="HI945" s="182"/>
      <c r="HJ945" s="182"/>
      <c r="HK945" s="182"/>
      <c r="HL945" s="182"/>
      <c r="HM945" s="182"/>
      <c r="HN945" s="182"/>
      <c r="HO945" s="182"/>
      <c r="HP945" s="259"/>
      <c r="HQ945" s="64"/>
      <c r="HW945" s="257"/>
      <c r="HY945" s="280">
        <f t="shared" si="1074"/>
        <v>0</v>
      </c>
      <c r="HZ945" s="280">
        <f t="shared" si="1075"/>
        <v>0</v>
      </c>
      <c r="IA945" s="280">
        <f t="shared" si="1076"/>
        <v>0</v>
      </c>
    </row>
    <row r="946" spans="1:237" s="106" customFormat="1" ht="22.5" customHeight="1" x14ac:dyDescent="0.25">
      <c r="A946" t="s">
        <v>4022</v>
      </c>
      <c r="B946" s="522" t="s">
        <v>4023</v>
      </c>
      <c r="C946" s="523">
        <v>1</v>
      </c>
      <c r="D946" s="524" t="s">
        <v>4011</v>
      </c>
      <c r="E946" s="524" t="s">
        <v>4024</v>
      </c>
      <c r="F946" s="525" t="s">
        <v>3222</v>
      </c>
      <c r="G946" s="525" t="s">
        <v>3223</v>
      </c>
      <c r="H946" s="350" t="s">
        <v>257</v>
      </c>
      <c r="I946" s="351" t="s">
        <v>4025</v>
      </c>
      <c r="J946" s="409" t="s">
        <v>3227</v>
      </c>
      <c r="K946" s="410" t="s">
        <v>3228</v>
      </c>
      <c r="L946" s="329">
        <f>CONTINUA!BV946</f>
        <v>0</v>
      </c>
      <c r="M946" s="329">
        <f>CONTINUA!BW946</f>
        <v>0</v>
      </c>
      <c r="N946" s="657"/>
      <c r="O946" s="658" t="s">
        <v>4247</v>
      </c>
      <c r="P946" s="659" t="s">
        <v>206</v>
      </c>
      <c r="Q946" s="400"/>
      <c r="R946" s="401"/>
      <c r="S946" s="400"/>
      <c r="T946" s="401"/>
      <c r="U946" s="400"/>
      <c r="V946" s="401"/>
      <c r="W946" s="400"/>
      <c r="X946" s="401"/>
      <c r="Y946" s="400"/>
      <c r="Z946" s="401"/>
      <c r="AA946" s="400"/>
      <c r="AB946" s="401"/>
      <c r="AC946" s="400"/>
      <c r="AD946" s="401"/>
      <c r="AE946" s="400"/>
      <c r="AF946" s="401"/>
      <c r="AG946" s="400"/>
      <c r="AH946" s="401"/>
      <c r="AI946" s="400"/>
      <c r="AJ946" s="401"/>
      <c r="AK946" s="400"/>
      <c r="AL946" s="401"/>
      <c r="AM946" s="400"/>
      <c r="AN946" s="401"/>
      <c r="AO946" s="400"/>
      <c r="AP946" s="401"/>
      <c r="AQ946" s="400"/>
      <c r="AR946" s="401"/>
      <c r="AS946" s="400"/>
      <c r="AT946" s="401"/>
      <c r="AU946" s="400"/>
      <c r="AV946" s="401"/>
      <c r="AW946" s="400"/>
      <c r="AX946" s="401"/>
      <c r="AY946" s="400"/>
      <c r="AZ946" s="401"/>
      <c r="BA946" s="400"/>
      <c r="BB946" s="401"/>
      <c r="BC946" s="400"/>
      <c r="BD946" s="401"/>
      <c r="BE946" s="400"/>
      <c r="BF946" s="401"/>
      <c r="BG946" s="400"/>
      <c r="BH946" s="401"/>
      <c r="BI946" s="400"/>
      <c r="BJ946" s="401"/>
      <c r="BK946" s="400"/>
      <c r="BL946" s="401"/>
      <c r="BM946" s="400"/>
      <c r="BN946" s="401"/>
      <c r="BO946" s="400"/>
      <c r="BP946" s="401"/>
      <c r="BQ946" s="400"/>
      <c r="BR946" s="401"/>
      <c r="BS946" s="400"/>
      <c r="BT946" s="401"/>
      <c r="BU946" s="400"/>
      <c r="BV946" s="401"/>
      <c r="BW946" s="400"/>
      <c r="BX946" s="401"/>
      <c r="BY946" s="400"/>
      <c r="BZ946" s="401"/>
      <c r="CA946" s="400"/>
      <c r="CB946" s="401"/>
      <c r="CC946" s="400"/>
      <c r="CD946" s="401"/>
      <c r="CE946" s="400"/>
      <c r="CF946" s="401"/>
      <c r="CG946" s="400"/>
      <c r="CH946" s="401"/>
      <c r="CI946" s="400"/>
      <c r="CJ946" s="401"/>
      <c r="CK946" s="400"/>
      <c r="CL946" s="401"/>
      <c r="CM946" s="400"/>
      <c r="CN946" s="401"/>
      <c r="CO946" s="400"/>
      <c r="CP946" s="401"/>
      <c r="CQ946" s="400"/>
      <c r="CR946" s="401"/>
      <c r="CS946" s="400"/>
      <c r="CT946" s="401"/>
      <c r="CU946" s="400"/>
      <c r="CV946" s="401"/>
      <c r="CW946" s="400"/>
      <c r="CX946" s="401"/>
      <c r="CY946" s="400"/>
      <c r="CZ946" s="401"/>
      <c r="DA946" s="400"/>
      <c r="DB946" s="401"/>
      <c r="DC946" s="400"/>
      <c r="DD946" s="401"/>
      <c r="DE946" s="400"/>
      <c r="DF946" s="401"/>
      <c r="DG946" s="400"/>
      <c r="DH946" s="401"/>
      <c r="DI946" s="400"/>
      <c r="DJ946" s="401"/>
      <c r="DK946" s="400"/>
      <c r="DL946" s="401"/>
      <c r="DM946" s="400"/>
      <c r="DN946" s="401"/>
      <c r="DO946" s="400"/>
      <c r="DP946" s="401"/>
      <c r="DQ946" s="400"/>
      <c r="DR946" s="401"/>
      <c r="DS946" s="400"/>
      <c r="DT946" s="401"/>
      <c r="DU946" s="400"/>
      <c r="DV946" s="401"/>
      <c r="DW946" s="400"/>
      <c r="DX946" s="401"/>
      <c r="DY946" s="400"/>
      <c r="DZ946" s="401"/>
      <c r="EA946" s="400"/>
      <c r="EB946" s="401"/>
      <c r="EC946" s="400"/>
      <c r="ED946" s="401"/>
      <c r="EE946" s="400"/>
      <c r="EF946" s="401"/>
      <c r="EG946" s="400"/>
      <c r="EH946" s="401"/>
      <c r="EI946" s="400"/>
      <c r="EJ946" s="447"/>
      <c r="EK946" s="510"/>
      <c r="EL946" s="513"/>
      <c r="EM946" s="520"/>
      <c r="EN946" s="520"/>
      <c r="EO946" s="520"/>
      <c r="EP946" s="171">
        <f t="shared" si="1030"/>
        <v>0</v>
      </c>
      <c r="EQ946" s="171">
        <f t="shared" si="1031"/>
        <v>0</v>
      </c>
      <c r="ER946" s="171">
        <f t="shared" si="1032"/>
        <v>0</v>
      </c>
      <c r="ES946" s="171">
        <f t="shared" si="1033"/>
        <v>0</v>
      </c>
      <c r="ET946" s="171">
        <f t="shared" si="1034"/>
        <v>0</v>
      </c>
      <c r="EU946" s="171">
        <f t="shared" si="1035"/>
        <v>0</v>
      </c>
      <c r="EV946" s="172">
        <f t="shared" si="1036"/>
        <v>0</v>
      </c>
      <c r="EW946" s="367">
        <f>IF(C946=4,IF(MAX(Q946:EJ948)&gt;0,(Especiall/30*(IF(($G946-$F946)=($G$5-$F$5),30,IF(DAY($G946)=31,($G946-$F946),($G946-$F946)+1)))),0),0)</f>
        <v>0</v>
      </c>
      <c r="EX946" s="248">
        <f t="shared" ref="EX946:EX949" si="1077">FF946</f>
        <v>23672.18</v>
      </c>
      <c r="EY946" s="174">
        <f>(L946*regular)+(M946*Cadeirantee)</f>
        <v>0</v>
      </c>
      <c r="EZ946" s="249">
        <f>SUMIF(FG946:GJ946,"&gt;0")</f>
        <v>1823.422</v>
      </c>
      <c r="FA946" s="249">
        <f>SUMIF(FG946:GJ946,"&lt;0")+SUMIF(GN946:HP946,"&lt;0")</f>
        <v>0</v>
      </c>
      <c r="FB946" s="174">
        <v>0</v>
      </c>
      <c r="FC946" s="175">
        <f>N946*km*'VALORES TABELA'!$B$13</f>
        <v>0</v>
      </c>
      <c r="FD946" s="250">
        <f>GL946</f>
        <v>0</v>
      </c>
      <c r="FE946" s="176">
        <f>(EW946+EW947+EW948+EW949+EX946+EX947+EX948+EX949+EY946+EY947+EY948+EY949+EY950+EZ946+EZ947+EZ948+EZ949+FA946+FA947+FA948+FA949+FC946+FC947+FC948+FC949+HY946-HZ946-IA946+FD946+FD947+FD948+FD949+FB950)</f>
        <v>25495.601999999999</v>
      </c>
      <c r="FF946" s="177">
        <f>IF(C946=4,SUM(Q946+Q947+Q948+S946+S947+S948)*Percapita/30*FF$4+(R946+R947+R948+T946+T947+T948)*Cadeirante/30*FF$4,IF(C946=3,IF(Q949+S949=10,Fixo/30*FF$4+(Q946+Q947+Q948+S946+S947+S948)*Percapita/30*FF$4+(R949+T949)*Cadeirante/30*FF$4,IF(Q949+S949&lt;=9,(Q949+S949)*Crechee/30*FF$4)+(R949+T949)*Cadeirante/30*FF$4+(Q946+Q947+Q948+S946+S947+S948)*Percapita/30*FF$4)+IF(Q949+S949&gt;=11,Fixo/30*FF$4+(Q949+S949-10)*Crechee/30*FF$4,0),IF(C946=2,IF(R946+R947+R948+R949+T946+T947+T948+T949=1,Cadeirante/30*FF$4,IF(R946+R947+R948+R949+T946+T947+T948+T949=2,Fixo/30*FF$4,IF(R946+R947+R948+R949+T946+T947+T948+T949&gt;2,Fixo/30*FF$4+(R946+R947+R948+R949+T946+T947+T948+T949-2)*Cadeirante/30*FF$4)))+(Q946+Q947+Q948+S946+S947+S948)*Percapita/30*FF$4+(Q949+S949)*Crechee/30*FF$4,IF(C946=1,IF(Q946+Q947+Q948+R946+R947+R948+S946+S947+S948+T946+T947+T948&lt;=15,(Q946+Q947+Q948+S946+S947+S948)*Percapita/30*FF$4,IF(Q946+Q947+Q948+R946+R947+R948+S946+S947+S948+T946+T947+T948&gt;=16,Fixo/30*FF$4+(Q946+Q947+Q948+R946+R947+R948+S946+S947+S948+T946+T947-16)*Percapita/30*FF$4))))))</f>
        <v>23672.18</v>
      </c>
      <c r="FG946" s="177">
        <f>IF(C946=4,SUM(U946+U947+U948+W946+W947+W948)*Percapita/30*FG$4+(V946+V947+V948+X946+X947+X948)*Cadeirante/30*FG$4,IF(C946=3,IF(U949+W949=10,Fixo/30*FG$4+(U946+U947+U948+W946+W947+W948)*Percapita/30*FG$4+(V949+X949)*Cadeirante/30*FG$4,IF(U949+W949&lt;=9,(U949+W949)*Crechee/30*FG$4)+(V949+X949)*Cadeirante/30*FG$4+(U946+U947+U948+W946+W947+W948)*Percapita/30*FG$4)+IF(U949+W949&gt;=11,Fixo/30*FG$4+(U949+W949-10)*Crechee/30*FG$4,0),IF(C946=2,IF(V946+V947+V948+V949+X946+X947+X948+X949=1,Cadeirante/30*FG$4,IF(V946+V947+V948+V949+X946+X947+X948+X949=2,Fixo/30*FG$4,IF(V946+V947+V948+V949+X946+X947+X948+X949&gt;2,Fixo/30*FG$4+(V946+V947+V948+V949+X946+X947+X948+X949-2)*Cadeirante/30*FG$4)))+(U946+U947+U948+W946+W947+W948)*Percapita/30*FG$4+(U949+W949)*Crechee/30*FG$4,IF(C946=1,IF(U946+U947+U948+V946+V947+V948+W946+W947+W948+X946+X947+X948&lt;=15,(U946+U947+U948+W946+W947+W948)*Percapita/30*FG$4,IF(U946+U947+U948+V946+V947+V948+W946+W947+W948+X946+X947+X948&gt;=16,Fixo/30*FG$4+(U946+U947+U948+V946+V947+V948+W946+W947+W948+X946+X947-16)*Percapita/30*FG$4))))))</f>
        <v>0</v>
      </c>
      <c r="FH946" s="177">
        <f>IF(C946=4,SUM(Y946+Y947+Y948+AA946+AA947+AA948)*Percapita/30*FH$4+(Z946+Z947+Z948+AB946+AB947+AB948)*Cadeirante/30*FH$4,IF(C946=3,IF(Y949+AA949=10,Fixo/30*FH$4+(Y946+Y947+Y948+AA946+AA947+AA948)*Percapita/30*FH$4+(Z949+AB949)*Cadeirante/30*FH$4,IF(Y949+AA949&lt;=9,(Y949+AA949)*Crechee/30*FH$4)+(Z949+AB949)*Cadeirante/30*FH$4+(Y946+Y947+Y948+AA946+AA947+AA948)*Percapita/30*FH$4)+IF(Y949+AA949&gt;=11,Fixo/30*FH$4+(Y949+AA949-10)*Crechee/30*FH$4,0),IF(C946=2,IF(Z946+Z947+Z948+Z949+AB946+AB947+AB948+AB949=1,Cadeirante/30*FH$4,IF(Z946+Z947+Z948+Z949+AB946+AB947+AB948+AB949=2,Fixo/30*FH$4,IF(Z946+Z947+Z948+Z949+AB946+AB947+AB948+AB949&gt;2,Fixo/30*FH$4+(Z946+Z947+Z948+Z949+AB946+AB947+AB948+AB949-2)*Cadeirante/30*FH$4)))+(Y946+Y947+Y948+AA946+AA947+AA948)*Percapita/30*FH$4+(Y949+AA949)*Crechee/30*FH$4,IF(C946=1,IF(Y946+Y947+Y948+Z946+Z947+Z948+AA946+AA947+AA948+AB946+AB947+AB948&lt;=15,(Y946+Y947+Y948+AA946+AA947+AA948)*Percapita/30*FH$4,IF(Y946+Y947+Y948+Z946+Z947+Z948+AA946+AA947+AA948+AB946+AB947+AB948&gt;=16,Fixo/30*FH$4+(Y946+Y947+Y948+Z946+Z947+Z948+AA946+AA947+AA948+AB946+AB947-16)*Percapita/30*FH$4))))))</f>
        <v>0</v>
      </c>
      <c r="FI946" s="177">
        <f>IF(C946=4,SUM(AC946+AC947+AC948+AE946+AE947+AE948)*Percapita/30*FI$4+(AD946+AD947+AD948+AF946+AF947+AF948)*Cadeirante/30*FI$4,IF(C946=3,IF(AC949+AE949=10,Fixo/30*FI$4+(AC946+AC947+AC948+AE946+AE947+AE948)*Percapita/30*FI$4+(AD949+AF949)*Cadeirante/30*FI$4,IF(AC949+AE949&lt;=9,(AC949+AE949)*Crechee/30*FI$4)+(AD949+AF949)*Cadeirante/30*FI$4+(AC946+AC947+AC948+AE946+AE947+AE948)*Percapita/30*FI$4)+IF(AC949+AE949&gt;=11,Fixo/30*FI$4+(AC949+AE949-10)*Crechee/30*FI$4,0),IF(C946=2,IF(AD946+AD947+AD948+AD949+AF946+AF947+AF948+AF949=1,Cadeirante/30*FI$4,IF(AD946+AD947+AD948+AD949+AF946+AF947+AF948+AF949=2,Fixo/30*FI$4,IF(AD946+AD947+AD948+AD949+AF946+AF947+AF948+AF949&gt;2,Fixo/30*FI$4+(AD946+AD947+AD948+AD949+AF946+AF947+AF948+AF949-2)*Cadeirante/30*FI$4)))+(AC946+AC947+AC948+AE946+AE947+AE948)*Percapita/30*FI$4+(AC949+AE949)*Crechee/30*FI$4,IF(C946=1,IF(AC946+AC947+AC948+AD946+AD947+AD948+AE946+AE947+AE948+AF946+AF947+AF948&lt;=15,(AC946+AC947+AC948+AE946+AE947+AE948)*Percapita/30*FI$4,IF(AC946+AC947+AC948+AD946+AD947+AD948+AE946+AE947+AE948+AF946+AF947+AF948&gt;=16,Fixo/30*FI$4+(AC946+AC947+AC948+AD946+AD947+AD948+AE946+AE947+AE948+AF946+AF947-16)*Percapita/30*FI$4))))))</f>
        <v>0</v>
      </c>
      <c r="FJ946" s="177">
        <f>IF(C946=4,SUM(AG946+AG947+AG948+AI946+AI947+AI948)*Percapita/30*FJ$4+(AH946+AH947+AH948+AJ946+AJ947+AJ948)*Cadeirante/30*FJ$4,IF(C946=3,IF(AG949+AI949=10,Fixo/30*FJ$4+(AG946+AG947+AG948+AI946+AI947+AI948)*Percapita/30*FJ$4+(AH949+AJ949)*Cadeirante/30*FJ$4,IF(AG949+AI949&lt;=9,(AG949+AI949)*Crechee/30*FJ$4)+(AH949+AJ949)*Cadeirante/30*FJ$4+(AG946+AG947+AG948+AI946+AI947+AI948)*Percapita/30*FJ$4)+IF(AG949+AI949&gt;=11,Fixo/30*FJ$4+(AG949+AI949-10)*Crechee/30*FJ$4,0),IF(C946=2,IF(AH946+AH947+AH948+AH949+AJ946+AJ947+AJ948+AJ949=1,Cadeirante/30*FJ$4,IF(AH946+AH947+AH948+AH949+AJ946+AJ947+AJ948+AJ949=2,Fixo/30*FJ$4,IF(AH946+AH947+AH948+AH949+AJ946+AJ947+AJ948+AJ949&gt;2,Fixo/30*FJ$4+(AH946+AH947+AH948+AH949+AJ946+AJ947+AJ948+AJ949-2)*Cadeirante/30*FJ$4)))+(AG946+AG947+AG948+AI946+AI947+AI948)*Percapita/30*FJ$4+(AG949+AI949)*Crechee/30*FJ$4,IF(C946=1,IF(AG946+AG947+AG948+AH946+AH947+AH948+AI946+AI947+AI948+AJ946+AJ947+AJ948&lt;=15,(AG946+AG947+AG948+AI946+AI947+AI948)*Percapita/30*FJ$4,IF(AG946+AG947+AG948+AH946+AH947+AH948+AI946+AI947+AI948+AJ946+AJ947+AJ948&gt;=16,Fixo/30*FJ$4+(AG946+AG947+AG948+AH946+AH947+AH948+AI946+AI947+AI948+AJ946+AJ947-16)*Percapita/30*FJ$4))))))</f>
        <v>0</v>
      </c>
      <c r="FK946" s="177">
        <f>IF(C946=4,SUM(AK946+AK947+AK948+AM946+AM947+AM948)*Percapita/30*FK$4+(AL946+AL947+AL948+AN946+AN947+AN948)*Cadeirante/30*FK$4,IF(C946=3,IF(AK949+AM949=10,Fixo/30*FK$4+(AK946+AK947+AK948+AM946+AM947+AM948)*Percapita/30*FK$4+(AL949+AN949)*Cadeirante/30*FK$4,IF(AK949+AM949&lt;=9,(AK949+AM949)*Crechee/30*FK$4)+(AL949+AN949)*Cadeirante/30*FK$4+(AK946+AK947+AK948+AM946+AM947+AM948)*Percapita/30*FK$4)+IF(AK949+AM949&gt;=11,Fixo/30*FK$4+(AK949+AM949-10)*Crechee/30*FK$4,0),IF(C946=2,IF(AL946+AL947+AL948+AL949+AN946+AN947+AN948+AN949=1,Cadeirante/30*FK$4,IF(AL946+AL947+AL948+AL949+AN946+AN947+AN948+AN949=2,Fixo/30*FK$4,IF(AL946+AL947+AL948+AL949+AN946+AN947+AN948+AN949&gt;2,Fixo/30*FK$4+(AL946+AL947+AL948+AL949+AN946+AN947+AN948+AN949-2)*Cadeirante/30*FK$4)))+(AK946+AK947+AK948+AM946+AM947+AM948)*Percapita/30*FK$4+(AK949+AM949)*Crechee/30*FK$4,IF(C946=1,IF(AK946+AK947+AK948+AL946+AL947+AL948+AM946+AM947+AM948+AN946+AN947+AN948&lt;=15,(AK946+AK947+AK948+AM946+AM947+AM948)*Percapita/30*FK$4,IF(AK946+AK947+AK948+AL946+AL947+AL948+AM946+AM947+AM948+AN946+AN947+AN948&gt;=16,Fixo/30*FK$4+(AK946+AK947+AK948+AL946+AL947+AL948+AM946+AM947+AM948+AN946+AN947-16)*Percapita/30*FK$4))))))</f>
        <v>0</v>
      </c>
      <c r="FL946" s="177">
        <f>IF(C946=4,SUM(AO946+AO947+AO948+AQ946+AQ947+AQ948)*Percapita/30*FL$4+(AP946+AP947+AP948+AR946+AR947+AR948)*Cadeirante/30*FL$4,IF(C946=3,IF(AO949+AQ949=10,Fixo/30*FL$4+(AO946+AO947+AO948+AQ946+AQ947+AQ948)*Percapita/30*FL$4+(AP949+AR949)*Cadeirante/30*FL$4,IF(AO949+AQ949&lt;=9,(AO949+AQ949)*Crechee/30*FL$4)+(AP949+AR949)*Cadeirante/30*FL$4+(AO946+AO947+AO948+AQ946+AQ947+AQ948)*Percapita/30*FL$4)+IF(AO949+AQ949&gt;=11,Fixo/30*FL$4+(AO949+AQ949-10)*Crechee/30*FL$4,0),IF(C946=2,IF(AP946+AP947+AP948+AP949+AR946+AR947+AR948+AR949=1,Cadeirante/30*FL$4,IF(AP946+AP947+AP948+AP949+AR946+AR947+AR948+AR949=2,Fixo/30*FL$4,IF(AP946+AP947+AP948+AP949+AR946+AR947+AR948+AR949&gt;2,Fixo/30*FL$4+(AP946+AP947+AP948+AP949+AR946+AR947+AR948+AR949-2)*Cadeirante/30*FL$4)))+(AO946+AO947+AO948+AQ946+AQ947+AQ948)*Percapita/30*FL$4+(AO949+AQ949)*Crechee/30*FL$4,IF(C946=1,IF(AO946+AO947+AO948+AP946+AP947+AP948+AQ946+AQ947+AQ948+AR946+AR947+AR948&lt;=15,(AO946+AO947+AO948+AQ946+AQ947+AQ948)*Percapita/30*FL$4,IF(AO946+AO947+AO948+AP946+AP947+AP948+AQ946+AQ947+AQ948+AR946+AR947+AR948&gt;=16,Fixo/30*FL$4+(AO946+AO947+AO948+AP946+AP947+AP948+AQ946+AQ947+AQ948+AR946+AR947-16)*Percapita/30*FL$4))))))</f>
        <v>0</v>
      </c>
      <c r="FM946" s="177">
        <f>IF(C946=4,SUM(AS946+AS947+AS948+AU946+AU947+AU948)*Percapita/30*FM$4+(AT946+AT947+AT948+AV946+AV947+AV948)*Cadeirante/30*FM$4,IF(C946=3,IF(AS949+AU949=10,Fixo/30*FM$4+(AS946+AS947+AS948+AU946+AU947+AU948)*Percapita/30*FM$4+(AT949+AV949)*Cadeirante/30*FM$4,IF(AS949+AU949&lt;=9,(AS949+AU949)*Crechee/30*FM$4)+(AT949+AV949)*Cadeirante/30*FM$4+(AS946+AS947+AS948+AU946+AU947+AU948)*Percapita/30*FM$4)+IF(AS949+AU949&gt;=11,Fixo/30*FM$4+(AS949+AU949-10)*Crechee/30*FM$4,0),IF(C946=2,IF(AT946+AT947+AT948+AT949+AV946+AV947+AV948+AV949=1,Cadeirante/30*FM$4,IF(AT946+AT947+AT948+AT949+AV946+AV947+AV948+AV949=2,Fixo/30*FM$4,IF(AT946+AT947+AT948+AT949+AV946+AV947+AV948+AV949&gt;2,Fixo/30*FM$4+(AT946+AT947+AT948+AT949+AV946+AV947+AV948+AV949-2)*Cadeirante/30*FM$4)))+(AS946+AS947+AS948+AU946+AU947+AU948)*Percapita/30*FM$4+(AS949+AU949)*Crechee/30*FM$4,IF(C946=1,IF(AS946+AS947+AS948+AT946+AT947+AT948+AU946+AU947+AU948+AV946+AV947+AV948&lt;=15,(AS946+AS947+AS948+AU946+AU947+AU948)*Percapita/30*FM$4,IF(AS946+AS947+AS948+AT946+AT947+AT948+AU946+AU947+AU948+AV946+AV947+AV948&gt;=16,Fixo/30*FM$4+(AS946+AS947+AS948+AT946+AT947+AT948+AU946+AU947+AU948+AV946+AV947-16)*Percapita/30*FM$4))))))</f>
        <v>0</v>
      </c>
      <c r="FN946" s="177">
        <f>IF(C946=4,SUM(AW946+AW947+AW948+AY946+AY947+AY948)*Percapita/30*FN$4+(AX946+AX947+AX948+AZ946+AZ947+AZ948)*Cadeirante/30*FN$4,IF(C946=3,IF(AW949+AY949=10,Fixo/30*FN$4+(AW946+AW947+AW948+AY946+AY947+AY948)*Percapita/30*FN$4+(AX949+AZ949)*Cadeirante/30*FN$4,IF(AW949+AY949&lt;=9,(AW949+AY949)*Crechee/30*FN$4)+(AX949+AZ949)*Cadeirante/30*FN$4+(AW946+AW947+AW948+AY946+AY947+AY948)*Percapita/30*FN$4)+IF(AW949+AY949&gt;=11,Fixo/30*FN$4+(AW949+AY949-10)*Crechee/30*FN$4,0),IF(C946=2,IF(AX946+AX947+AX948+AX949+AZ946+AZ947+AZ948+AZ949=1,Cadeirante/30*FN$4,IF(AX946+AX947+AX948+AX949+AZ946+AZ947+AZ948+AZ949=2,Fixo/30*FN$4,IF(AX946+AX947+AX948+AX949+AZ946+AZ947+AZ948+AZ949&gt;2,Fixo/30*FN$4+(AX946+AX947+AX948+AX949+AZ946+AZ947+AZ948+AZ949-2)*Cadeirante/30*FN$4)))+(AW946+AW947+AW948+AY946+AY947+AY948)*Percapita/30*FN$4+(AW949+AY949)*Crechee/30*FN$4,IF(C946=1,IF(AW946+AW947+AW948+AX946+AX947+AX948+AY946+AY947+AY948+AZ946+AZ947+AZ948&lt;=15,(AW946+AW947+AW948+AY946+AY947+AY948)*Percapita/30*FN$4,IF(AW946+AW947+AW948+AX946+AX947+AX948+AY946+AY947+AY948+AZ946+AZ947+AZ948&gt;=16,Fixo/30*FN$4+(AW946+AW947+AW948+AX946+AX947+AX948+AY946+AY947+AY948+AZ946+AZ947-16)*Percapita/30*FN$4))))))</f>
        <v>0</v>
      </c>
      <c r="FO946" s="177">
        <f>IF(C946=4,SUM(BA946+BA947+BA948+BC946+BC947+BC948)*Percapita/30*FO$4+(BB946+BB947+BB948+BD946+BD947+BD948)*Cadeirante/30*FO$4,IF(C946=3,IF(BA949+BC949=10,Fixo/30*FO$4+(BA946+BA947+BA948+BC946+BC947+BC948)*Percapita/30*FO$4+(BB949+BD949)*Cadeirante/30*FO$4,IF(BA949+BC949&lt;=9,(BA949+BC949)*Crechee/30*FO$4)+(BB949+BD949)*Cadeirante/30*FO$4+(BA946+BA947+BA948+BC946+BC947+BC948)*Percapita/30*FO$4)+IF(BA949+BC949&gt;=11,Fixo/30*FO$4+(BA949+BC949-10)*Crechee/30*FO$4,0),IF(C946=2,IF(BB946+BB947+BB948+BB949+BD946+BD947+BD948+BD949=1,Cadeirante/30*FO$4,IF(BB946+BB947+BB948+BB949+BD946+BD947+BD948+BD949=2,Fixo/30*FO$4,IF(BB946+BB947+BB948+BB949+BD946+BD947+BD948+BD949&gt;2,Fixo/30*FO$4+(BB946+BB947+BB948+BB949+BD946+BD947+BD948+BD949-2)*Cadeirante/30*FO$4)))+(BA946+BA947+BA948+BC946+BC947+BC948)*Percapita/30*FO$4+(BA949+BC949)*Crechee/30*FO$4,IF(C946=1,IF(BA946+BA947+BA948+BB946+BB947+BB948+BC946+BC947+BC948+BD946+BD947+BD948&lt;=15,(BA946+BA947+BA948+BC946+BC947+BC948)*Percapita/30*FO$4,IF(BA946+BA947+BA948+BB946+BB947+BB948+BC946+BC947+BC948+BD946+BD947+BD948&gt;=16,Fixo/30*FO$4+(BA946+BA947+BA948+BB946+BB947+BB948+BC946+BC947+BC948+BD946+BD947-16)*Percapita/30*FO$4))))))</f>
        <v>1617.9660000000001</v>
      </c>
      <c r="FP946" s="177">
        <f>IF(C946=4,SUM(BE946+BE947+BE948+BG946+BG947+BG948)*Percapita/30*FP$4+(BF946+BF947+BF948+BH946+BH947+BH948)*Cadeirante/30*FP$4,IF(C946=3,IF(BE949+BG949=10,Fixo/30*FP$4+(BE946+BE947+BE948+BG946+BG947+BG948)*Percapita/30*FP$4+(BF949+BH949)*Cadeirante/30*FP$4,IF(BE949+BG949&lt;=9,(BE949+BG949)*Crechee/30*FP$4)+(BF949+BH949)*Cadeirante/30*FP$4+(BE946+BE947+BE948+BG946+BG947+BG948)*Percapita/30*FP$4)+IF(BE949+BG949&gt;=11,Fixo/30*FP$4+(BE949+BG949-10)*Crechee/30*FP$4,0),IF(C946=2,IF(BF946+BF947+BF948+BF949+BH946+BH947+BH948+BH949=1,Cadeirante/30*FP$4,IF(BF946+BF947+BF948+BF949+BH946+BH947+BH948+BH949=2,Fixo/30*FP$4,IF(BF946+BF947+BF948+BF949+BH946+BH947+BH948+BH949&gt;2,Fixo/30*FP$4+(BF946+BF947+BF948+BF949+BH946+BH947+BH948+BH949-2)*Cadeirante/30*FP$4)))+(BE946+BE947+BE948+BG946+BG947+BG948)*Percapita/30*FP$4+(BE949+BG949)*Crechee/30*FP$4,IF(C946=1,IF(BE946+BE947+BE948+BF946+BF947+BF948+BG946+BG947+BG948+BH946+BH947+BH948&lt;=15,(BE946+BE947+BE948+BG946+BG947+BG948)*Percapita/30*FP$4,IF(BE946+BE947+BE948+BF946+BF947+BF948+BG946+BG947+BG948+BH946+BH947+BH948&gt;=16,Fixo/30*FP$4+(BE946+BE947+BE948+BF946+BF947+BF948+BG946+BG947+BG948+BH946+BH947-16)*Percapita/30*FP$4))))))</f>
        <v>0</v>
      </c>
      <c r="FQ946" s="177">
        <f>IF(C946=4,SUM(BI946+BI947+BI948+BK946+BK947+BK948)*Percapita/30*FQ$4+(BJ946+BJ947+BJ948+BL946+BL947+BL948)*Cadeirante/30*FQ$4,IF(C946=3,IF(BI949+BK949=10,Fixo/30*FQ$4+(BI946+BI947+BI948+BK946+BK947+BK948)*Percapita/30*FQ$4+(BJ949+BL949)*Cadeirante/30*FQ$4,IF(BI949+BK949&lt;=9,(BI949+BK949)*Crechee/30*FQ$4)+(BJ949+BL949)*Cadeirante/30*FQ$4+(BI946+BI947+BI948+BK946+BK947+BK948)*Percapita/30*FQ$4)+IF(BI949+BK949&gt;=11,Fixo/30*FQ$4+(BI949+BK949-10)*Crechee/30*FQ$4,0),IF(C946=2,IF(BJ946+BJ947+BJ948+BJ949+BL946+BL947+BL948+BL949=1,Cadeirante/30*FQ$4,IF(BJ946+BJ947+BJ948+BJ949+BL946+BL947+BL948+BL949=2,Fixo/30*FQ$4,IF(BJ946+BJ947+BJ948+BJ949+BL946+BL947+BL948+BL949&gt;2,Fixo/30*FQ$4+(BJ946+BJ947+BJ948+BJ949+BL946+BL947+BL948+BL949-2)*Cadeirante/30*FQ$4)))+(BI946+BI947+BI948+BK946+BK947+BK948)*Percapita/30*FQ$4+(BI949+BK949)*Crechee/30*FQ$4,IF(C946=1,IF(BI946+BI947+BI948+BJ946+BJ947+BJ948+BK946+BK947+BK948+BL946+BL947+BL948&lt;=15,(BI946+BI947+BI948+BK946+BK947+BK948)*Percapita/30*FQ$4,IF(BI946+BI947+BI948+BJ946+BJ947+BJ948+BK946+BK947+BK948+BL946+BL947+BL948&gt;=16,Fixo/30*FQ$4+(BI946+BI947+BI948+BJ946+BJ947+BJ948+BK946+BK947+BK948+BL946+BL947-16)*Percapita/30*FQ$4))))))</f>
        <v>0</v>
      </c>
      <c r="FR946" s="177">
        <f>IF(C946=4,SUM(BM946+BM947+BM948+BO946+BO947+BO948)*Percapita/30*FR$4+(BN946+BN947+BN948+BP946+BP947+BP948)*Cadeirante/30*FR$4,IF(C946=3,IF(BM949+BO949=10,Fixo/30*FR$4+(BM946+BM947+BM948+BO946+BO947+BO948)*Percapita/30*FR$4+(BN949+BP949)*Cadeirante/30*FR$4,IF(BM949+BO949&lt;=9,(BM949+BO949)*Crechee/30*FR$4)+(BN949+BP949)*Cadeirante/30*FR$4+(BM946+BM947+BM948+BO946+BO947+BO948)*Percapita/30*FR$4)+IF(BM949+BO949&gt;=11,Fixo/30*FR$4+(BM949+BO949-10)*Crechee/30*FR$4,0),IF(C946=2,IF(BN946+BN947+BN948+BN949+BP946+BP947+BP948+BP949=1,Cadeirante/30*FR$4,IF(BN946+BN947+BN948+BN949+BP946+BP947+BP948+BP949=2,Fixo/30*FR$4,IF(BN946+BN947+BN948+BN949+BP946+BP947+BP948+BP949&gt;2,Fixo/30*FR$4+(BN946+BN947+BN948+BN949+BP946+BP947+BP948+BP949-2)*Cadeirante/30*FR$4)))+(BM946+BM947+BM948+BO946+BO947+BO948)*Percapita/30*FR$4+(BM949+BO949)*Crechee/30*FR$4,IF(C946=1,IF(BM946+BM947+BM948+BN946+BN947+BN948+BO946+BO947+BO948+BP946+BP947+BP948&lt;=15,(BM946+BM947+BM948+BO946+BO947+BO948)*Percapita/30*FR$4,IF(BM946+BM947+BM948+BN946+BN947+BN948+BO946+BO947+BO948+BP946+BP947+BP948&gt;=16,Fixo/30*FR$4+(BM946+BM947+BM948+BN946+BN947+BN948+BO946+BO947+BO948+BP946+BP947-16)*Percapita/30*FR$4))))))</f>
        <v>0</v>
      </c>
      <c r="FS946" s="177">
        <f>IF(C946=4,SUM(BQ946+BQ947+BQ948+BS946+BS947+BS948)*Percapita/30*FS$4+(BR946+BR947+BR948+BT946+BT947+BT948)*Cadeirante/30*FS$4,IF(C946=3,IF(BQ949+BS949=10,Fixo/30*FS$4+(BQ946+BQ947+BQ948+BS946+BS947+BS948)*Percapita/30*FS$4+(BR949+BT949)*Cadeirante/30*FS$4,IF(BQ949+BS949&lt;=9,(BQ949+BS949)*Crechee/30*FS$4)+(BR949+BT949)*Cadeirante/30*FS$4+(BQ946+BQ947+BQ948+BS946+BS947+BS948)*Percapita/30*FS$4)+IF(BQ949+BS949&gt;=11,Fixo/30*FS$4+(BQ949+BS949-10)*Crechee/30*FS$4,0),IF(C946=2,IF(BR946+BR947+BR948+BR949+BT946+BT947+BT948+BT949=1,Cadeirante/30*FS$4,IF(BR946+BR947+BR948+BR949+BT946+BT947+BT948+BT949=2,Fixo/30*FS$4,IF(BR946+BR947+BR948+BR949+BT946+BT947+BT948+BT949&gt;2,Fixo/30*FS$4+(BR946+BR947+BR948+BR949+BT946+BT947+BT948+BT949-2)*Cadeirante/30*FS$4)))+(BQ946+BQ947+BQ948+BS946+BS947+BS948)*Percapita/30*FS$4+(BQ949+BS949)*Crechee/30*FS$4,IF(C946=1,IF(BQ946+BQ947+BQ948+BR946+BR947+BR948+BS946+BS947+BS948+BT946+BT947+BT948&lt;=15,(BQ946+BQ947+BQ948+BS946+BS947+BS948)*Percapita/30*FS$4,IF(BQ946+BQ947+BQ948+BR946+BR947+BR948+BS946+BS947+BS948+BT946+BT947+BT948&gt;=16,Fixo/30*FS$4+(BQ946+BQ947+BQ948+BR946+BR947+BR948+BS946+BS947+BS948+BT946+BT947-16)*Percapita/30*FS$4))))))</f>
        <v>0</v>
      </c>
      <c r="FT946" s="177">
        <f>IF(C946=4,SUM(BU946+BU947+BU948+BW946+BW947+BW948)*Percapita/30*FT$4+(BV946+BV947+BV948+BX946+BX947+BX948)*Cadeirante/30*FT$4,IF(C946=3,IF(BU949+BW949=10,Fixo/30*FT$4+(BU946+BU947+BU948+BW946+BW947+BW948)*Percapita/30*FT$4+(BV949+BX949)*Cadeirante/30*FT$4,IF(BU949+BW949&lt;=9,(BU949+BW949)*Crechee/30*FT$4)+(BV949+BX949)*Cadeirante/30*FT$4+(BU946+BU947+BU948+BW946+BW947+BW948)*Percapita/30*FT$4)+IF(BU949+BW949&gt;=11,Fixo/30*FT$4+(BU949+BW949-10)*Crechee/30*FT$4,0),IF(C946=2,IF(BV946+BV947+BV948+BV949+BX946+BX947+BX948+BX949=1,Cadeirante/30*FT$4,IF(BV946+BV947+BV948+BV949+BX946+BX947+BX948+BX949=2,Fixo/30*FT$4,IF(BV946+BV947+BV948+BV949+BX946+BX947+BX948+BX949&gt;2,Fixo/30*FT$4+(BV946+BV947+BV948+BV949+BX946+BX947+BX948+BX949-2)*Cadeirante/30*FT$4)))+(BU946+BU947+BU948+BW946+BW947+BW948)*Percapita/30*FT$4+(BU949+BW949)*Crechee/30*FT$4,IF(C946=1,IF(BU946+BU947+BU948+BV946+BV947+BV948+BW946+BW947+BW948+BX946+BX947+BX948&lt;=15,(BU946+BU947+BU948+BW946+BW947+BW948)*Percapita/30*FT$4,IF(BU946+BU947+BU948+BV946+BV947+BV948+BW946+BW947+BW948+BX946+BX947+BX948&gt;=16,Fixo/30*FT$4+(BU946+BU947+BU948+BV946+BV947+BV948+BW946+BW947+BW948+BX946+BX947-16)*Percapita/30*FT$4))))))</f>
        <v>0</v>
      </c>
      <c r="FU946" s="177">
        <f>IF(C946=4,SUM(BY946+BY947+BY948+CA946+CA947+CA948)*Percapita/30*FU$4+(BZ946+BZ947+BZ948+CB946+CB947+CB948)*Cadeirante/30*FU$4,IF(C946=3,IF(BY949+CA949=10,Fixo/30*FU$4+(BY946+BY947+BY948+CA946+CA947+CA948)*Percapita/30*FU$4+(BZ949+CB949)*Cadeirante/30*FU$4,IF(BY949+CA949&lt;=9,(BY949+CA949)*Crechee/30*FU$4)+(BZ949+CB949)*Cadeirante/30*FU$4+(BY946+BY947+BY948+CA946+CA947+CA948)*Percapita/30*FU$4)+IF(BY949+CA949&gt;=11,Fixo/30*FU$4+(BY949+CA949-10)*Crechee/30*FU$4,0),IF(C946=2,IF(BZ946+BZ947+BZ948+BZ949+CB946+CB947+CB948+CB949=1,Cadeirante/30*FU$4,IF(BZ946+BZ947+BZ948+BZ949+CB946+CB947+CB948+CB949=2,Fixo/30*FU$4,IF(BZ946+BZ947+BZ948+BZ949+CB946+CB947+CB948+CB949&gt;2,Fixo/30*FU$4+(BZ946+BZ947+BZ948+BZ949+CB946+CB947+CB948+CB949-2)*Cadeirante/30*FU$4)))+(BY946+BY947+BY948+CA946+CA947+CA948)*Percapita/30*FU$4+(BY949+CA949)*Crechee/30*FU$4,IF(C946=1,IF(BY946+BY947+BY948+BZ946+BZ947+BZ948+CA946+CA947+CA948+CB946+CB947+CB948&lt;=15,(BY946+BY947+BY948+CA946+CA947+CA948)*Percapita/30*FU$4,IF(BY946+BY947+BY948+BZ946+BZ947+BZ948+CA946+CA947+CA948+CB946+CB947+CB948&gt;=16,Fixo/30*FU$4+(BY946+BY947+BY948+BZ946+BZ947+BZ948+CA946+CA947+CA948+CB946+CB947-16)*Percapita/30*FU$4))))))</f>
        <v>0</v>
      </c>
      <c r="FV946" s="177">
        <f>IF(C946=4,SUM(CC946+CC947+CC948+CE946+CE947+CE948)*Percapita/30*FV$4+(CD946+CD947+CD948+CF946+CF947+CF948)*Cadeirante/30*FV$4,IF(C946=3,IF(CC949+CE949=10,Fixo/30*FV$4+(CC946+CC947+CC948+CE946+CE947+CE948)*Percapita/30*FV$4+(CD949+CF949)*Cadeirante/30*FV$4,IF(CC949+CE949&lt;=9,(CC949+CE949)*Crechee/30*FV$4)+(CD949+CF949)*Cadeirante/30*FV$4+(CC946+CC947+CC948+CE946+CE947+CE948)*Percapita/30*FV$4)+IF(CC949+CE949&gt;=11,Fixo/30*FV$4+(CC949+CE949-10)*Crechee/30*FV$4,0),IF(C946=2,IF(CD946+CD947+CD948+CD949+CF946+CF947+CF948+CF949=1,Cadeirante/30*FV$4,IF(CD946+CD947+CD948+CD949+CF946+CF947+CF948+CF949=2,Fixo/30*FV$4,IF(CD946+CD947+CD948+CD949+CF946+CF947+CF948+CF949&gt;2,Fixo/30*FV$4+(CD946+CD947+CD948+CD949+CF946+CF947+CF948+CF949-2)*Cadeirante/30*FV$4)))+(CC946+CC947+CC948+CE946+CE947+CE948)*Percapita/30*FV$4+(CC949+CE949)*Crechee/30*FV$4,IF(C946=1,IF(CC946+CC947+CC948+CD946+CD947+CD948+CE946+CE947+CE948+CF946+CF947+CF948&lt;=15,(CC946+CC947+CC948+CE946+CE947+CE948)*Percapita/30*FV$4,IF(CC946+CC947+CC948+CD946+CD947+CD948+CE946+CE947+CE948+CF946+CF947+CF948&gt;=16,Fixo/30*FV$4+(CC946+CC947+CC948+CD946+CD947+CD948+CE946+CE947+CE948+CF946+CF947-16)*Percapita/30*FV$4))))))</f>
        <v>0</v>
      </c>
      <c r="FW946" s="177">
        <f>IF(C946=4,SUM(CG946+CG947+CG948+CI946+CI947+CI948)*Percapita/30*FW$4+(CH946+CH947+CH948+CJ946+CJ947+CJ948)*Cadeirante/30*FW$4,IF(C946=3,IF(CG949+CI949=10,Fixo/30*FW$4+(CG946+CG947+CG948+CI946+CI947+CI948)*Percapita/30*FW$4+(CH949+CJ949)*Cadeirante/30*FW$4,IF(CG949+CI949&lt;=9,(CG949+CI949)*Crechee/30*FW$4)+(CH949+CJ949)*Cadeirante/30*FW$4+(CG946+CG947+CG948+CI946+CI947+CI948)*Percapita/30*FW$4)+IF(CG949+CI949&gt;=11,Fixo/30*FW$4+(CG949+CI949-10)*Crechee/30*FW$4,0),IF(C946=2,IF(CH946+CH947+CH948+CH949+CJ946+CJ947+CJ948+CJ949=1,Cadeirante/30*FW$4,IF(CH946+CH947+CH948+CH949+CJ946+CJ947+CJ948+CJ949=2,Fixo/30*FW$4,IF(CH946+CH947+CH948+CH949+CJ946+CJ947+CJ948+CJ949&gt;2,Fixo/30*FW$4+(CH946+CH947+CH948+CH949+CJ946+CJ947+CJ948+CJ949-2)*Cadeirante/30*FW$4)))+(CG946+CG947+CG948+CI946+CI947+CI948)*Percapita/30*FW$4+(CG949+CI949)*Crechee/30*FW$4,IF(C946=1,IF(CG946+CG947+CG948+CH946+CH947+CH948+CI946+CI947+CI948+CJ946+CJ947+CJ948&lt;=15,(CG946+CG947+CG948+CI946+CI947+CI948)*Percapita/30*FW$4,IF(CG946+CG947+CG948+CH946+CH947+CH948+CI946+CI947+CI948+CJ946+CJ947+CJ948&gt;=16,Fixo/30*FW$4+(CG946+CG947+CG948+CH946+CH947+CH948+CI946+CI947+CI948+CJ946+CJ947-16)*Percapita/30*FW$4))))))</f>
        <v>0</v>
      </c>
      <c r="FX946" s="177">
        <f>IF(C946=4,SUM(CK946+CK947+CK948+CM946+CM947+CM948)*Percapita/30*FX$4+(CL946+CL947+CL948+CN946+CN947+CN948)*Cadeirante/30*FX$4,IF(C946=3,IF(CK949+CM949=10,Fixo/30*FX$4+(CK946+CK947+CK948+CM946+CM947+CM948)*Percapita/30*FX$4+(CL949+CN949)*Cadeirante/30*FX$4,IF(CK949+CM949&lt;=9,(CK949+CM949)*Crechee/30*FX$4)+(CL949+CN949)*Cadeirante/30*FX$4+(CK946+CK947+CK948+CM946+CM947+CM948)*Percapita/30*FX$4)+IF(CK949+CM949&gt;=11,Fixo/30*FX$4+(CK949+CM949-10)*Crechee/30*FX$4,0),IF(C946=2,IF(CL946+CL947+CL948+CL949+CN946+CN947+CN948+CN949=1,Cadeirante/30*FX$4,IF(CL946+CL947+CL948+CL949+CN946+CN947+CN948+CN949=2,Fixo/30*FX$4,IF(CL946+CL947+CL948+CL949+CN946+CN947+CN948+CN949&gt;2,Fixo/30*FX$4+(CL946+CL947+CL948+CL949+CN946+CN947+CN948+CN949-2)*Cadeirante/30*FX$4)))+(CK946+CK947+CK948+CM946+CM947+CM948)*Percapita/30*FX$4+(CK949+CM949)*Crechee/30*FX$4,IF(C946=1,IF(CK946+CK947+CK948+CL946+CL947+CL948+CM946+CM947+CM948+CN946+CN947+CN948&lt;=15,(CK946+CK947+CK948+CM946+CM947+CM948)*Percapita/30*FX$4,IF(CK946+CK947+CK948+CL946+CL947+CL948+CM946+CM947+CM948+CN946+CN947+CN948&gt;=16,Fixo/30*FX$4+(CK946+CK947+CK948+CL946+CL947+CL948+CM946+CM947+CM948+CN946+CN947-16)*Percapita/30*FX$4))))))</f>
        <v>0</v>
      </c>
      <c r="FY946" s="177">
        <f>IF(C946=4,SUM(CO946+CO947+CO948+CQ946+CQ947+CQ948)*Percapita/30*FY$4+(CP946+CP947+CP948+CR946+CR947+CR948)*Cadeirante/30*FY$4,IF(C946=3,IF(CO949+CQ949=10,Fixo/30*FY$4+(CO946+CO947+CO948+CQ946+CQ947+CQ948)*Percapita/30*FY$4+(CP949+CR949)*Cadeirante/30*FY$4,IF(CO949+CQ949&lt;=9,(CO949+CQ949)*Crechee/30*FY$4)+(CP949+CR949)*Cadeirante/30*FY$4+(CO946+CO947+CO948+CQ946+CQ947+CQ948)*Percapita/30*FY$4)+IF(CO949+CQ949&gt;=11,Fixo/30*FY$4+(CO949+CQ949-10)*Crechee/30*FY$4,0),IF(C946=2,IF(CP946+CP947+CP948+CP949+CR946+CR947+CR948+CR949=1,Cadeirante/30*FY$4,IF(CP946+CP947+CP948+CP949+CR946+CR947+CR948+CR949=2,Fixo/30*FY$4,IF(CP946+CP947+CP948+CP949+CR946+CR947+CR948+CR949&gt;2,Fixo/30*FY$4+(CP946+CP947+CP948+CP949+CR946+CR947+CR948+CR949-2)*Cadeirante/30*FY$4)))+(CO946+CO947+CO948+CQ946+CQ947+CQ948)*Percapita/30*FY$4+(CO949+CQ949)*Crechee/30*FY$4,IF(C946=1,IF(CO946+CO947+CO948+CP946+CP947+CP948+CQ946+CQ947+CQ948+CR946+CR947+CR948&lt;=15,(CO946+CO947+CO948+CQ946+CQ947+CQ948)*Percapita/30*FY$4,IF(CO946+CO947+CO948+CP946+CP947+CP948+CQ946+CQ947+CQ948+CR946+CR947+CR948&gt;=16,Fixo/30*FY$4+(CO946+CO947+CO948+CP946+CP947+CP948+CQ946+CQ947+CQ948+CR946+CR947-16)*Percapita/30*FY$4))))))</f>
        <v>0</v>
      </c>
      <c r="FZ946" s="177">
        <f>IF(C946=4,SUM(CS946+CS947+CS948+CU946+CU947+CU948)*Percapita/30*FZ$4+(CT946+CT947+CT948+CV946+CV947+CV948)*Cadeirante/30*FZ$4,IF(C946=3,IF(CS949+CU949=10,Fixo/30*FZ$4+(CS946+CS947+CS948+CU946+CU947+CU948)*Percapita/30*FZ$4+(CT949+CV949)*Cadeirante/30*FZ$4,IF(CS949+CU949&lt;=9,(CS949+CU949)*Crechee/30*FZ$4)+(CT949+CV949)*Cadeirante/30*FZ$4+(CS946+CS947+CS948+CU946+CU947+CU948)*Percapita/30*FZ$4)+IF(CS949+CU949&gt;=11,Fixo/30*FZ$4+(CS949+CU949-10)*Crechee/30*FZ$4,0),IF(C946=2,IF(CT946+CT947+CT948+CT949+CV946+CV947+CV948+CV949=1,Cadeirante/30*FZ$4,IF(CT946+CT947+CT948+CT949+CV946+CV947+CV948+CV949=2,Fixo/30*FZ$4,IF(CT946+CT947+CT948+CT949+CV946+CV947+CV948+CV949&gt;2,Fixo/30*FZ$4+(CT946+CT947+CT948+CT949+CV946+CV947+CV948+CV949-2)*Cadeirante/30*FZ$4)))+(CS946+CS947+CS948+CU946+CU947+CU948)*Percapita/30*FZ$4+(CS949+CU949)*Crechee/30*FZ$4,IF(C946=1,IF(CS946+CS947+CS948+CT946+CT947+CT948+CU946+CU947+CU948+CV946+CV947+CV948&lt;=15,(CS946+CS947+CS948+CU946+CU947+CU948)*Percapita/30*FZ$4,IF(CS946+CS947+CS948+CT946+CT947+CT948+CU946+CU947+CU948+CV946+CV947+CV948&gt;=16,Fixo/30*FZ$4+(CS946+CS947+CS948+CT946+CT947+CT948+CU946+CU947+CU948+CV946+CV947-16)*Percapita/30*FZ$4))))))</f>
        <v>0</v>
      </c>
      <c r="GA946" s="177">
        <f>IF(C946=4,SUM(CW946+CW947+CW948+CY946+CY947+CY948)*Percapita/30*GA$4+(CX946+CX947+CX948+CZ946+CZ947+CZ948)*Cadeirante/30*GA$4,IF(C946=3,IF(CW949+CY949=10,Fixo/30*GA$4+(CW946+CW947+CW948+CY946+CY947+CY948)*Percapita/30*GA$4+(CX949+CZ949)*Cadeirante/30*GA$4,IF(CW949+CY949&lt;=9,(CW949+CY949)*Crechee/30*GA$4)+(CX949+CZ949)*Cadeirante/30*GA$4+(CW946+CW947+CW948+CY946+CY947+CY948)*Percapita/30*GA$4)+IF(CW949+CY949&gt;=11,Fixo/30*GA$4+(CW949+CY949-10)*Crechee/30*GA$4,0),IF(C946=2,IF(CX946+CX947+CX948+CX949+CZ946+CZ947+CZ948+CZ949=1,Cadeirante/30*GA$4,IF(CX946+CX947+CX948+CX949+CZ946+CZ947+CZ948+CZ949=2,Fixo/30*GA$4,IF(CX946+CX947+CX948+CX949+CZ946+CZ947+CZ948+CZ949&gt;2,Fixo/30*GA$4+(CX946+CX947+CX948+CX949+CZ946+CZ947+CZ948+CZ949-2)*Cadeirante/30*GA$4)))+(CW946+CW947+CW948+CY946+CY947+CY948)*Percapita/30*GA$4+(CW949+CY949)*Crechee/30*GA$4,IF(C946=1,IF(CW946+CW947+CW948+CX946+CX947+CX948+CY946+CY947+CY948+CZ946+CZ947+CZ948&lt;=15,(CW946+CW947+CW948+CY946+CY947+CY948)*Percapita/30*GA$4,IF(CW946+CW947+CW948+CX946+CX947+CX948+CY946+CY947+CY948+CZ946+CZ947+CZ948&gt;=16,Fixo/30*GA$4+(CW946+CW947+CW948+CX946+CX947+CX948+CY946+CY947+CY948+CZ946+CZ947-16)*Percapita/30*GA$4))))))</f>
        <v>0</v>
      </c>
      <c r="GB946" s="177">
        <f>IF(C946=4,SUM(DA946+DA947+DA948+DC946+DC947+DC948)*Percapita/30*GB$4+(DB946+DB947+DB948+DD946+DD947+DD948)*Cadeirante/30*GB$4,IF(C946=3,IF(DA949+DC949=10,Fixo/30*GB$4+(DA946+DA947+DA948+DC946+DC947+DC948)*Percapita/30*GB$4+(DB949+DD949)*Cadeirante/30*GB$4,IF(DA949+DC949&lt;=9,(DA949+DC949)*Crechee/30*GB$4)+(DB949+DD949)*Cadeirante/30*GB$4+(DA946+DA947+DA948+DC946+DC947+DC948)*Percapita/30*GB$4)+IF(DA949+DC949&gt;=11,Fixo/30*GB$4+(DA949+DC949-10)*Crechee/30*GB$4,0),IF(C946=2,IF(DB946+DB947+DB948+DB949+DD946+DD947+DD948+DD949=1,Cadeirante/30*GB$4,IF(DB946+DB947+DB948+DB949+DD946+DD947+DD948+DD949=2,Fixo/30*GB$4,IF(DB946+DB947+DB948+DB949+DD946+DD947+DD948+DD949&gt;2,Fixo/30*GB$4+(DB946+DB947+DB948+DB949+DD946+DD947+DD948+DD949-2)*Cadeirante/30*GB$4)))+(DA946+DA947+DA948+DC946+DC947+DC948)*Percapita/30*GB$4+(DA949+DC949)*Crechee/30*GB$4,IF(C946=1,IF(DA946+DA947+DA948+DB946+DB947+DB948+DC946+DC947+DC948+DD946+DD947+DD948&lt;=15,(DA946+DA947+DA948+DC946+DC947+DC948)*Percapita/30*GB$4,IF(DA946+DA947+DA948+DB946+DB947+DB948+DC946+DC947+DC948+DD946+DD947+DD948&gt;=16,Fixo/30*GB$4+(DA946+DA947+DA948+DB946+DB947+DB948+DC946+DC947+DC948+DD946+DD947-16)*Percapita/30*GB$4))))))</f>
        <v>205.45600000000002</v>
      </c>
      <c r="GC946" s="177">
        <f>IF(C946=4,SUM(DE946+DE947+DE948+DG946+DG947+DG948)*Percapita/30*GC$4+(DF946+DF947+DF948+DH946+DH947+DH948)*Cadeirante/30*GC$4,IF(C946=3,IF(DE949+DG949=10,Fixo/30*GC$4+(DE946+DE947+DE948+DG946+DG947+DG948)*Percapita/30*GC$4+(DF949+DH949)*Cadeirante/30*GC$4,IF(DE949+DG949&lt;=9,(DE949+DG949)*Crechee/30*GC$4)+(DF949+DH949)*Cadeirante/30*GC$4+(DE946+DE947+DE948+DG946+DG947+DG948)*Percapita/30*GC$4)+IF(DE949+DG949&gt;=11,Fixo/30*GC$4+(DE949+DG949-10)*Crechee/30*GC$4,0),IF(C946=2,IF(DF946+DF947+DF948+DF949+DH946+DH947+DH948+DH949=1,Cadeirante/30*GC$4,IF(DF946+DF947+DF948+DF949+DH946+DH947+DH948+DH949=2,Fixo/30*GC$4,IF(DF946+DF947+DF948+DF949+DH946+DH947+DH948+DH949&gt;2,Fixo/30*GC$4+(DF946+DF947+DF948+DF949+DH946+DH947+DH948+DH949-2)*Cadeirante/30*GC$4)))+(DE946+DE947+DE948+DG946+DG947+DG948)*Percapita/30*GC$4+(DE949+DG949)*Crechee/30*GC$4,IF(C946=1,IF(DE946+DE947+DE948+DF946+DF947+DF948+DG946+DG947+DG948+DH946+DH947+DH948&lt;=15,(DE946+DE947+DE948+DG946+DG947+DG948)*Percapita/30*GC$4,IF(DE946+DE947+DE948+DF946+DF947+DF948+DG946+DG947+DG948+DH946+DH947+DH948&gt;=16,Fixo/30*GC$4+(DE946+DE947+DE948+DF946+DF947+DF948+DG946+DG947+DG948+DH946+DH947-16)*Percapita/30*GC$4))))))</f>
        <v>0</v>
      </c>
      <c r="GD946" s="177">
        <f>IF(C946=4,SUM(DI946+DI947+DI948+DK946+DK947+DK948)*Percapita/30*GD$4+(DJ946+DJ947+DJ948+DL946+DL947+DL948)*Cadeirante/30*GD$4,IF(C946=3,IF(DI949+DK949=10,Fixo/30*GD$4+(DI946+DI947+DI948+DK946+DK947+DK948)*Percapita/30*GD$4+(DJ949+DL949)*Cadeirante/30*GD$4,IF(DI949+DK949&lt;=9,(DI949+DK949)*Crechee/30*GD$4)+(DJ949+DL949)*Cadeirante/30*GD$4+(DI946+DI947+DI948+DK946+DK947+DK948)*Percapita/30*GD$4)+IF(DI949+DK949&gt;=11,Fixo/30*GD$4+(DI949+DK949-10)*Crechee/30*GD$4,0),IF(C946=2,IF(DJ946+DJ947+DJ948+DJ949+DL946+DL947+DL948+DL949=1,Cadeirante/30*GD$4,IF(DJ946+DJ947+DJ948+DJ949+DL946+DL947+DL948+DL949=2,Fixo/30*GD$4,IF(DJ946+DJ947+DJ948+DJ949+DL946+DL947+DL948+DL949&gt;2,Fixo/30*GD$4+(DJ946+DJ947+DJ948+DJ949+DL946+DL947+DL948+DL949-2)*Cadeirante/30*GD$4)))+(DI946+DI947+DI948+DK946+DK947+DK948)*Percapita/30*GD$4+(DI949+DK949)*Crechee/30*GD$4,IF(C946=1,IF(DI946+DI947+DI948+DJ946+DJ947+DJ948+DK946+DK947+DK948+DL946+DL947+DL948&lt;=15,(DI946+DI947+DI948+DK946+DK947+DK948)*Percapita/30*GD$4,IF(DI946+DI947+DI948+DJ946+DJ947+DJ948+DK946+DK947+DK948+DL946+DL947+DL948&gt;=16,Fixo/30*GD$4+(DI946+DI947+DI948+DJ946+DJ947+DJ948+DK946+DK947+DK948+DL946+DL947-16)*Percapita/30*GD$4))))))</f>
        <v>0</v>
      </c>
      <c r="GE946" s="177">
        <f>IF(C946=4,SUM(DM946+DM947+DM948+DO946+DO947+DO948)*Percapita/30*GE$4+(DN946+DN947+DN948+DP946+DP947+DP948)*Cadeirante/30*GE$4,IF(C946=3,IF(DM949+DO949=10,Fixo/30*GE$4+(DM946+DM947+DM948+DO946+DO947+DO948)*Percapita/30*GE$4+(DN949+DP949)*Cadeirante/30*GE$4,IF(DM949+DO949&lt;=9,(DM949+DO949)*Crechee/30*GE$4)+(DN949+DP949)*Cadeirante/30*GE$4+(DM946+DM947+DM948+DO946+DO947+DO948)*Percapita/30*GE$4)+IF(DM949+DO949&gt;=11,Fixo/30*GE$4+(DM949+DO949-10)*Crechee/30*GE$4,0),IF(C946=2,IF(DN946+DN947+DN948+DN949+DP946+DP947+DP948+DP949=1,Cadeirante/30*GE$4,IF(DN946+DN947+DN948+DN949+DP946+DP947+DP948+DP949=2,Fixo/30*GE$4,IF(DN946+DN947+DN948+DN949+DP946+DP947+DP948+DP949&gt;2,Fixo/30*GE$4+(DN946+DN947+DN948+DN949+DP946+DP947+DP948+DP949-2)*Cadeirante/30*GE$4)))+(DM946+DM947+DM948+DO946+DO947+DO948)*Percapita/30*GE$4+(DM949+DO949)*Crechee/30*GE$4,IF(C946=1,IF(DM946+DM947+DM948+DN946+DN947+DN948+DO946+DO947+DO948+DP946+DP947+DP948&lt;=15,(DM946+DM947+DM948+DO946+DO947+DO948)*Percapita/30*GE$4,IF(DM946+DM947+DM948+DN946+DN947+DN948+DO946+DO947+DO948+DP946+DP947+DP948&gt;=16,Fixo/30*GE$4+(DM946+DM947+DM948+DN946+DN947+DN948+DO946+DO947+DO948+DP946+DP947-16)*Percapita/30*GE$4))))))</f>
        <v>0</v>
      </c>
      <c r="GF946" s="177">
        <f>IF(C946=4,SUM(DQ946+DQ947+DQ948+DS946+DS947+DS948)*Percapita/30*GF$4+(DR946+DR947+DR948+DT946+DT947+DT948)*Cadeirante/30*GF$4,IF(C946=3,IF(DQ949+DS949=10,Fixo/30*GF$4+(DQ946+DQ947+DQ948+DS946+DS947+DS948)*Percapita/30*GF$4+(DR949+DT949)*Cadeirante/30*GF$4,IF(DQ949+DS949&lt;=9,(DQ949+DS949)*Crechee/30*GF$4)+(DR949+DT949)*Cadeirante/30*GF$4+(DQ946+DQ947+DQ948+DS946+DS947+DS948)*Percapita/30*GF$4)+IF(DQ949+DS949&gt;=11,Fixo/30*GF$4+(DQ949+DS949-10)*Crechee/30*GF$4,0),IF(C946=2,IF(DR946+DR947+DR948+DR949+DT946+DT947+DT948+DT949=1,Cadeirante/30*GF$4,IF(DR946+DR947+DR948+DR949+DT946+DT947+DT948+DT949=2,Fixo/30*GF$4,IF(DR946+DR947+DR948+DR949+DT946+DT947+DT948+DT949&gt;2,Fixo/30*GF$4+(DR946+DR947+DR948+DR949+DT946+DT947+DT948+DT949-2)*Cadeirante/30*GF$4)))+(DQ946+DQ947+DQ948+DS946+DS947+DS948)*Percapita/30*GF$4+(DQ949+DS949)*Crechee/30*GF$4,IF(C946=1,IF(DQ946+DQ947+DQ948+DR946+DR947+DR948+DS946+DS947+DS948+DT946+DT947+DT948&lt;=15,(DQ946+DQ947+DQ948+DS946+DS947+DS948)*Percapita/30*GF$4,IF(DQ946+DQ947+DQ948+DR946+DR947+DR948+DS946+DS947+DS948+DT946+DT947+DT948&gt;=16,Fixo/30*GF$4+(DQ946+DQ947+DQ948+DR946+DR947+DR948+DS946+DS947+DS948+DT946+DT947-16)*Percapita/30*GF$4))))))</f>
        <v>0</v>
      </c>
      <c r="GG946" s="177">
        <f>IF(C946=4,SUM(DU946+DU947+DU948+DW946+DW947+DW948)*Percapita/30*GG$4+(DV946+DV947+DV948+DX946+DX947+DX948)*Cadeirante/30*GG$4,IF(C946=3,IF(DU949+DW949=10,Fixo/30*GG$4+(DU946+DU947+DU948+DW946+DW947+DW948)*Percapita/30*GG$4+(DV949+DX949)*Cadeirante/30*GG$4,IF(DU949+DW949&lt;=9,(DU949+DW949)*Crechee/30*GG$4)+(DV949+DX949)*Cadeirante/30*GG$4+(DU946+DU947+DU948+DW946+DW947+DW948)*Percapita/30*GG$4)+IF(DU949+DW949&gt;=11,Fixo/30*GG$4+(DU949+DW949-10)*Crechee/30*GG$4,0),IF(C946=2,IF(DV946+DV947+DV948+DV949+DX946+DX947+DX948+DX949=1,Cadeirante/30*GG$4,IF(DV946+DV947+DV948+DV949+DX946+DX947+DX948+DX949=2,Fixo/30*GG$4,IF(DV946+DV947+DV948+DV949+DX946+DX947+DX948+DX949&gt;2,Fixo/30*GG$4+(DV946+DV947+DV948+DV949+DX946+DX947+DX948+DX949-2)*Cadeirante/30*GG$4)))+(DU946+DU947+DU948+DW946+DW947+DW948)*Percapita/30*GG$4+(DU949+DW949)*Crechee/30*GG$4,IF(C946=1,IF(DU946+DU947+DU948+DV946+DV947+DV948+DW946+DW947+DW948+DX946+DX947+DX948&lt;=15,(DU946+DU947+DU948+DW946+DW947+DW948)*Percapita/30*GG$4,IF(DU946+DU947+DU948+DV946+DV947+DV948+DW946+DW947+DW948+DX946+DX947+DX948&gt;=16,Fixo/30*GG$4+(DU946+DU947+DU948+DV946+DV947+DV948+DW946+DW947+DW948+DX946+DX947-16)*Percapita/30*GG$4))))))</f>
        <v>0</v>
      </c>
      <c r="GH946" s="177">
        <f>IF(C946=4,SUM(DY946+DY947+DY948+EA946+EA947+EA948)*Percapita/30*GH$4+(DZ946+DZ947+DZ948+EB946+EB947+EB948)*Cadeirante/30*GH$4,IF(C946=3,IF(DY949+EA949=10,Fixo/30*GH$4+(DY946+DY947+DY948+EA946+EA947+EA948)*Percapita/30*GH$4+(DZ949+EB949)*Cadeirante/30*GH$4,IF(DY949+EA949&lt;=9,(DY949+EA949)*Crechee/30*GH$4)+(DZ949+EB949)*Cadeirante/30*GH$4+(DY946+DY947+DY948+EA946+EA947+EA948)*Percapita/30*GH$4)+IF(DY949+EA949&gt;=11,Fixo/30*GH$4+(DY949+EA949-10)*Crechee/30*GH$4,0),IF(C946=2,IF(DZ946+DZ947+DZ948+DZ949+EB946+EB947+EB948+EB949=1,Cadeirante/30*GH$4,IF(DZ946+DZ947+DZ948+DZ949+EB946+EB947+EB948+EB949=2,Fixo/30*GH$4,IF(DZ946+DZ947+DZ948+DZ949+EB946+EB947+EB948+EB949&gt;2,Fixo/30*GH$4+(DZ946+DZ947+DZ948+DZ949+EB946+EB947+EB948+EB949-2)*Cadeirante/30*GH$4)))+(DY946+DY947+DY948+EA946+EA947+EA948)*Percapita/30*GH$4+(DY949+EA949)*Crechee/30*GH$4,IF(C946=1,IF(DY946+DY947+DY948+DZ946+DZ947+DZ948+EA946+EA947+EA948+EB946+EB947+EB948&lt;=15,(DY946+DY947+DY948+EA946+EA947+EA948)*Percapita/30*GH$4,IF(DY946+DY947+DY948+DZ946+DZ947+DZ948+EA946+EA947+EA948+EB946+EB947+EB948&gt;=16,Fixo/30*GH$4+(DY946+DY947+DY948+DZ946+DZ947+DZ948+EA946+EA947+EA948+EB946+EB947-16)*Percapita/30*GH$4))))))</f>
        <v>0</v>
      </c>
      <c r="GI946" s="177">
        <f>IF(C946=4,SUM(EC946+EC947+EC948+EE946+EE947+EE948)*Percapita/30*GI$4+(ED946+ED947+ED948+EF946+EF947+EF948)*Cadeirante/30*GI$4,IF(C946=3,IF(EC949+EE949=10,Fixo/30*GI$4+(EC946+EC947+EC948+EE946+EE947+EE948)*Percapita/30*GI$4+(ED949+EF949)*Cadeirante/30*GI$4,IF(EC949+EE949&lt;=9,(EC949+EE949)*Crechee/30*GI$4)+(ED949+EF949)*Cadeirante/30*GI$4+(EC946+EC947+EC948+EE946+EE947+EE948)*Percapita/30*GI$4)+IF(EC949+EE949&gt;=11,Fixo/30*GI$4+(EC949+EE949-10)*Crechee/30*GI$4,0),IF(C946=2,IF(ED946+ED947+ED948+ED949+EF946+EF947+EF948+EF949=1,Cadeirante/30*GI$4,IF(ED946+ED947+ED948+ED949+EF946+EF947+EF948+EF949=2,Fixo/30*GI$4,IF(ED946+ED947+ED948+ED949+EF946+EF947+EF948+EF949&gt;2,Fixo/30*GI$4+(ED946+ED947+ED948+ED949+EF946+EF947+EF948+EF949-2)*Cadeirante/30*GI$4)))+(EC946+EC947+EC948+EE946+EE947+EE948)*Percapita/30*GI$4+(EC949+EE949)*Crechee/30*GI$4,IF(C946=1,IF(EC946+EC947+EC948+ED946+ED947+ED948+EE946+EE947+EE948+EF946+EF947+EF948&lt;=15,(EC946+EC947+EC948+EE946+EE947+EE948)*Percapita/30*GI$4,IF(EC946+EC947+EC948+ED946+ED947+ED948+EE946+EE947+EE948+EF946+EF947+EF948&gt;=16,Fixo/30*GI$4+(EC946+EC947+EC948+ED946+ED947+ED948+EE946+EE947+EE948+EF946+EF947-16)*Percapita/30*GI$4))))))</f>
        <v>0</v>
      </c>
      <c r="GJ946" s="177">
        <f>IF(C946=4,SUM(EG946+EG947+EG948+EI946+EI947+EI948)*Percapita/30*GJ$4+(EH946+EH947+EH948+EJ946+EJ947+EJ948)*Cadeirante/30*GJ$4,IF(C946=3,IF(EG949+EI949=10,Fixo/30*GJ$4+(EG946+EG947+EG948+EI946+EI947+EI948)*Percapita/30*GJ$4+(EH949+EJ949)*Cadeirante/30*GJ$4,IF(EG949+EI949&lt;=9,(EG949+EI949)*Crechee/30*GJ$4)+(EH949+EJ949)*Cadeirante/30*GJ$4+(EG946+EG947+EG948+EI946+EI947+EI948)*Percapita/30*GJ$4)+IF(EG949+EI949&gt;=11,Fixo/30*GJ$4+(EG949+EI949-10)*Crechee/30*GJ$4,0),IF(C946=2,IF(EH946+EH947+EH948+EH949+EJ946+EJ947+EJ948+EJ949=1,Cadeirante/30*GJ$4,IF(EH946+EH947+EH948+EH949+EJ946+EJ947+EJ948+EJ949=2,Fixo/30*GJ$4,IF(EH946+EH947+EH948+EH949+EJ946+EJ947+EJ948+EJ949&gt;2,Fixo/30*GJ$4+(EH946+EH947+EH948+EH949+EJ946+EJ947+EJ948+EJ949-2)*Cadeirante/30*GJ$4)))+(EG946+EG947+EG948+EI946+EI947+EI948)*Percapita/30*GJ$4+(EG949+EI949)*Crechee/30*GJ$4,IF(C946=1,IF(EG946+EG947+EG948+EH946+EH947+EH948+EI946+EI947+EI948+EJ946+EJ947+EJ948&lt;=15,(EG946+EG947+EG948+EI946+EI947+EI948)*Percapita/30*GJ$4,IF(EG946+EG947+EG948+EH946+EH947+EH948+EI946+EI947+EI948+EJ946+EJ947+EJ948&gt;=16,Fixo/30*GJ$4+(EG946+EG947+EG948+EH946+EH947+EH948+EI946+EI947+EI948+EJ946+EJ947-16)*Percapita/30*GJ$4))))))</f>
        <v>0</v>
      </c>
      <c r="GK946" s="178"/>
      <c r="GL946" s="103">
        <f t="shared" si="1038"/>
        <v>0</v>
      </c>
      <c r="GM946" s="124"/>
      <c r="GN946" s="104">
        <f>SUMIF(V946:V949,"&lt;0")*Cadeirante/30*GN$4+SUMIF(X946:X949,"&lt;0")*Cadeirante/30*GN$4</f>
        <v>0</v>
      </c>
      <c r="GO946" s="104">
        <f>SUMIF(Z946:Z949,"&lt;0")*Cadeirante/30*GO$4+SUMIF(AB946:AB949,"&lt;0")*Cadeirante/30*GO$4</f>
        <v>0</v>
      </c>
      <c r="GP946" s="104">
        <f>SUMIF(AD946:AD949,"&lt;0")*Cadeirante/30*GP$4+SUMIF(AF946:AF949,"&lt;0")*Cadeirante/30*GP$4</f>
        <v>0</v>
      </c>
      <c r="GQ946" s="104">
        <f>SUMIF(AH946:AH949,"&lt;0")*Cadeirante/30*GQ$4+SUMIF(AJ946:AJ949,"&lt;0")*Cadeirante/30*GQ$4</f>
        <v>0</v>
      </c>
      <c r="GR946" s="104">
        <f>SUMIF(AL946:AL949,"&lt;0")*Cadeirante/30*GR$4+SUMIF(AN946:AN949,"&lt;0")*Cadeirante/30*GR$4</f>
        <v>0</v>
      </c>
      <c r="GS946" s="104">
        <f>SUMIF(AP946:AP949,"&lt;0")*Cadeirante/30*GS$4+SUMIF(AR946:AR949,"&lt;0")*Cadeirante/30*GS$4</f>
        <v>0</v>
      </c>
      <c r="GT946" s="104">
        <f>SUMIF(AT946:AT949,"&lt;0")*Cadeirante/30*GT$4+SUMIF(AV946:AV949,"&lt;0")*Cadeirante/30*GT$4</f>
        <v>0</v>
      </c>
      <c r="GU946" s="104">
        <f>SUMIF(AX946:AX949,"&lt;0")*Cadeirante/30*GU$4+SUMIF(AZ946:AZ949,"&lt;0")*Cadeirante/30*GU$4</f>
        <v>0</v>
      </c>
      <c r="GV946" s="104">
        <f>SUMIF(BB946:BB949,"&lt;0")*Cadeirante/30*GV$4+SUMIF(BD946:BD949,"&lt;0")*Cadeirante/30*GV$4</f>
        <v>0</v>
      </c>
      <c r="GW946" s="104">
        <f>SUMIF(BF946:BF949,"&lt;0")*Cadeirante/30*GW$4+SUMIF(BH946:BH949,"&lt;0")*Cadeirante/30*GW$4</f>
        <v>0</v>
      </c>
      <c r="GX946" s="104">
        <f>SUMIF(BJ946:BJ949,"&lt;0")*Cadeirante/30*GX$4+SUMIF(BL946:BL949,"&lt;0")*Cadeirante/30*GX$4</f>
        <v>0</v>
      </c>
      <c r="GY946" s="104">
        <f>SUMIF(BN946:BN949,"&lt;0")*Cadeirante/30*GY$4+SUMIF(BP946:BP949,"&lt;0")*Cadeirante/30*GY$4</f>
        <v>0</v>
      </c>
      <c r="GZ946" s="104">
        <f>SUMIF(BR946:BR949,"&lt;0")*Cadeirante/30*GZ$4+SUMIF(BT946:BT949,"&lt;0")*Cadeirante/30*GZ$4</f>
        <v>0</v>
      </c>
      <c r="HA946" s="104">
        <f>SUMIF(BV946:BV949,"&lt;0")*Cadeirante/30*HA$4+SUMIF(BX946:BX949,"&lt;0")*Cadeirante/30*HA$4</f>
        <v>0</v>
      </c>
      <c r="HB946" s="104">
        <f>SUMIF(BZ946:BZ949,"&lt;0")*Cadeirante/30*HB$4+SUMIF(CB946:CB949,"&lt;0")*Cadeirante/30*HB$4</f>
        <v>0</v>
      </c>
      <c r="HC946" s="104">
        <f>SUMIF(CD946:CD949,"&lt;0")*Cadeirante/30*HC$4+SUMIF(CF946:CF949,"&lt;0")*Cadeirante/30*HC$4</f>
        <v>0</v>
      </c>
      <c r="HD946" s="104">
        <f>SUMIF(CH946:CH949,"&lt;0")*Cadeirante/30*HD$4+SUMIF(CJ946:CJ949,"&lt;0")*Cadeirante/30*HD$4</f>
        <v>0</v>
      </c>
      <c r="HE946" s="104">
        <f>SUMIF(CL946:CL949,"&lt;0")*Cadeirante/30*HE$4+SUMIF(CN946:CN949,"&lt;0")*Cadeirante/30*HE$4</f>
        <v>0</v>
      </c>
      <c r="HF946" s="104">
        <f>SUMIF(CP946:CP949,"&lt;0")*Cadeirante/30*HF$4+SUMIF(CR946:CR949,"&lt;0")*Cadeirante/30*HF$4</f>
        <v>0</v>
      </c>
      <c r="HG946" s="104">
        <f>SUMIF(CT946:CT949,"&lt;0")*Cadeirante/30*HG$4+SUMIF(CV946:CV949,"&lt;0")*Cadeirante/30*HG$4</f>
        <v>0</v>
      </c>
      <c r="HH946" s="104">
        <f>SUMIF(CX946:CX949,"&lt;0")*Cadeirante/30*HH$4+SUMIF(CZ946:CZ949,"&lt;0")*Cadeirante/30*HH$4</f>
        <v>0</v>
      </c>
      <c r="HI946" s="104">
        <f>SUMIF(DB946:DB949,"&lt;0")*Cadeirante/30*HI$4+SUMIF(DD946:DD949,"&lt;0")*Cadeirante/30*HI$4</f>
        <v>0</v>
      </c>
      <c r="HJ946" s="104">
        <f>SUMIF(DF946:DF949,"&lt;0")*Cadeirante/30*HJ$4+SUMIF(DH946:DH949,"&lt;0")*Cadeirante/30*HJ$4</f>
        <v>0</v>
      </c>
      <c r="HK946" s="104">
        <f>SUMIF(DJ946:DJ949,"&lt;0")*Cadeirante/30*HK$4+SUMIF(DL946:DL949,"&lt;0")*Cadeirante/30*HK$4</f>
        <v>0</v>
      </c>
      <c r="HL946" s="104">
        <f>SUMIF(DN946:DN949,"&lt;0")*Cadeirante/30*HL$4+SUMIF(DP946:DP949,"&lt;0")*Cadeirante/30*HL$4</f>
        <v>0</v>
      </c>
      <c r="HM946" s="104">
        <f>SUMIF(DR946:DR949,"&lt;0")*Cadeirante/30*HM$4+SUMIF(DT946:DT949,"&lt;0")*Cadeirante/30*HM$4</f>
        <v>0</v>
      </c>
      <c r="HN946" s="104">
        <f>SUMIF(DV946:DV949,"&lt;0")*Cadeirante/30*HN$4+SUMIF(DX946:DX949,"&lt;0")*Cadeirante/30*HN$4</f>
        <v>0</v>
      </c>
      <c r="HO946" s="104">
        <f>SUMIF(DZ946:DZ949,"&lt;0")*Cadeirante/30*HO$4+SUMIF(EB946:EB949,"&lt;0")*Cadeirante/30*HO$4</f>
        <v>0</v>
      </c>
      <c r="HP946" s="104">
        <f>SUMIF(ED946:ED949,"&lt;0")*Cadeirante/30*HP$4+SUMIF(EF946:EF949,"&lt;0")*Cadeirante/30*HP$4</f>
        <v>0</v>
      </c>
      <c r="HQ946" s="64"/>
      <c r="HR946" s="64"/>
      <c r="HS946" s="64"/>
      <c r="HT946" s="64"/>
      <c r="HU946" s="64"/>
      <c r="HV946" s="64"/>
      <c r="HW946" s="176">
        <v>17629.309999999998</v>
      </c>
      <c r="HX946" s="64"/>
      <c r="HY946" s="280">
        <f>IF(ISTEXT(EM946), VALUE(EM946), EM946)</f>
        <v>0</v>
      </c>
      <c r="HZ946" s="280">
        <f>IF(ISTEXT(EN946), VALUE(EN946), EN946)</f>
        <v>0</v>
      </c>
      <c r="IA946" s="280">
        <f>IF(ISTEXT(EO946), VALUE(EO946), EO946)</f>
        <v>0</v>
      </c>
      <c r="IB946" s="64" t="b">
        <f>HW946=FE946</f>
        <v>0</v>
      </c>
      <c r="IC946" s="64"/>
    </row>
    <row r="947" spans="1:237" s="106" customFormat="1" ht="22.5" customHeight="1" x14ac:dyDescent="0.25">
      <c r="A947" s="368" t="s">
        <v>4022</v>
      </c>
      <c r="B947" s="369" t="s">
        <v>4023</v>
      </c>
      <c r="C947" s="370" t="s">
        <v>3229</v>
      </c>
      <c r="D947" s="371" t="s">
        <v>4011</v>
      </c>
      <c r="E947" s="371" t="s">
        <v>4024</v>
      </c>
      <c r="F947" s="372" t="s">
        <v>3222</v>
      </c>
      <c r="G947" s="372" t="s">
        <v>3223</v>
      </c>
      <c r="H947" s="373" t="s">
        <v>257</v>
      </c>
      <c r="I947" s="374" t="s">
        <v>4025</v>
      </c>
      <c r="J947" s="421" t="s">
        <v>3227</v>
      </c>
      <c r="K947" s="421" t="s">
        <v>3230</v>
      </c>
      <c r="L947" s="329">
        <f>CONTINUA!BV947</f>
        <v>0</v>
      </c>
      <c r="M947" s="329">
        <f>CONTINUA!BW947</f>
        <v>0</v>
      </c>
      <c r="N947" s="657"/>
      <c r="O947" s="658" t="s">
        <v>4247</v>
      </c>
      <c r="P947" s="659" t="s">
        <v>206</v>
      </c>
      <c r="Q947" s="400">
        <v>58</v>
      </c>
      <c r="R947" s="401"/>
      <c r="S947" s="400"/>
      <c r="T947" s="401"/>
      <c r="U947" s="400"/>
      <c r="V947" s="401"/>
      <c r="W947" s="400"/>
      <c r="X947" s="401"/>
      <c r="Y947" s="400"/>
      <c r="Z947" s="401"/>
      <c r="AA947" s="400"/>
      <c r="AB947" s="401"/>
      <c r="AC947" s="400"/>
      <c r="AD947" s="401"/>
      <c r="AE947" s="400"/>
      <c r="AF947" s="401"/>
      <c r="AG947" s="400"/>
      <c r="AH947" s="401"/>
      <c r="AI947" s="400"/>
      <c r="AJ947" s="401"/>
      <c r="AK947" s="400"/>
      <c r="AL947" s="401"/>
      <c r="AM947" s="400"/>
      <c r="AN947" s="401"/>
      <c r="AO947" s="400"/>
      <c r="AP947" s="401"/>
      <c r="AQ947" s="400"/>
      <c r="AR947" s="401"/>
      <c r="AS947" s="400"/>
      <c r="AT947" s="401"/>
      <c r="AU947" s="400"/>
      <c r="AV947" s="401"/>
      <c r="AW947" s="400"/>
      <c r="AX947" s="401"/>
      <c r="AY947" s="400"/>
      <c r="AZ947" s="401"/>
      <c r="BA947" s="400"/>
      <c r="BB947" s="401"/>
      <c r="BC947" s="400">
        <v>6</v>
      </c>
      <c r="BD947" s="401"/>
      <c r="BE947" s="400"/>
      <c r="BF947" s="401"/>
      <c r="BG947" s="400"/>
      <c r="BH947" s="401"/>
      <c r="BI947" s="400"/>
      <c r="BJ947" s="401"/>
      <c r="BK947" s="400"/>
      <c r="BL947" s="401"/>
      <c r="BM947" s="400"/>
      <c r="BN947" s="401"/>
      <c r="BO947" s="400"/>
      <c r="BP947" s="401"/>
      <c r="BQ947" s="400"/>
      <c r="BR947" s="401"/>
      <c r="BS947" s="400"/>
      <c r="BT947" s="401"/>
      <c r="BU947" s="400"/>
      <c r="BV947" s="401"/>
      <c r="BW947" s="400"/>
      <c r="BX947" s="401"/>
      <c r="BY947" s="400"/>
      <c r="BZ947" s="401"/>
      <c r="CA947" s="400"/>
      <c r="CB947" s="401"/>
      <c r="CC947" s="400"/>
      <c r="CD947" s="401"/>
      <c r="CE947" s="400"/>
      <c r="CF947" s="401"/>
      <c r="CG947" s="400"/>
      <c r="CH947" s="401"/>
      <c r="CI947" s="400"/>
      <c r="CJ947" s="401"/>
      <c r="CK947" s="400"/>
      <c r="CL947" s="401"/>
      <c r="CM947" s="400"/>
      <c r="CN947" s="401"/>
      <c r="CO947" s="400"/>
      <c r="CP947" s="401"/>
      <c r="CQ947" s="400"/>
      <c r="CR947" s="401"/>
      <c r="CS947" s="400"/>
      <c r="CT947" s="401"/>
      <c r="CU947" s="400"/>
      <c r="CV947" s="401"/>
      <c r="CW947" s="400"/>
      <c r="CX947" s="401"/>
      <c r="CY947" s="400"/>
      <c r="CZ947" s="401"/>
      <c r="DA947" s="400"/>
      <c r="DB947" s="401"/>
      <c r="DC947" s="400">
        <v>2</v>
      </c>
      <c r="DD947" s="401"/>
      <c r="DE947" s="400"/>
      <c r="DF947" s="401"/>
      <c r="DG947" s="400"/>
      <c r="DH947" s="401"/>
      <c r="DI947" s="400"/>
      <c r="DJ947" s="401"/>
      <c r="DK947" s="400"/>
      <c r="DL947" s="401"/>
      <c r="DM947" s="400"/>
      <c r="DN947" s="401"/>
      <c r="DO947" s="400"/>
      <c r="DP947" s="401"/>
      <c r="DQ947" s="400"/>
      <c r="DR947" s="401"/>
      <c r="DS947" s="400"/>
      <c r="DT947" s="401"/>
      <c r="DU947" s="400"/>
      <c r="DV947" s="401"/>
      <c r="DW947" s="400"/>
      <c r="DX947" s="401"/>
      <c r="DY947" s="400"/>
      <c r="DZ947" s="401"/>
      <c r="EA947" s="400"/>
      <c r="EB947" s="401"/>
      <c r="EC947" s="400"/>
      <c r="ED947" s="401"/>
      <c r="EE947" s="400"/>
      <c r="EF947" s="401"/>
      <c r="EG947" s="400"/>
      <c r="EH947" s="401"/>
      <c r="EI947" s="400"/>
      <c r="EJ947" s="447"/>
      <c r="EK947" s="511"/>
      <c r="EL947" s="514"/>
      <c r="EM947" s="448"/>
      <c r="EN947" s="344"/>
      <c r="EO947" s="345"/>
      <c r="EP947" s="171">
        <f t="shared" si="1030"/>
        <v>58</v>
      </c>
      <c r="EQ947" s="171">
        <f t="shared" si="1031"/>
        <v>0</v>
      </c>
      <c r="ER947" s="171">
        <f t="shared" si="1032"/>
        <v>8</v>
      </c>
      <c r="ES947" s="171">
        <f t="shared" si="1033"/>
        <v>0</v>
      </c>
      <c r="ET947" s="171">
        <f t="shared" si="1034"/>
        <v>0</v>
      </c>
      <c r="EU947" s="171">
        <f t="shared" si="1035"/>
        <v>0</v>
      </c>
      <c r="EV947" s="172">
        <f t="shared" si="1036"/>
        <v>66</v>
      </c>
      <c r="EW947" s="173"/>
      <c r="EX947" s="248">
        <f t="shared" si="1077"/>
        <v>0</v>
      </c>
      <c r="EY947" s="174">
        <f>(L947*regular)+(M947*Cadeirantee)</f>
        <v>0</v>
      </c>
      <c r="EZ947" s="249">
        <f>SUMIF(FG947:GJ947,"&gt;0")</f>
        <v>0</v>
      </c>
      <c r="FA947" s="249">
        <f>SUMIF(FG947:GJ947,"&lt;0")+SUMIF(GN947:HP947,"&lt;0")</f>
        <v>0</v>
      </c>
      <c r="FB947" s="174">
        <v>0</v>
      </c>
      <c r="FC947" s="126">
        <f>N947*km*'VALORES TABELA'!$B$13</f>
        <v>0</v>
      </c>
      <c r="FD947" s="250">
        <f t="shared" ref="FD947:FD950" si="1078">GL947</f>
        <v>0</v>
      </c>
      <c r="FE947" s="105"/>
      <c r="FF947" s="119"/>
      <c r="FG947" s="119"/>
      <c r="FH947" s="119"/>
      <c r="FI947" s="119"/>
      <c r="FJ947" s="119"/>
      <c r="FK947" s="119"/>
      <c r="FL947" s="119"/>
      <c r="FM947" s="119"/>
      <c r="FN947" s="119"/>
      <c r="FO947" s="119"/>
      <c r="FP947" s="119"/>
      <c r="FQ947" s="119"/>
      <c r="FR947" s="119"/>
      <c r="FS947" s="119"/>
      <c r="FT947" s="119"/>
      <c r="FU947" s="119"/>
      <c r="FV947" s="119"/>
      <c r="FW947" s="119"/>
      <c r="FX947" s="119"/>
      <c r="FY947" s="119"/>
      <c r="FZ947" s="119"/>
      <c r="GA947" s="119"/>
      <c r="GB947" s="119"/>
      <c r="GC947" s="119"/>
      <c r="GD947" s="119"/>
      <c r="GE947" s="119"/>
      <c r="GF947" s="119"/>
      <c r="GG947" s="119"/>
      <c r="GH947" s="119"/>
      <c r="GI947" s="119"/>
      <c r="GJ947" s="119"/>
      <c r="GK947" s="251"/>
      <c r="GL947" s="103">
        <f t="shared" si="1038"/>
        <v>0</v>
      </c>
      <c r="GM947" s="124"/>
      <c r="GN947" s="104"/>
      <c r="GO947" s="104"/>
      <c r="GP947" s="104"/>
      <c r="GQ947" s="104"/>
      <c r="GR947" s="104"/>
      <c r="GS947" s="104"/>
      <c r="GT947" s="104"/>
      <c r="GU947" s="104"/>
      <c r="GV947" s="104"/>
      <c r="GW947" s="104"/>
      <c r="GX947" s="104"/>
      <c r="GY947" s="104"/>
      <c r="GZ947" s="104"/>
      <c r="HA947" s="104"/>
      <c r="HB947" s="104"/>
      <c r="HC947" s="104"/>
      <c r="HD947" s="104"/>
      <c r="HE947" s="104"/>
      <c r="HF947" s="104"/>
      <c r="HG947" s="104"/>
      <c r="HH947" s="104"/>
      <c r="HI947" s="104"/>
      <c r="HJ947" s="104"/>
      <c r="HK947" s="104"/>
      <c r="HL947" s="104"/>
      <c r="HM947" s="104"/>
      <c r="HN947" s="104"/>
      <c r="HO947" s="104"/>
      <c r="HP947" s="104"/>
      <c r="HQ947" s="64"/>
      <c r="HR947" s="64"/>
      <c r="HS947" s="64"/>
      <c r="HT947" s="64"/>
      <c r="HU947" s="64"/>
      <c r="HV947" s="64"/>
      <c r="HW947" s="105"/>
      <c r="HX947" s="64"/>
      <c r="HY947" s="280">
        <f t="shared" ref="HY947:HY950" si="1079">IF(ISTEXT(EM947), VALUE(EM947), EM947)</f>
        <v>0</v>
      </c>
      <c r="HZ947" s="280">
        <f t="shared" ref="HZ947:HZ950" si="1080">IF(ISTEXT(EN947), VALUE(EN947), EN947)</f>
        <v>0</v>
      </c>
      <c r="IA947" s="280">
        <f t="shared" ref="IA947:IA950" si="1081">IF(ISTEXT(EO947), VALUE(EO947), EO947)</f>
        <v>0</v>
      </c>
      <c r="IB947" s="64"/>
      <c r="IC947" s="64"/>
    </row>
    <row r="948" spans="1:237" s="106" customFormat="1" ht="22.5" customHeight="1" x14ac:dyDescent="0.25">
      <c r="A948" s="368" t="s">
        <v>4022</v>
      </c>
      <c r="B948" s="369" t="s">
        <v>4023</v>
      </c>
      <c r="C948" s="375" t="s">
        <v>3229</v>
      </c>
      <c r="D948" s="371" t="s">
        <v>4011</v>
      </c>
      <c r="E948" s="371" t="s">
        <v>4024</v>
      </c>
      <c r="F948" s="376" t="s">
        <v>3222</v>
      </c>
      <c r="G948" s="376" t="s">
        <v>3223</v>
      </c>
      <c r="H948" s="373" t="s">
        <v>257</v>
      </c>
      <c r="I948" s="374" t="s">
        <v>4025</v>
      </c>
      <c r="J948" s="421" t="s">
        <v>3227</v>
      </c>
      <c r="K948" s="422" t="s">
        <v>3231</v>
      </c>
      <c r="L948" s="329">
        <f>CONTINUA!BV948</f>
        <v>0</v>
      </c>
      <c r="M948" s="329">
        <f>CONTINUA!BW948</f>
        <v>0</v>
      </c>
      <c r="N948" s="657"/>
      <c r="O948" s="658" t="s">
        <v>4247</v>
      </c>
      <c r="P948" s="659" t="s">
        <v>206</v>
      </c>
      <c r="Q948" s="400"/>
      <c r="R948" s="401"/>
      <c r="S948" s="400"/>
      <c r="T948" s="401"/>
      <c r="U948" s="400"/>
      <c r="V948" s="401"/>
      <c r="W948" s="400"/>
      <c r="X948" s="401"/>
      <c r="Y948" s="400"/>
      <c r="Z948" s="401"/>
      <c r="AA948" s="400"/>
      <c r="AB948" s="401"/>
      <c r="AC948" s="400"/>
      <c r="AD948" s="401"/>
      <c r="AE948" s="400"/>
      <c r="AF948" s="401"/>
      <c r="AG948" s="400"/>
      <c r="AH948" s="401"/>
      <c r="AI948" s="400"/>
      <c r="AJ948" s="401"/>
      <c r="AK948" s="400"/>
      <c r="AL948" s="401"/>
      <c r="AM948" s="400"/>
      <c r="AN948" s="401"/>
      <c r="AO948" s="400"/>
      <c r="AP948" s="401"/>
      <c r="AQ948" s="400"/>
      <c r="AR948" s="401"/>
      <c r="AS948" s="400"/>
      <c r="AT948" s="401"/>
      <c r="AU948" s="400"/>
      <c r="AV948" s="401"/>
      <c r="AW948" s="400"/>
      <c r="AX948" s="401"/>
      <c r="AY948" s="400"/>
      <c r="AZ948" s="401"/>
      <c r="BA948" s="400"/>
      <c r="BB948" s="401"/>
      <c r="BC948" s="400"/>
      <c r="BD948" s="401"/>
      <c r="BE948" s="400"/>
      <c r="BF948" s="401"/>
      <c r="BG948" s="400"/>
      <c r="BH948" s="401"/>
      <c r="BI948" s="400"/>
      <c r="BJ948" s="401"/>
      <c r="BK948" s="400"/>
      <c r="BL948" s="401"/>
      <c r="BM948" s="400"/>
      <c r="BN948" s="401"/>
      <c r="BO948" s="400"/>
      <c r="BP948" s="401"/>
      <c r="BQ948" s="400"/>
      <c r="BR948" s="401"/>
      <c r="BS948" s="400"/>
      <c r="BT948" s="401"/>
      <c r="BU948" s="400"/>
      <c r="BV948" s="401"/>
      <c r="BW948" s="400"/>
      <c r="BX948" s="401"/>
      <c r="BY948" s="400"/>
      <c r="BZ948" s="401"/>
      <c r="CA948" s="400"/>
      <c r="CB948" s="401"/>
      <c r="CC948" s="400"/>
      <c r="CD948" s="401"/>
      <c r="CE948" s="400"/>
      <c r="CF948" s="401"/>
      <c r="CG948" s="400"/>
      <c r="CH948" s="401"/>
      <c r="CI948" s="400"/>
      <c r="CJ948" s="401"/>
      <c r="CK948" s="400"/>
      <c r="CL948" s="401"/>
      <c r="CM948" s="400"/>
      <c r="CN948" s="401"/>
      <c r="CO948" s="400"/>
      <c r="CP948" s="401"/>
      <c r="CQ948" s="400"/>
      <c r="CR948" s="401"/>
      <c r="CS948" s="400"/>
      <c r="CT948" s="401"/>
      <c r="CU948" s="400"/>
      <c r="CV948" s="401"/>
      <c r="CW948" s="400"/>
      <c r="CX948" s="401"/>
      <c r="CY948" s="400"/>
      <c r="CZ948" s="401"/>
      <c r="DA948" s="400"/>
      <c r="DB948" s="401"/>
      <c r="DC948" s="400"/>
      <c r="DD948" s="401"/>
      <c r="DE948" s="400"/>
      <c r="DF948" s="401"/>
      <c r="DG948" s="400"/>
      <c r="DH948" s="401"/>
      <c r="DI948" s="400"/>
      <c r="DJ948" s="401"/>
      <c r="DK948" s="400"/>
      <c r="DL948" s="401"/>
      <c r="DM948" s="400"/>
      <c r="DN948" s="401"/>
      <c r="DO948" s="400"/>
      <c r="DP948" s="401"/>
      <c r="DQ948" s="400"/>
      <c r="DR948" s="401"/>
      <c r="DS948" s="400"/>
      <c r="DT948" s="401"/>
      <c r="DU948" s="400"/>
      <c r="DV948" s="401"/>
      <c r="DW948" s="400"/>
      <c r="DX948" s="401"/>
      <c r="DY948" s="400"/>
      <c r="DZ948" s="401"/>
      <c r="EA948" s="400"/>
      <c r="EB948" s="401"/>
      <c r="EC948" s="400"/>
      <c r="ED948" s="401"/>
      <c r="EE948" s="400"/>
      <c r="EF948" s="401"/>
      <c r="EG948" s="400"/>
      <c r="EH948" s="401"/>
      <c r="EI948" s="400"/>
      <c r="EJ948" s="447"/>
      <c r="EK948" s="511"/>
      <c r="EL948" s="514"/>
      <c r="EM948" s="448"/>
      <c r="EN948" s="344"/>
      <c r="EO948" s="345"/>
      <c r="EP948" s="171">
        <f t="shared" si="1030"/>
        <v>0</v>
      </c>
      <c r="EQ948" s="171">
        <f t="shared" si="1031"/>
        <v>0</v>
      </c>
      <c r="ER948" s="171">
        <f t="shared" si="1032"/>
        <v>0</v>
      </c>
      <c r="ES948" s="171">
        <f t="shared" si="1033"/>
        <v>0</v>
      </c>
      <c r="ET948" s="171">
        <f t="shared" si="1034"/>
        <v>0</v>
      </c>
      <c r="EU948" s="171">
        <f t="shared" si="1035"/>
        <v>0</v>
      </c>
      <c r="EV948" s="172">
        <f t="shared" si="1036"/>
        <v>0</v>
      </c>
      <c r="EW948" s="125"/>
      <c r="EX948" s="248">
        <f t="shared" si="1077"/>
        <v>0</v>
      </c>
      <c r="EY948" s="174">
        <f>(L948*regular)+(M948*Cadeirantee)</f>
        <v>0</v>
      </c>
      <c r="EZ948" s="249">
        <f>SUMIF(FG948:GJ948,"&gt;0")</f>
        <v>0</v>
      </c>
      <c r="FA948" s="249">
        <f>SUMIF(FG948:GJ948,"&lt;0")+SUMIF(GN948:HP948,"&lt;0")</f>
        <v>0</v>
      </c>
      <c r="FB948" s="174">
        <v>0</v>
      </c>
      <c r="FC948" s="126">
        <f>N948*km*'VALORES TABELA'!$B$13</f>
        <v>0</v>
      </c>
      <c r="FD948" s="250">
        <f t="shared" si="1078"/>
        <v>0</v>
      </c>
      <c r="FE948" s="105"/>
      <c r="FF948" s="108"/>
      <c r="FG948" s="108"/>
      <c r="FH948" s="108"/>
      <c r="FI948" s="108"/>
      <c r="FJ948" s="108"/>
      <c r="FK948" s="108"/>
      <c r="FL948" s="108"/>
      <c r="FM948" s="108"/>
      <c r="FN948" s="108"/>
      <c r="FO948" s="108"/>
      <c r="FP948" s="108"/>
      <c r="FQ948" s="108"/>
      <c r="FR948" s="108"/>
      <c r="FS948" s="108"/>
      <c r="FT948" s="108"/>
      <c r="FU948" s="108"/>
      <c r="FV948" s="108"/>
      <c r="FW948" s="108"/>
      <c r="FX948" s="108"/>
      <c r="FY948" s="108"/>
      <c r="FZ948" s="108"/>
      <c r="GA948" s="108"/>
      <c r="GB948" s="108"/>
      <c r="GC948" s="108"/>
      <c r="GD948" s="108"/>
      <c r="GE948" s="108"/>
      <c r="GF948" s="108"/>
      <c r="GG948" s="108"/>
      <c r="GH948" s="108"/>
      <c r="GI948" s="108"/>
      <c r="GJ948" s="108"/>
      <c r="GK948" s="251"/>
      <c r="GL948" s="103">
        <f t="shared" si="1038"/>
        <v>0</v>
      </c>
      <c r="GM948" s="124"/>
      <c r="GN948" s="104"/>
      <c r="GO948" s="104"/>
      <c r="GP948" s="104"/>
      <c r="GQ948" s="104"/>
      <c r="GR948" s="104"/>
      <c r="GS948" s="104"/>
      <c r="GT948" s="104"/>
      <c r="GU948" s="104"/>
      <c r="GV948" s="104"/>
      <c r="GW948" s="104"/>
      <c r="GX948" s="104"/>
      <c r="GY948" s="104"/>
      <c r="GZ948" s="104"/>
      <c r="HA948" s="104"/>
      <c r="HB948" s="104"/>
      <c r="HC948" s="104"/>
      <c r="HD948" s="104"/>
      <c r="HE948" s="104"/>
      <c r="HF948" s="104"/>
      <c r="HG948" s="104"/>
      <c r="HH948" s="104"/>
      <c r="HI948" s="104"/>
      <c r="HJ948" s="104"/>
      <c r="HK948" s="104"/>
      <c r="HL948" s="104"/>
      <c r="HM948" s="104"/>
      <c r="HN948" s="104"/>
      <c r="HO948" s="104"/>
      <c r="HP948" s="104"/>
      <c r="HQ948" s="64"/>
      <c r="HR948" s="64"/>
      <c r="HS948" s="64"/>
      <c r="HT948" s="64"/>
      <c r="HU948" s="64"/>
      <c r="HV948" s="64"/>
      <c r="HW948" s="105"/>
      <c r="HX948" s="64"/>
      <c r="HY948" s="280">
        <f t="shared" si="1079"/>
        <v>0</v>
      </c>
      <c r="HZ948" s="280">
        <f t="shared" si="1080"/>
        <v>0</v>
      </c>
      <c r="IA948" s="280">
        <f t="shared" si="1081"/>
        <v>0</v>
      </c>
      <c r="IB948" s="64"/>
      <c r="IC948" s="64"/>
    </row>
    <row r="949" spans="1:237" s="106" customFormat="1" ht="22.5" customHeight="1" x14ac:dyDescent="0.25">
      <c r="A949" s="368" t="s">
        <v>4022</v>
      </c>
      <c r="B949" s="369" t="s">
        <v>4023</v>
      </c>
      <c r="C949" s="375" t="s">
        <v>3229</v>
      </c>
      <c r="D949" s="371" t="s">
        <v>4011</v>
      </c>
      <c r="E949" s="371" t="s">
        <v>4024</v>
      </c>
      <c r="F949" s="376" t="s">
        <v>3222</v>
      </c>
      <c r="G949" s="376" t="s">
        <v>3223</v>
      </c>
      <c r="H949" s="373" t="s">
        <v>257</v>
      </c>
      <c r="I949" s="374" t="s">
        <v>4025</v>
      </c>
      <c r="J949" s="421" t="s">
        <v>3227</v>
      </c>
      <c r="K949" s="423" t="s">
        <v>3232</v>
      </c>
      <c r="L949" s="329">
        <f>CONTINUA!BV949</f>
        <v>0</v>
      </c>
      <c r="M949" s="329">
        <f>CONTINUA!BW949</f>
        <v>0</v>
      </c>
      <c r="N949" s="657"/>
      <c r="O949" s="658" t="s">
        <v>4247</v>
      </c>
      <c r="P949" s="659" t="s">
        <v>206</v>
      </c>
      <c r="Q949" s="400"/>
      <c r="R949" s="401"/>
      <c r="S949" s="400"/>
      <c r="T949" s="401"/>
      <c r="U949" s="400"/>
      <c r="V949" s="401"/>
      <c r="W949" s="400"/>
      <c r="X949" s="401"/>
      <c r="Y949" s="400"/>
      <c r="Z949" s="401"/>
      <c r="AA949" s="400"/>
      <c r="AB949" s="401"/>
      <c r="AC949" s="400"/>
      <c r="AD949" s="401"/>
      <c r="AE949" s="400"/>
      <c r="AF949" s="401"/>
      <c r="AG949" s="400"/>
      <c r="AH949" s="401"/>
      <c r="AI949" s="400"/>
      <c r="AJ949" s="401"/>
      <c r="AK949" s="400"/>
      <c r="AL949" s="401"/>
      <c r="AM949" s="400"/>
      <c r="AN949" s="401"/>
      <c r="AO949" s="400"/>
      <c r="AP949" s="401"/>
      <c r="AQ949" s="400"/>
      <c r="AR949" s="401"/>
      <c r="AS949" s="400"/>
      <c r="AT949" s="401"/>
      <c r="AU949" s="400"/>
      <c r="AV949" s="401"/>
      <c r="AW949" s="400"/>
      <c r="AX949" s="401"/>
      <c r="AY949" s="400"/>
      <c r="AZ949" s="401"/>
      <c r="BA949" s="400"/>
      <c r="BB949" s="401"/>
      <c r="BC949" s="400"/>
      <c r="BD949" s="401"/>
      <c r="BE949" s="400"/>
      <c r="BF949" s="401"/>
      <c r="BG949" s="400"/>
      <c r="BH949" s="401"/>
      <c r="BI949" s="400"/>
      <c r="BJ949" s="401"/>
      <c r="BK949" s="400"/>
      <c r="BL949" s="401"/>
      <c r="BM949" s="400"/>
      <c r="BN949" s="401"/>
      <c r="BO949" s="400"/>
      <c r="BP949" s="401"/>
      <c r="BQ949" s="400"/>
      <c r="BR949" s="401"/>
      <c r="BS949" s="400"/>
      <c r="BT949" s="401"/>
      <c r="BU949" s="400"/>
      <c r="BV949" s="401"/>
      <c r="BW949" s="400"/>
      <c r="BX949" s="401"/>
      <c r="BY949" s="400"/>
      <c r="BZ949" s="401"/>
      <c r="CA949" s="400"/>
      <c r="CB949" s="401"/>
      <c r="CC949" s="400"/>
      <c r="CD949" s="401"/>
      <c r="CE949" s="400"/>
      <c r="CF949" s="401"/>
      <c r="CG949" s="400"/>
      <c r="CH949" s="401"/>
      <c r="CI949" s="400"/>
      <c r="CJ949" s="401"/>
      <c r="CK949" s="400"/>
      <c r="CL949" s="401"/>
      <c r="CM949" s="400"/>
      <c r="CN949" s="401"/>
      <c r="CO949" s="400"/>
      <c r="CP949" s="401"/>
      <c r="CQ949" s="400"/>
      <c r="CR949" s="401"/>
      <c r="CS949" s="400"/>
      <c r="CT949" s="401"/>
      <c r="CU949" s="400"/>
      <c r="CV949" s="401"/>
      <c r="CW949" s="400"/>
      <c r="CX949" s="401"/>
      <c r="CY949" s="400"/>
      <c r="CZ949" s="401"/>
      <c r="DA949" s="400"/>
      <c r="DB949" s="401"/>
      <c r="DC949" s="400"/>
      <c r="DD949" s="401"/>
      <c r="DE949" s="400"/>
      <c r="DF949" s="401"/>
      <c r="DG949" s="400"/>
      <c r="DH949" s="401"/>
      <c r="DI949" s="400"/>
      <c r="DJ949" s="401"/>
      <c r="DK949" s="400"/>
      <c r="DL949" s="401"/>
      <c r="DM949" s="400"/>
      <c r="DN949" s="401"/>
      <c r="DO949" s="400"/>
      <c r="DP949" s="401"/>
      <c r="DQ949" s="400"/>
      <c r="DR949" s="401"/>
      <c r="DS949" s="400"/>
      <c r="DT949" s="401"/>
      <c r="DU949" s="400"/>
      <c r="DV949" s="401"/>
      <c r="DW949" s="400"/>
      <c r="DX949" s="401"/>
      <c r="DY949" s="400"/>
      <c r="DZ949" s="401"/>
      <c r="EA949" s="400"/>
      <c r="EB949" s="401"/>
      <c r="EC949" s="400"/>
      <c r="ED949" s="401"/>
      <c r="EE949" s="400"/>
      <c r="EF949" s="401"/>
      <c r="EG949" s="400"/>
      <c r="EH949" s="401"/>
      <c r="EI949" s="400"/>
      <c r="EJ949" s="447"/>
      <c r="EK949" s="511"/>
      <c r="EL949" s="514"/>
      <c r="EM949" s="448"/>
      <c r="EN949" s="344"/>
      <c r="EO949" s="345"/>
      <c r="EP949" s="171">
        <f t="shared" si="1030"/>
        <v>0</v>
      </c>
      <c r="EQ949" s="171">
        <f t="shared" si="1031"/>
        <v>0</v>
      </c>
      <c r="ER949" s="171">
        <f t="shared" si="1032"/>
        <v>0</v>
      </c>
      <c r="ES949" s="171">
        <f t="shared" si="1033"/>
        <v>0</v>
      </c>
      <c r="ET949" s="171">
        <f t="shared" si="1034"/>
        <v>0</v>
      </c>
      <c r="EU949" s="171">
        <f t="shared" si="1035"/>
        <v>0</v>
      </c>
      <c r="EV949" s="172">
        <f t="shared" si="1036"/>
        <v>0</v>
      </c>
      <c r="EW949" s="127"/>
      <c r="EX949" s="248">
        <f t="shared" si="1077"/>
        <v>0</v>
      </c>
      <c r="EY949" s="174">
        <f>(L949*regular)+(M949*Cadeirantee)</f>
        <v>0</v>
      </c>
      <c r="EZ949" s="249">
        <f>SUMIF(FG949:GJ949,"&gt;0")</f>
        <v>0</v>
      </c>
      <c r="FA949" s="249">
        <f>SUMIF(FG949:GJ949,"&lt;0")+SUMIF(GN949:HP949,"&lt;0")</f>
        <v>0</v>
      </c>
      <c r="FB949" s="174">
        <v>0</v>
      </c>
      <c r="FC949" s="126">
        <f>N949*km*'VALORES TABELA'!$B$13</f>
        <v>0</v>
      </c>
      <c r="FD949" s="250">
        <f t="shared" si="1078"/>
        <v>0</v>
      </c>
      <c r="FE949" s="105"/>
      <c r="FF949" s="118"/>
      <c r="FG949" s="118"/>
      <c r="FH949" s="118"/>
      <c r="FI949" s="118"/>
      <c r="FJ949" s="118"/>
      <c r="FK949" s="118"/>
      <c r="FL949" s="118"/>
      <c r="FM949" s="118"/>
      <c r="FN949" s="118"/>
      <c r="FO949" s="118"/>
      <c r="FP949" s="118"/>
      <c r="FQ949" s="118"/>
      <c r="FR949" s="118"/>
      <c r="FS949" s="118"/>
      <c r="FT949" s="118"/>
      <c r="FU949" s="118"/>
      <c r="FV949" s="118"/>
      <c r="FW949" s="118"/>
      <c r="FX949" s="118"/>
      <c r="FY949" s="118"/>
      <c r="FZ949" s="118"/>
      <c r="GA949" s="118"/>
      <c r="GB949" s="118"/>
      <c r="GC949" s="118"/>
      <c r="GD949" s="118"/>
      <c r="GE949" s="118"/>
      <c r="GF949" s="118"/>
      <c r="GG949" s="118"/>
      <c r="GH949" s="118"/>
      <c r="GI949" s="118"/>
      <c r="GJ949" s="118"/>
      <c r="GK949" s="252"/>
      <c r="GL949" s="103">
        <f t="shared" si="1038"/>
        <v>0</v>
      </c>
      <c r="GM949" s="124"/>
      <c r="GN949" s="104"/>
      <c r="GO949" s="104"/>
      <c r="GP949" s="104"/>
      <c r="GQ949" s="104"/>
      <c r="GR949" s="104"/>
      <c r="GS949" s="104"/>
      <c r="GT949" s="104"/>
      <c r="GU949" s="104"/>
      <c r="GV949" s="104"/>
      <c r="GW949" s="104"/>
      <c r="GX949" s="104"/>
      <c r="GY949" s="104"/>
      <c r="GZ949" s="104"/>
      <c r="HA949" s="104"/>
      <c r="HB949" s="104"/>
      <c r="HC949" s="104"/>
      <c r="HD949" s="104"/>
      <c r="HE949" s="104"/>
      <c r="HF949" s="104"/>
      <c r="HG949" s="104"/>
      <c r="HH949" s="104"/>
      <c r="HI949" s="104"/>
      <c r="HJ949" s="104"/>
      <c r="HK949" s="104"/>
      <c r="HL949" s="104"/>
      <c r="HM949" s="104"/>
      <c r="HN949" s="104"/>
      <c r="HO949" s="104"/>
      <c r="HP949" s="104"/>
      <c r="HQ949" s="64"/>
      <c r="HR949" s="65"/>
      <c r="HS949" s="65"/>
      <c r="HT949" s="65"/>
      <c r="HU949" s="65"/>
      <c r="HV949" s="65"/>
      <c r="HW949" s="105"/>
      <c r="HX949" s="65"/>
      <c r="HY949" s="280">
        <f t="shared" si="1079"/>
        <v>0</v>
      </c>
      <c r="HZ949" s="280">
        <f t="shared" si="1080"/>
        <v>0</v>
      </c>
      <c r="IA949" s="280">
        <f t="shared" si="1081"/>
        <v>0</v>
      </c>
      <c r="IB949" s="65"/>
      <c r="IC949" s="65"/>
    </row>
    <row r="950" spans="1:237" s="106" customFormat="1" ht="22.5" customHeight="1" thickBot="1" x14ac:dyDescent="0.3">
      <c r="A950" s="377" t="s">
        <v>4022</v>
      </c>
      <c r="B950" s="378" t="s">
        <v>4023</v>
      </c>
      <c r="C950" s="379" t="s">
        <v>3229</v>
      </c>
      <c r="D950" s="380" t="s">
        <v>4011</v>
      </c>
      <c r="E950" s="380" t="s">
        <v>4024</v>
      </c>
      <c r="F950" s="381" t="s">
        <v>3222</v>
      </c>
      <c r="G950" s="381" t="s">
        <v>3223</v>
      </c>
      <c r="H950" s="382" t="s">
        <v>257</v>
      </c>
      <c r="I950" s="383" t="s">
        <v>4025</v>
      </c>
      <c r="J950" s="421" t="s">
        <v>3227</v>
      </c>
      <c r="K950" s="424" t="s">
        <v>60</v>
      </c>
      <c r="L950" s="329">
        <f>CONTINUA!BV950</f>
        <v>0</v>
      </c>
      <c r="M950" s="329">
        <f>CONTINUA!BW950</f>
        <v>0</v>
      </c>
      <c r="N950" s="657"/>
      <c r="O950" s="658" t="s">
        <v>4247</v>
      </c>
      <c r="P950" s="659" t="s">
        <v>206</v>
      </c>
      <c r="Q950" s="400"/>
      <c r="R950" s="401"/>
      <c r="S950" s="400"/>
      <c r="T950" s="401"/>
      <c r="U950" s="400"/>
      <c r="V950" s="401"/>
      <c r="W950" s="400"/>
      <c r="X950" s="401"/>
      <c r="Y950" s="400"/>
      <c r="Z950" s="401"/>
      <c r="AA950" s="400"/>
      <c r="AB950" s="401"/>
      <c r="AC950" s="400"/>
      <c r="AD950" s="401"/>
      <c r="AE950" s="400"/>
      <c r="AF950" s="401"/>
      <c r="AG950" s="400"/>
      <c r="AH950" s="401"/>
      <c r="AI950" s="400"/>
      <c r="AJ950" s="401"/>
      <c r="AK950" s="400"/>
      <c r="AL950" s="401"/>
      <c r="AM950" s="400"/>
      <c r="AN950" s="401"/>
      <c r="AO950" s="400"/>
      <c r="AP950" s="401"/>
      <c r="AQ950" s="400"/>
      <c r="AR950" s="401"/>
      <c r="AS950" s="400"/>
      <c r="AT950" s="401"/>
      <c r="AU950" s="400"/>
      <c r="AV950" s="401"/>
      <c r="AW950" s="400"/>
      <c r="AX950" s="401"/>
      <c r="AY950" s="400"/>
      <c r="AZ950" s="401"/>
      <c r="BA950" s="400"/>
      <c r="BB950" s="401"/>
      <c r="BC950" s="400"/>
      <c r="BD950" s="401"/>
      <c r="BE950" s="400"/>
      <c r="BF950" s="401"/>
      <c r="BG950" s="400"/>
      <c r="BH950" s="401"/>
      <c r="BI950" s="400"/>
      <c r="BJ950" s="401"/>
      <c r="BK950" s="400"/>
      <c r="BL950" s="401"/>
      <c r="BM950" s="400"/>
      <c r="BN950" s="401"/>
      <c r="BO950" s="400"/>
      <c r="BP950" s="401"/>
      <c r="BQ950" s="400"/>
      <c r="BR950" s="401"/>
      <c r="BS950" s="400"/>
      <c r="BT950" s="401"/>
      <c r="BU950" s="400"/>
      <c r="BV950" s="401"/>
      <c r="BW950" s="400"/>
      <c r="BX950" s="401"/>
      <c r="BY950" s="400"/>
      <c r="BZ950" s="401"/>
      <c r="CA950" s="400"/>
      <c r="CB950" s="401"/>
      <c r="CC950" s="400"/>
      <c r="CD950" s="401"/>
      <c r="CE950" s="400"/>
      <c r="CF950" s="401"/>
      <c r="CG950" s="400"/>
      <c r="CH950" s="401"/>
      <c r="CI950" s="400"/>
      <c r="CJ950" s="401"/>
      <c r="CK950" s="400"/>
      <c r="CL950" s="401"/>
      <c r="CM950" s="400"/>
      <c r="CN950" s="401"/>
      <c r="CO950" s="400"/>
      <c r="CP950" s="401"/>
      <c r="CQ950" s="400"/>
      <c r="CR950" s="401"/>
      <c r="CS950" s="400"/>
      <c r="CT950" s="401"/>
      <c r="CU950" s="400"/>
      <c r="CV950" s="401"/>
      <c r="CW950" s="400"/>
      <c r="CX950" s="401"/>
      <c r="CY950" s="400"/>
      <c r="CZ950" s="401"/>
      <c r="DA950" s="400"/>
      <c r="DB950" s="401"/>
      <c r="DC950" s="400"/>
      <c r="DD950" s="401"/>
      <c r="DE950" s="400"/>
      <c r="DF950" s="401"/>
      <c r="DG950" s="400"/>
      <c r="DH950" s="401"/>
      <c r="DI950" s="400"/>
      <c r="DJ950" s="401"/>
      <c r="DK950" s="400"/>
      <c r="DL950" s="401"/>
      <c r="DM950" s="400"/>
      <c r="DN950" s="401"/>
      <c r="DO950" s="400"/>
      <c r="DP950" s="401"/>
      <c r="DQ950" s="400"/>
      <c r="DR950" s="401"/>
      <c r="DS950" s="400"/>
      <c r="DT950" s="401"/>
      <c r="DU950" s="400"/>
      <c r="DV950" s="401"/>
      <c r="DW950" s="400"/>
      <c r="DX950" s="401"/>
      <c r="DY950" s="400"/>
      <c r="DZ950" s="401"/>
      <c r="EA950" s="400"/>
      <c r="EB950" s="401"/>
      <c r="EC950" s="400"/>
      <c r="ED950" s="401"/>
      <c r="EE950" s="400"/>
      <c r="EF950" s="401"/>
      <c r="EG950" s="400"/>
      <c r="EH950" s="401"/>
      <c r="EI950" s="400"/>
      <c r="EJ950" s="447"/>
      <c r="EK950" s="512"/>
      <c r="EL950" s="515"/>
      <c r="EM950" s="450"/>
      <c r="EN950" s="348"/>
      <c r="EO950" s="348"/>
      <c r="EP950" s="179">
        <f t="shared" si="1030"/>
        <v>0</v>
      </c>
      <c r="EQ950" s="179">
        <f t="shared" si="1031"/>
        <v>0</v>
      </c>
      <c r="ER950" s="179">
        <f t="shared" si="1032"/>
        <v>0</v>
      </c>
      <c r="ES950" s="179">
        <f t="shared" si="1033"/>
        <v>0</v>
      </c>
      <c r="ET950" s="179">
        <f t="shared" si="1034"/>
        <v>0</v>
      </c>
      <c r="EU950" s="179">
        <f t="shared" si="1035"/>
        <v>0</v>
      </c>
      <c r="EV950" s="172">
        <f t="shared" si="1036"/>
        <v>0</v>
      </c>
      <c r="EW950" s="253"/>
      <c r="EX950" s="254">
        <v>0</v>
      </c>
      <c r="EY950" s="180">
        <v>0</v>
      </c>
      <c r="EZ950" s="255">
        <v>0</v>
      </c>
      <c r="FA950" s="255">
        <v>0</v>
      </c>
      <c r="FB950" s="180">
        <f>SUM(FF950:GI950)/2</f>
        <v>0</v>
      </c>
      <c r="FC950" s="256">
        <f>N950*km*'VALORES TABELA'!$B$13</f>
        <v>0</v>
      </c>
      <c r="FD950" s="250">
        <f t="shared" si="1078"/>
        <v>0</v>
      </c>
      <c r="FE950" s="257"/>
      <c r="FF950" s="181">
        <f>((Q950+S950)*Percapita)+((R950+T950)*Cadeirante)</f>
        <v>0</v>
      </c>
      <c r="FG950" s="181">
        <f>((U950+W950)*Percapita/30*FG$4)+((V950+X950)*Cadeirante/30*FG$4)</f>
        <v>0</v>
      </c>
      <c r="FH950" s="181">
        <f>((Y950+AA950)*Percapita/30*FH$4)+((Z950+AB950)*Cadeirante/30*FH$4)</f>
        <v>0</v>
      </c>
      <c r="FI950" s="181">
        <f>((AC950+AE950)*Percapita/30*FI$4)+((AD950+AF950)*Cadeirante/30*FI$4)</f>
        <v>0</v>
      </c>
      <c r="FJ950" s="181">
        <f>((AG950+AI950)*Percapita/30*FJ$4)+((AH950+AJ950)*Cadeirante/30*FJ$4)</f>
        <v>0</v>
      </c>
      <c r="FK950" s="181">
        <f>((AK950+AM950)*Percapita/30*FK$4)+((AL950+AN950)*Cadeirante/30*FK$4)</f>
        <v>0</v>
      </c>
      <c r="FL950" s="181">
        <f>((AO950+AQ950)*Percapita/30*FL$4)+((AP950+AR950)*Cadeirante/30*FL$4)</f>
        <v>0</v>
      </c>
      <c r="FM950" s="181">
        <f>((AS950+AU950)*Percapita/30*FM$4)+((AT950+AV950)*Cadeirante/30*FM$4)</f>
        <v>0</v>
      </c>
      <c r="FN950" s="181">
        <f>((AW950+AY950)*Percapita/30*FN$4)+((AX950+AZ950)*Cadeirante/30*FN$4)</f>
        <v>0</v>
      </c>
      <c r="FO950" s="181">
        <f>((BA950+BC950)*Percapita/30*FO$4)+((BB950+BD950)*Cadeirante/30*FO$4)</f>
        <v>0</v>
      </c>
      <c r="FP950" s="181">
        <f>((BE950+BG950)*Percapita/30*FP$4)+((BF950+BH950)*Cadeirante/30*FP$4)</f>
        <v>0</v>
      </c>
      <c r="FQ950" s="181">
        <f>((BI950+BK950)*Percapita/30*FQ$4)+((BJ950+BL950)*Cadeirante/30*FQ$4)</f>
        <v>0</v>
      </c>
      <c r="FR950" s="181">
        <f>((BM950+BO950)*Percapita/30*FR$4)+((BN950+BP950)*Cadeirante/30*FR$4)</f>
        <v>0</v>
      </c>
      <c r="FS950" s="181">
        <f>((BQ950+BS950)*Percapita/30*FS$4)+((BR950+BT950)*Cadeirante/30*FS$4)</f>
        <v>0</v>
      </c>
      <c r="FT950" s="181">
        <f>((BU950+BW950)*Percapita/30*FT$4)+((BV950+BX950)*Cadeirante/30*FT$4)</f>
        <v>0</v>
      </c>
      <c r="FU950" s="181">
        <f>((BY950+CA950)*Percapita/30*FU$4)+((BZ950+CB950)*Cadeirante/30*FU$4)</f>
        <v>0</v>
      </c>
      <c r="FV950" s="181">
        <f>((CC950+CE950)*Percapita/30*FV$4)+((CD950+CF950)*Cadeirante/30*FV$4)</f>
        <v>0</v>
      </c>
      <c r="FW950" s="181">
        <f>((CG950+CI950)*Percapita/30*FW$4)+((CI950+CK950)*Cadeirante/30*FW$4)</f>
        <v>0</v>
      </c>
      <c r="FX950" s="181">
        <f>((CK950+CM950)*Percapita/30*FX$4)+((CL950+CN950)*Cadeirante/30*FX$4)</f>
        <v>0</v>
      </c>
      <c r="FY950" s="181">
        <f>((CO950+CQ950)*Percapita/30*FY$4)+((CP950+CR950)*Cadeirante/30*FY$4)</f>
        <v>0</v>
      </c>
      <c r="FZ950" s="181">
        <f>((CS950+CU950)*Percapita/30*FZ$4)+((CT950+CV950)*Cadeirante/30*FZ$4)</f>
        <v>0</v>
      </c>
      <c r="GA950" s="181">
        <f>((CW950+CY950)*Percapita/30*GA$4)+((CX950+CZ950)*Cadeirante/30*GA$4)</f>
        <v>0</v>
      </c>
      <c r="GB950" s="181">
        <f>((DA950+DC950)*Percapita/30*GB$4)+((DB950+DD950)*Cadeirante/30*GB$4)</f>
        <v>0</v>
      </c>
      <c r="GC950" s="181">
        <f>((DE950+DG950)*Percapita/30*GC$4)+((DF950+DH950)*Cadeirante/30*GC$4)</f>
        <v>0</v>
      </c>
      <c r="GD950" s="181">
        <f>((DI950+DK950)*Percapita/30*GD$4)+((DJ950+DL950)*Cadeirante/30*GD$4)</f>
        <v>0</v>
      </c>
      <c r="GE950" s="181">
        <f>((DM950+DO950)*Percapita/30*GE$4)+((DN950+DP950)*Cadeirante/30*GE$4)</f>
        <v>0</v>
      </c>
      <c r="GF950" s="181">
        <f>((DQ950+DS950)*Percapita/30*GF$4)+((DR950+DT950)*Cadeirante/30*GF$4)</f>
        <v>0</v>
      </c>
      <c r="GG950" s="181">
        <f>((DU950+DW950)*Percapita/30*GG$4)+((DV950+DX950)*Cadeirante/30*GG$4)</f>
        <v>0</v>
      </c>
      <c r="GH950" s="181">
        <f>((DY950+EA950)*Percapita/30*GH$4)+((DZ950+EB950)*Cadeirante/30*GH$4)</f>
        <v>0</v>
      </c>
      <c r="GI950" s="181">
        <f>((EC950+EE950)*Percapita/30*GI$4)+((ED950+EF950)*Cadeirante/30*GI$4)</f>
        <v>0</v>
      </c>
      <c r="GJ950" s="181">
        <f>((EG950+EI950)*Percapita)+((EH950+EJ950)*Cadeirante)</f>
        <v>0</v>
      </c>
      <c r="GK950" s="258"/>
      <c r="GL950" s="103">
        <f t="shared" si="1038"/>
        <v>0</v>
      </c>
      <c r="GM950" s="124"/>
      <c r="GN950" s="182"/>
      <c r="GO950" s="182"/>
      <c r="GP950" s="182"/>
      <c r="GQ950" s="182"/>
      <c r="GR950" s="182"/>
      <c r="GS950" s="182"/>
      <c r="GT950" s="182"/>
      <c r="GU950" s="182"/>
      <c r="GV950" s="182"/>
      <c r="GW950" s="182"/>
      <c r="GX950" s="182"/>
      <c r="GY950" s="182"/>
      <c r="GZ950" s="182"/>
      <c r="HA950" s="182"/>
      <c r="HB950" s="182"/>
      <c r="HC950" s="182"/>
      <c r="HD950" s="182"/>
      <c r="HE950" s="182"/>
      <c r="HF950" s="182"/>
      <c r="HG950" s="182"/>
      <c r="HH950" s="182"/>
      <c r="HI950" s="182"/>
      <c r="HJ950" s="182"/>
      <c r="HK950" s="182"/>
      <c r="HL950" s="182"/>
      <c r="HM950" s="182"/>
      <c r="HN950" s="182"/>
      <c r="HO950" s="182"/>
      <c r="HP950" s="259"/>
      <c r="HQ950" s="64"/>
      <c r="HW950" s="257"/>
      <c r="HY950" s="280">
        <f t="shared" si="1079"/>
        <v>0</v>
      </c>
      <c r="HZ950" s="280">
        <f t="shared" si="1080"/>
        <v>0</v>
      </c>
      <c r="IA950" s="280">
        <f t="shared" si="1081"/>
        <v>0</v>
      </c>
    </row>
    <row r="951" spans="1:237" s="106" customFormat="1" ht="22.5" customHeight="1" x14ac:dyDescent="0.25">
      <c r="A951" t="s">
        <v>4026</v>
      </c>
      <c r="B951" s="522" t="s">
        <v>4027</v>
      </c>
      <c r="C951" s="523">
        <v>1</v>
      </c>
      <c r="D951" s="524" t="s">
        <v>4011</v>
      </c>
      <c r="E951" s="524" t="s">
        <v>4028</v>
      </c>
      <c r="F951" s="525" t="s">
        <v>3222</v>
      </c>
      <c r="G951" s="525" t="s">
        <v>3223</v>
      </c>
      <c r="H951" s="350" t="s">
        <v>257</v>
      </c>
      <c r="I951" s="351" t="s">
        <v>4029</v>
      </c>
      <c r="J951" s="409" t="s">
        <v>3227</v>
      </c>
      <c r="K951" s="410" t="s">
        <v>3228</v>
      </c>
      <c r="L951" s="329">
        <f>CONTINUA!BV951</f>
        <v>0</v>
      </c>
      <c r="M951" s="329">
        <f>CONTINUA!BW951</f>
        <v>0</v>
      </c>
      <c r="N951" s="657"/>
      <c r="O951" s="658" t="s">
        <v>4247</v>
      </c>
      <c r="P951" s="659" t="s">
        <v>206</v>
      </c>
      <c r="Q951" s="400"/>
      <c r="R951" s="401"/>
      <c r="S951" s="400"/>
      <c r="T951" s="401"/>
      <c r="U951" s="400"/>
      <c r="V951" s="401"/>
      <c r="W951" s="400"/>
      <c r="X951" s="401"/>
      <c r="Y951" s="400"/>
      <c r="Z951" s="401"/>
      <c r="AA951" s="400"/>
      <c r="AB951" s="401"/>
      <c r="AC951" s="400"/>
      <c r="AD951" s="401"/>
      <c r="AE951" s="400"/>
      <c r="AF951" s="401"/>
      <c r="AG951" s="400"/>
      <c r="AH951" s="401"/>
      <c r="AI951" s="400"/>
      <c r="AJ951" s="401"/>
      <c r="AK951" s="400"/>
      <c r="AL951" s="401"/>
      <c r="AM951" s="400"/>
      <c r="AN951" s="401"/>
      <c r="AO951" s="400"/>
      <c r="AP951" s="401"/>
      <c r="AQ951" s="400"/>
      <c r="AR951" s="401"/>
      <c r="AS951" s="400"/>
      <c r="AT951" s="401"/>
      <c r="AU951" s="400"/>
      <c r="AV951" s="401"/>
      <c r="AW951" s="400"/>
      <c r="AX951" s="401"/>
      <c r="AY951" s="400"/>
      <c r="AZ951" s="401"/>
      <c r="BA951" s="400"/>
      <c r="BB951" s="401"/>
      <c r="BC951" s="400"/>
      <c r="BD951" s="401"/>
      <c r="BE951" s="400"/>
      <c r="BF951" s="401"/>
      <c r="BG951" s="400"/>
      <c r="BH951" s="401"/>
      <c r="BI951" s="400"/>
      <c r="BJ951" s="401"/>
      <c r="BK951" s="400"/>
      <c r="BL951" s="401"/>
      <c r="BM951" s="400"/>
      <c r="BN951" s="401"/>
      <c r="BO951" s="400"/>
      <c r="BP951" s="401"/>
      <c r="BQ951" s="400"/>
      <c r="BR951" s="401"/>
      <c r="BS951" s="400"/>
      <c r="BT951" s="401"/>
      <c r="BU951" s="400"/>
      <c r="BV951" s="401"/>
      <c r="BW951" s="400"/>
      <c r="BX951" s="401"/>
      <c r="BY951" s="400"/>
      <c r="BZ951" s="401"/>
      <c r="CA951" s="400"/>
      <c r="CB951" s="401"/>
      <c r="CC951" s="400"/>
      <c r="CD951" s="401"/>
      <c r="CE951" s="400"/>
      <c r="CF951" s="401"/>
      <c r="CG951" s="400"/>
      <c r="CH951" s="401"/>
      <c r="CI951" s="400"/>
      <c r="CJ951" s="401"/>
      <c r="CK951" s="400"/>
      <c r="CL951" s="401"/>
      <c r="CM951" s="400"/>
      <c r="CN951" s="401"/>
      <c r="CO951" s="400"/>
      <c r="CP951" s="401"/>
      <c r="CQ951" s="400"/>
      <c r="CR951" s="401"/>
      <c r="CS951" s="400"/>
      <c r="CT951" s="401"/>
      <c r="CU951" s="400"/>
      <c r="CV951" s="401"/>
      <c r="CW951" s="400"/>
      <c r="CX951" s="401"/>
      <c r="CY951" s="400"/>
      <c r="CZ951" s="401"/>
      <c r="DA951" s="400"/>
      <c r="DB951" s="401"/>
      <c r="DC951" s="400"/>
      <c r="DD951" s="401"/>
      <c r="DE951" s="400"/>
      <c r="DF951" s="401"/>
      <c r="DG951" s="400"/>
      <c r="DH951" s="401"/>
      <c r="DI951" s="400"/>
      <c r="DJ951" s="401"/>
      <c r="DK951" s="400"/>
      <c r="DL951" s="401"/>
      <c r="DM951" s="400"/>
      <c r="DN951" s="401"/>
      <c r="DO951" s="400"/>
      <c r="DP951" s="401"/>
      <c r="DQ951" s="400"/>
      <c r="DR951" s="401"/>
      <c r="DS951" s="400"/>
      <c r="DT951" s="401"/>
      <c r="DU951" s="400"/>
      <c r="DV951" s="401"/>
      <c r="DW951" s="400"/>
      <c r="DX951" s="401"/>
      <c r="DY951" s="400"/>
      <c r="DZ951" s="401"/>
      <c r="EA951" s="400"/>
      <c r="EB951" s="401"/>
      <c r="EC951" s="400"/>
      <c r="ED951" s="401"/>
      <c r="EE951" s="400"/>
      <c r="EF951" s="401"/>
      <c r="EG951" s="400"/>
      <c r="EH951" s="401"/>
      <c r="EI951" s="400"/>
      <c r="EJ951" s="447"/>
      <c r="EK951" s="510"/>
      <c r="EL951" s="513"/>
      <c r="EM951" s="520"/>
      <c r="EN951" s="520"/>
      <c r="EO951" s="520"/>
      <c r="EP951" s="171">
        <f t="shared" si="1030"/>
        <v>0</v>
      </c>
      <c r="EQ951" s="171">
        <f t="shared" si="1031"/>
        <v>0</v>
      </c>
      <c r="ER951" s="171">
        <f t="shared" si="1032"/>
        <v>0</v>
      </c>
      <c r="ES951" s="171">
        <f t="shared" si="1033"/>
        <v>0</v>
      </c>
      <c r="ET951" s="171">
        <f t="shared" si="1034"/>
        <v>0</v>
      </c>
      <c r="EU951" s="171">
        <f t="shared" si="1035"/>
        <v>0</v>
      </c>
      <c r="EV951" s="172">
        <f t="shared" si="1036"/>
        <v>0</v>
      </c>
      <c r="EW951" s="367">
        <f>IF(C951=4,IF(MAX(Q951:EJ953)&gt;0,(Especiall/30*(IF(($G951-$F951)=($G$5-$F$5),30,IF(DAY($G951)=31,($G951-$F951),($G951-$F951)+1)))),0),0)</f>
        <v>0</v>
      </c>
      <c r="EX951" s="248">
        <f t="shared" ref="EX951:EX954" si="1082">FF951</f>
        <v>17508.5</v>
      </c>
      <c r="EY951" s="174">
        <f>(L951*regular)+(M951*Cadeirantee)</f>
        <v>0</v>
      </c>
      <c r="EZ951" s="249">
        <f>SUMIF(FG951:GJ951,"&gt;0")</f>
        <v>449.435</v>
      </c>
      <c r="FA951" s="249">
        <f>SUMIF(FG951:GJ951,"&lt;0")+SUMIF(GN951:HP951,"&lt;0")</f>
        <v>0</v>
      </c>
      <c r="FB951" s="174">
        <v>0</v>
      </c>
      <c r="FC951" s="175">
        <f>N951*km*'VALORES TABELA'!$B$13</f>
        <v>0</v>
      </c>
      <c r="FD951" s="250">
        <f>GL951</f>
        <v>0</v>
      </c>
      <c r="FE951" s="176">
        <f>(EW951+EW952+EW953+EW954+EX951+EX952+EX953+EX954+EY951+EY952+EY953+EY954+EY955+EZ951+EZ952+EZ953+EZ954+FA951+FA952+FA953+FA954+FC951+FC952+FC953+FC954+HY951-HZ951-IA951+FD951+FD952+FD953+FD954+FB955)</f>
        <v>18006.135000000002</v>
      </c>
      <c r="FF951" s="177">
        <f>IF(C951=4,SUM(Q951+Q952+Q953+S951+S952+S953)*Percapita/30*FF$4+(R951+R952+R953+T951+T952+T953)*Cadeirante/30*FF$4,IF(C951=3,IF(Q954+S954=10,Fixo/30*FF$4+(Q951+Q952+Q953+S951+S952+S953)*Percapita/30*FF$4+(R954+T954)*Cadeirante/30*FF$4,IF(Q954+S954&lt;=9,(Q954+S954)*Crechee/30*FF$4)+(R954+T954)*Cadeirante/30*FF$4+(Q951+Q952+Q953+S951+S952+S953)*Percapita/30*FF$4)+IF(Q954+S954&gt;=11,Fixo/30*FF$4+(Q954+S954-10)*Crechee/30*FF$4,0),IF(C951=2,IF(R951+R952+R953+R954+T951+T952+T953+T954=1,Cadeirante/30*FF$4,IF(R951+R952+R953+R954+T951+T952+T953+T954=2,Fixo/30*FF$4,IF(R951+R952+R953+R954+T951+T952+T953+T954&gt;2,Fixo/30*FF$4+(R951+R952+R953+R954+T951+T952+T953+T954-2)*Cadeirante/30*FF$4)))+(Q951+Q952+Q953+S951+S952+S953)*Percapita/30*FF$4+(Q954+S954)*Crechee/30*FF$4,IF(C951=1,IF(Q951+Q952+Q953+R951+R952+R953+S951+S952+S953+T951+T952+T953&lt;=15,(Q951+Q952+Q953+S951+S952+S953)*Percapita/30*FF$4,IF(Q951+Q952+Q953+R951+R952+R953+S951+S952+S953+T951+T952+T953&gt;=16,Fixo/30*FF$4+(Q951+Q952+Q953+R951+R952+R953+S951+S952+S953+T951+T952-16)*Percapita/30*FF$4))))))</f>
        <v>17508.5</v>
      </c>
      <c r="FG951" s="177">
        <f>IF(C951=4,SUM(U951+U952+U953+W951+W952+W953)*Percapita/30*FG$4+(V951+V952+V953+X951+X952+X953)*Cadeirante/30*FG$4,IF(C951=3,IF(U954+W954=10,Fixo/30*FG$4+(U951+U952+U953+W951+W952+W953)*Percapita/30*FG$4+(V954+X954)*Cadeirante/30*FG$4,IF(U954+W954&lt;=9,(U954+W954)*Crechee/30*FG$4)+(V954+X954)*Cadeirante/30*FG$4+(U951+U952+U953+W951+W952+W953)*Percapita/30*FG$4)+IF(U954+W954&gt;=11,Fixo/30*FG$4+(U954+W954-10)*Crechee/30*FG$4,0),IF(C951=2,IF(V951+V952+V953+V954+X951+X952+X953+X954=1,Cadeirante/30*FG$4,IF(V951+V952+V953+V954+X951+X952+X953+X954=2,Fixo/30*FG$4,IF(V951+V952+V953+V954+X951+X952+X953+X954&gt;2,Fixo/30*FG$4+(V951+V952+V953+V954+X951+X952+X953+X954-2)*Cadeirante/30*FG$4)))+(U951+U952+U953+W951+W952+W953)*Percapita/30*FG$4+(U954+W954)*Crechee/30*FG$4,IF(C951=1,IF(U951+U952+U953+V951+V952+V953+W951+W952+W953+X951+X952+X953&lt;=15,(U951+U952+U953+W951+W952+W953)*Percapita/30*FG$4,IF(U951+U952+U953+V951+V952+V953+W951+W952+W953+X951+X952+X953&gt;=16,Fixo/30*FG$4+(U951+U952+U953+V951+V952+V953+W951+W952+W953+X951+X952-16)*Percapita/30*FG$4))))))</f>
        <v>0</v>
      </c>
      <c r="FH951" s="177">
        <f>IF(C951=4,SUM(Y951+Y952+Y953+AA951+AA952+AA953)*Percapita/30*FH$4+(Z951+Z952+Z953+AB951+AB952+AB953)*Cadeirante/30*FH$4,IF(C951=3,IF(Y954+AA954=10,Fixo/30*FH$4+(Y951+Y952+Y953+AA951+AA952+AA953)*Percapita/30*FH$4+(Z954+AB954)*Cadeirante/30*FH$4,IF(Y954+AA954&lt;=9,(Y954+AA954)*Crechee/30*FH$4)+(Z954+AB954)*Cadeirante/30*FH$4+(Y951+Y952+Y953+AA951+AA952+AA953)*Percapita/30*FH$4)+IF(Y954+AA954&gt;=11,Fixo/30*FH$4+(Y954+AA954-10)*Crechee/30*FH$4,0),IF(C951=2,IF(Z951+Z952+Z953+Z954+AB951+AB952+AB953+AB954=1,Cadeirante/30*FH$4,IF(Z951+Z952+Z953+Z954+AB951+AB952+AB953+AB954=2,Fixo/30*FH$4,IF(Z951+Z952+Z953+Z954+AB951+AB952+AB953+AB954&gt;2,Fixo/30*FH$4+(Z951+Z952+Z953+Z954+AB951+AB952+AB953+AB954-2)*Cadeirante/30*FH$4)))+(Y951+Y952+Y953+AA951+AA952+AA953)*Percapita/30*FH$4+(Y954+AA954)*Crechee/30*FH$4,IF(C951=1,IF(Y951+Y952+Y953+Z951+Z952+Z953+AA951+AA952+AA953+AB951+AB952+AB953&lt;=15,(Y951+Y952+Y953+AA951+AA952+AA953)*Percapita/30*FH$4,IF(Y951+Y952+Y953+Z951+Z952+Z953+AA951+AA952+AA953+AB951+AB952+AB953&gt;=16,Fixo/30*FH$4+(Y951+Y952+Y953+Z951+Z952+Z953+AA951+AA952+AA953+AB951+AB952-16)*Percapita/30*FH$4))))))</f>
        <v>0</v>
      </c>
      <c r="FI951" s="177">
        <f>IF(C951=4,SUM(AC951+AC952+AC953+AE951+AE952+AE953)*Percapita/30*FI$4+(AD951+AD952+AD953+AF951+AF952+AF953)*Cadeirante/30*FI$4,IF(C951=3,IF(AC954+AE954=10,Fixo/30*FI$4+(AC951+AC952+AC953+AE951+AE952+AE953)*Percapita/30*FI$4+(AD954+AF954)*Cadeirante/30*FI$4,IF(AC954+AE954&lt;=9,(AC954+AE954)*Crechee/30*FI$4)+(AD954+AF954)*Cadeirante/30*FI$4+(AC951+AC952+AC953+AE951+AE952+AE953)*Percapita/30*FI$4)+IF(AC954+AE954&gt;=11,Fixo/30*FI$4+(AC954+AE954-10)*Crechee/30*FI$4,0),IF(C951=2,IF(AD951+AD952+AD953+AD954+AF951+AF952+AF953+AF954=1,Cadeirante/30*FI$4,IF(AD951+AD952+AD953+AD954+AF951+AF952+AF953+AF954=2,Fixo/30*FI$4,IF(AD951+AD952+AD953+AD954+AF951+AF952+AF953+AF954&gt;2,Fixo/30*FI$4+(AD951+AD952+AD953+AD954+AF951+AF952+AF953+AF954-2)*Cadeirante/30*FI$4)))+(AC951+AC952+AC953+AE951+AE952+AE953)*Percapita/30*FI$4+(AC954+AE954)*Crechee/30*FI$4,IF(C951=1,IF(AC951+AC952+AC953+AD951+AD952+AD953+AE951+AE952+AE953+AF951+AF952+AF953&lt;=15,(AC951+AC952+AC953+AE951+AE952+AE953)*Percapita/30*FI$4,IF(AC951+AC952+AC953+AD951+AD952+AD953+AE951+AE952+AE953+AF951+AF952+AF953&gt;=16,Fixo/30*FI$4+(AC951+AC952+AC953+AD951+AD952+AD953+AE951+AE952+AE953+AF951+AF952-16)*Percapita/30*FI$4))))))</f>
        <v>0</v>
      </c>
      <c r="FJ951" s="177">
        <f>IF(C951=4,SUM(AG951+AG952+AG953+AI951+AI952+AI953)*Percapita/30*FJ$4+(AH951+AH952+AH953+AJ951+AJ952+AJ953)*Cadeirante/30*FJ$4,IF(C951=3,IF(AG954+AI954=10,Fixo/30*FJ$4+(AG951+AG952+AG953+AI951+AI952+AI953)*Percapita/30*FJ$4+(AH954+AJ954)*Cadeirante/30*FJ$4,IF(AG954+AI954&lt;=9,(AG954+AI954)*Crechee/30*FJ$4)+(AH954+AJ954)*Cadeirante/30*FJ$4+(AG951+AG952+AG953+AI951+AI952+AI953)*Percapita/30*FJ$4)+IF(AG954+AI954&gt;=11,Fixo/30*FJ$4+(AG954+AI954-10)*Crechee/30*FJ$4,0),IF(C951=2,IF(AH951+AH952+AH953+AH954+AJ951+AJ952+AJ953+AJ954=1,Cadeirante/30*FJ$4,IF(AH951+AH952+AH953+AH954+AJ951+AJ952+AJ953+AJ954=2,Fixo/30*FJ$4,IF(AH951+AH952+AH953+AH954+AJ951+AJ952+AJ953+AJ954&gt;2,Fixo/30*FJ$4+(AH951+AH952+AH953+AH954+AJ951+AJ952+AJ953+AJ954-2)*Cadeirante/30*FJ$4)))+(AG951+AG952+AG953+AI951+AI952+AI953)*Percapita/30*FJ$4+(AG954+AI954)*Crechee/30*FJ$4,IF(C951=1,IF(AG951+AG952+AG953+AH951+AH952+AH953+AI951+AI952+AI953+AJ951+AJ952+AJ953&lt;=15,(AG951+AG952+AG953+AI951+AI952+AI953)*Percapita/30*FJ$4,IF(AG951+AG952+AG953+AH951+AH952+AH953+AI951+AI952+AI953+AJ951+AJ952+AJ953&gt;=16,Fixo/30*FJ$4+(AG951+AG952+AG953+AH951+AH952+AH953+AI951+AI952+AI953+AJ951+AJ952-16)*Percapita/30*FJ$4))))))</f>
        <v>0</v>
      </c>
      <c r="FK951" s="177">
        <f>IF(C951=4,SUM(AK951+AK952+AK953+AM951+AM952+AM953)*Percapita/30*FK$4+(AL951+AL952+AL953+AN951+AN952+AN953)*Cadeirante/30*FK$4,IF(C951=3,IF(AK954+AM954=10,Fixo/30*FK$4+(AK951+AK952+AK953+AM951+AM952+AM953)*Percapita/30*FK$4+(AL954+AN954)*Cadeirante/30*FK$4,IF(AK954+AM954&lt;=9,(AK954+AM954)*Crechee/30*FK$4)+(AL954+AN954)*Cadeirante/30*FK$4+(AK951+AK952+AK953+AM951+AM952+AM953)*Percapita/30*FK$4)+IF(AK954+AM954&gt;=11,Fixo/30*FK$4+(AK954+AM954-10)*Crechee/30*FK$4,0),IF(C951=2,IF(AL951+AL952+AL953+AL954+AN951+AN952+AN953+AN954=1,Cadeirante/30*FK$4,IF(AL951+AL952+AL953+AL954+AN951+AN952+AN953+AN954=2,Fixo/30*FK$4,IF(AL951+AL952+AL953+AL954+AN951+AN952+AN953+AN954&gt;2,Fixo/30*FK$4+(AL951+AL952+AL953+AL954+AN951+AN952+AN953+AN954-2)*Cadeirante/30*FK$4)))+(AK951+AK952+AK953+AM951+AM952+AM953)*Percapita/30*FK$4+(AK954+AM954)*Crechee/30*FK$4,IF(C951=1,IF(AK951+AK952+AK953+AL951+AL952+AL953+AM951+AM952+AM953+AN951+AN952+AN953&lt;=15,(AK951+AK952+AK953+AM951+AM952+AM953)*Percapita/30*FK$4,IF(AK951+AK952+AK953+AL951+AL952+AL953+AM951+AM952+AM953+AN951+AN952+AN953&gt;=16,Fixo/30*FK$4+(AK951+AK952+AK953+AL951+AL952+AL953+AM951+AM952+AM953+AN951+AN952-16)*Percapita/30*FK$4))))))</f>
        <v>0</v>
      </c>
      <c r="FL951" s="177">
        <f>IF(C951=4,SUM(AO951+AO952+AO953+AQ951+AQ952+AQ953)*Percapita/30*FL$4+(AP951+AP952+AP953+AR951+AR952+AR953)*Cadeirante/30*FL$4,IF(C951=3,IF(AO954+AQ954=10,Fixo/30*FL$4+(AO951+AO952+AO953+AQ951+AQ952+AQ953)*Percapita/30*FL$4+(AP954+AR954)*Cadeirante/30*FL$4,IF(AO954+AQ954&lt;=9,(AO954+AQ954)*Crechee/30*FL$4)+(AP954+AR954)*Cadeirante/30*FL$4+(AO951+AO952+AO953+AQ951+AQ952+AQ953)*Percapita/30*FL$4)+IF(AO954+AQ954&gt;=11,Fixo/30*FL$4+(AO954+AQ954-10)*Crechee/30*FL$4,0),IF(C951=2,IF(AP951+AP952+AP953+AP954+AR951+AR952+AR953+AR954=1,Cadeirante/30*FL$4,IF(AP951+AP952+AP953+AP954+AR951+AR952+AR953+AR954=2,Fixo/30*FL$4,IF(AP951+AP952+AP953+AP954+AR951+AR952+AR953+AR954&gt;2,Fixo/30*FL$4+(AP951+AP952+AP953+AP954+AR951+AR952+AR953+AR954-2)*Cadeirante/30*FL$4)))+(AO951+AO952+AO953+AQ951+AQ952+AQ953)*Percapita/30*FL$4+(AO954+AQ954)*Crechee/30*FL$4,IF(C951=1,IF(AO951+AO952+AO953+AP951+AP952+AP953+AQ951+AQ952+AQ953+AR951+AR952+AR953&lt;=15,(AO951+AO952+AO953+AQ951+AQ952+AQ953)*Percapita/30*FL$4,IF(AO951+AO952+AO953+AP951+AP952+AP953+AQ951+AQ952+AQ953+AR951+AR952+AR953&gt;=16,Fixo/30*FL$4+(AO951+AO952+AO953+AP951+AP952+AP953+AQ951+AQ952+AQ953+AR951+AR952-16)*Percapita/30*FL$4))))))</f>
        <v>0</v>
      </c>
      <c r="FM951" s="177">
        <f>IF(C951=4,SUM(AS951+AS952+AS953+AU951+AU952+AU953)*Percapita/30*FM$4+(AT951+AT952+AT953+AV951+AV952+AV953)*Cadeirante/30*FM$4,IF(C951=3,IF(AS954+AU954=10,Fixo/30*FM$4+(AS951+AS952+AS953+AU951+AU952+AU953)*Percapita/30*FM$4+(AT954+AV954)*Cadeirante/30*FM$4,IF(AS954+AU954&lt;=9,(AS954+AU954)*Crechee/30*FM$4)+(AT954+AV954)*Cadeirante/30*FM$4+(AS951+AS952+AS953+AU951+AU952+AU953)*Percapita/30*FM$4)+IF(AS954+AU954&gt;=11,Fixo/30*FM$4+(AS954+AU954-10)*Crechee/30*FM$4,0),IF(C951=2,IF(AT951+AT952+AT953+AT954+AV951+AV952+AV953+AV954=1,Cadeirante/30*FM$4,IF(AT951+AT952+AT953+AT954+AV951+AV952+AV953+AV954=2,Fixo/30*FM$4,IF(AT951+AT952+AT953+AT954+AV951+AV952+AV953+AV954&gt;2,Fixo/30*FM$4+(AT951+AT952+AT953+AT954+AV951+AV952+AV953+AV954-2)*Cadeirante/30*FM$4)))+(AS951+AS952+AS953+AU951+AU952+AU953)*Percapita/30*FM$4+(AS954+AU954)*Crechee/30*FM$4,IF(C951=1,IF(AS951+AS952+AS953+AT951+AT952+AT953+AU951+AU952+AU953+AV951+AV952+AV953&lt;=15,(AS951+AS952+AS953+AU951+AU952+AU953)*Percapita/30*FM$4,IF(AS951+AS952+AS953+AT951+AT952+AT953+AU951+AU952+AU953+AV951+AV952+AV953&gt;=16,Fixo/30*FM$4+(AS951+AS952+AS953+AT951+AT952+AT953+AU951+AU952+AU953+AV951+AV952-16)*Percapita/30*FM$4))))))</f>
        <v>0</v>
      </c>
      <c r="FN951" s="177">
        <f>IF(C951=4,SUM(AW951+AW952+AW953+AY951+AY952+AY953)*Percapita/30*FN$4+(AX951+AX952+AX953+AZ951+AZ952+AZ953)*Cadeirante/30*FN$4,IF(C951=3,IF(AW954+AY954=10,Fixo/30*FN$4+(AW951+AW952+AW953+AY951+AY952+AY953)*Percapita/30*FN$4+(AX954+AZ954)*Cadeirante/30*FN$4,IF(AW954+AY954&lt;=9,(AW954+AY954)*Crechee/30*FN$4)+(AX954+AZ954)*Cadeirante/30*FN$4+(AW951+AW952+AW953+AY951+AY952+AY953)*Percapita/30*FN$4)+IF(AW954+AY954&gt;=11,Fixo/30*FN$4+(AW954+AY954-10)*Crechee/30*FN$4,0),IF(C951=2,IF(AX951+AX952+AX953+AX954+AZ951+AZ952+AZ953+AZ954=1,Cadeirante/30*FN$4,IF(AX951+AX952+AX953+AX954+AZ951+AZ952+AZ953+AZ954=2,Fixo/30*FN$4,IF(AX951+AX952+AX953+AX954+AZ951+AZ952+AZ953+AZ954&gt;2,Fixo/30*FN$4+(AX951+AX952+AX953+AX954+AZ951+AZ952+AZ953+AZ954-2)*Cadeirante/30*FN$4)))+(AW951+AW952+AW953+AY951+AY952+AY953)*Percapita/30*FN$4+(AW954+AY954)*Crechee/30*FN$4,IF(C951=1,IF(AW951+AW952+AW953+AX951+AX952+AX953+AY951+AY952+AY953+AZ951+AZ952+AZ953&lt;=15,(AW951+AW952+AW953+AY951+AY952+AY953)*Percapita/30*FN$4,IF(AW951+AW952+AW953+AX951+AX952+AX953+AY951+AY952+AY953+AZ951+AZ952+AZ953&gt;=16,Fixo/30*FN$4+(AW951+AW952+AW953+AX951+AX952+AX953+AY951+AY952+AY953+AZ951+AZ952-16)*Percapita/30*FN$4))))))</f>
        <v>0</v>
      </c>
      <c r="FO951" s="177">
        <f>IF(C951=4,SUM(BA951+BA952+BA953+BC951+BC952+BC953)*Percapita/30*FO$4+(BB951+BB952+BB953+BD951+BD952+BD953)*Cadeirante/30*FO$4,IF(C951=3,IF(BA954+BC954=10,Fixo/30*FO$4+(BA951+BA952+BA953+BC951+BC952+BC953)*Percapita/30*FO$4+(BB954+BD954)*Cadeirante/30*FO$4,IF(BA954+BC954&lt;=9,(BA954+BC954)*Crechee/30*FO$4)+(BB954+BD954)*Cadeirante/30*FO$4+(BA951+BA952+BA953+BC951+BC952+BC953)*Percapita/30*FO$4)+IF(BA954+BC954&gt;=11,Fixo/30*FO$4+(BA954+BC954-10)*Crechee/30*FO$4,0),IF(C951=2,IF(BB951+BB952+BB953+BB954+BD951+BD952+BD953+BD954=1,Cadeirante/30*FO$4,IF(BB951+BB952+BB953+BB954+BD951+BD952+BD953+BD954=2,Fixo/30*FO$4,IF(BB951+BB952+BB953+BB954+BD951+BD952+BD953+BD954&gt;2,Fixo/30*FO$4+(BB951+BB952+BB953+BB954+BD951+BD952+BD953+BD954-2)*Cadeirante/30*FO$4)))+(BA951+BA952+BA953+BC951+BC952+BC953)*Percapita/30*FO$4+(BA954+BC954)*Crechee/30*FO$4,IF(C951=1,IF(BA951+BA952+BA953+BB951+BB952+BB953+BC951+BC952+BC953+BD951+BD952+BD953&lt;=15,(BA951+BA952+BA953+BC951+BC952+BC953)*Percapita/30*FO$4,IF(BA951+BA952+BA953+BB951+BB952+BB953+BC951+BC952+BC953+BD951+BD952+BD953&gt;=16,Fixo/30*FO$4+(BA951+BA952+BA953+BB951+BB952+BB953+BC951+BC952+BC953+BD951+BD952-16)*Percapita/30*FO$4))))))</f>
        <v>0</v>
      </c>
      <c r="FP951" s="177">
        <f>IF(C951=4,SUM(BE951+BE952+BE953+BG951+BG952+BG953)*Percapita/30*FP$4+(BF951+BF952+BF953+BH951+BH952+BH953)*Cadeirante/30*FP$4,IF(C951=3,IF(BE954+BG954=10,Fixo/30*FP$4+(BE951+BE952+BE953+BG951+BG952+BG953)*Percapita/30*FP$4+(BF954+BH954)*Cadeirante/30*FP$4,IF(BE954+BG954&lt;=9,(BE954+BG954)*Crechee/30*FP$4)+(BF954+BH954)*Cadeirante/30*FP$4+(BE951+BE952+BE953+BG951+BG952+BG953)*Percapita/30*FP$4)+IF(BE954+BG954&gt;=11,Fixo/30*FP$4+(BE954+BG954-10)*Crechee/30*FP$4,0),IF(C951=2,IF(BF951+BF952+BF953+BF954+BH951+BH952+BH953+BH954=1,Cadeirante/30*FP$4,IF(BF951+BF952+BF953+BF954+BH951+BH952+BH953+BH954=2,Fixo/30*FP$4,IF(BF951+BF952+BF953+BF954+BH951+BH952+BH953+BH954&gt;2,Fixo/30*FP$4+(BF951+BF952+BF953+BF954+BH951+BH952+BH953+BH954-2)*Cadeirante/30*FP$4)))+(BE951+BE952+BE953+BG951+BG952+BG953)*Percapita/30*FP$4+(BE954+BG954)*Crechee/30*FP$4,IF(C951=1,IF(BE951+BE952+BE953+BF951+BF952+BF953+BG951+BG952+BG953+BH951+BH952+BH953&lt;=15,(BE951+BE952+BE953+BG951+BG952+BG953)*Percapita/30*FP$4,IF(BE951+BE952+BE953+BF951+BF952+BF953+BG951+BG952+BG953+BH951+BH952+BH953&gt;=16,Fixo/30*FP$4+(BE951+BE952+BE953+BF951+BF952+BF953+BG951+BG952+BG953+BH951+BH952-16)*Percapita/30*FP$4))))))</f>
        <v>0</v>
      </c>
      <c r="FQ951" s="177">
        <f>IF(C951=4,SUM(BI951+BI952+BI953+BK951+BK952+BK953)*Percapita/30*FQ$4+(BJ951+BJ952+BJ953+BL951+BL952+BL953)*Cadeirante/30*FQ$4,IF(C951=3,IF(BI954+BK954=10,Fixo/30*FQ$4+(BI951+BI952+BI953+BK951+BK952+BK953)*Percapita/30*FQ$4+(BJ954+BL954)*Cadeirante/30*FQ$4,IF(BI954+BK954&lt;=9,(BI954+BK954)*Crechee/30*FQ$4)+(BJ954+BL954)*Cadeirante/30*FQ$4+(BI951+BI952+BI953+BK951+BK952+BK953)*Percapita/30*FQ$4)+IF(BI954+BK954&gt;=11,Fixo/30*FQ$4+(BI954+BK954-10)*Crechee/30*FQ$4,0),IF(C951=2,IF(BJ951+BJ952+BJ953+BJ954+BL951+BL952+BL953+BL954=1,Cadeirante/30*FQ$4,IF(BJ951+BJ952+BJ953+BJ954+BL951+BL952+BL953+BL954=2,Fixo/30*FQ$4,IF(BJ951+BJ952+BJ953+BJ954+BL951+BL952+BL953+BL954&gt;2,Fixo/30*FQ$4+(BJ951+BJ952+BJ953+BJ954+BL951+BL952+BL953+BL954-2)*Cadeirante/30*FQ$4)))+(BI951+BI952+BI953+BK951+BK952+BK953)*Percapita/30*FQ$4+(BI954+BK954)*Crechee/30*FQ$4,IF(C951=1,IF(BI951+BI952+BI953+BJ951+BJ952+BJ953+BK951+BK952+BK953+BL951+BL952+BL953&lt;=15,(BI951+BI952+BI953+BK951+BK952+BK953)*Percapita/30*FQ$4,IF(BI951+BI952+BI953+BJ951+BJ952+BJ953+BK951+BK952+BK953+BL951+BL952+BL953&gt;=16,Fixo/30*FQ$4+(BI951+BI952+BI953+BJ951+BJ952+BJ953+BK951+BK952+BK953+BL951+BL952-16)*Percapita/30*FQ$4))))))</f>
        <v>0</v>
      </c>
      <c r="FR951" s="177">
        <f>IF(C951=4,SUM(BM951+BM952+BM953+BO951+BO952+BO953)*Percapita/30*FR$4+(BN951+BN952+BN953+BP951+BP952+BP953)*Cadeirante/30*FR$4,IF(C951=3,IF(BM954+BO954=10,Fixo/30*FR$4+(BM951+BM952+BM953+BO951+BO952+BO953)*Percapita/30*FR$4+(BN954+BP954)*Cadeirante/30*FR$4,IF(BM954+BO954&lt;=9,(BM954+BO954)*Crechee/30*FR$4)+(BN954+BP954)*Cadeirante/30*FR$4+(BM951+BM952+BM953+BO951+BO952+BO953)*Percapita/30*FR$4)+IF(BM954+BO954&gt;=11,Fixo/30*FR$4+(BM954+BO954-10)*Crechee/30*FR$4,0),IF(C951=2,IF(BN951+BN952+BN953+BN954+BP951+BP952+BP953+BP954=1,Cadeirante/30*FR$4,IF(BN951+BN952+BN953+BN954+BP951+BP952+BP953+BP954=2,Fixo/30*FR$4,IF(BN951+BN952+BN953+BN954+BP951+BP952+BP953+BP954&gt;2,Fixo/30*FR$4+(BN951+BN952+BN953+BN954+BP951+BP952+BP953+BP954-2)*Cadeirante/30*FR$4)))+(BM951+BM952+BM953+BO951+BO952+BO953)*Percapita/30*FR$4+(BM954+BO954)*Crechee/30*FR$4,IF(C951=1,IF(BM951+BM952+BM953+BN951+BN952+BN953+BO951+BO952+BO953+BP951+BP952+BP953&lt;=15,(BM951+BM952+BM953+BO951+BO952+BO953)*Percapita/30*FR$4,IF(BM951+BM952+BM953+BN951+BN952+BN953+BO951+BO952+BO953+BP951+BP952+BP953&gt;=16,Fixo/30*FR$4+(BM951+BM952+BM953+BN951+BN952+BN953+BO951+BO952+BO953+BP951+BP952-16)*Percapita/30*FR$4))))))</f>
        <v>0</v>
      </c>
      <c r="FS951" s="177">
        <f>IF(C951=4,SUM(BQ951+BQ952+BQ953+BS951+BS952+BS953)*Percapita/30*FS$4+(BR951+BR952+BR953+BT951+BT952+BT953)*Cadeirante/30*FS$4,IF(C951=3,IF(BQ954+BS954=10,Fixo/30*FS$4+(BQ951+BQ952+BQ953+BS951+BS952+BS953)*Percapita/30*FS$4+(BR954+BT954)*Cadeirante/30*FS$4,IF(BQ954+BS954&lt;=9,(BQ954+BS954)*Crechee/30*FS$4)+(BR954+BT954)*Cadeirante/30*FS$4+(BQ951+BQ952+BQ953+BS951+BS952+BS953)*Percapita/30*FS$4)+IF(BQ954+BS954&gt;=11,Fixo/30*FS$4+(BQ954+BS954-10)*Crechee/30*FS$4,0),IF(C951=2,IF(BR951+BR952+BR953+BR954+BT951+BT952+BT953+BT954=1,Cadeirante/30*FS$4,IF(BR951+BR952+BR953+BR954+BT951+BT952+BT953+BT954=2,Fixo/30*FS$4,IF(BR951+BR952+BR953+BR954+BT951+BT952+BT953+BT954&gt;2,Fixo/30*FS$4+(BR951+BR952+BR953+BR954+BT951+BT952+BT953+BT954-2)*Cadeirante/30*FS$4)))+(BQ951+BQ952+BQ953+BS951+BS952+BS953)*Percapita/30*FS$4+(BQ954+BS954)*Crechee/30*FS$4,IF(C951=1,IF(BQ951+BQ952+BQ953+BR951+BR952+BR953+BS951+BS952+BS953+BT951+BT952+BT953&lt;=15,(BQ951+BQ952+BQ953+BS951+BS952+BS953)*Percapita/30*FS$4,IF(BQ951+BQ952+BQ953+BR951+BR952+BR953+BS951+BS952+BS953+BT951+BT952+BT953&gt;=16,Fixo/30*FS$4+(BQ951+BQ952+BQ953+BR951+BR952+BR953+BS951+BS952+BS953+BT951+BT952-16)*Percapita/30*FS$4))))))</f>
        <v>0</v>
      </c>
      <c r="FT951" s="177">
        <f>IF(C951=4,SUM(BU951+BU952+BU953+BW951+BW952+BW953)*Percapita/30*FT$4+(BV951+BV952+BV953+BX951+BX952+BX953)*Cadeirante/30*FT$4,IF(C951=3,IF(BU954+BW954=10,Fixo/30*FT$4+(BU951+BU952+BU953+BW951+BW952+BW953)*Percapita/30*FT$4+(BV954+BX954)*Cadeirante/30*FT$4,IF(BU954+BW954&lt;=9,(BU954+BW954)*Crechee/30*FT$4)+(BV954+BX954)*Cadeirante/30*FT$4+(BU951+BU952+BU953+BW951+BW952+BW953)*Percapita/30*FT$4)+IF(BU954+BW954&gt;=11,Fixo/30*FT$4+(BU954+BW954-10)*Crechee/30*FT$4,0),IF(C951=2,IF(BV951+BV952+BV953+BV954+BX951+BX952+BX953+BX954=1,Cadeirante/30*FT$4,IF(BV951+BV952+BV953+BV954+BX951+BX952+BX953+BX954=2,Fixo/30*FT$4,IF(BV951+BV952+BV953+BV954+BX951+BX952+BX953+BX954&gt;2,Fixo/30*FT$4+(BV951+BV952+BV953+BV954+BX951+BX952+BX953+BX954-2)*Cadeirante/30*FT$4)))+(BU951+BU952+BU953+BW951+BW952+BW953)*Percapita/30*FT$4+(BU954+BW954)*Crechee/30*FT$4,IF(C951=1,IF(BU951+BU952+BU953+BV951+BV952+BV953+BW951+BW952+BW953+BX951+BX952+BX953&lt;=15,(BU951+BU952+BU953+BW951+BW952+BW953)*Percapita/30*FT$4,IF(BU951+BU952+BU953+BV951+BV952+BV953+BW951+BW952+BW953+BX951+BX952+BX953&gt;=16,Fixo/30*FT$4+(BU951+BU952+BU953+BV951+BV952+BV953+BW951+BW952+BW953+BX951+BX952-16)*Percapita/30*FT$4))))))</f>
        <v>0</v>
      </c>
      <c r="FU951" s="177">
        <f>IF(C951=4,SUM(BY951+BY952+BY953+CA951+CA952+CA953)*Percapita/30*FU$4+(BZ951+BZ952+BZ953+CB951+CB952+CB953)*Cadeirante/30*FU$4,IF(C951=3,IF(BY954+CA954=10,Fixo/30*FU$4+(BY951+BY952+BY953+CA951+CA952+CA953)*Percapita/30*FU$4+(BZ954+CB954)*Cadeirante/30*FU$4,IF(BY954+CA954&lt;=9,(BY954+CA954)*Crechee/30*FU$4)+(BZ954+CB954)*Cadeirante/30*FU$4+(BY951+BY952+BY953+CA951+CA952+CA953)*Percapita/30*FU$4)+IF(BY954+CA954&gt;=11,Fixo/30*FU$4+(BY954+CA954-10)*Crechee/30*FU$4,0),IF(C951=2,IF(BZ951+BZ952+BZ953+BZ954+CB951+CB952+CB953+CB954=1,Cadeirante/30*FU$4,IF(BZ951+BZ952+BZ953+BZ954+CB951+CB952+CB953+CB954=2,Fixo/30*FU$4,IF(BZ951+BZ952+BZ953+BZ954+CB951+CB952+CB953+CB954&gt;2,Fixo/30*FU$4+(BZ951+BZ952+BZ953+BZ954+CB951+CB952+CB953+CB954-2)*Cadeirante/30*FU$4)))+(BY951+BY952+BY953+CA951+CA952+CA953)*Percapita/30*FU$4+(BY954+CA954)*Crechee/30*FU$4,IF(C951=1,IF(BY951+BY952+BY953+BZ951+BZ952+BZ953+CA951+CA952+CA953+CB951+CB952+CB953&lt;=15,(BY951+BY952+BY953+CA951+CA952+CA953)*Percapita/30*FU$4,IF(BY951+BY952+BY953+BZ951+BZ952+BZ953+CA951+CA952+CA953+CB951+CB952+CB953&gt;=16,Fixo/30*FU$4+(BY951+BY952+BY953+BZ951+BZ952+BZ953+CA951+CA952+CA953+CB951+CB952-16)*Percapita/30*FU$4))))))</f>
        <v>192.61500000000001</v>
      </c>
      <c r="FV951" s="177">
        <f>IF(C951=4,SUM(CC951+CC952+CC953+CE951+CE952+CE953)*Percapita/30*FV$4+(CD951+CD952+CD953+CF951+CF952+CF953)*Cadeirante/30*FV$4,IF(C951=3,IF(CC954+CE954=10,Fixo/30*FV$4+(CC951+CC952+CC953+CE951+CE952+CE953)*Percapita/30*FV$4+(CD954+CF954)*Cadeirante/30*FV$4,IF(CC954+CE954&lt;=9,(CC954+CE954)*Crechee/30*FV$4)+(CD954+CF954)*Cadeirante/30*FV$4+(CC951+CC952+CC953+CE951+CE952+CE953)*Percapita/30*FV$4)+IF(CC954+CE954&gt;=11,Fixo/30*FV$4+(CC954+CE954-10)*Crechee/30*FV$4,0),IF(C951=2,IF(CD951+CD952+CD953+CD954+CF951+CF952+CF953+CF954=1,Cadeirante/30*FV$4,IF(CD951+CD952+CD953+CD954+CF951+CF952+CF953+CF954=2,Fixo/30*FV$4,IF(CD951+CD952+CD953+CD954+CF951+CF952+CF953+CF954&gt;2,Fixo/30*FV$4+(CD951+CD952+CD953+CD954+CF951+CF952+CF953+CF954-2)*Cadeirante/30*FV$4)))+(CC951+CC952+CC953+CE951+CE952+CE953)*Percapita/30*FV$4+(CC954+CE954)*Crechee/30*FV$4,IF(C951=1,IF(CC951+CC952+CC953+CD951+CD952+CD953+CE951+CE952+CE953+CF951+CF952+CF953&lt;=15,(CC951+CC952+CC953+CE951+CE952+CE953)*Percapita/30*FV$4,IF(CC951+CC952+CC953+CD951+CD952+CD953+CE951+CE952+CE953+CF951+CF952+CF953&gt;=16,Fixo/30*FV$4+(CC951+CC952+CC953+CD951+CD952+CD953+CE951+CE952+CE953+CF951+CF952-16)*Percapita/30*FV$4))))))</f>
        <v>0</v>
      </c>
      <c r="FW951" s="177">
        <f>IF(C951=4,SUM(CG951+CG952+CG953+CI951+CI952+CI953)*Percapita/30*FW$4+(CH951+CH952+CH953+CJ951+CJ952+CJ953)*Cadeirante/30*FW$4,IF(C951=3,IF(CG954+CI954=10,Fixo/30*FW$4+(CG951+CG952+CG953+CI951+CI952+CI953)*Percapita/30*FW$4+(CH954+CJ954)*Cadeirante/30*FW$4,IF(CG954+CI954&lt;=9,(CG954+CI954)*Crechee/30*FW$4)+(CH954+CJ954)*Cadeirante/30*FW$4+(CG951+CG952+CG953+CI951+CI952+CI953)*Percapita/30*FW$4)+IF(CG954+CI954&gt;=11,Fixo/30*FW$4+(CG954+CI954-10)*Crechee/30*FW$4,0),IF(C951=2,IF(CH951+CH952+CH953+CH954+CJ951+CJ952+CJ953+CJ954=1,Cadeirante/30*FW$4,IF(CH951+CH952+CH953+CH954+CJ951+CJ952+CJ953+CJ954=2,Fixo/30*FW$4,IF(CH951+CH952+CH953+CH954+CJ951+CJ952+CJ953+CJ954&gt;2,Fixo/30*FW$4+(CH951+CH952+CH953+CH954+CJ951+CJ952+CJ953+CJ954-2)*Cadeirante/30*FW$4)))+(CG951+CG952+CG953+CI951+CI952+CI953)*Percapita/30*FW$4+(CG954+CI954)*Crechee/30*FW$4,IF(C951=1,IF(CG951+CG952+CG953+CH951+CH952+CH953+CI951+CI952+CI953+CJ951+CJ952+CJ953&lt;=15,(CG951+CG952+CG953+CI951+CI952+CI953)*Percapita/30*FW$4,IF(CG951+CG952+CG953+CH951+CH952+CH953+CI951+CI952+CI953+CJ951+CJ952+CJ953&gt;=16,Fixo/30*FW$4+(CG951+CG952+CG953+CH951+CH952+CH953+CI951+CI952+CI953+CJ951+CJ952-16)*Percapita/30*FW$4))))))</f>
        <v>0</v>
      </c>
      <c r="FX951" s="177">
        <f>IF(C951=4,SUM(CK951+CK952+CK953+CM951+CM952+CM953)*Percapita/30*FX$4+(CL951+CL952+CL953+CN951+CN952+CN953)*Cadeirante/30*FX$4,IF(C951=3,IF(CK954+CM954=10,Fixo/30*FX$4+(CK951+CK952+CK953+CM951+CM952+CM953)*Percapita/30*FX$4+(CL954+CN954)*Cadeirante/30*FX$4,IF(CK954+CM954&lt;=9,(CK954+CM954)*Crechee/30*FX$4)+(CL954+CN954)*Cadeirante/30*FX$4+(CK951+CK952+CK953+CM951+CM952+CM953)*Percapita/30*FX$4)+IF(CK954+CM954&gt;=11,Fixo/30*FX$4+(CK954+CM954-10)*Crechee/30*FX$4,0),IF(C951=2,IF(CL951+CL952+CL953+CL954+CN951+CN952+CN953+CN954=1,Cadeirante/30*FX$4,IF(CL951+CL952+CL953+CL954+CN951+CN952+CN953+CN954=2,Fixo/30*FX$4,IF(CL951+CL952+CL953+CL954+CN951+CN952+CN953+CN954&gt;2,Fixo/30*FX$4+(CL951+CL952+CL953+CL954+CN951+CN952+CN953+CN954-2)*Cadeirante/30*FX$4)))+(CK951+CK952+CK953+CM951+CM952+CM953)*Percapita/30*FX$4+(CK954+CM954)*Crechee/30*FX$4,IF(C951=1,IF(CK951+CK952+CK953+CL951+CL952+CL953+CM951+CM952+CM953+CN951+CN952+CN953&lt;=15,(CK951+CK952+CK953+CM951+CM952+CM953)*Percapita/30*FX$4,IF(CK951+CK952+CK953+CL951+CL952+CL953+CM951+CM952+CM953+CN951+CN952+CN953&gt;=16,Fixo/30*FX$4+(CK951+CK952+CK953+CL951+CL952+CL953+CM951+CM952+CM953+CN951+CN952-16)*Percapita/30*FX$4))))))</f>
        <v>0</v>
      </c>
      <c r="FY951" s="177">
        <f>IF(C951=4,SUM(CO951+CO952+CO953+CQ951+CQ952+CQ953)*Percapita/30*FY$4+(CP951+CP952+CP953+CR951+CR952+CR953)*Cadeirante/30*FY$4,IF(C951=3,IF(CO954+CQ954=10,Fixo/30*FY$4+(CO951+CO952+CO953+CQ951+CQ952+CQ953)*Percapita/30*FY$4+(CP954+CR954)*Cadeirante/30*FY$4,IF(CO954+CQ954&lt;=9,(CO954+CQ954)*Crechee/30*FY$4)+(CP954+CR954)*Cadeirante/30*FY$4+(CO951+CO952+CO953+CQ951+CQ952+CQ953)*Percapita/30*FY$4)+IF(CO954+CQ954&gt;=11,Fixo/30*FY$4+(CO954+CQ954-10)*Crechee/30*FY$4,0),IF(C951=2,IF(CP951+CP952+CP953+CP954+CR951+CR952+CR953+CR954=1,Cadeirante/30*FY$4,IF(CP951+CP952+CP953+CP954+CR951+CR952+CR953+CR954=2,Fixo/30*FY$4,IF(CP951+CP952+CP953+CP954+CR951+CR952+CR953+CR954&gt;2,Fixo/30*FY$4+(CP951+CP952+CP953+CP954+CR951+CR952+CR953+CR954-2)*Cadeirante/30*FY$4)))+(CO951+CO952+CO953+CQ951+CQ952+CQ953)*Percapita/30*FY$4+(CO954+CQ954)*Crechee/30*FY$4,IF(C951=1,IF(CO951+CO952+CO953+CP951+CP952+CP953+CQ951+CQ952+CQ953+CR951+CR952+CR953&lt;=15,(CO951+CO952+CO953+CQ951+CQ952+CQ953)*Percapita/30*FY$4,IF(CO951+CO952+CO953+CP951+CP952+CP953+CQ951+CQ952+CQ953+CR951+CR952+CR953&gt;=16,Fixo/30*FY$4+(CO951+CO952+CO953+CP951+CP952+CP953+CQ951+CQ952+CQ953+CR951+CR952-16)*Percapita/30*FY$4))))))</f>
        <v>0</v>
      </c>
      <c r="FZ951" s="177">
        <f>IF(C951=4,SUM(CS951+CS952+CS953+CU951+CU952+CU953)*Percapita/30*FZ$4+(CT951+CT952+CT953+CV951+CV952+CV953)*Cadeirante/30*FZ$4,IF(C951=3,IF(CS954+CU954=10,Fixo/30*FZ$4+(CS951+CS952+CS953+CU951+CU952+CU953)*Percapita/30*FZ$4+(CT954+CV954)*Cadeirante/30*FZ$4,IF(CS954+CU954&lt;=9,(CS954+CU954)*Crechee/30*FZ$4)+(CT954+CV954)*Cadeirante/30*FZ$4+(CS951+CS952+CS953+CU951+CU952+CU953)*Percapita/30*FZ$4)+IF(CS954+CU954&gt;=11,Fixo/30*FZ$4+(CS954+CU954-10)*Crechee/30*FZ$4,0),IF(C951=2,IF(CT951+CT952+CT953+CT954+CV951+CV952+CV953+CV954=1,Cadeirante/30*FZ$4,IF(CT951+CT952+CT953+CT954+CV951+CV952+CV953+CV954=2,Fixo/30*FZ$4,IF(CT951+CT952+CT953+CT954+CV951+CV952+CV953+CV954&gt;2,Fixo/30*FZ$4+(CT951+CT952+CT953+CT954+CV951+CV952+CV953+CV954-2)*Cadeirante/30*FZ$4)))+(CS951+CS952+CS953+CU951+CU952+CU953)*Percapita/30*FZ$4+(CS954+CU954)*Crechee/30*FZ$4,IF(C951=1,IF(CS951+CS952+CS953+CT951+CT952+CT953+CU951+CU952+CU953+CV951+CV952+CV953&lt;=15,(CS951+CS952+CS953+CU951+CU952+CU953)*Percapita/30*FZ$4,IF(CS951+CS952+CS953+CT951+CT952+CT953+CU951+CU952+CU953+CV951+CV952+CV953&gt;=16,Fixo/30*FZ$4+(CS951+CS952+CS953+CT951+CT952+CT953+CU951+CU952+CU953+CV951+CV952-16)*Percapita/30*FZ$4))))))</f>
        <v>0</v>
      </c>
      <c r="GA951" s="177">
        <f>IF(C951=4,SUM(CW951+CW952+CW953+CY951+CY952+CY953)*Percapita/30*GA$4+(CX951+CX952+CX953+CZ951+CZ952+CZ953)*Cadeirante/30*GA$4,IF(C951=3,IF(CW954+CY954=10,Fixo/30*GA$4+(CW951+CW952+CW953+CY951+CY952+CY953)*Percapita/30*GA$4+(CX954+CZ954)*Cadeirante/30*GA$4,IF(CW954+CY954&lt;=9,(CW954+CY954)*Crechee/30*GA$4)+(CX954+CZ954)*Cadeirante/30*GA$4+(CW951+CW952+CW953+CY951+CY952+CY953)*Percapita/30*GA$4)+IF(CW954+CY954&gt;=11,Fixo/30*GA$4+(CW954+CY954-10)*Crechee/30*GA$4,0),IF(C951=2,IF(CX951+CX952+CX953+CX954+CZ951+CZ952+CZ953+CZ954=1,Cadeirante/30*GA$4,IF(CX951+CX952+CX953+CX954+CZ951+CZ952+CZ953+CZ954=2,Fixo/30*GA$4,IF(CX951+CX952+CX953+CX954+CZ951+CZ952+CZ953+CZ954&gt;2,Fixo/30*GA$4+(CX951+CX952+CX953+CX954+CZ951+CZ952+CZ953+CZ954-2)*Cadeirante/30*GA$4)))+(CW951+CW952+CW953+CY951+CY952+CY953)*Percapita/30*GA$4+(CW954+CY954)*Crechee/30*GA$4,IF(C951=1,IF(CW951+CW952+CW953+CX951+CX952+CX953+CY951+CY952+CY953+CZ951+CZ952+CZ953&lt;=15,(CW951+CW952+CW953+CY951+CY952+CY953)*Percapita/30*GA$4,IF(CW951+CW952+CW953+CX951+CX952+CX953+CY951+CY952+CY953+CZ951+CZ952+CZ953&gt;=16,Fixo/30*GA$4+(CW951+CW952+CW953+CX951+CX952+CX953+CY951+CY952+CY953+CZ951+CZ952-16)*Percapita/30*GA$4))))))</f>
        <v>0</v>
      </c>
      <c r="GB951" s="177">
        <f>IF(C951=4,SUM(DA951+DA952+DA953+DC951+DC952+DC953)*Percapita/30*GB$4+(DB951+DB952+DB953+DD951+DD952+DD953)*Cadeirante/30*GB$4,IF(C951=3,IF(DA954+DC954=10,Fixo/30*GB$4+(DA951+DA952+DA953+DC951+DC952+DC953)*Percapita/30*GB$4+(DB954+DD954)*Cadeirante/30*GB$4,IF(DA954+DC954&lt;=9,(DA954+DC954)*Crechee/30*GB$4)+(DB954+DD954)*Cadeirante/30*GB$4+(DA951+DA952+DA953+DC951+DC952+DC953)*Percapita/30*GB$4)+IF(DA954+DC954&gt;=11,Fixo/30*GB$4+(DA954+DC954-10)*Crechee/30*GB$4,0),IF(C951=2,IF(DB951+DB952+DB953+DB954+DD951+DD952+DD953+DD954=1,Cadeirante/30*GB$4,IF(DB951+DB952+DB953+DB954+DD951+DD952+DD953+DD954=2,Fixo/30*GB$4,IF(DB951+DB952+DB953+DB954+DD951+DD952+DD953+DD954&gt;2,Fixo/30*GB$4+(DB951+DB952+DB953+DB954+DD951+DD952+DD953+DD954-2)*Cadeirante/30*GB$4)))+(DA951+DA952+DA953+DC951+DC952+DC953)*Percapita/30*GB$4+(DA954+DC954)*Crechee/30*GB$4,IF(C951=1,IF(DA951+DA952+DA953+DB951+DB952+DB953+DC951+DC952+DC953+DD951+DD952+DD953&lt;=15,(DA951+DA952+DA953+DC951+DC952+DC953)*Percapita/30*GB$4,IF(DA951+DA952+DA953+DB951+DB952+DB953+DC951+DC952+DC953+DD951+DD952+DD953&gt;=16,Fixo/30*GB$4+(DA951+DA952+DA953+DB951+DB952+DB953+DC951+DC952+DC953+DD951+DD952-16)*Percapita/30*GB$4))))))</f>
        <v>0</v>
      </c>
      <c r="GC951" s="177">
        <f>IF(C951=4,SUM(DE951+DE952+DE953+DG951+DG952+DG953)*Percapita/30*GC$4+(DF951+DF952+DF953+DH951+DH952+DH953)*Cadeirante/30*GC$4,IF(C951=3,IF(DE954+DG954=10,Fixo/30*GC$4+(DE951+DE952+DE953+DG951+DG952+DG953)*Percapita/30*GC$4+(DF954+DH954)*Cadeirante/30*GC$4,IF(DE954+DG954&lt;=9,(DE954+DG954)*Crechee/30*GC$4)+(DF954+DH954)*Cadeirante/30*GC$4+(DE951+DE952+DE953+DG951+DG952+DG953)*Percapita/30*GC$4)+IF(DE954+DG954&gt;=11,Fixo/30*GC$4+(DE954+DG954-10)*Crechee/30*GC$4,0),IF(C951=2,IF(DF951+DF952+DF953+DF954+DH951+DH952+DH953+DH954=1,Cadeirante/30*GC$4,IF(DF951+DF952+DF953+DF954+DH951+DH952+DH953+DH954=2,Fixo/30*GC$4,IF(DF951+DF952+DF953+DF954+DH951+DH952+DH953+DH954&gt;2,Fixo/30*GC$4+(DF951+DF952+DF953+DF954+DH951+DH952+DH953+DH954-2)*Cadeirante/30*GC$4)))+(DE951+DE952+DE953+DG951+DG952+DG953)*Percapita/30*GC$4+(DE954+DG954)*Crechee/30*GC$4,IF(C951=1,IF(DE951+DE952+DE953+DF951+DF952+DF953+DG951+DG952+DG953+DH951+DH952+DH953&lt;=15,(DE951+DE952+DE953+DG951+DG952+DG953)*Percapita/30*GC$4,IF(DE951+DE952+DE953+DF951+DF952+DF953+DG951+DG952+DG953+DH951+DH952+DH953&gt;=16,Fixo/30*GC$4+(DE951+DE952+DE953+DF951+DF952+DF953+DG951+DG952+DG953+DH951+DH952-16)*Percapita/30*GC$4))))))</f>
        <v>0</v>
      </c>
      <c r="GD951" s="177">
        <f>IF(C951=4,SUM(DI951+DI952+DI953+DK951+DK952+DK953)*Percapita/30*GD$4+(DJ951+DJ952+DJ953+DL951+DL952+DL953)*Cadeirante/30*GD$4,IF(C951=3,IF(DI954+DK954=10,Fixo/30*GD$4+(DI951+DI952+DI953+DK951+DK952+DK953)*Percapita/30*GD$4+(DJ954+DL954)*Cadeirante/30*GD$4,IF(DI954+DK954&lt;=9,(DI954+DK954)*Crechee/30*GD$4)+(DJ954+DL954)*Cadeirante/30*GD$4+(DI951+DI952+DI953+DK951+DK952+DK953)*Percapita/30*GD$4)+IF(DI954+DK954&gt;=11,Fixo/30*GD$4+(DI954+DK954-10)*Crechee/30*GD$4,0),IF(C951=2,IF(DJ951+DJ952+DJ953+DJ954+DL951+DL952+DL953+DL954=1,Cadeirante/30*GD$4,IF(DJ951+DJ952+DJ953+DJ954+DL951+DL952+DL953+DL954=2,Fixo/30*GD$4,IF(DJ951+DJ952+DJ953+DJ954+DL951+DL952+DL953+DL954&gt;2,Fixo/30*GD$4+(DJ951+DJ952+DJ953+DJ954+DL951+DL952+DL953+DL954-2)*Cadeirante/30*GD$4)))+(DI951+DI952+DI953+DK951+DK952+DK953)*Percapita/30*GD$4+(DI954+DK954)*Crechee/30*GD$4,IF(C951=1,IF(DI951+DI952+DI953+DJ951+DJ952+DJ953+DK951+DK952+DK953+DL951+DL952+DL953&lt;=15,(DI951+DI952+DI953+DK951+DK952+DK953)*Percapita/30*GD$4,IF(DI951+DI952+DI953+DJ951+DJ952+DJ953+DK951+DK952+DK953+DL951+DL952+DL953&gt;=16,Fixo/30*GD$4+(DI951+DI952+DI953+DJ951+DJ952+DJ953+DK951+DK952+DK953+DL951+DL952-16)*Percapita/30*GD$4))))))</f>
        <v>0</v>
      </c>
      <c r="GE951" s="177">
        <f>IF(C951=4,SUM(DM951+DM952+DM953+DO951+DO952+DO953)*Percapita/30*GE$4+(DN951+DN952+DN953+DP951+DP952+DP953)*Cadeirante/30*GE$4,IF(C951=3,IF(DM954+DO954=10,Fixo/30*GE$4+(DM951+DM952+DM953+DO951+DO952+DO953)*Percapita/30*GE$4+(DN954+DP954)*Cadeirante/30*GE$4,IF(DM954+DO954&lt;=9,(DM954+DO954)*Crechee/30*GE$4)+(DN954+DP954)*Cadeirante/30*GE$4+(DM951+DM952+DM953+DO951+DO952+DO953)*Percapita/30*GE$4)+IF(DM954+DO954&gt;=11,Fixo/30*GE$4+(DM954+DO954-10)*Crechee/30*GE$4,0),IF(C951=2,IF(DN951+DN952+DN953+DN954+DP951+DP952+DP953+DP954=1,Cadeirante/30*GE$4,IF(DN951+DN952+DN953+DN954+DP951+DP952+DP953+DP954=2,Fixo/30*GE$4,IF(DN951+DN952+DN953+DN954+DP951+DP952+DP953+DP954&gt;2,Fixo/30*GE$4+(DN951+DN952+DN953+DN954+DP951+DP952+DP953+DP954-2)*Cadeirante/30*GE$4)))+(DM951+DM952+DM953+DO951+DO952+DO953)*Percapita/30*GE$4+(DM954+DO954)*Crechee/30*GE$4,IF(C951=1,IF(DM951+DM952+DM953+DN951+DN952+DN953+DO951+DO952+DO953+DP951+DP952+DP953&lt;=15,(DM951+DM952+DM953+DO951+DO952+DO953)*Percapita/30*GE$4,IF(DM951+DM952+DM953+DN951+DN952+DN953+DO951+DO952+DO953+DP951+DP952+DP953&gt;=16,Fixo/30*GE$4+(DM951+DM952+DM953+DN951+DN952+DN953+DO951+DO952+DO953+DP951+DP952-16)*Percapita/30*GE$4))))))</f>
        <v>0</v>
      </c>
      <c r="GF951" s="177">
        <f>IF(C951=4,SUM(DQ951+DQ952+DQ953+DS951+DS952+DS953)*Percapita/30*GF$4+(DR951+DR952+DR953+DT951+DT952+DT953)*Cadeirante/30*GF$4,IF(C951=3,IF(DQ954+DS954=10,Fixo/30*GF$4+(DQ951+DQ952+DQ953+DS951+DS952+DS953)*Percapita/30*GF$4+(DR954+DT954)*Cadeirante/30*GF$4,IF(DQ954+DS954&lt;=9,(DQ954+DS954)*Crechee/30*GF$4)+(DR954+DT954)*Cadeirante/30*GF$4+(DQ951+DQ952+DQ953+DS951+DS952+DS953)*Percapita/30*GF$4)+IF(DQ954+DS954&gt;=11,Fixo/30*GF$4+(DQ954+DS954-10)*Crechee/30*GF$4,0),IF(C951=2,IF(DR951+DR952+DR953+DR954+DT951+DT952+DT953+DT954=1,Cadeirante/30*GF$4,IF(DR951+DR952+DR953+DR954+DT951+DT952+DT953+DT954=2,Fixo/30*GF$4,IF(DR951+DR952+DR953+DR954+DT951+DT952+DT953+DT954&gt;2,Fixo/30*GF$4+(DR951+DR952+DR953+DR954+DT951+DT952+DT953+DT954-2)*Cadeirante/30*GF$4)))+(DQ951+DQ952+DQ953+DS951+DS952+DS953)*Percapita/30*GF$4+(DQ954+DS954)*Crechee/30*GF$4,IF(C951=1,IF(DQ951+DQ952+DQ953+DR951+DR952+DR953+DS951+DS952+DS953+DT951+DT952+DT953&lt;=15,(DQ951+DQ952+DQ953+DS951+DS952+DS953)*Percapita/30*GF$4,IF(DQ951+DQ952+DQ953+DR951+DR952+DR953+DS951+DS952+DS953+DT951+DT952+DT953&gt;=16,Fixo/30*GF$4+(DQ951+DQ952+DQ953+DR951+DR952+DR953+DS951+DS952+DS953+DT951+DT952-16)*Percapita/30*GF$4))))))</f>
        <v>256.82</v>
      </c>
      <c r="GG951" s="177">
        <f>IF(C951=4,SUM(DU951+DU952+DU953+DW951+DW952+DW953)*Percapita/30*GG$4+(DV951+DV952+DV953+DX951+DX952+DX953)*Cadeirante/30*GG$4,IF(C951=3,IF(DU954+DW954=10,Fixo/30*GG$4+(DU951+DU952+DU953+DW951+DW952+DW953)*Percapita/30*GG$4+(DV954+DX954)*Cadeirante/30*GG$4,IF(DU954+DW954&lt;=9,(DU954+DW954)*Crechee/30*GG$4)+(DV954+DX954)*Cadeirante/30*GG$4+(DU951+DU952+DU953+DW951+DW952+DW953)*Percapita/30*GG$4)+IF(DU954+DW954&gt;=11,Fixo/30*GG$4+(DU954+DW954-10)*Crechee/30*GG$4,0),IF(C951=2,IF(DV951+DV952+DV953+DV954+DX951+DX952+DX953+DX954=1,Cadeirante/30*GG$4,IF(DV951+DV952+DV953+DV954+DX951+DX952+DX953+DX954=2,Fixo/30*GG$4,IF(DV951+DV952+DV953+DV954+DX951+DX952+DX953+DX954&gt;2,Fixo/30*GG$4+(DV951+DV952+DV953+DV954+DX951+DX952+DX953+DX954-2)*Cadeirante/30*GG$4)))+(DU951+DU952+DU953+DW951+DW952+DW953)*Percapita/30*GG$4+(DU954+DW954)*Crechee/30*GG$4,IF(C951=1,IF(DU951+DU952+DU953+DV951+DV952+DV953+DW951+DW952+DW953+DX951+DX952+DX953&lt;=15,(DU951+DU952+DU953+DW951+DW952+DW953)*Percapita/30*GG$4,IF(DU951+DU952+DU953+DV951+DV952+DV953+DW951+DW952+DW953+DX951+DX952+DX953&gt;=16,Fixo/30*GG$4+(DU951+DU952+DU953+DV951+DV952+DV953+DW951+DW952+DW953+DX951+DX952-16)*Percapita/30*GG$4))))))</f>
        <v>0</v>
      </c>
      <c r="GH951" s="177">
        <f>IF(C951=4,SUM(DY951+DY952+DY953+EA951+EA952+EA953)*Percapita/30*GH$4+(DZ951+DZ952+DZ953+EB951+EB952+EB953)*Cadeirante/30*GH$4,IF(C951=3,IF(DY954+EA954=10,Fixo/30*GH$4+(DY951+DY952+DY953+EA951+EA952+EA953)*Percapita/30*GH$4+(DZ954+EB954)*Cadeirante/30*GH$4,IF(DY954+EA954&lt;=9,(DY954+EA954)*Crechee/30*GH$4)+(DZ954+EB954)*Cadeirante/30*GH$4+(DY951+DY952+DY953+EA951+EA952+EA953)*Percapita/30*GH$4)+IF(DY954+EA954&gt;=11,Fixo/30*GH$4+(DY954+EA954-10)*Crechee/30*GH$4,0),IF(C951=2,IF(DZ951+DZ952+DZ953+DZ954+EB951+EB952+EB953+EB954=1,Cadeirante/30*GH$4,IF(DZ951+DZ952+DZ953+DZ954+EB951+EB952+EB953+EB954=2,Fixo/30*GH$4,IF(DZ951+DZ952+DZ953+DZ954+EB951+EB952+EB953+EB954&gt;2,Fixo/30*GH$4+(DZ951+DZ952+DZ953+DZ954+EB951+EB952+EB953+EB954-2)*Cadeirante/30*GH$4)))+(DY951+DY952+DY953+EA951+EA952+EA953)*Percapita/30*GH$4+(DY954+EA954)*Crechee/30*GH$4,IF(C951=1,IF(DY951+DY952+DY953+DZ951+DZ952+DZ953+EA951+EA952+EA953+EB951+EB952+EB953&lt;=15,(DY951+DY952+DY953+EA951+EA952+EA953)*Percapita/30*GH$4,IF(DY951+DY952+DY953+DZ951+DZ952+DZ953+EA951+EA952+EA953+EB951+EB952+EB953&gt;=16,Fixo/30*GH$4+(DY951+DY952+DY953+DZ951+DZ952+DZ953+EA951+EA952+EA953+EB951+EB952-16)*Percapita/30*GH$4))))))</f>
        <v>0</v>
      </c>
      <c r="GI951" s="177">
        <f>IF(C951=4,SUM(EC951+EC952+EC953+EE951+EE952+EE953)*Percapita/30*GI$4+(ED951+ED952+ED953+EF951+EF952+EF953)*Cadeirante/30*GI$4,IF(C951=3,IF(EC954+EE954=10,Fixo/30*GI$4+(EC951+EC952+EC953+EE951+EE952+EE953)*Percapita/30*GI$4+(ED954+EF954)*Cadeirante/30*GI$4,IF(EC954+EE954&lt;=9,(EC954+EE954)*Crechee/30*GI$4)+(ED954+EF954)*Cadeirante/30*GI$4+(EC951+EC952+EC953+EE951+EE952+EE953)*Percapita/30*GI$4)+IF(EC954+EE954&gt;=11,Fixo/30*GI$4+(EC954+EE954-10)*Crechee/30*GI$4,0),IF(C951=2,IF(ED951+ED952+ED953+ED954+EF951+EF952+EF953+EF954=1,Cadeirante/30*GI$4,IF(ED951+ED952+ED953+ED954+EF951+EF952+EF953+EF954=2,Fixo/30*GI$4,IF(ED951+ED952+ED953+ED954+EF951+EF952+EF953+EF954&gt;2,Fixo/30*GI$4+(ED951+ED952+ED953+ED954+EF951+EF952+EF953+EF954-2)*Cadeirante/30*GI$4)))+(EC951+EC952+EC953+EE951+EE952+EE953)*Percapita/30*GI$4+(EC954+EE954)*Crechee/30*GI$4,IF(C951=1,IF(EC951+EC952+EC953+ED951+ED952+ED953+EE951+EE952+EE953+EF951+EF952+EF953&lt;=15,(EC951+EC952+EC953+EE951+EE952+EE953)*Percapita/30*GI$4,IF(EC951+EC952+EC953+ED951+ED952+ED953+EE951+EE952+EE953+EF951+EF952+EF953&gt;=16,Fixo/30*GI$4+(EC951+EC952+EC953+ED951+ED952+ED953+EE951+EE952+EE953+EF951+EF952-16)*Percapita/30*GI$4))))))</f>
        <v>0</v>
      </c>
      <c r="GJ951" s="177">
        <f>IF(C951=4,SUM(EG951+EG952+EG953+EI951+EI952+EI953)*Percapita/30*GJ$4+(EH951+EH952+EH953+EJ951+EJ952+EJ953)*Cadeirante/30*GJ$4,IF(C951=3,IF(EG954+EI954=10,Fixo/30*GJ$4+(EG951+EG952+EG953+EI951+EI952+EI953)*Percapita/30*GJ$4+(EH954+EJ954)*Cadeirante/30*GJ$4,IF(EG954+EI954&lt;=9,(EG954+EI954)*Crechee/30*GJ$4)+(EH954+EJ954)*Cadeirante/30*GJ$4+(EG951+EG952+EG953+EI951+EI952+EI953)*Percapita/30*GJ$4)+IF(EG954+EI954&gt;=11,Fixo/30*GJ$4+(EG954+EI954-10)*Crechee/30*GJ$4,0),IF(C951=2,IF(EH951+EH952+EH953+EH954+EJ951+EJ952+EJ953+EJ954=1,Cadeirante/30*GJ$4,IF(EH951+EH952+EH953+EH954+EJ951+EJ952+EJ953+EJ954=2,Fixo/30*GJ$4,IF(EH951+EH952+EH953+EH954+EJ951+EJ952+EJ953+EJ954&gt;2,Fixo/30*GJ$4+(EH951+EH952+EH953+EH954+EJ951+EJ952+EJ953+EJ954-2)*Cadeirante/30*GJ$4)))+(EG951+EG952+EG953+EI951+EI952+EI953)*Percapita/30*GJ$4+(EG954+EI954)*Crechee/30*GJ$4,IF(C951=1,IF(EG951+EG952+EG953+EH951+EH952+EH953+EI951+EI952+EI953+EJ951+EJ952+EJ953&lt;=15,(EG951+EG952+EG953+EI951+EI952+EI953)*Percapita/30*GJ$4,IF(EG951+EG952+EG953+EH951+EH952+EH953+EI951+EI952+EI953+EJ951+EJ952+EJ953&gt;=16,Fixo/30*GJ$4+(EG951+EG952+EG953+EH951+EH952+EH953+EI951+EI952+EI953+EJ951+EJ952-16)*Percapita/30*GJ$4))))))</f>
        <v>0</v>
      </c>
      <c r="GK951" s="178"/>
      <c r="GL951" s="103">
        <f t="shared" si="1038"/>
        <v>0</v>
      </c>
      <c r="GM951" s="124"/>
      <c r="GN951" s="104">
        <f>SUMIF(V951:V954,"&lt;0")*Cadeirante/30*GN$4+SUMIF(X951:X954,"&lt;0")*Cadeirante/30*GN$4</f>
        <v>0</v>
      </c>
      <c r="GO951" s="104">
        <f>SUMIF(Z951:Z954,"&lt;0")*Cadeirante/30*GO$4+SUMIF(AB951:AB954,"&lt;0")*Cadeirante/30*GO$4</f>
        <v>0</v>
      </c>
      <c r="GP951" s="104">
        <f>SUMIF(AD951:AD954,"&lt;0")*Cadeirante/30*GP$4+SUMIF(AF951:AF954,"&lt;0")*Cadeirante/30*GP$4</f>
        <v>0</v>
      </c>
      <c r="GQ951" s="104">
        <f>SUMIF(AH951:AH954,"&lt;0")*Cadeirante/30*GQ$4+SUMIF(AJ951:AJ954,"&lt;0")*Cadeirante/30*GQ$4</f>
        <v>0</v>
      </c>
      <c r="GR951" s="104">
        <f>SUMIF(AL951:AL954,"&lt;0")*Cadeirante/30*GR$4+SUMIF(AN951:AN954,"&lt;0")*Cadeirante/30*GR$4</f>
        <v>0</v>
      </c>
      <c r="GS951" s="104">
        <f>SUMIF(AP951:AP954,"&lt;0")*Cadeirante/30*GS$4+SUMIF(AR951:AR954,"&lt;0")*Cadeirante/30*GS$4</f>
        <v>0</v>
      </c>
      <c r="GT951" s="104">
        <f>SUMIF(AT951:AT954,"&lt;0")*Cadeirante/30*GT$4+SUMIF(AV951:AV954,"&lt;0")*Cadeirante/30*GT$4</f>
        <v>0</v>
      </c>
      <c r="GU951" s="104">
        <f>SUMIF(AX951:AX954,"&lt;0")*Cadeirante/30*GU$4+SUMIF(AZ951:AZ954,"&lt;0")*Cadeirante/30*GU$4</f>
        <v>0</v>
      </c>
      <c r="GV951" s="104">
        <f>SUMIF(BB951:BB954,"&lt;0")*Cadeirante/30*GV$4+SUMIF(BD951:BD954,"&lt;0")*Cadeirante/30*GV$4</f>
        <v>0</v>
      </c>
      <c r="GW951" s="104">
        <f>SUMIF(BF951:BF954,"&lt;0")*Cadeirante/30*GW$4+SUMIF(BH951:BH954,"&lt;0")*Cadeirante/30*GW$4</f>
        <v>0</v>
      </c>
      <c r="GX951" s="104">
        <f>SUMIF(BJ951:BJ954,"&lt;0")*Cadeirante/30*GX$4+SUMIF(BL951:BL954,"&lt;0")*Cadeirante/30*GX$4</f>
        <v>0</v>
      </c>
      <c r="GY951" s="104">
        <f>SUMIF(BN951:BN954,"&lt;0")*Cadeirante/30*GY$4+SUMIF(BP951:BP954,"&lt;0")*Cadeirante/30*GY$4</f>
        <v>0</v>
      </c>
      <c r="GZ951" s="104">
        <f>SUMIF(BR951:BR954,"&lt;0")*Cadeirante/30*GZ$4+SUMIF(BT951:BT954,"&lt;0")*Cadeirante/30*GZ$4</f>
        <v>0</v>
      </c>
      <c r="HA951" s="104">
        <f>SUMIF(BV951:BV954,"&lt;0")*Cadeirante/30*HA$4+SUMIF(BX951:BX954,"&lt;0")*Cadeirante/30*HA$4</f>
        <v>0</v>
      </c>
      <c r="HB951" s="104">
        <f>SUMIF(BZ951:BZ954,"&lt;0")*Cadeirante/30*HB$4+SUMIF(CB951:CB954,"&lt;0")*Cadeirante/30*HB$4</f>
        <v>0</v>
      </c>
      <c r="HC951" s="104">
        <f>SUMIF(CD951:CD954,"&lt;0")*Cadeirante/30*HC$4+SUMIF(CF951:CF954,"&lt;0")*Cadeirante/30*HC$4</f>
        <v>0</v>
      </c>
      <c r="HD951" s="104">
        <f>SUMIF(CH951:CH954,"&lt;0")*Cadeirante/30*HD$4+SUMIF(CJ951:CJ954,"&lt;0")*Cadeirante/30*HD$4</f>
        <v>0</v>
      </c>
      <c r="HE951" s="104">
        <f>SUMIF(CL951:CL954,"&lt;0")*Cadeirante/30*HE$4+SUMIF(CN951:CN954,"&lt;0")*Cadeirante/30*HE$4</f>
        <v>0</v>
      </c>
      <c r="HF951" s="104">
        <f>SUMIF(CP951:CP954,"&lt;0")*Cadeirante/30*HF$4+SUMIF(CR951:CR954,"&lt;0")*Cadeirante/30*HF$4</f>
        <v>0</v>
      </c>
      <c r="HG951" s="104">
        <f>SUMIF(CT951:CT954,"&lt;0")*Cadeirante/30*HG$4+SUMIF(CV951:CV954,"&lt;0")*Cadeirante/30*HG$4</f>
        <v>0</v>
      </c>
      <c r="HH951" s="104">
        <f>SUMIF(CX951:CX954,"&lt;0")*Cadeirante/30*HH$4+SUMIF(CZ951:CZ954,"&lt;0")*Cadeirante/30*HH$4</f>
        <v>0</v>
      </c>
      <c r="HI951" s="104">
        <f>SUMIF(DB951:DB954,"&lt;0")*Cadeirante/30*HI$4+SUMIF(DD951:DD954,"&lt;0")*Cadeirante/30*HI$4</f>
        <v>0</v>
      </c>
      <c r="HJ951" s="104">
        <f>SUMIF(DF951:DF954,"&lt;0")*Cadeirante/30*HJ$4+SUMIF(DH951:DH954,"&lt;0")*Cadeirante/30*HJ$4</f>
        <v>0</v>
      </c>
      <c r="HK951" s="104">
        <f>SUMIF(DJ951:DJ954,"&lt;0")*Cadeirante/30*HK$4+SUMIF(DL951:DL954,"&lt;0")*Cadeirante/30*HK$4</f>
        <v>0</v>
      </c>
      <c r="HL951" s="104">
        <f>SUMIF(DN951:DN954,"&lt;0")*Cadeirante/30*HL$4+SUMIF(DP951:DP954,"&lt;0")*Cadeirante/30*HL$4</f>
        <v>0</v>
      </c>
      <c r="HM951" s="104">
        <f>SUMIF(DR951:DR954,"&lt;0")*Cadeirante/30*HM$4+SUMIF(DT951:DT954,"&lt;0")*Cadeirante/30*HM$4</f>
        <v>0</v>
      </c>
      <c r="HN951" s="104">
        <f>SUMIF(DV951:DV954,"&lt;0")*Cadeirante/30*HN$4+SUMIF(DX951:DX954,"&lt;0")*Cadeirante/30*HN$4</f>
        <v>0</v>
      </c>
      <c r="HO951" s="104">
        <f>SUMIF(DZ951:DZ954,"&lt;0")*Cadeirante/30*HO$4+SUMIF(EB951:EB954,"&lt;0")*Cadeirante/30*HO$4</f>
        <v>0</v>
      </c>
      <c r="HP951" s="104">
        <f>SUMIF(ED951:ED954,"&lt;0")*Cadeirante/30*HP$4+SUMIF(EF951:EF954,"&lt;0")*Cadeirante/30*HP$4</f>
        <v>0</v>
      </c>
      <c r="HQ951" s="64"/>
      <c r="HR951" s="64"/>
      <c r="HS951" s="64"/>
      <c r="HT951" s="64"/>
      <c r="HU951" s="64"/>
      <c r="HV951" s="64"/>
      <c r="HW951" s="176">
        <v>17629.309999999998</v>
      </c>
      <c r="HX951" s="64"/>
      <c r="HY951" s="280">
        <f>IF(ISTEXT(EM951), VALUE(EM951), EM951)</f>
        <v>0</v>
      </c>
      <c r="HZ951" s="280">
        <f>IF(ISTEXT(EN951), VALUE(EN951), EN951)</f>
        <v>0</v>
      </c>
      <c r="IA951" s="280">
        <f>IF(ISTEXT(EO951), VALUE(EO951), EO951)</f>
        <v>0</v>
      </c>
      <c r="IB951" s="64" t="b">
        <f>HW951=FE951</f>
        <v>0</v>
      </c>
      <c r="IC951" s="64"/>
    </row>
    <row r="952" spans="1:237" s="106" customFormat="1" ht="22.5" customHeight="1" x14ac:dyDescent="0.25">
      <c r="A952" s="368" t="s">
        <v>4026</v>
      </c>
      <c r="B952" s="369" t="s">
        <v>4027</v>
      </c>
      <c r="C952" s="370" t="s">
        <v>3229</v>
      </c>
      <c r="D952" s="371" t="s">
        <v>4011</v>
      </c>
      <c r="E952" s="371" t="s">
        <v>4028</v>
      </c>
      <c r="F952" s="372" t="s">
        <v>3222</v>
      </c>
      <c r="G952" s="372" t="s">
        <v>3223</v>
      </c>
      <c r="H952" s="373" t="s">
        <v>257</v>
      </c>
      <c r="I952" s="374" t="s">
        <v>4029</v>
      </c>
      <c r="J952" s="421" t="s">
        <v>3227</v>
      </c>
      <c r="K952" s="421" t="s">
        <v>3230</v>
      </c>
      <c r="L952" s="329">
        <f>CONTINUA!BV952</f>
        <v>5</v>
      </c>
      <c r="M952" s="329">
        <f>CONTINUA!BW952</f>
        <v>0</v>
      </c>
      <c r="N952" s="657"/>
      <c r="O952" s="658" t="s">
        <v>4247</v>
      </c>
      <c r="P952" s="659" t="s">
        <v>206</v>
      </c>
      <c r="Q952" s="400">
        <v>27</v>
      </c>
      <c r="R952" s="401"/>
      <c r="S952" s="400">
        <v>15</v>
      </c>
      <c r="T952" s="401"/>
      <c r="U952" s="400"/>
      <c r="V952" s="401"/>
      <c r="W952" s="400"/>
      <c r="X952" s="401"/>
      <c r="Y952" s="400"/>
      <c r="Z952" s="401"/>
      <c r="AA952" s="400"/>
      <c r="AB952" s="401"/>
      <c r="AC952" s="400"/>
      <c r="AD952" s="401"/>
      <c r="AE952" s="400"/>
      <c r="AF952" s="401"/>
      <c r="AG952" s="400"/>
      <c r="AH952" s="401"/>
      <c r="AI952" s="400"/>
      <c r="AJ952" s="401"/>
      <c r="AK952" s="400"/>
      <c r="AL952" s="401"/>
      <c r="AM952" s="400"/>
      <c r="AN952" s="401"/>
      <c r="AO952" s="400"/>
      <c r="AP952" s="401"/>
      <c r="AQ952" s="400"/>
      <c r="AR952" s="401"/>
      <c r="AS952" s="400"/>
      <c r="AT952" s="401"/>
      <c r="AU952" s="400"/>
      <c r="AV952" s="401"/>
      <c r="AW952" s="400"/>
      <c r="AX952" s="401"/>
      <c r="AY952" s="400"/>
      <c r="AZ952" s="401"/>
      <c r="BA952" s="400"/>
      <c r="BB952" s="401"/>
      <c r="BC952" s="400"/>
      <c r="BD952" s="401"/>
      <c r="BE952" s="400"/>
      <c r="BF952" s="401"/>
      <c r="BG952" s="400"/>
      <c r="BH952" s="401"/>
      <c r="BI952" s="400"/>
      <c r="BJ952" s="401"/>
      <c r="BK952" s="400"/>
      <c r="BL952" s="401"/>
      <c r="BM952" s="400"/>
      <c r="BN952" s="401"/>
      <c r="BO952" s="400"/>
      <c r="BP952" s="401"/>
      <c r="BQ952" s="400"/>
      <c r="BR952" s="401"/>
      <c r="BS952" s="400"/>
      <c r="BT952" s="401"/>
      <c r="BU952" s="400"/>
      <c r="BV952" s="401"/>
      <c r="BW952" s="400"/>
      <c r="BX952" s="401"/>
      <c r="BY952" s="400">
        <v>1</v>
      </c>
      <c r="BZ952" s="401"/>
      <c r="CA952" s="400"/>
      <c r="CB952" s="401"/>
      <c r="CC952" s="400"/>
      <c r="CD952" s="401"/>
      <c r="CE952" s="400"/>
      <c r="CF952" s="401"/>
      <c r="CG952" s="400"/>
      <c r="CH952" s="401"/>
      <c r="CI952" s="400"/>
      <c r="CJ952" s="401"/>
      <c r="CK952" s="400"/>
      <c r="CL952" s="401"/>
      <c r="CM952" s="400"/>
      <c r="CN952" s="401"/>
      <c r="CO952" s="400"/>
      <c r="CP952" s="401"/>
      <c r="CQ952" s="400"/>
      <c r="CR952" s="401"/>
      <c r="CS952" s="400"/>
      <c r="CT952" s="401"/>
      <c r="CU952" s="400"/>
      <c r="CV952" s="401"/>
      <c r="CW952" s="400"/>
      <c r="CX952" s="401"/>
      <c r="CY952" s="400"/>
      <c r="CZ952" s="401"/>
      <c r="DA952" s="400"/>
      <c r="DB952" s="401"/>
      <c r="DC952" s="400"/>
      <c r="DD952" s="401"/>
      <c r="DE952" s="400"/>
      <c r="DF952" s="401"/>
      <c r="DG952" s="400"/>
      <c r="DH952" s="401"/>
      <c r="DI952" s="400"/>
      <c r="DJ952" s="401"/>
      <c r="DK952" s="400"/>
      <c r="DL952" s="401"/>
      <c r="DM952" s="400"/>
      <c r="DN952" s="401"/>
      <c r="DO952" s="400"/>
      <c r="DP952" s="401"/>
      <c r="DQ952" s="400">
        <v>5</v>
      </c>
      <c r="DR952" s="401"/>
      <c r="DS952" s="400"/>
      <c r="DT952" s="401"/>
      <c r="DU952" s="400"/>
      <c r="DV952" s="401"/>
      <c r="DW952" s="400"/>
      <c r="DX952" s="401"/>
      <c r="DY952" s="400"/>
      <c r="DZ952" s="401"/>
      <c r="EA952" s="400"/>
      <c r="EB952" s="401"/>
      <c r="EC952" s="400"/>
      <c r="ED952" s="401"/>
      <c r="EE952" s="400"/>
      <c r="EF952" s="401"/>
      <c r="EG952" s="400"/>
      <c r="EH952" s="401"/>
      <c r="EI952" s="400"/>
      <c r="EJ952" s="447"/>
      <c r="EK952" s="511"/>
      <c r="EL952" s="514"/>
      <c r="EM952" s="448"/>
      <c r="EN952" s="344"/>
      <c r="EO952" s="345"/>
      <c r="EP952" s="171">
        <f t="shared" si="1030"/>
        <v>27</v>
      </c>
      <c r="EQ952" s="171">
        <f t="shared" si="1031"/>
        <v>6</v>
      </c>
      <c r="ER952" s="171">
        <f t="shared" si="1032"/>
        <v>15</v>
      </c>
      <c r="ES952" s="171">
        <f t="shared" si="1033"/>
        <v>0</v>
      </c>
      <c r="ET952" s="171">
        <f t="shared" si="1034"/>
        <v>0</v>
      </c>
      <c r="EU952" s="171">
        <f t="shared" si="1035"/>
        <v>0</v>
      </c>
      <c r="EV952" s="172">
        <f t="shared" si="1036"/>
        <v>48</v>
      </c>
      <c r="EW952" s="173"/>
      <c r="EX952" s="248">
        <f t="shared" si="1082"/>
        <v>0</v>
      </c>
      <c r="EY952" s="174">
        <f>(L952*regular)+(M952*Cadeirantee)</f>
        <v>48.2</v>
      </c>
      <c r="EZ952" s="249">
        <f>SUMIF(FG952:GJ952,"&gt;0")</f>
        <v>0</v>
      </c>
      <c r="FA952" s="249">
        <f>SUMIF(FG952:GJ952,"&lt;0")+SUMIF(GN952:HP952,"&lt;0")</f>
        <v>0</v>
      </c>
      <c r="FB952" s="174">
        <v>0</v>
      </c>
      <c r="FC952" s="126">
        <f>N952*km*'VALORES TABELA'!$B$13</f>
        <v>0</v>
      </c>
      <c r="FD952" s="250">
        <f t="shared" ref="FD952:FD955" si="1083">GL952</f>
        <v>0</v>
      </c>
      <c r="FE952" s="105"/>
      <c r="FF952" s="119"/>
      <c r="FG952" s="119"/>
      <c r="FH952" s="119"/>
      <c r="FI952" s="119"/>
      <c r="FJ952" s="119"/>
      <c r="FK952" s="119"/>
      <c r="FL952" s="119"/>
      <c r="FM952" s="119"/>
      <c r="FN952" s="119"/>
      <c r="FO952" s="119"/>
      <c r="FP952" s="119"/>
      <c r="FQ952" s="119"/>
      <c r="FR952" s="119"/>
      <c r="FS952" s="119"/>
      <c r="FT952" s="119"/>
      <c r="FU952" s="119"/>
      <c r="FV952" s="119"/>
      <c r="FW952" s="119"/>
      <c r="FX952" s="119"/>
      <c r="FY952" s="119"/>
      <c r="FZ952" s="119"/>
      <c r="GA952" s="119"/>
      <c r="GB952" s="119"/>
      <c r="GC952" s="119"/>
      <c r="GD952" s="119"/>
      <c r="GE952" s="119"/>
      <c r="GF952" s="119"/>
      <c r="GG952" s="119"/>
      <c r="GH952" s="119"/>
      <c r="GI952" s="119"/>
      <c r="GJ952" s="119"/>
      <c r="GK952" s="251"/>
      <c r="GL952" s="103">
        <f t="shared" si="1038"/>
        <v>0</v>
      </c>
      <c r="GM952" s="124"/>
      <c r="GN952" s="104"/>
      <c r="GO952" s="104"/>
      <c r="GP952" s="104"/>
      <c r="GQ952" s="104"/>
      <c r="GR952" s="104"/>
      <c r="GS952" s="104"/>
      <c r="GT952" s="104"/>
      <c r="GU952" s="104"/>
      <c r="GV952" s="104"/>
      <c r="GW952" s="104"/>
      <c r="GX952" s="104"/>
      <c r="GY952" s="104"/>
      <c r="GZ952" s="104"/>
      <c r="HA952" s="104"/>
      <c r="HB952" s="104"/>
      <c r="HC952" s="104"/>
      <c r="HD952" s="104"/>
      <c r="HE952" s="104"/>
      <c r="HF952" s="104"/>
      <c r="HG952" s="104"/>
      <c r="HH952" s="104"/>
      <c r="HI952" s="104"/>
      <c r="HJ952" s="104"/>
      <c r="HK952" s="104"/>
      <c r="HL952" s="104"/>
      <c r="HM952" s="104"/>
      <c r="HN952" s="104"/>
      <c r="HO952" s="104"/>
      <c r="HP952" s="104"/>
      <c r="HQ952" s="64"/>
      <c r="HR952" s="64"/>
      <c r="HS952" s="64"/>
      <c r="HT952" s="64"/>
      <c r="HU952" s="64"/>
      <c r="HV952" s="64"/>
      <c r="HW952" s="105"/>
      <c r="HX952" s="64"/>
      <c r="HY952" s="280">
        <f t="shared" ref="HY952:HY955" si="1084">IF(ISTEXT(EM952), VALUE(EM952), EM952)</f>
        <v>0</v>
      </c>
      <c r="HZ952" s="280">
        <f t="shared" ref="HZ952:HZ955" si="1085">IF(ISTEXT(EN952), VALUE(EN952), EN952)</f>
        <v>0</v>
      </c>
      <c r="IA952" s="280">
        <f t="shared" ref="IA952:IA955" si="1086">IF(ISTEXT(EO952), VALUE(EO952), EO952)</f>
        <v>0</v>
      </c>
      <c r="IB952" s="64"/>
      <c r="IC952" s="64"/>
    </row>
    <row r="953" spans="1:237" s="106" customFormat="1" ht="22.5" customHeight="1" x14ac:dyDescent="0.25">
      <c r="A953" s="368" t="s">
        <v>4026</v>
      </c>
      <c r="B953" s="369" t="s">
        <v>4027</v>
      </c>
      <c r="C953" s="375" t="s">
        <v>3229</v>
      </c>
      <c r="D953" s="371" t="s">
        <v>4011</v>
      </c>
      <c r="E953" s="371" t="s">
        <v>4028</v>
      </c>
      <c r="F953" s="376" t="s">
        <v>3222</v>
      </c>
      <c r="G953" s="376" t="s">
        <v>3223</v>
      </c>
      <c r="H953" s="373" t="s">
        <v>257</v>
      </c>
      <c r="I953" s="374" t="s">
        <v>4029</v>
      </c>
      <c r="J953" s="421" t="s">
        <v>3227</v>
      </c>
      <c r="K953" s="422" t="s">
        <v>3231</v>
      </c>
      <c r="L953" s="329">
        <f>CONTINUA!BV953</f>
        <v>0</v>
      </c>
      <c r="M953" s="329">
        <f>CONTINUA!BW953</f>
        <v>0</v>
      </c>
      <c r="N953" s="657"/>
      <c r="O953" s="658" t="s">
        <v>4247</v>
      </c>
      <c r="P953" s="659" t="s">
        <v>206</v>
      </c>
      <c r="Q953" s="400"/>
      <c r="R953" s="401"/>
      <c r="S953" s="400"/>
      <c r="T953" s="401"/>
      <c r="U953" s="400"/>
      <c r="V953" s="401"/>
      <c r="W953" s="400"/>
      <c r="X953" s="401"/>
      <c r="Y953" s="400"/>
      <c r="Z953" s="401"/>
      <c r="AA953" s="400"/>
      <c r="AB953" s="401"/>
      <c r="AC953" s="400"/>
      <c r="AD953" s="401"/>
      <c r="AE953" s="400"/>
      <c r="AF953" s="401"/>
      <c r="AG953" s="400"/>
      <c r="AH953" s="401"/>
      <c r="AI953" s="400"/>
      <c r="AJ953" s="401"/>
      <c r="AK953" s="400"/>
      <c r="AL953" s="401"/>
      <c r="AM953" s="400"/>
      <c r="AN953" s="401"/>
      <c r="AO953" s="400"/>
      <c r="AP953" s="401"/>
      <c r="AQ953" s="400"/>
      <c r="AR953" s="401"/>
      <c r="AS953" s="400"/>
      <c r="AT953" s="401"/>
      <c r="AU953" s="400"/>
      <c r="AV953" s="401"/>
      <c r="AW953" s="400"/>
      <c r="AX953" s="401"/>
      <c r="AY953" s="400"/>
      <c r="AZ953" s="401"/>
      <c r="BA953" s="400"/>
      <c r="BB953" s="401"/>
      <c r="BC953" s="400"/>
      <c r="BD953" s="401"/>
      <c r="BE953" s="400"/>
      <c r="BF953" s="401"/>
      <c r="BG953" s="400"/>
      <c r="BH953" s="401"/>
      <c r="BI953" s="400"/>
      <c r="BJ953" s="401"/>
      <c r="BK953" s="400"/>
      <c r="BL953" s="401"/>
      <c r="BM953" s="400"/>
      <c r="BN953" s="401"/>
      <c r="BO953" s="400"/>
      <c r="BP953" s="401"/>
      <c r="BQ953" s="400"/>
      <c r="BR953" s="401"/>
      <c r="BS953" s="400"/>
      <c r="BT953" s="401"/>
      <c r="BU953" s="400"/>
      <c r="BV953" s="401"/>
      <c r="BW953" s="400"/>
      <c r="BX953" s="401"/>
      <c r="BY953" s="400"/>
      <c r="BZ953" s="401"/>
      <c r="CA953" s="400"/>
      <c r="CB953" s="401"/>
      <c r="CC953" s="400"/>
      <c r="CD953" s="401"/>
      <c r="CE953" s="400"/>
      <c r="CF953" s="401"/>
      <c r="CG953" s="400"/>
      <c r="CH953" s="401"/>
      <c r="CI953" s="400"/>
      <c r="CJ953" s="401"/>
      <c r="CK953" s="400"/>
      <c r="CL953" s="401"/>
      <c r="CM953" s="400"/>
      <c r="CN953" s="401"/>
      <c r="CO953" s="400"/>
      <c r="CP953" s="401"/>
      <c r="CQ953" s="400"/>
      <c r="CR953" s="401"/>
      <c r="CS953" s="400"/>
      <c r="CT953" s="401"/>
      <c r="CU953" s="400"/>
      <c r="CV953" s="401"/>
      <c r="CW953" s="400"/>
      <c r="CX953" s="401"/>
      <c r="CY953" s="400"/>
      <c r="CZ953" s="401"/>
      <c r="DA953" s="400"/>
      <c r="DB953" s="401"/>
      <c r="DC953" s="400"/>
      <c r="DD953" s="401"/>
      <c r="DE953" s="400"/>
      <c r="DF953" s="401"/>
      <c r="DG953" s="400"/>
      <c r="DH953" s="401"/>
      <c r="DI953" s="400"/>
      <c r="DJ953" s="401"/>
      <c r="DK953" s="400"/>
      <c r="DL953" s="401"/>
      <c r="DM953" s="400"/>
      <c r="DN953" s="401"/>
      <c r="DO953" s="400"/>
      <c r="DP953" s="401"/>
      <c r="DQ953" s="400"/>
      <c r="DR953" s="401"/>
      <c r="DS953" s="400"/>
      <c r="DT953" s="401"/>
      <c r="DU953" s="400"/>
      <c r="DV953" s="401"/>
      <c r="DW953" s="400"/>
      <c r="DX953" s="401"/>
      <c r="DY953" s="400"/>
      <c r="DZ953" s="401"/>
      <c r="EA953" s="400"/>
      <c r="EB953" s="401"/>
      <c r="EC953" s="400"/>
      <c r="ED953" s="401"/>
      <c r="EE953" s="400"/>
      <c r="EF953" s="401"/>
      <c r="EG953" s="400"/>
      <c r="EH953" s="401"/>
      <c r="EI953" s="400"/>
      <c r="EJ953" s="447"/>
      <c r="EK953" s="511"/>
      <c r="EL953" s="514"/>
      <c r="EM953" s="448"/>
      <c r="EN953" s="344"/>
      <c r="EO953" s="345"/>
      <c r="EP953" s="171">
        <f t="shared" si="1030"/>
        <v>0</v>
      </c>
      <c r="EQ953" s="171">
        <f t="shared" si="1031"/>
        <v>0</v>
      </c>
      <c r="ER953" s="171">
        <f t="shared" si="1032"/>
        <v>0</v>
      </c>
      <c r="ES953" s="171">
        <f t="shared" si="1033"/>
        <v>0</v>
      </c>
      <c r="ET953" s="171">
        <f t="shared" si="1034"/>
        <v>0</v>
      </c>
      <c r="EU953" s="171">
        <f t="shared" si="1035"/>
        <v>0</v>
      </c>
      <c r="EV953" s="172">
        <f t="shared" si="1036"/>
        <v>0</v>
      </c>
      <c r="EW953" s="125"/>
      <c r="EX953" s="248">
        <f t="shared" si="1082"/>
        <v>0</v>
      </c>
      <c r="EY953" s="174">
        <f>(L953*regular)+(M953*Cadeirantee)</f>
        <v>0</v>
      </c>
      <c r="EZ953" s="249">
        <f>SUMIF(FG953:GJ953,"&gt;0")</f>
        <v>0</v>
      </c>
      <c r="FA953" s="249">
        <f>SUMIF(FG953:GJ953,"&lt;0")+SUMIF(GN953:HP953,"&lt;0")</f>
        <v>0</v>
      </c>
      <c r="FB953" s="174">
        <v>0</v>
      </c>
      <c r="FC953" s="126">
        <f>N953*km*'VALORES TABELA'!$B$13</f>
        <v>0</v>
      </c>
      <c r="FD953" s="250">
        <f t="shared" si="1083"/>
        <v>0</v>
      </c>
      <c r="FE953" s="105"/>
      <c r="FF953" s="108"/>
      <c r="FG953" s="108"/>
      <c r="FH953" s="108"/>
      <c r="FI953" s="108"/>
      <c r="FJ953" s="108"/>
      <c r="FK953" s="108"/>
      <c r="FL953" s="108"/>
      <c r="FM953" s="108"/>
      <c r="FN953" s="108"/>
      <c r="FO953" s="108"/>
      <c r="FP953" s="108"/>
      <c r="FQ953" s="108"/>
      <c r="FR953" s="108"/>
      <c r="FS953" s="108"/>
      <c r="FT953" s="108"/>
      <c r="FU953" s="108"/>
      <c r="FV953" s="108"/>
      <c r="FW953" s="108"/>
      <c r="FX953" s="108"/>
      <c r="FY953" s="108"/>
      <c r="FZ953" s="108"/>
      <c r="GA953" s="108"/>
      <c r="GB953" s="108"/>
      <c r="GC953" s="108"/>
      <c r="GD953" s="108"/>
      <c r="GE953" s="108"/>
      <c r="GF953" s="108"/>
      <c r="GG953" s="108"/>
      <c r="GH953" s="108"/>
      <c r="GI953" s="108"/>
      <c r="GJ953" s="108"/>
      <c r="GK953" s="251"/>
      <c r="GL953" s="103">
        <f t="shared" si="1038"/>
        <v>0</v>
      </c>
      <c r="GM953" s="124"/>
      <c r="GN953" s="104"/>
      <c r="GO953" s="104"/>
      <c r="GP953" s="104"/>
      <c r="GQ953" s="104"/>
      <c r="GR953" s="104"/>
      <c r="GS953" s="104"/>
      <c r="GT953" s="104"/>
      <c r="GU953" s="104"/>
      <c r="GV953" s="104"/>
      <c r="GW953" s="104"/>
      <c r="GX953" s="104"/>
      <c r="GY953" s="104"/>
      <c r="GZ953" s="104"/>
      <c r="HA953" s="104"/>
      <c r="HB953" s="104"/>
      <c r="HC953" s="104"/>
      <c r="HD953" s="104"/>
      <c r="HE953" s="104"/>
      <c r="HF953" s="104"/>
      <c r="HG953" s="104"/>
      <c r="HH953" s="104"/>
      <c r="HI953" s="104"/>
      <c r="HJ953" s="104"/>
      <c r="HK953" s="104"/>
      <c r="HL953" s="104"/>
      <c r="HM953" s="104"/>
      <c r="HN953" s="104"/>
      <c r="HO953" s="104"/>
      <c r="HP953" s="104"/>
      <c r="HQ953" s="64"/>
      <c r="HR953" s="64"/>
      <c r="HS953" s="64"/>
      <c r="HT953" s="64"/>
      <c r="HU953" s="64"/>
      <c r="HV953" s="64"/>
      <c r="HW953" s="105"/>
      <c r="HX953" s="64"/>
      <c r="HY953" s="280">
        <f t="shared" si="1084"/>
        <v>0</v>
      </c>
      <c r="HZ953" s="280">
        <f t="shared" si="1085"/>
        <v>0</v>
      </c>
      <c r="IA953" s="280">
        <f t="shared" si="1086"/>
        <v>0</v>
      </c>
      <c r="IB953" s="64"/>
      <c r="IC953" s="64"/>
    </row>
    <row r="954" spans="1:237" s="106" customFormat="1" ht="22.5" customHeight="1" x14ac:dyDescent="0.25">
      <c r="A954" s="368" t="s">
        <v>4026</v>
      </c>
      <c r="B954" s="369" t="s">
        <v>4027</v>
      </c>
      <c r="C954" s="375" t="s">
        <v>3229</v>
      </c>
      <c r="D954" s="371" t="s">
        <v>4011</v>
      </c>
      <c r="E954" s="371" t="s">
        <v>4028</v>
      </c>
      <c r="F954" s="376" t="s">
        <v>3222</v>
      </c>
      <c r="G954" s="376" t="s">
        <v>3223</v>
      </c>
      <c r="H954" s="373" t="s">
        <v>257</v>
      </c>
      <c r="I954" s="374" t="s">
        <v>4029</v>
      </c>
      <c r="J954" s="421" t="s">
        <v>3227</v>
      </c>
      <c r="K954" s="423" t="s">
        <v>3232</v>
      </c>
      <c r="L954" s="329">
        <f>CONTINUA!BV954</f>
        <v>0</v>
      </c>
      <c r="M954" s="329">
        <f>CONTINUA!BW954</f>
        <v>0</v>
      </c>
      <c r="N954" s="657"/>
      <c r="O954" s="658" t="s">
        <v>4247</v>
      </c>
      <c r="P954" s="659" t="s">
        <v>206</v>
      </c>
      <c r="Q954" s="400"/>
      <c r="R954" s="401"/>
      <c r="S954" s="400"/>
      <c r="T954" s="401"/>
      <c r="U954" s="400"/>
      <c r="V954" s="401"/>
      <c r="W954" s="400"/>
      <c r="X954" s="401"/>
      <c r="Y954" s="400"/>
      <c r="Z954" s="401"/>
      <c r="AA954" s="400"/>
      <c r="AB954" s="401"/>
      <c r="AC954" s="400"/>
      <c r="AD954" s="401"/>
      <c r="AE954" s="400"/>
      <c r="AF954" s="401"/>
      <c r="AG954" s="400"/>
      <c r="AH954" s="401"/>
      <c r="AI954" s="400"/>
      <c r="AJ954" s="401"/>
      <c r="AK954" s="400"/>
      <c r="AL954" s="401"/>
      <c r="AM954" s="400"/>
      <c r="AN954" s="401"/>
      <c r="AO954" s="400"/>
      <c r="AP954" s="401"/>
      <c r="AQ954" s="400"/>
      <c r="AR954" s="401"/>
      <c r="AS954" s="400"/>
      <c r="AT954" s="401"/>
      <c r="AU954" s="400"/>
      <c r="AV954" s="401"/>
      <c r="AW954" s="400"/>
      <c r="AX954" s="401"/>
      <c r="AY954" s="400"/>
      <c r="AZ954" s="401"/>
      <c r="BA954" s="400"/>
      <c r="BB954" s="401"/>
      <c r="BC954" s="400"/>
      <c r="BD954" s="401"/>
      <c r="BE954" s="400"/>
      <c r="BF954" s="401"/>
      <c r="BG954" s="400"/>
      <c r="BH954" s="401"/>
      <c r="BI954" s="400"/>
      <c r="BJ954" s="401"/>
      <c r="BK954" s="400"/>
      <c r="BL954" s="401"/>
      <c r="BM954" s="400"/>
      <c r="BN954" s="401"/>
      <c r="BO954" s="400"/>
      <c r="BP954" s="401"/>
      <c r="BQ954" s="400"/>
      <c r="BR954" s="401"/>
      <c r="BS954" s="400"/>
      <c r="BT954" s="401"/>
      <c r="BU954" s="400"/>
      <c r="BV954" s="401"/>
      <c r="BW954" s="400"/>
      <c r="BX954" s="401"/>
      <c r="BY954" s="400"/>
      <c r="BZ954" s="401"/>
      <c r="CA954" s="400"/>
      <c r="CB954" s="401"/>
      <c r="CC954" s="400"/>
      <c r="CD954" s="401"/>
      <c r="CE954" s="400"/>
      <c r="CF954" s="401"/>
      <c r="CG954" s="400"/>
      <c r="CH954" s="401"/>
      <c r="CI954" s="400"/>
      <c r="CJ954" s="401"/>
      <c r="CK954" s="400"/>
      <c r="CL954" s="401"/>
      <c r="CM954" s="400"/>
      <c r="CN954" s="401"/>
      <c r="CO954" s="400"/>
      <c r="CP954" s="401"/>
      <c r="CQ954" s="400"/>
      <c r="CR954" s="401"/>
      <c r="CS954" s="400"/>
      <c r="CT954" s="401"/>
      <c r="CU954" s="400"/>
      <c r="CV954" s="401"/>
      <c r="CW954" s="400"/>
      <c r="CX954" s="401"/>
      <c r="CY954" s="400"/>
      <c r="CZ954" s="401"/>
      <c r="DA954" s="400"/>
      <c r="DB954" s="401"/>
      <c r="DC954" s="400"/>
      <c r="DD954" s="401"/>
      <c r="DE954" s="400"/>
      <c r="DF954" s="401"/>
      <c r="DG954" s="400"/>
      <c r="DH954" s="401"/>
      <c r="DI954" s="400"/>
      <c r="DJ954" s="401"/>
      <c r="DK954" s="400"/>
      <c r="DL954" s="401"/>
      <c r="DM954" s="400"/>
      <c r="DN954" s="401"/>
      <c r="DO954" s="400"/>
      <c r="DP954" s="401"/>
      <c r="DQ954" s="400"/>
      <c r="DR954" s="401"/>
      <c r="DS954" s="400"/>
      <c r="DT954" s="401"/>
      <c r="DU954" s="400"/>
      <c r="DV954" s="401"/>
      <c r="DW954" s="400"/>
      <c r="DX954" s="401"/>
      <c r="DY954" s="400"/>
      <c r="DZ954" s="401"/>
      <c r="EA954" s="400"/>
      <c r="EB954" s="401"/>
      <c r="EC954" s="400"/>
      <c r="ED954" s="401"/>
      <c r="EE954" s="400"/>
      <c r="EF954" s="401"/>
      <c r="EG954" s="400"/>
      <c r="EH954" s="401"/>
      <c r="EI954" s="400"/>
      <c r="EJ954" s="447"/>
      <c r="EK954" s="511"/>
      <c r="EL954" s="514"/>
      <c r="EM954" s="448"/>
      <c r="EN954" s="344"/>
      <c r="EO954" s="345"/>
      <c r="EP954" s="171">
        <f t="shared" si="1030"/>
        <v>0</v>
      </c>
      <c r="EQ954" s="171">
        <f t="shared" si="1031"/>
        <v>0</v>
      </c>
      <c r="ER954" s="171">
        <f t="shared" si="1032"/>
        <v>0</v>
      </c>
      <c r="ES954" s="171">
        <f t="shared" si="1033"/>
        <v>0</v>
      </c>
      <c r="ET954" s="171">
        <f t="shared" si="1034"/>
        <v>0</v>
      </c>
      <c r="EU954" s="171">
        <f t="shared" si="1035"/>
        <v>0</v>
      </c>
      <c r="EV954" s="172">
        <f t="shared" si="1036"/>
        <v>0</v>
      </c>
      <c r="EW954" s="127"/>
      <c r="EX954" s="248">
        <f t="shared" si="1082"/>
        <v>0</v>
      </c>
      <c r="EY954" s="174">
        <f>(L954*regular)+(M954*Cadeirantee)</f>
        <v>0</v>
      </c>
      <c r="EZ954" s="249">
        <f>SUMIF(FG954:GJ954,"&gt;0")</f>
        <v>0</v>
      </c>
      <c r="FA954" s="249">
        <f>SUMIF(FG954:GJ954,"&lt;0")+SUMIF(GN954:HP954,"&lt;0")</f>
        <v>0</v>
      </c>
      <c r="FB954" s="174">
        <v>0</v>
      </c>
      <c r="FC954" s="126">
        <f>N954*km*'VALORES TABELA'!$B$13</f>
        <v>0</v>
      </c>
      <c r="FD954" s="250">
        <f t="shared" si="1083"/>
        <v>0</v>
      </c>
      <c r="FE954" s="105"/>
      <c r="FF954" s="118"/>
      <c r="FG954" s="118"/>
      <c r="FH954" s="118"/>
      <c r="FI954" s="118"/>
      <c r="FJ954" s="118"/>
      <c r="FK954" s="118"/>
      <c r="FL954" s="118"/>
      <c r="FM954" s="118"/>
      <c r="FN954" s="118"/>
      <c r="FO954" s="118"/>
      <c r="FP954" s="118"/>
      <c r="FQ954" s="118"/>
      <c r="FR954" s="118"/>
      <c r="FS954" s="118"/>
      <c r="FT954" s="118"/>
      <c r="FU954" s="118"/>
      <c r="FV954" s="118"/>
      <c r="FW954" s="118"/>
      <c r="FX954" s="118"/>
      <c r="FY954" s="118"/>
      <c r="FZ954" s="118"/>
      <c r="GA954" s="118"/>
      <c r="GB954" s="118"/>
      <c r="GC954" s="118"/>
      <c r="GD954" s="118"/>
      <c r="GE954" s="118"/>
      <c r="GF954" s="118"/>
      <c r="GG954" s="118"/>
      <c r="GH954" s="118"/>
      <c r="GI954" s="118"/>
      <c r="GJ954" s="118"/>
      <c r="GK954" s="252"/>
      <c r="GL954" s="103">
        <f t="shared" si="1038"/>
        <v>0</v>
      </c>
      <c r="GM954" s="124"/>
      <c r="GN954" s="104"/>
      <c r="GO954" s="104"/>
      <c r="GP954" s="104"/>
      <c r="GQ954" s="104"/>
      <c r="GR954" s="104"/>
      <c r="GS954" s="104"/>
      <c r="GT954" s="104"/>
      <c r="GU954" s="104"/>
      <c r="GV954" s="104"/>
      <c r="GW954" s="104"/>
      <c r="GX954" s="104"/>
      <c r="GY954" s="104"/>
      <c r="GZ954" s="104"/>
      <c r="HA954" s="104"/>
      <c r="HB954" s="104"/>
      <c r="HC954" s="104"/>
      <c r="HD954" s="104"/>
      <c r="HE954" s="104"/>
      <c r="HF954" s="104"/>
      <c r="HG954" s="104"/>
      <c r="HH954" s="104"/>
      <c r="HI954" s="104"/>
      <c r="HJ954" s="104"/>
      <c r="HK954" s="104"/>
      <c r="HL954" s="104"/>
      <c r="HM954" s="104"/>
      <c r="HN954" s="104"/>
      <c r="HO954" s="104"/>
      <c r="HP954" s="104"/>
      <c r="HQ954" s="64"/>
      <c r="HR954" s="65"/>
      <c r="HS954" s="65"/>
      <c r="HT954" s="65"/>
      <c r="HU954" s="65"/>
      <c r="HV954" s="65"/>
      <c r="HW954" s="105"/>
      <c r="HX954" s="65"/>
      <c r="HY954" s="280">
        <f t="shared" si="1084"/>
        <v>0</v>
      </c>
      <c r="HZ954" s="280">
        <f t="shared" si="1085"/>
        <v>0</v>
      </c>
      <c r="IA954" s="280">
        <f t="shared" si="1086"/>
        <v>0</v>
      </c>
      <c r="IB954" s="65"/>
      <c r="IC954" s="65"/>
    </row>
    <row r="955" spans="1:237" s="106" customFormat="1" ht="22.5" customHeight="1" thickBot="1" x14ac:dyDescent="0.3">
      <c r="A955" s="377" t="s">
        <v>4026</v>
      </c>
      <c r="B955" s="378" t="s">
        <v>4027</v>
      </c>
      <c r="C955" s="379" t="s">
        <v>3229</v>
      </c>
      <c r="D955" s="380" t="s">
        <v>4011</v>
      </c>
      <c r="E955" s="380" t="s">
        <v>4028</v>
      </c>
      <c r="F955" s="381" t="s">
        <v>3222</v>
      </c>
      <c r="G955" s="381" t="s">
        <v>3223</v>
      </c>
      <c r="H955" s="382" t="s">
        <v>257</v>
      </c>
      <c r="I955" s="383" t="s">
        <v>4029</v>
      </c>
      <c r="J955" s="421" t="s">
        <v>3227</v>
      </c>
      <c r="K955" s="424" t="s">
        <v>60</v>
      </c>
      <c r="L955" s="329">
        <f>CONTINUA!BV955</f>
        <v>0</v>
      </c>
      <c r="M955" s="329">
        <f>CONTINUA!BW955</f>
        <v>0</v>
      </c>
      <c r="N955" s="657"/>
      <c r="O955" s="658" t="s">
        <v>4247</v>
      </c>
      <c r="P955" s="659" t="s">
        <v>206</v>
      </c>
      <c r="Q955" s="400"/>
      <c r="R955" s="401"/>
      <c r="S955" s="400"/>
      <c r="T955" s="401"/>
      <c r="U955" s="400"/>
      <c r="V955" s="401"/>
      <c r="W955" s="400"/>
      <c r="X955" s="401"/>
      <c r="Y955" s="400"/>
      <c r="Z955" s="401"/>
      <c r="AA955" s="400"/>
      <c r="AB955" s="401"/>
      <c r="AC955" s="400"/>
      <c r="AD955" s="401"/>
      <c r="AE955" s="400"/>
      <c r="AF955" s="401"/>
      <c r="AG955" s="400"/>
      <c r="AH955" s="401"/>
      <c r="AI955" s="400"/>
      <c r="AJ955" s="401"/>
      <c r="AK955" s="400"/>
      <c r="AL955" s="401"/>
      <c r="AM955" s="400"/>
      <c r="AN955" s="401"/>
      <c r="AO955" s="400"/>
      <c r="AP955" s="401"/>
      <c r="AQ955" s="400"/>
      <c r="AR955" s="401"/>
      <c r="AS955" s="400"/>
      <c r="AT955" s="401"/>
      <c r="AU955" s="400"/>
      <c r="AV955" s="401"/>
      <c r="AW955" s="400"/>
      <c r="AX955" s="401"/>
      <c r="AY955" s="400"/>
      <c r="AZ955" s="401"/>
      <c r="BA955" s="400"/>
      <c r="BB955" s="401"/>
      <c r="BC955" s="400"/>
      <c r="BD955" s="401"/>
      <c r="BE955" s="400"/>
      <c r="BF955" s="401"/>
      <c r="BG955" s="400"/>
      <c r="BH955" s="401"/>
      <c r="BI955" s="400"/>
      <c r="BJ955" s="401"/>
      <c r="BK955" s="400"/>
      <c r="BL955" s="401"/>
      <c r="BM955" s="400"/>
      <c r="BN955" s="401"/>
      <c r="BO955" s="400"/>
      <c r="BP955" s="401"/>
      <c r="BQ955" s="400"/>
      <c r="BR955" s="401"/>
      <c r="BS955" s="400"/>
      <c r="BT955" s="401"/>
      <c r="BU955" s="400"/>
      <c r="BV955" s="401"/>
      <c r="BW955" s="400"/>
      <c r="BX955" s="401"/>
      <c r="BY955" s="400"/>
      <c r="BZ955" s="401"/>
      <c r="CA955" s="400"/>
      <c r="CB955" s="401"/>
      <c r="CC955" s="400"/>
      <c r="CD955" s="401"/>
      <c r="CE955" s="400"/>
      <c r="CF955" s="401"/>
      <c r="CG955" s="400"/>
      <c r="CH955" s="401"/>
      <c r="CI955" s="400"/>
      <c r="CJ955" s="401"/>
      <c r="CK955" s="400"/>
      <c r="CL955" s="401"/>
      <c r="CM955" s="400"/>
      <c r="CN955" s="401"/>
      <c r="CO955" s="400"/>
      <c r="CP955" s="401"/>
      <c r="CQ955" s="400"/>
      <c r="CR955" s="401"/>
      <c r="CS955" s="400"/>
      <c r="CT955" s="401"/>
      <c r="CU955" s="400"/>
      <c r="CV955" s="401"/>
      <c r="CW955" s="400"/>
      <c r="CX955" s="401"/>
      <c r="CY955" s="400"/>
      <c r="CZ955" s="401"/>
      <c r="DA955" s="400"/>
      <c r="DB955" s="401"/>
      <c r="DC955" s="400"/>
      <c r="DD955" s="401"/>
      <c r="DE955" s="400"/>
      <c r="DF955" s="401"/>
      <c r="DG955" s="400"/>
      <c r="DH955" s="401"/>
      <c r="DI955" s="400"/>
      <c r="DJ955" s="401"/>
      <c r="DK955" s="400"/>
      <c r="DL955" s="401"/>
      <c r="DM955" s="400"/>
      <c r="DN955" s="401"/>
      <c r="DO955" s="400"/>
      <c r="DP955" s="401"/>
      <c r="DQ955" s="400"/>
      <c r="DR955" s="401"/>
      <c r="DS955" s="400"/>
      <c r="DT955" s="401"/>
      <c r="DU955" s="400"/>
      <c r="DV955" s="401"/>
      <c r="DW955" s="400"/>
      <c r="DX955" s="401"/>
      <c r="DY955" s="400"/>
      <c r="DZ955" s="401"/>
      <c r="EA955" s="400"/>
      <c r="EB955" s="401"/>
      <c r="EC955" s="400"/>
      <c r="ED955" s="401"/>
      <c r="EE955" s="400"/>
      <c r="EF955" s="401"/>
      <c r="EG955" s="400"/>
      <c r="EH955" s="401"/>
      <c r="EI955" s="400"/>
      <c r="EJ955" s="447"/>
      <c r="EK955" s="512"/>
      <c r="EL955" s="515"/>
      <c r="EM955" s="450"/>
      <c r="EN955" s="348"/>
      <c r="EO955" s="348"/>
      <c r="EP955" s="179">
        <f t="shared" si="1030"/>
        <v>0</v>
      </c>
      <c r="EQ955" s="179">
        <f t="shared" si="1031"/>
        <v>0</v>
      </c>
      <c r="ER955" s="179">
        <f t="shared" si="1032"/>
        <v>0</v>
      </c>
      <c r="ES955" s="179">
        <f t="shared" si="1033"/>
        <v>0</v>
      </c>
      <c r="ET955" s="179">
        <f t="shared" si="1034"/>
        <v>0</v>
      </c>
      <c r="EU955" s="179">
        <f t="shared" si="1035"/>
        <v>0</v>
      </c>
      <c r="EV955" s="172">
        <f t="shared" si="1036"/>
        <v>0</v>
      </c>
      <c r="EW955" s="253"/>
      <c r="EX955" s="254">
        <v>0</v>
      </c>
      <c r="EY955" s="180">
        <v>0</v>
      </c>
      <c r="EZ955" s="255">
        <v>0</v>
      </c>
      <c r="FA955" s="255">
        <v>0</v>
      </c>
      <c r="FB955" s="180">
        <f>SUM(FF955:GI955)/2</f>
        <v>0</v>
      </c>
      <c r="FC955" s="256">
        <f>N955*km*'VALORES TABELA'!$B$13</f>
        <v>0</v>
      </c>
      <c r="FD955" s="250">
        <f t="shared" si="1083"/>
        <v>0</v>
      </c>
      <c r="FE955" s="257"/>
      <c r="FF955" s="181">
        <f>((Q955+S955)*Percapita)+((R955+T955)*Cadeirante)</f>
        <v>0</v>
      </c>
      <c r="FG955" s="181">
        <f>((U955+W955)*Percapita/30*FG$4)+((V955+X955)*Cadeirante/30*FG$4)</f>
        <v>0</v>
      </c>
      <c r="FH955" s="181">
        <f>((Y955+AA955)*Percapita/30*FH$4)+((Z955+AB955)*Cadeirante/30*FH$4)</f>
        <v>0</v>
      </c>
      <c r="FI955" s="181">
        <f>((AC955+AE955)*Percapita/30*FI$4)+((AD955+AF955)*Cadeirante/30*FI$4)</f>
        <v>0</v>
      </c>
      <c r="FJ955" s="181">
        <f>((AG955+AI955)*Percapita/30*FJ$4)+((AH955+AJ955)*Cadeirante/30*FJ$4)</f>
        <v>0</v>
      </c>
      <c r="FK955" s="181">
        <f>((AK955+AM955)*Percapita/30*FK$4)+((AL955+AN955)*Cadeirante/30*FK$4)</f>
        <v>0</v>
      </c>
      <c r="FL955" s="181">
        <f>((AO955+AQ955)*Percapita/30*FL$4)+((AP955+AR955)*Cadeirante/30*FL$4)</f>
        <v>0</v>
      </c>
      <c r="FM955" s="181">
        <f>((AS955+AU955)*Percapita/30*FM$4)+((AT955+AV955)*Cadeirante/30*FM$4)</f>
        <v>0</v>
      </c>
      <c r="FN955" s="181">
        <f>((AW955+AY955)*Percapita/30*FN$4)+((AX955+AZ955)*Cadeirante/30*FN$4)</f>
        <v>0</v>
      </c>
      <c r="FO955" s="181">
        <f>((BA955+BC955)*Percapita/30*FO$4)+((BB955+BD955)*Cadeirante/30*FO$4)</f>
        <v>0</v>
      </c>
      <c r="FP955" s="181">
        <f>((BE955+BG955)*Percapita/30*FP$4)+((BF955+BH955)*Cadeirante/30*FP$4)</f>
        <v>0</v>
      </c>
      <c r="FQ955" s="181">
        <f>((BI955+BK955)*Percapita/30*FQ$4)+((BJ955+BL955)*Cadeirante/30*FQ$4)</f>
        <v>0</v>
      </c>
      <c r="FR955" s="181">
        <f>((BM955+BO955)*Percapita/30*FR$4)+((BN955+BP955)*Cadeirante/30*FR$4)</f>
        <v>0</v>
      </c>
      <c r="FS955" s="181">
        <f>((BQ955+BS955)*Percapita/30*FS$4)+((BR955+BT955)*Cadeirante/30*FS$4)</f>
        <v>0</v>
      </c>
      <c r="FT955" s="181">
        <f>((BU955+BW955)*Percapita/30*FT$4)+((BV955+BX955)*Cadeirante/30*FT$4)</f>
        <v>0</v>
      </c>
      <c r="FU955" s="181">
        <f>((BY955+CA955)*Percapita/30*FU$4)+((BZ955+CB955)*Cadeirante/30*FU$4)</f>
        <v>0</v>
      </c>
      <c r="FV955" s="181">
        <f>((CC955+CE955)*Percapita/30*FV$4)+((CD955+CF955)*Cadeirante/30*FV$4)</f>
        <v>0</v>
      </c>
      <c r="FW955" s="181">
        <f>((CG955+CI955)*Percapita/30*FW$4)+((CI955+CK955)*Cadeirante/30*FW$4)</f>
        <v>0</v>
      </c>
      <c r="FX955" s="181">
        <f>((CK955+CM955)*Percapita/30*FX$4)+((CL955+CN955)*Cadeirante/30*FX$4)</f>
        <v>0</v>
      </c>
      <c r="FY955" s="181">
        <f>((CO955+CQ955)*Percapita/30*FY$4)+((CP955+CR955)*Cadeirante/30*FY$4)</f>
        <v>0</v>
      </c>
      <c r="FZ955" s="181">
        <f>((CS955+CU955)*Percapita/30*FZ$4)+((CT955+CV955)*Cadeirante/30*FZ$4)</f>
        <v>0</v>
      </c>
      <c r="GA955" s="181">
        <f>((CW955+CY955)*Percapita/30*GA$4)+((CX955+CZ955)*Cadeirante/30*GA$4)</f>
        <v>0</v>
      </c>
      <c r="GB955" s="181">
        <f>((DA955+DC955)*Percapita/30*GB$4)+((DB955+DD955)*Cadeirante/30*GB$4)</f>
        <v>0</v>
      </c>
      <c r="GC955" s="181">
        <f>((DE955+DG955)*Percapita/30*GC$4)+((DF955+DH955)*Cadeirante/30*GC$4)</f>
        <v>0</v>
      </c>
      <c r="GD955" s="181">
        <f>((DI955+DK955)*Percapita/30*GD$4)+((DJ955+DL955)*Cadeirante/30*GD$4)</f>
        <v>0</v>
      </c>
      <c r="GE955" s="181">
        <f>((DM955+DO955)*Percapita/30*GE$4)+((DN955+DP955)*Cadeirante/30*GE$4)</f>
        <v>0</v>
      </c>
      <c r="GF955" s="181">
        <f>((DQ955+DS955)*Percapita/30*GF$4)+((DR955+DT955)*Cadeirante/30*GF$4)</f>
        <v>0</v>
      </c>
      <c r="GG955" s="181">
        <f>((DU955+DW955)*Percapita/30*GG$4)+((DV955+DX955)*Cadeirante/30*GG$4)</f>
        <v>0</v>
      </c>
      <c r="GH955" s="181">
        <f>((DY955+EA955)*Percapita/30*GH$4)+((DZ955+EB955)*Cadeirante/30*GH$4)</f>
        <v>0</v>
      </c>
      <c r="GI955" s="181">
        <f>((EC955+EE955)*Percapita/30*GI$4)+((ED955+EF955)*Cadeirante/30*GI$4)</f>
        <v>0</v>
      </c>
      <c r="GJ955" s="181">
        <f>((EG955+EI955)*Percapita)+((EH955+EJ955)*Cadeirante)</f>
        <v>0</v>
      </c>
      <c r="GK955" s="258"/>
      <c r="GL955" s="103">
        <f t="shared" si="1038"/>
        <v>0</v>
      </c>
      <c r="GM955" s="124"/>
      <c r="GN955" s="182"/>
      <c r="GO955" s="182"/>
      <c r="GP955" s="182"/>
      <c r="GQ955" s="182"/>
      <c r="GR955" s="182"/>
      <c r="GS955" s="182"/>
      <c r="GT955" s="182"/>
      <c r="GU955" s="182"/>
      <c r="GV955" s="182"/>
      <c r="GW955" s="182"/>
      <c r="GX955" s="182"/>
      <c r="GY955" s="182"/>
      <c r="GZ955" s="182"/>
      <c r="HA955" s="182"/>
      <c r="HB955" s="182"/>
      <c r="HC955" s="182"/>
      <c r="HD955" s="182"/>
      <c r="HE955" s="182"/>
      <c r="HF955" s="182"/>
      <c r="HG955" s="182"/>
      <c r="HH955" s="182"/>
      <c r="HI955" s="182"/>
      <c r="HJ955" s="182"/>
      <c r="HK955" s="182"/>
      <c r="HL955" s="182"/>
      <c r="HM955" s="182"/>
      <c r="HN955" s="182"/>
      <c r="HO955" s="182"/>
      <c r="HP955" s="259"/>
      <c r="HQ955" s="64"/>
      <c r="HW955" s="257"/>
      <c r="HY955" s="280">
        <f t="shared" si="1084"/>
        <v>0</v>
      </c>
      <c r="HZ955" s="280">
        <f t="shared" si="1085"/>
        <v>0</v>
      </c>
      <c r="IA955" s="280">
        <f t="shared" si="1086"/>
        <v>0</v>
      </c>
    </row>
    <row r="956" spans="1:237" s="106" customFormat="1" ht="22.5" customHeight="1" x14ac:dyDescent="0.25">
      <c r="A956" t="s">
        <v>4030</v>
      </c>
      <c r="B956" s="522" t="s">
        <v>4031</v>
      </c>
      <c r="C956" s="523">
        <v>1</v>
      </c>
      <c r="D956" s="524" t="s">
        <v>4011</v>
      </c>
      <c r="E956" s="524" t="s">
        <v>4032</v>
      </c>
      <c r="F956" s="525" t="s">
        <v>3222</v>
      </c>
      <c r="G956" s="525" t="s">
        <v>3223</v>
      </c>
      <c r="H956" s="350" t="s">
        <v>257</v>
      </c>
      <c r="I956" s="351" t="s">
        <v>4033</v>
      </c>
      <c r="J956" s="409" t="s">
        <v>3227</v>
      </c>
      <c r="K956" s="410" t="s">
        <v>3228</v>
      </c>
      <c r="L956" s="329">
        <f>CONTINUA!BV956</f>
        <v>0</v>
      </c>
      <c r="M956" s="329">
        <f>CONTINUA!BW956</f>
        <v>0</v>
      </c>
      <c r="N956" s="657"/>
      <c r="O956" s="658" t="s">
        <v>4247</v>
      </c>
      <c r="P956" s="659" t="s">
        <v>206</v>
      </c>
      <c r="Q956" s="400"/>
      <c r="R956" s="401"/>
      <c r="S956" s="400"/>
      <c r="T956" s="401"/>
      <c r="U956" s="400"/>
      <c r="V956" s="401"/>
      <c r="W956" s="400"/>
      <c r="X956" s="401"/>
      <c r="Y956" s="400"/>
      <c r="Z956" s="401"/>
      <c r="AA956" s="400"/>
      <c r="AB956" s="401"/>
      <c r="AC956" s="400"/>
      <c r="AD956" s="401"/>
      <c r="AE956" s="400"/>
      <c r="AF956" s="401"/>
      <c r="AG956" s="400"/>
      <c r="AH956" s="401"/>
      <c r="AI956" s="400"/>
      <c r="AJ956" s="401"/>
      <c r="AK956" s="400"/>
      <c r="AL956" s="401"/>
      <c r="AM956" s="400"/>
      <c r="AN956" s="401"/>
      <c r="AO956" s="400"/>
      <c r="AP956" s="401"/>
      <c r="AQ956" s="400"/>
      <c r="AR956" s="401"/>
      <c r="AS956" s="400"/>
      <c r="AT956" s="401"/>
      <c r="AU956" s="400"/>
      <c r="AV956" s="401"/>
      <c r="AW956" s="400"/>
      <c r="AX956" s="401"/>
      <c r="AY956" s="400"/>
      <c r="AZ956" s="401"/>
      <c r="BA956" s="400"/>
      <c r="BB956" s="401"/>
      <c r="BC956" s="400"/>
      <c r="BD956" s="401"/>
      <c r="BE956" s="400"/>
      <c r="BF956" s="401"/>
      <c r="BG956" s="400"/>
      <c r="BH956" s="401"/>
      <c r="BI956" s="400"/>
      <c r="BJ956" s="401"/>
      <c r="BK956" s="400"/>
      <c r="BL956" s="401"/>
      <c r="BM956" s="400"/>
      <c r="BN956" s="401"/>
      <c r="BO956" s="400"/>
      <c r="BP956" s="401"/>
      <c r="BQ956" s="400"/>
      <c r="BR956" s="401"/>
      <c r="BS956" s="400"/>
      <c r="BT956" s="401"/>
      <c r="BU956" s="400"/>
      <c r="BV956" s="401"/>
      <c r="BW956" s="400"/>
      <c r="BX956" s="401"/>
      <c r="BY956" s="400"/>
      <c r="BZ956" s="401"/>
      <c r="CA956" s="400"/>
      <c r="CB956" s="401"/>
      <c r="CC956" s="400"/>
      <c r="CD956" s="401"/>
      <c r="CE956" s="400"/>
      <c r="CF956" s="401"/>
      <c r="CG956" s="400"/>
      <c r="CH956" s="401"/>
      <c r="CI956" s="400"/>
      <c r="CJ956" s="401"/>
      <c r="CK956" s="400"/>
      <c r="CL956" s="401"/>
      <c r="CM956" s="400"/>
      <c r="CN956" s="401"/>
      <c r="CO956" s="400"/>
      <c r="CP956" s="401"/>
      <c r="CQ956" s="400"/>
      <c r="CR956" s="401"/>
      <c r="CS956" s="400"/>
      <c r="CT956" s="401"/>
      <c r="CU956" s="400"/>
      <c r="CV956" s="401"/>
      <c r="CW956" s="400"/>
      <c r="CX956" s="401"/>
      <c r="CY956" s="400"/>
      <c r="CZ956" s="401"/>
      <c r="DA956" s="400"/>
      <c r="DB956" s="401"/>
      <c r="DC956" s="400"/>
      <c r="DD956" s="401"/>
      <c r="DE956" s="400"/>
      <c r="DF956" s="401"/>
      <c r="DG956" s="400"/>
      <c r="DH956" s="401"/>
      <c r="DI956" s="400"/>
      <c r="DJ956" s="401"/>
      <c r="DK956" s="400"/>
      <c r="DL956" s="401"/>
      <c r="DM956" s="400"/>
      <c r="DN956" s="401"/>
      <c r="DO956" s="400"/>
      <c r="DP956" s="401"/>
      <c r="DQ956" s="400"/>
      <c r="DR956" s="401"/>
      <c r="DS956" s="400"/>
      <c r="DT956" s="401"/>
      <c r="DU956" s="400"/>
      <c r="DV956" s="401"/>
      <c r="DW956" s="400"/>
      <c r="DX956" s="401"/>
      <c r="DY956" s="400"/>
      <c r="DZ956" s="401"/>
      <c r="EA956" s="400"/>
      <c r="EB956" s="401"/>
      <c r="EC956" s="400"/>
      <c r="ED956" s="401"/>
      <c r="EE956" s="400"/>
      <c r="EF956" s="401"/>
      <c r="EG956" s="400"/>
      <c r="EH956" s="401"/>
      <c r="EI956" s="400"/>
      <c r="EJ956" s="447"/>
      <c r="EK956" s="510"/>
      <c r="EL956" s="513"/>
      <c r="EM956" s="520"/>
      <c r="EN956" s="520"/>
      <c r="EO956" s="520"/>
      <c r="EP956" s="171">
        <f t="shared" si="1030"/>
        <v>0</v>
      </c>
      <c r="EQ956" s="171">
        <f t="shared" si="1031"/>
        <v>0</v>
      </c>
      <c r="ER956" s="171">
        <f t="shared" si="1032"/>
        <v>0</v>
      </c>
      <c r="ES956" s="171">
        <f t="shared" si="1033"/>
        <v>0</v>
      </c>
      <c r="ET956" s="171">
        <f t="shared" si="1034"/>
        <v>0</v>
      </c>
      <c r="EU956" s="171">
        <f t="shared" si="1035"/>
        <v>0</v>
      </c>
      <c r="EV956" s="172">
        <f t="shared" si="1036"/>
        <v>0</v>
      </c>
      <c r="EW956" s="367">
        <f>IF(C956=4,IF(MAX(Q956:EJ958)&gt;0,(Especiall/30*(IF(($G956-$F956)=($G$5-$F$5),30,IF(DAY($G956)=31,($G956-$F956),($G956-$F956)+1)))),0),0)</f>
        <v>0</v>
      </c>
      <c r="EX956" s="248">
        <f t="shared" ref="EX956:EX959" si="1087">FF956</f>
        <v>21360.800000000003</v>
      </c>
      <c r="EY956" s="174">
        <f>(L956*regular)+(M956*Cadeirantee)</f>
        <v>0</v>
      </c>
      <c r="EZ956" s="249">
        <f>SUMIF(FG956:GJ956,"&gt;0")</f>
        <v>436.59400000000005</v>
      </c>
      <c r="FA956" s="249">
        <f>SUMIF(FG956:GJ956,"&lt;0")+SUMIF(GN956:HP956,"&lt;0")</f>
        <v>-269.661</v>
      </c>
      <c r="FB956" s="174">
        <v>0</v>
      </c>
      <c r="FC956" s="175">
        <f>N956*km*'VALORES TABELA'!$B$13</f>
        <v>0</v>
      </c>
      <c r="FD956" s="250">
        <f>GL956</f>
        <v>0</v>
      </c>
      <c r="FE956" s="176">
        <f>(EW956+EW957+EW958+EW959+EX956+EX957+EX958+EX959+EY956+EY957+EY958+EY959+EY960+EZ956+EZ957+EZ958+EZ959+FA956+FA957+FA958+FA959+FC956+FC957+FC958+FC959+HY956-HZ956-IA956+FD956+FD957+FD958+FD959+FB960)</f>
        <v>21749.453000000005</v>
      </c>
      <c r="FF956" s="177">
        <f>IF(C956=4,SUM(Q956+Q957+Q958+S956+S957+S958)*Percapita/30*FF$4+(R956+R957+R958+T956+T957+T958)*Cadeirante/30*FF$4,IF(C956=3,IF(Q959+S959=10,Fixo/30*FF$4+(Q956+Q957+Q958+S956+S957+S958)*Percapita/30*FF$4+(R959+T959)*Cadeirante/30*FF$4,IF(Q959+S959&lt;=9,(Q959+S959)*Crechee/30*FF$4)+(R959+T959)*Cadeirante/30*FF$4+(Q956+Q957+Q958+S956+S957+S958)*Percapita/30*FF$4)+IF(Q959+S959&gt;=11,Fixo/30*FF$4+(Q959+S959-10)*Crechee/30*FF$4,0),IF(C956=2,IF(R956+R957+R958+R959+T956+T957+T958+T959=1,Cadeirante/30*FF$4,IF(R956+R957+R958+R959+T956+T957+T958+T959=2,Fixo/30*FF$4,IF(R956+R957+R958+R959+T956+T957+T958+T959&gt;2,Fixo/30*FF$4+(R956+R957+R958+R959+T956+T957+T958+T959-2)*Cadeirante/30*FF$4)))+(Q956+Q957+Q958+S956+S957+S958)*Percapita/30*FF$4+(Q959+S959)*Crechee/30*FF$4,IF(C956=1,IF(Q956+Q957+Q958+R956+R957+R958+S956+S957+S958+T956+T957+T958&lt;=15,(Q956+Q957+Q958+S956+S957+S958)*Percapita/30*FF$4,IF(Q956+Q957+Q958+R956+R957+R958+S956+S957+S958+T956+T957+T958&gt;=16,Fixo/30*FF$4+(Q956+Q957+Q958+R956+R957+R958+S956+S957+S958+T956+T957-16)*Percapita/30*FF$4))))))</f>
        <v>21360.800000000003</v>
      </c>
      <c r="FG956" s="177">
        <f>IF(C956=4,SUM(U956+U957+U958+W956+W957+W958)*Percapita/30*FG$4+(V956+V957+V958+X956+X957+X958)*Cadeirante/30*FG$4,IF(C956=3,IF(U959+W959=10,Fixo/30*FG$4+(U956+U957+U958+W956+W957+W958)*Percapita/30*FG$4+(V959+X959)*Cadeirante/30*FG$4,IF(U959+W959&lt;=9,(U959+W959)*Crechee/30*FG$4)+(V959+X959)*Cadeirante/30*FG$4+(U956+U957+U958+W956+W957+W958)*Percapita/30*FG$4)+IF(U959+W959&gt;=11,Fixo/30*FG$4+(U959+W959-10)*Crechee/30*FG$4,0),IF(C956=2,IF(V956+V957+V958+V959+X956+X957+X958+X959=1,Cadeirante/30*FG$4,IF(V956+V957+V958+V959+X956+X957+X958+X959=2,Fixo/30*FG$4,IF(V956+V957+V958+V959+X956+X957+X958+X959&gt;2,Fixo/30*FG$4+(V956+V957+V958+V959+X956+X957+X958+X959-2)*Cadeirante/30*FG$4)))+(U956+U957+U958+W956+W957+W958)*Percapita/30*FG$4+(U959+W959)*Crechee/30*FG$4,IF(C956=1,IF(U956+U957+U958+V956+V957+V958+W956+W957+W958+X956+X957+X958&lt;=15,(U956+U957+U958+W956+W957+W958)*Percapita/30*FG$4,IF(U956+U957+U958+V956+V957+V958+W956+W957+W958+X956+X957+X958&gt;=16,Fixo/30*FG$4+(U956+U957+U958+V956+V957+V958+W956+W957+W958+X956+X957-16)*Percapita/30*FG$4))))))</f>
        <v>0</v>
      </c>
      <c r="FH956" s="177">
        <f>IF(C956=4,SUM(Y956+Y957+Y958+AA956+AA957+AA958)*Percapita/30*FH$4+(Z956+Z957+Z958+AB956+AB957+AB958)*Cadeirante/30*FH$4,IF(C956=3,IF(Y959+AA959=10,Fixo/30*FH$4+(Y956+Y957+Y958+AA956+AA957+AA958)*Percapita/30*FH$4+(Z959+AB959)*Cadeirante/30*FH$4,IF(Y959+AA959&lt;=9,(Y959+AA959)*Crechee/30*FH$4)+(Z959+AB959)*Cadeirante/30*FH$4+(Y956+Y957+Y958+AA956+AA957+AA958)*Percapita/30*FH$4)+IF(Y959+AA959&gt;=11,Fixo/30*FH$4+(Y959+AA959-10)*Crechee/30*FH$4,0),IF(C956=2,IF(Z956+Z957+Z958+Z959+AB956+AB957+AB958+AB959=1,Cadeirante/30*FH$4,IF(Z956+Z957+Z958+Z959+AB956+AB957+AB958+AB959=2,Fixo/30*FH$4,IF(Z956+Z957+Z958+Z959+AB956+AB957+AB958+AB959&gt;2,Fixo/30*FH$4+(Z956+Z957+Z958+Z959+AB956+AB957+AB958+AB959-2)*Cadeirante/30*FH$4)))+(Y956+Y957+Y958+AA956+AA957+AA958)*Percapita/30*FH$4+(Y959+AA959)*Crechee/30*FH$4,IF(C956=1,IF(Y956+Y957+Y958+Z956+Z957+Z958+AA956+AA957+AA958+AB956+AB957+AB958&lt;=15,(Y956+Y957+Y958+AA956+AA957+AA958)*Percapita/30*FH$4,IF(Y956+Y957+Y958+Z956+Z957+Z958+AA956+AA957+AA958+AB956+AB957+AB958&gt;=16,Fixo/30*FH$4+(Y956+Y957+Y958+Z956+Z957+Z958+AA956+AA957+AA958+AB956+AB957-16)*Percapita/30*FH$4))))))</f>
        <v>0</v>
      </c>
      <c r="FI956" s="177">
        <f>IF(C956=4,SUM(AC956+AC957+AC958+AE956+AE957+AE958)*Percapita/30*FI$4+(AD956+AD957+AD958+AF956+AF957+AF958)*Cadeirante/30*FI$4,IF(C956=3,IF(AC959+AE959=10,Fixo/30*FI$4+(AC956+AC957+AC958+AE956+AE957+AE958)*Percapita/30*FI$4+(AD959+AF959)*Cadeirante/30*FI$4,IF(AC959+AE959&lt;=9,(AC959+AE959)*Crechee/30*FI$4)+(AD959+AF959)*Cadeirante/30*FI$4+(AC956+AC957+AC958+AE956+AE957+AE958)*Percapita/30*FI$4)+IF(AC959+AE959&gt;=11,Fixo/30*FI$4+(AC959+AE959-10)*Crechee/30*FI$4,0),IF(C956=2,IF(AD956+AD957+AD958+AD959+AF956+AF957+AF958+AF959=1,Cadeirante/30*FI$4,IF(AD956+AD957+AD958+AD959+AF956+AF957+AF958+AF959=2,Fixo/30*FI$4,IF(AD956+AD957+AD958+AD959+AF956+AF957+AF958+AF959&gt;2,Fixo/30*FI$4+(AD956+AD957+AD958+AD959+AF956+AF957+AF958+AF959-2)*Cadeirante/30*FI$4)))+(AC956+AC957+AC958+AE956+AE957+AE958)*Percapita/30*FI$4+(AC959+AE959)*Crechee/30*FI$4,IF(C956=1,IF(AC956+AC957+AC958+AD956+AD957+AD958+AE956+AE957+AE958+AF956+AF957+AF958&lt;=15,(AC956+AC957+AC958+AE956+AE957+AE958)*Percapita/30*FI$4,IF(AC956+AC957+AC958+AD956+AD957+AD958+AE956+AE957+AE958+AF956+AF957+AF958&gt;=16,Fixo/30*FI$4+(AC956+AC957+AC958+AD956+AD957+AD958+AE956+AE957+AE958+AF956+AF957-16)*Percapita/30*FI$4))))))</f>
        <v>0</v>
      </c>
      <c r="FJ956" s="177">
        <f>IF(C956=4,SUM(AG956+AG957+AG958+AI956+AI957+AI958)*Percapita/30*FJ$4+(AH956+AH957+AH958+AJ956+AJ957+AJ958)*Cadeirante/30*FJ$4,IF(C956=3,IF(AG959+AI959=10,Fixo/30*FJ$4+(AG956+AG957+AG958+AI956+AI957+AI958)*Percapita/30*FJ$4+(AH959+AJ959)*Cadeirante/30*FJ$4,IF(AG959+AI959&lt;=9,(AG959+AI959)*Crechee/30*FJ$4)+(AH959+AJ959)*Cadeirante/30*FJ$4+(AG956+AG957+AG958+AI956+AI957+AI958)*Percapita/30*FJ$4)+IF(AG959+AI959&gt;=11,Fixo/30*FJ$4+(AG959+AI959-10)*Crechee/30*FJ$4,0),IF(C956=2,IF(AH956+AH957+AH958+AH959+AJ956+AJ957+AJ958+AJ959=1,Cadeirante/30*FJ$4,IF(AH956+AH957+AH958+AH959+AJ956+AJ957+AJ958+AJ959=2,Fixo/30*FJ$4,IF(AH956+AH957+AH958+AH959+AJ956+AJ957+AJ958+AJ959&gt;2,Fixo/30*FJ$4+(AH956+AH957+AH958+AH959+AJ956+AJ957+AJ958+AJ959-2)*Cadeirante/30*FJ$4)))+(AG956+AG957+AG958+AI956+AI957+AI958)*Percapita/30*FJ$4+(AG959+AI959)*Crechee/30*FJ$4,IF(C956=1,IF(AG956+AG957+AG958+AH956+AH957+AH958+AI956+AI957+AI958+AJ956+AJ957+AJ958&lt;=15,(AG956+AG957+AG958+AI956+AI957+AI958)*Percapita/30*FJ$4,IF(AG956+AG957+AG958+AH956+AH957+AH958+AI956+AI957+AI958+AJ956+AJ957+AJ958&gt;=16,Fixo/30*FJ$4+(AG956+AG957+AG958+AH956+AH957+AH958+AI956+AI957+AI958+AJ956+AJ957-16)*Percapita/30*FJ$4))))))</f>
        <v>0</v>
      </c>
      <c r="FK956" s="177">
        <f>IF(C956=4,SUM(AK956+AK957+AK958+AM956+AM957+AM958)*Percapita/30*FK$4+(AL956+AL957+AL958+AN956+AN957+AN958)*Cadeirante/30*FK$4,IF(C956=3,IF(AK959+AM959=10,Fixo/30*FK$4+(AK956+AK957+AK958+AM956+AM957+AM958)*Percapita/30*FK$4+(AL959+AN959)*Cadeirante/30*FK$4,IF(AK959+AM959&lt;=9,(AK959+AM959)*Crechee/30*FK$4)+(AL959+AN959)*Cadeirante/30*FK$4+(AK956+AK957+AK958+AM956+AM957+AM958)*Percapita/30*FK$4)+IF(AK959+AM959&gt;=11,Fixo/30*FK$4+(AK959+AM959-10)*Crechee/30*FK$4,0),IF(C956=2,IF(AL956+AL957+AL958+AL959+AN956+AN957+AN958+AN959=1,Cadeirante/30*FK$4,IF(AL956+AL957+AL958+AL959+AN956+AN957+AN958+AN959=2,Fixo/30*FK$4,IF(AL956+AL957+AL958+AL959+AN956+AN957+AN958+AN959&gt;2,Fixo/30*FK$4+(AL956+AL957+AL958+AL959+AN956+AN957+AN958+AN959-2)*Cadeirante/30*FK$4)))+(AK956+AK957+AK958+AM956+AM957+AM958)*Percapita/30*FK$4+(AK959+AM959)*Crechee/30*FK$4,IF(C956=1,IF(AK956+AK957+AK958+AL956+AL957+AL958+AM956+AM957+AM958+AN956+AN957+AN958&lt;=15,(AK956+AK957+AK958+AM956+AM957+AM958)*Percapita/30*FK$4,IF(AK956+AK957+AK958+AL956+AL957+AL958+AM956+AM957+AM958+AN956+AN957+AN958&gt;=16,Fixo/30*FK$4+(AK956+AK957+AK958+AL956+AL957+AL958+AM956+AM957+AM958+AN956+AN957-16)*Percapita/30*FK$4))))))</f>
        <v>0</v>
      </c>
      <c r="FL956" s="177">
        <f>IF(C956=4,SUM(AO956+AO957+AO958+AQ956+AQ957+AQ958)*Percapita/30*FL$4+(AP956+AP957+AP958+AR956+AR957+AR958)*Cadeirante/30*FL$4,IF(C956=3,IF(AO959+AQ959=10,Fixo/30*FL$4+(AO956+AO957+AO958+AQ956+AQ957+AQ958)*Percapita/30*FL$4+(AP959+AR959)*Cadeirante/30*FL$4,IF(AO959+AQ959&lt;=9,(AO959+AQ959)*Crechee/30*FL$4)+(AP959+AR959)*Cadeirante/30*FL$4+(AO956+AO957+AO958+AQ956+AQ957+AQ958)*Percapita/30*FL$4)+IF(AO959+AQ959&gt;=11,Fixo/30*FL$4+(AO959+AQ959-10)*Crechee/30*FL$4,0),IF(C956=2,IF(AP956+AP957+AP958+AP959+AR956+AR957+AR958+AR959=1,Cadeirante/30*FL$4,IF(AP956+AP957+AP958+AP959+AR956+AR957+AR958+AR959=2,Fixo/30*FL$4,IF(AP956+AP957+AP958+AP959+AR956+AR957+AR958+AR959&gt;2,Fixo/30*FL$4+(AP956+AP957+AP958+AP959+AR956+AR957+AR958+AR959-2)*Cadeirante/30*FL$4)))+(AO956+AO957+AO958+AQ956+AQ957+AQ958)*Percapita/30*FL$4+(AO959+AQ959)*Crechee/30*FL$4,IF(C956=1,IF(AO956+AO957+AO958+AP956+AP957+AP958+AQ956+AQ957+AQ958+AR956+AR957+AR958&lt;=15,(AO956+AO957+AO958+AQ956+AQ957+AQ958)*Percapita/30*FL$4,IF(AO956+AO957+AO958+AP956+AP957+AP958+AQ956+AQ957+AQ958+AR956+AR957+AR958&gt;=16,Fixo/30*FL$4+(AO956+AO957+AO958+AP956+AP957+AP958+AQ956+AQ957+AQ958+AR956+AR957-16)*Percapita/30*FL$4))))))</f>
        <v>0</v>
      </c>
      <c r="FM956" s="177">
        <f>IF(C956=4,SUM(AS956+AS957+AS958+AU956+AU957+AU958)*Percapita/30*FM$4+(AT956+AT957+AT958+AV956+AV957+AV958)*Cadeirante/30*FM$4,IF(C956=3,IF(AS959+AU959=10,Fixo/30*FM$4+(AS956+AS957+AS958+AU956+AU957+AU958)*Percapita/30*FM$4+(AT959+AV959)*Cadeirante/30*FM$4,IF(AS959+AU959&lt;=9,(AS959+AU959)*Crechee/30*FM$4)+(AT959+AV959)*Cadeirante/30*FM$4+(AS956+AS957+AS958+AU956+AU957+AU958)*Percapita/30*FM$4)+IF(AS959+AU959&gt;=11,Fixo/30*FM$4+(AS959+AU959-10)*Crechee/30*FM$4,0),IF(C956=2,IF(AT956+AT957+AT958+AT959+AV956+AV957+AV958+AV959=1,Cadeirante/30*FM$4,IF(AT956+AT957+AT958+AT959+AV956+AV957+AV958+AV959=2,Fixo/30*FM$4,IF(AT956+AT957+AT958+AT959+AV956+AV957+AV958+AV959&gt;2,Fixo/30*FM$4+(AT956+AT957+AT958+AT959+AV956+AV957+AV958+AV959-2)*Cadeirante/30*FM$4)))+(AS956+AS957+AS958+AU956+AU957+AU958)*Percapita/30*FM$4+(AS959+AU959)*Crechee/30*FM$4,IF(C956=1,IF(AS956+AS957+AS958+AT956+AT957+AT958+AU956+AU957+AU958+AV956+AV957+AV958&lt;=15,(AS956+AS957+AS958+AU956+AU957+AU958)*Percapita/30*FM$4,IF(AS956+AS957+AS958+AT956+AT957+AT958+AU956+AU957+AU958+AV956+AV957+AV958&gt;=16,Fixo/30*FM$4+(AS956+AS957+AS958+AT956+AT957+AT958+AU956+AU957+AU958+AV956+AV957-16)*Percapita/30*FM$4))))))</f>
        <v>0</v>
      </c>
      <c r="FN956" s="177">
        <f>IF(C956=4,SUM(AW956+AW957+AW958+AY956+AY957+AY958)*Percapita/30*FN$4+(AX956+AX957+AX958+AZ956+AZ957+AZ958)*Cadeirante/30*FN$4,IF(C956=3,IF(AW959+AY959=10,Fixo/30*FN$4+(AW956+AW957+AW958+AY956+AY957+AY958)*Percapita/30*FN$4+(AX959+AZ959)*Cadeirante/30*FN$4,IF(AW959+AY959&lt;=9,(AW959+AY959)*Crechee/30*FN$4)+(AX959+AZ959)*Cadeirante/30*FN$4+(AW956+AW957+AW958+AY956+AY957+AY958)*Percapita/30*FN$4)+IF(AW959+AY959&gt;=11,Fixo/30*FN$4+(AW959+AY959-10)*Crechee/30*FN$4,0),IF(C956=2,IF(AX956+AX957+AX958+AX959+AZ956+AZ957+AZ958+AZ959=1,Cadeirante/30*FN$4,IF(AX956+AX957+AX958+AX959+AZ956+AZ957+AZ958+AZ959=2,Fixo/30*FN$4,IF(AX956+AX957+AX958+AX959+AZ956+AZ957+AZ958+AZ959&gt;2,Fixo/30*FN$4+(AX956+AX957+AX958+AX959+AZ956+AZ957+AZ958+AZ959-2)*Cadeirante/30*FN$4)))+(AW956+AW957+AW958+AY956+AY957+AY958)*Percapita/30*FN$4+(AW959+AY959)*Crechee/30*FN$4,IF(C956=1,IF(AW956+AW957+AW958+AX956+AX957+AX958+AY956+AY957+AY958+AZ956+AZ957+AZ958&lt;=15,(AW956+AW957+AW958+AY956+AY957+AY958)*Percapita/30*FN$4,IF(AW956+AW957+AW958+AX956+AX957+AX958+AY956+AY957+AY958+AZ956+AZ957+AZ958&gt;=16,Fixo/30*FN$4+(AW956+AW957+AW958+AX956+AX957+AX958+AY956+AY957+AY958+AZ956+AZ957-16)*Percapita/30*FN$4))))))</f>
        <v>0</v>
      </c>
      <c r="FO956" s="177">
        <f>IF(C956=4,SUM(BA956+BA957+BA958+BC956+BC957+BC958)*Percapita/30*FO$4+(BB956+BB957+BB958+BD956+BD957+BD958)*Cadeirante/30*FO$4,IF(C956=3,IF(BA959+BC959=10,Fixo/30*FO$4+(BA956+BA957+BA958+BC956+BC957+BC958)*Percapita/30*FO$4+(BB959+BD959)*Cadeirante/30*FO$4,IF(BA959+BC959&lt;=9,(BA959+BC959)*Crechee/30*FO$4)+(BB959+BD959)*Cadeirante/30*FO$4+(BA956+BA957+BA958+BC956+BC957+BC958)*Percapita/30*FO$4)+IF(BA959+BC959&gt;=11,Fixo/30*FO$4+(BA959+BC959-10)*Crechee/30*FO$4,0),IF(C956=2,IF(BB956+BB957+BB958+BB959+BD956+BD957+BD958+BD959=1,Cadeirante/30*FO$4,IF(BB956+BB957+BB958+BB959+BD956+BD957+BD958+BD959=2,Fixo/30*FO$4,IF(BB956+BB957+BB958+BB959+BD956+BD957+BD958+BD959&gt;2,Fixo/30*FO$4+(BB956+BB957+BB958+BB959+BD956+BD957+BD958+BD959-2)*Cadeirante/30*FO$4)))+(BA956+BA957+BA958+BC956+BC957+BC958)*Percapita/30*FO$4+(BA959+BC959)*Crechee/30*FO$4,IF(C956=1,IF(BA956+BA957+BA958+BB956+BB957+BB958+BC956+BC957+BC958+BD956+BD957+BD958&lt;=15,(BA956+BA957+BA958+BC956+BC957+BC958)*Percapita/30*FO$4,IF(BA956+BA957+BA958+BB956+BB957+BB958+BC956+BC957+BC958+BD956+BD957+BD958&gt;=16,Fixo/30*FO$4+(BA956+BA957+BA958+BB956+BB957+BB958+BC956+BC957+BC958+BD956+BD957-16)*Percapita/30*FO$4))))))</f>
        <v>-269.661</v>
      </c>
      <c r="FP956" s="177">
        <f>IF(C956=4,SUM(BE956+BE957+BE958+BG956+BG957+BG958)*Percapita/30*FP$4+(BF956+BF957+BF958+BH956+BH957+BH958)*Cadeirante/30*FP$4,IF(C956=3,IF(BE959+BG959=10,Fixo/30*FP$4+(BE956+BE957+BE958+BG956+BG957+BG958)*Percapita/30*FP$4+(BF959+BH959)*Cadeirante/30*FP$4,IF(BE959+BG959&lt;=9,(BE959+BG959)*Crechee/30*FP$4)+(BF959+BH959)*Cadeirante/30*FP$4+(BE956+BE957+BE958+BG956+BG957+BG958)*Percapita/30*FP$4)+IF(BE959+BG959&gt;=11,Fixo/30*FP$4+(BE959+BG959-10)*Crechee/30*FP$4,0),IF(C956=2,IF(BF956+BF957+BF958+BF959+BH956+BH957+BH958+BH959=1,Cadeirante/30*FP$4,IF(BF956+BF957+BF958+BF959+BH956+BH957+BH958+BH959=2,Fixo/30*FP$4,IF(BF956+BF957+BF958+BF959+BH956+BH957+BH958+BH959&gt;2,Fixo/30*FP$4+(BF956+BF957+BF958+BF959+BH956+BH957+BH958+BH959-2)*Cadeirante/30*FP$4)))+(BE956+BE957+BE958+BG956+BG957+BG958)*Percapita/30*FP$4+(BE959+BG959)*Crechee/30*FP$4,IF(C956=1,IF(BE956+BE957+BE958+BF956+BF957+BF958+BG956+BG957+BG958+BH956+BH957+BH958&lt;=15,(BE956+BE957+BE958+BG956+BG957+BG958)*Percapita/30*FP$4,IF(BE956+BE957+BE958+BF956+BF957+BF958+BG956+BG957+BG958+BH956+BH957+BH958&gt;=16,Fixo/30*FP$4+(BE956+BE957+BE958+BF956+BF957+BF958+BG956+BG957+BG958+BH956+BH957-16)*Percapita/30*FP$4))))))</f>
        <v>0</v>
      </c>
      <c r="FQ956" s="177">
        <f>IF(C956=4,SUM(BI956+BI957+BI958+BK956+BK957+BK958)*Percapita/30*FQ$4+(BJ956+BJ957+BJ958+BL956+BL957+BL958)*Cadeirante/30*FQ$4,IF(C956=3,IF(BI959+BK959=10,Fixo/30*FQ$4+(BI956+BI957+BI958+BK956+BK957+BK958)*Percapita/30*FQ$4+(BJ959+BL959)*Cadeirante/30*FQ$4,IF(BI959+BK959&lt;=9,(BI959+BK959)*Crechee/30*FQ$4)+(BJ959+BL959)*Cadeirante/30*FQ$4+(BI956+BI957+BI958+BK956+BK957+BK958)*Percapita/30*FQ$4)+IF(BI959+BK959&gt;=11,Fixo/30*FQ$4+(BI959+BK959-10)*Crechee/30*FQ$4,0),IF(C956=2,IF(BJ956+BJ957+BJ958+BJ959+BL956+BL957+BL958+BL959=1,Cadeirante/30*FQ$4,IF(BJ956+BJ957+BJ958+BJ959+BL956+BL957+BL958+BL959=2,Fixo/30*FQ$4,IF(BJ956+BJ957+BJ958+BJ959+BL956+BL957+BL958+BL959&gt;2,Fixo/30*FQ$4+(BJ956+BJ957+BJ958+BJ959+BL956+BL957+BL958+BL959-2)*Cadeirante/30*FQ$4)))+(BI956+BI957+BI958+BK956+BK957+BK958)*Percapita/30*FQ$4+(BI959+BK959)*Crechee/30*FQ$4,IF(C956=1,IF(BI956+BI957+BI958+BJ956+BJ957+BJ958+BK956+BK957+BK958+BL956+BL957+BL958&lt;=15,(BI956+BI957+BI958+BK956+BK957+BK958)*Percapita/30*FQ$4,IF(BI956+BI957+BI958+BJ956+BJ957+BJ958+BK956+BK957+BK958+BL956+BL957+BL958&gt;=16,Fixo/30*FQ$4+(BI956+BI957+BI958+BJ956+BJ957+BJ958+BK956+BK957+BK958+BL956+BL957-16)*Percapita/30*FQ$4))))))</f>
        <v>0</v>
      </c>
      <c r="FR956" s="177">
        <f>IF(C956=4,SUM(BM956+BM957+BM958+BO956+BO957+BO958)*Percapita/30*FR$4+(BN956+BN957+BN958+BP956+BP957+BP958)*Cadeirante/30*FR$4,IF(C956=3,IF(BM959+BO959=10,Fixo/30*FR$4+(BM956+BM957+BM958+BO956+BO957+BO958)*Percapita/30*FR$4+(BN959+BP959)*Cadeirante/30*FR$4,IF(BM959+BO959&lt;=9,(BM959+BO959)*Crechee/30*FR$4)+(BN959+BP959)*Cadeirante/30*FR$4+(BM956+BM957+BM958+BO956+BO957+BO958)*Percapita/30*FR$4)+IF(BM959+BO959&gt;=11,Fixo/30*FR$4+(BM959+BO959-10)*Crechee/30*FR$4,0),IF(C956=2,IF(BN956+BN957+BN958+BN959+BP956+BP957+BP958+BP959=1,Cadeirante/30*FR$4,IF(BN956+BN957+BN958+BN959+BP956+BP957+BP958+BP959=2,Fixo/30*FR$4,IF(BN956+BN957+BN958+BN959+BP956+BP957+BP958+BP959&gt;2,Fixo/30*FR$4+(BN956+BN957+BN958+BN959+BP956+BP957+BP958+BP959-2)*Cadeirante/30*FR$4)))+(BM956+BM957+BM958+BO956+BO957+BO958)*Percapita/30*FR$4+(BM959+BO959)*Crechee/30*FR$4,IF(C956=1,IF(BM956+BM957+BM958+BN956+BN957+BN958+BO956+BO957+BO958+BP956+BP957+BP958&lt;=15,(BM956+BM957+BM958+BO956+BO957+BO958)*Percapita/30*FR$4,IF(BM956+BM957+BM958+BN956+BN957+BN958+BO956+BO957+BO958+BP956+BP957+BP958&gt;=16,Fixo/30*FR$4+(BM956+BM957+BM958+BN956+BN957+BN958+BO956+BO957+BO958+BP956+BP957-16)*Percapita/30*FR$4))))))</f>
        <v>0</v>
      </c>
      <c r="FS956" s="177">
        <f>IF(C956=4,SUM(BQ956+BQ957+BQ958+BS956+BS957+BS958)*Percapita/30*FS$4+(BR956+BR957+BR958+BT956+BT957+BT958)*Cadeirante/30*FS$4,IF(C956=3,IF(BQ959+BS959=10,Fixo/30*FS$4+(BQ956+BQ957+BQ958+BS956+BS957+BS958)*Percapita/30*FS$4+(BR959+BT959)*Cadeirante/30*FS$4,IF(BQ959+BS959&lt;=9,(BQ959+BS959)*Crechee/30*FS$4)+(BR959+BT959)*Cadeirante/30*FS$4+(BQ956+BQ957+BQ958+BS956+BS957+BS958)*Percapita/30*FS$4)+IF(BQ959+BS959&gt;=11,Fixo/30*FS$4+(BQ959+BS959-10)*Crechee/30*FS$4,0),IF(C956=2,IF(BR956+BR957+BR958+BR959+BT956+BT957+BT958+BT959=1,Cadeirante/30*FS$4,IF(BR956+BR957+BR958+BR959+BT956+BT957+BT958+BT959=2,Fixo/30*FS$4,IF(BR956+BR957+BR958+BR959+BT956+BT957+BT958+BT959&gt;2,Fixo/30*FS$4+(BR956+BR957+BR958+BR959+BT956+BT957+BT958+BT959-2)*Cadeirante/30*FS$4)))+(BQ956+BQ957+BQ958+BS956+BS957+BS958)*Percapita/30*FS$4+(BQ959+BS959)*Crechee/30*FS$4,IF(C956=1,IF(BQ956+BQ957+BQ958+BR956+BR957+BR958+BS956+BS957+BS958+BT956+BT957+BT958&lt;=15,(BQ956+BQ957+BQ958+BS956+BS957+BS958)*Percapita/30*FS$4,IF(BQ956+BQ957+BQ958+BR956+BR957+BR958+BS956+BS957+BS958+BT956+BT957+BT958&gt;=16,Fixo/30*FS$4+(BQ956+BQ957+BQ958+BR956+BR957+BR958+BS956+BS957+BS958+BT956+BT957-16)*Percapita/30*FS$4))))))</f>
        <v>436.59400000000005</v>
      </c>
      <c r="FT956" s="177">
        <f>IF(C956=4,SUM(BU956+BU957+BU958+BW956+BW957+BW958)*Percapita/30*FT$4+(BV956+BV957+BV958+BX956+BX957+BX958)*Cadeirante/30*FT$4,IF(C956=3,IF(BU959+BW959=10,Fixo/30*FT$4+(BU956+BU957+BU958+BW956+BW957+BW958)*Percapita/30*FT$4+(BV959+BX959)*Cadeirante/30*FT$4,IF(BU959+BW959&lt;=9,(BU959+BW959)*Crechee/30*FT$4)+(BV959+BX959)*Cadeirante/30*FT$4+(BU956+BU957+BU958+BW956+BW957+BW958)*Percapita/30*FT$4)+IF(BU959+BW959&gt;=11,Fixo/30*FT$4+(BU959+BW959-10)*Crechee/30*FT$4,0),IF(C956=2,IF(BV956+BV957+BV958+BV959+BX956+BX957+BX958+BX959=1,Cadeirante/30*FT$4,IF(BV956+BV957+BV958+BV959+BX956+BX957+BX958+BX959=2,Fixo/30*FT$4,IF(BV956+BV957+BV958+BV959+BX956+BX957+BX958+BX959&gt;2,Fixo/30*FT$4+(BV956+BV957+BV958+BV959+BX956+BX957+BX958+BX959-2)*Cadeirante/30*FT$4)))+(BU956+BU957+BU958+BW956+BW957+BW958)*Percapita/30*FT$4+(BU959+BW959)*Crechee/30*FT$4,IF(C956=1,IF(BU956+BU957+BU958+BV956+BV957+BV958+BW956+BW957+BW958+BX956+BX957+BX958&lt;=15,(BU956+BU957+BU958+BW956+BW957+BW958)*Percapita/30*FT$4,IF(BU956+BU957+BU958+BV956+BV957+BV958+BW956+BW957+BW958+BX956+BX957+BX958&gt;=16,Fixo/30*FT$4+(BU956+BU957+BU958+BV956+BV957+BV958+BW956+BW957+BW958+BX956+BX957-16)*Percapita/30*FT$4))))))</f>
        <v>0</v>
      </c>
      <c r="FU956" s="177">
        <f>IF(C956=4,SUM(BY956+BY957+BY958+CA956+CA957+CA958)*Percapita/30*FU$4+(BZ956+BZ957+BZ958+CB956+CB957+CB958)*Cadeirante/30*FU$4,IF(C956=3,IF(BY959+CA959=10,Fixo/30*FU$4+(BY956+BY957+BY958+CA956+CA957+CA958)*Percapita/30*FU$4+(BZ959+CB959)*Cadeirante/30*FU$4,IF(BY959+CA959&lt;=9,(BY959+CA959)*Crechee/30*FU$4)+(BZ959+CB959)*Cadeirante/30*FU$4+(BY956+BY957+BY958+CA956+CA957+CA958)*Percapita/30*FU$4)+IF(BY959+CA959&gt;=11,Fixo/30*FU$4+(BY959+CA959-10)*Crechee/30*FU$4,0),IF(C956=2,IF(BZ956+BZ957+BZ958+BZ959+CB956+CB957+CB958+CB959=1,Cadeirante/30*FU$4,IF(BZ956+BZ957+BZ958+BZ959+CB956+CB957+CB958+CB959=2,Fixo/30*FU$4,IF(BZ956+BZ957+BZ958+BZ959+CB956+CB957+CB958+CB959&gt;2,Fixo/30*FU$4+(BZ956+BZ957+BZ958+BZ959+CB956+CB957+CB958+CB959-2)*Cadeirante/30*FU$4)))+(BY956+BY957+BY958+CA956+CA957+CA958)*Percapita/30*FU$4+(BY959+CA959)*Crechee/30*FU$4,IF(C956=1,IF(BY956+BY957+BY958+BZ956+BZ957+BZ958+CA956+CA957+CA958+CB956+CB957+CB958&lt;=15,(BY956+BY957+BY958+CA956+CA957+CA958)*Percapita/30*FU$4,IF(BY956+BY957+BY958+BZ956+BZ957+BZ958+CA956+CA957+CA958+CB956+CB957+CB958&gt;=16,Fixo/30*FU$4+(BY956+BY957+BY958+BZ956+BZ957+BZ958+CA956+CA957+CA958+CB956+CB957-16)*Percapita/30*FU$4))))))</f>
        <v>0</v>
      </c>
      <c r="FV956" s="177">
        <f>IF(C956=4,SUM(CC956+CC957+CC958+CE956+CE957+CE958)*Percapita/30*FV$4+(CD956+CD957+CD958+CF956+CF957+CF958)*Cadeirante/30*FV$4,IF(C956=3,IF(CC959+CE959=10,Fixo/30*FV$4+(CC956+CC957+CC958+CE956+CE957+CE958)*Percapita/30*FV$4+(CD959+CF959)*Cadeirante/30*FV$4,IF(CC959+CE959&lt;=9,(CC959+CE959)*Crechee/30*FV$4)+(CD959+CF959)*Cadeirante/30*FV$4+(CC956+CC957+CC958+CE956+CE957+CE958)*Percapita/30*FV$4)+IF(CC959+CE959&gt;=11,Fixo/30*FV$4+(CC959+CE959-10)*Crechee/30*FV$4,0),IF(C956=2,IF(CD956+CD957+CD958+CD959+CF956+CF957+CF958+CF959=1,Cadeirante/30*FV$4,IF(CD956+CD957+CD958+CD959+CF956+CF957+CF958+CF959=2,Fixo/30*FV$4,IF(CD956+CD957+CD958+CD959+CF956+CF957+CF958+CF959&gt;2,Fixo/30*FV$4+(CD956+CD957+CD958+CD959+CF956+CF957+CF958+CF959-2)*Cadeirante/30*FV$4)))+(CC956+CC957+CC958+CE956+CE957+CE958)*Percapita/30*FV$4+(CC959+CE959)*Crechee/30*FV$4,IF(C956=1,IF(CC956+CC957+CC958+CD956+CD957+CD958+CE956+CE957+CE958+CF956+CF957+CF958&lt;=15,(CC956+CC957+CC958+CE956+CE957+CE958)*Percapita/30*FV$4,IF(CC956+CC957+CC958+CD956+CD957+CD958+CE956+CE957+CE958+CF956+CF957+CF958&gt;=16,Fixo/30*FV$4+(CC956+CC957+CC958+CD956+CD957+CD958+CE956+CE957+CE958+CF956+CF957-16)*Percapita/30*FV$4))))))</f>
        <v>0</v>
      </c>
      <c r="FW956" s="177">
        <f>IF(C956=4,SUM(CG956+CG957+CG958+CI956+CI957+CI958)*Percapita/30*FW$4+(CH956+CH957+CH958+CJ956+CJ957+CJ958)*Cadeirante/30*FW$4,IF(C956=3,IF(CG959+CI959=10,Fixo/30*FW$4+(CG956+CG957+CG958+CI956+CI957+CI958)*Percapita/30*FW$4+(CH959+CJ959)*Cadeirante/30*FW$4,IF(CG959+CI959&lt;=9,(CG959+CI959)*Crechee/30*FW$4)+(CH959+CJ959)*Cadeirante/30*FW$4+(CG956+CG957+CG958+CI956+CI957+CI958)*Percapita/30*FW$4)+IF(CG959+CI959&gt;=11,Fixo/30*FW$4+(CG959+CI959-10)*Crechee/30*FW$4,0),IF(C956=2,IF(CH956+CH957+CH958+CH959+CJ956+CJ957+CJ958+CJ959=1,Cadeirante/30*FW$4,IF(CH956+CH957+CH958+CH959+CJ956+CJ957+CJ958+CJ959=2,Fixo/30*FW$4,IF(CH956+CH957+CH958+CH959+CJ956+CJ957+CJ958+CJ959&gt;2,Fixo/30*FW$4+(CH956+CH957+CH958+CH959+CJ956+CJ957+CJ958+CJ959-2)*Cadeirante/30*FW$4)))+(CG956+CG957+CG958+CI956+CI957+CI958)*Percapita/30*FW$4+(CG959+CI959)*Crechee/30*FW$4,IF(C956=1,IF(CG956+CG957+CG958+CH956+CH957+CH958+CI956+CI957+CI958+CJ956+CJ957+CJ958&lt;=15,(CG956+CG957+CG958+CI956+CI957+CI958)*Percapita/30*FW$4,IF(CG956+CG957+CG958+CH956+CH957+CH958+CI956+CI957+CI958+CJ956+CJ957+CJ958&gt;=16,Fixo/30*FW$4+(CG956+CG957+CG958+CH956+CH957+CH958+CI956+CI957+CI958+CJ956+CJ957-16)*Percapita/30*FW$4))))))</f>
        <v>0</v>
      </c>
      <c r="FX956" s="177">
        <f>IF(C956=4,SUM(CK956+CK957+CK958+CM956+CM957+CM958)*Percapita/30*FX$4+(CL956+CL957+CL958+CN956+CN957+CN958)*Cadeirante/30*FX$4,IF(C956=3,IF(CK959+CM959=10,Fixo/30*FX$4+(CK956+CK957+CK958+CM956+CM957+CM958)*Percapita/30*FX$4+(CL959+CN959)*Cadeirante/30*FX$4,IF(CK959+CM959&lt;=9,(CK959+CM959)*Crechee/30*FX$4)+(CL959+CN959)*Cadeirante/30*FX$4+(CK956+CK957+CK958+CM956+CM957+CM958)*Percapita/30*FX$4)+IF(CK959+CM959&gt;=11,Fixo/30*FX$4+(CK959+CM959-10)*Crechee/30*FX$4,0),IF(C956=2,IF(CL956+CL957+CL958+CL959+CN956+CN957+CN958+CN959=1,Cadeirante/30*FX$4,IF(CL956+CL957+CL958+CL959+CN956+CN957+CN958+CN959=2,Fixo/30*FX$4,IF(CL956+CL957+CL958+CL959+CN956+CN957+CN958+CN959&gt;2,Fixo/30*FX$4+(CL956+CL957+CL958+CL959+CN956+CN957+CN958+CN959-2)*Cadeirante/30*FX$4)))+(CK956+CK957+CK958+CM956+CM957+CM958)*Percapita/30*FX$4+(CK959+CM959)*Crechee/30*FX$4,IF(C956=1,IF(CK956+CK957+CK958+CL956+CL957+CL958+CM956+CM957+CM958+CN956+CN957+CN958&lt;=15,(CK956+CK957+CK958+CM956+CM957+CM958)*Percapita/30*FX$4,IF(CK956+CK957+CK958+CL956+CL957+CL958+CM956+CM957+CM958+CN956+CN957+CN958&gt;=16,Fixo/30*FX$4+(CK956+CK957+CK958+CL956+CL957+CL958+CM956+CM957+CM958+CN956+CN957-16)*Percapita/30*FX$4))))))</f>
        <v>0</v>
      </c>
      <c r="FY956" s="177">
        <f>IF(C956=4,SUM(CO956+CO957+CO958+CQ956+CQ957+CQ958)*Percapita/30*FY$4+(CP956+CP957+CP958+CR956+CR957+CR958)*Cadeirante/30*FY$4,IF(C956=3,IF(CO959+CQ959=10,Fixo/30*FY$4+(CO956+CO957+CO958+CQ956+CQ957+CQ958)*Percapita/30*FY$4+(CP959+CR959)*Cadeirante/30*FY$4,IF(CO959+CQ959&lt;=9,(CO959+CQ959)*Crechee/30*FY$4)+(CP959+CR959)*Cadeirante/30*FY$4+(CO956+CO957+CO958+CQ956+CQ957+CQ958)*Percapita/30*FY$4)+IF(CO959+CQ959&gt;=11,Fixo/30*FY$4+(CO959+CQ959-10)*Crechee/30*FY$4,0),IF(C956=2,IF(CP956+CP957+CP958+CP959+CR956+CR957+CR958+CR959=1,Cadeirante/30*FY$4,IF(CP956+CP957+CP958+CP959+CR956+CR957+CR958+CR959=2,Fixo/30*FY$4,IF(CP956+CP957+CP958+CP959+CR956+CR957+CR958+CR959&gt;2,Fixo/30*FY$4+(CP956+CP957+CP958+CP959+CR956+CR957+CR958+CR959-2)*Cadeirante/30*FY$4)))+(CO956+CO957+CO958+CQ956+CQ957+CQ958)*Percapita/30*FY$4+(CO959+CQ959)*Crechee/30*FY$4,IF(C956=1,IF(CO956+CO957+CO958+CP956+CP957+CP958+CQ956+CQ957+CQ958+CR956+CR957+CR958&lt;=15,(CO956+CO957+CO958+CQ956+CQ957+CQ958)*Percapita/30*FY$4,IF(CO956+CO957+CO958+CP956+CP957+CP958+CQ956+CQ957+CQ958+CR956+CR957+CR958&gt;=16,Fixo/30*FY$4+(CO956+CO957+CO958+CP956+CP957+CP958+CQ956+CQ957+CQ958+CR956+CR957-16)*Percapita/30*FY$4))))))</f>
        <v>0</v>
      </c>
      <c r="FZ956" s="177">
        <f>IF(C956=4,SUM(CS956+CS957+CS958+CU956+CU957+CU958)*Percapita/30*FZ$4+(CT956+CT957+CT958+CV956+CV957+CV958)*Cadeirante/30*FZ$4,IF(C956=3,IF(CS959+CU959=10,Fixo/30*FZ$4+(CS956+CS957+CS958+CU956+CU957+CU958)*Percapita/30*FZ$4+(CT959+CV959)*Cadeirante/30*FZ$4,IF(CS959+CU959&lt;=9,(CS959+CU959)*Crechee/30*FZ$4)+(CT959+CV959)*Cadeirante/30*FZ$4+(CS956+CS957+CS958+CU956+CU957+CU958)*Percapita/30*FZ$4)+IF(CS959+CU959&gt;=11,Fixo/30*FZ$4+(CS959+CU959-10)*Crechee/30*FZ$4,0),IF(C956=2,IF(CT956+CT957+CT958+CT959+CV956+CV957+CV958+CV959=1,Cadeirante/30*FZ$4,IF(CT956+CT957+CT958+CT959+CV956+CV957+CV958+CV959=2,Fixo/30*FZ$4,IF(CT956+CT957+CT958+CT959+CV956+CV957+CV958+CV959&gt;2,Fixo/30*FZ$4+(CT956+CT957+CT958+CT959+CV956+CV957+CV958+CV959-2)*Cadeirante/30*FZ$4)))+(CS956+CS957+CS958+CU956+CU957+CU958)*Percapita/30*FZ$4+(CS959+CU959)*Crechee/30*FZ$4,IF(C956=1,IF(CS956+CS957+CS958+CT956+CT957+CT958+CU956+CU957+CU958+CV956+CV957+CV958&lt;=15,(CS956+CS957+CS958+CU956+CU957+CU958)*Percapita/30*FZ$4,IF(CS956+CS957+CS958+CT956+CT957+CT958+CU956+CU957+CU958+CV956+CV957+CV958&gt;=16,Fixo/30*FZ$4+(CS956+CS957+CS958+CT956+CT957+CT958+CU956+CU957+CU958+CV956+CV957-16)*Percapita/30*FZ$4))))))</f>
        <v>0</v>
      </c>
      <c r="GA956" s="177">
        <f>IF(C956=4,SUM(CW956+CW957+CW958+CY956+CY957+CY958)*Percapita/30*GA$4+(CX956+CX957+CX958+CZ956+CZ957+CZ958)*Cadeirante/30*GA$4,IF(C956=3,IF(CW959+CY959=10,Fixo/30*GA$4+(CW956+CW957+CW958+CY956+CY957+CY958)*Percapita/30*GA$4+(CX959+CZ959)*Cadeirante/30*GA$4,IF(CW959+CY959&lt;=9,(CW959+CY959)*Crechee/30*GA$4)+(CX959+CZ959)*Cadeirante/30*GA$4+(CW956+CW957+CW958+CY956+CY957+CY958)*Percapita/30*GA$4)+IF(CW959+CY959&gt;=11,Fixo/30*GA$4+(CW959+CY959-10)*Crechee/30*GA$4,0),IF(C956=2,IF(CX956+CX957+CX958+CX959+CZ956+CZ957+CZ958+CZ959=1,Cadeirante/30*GA$4,IF(CX956+CX957+CX958+CX959+CZ956+CZ957+CZ958+CZ959=2,Fixo/30*GA$4,IF(CX956+CX957+CX958+CX959+CZ956+CZ957+CZ958+CZ959&gt;2,Fixo/30*GA$4+(CX956+CX957+CX958+CX959+CZ956+CZ957+CZ958+CZ959-2)*Cadeirante/30*GA$4)))+(CW956+CW957+CW958+CY956+CY957+CY958)*Percapita/30*GA$4+(CW959+CY959)*Crechee/30*GA$4,IF(C956=1,IF(CW956+CW957+CW958+CX956+CX957+CX958+CY956+CY957+CY958+CZ956+CZ957+CZ958&lt;=15,(CW956+CW957+CW958+CY956+CY957+CY958)*Percapita/30*GA$4,IF(CW956+CW957+CW958+CX956+CX957+CX958+CY956+CY957+CY958+CZ956+CZ957+CZ958&gt;=16,Fixo/30*GA$4+(CW956+CW957+CW958+CX956+CX957+CX958+CY956+CY957+CY958+CZ956+CZ957-16)*Percapita/30*GA$4))))))</f>
        <v>0</v>
      </c>
      <c r="GB956" s="177">
        <f>IF(C956=4,SUM(DA956+DA957+DA958+DC956+DC957+DC958)*Percapita/30*GB$4+(DB956+DB957+DB958+DD956+DD957+DD958)*Cadeirante/30*GB$4,IF(C956=3,IF(DA959+DC959=10,Fixo/30*GB$4+(DA956+DA957+DA958+DC956+DC957+DC958)*Percapita/30*GB$4+(DB959+DD959)*Cadeirante/30*GB$4,IF(DA959+DC959&lt;=9,(DA959+DC959)*Crechee/30*GB$4)+(DB959+DD959)*Cadeirante/30*GB$4+(DA956+DA957+DA958+DC956+DC957+DC958)*Percapita/30*GB$4)+IF(DA959+DC959&gt;=11,Fixo/30*GB$4+(DA959+DC959-10)*Crechee/30*GB$4,0),IF(C956=2,IF(DB956+DB957+DB958+DB959+DD956+DD957+DD958+DD959=1,Cadeirante/30*GB$4,IF(DB956+DB957+DB958+DB959+DD956+DD957+DD958+DD959=2,Fixo/30*GB$4,IF(DB956+DB957+DB958+DB959+DD956+DD957+DD958+DD959&gt;2,Fixo/30*GB$4+(DB956+DB957+DB958+DB959+DD956+DD957+DD958+DD959-2)*Cadeirante/30*GB$4)))+(DA956+DA957+DA958+DC956+DC957+DC958)*Percapita/30*GB$4+(DA959+DC959)*Crechee/30*GB$4,IF(C956=1,IF(DA956+DA957+DA958+DB956+DB957+DB958+DC956+DC957+DC958+DD956+DD957+DD958&lt;=15,(DA956+DA957+DA958+DC956+DC957+DC958)*Percapita/30*GB$4,IF(DA956+DA957+DA958+DB956+DB957+DB958+DC956+DC957+DC958+DD956+DD957+DD958&gt;=16,Fixo/30*GB$4+(DA956+DA957+DA958+DB956+DB957+DB958+DC956+DC957+DC958+DD956+DD957-16)*Percapita/30*GB$4))))))</f>
        <v>0</v>
      </c>
      <c r="GC956" s="177">
        <f>IF(C956=4,SUM(DE956+DE957+DE958+DG956+DG957+DG958)*Percapita/30*GC$4+(DF956+DF957+DF958+DH956+DH957+DH958)*Cadeirante/30*GC$4,IF(C956=3,IF(DE959+DG959=10,Fixo/30*GC$4+(DE956+DE957+DE958+DG956+DG957+DG958)*Percapita/30*GC$4+(DF959+DH959)*Cadeirante/30*GC$4,IF(DE959+DG959&lt;=9,(DE959+DG959)*Crechee/30*GC$4)+(DF959+DH959)*Cadeirante/30*GC$4+(DE956+DE957+DE958+DG956+DG957+DG958)*Percapita/30*GC$4)+IF(DE959+DG959&gt;=11,Fixo/30*GC$4+(DE959+DG959-10)*Crechee/30*GC$4,0),IF(C956=2,IF(DF956+DF957+DF958+DF959+DH956+DH957+DH958+DH959=1,Cadeirante/30*GC$4,IF(DF956+DF957+DF958+DF959+DH956+DH957+DH958+DH959=2,Fixo/30*GC$4,IF(DF956+DF957+DF958+DF959+DH956+DH957+DH958+DH959&gt;2,Fixo/30*GC$4+(DF956+DF957+DF958+DF959+DH956+DH957+DH958+DH959-2)*Cadeirante/30*GC$4)))+(DE956+DE957+DE958+DG956+DG957+DG958)*Percapita/30*GC$4+(DE959+DG959)*Crechee/30*GC$4,IF(C956=1,IF(DE956+DE957+DE958+DF956+DF957+DF958+DG956+DG957+DG958+DH956+DH957+DH958&lt;=15,(DE956+DE957+DE958+DG956+DG957+DG958)*Percapita/30*GC$4,IF(DE956+DE957+DE958+DF956+DF957+DF958+DG956+DG957+DG958+DH956+DH957+DH958&gt;=16,Fixo/30*GC$4+(DE956+DE957+DE958+DF956+DF957+DF958+DG956+DG957+DG958+DH956+DH957-16)*Percapita/30*GC$4))))))</f>
        <v>0</v>
      </c>
      <c r="GD956" s="177">
        <f>IF(C956=4,SUM(DI956+DI957+DI958+DK956+DK957+DK958)*Percapita/30*GD$4+(DJ956+DJ957+DJ958+DL956+DL957+DL958)*Cadeirante/30*GD$4,IF(C956=3,IF(DI959+DK959=10,Fixo/30*GD$4+(DI956+DI957+DI958+DK956+DK957+DK958)*Percapita/30*GD$4+(DJ959+DL959)*Cadeirante/30*GD$4,IF(DI959+DK959&lt;=9,(DI959+DK959)*Crechee/30*GD$4)+(DJ959+DL959)*Cadeirante/30*GD$4+(DI956+DI957+DI958+DK956+DK957+DK958)*Percapita/30*GD$4)+IF(DI959+DK959&gt;=11,Fixo/30*GD$4+(DI959+DK959-10)*Crechee/30*GD$4,0),IF(C956=2,IF(DJ956+DJ957+DJ958+DJ959+DL956+DL957+DL958+DL959=1,Cadeirante/30*GD$4,IF(DJ956+DJ957+DJ958+DJ959+DL956+DL957+DL958+DL959=2,Fixo/30*GD$4,IF(DJ956+DJ957+DJ958+DJ959+DL956+DL957+DL958+DL959&gt;2,Fixo/30*GD$4+(DJ956+DJ957+DJ958+DJ959+DL956+DL957+DL958+DL959-2)*Cadeirante/30*GD$4)))+(DI956+DI957+DI958+DK956+DK957+DK958)*Percapita/30*GD$4+(DI959+DK959)*Crechee/30*GD$4,IF(C956=1,IF(DI956+DI957+DI958+DJ956+DJ957+DJ958+DK956+DK957+DK958+DL956+DL957+DL958&lt;=15,(DI956+DI957+DI958+DK956+DK957+DK958)*Percapita/30*GD$4,IF(DI956+DI957+DI958+DJ956+DJ957+DJ958+DK956+DK957+DK958+DL956+DL957+DL958&gt;=16,Fixo/30*GD$4+(DI956+DI957+DI958+DJ956+DJ957+DJ958+DK956+DK957+DK958+DL956+DL957-16)*Percapita/30*GD$4))))))</f>
        <v>0</v>
      </c>
      <c r="GE956" s="177">
        <f>IF(C956=4,SUM(DM956+DM957+DM958+DO956+DO957+DO958)*Percapita/30*GE$4+(DN956+DN957+DN958+DP956+DP957+DP958)*Cadeirante/30*GE$4,IF(C956=3,IF(DM959+DO959=10,Fixo/30*GE$4+(DM956+DM957+DM958+DO956+DO957+DO958)*Percapita/30*GE$4+(DN959+DP959)*Cadeirante/30*GE$4,IF(DM959+DO959&lt;=9,(DM959+DO959)*Crechee/30*GE$4)+(DN959+DP959)*Cadeirante/30*GE$4+(DM956+DM957+DM958+DO956+DO957+DO958)*Percapita/30*GE$4)+IF(DM959+DO959&gt;=11,Fixo/30*GE$4+(DM959+DO959-10)*Crechee/30*GE$4,0),IF(C956=2,IF(DN956+DN957+DN958+DN959+DP956+DP957+DP958+DP959=1,Cadeirante/30*GE$4,IF(DN956+DN957+DN958+DN959+DP956+DP957+DP958+DP959=2,Fixo/30*GE$4,IF(DN956+DN957+DN958+DN959+DP956+DP957+DP958+DP959&gt;2,Fixo/30*GE$4+(DN956+DN957+DN958+DN959+DP956+DP957+DP958+DP959-2)*Cadeirante/30*GE$4)))+(DM956+DM957+DM958+DO956+DO957+DO958)*Percapita/30*GE$4+(DM959+DO959)*Crechee/30*GE$4,IF(C956=1,IF(DM956+DM957+DM958+DN956+DN957+DN958+DO956+DO957+DO958+DP956+DP957+DP958&lt;=15,(DM956+DM957+DM958+DO956+DO957+DO958)*Percapita/30*GE$4,IF(DM956+DM957+DM958+DN956+DN957+DN958+DO956+DO957+DO958+DP956+DP957+DP958&gt;=16,Fixo/30*GE$4+(DM956+DM957+DM958+DN956+DN957+DN958+DO956+DO957+DO958+DP956+DP957-16)*Percapita/30*GE$4))))))</f>
        <v>0</v>
      </c>
      <c r="GF956" s="177">
        <f>IF(C956=4,SUM(DQ956+DQ957+DQ958+DS956+DS957+DS958)*Percapita/30*GF$4+(DR956+DR957+DR958+DT956+DT957+DT958)*Cadeirante/30*GF$4,IF(C956=3,IF(DQ959+DS959=10,Fixo/30*GF$4+(DQ956+DQ957+DQ958+DS956+DS957+DS958)*Percapita/30*GF$4+(DR959+DT959)*Cadeirante/30*GF$4,IF(DQ959+DS959&lt;=9,(DQ959+DS959)*Crechee/30*GF$4)+(DR959+DT959)*Cadeirante/30*GF$4+(DQ956+DQ957+DQ958+DS956+DS957+DS958)*Percapita/30*GF$4)+IF(DQ959+DS959&gt;=11,Fixo/30*GF$4+(DQ959+DS959-10)*Crechee/30*GF$4,0),IF(C956=2,IF(DR956+DR957+DR958+DR959+DT956+DT957+DT958+DT959=1,Cadeirante/30*GF$4,IF(DR956+DR957+DR958+DR959+DT956+DT957+DT958+DT959=2,Fixo/30*GF$4,IF(DR956+DR957+DR958+DR959+DT956+DT957+DT958+DT959&gt;2,Fixo/30*GF$4+(DR956+DR957+DR958+DR959+DT956+DT957+DT958+DT959-2)*Cadeirante/30*GF$4)))+(DQ956+DQ957+DQ958+DS956+DS957+DS958)*Percapita/30*GF$4+(DQ959+DS959)*Crechee/30*GF$4,IF(C956=1,IF(DQ956+DQ957+DQ958+DR956+DR957+DR958+DS956+DS957+DS958+DT956+DT957+DT958&lt;=15,(DQ956+DQ957+DQ958+DS956+DS957+DS958)*Percapita/30*GF$4,IF(DQ956+DQ957+DQ958+DR956+DR957+DR958+DS956+DS957+DS958+DT956+DT957+DT958&gt;=16,Fixo/30*GF$4+(DQ956+DQ957+DQ958+DR956+DR957+DR958+DS956+DS957+DS958+DT956+DT957-16)*Percapita/30*GF$4))))))</f>
        <v>0</v>
      </c>
      <c r="GG956" s="177">
        <f>IF(C956=4,SUM(DU956+DU957+DU958+DW956+DW957+DW958)*Percapita/30*GG$4+(DV956+DV957+DV958+DX956+DX957+DX958)*Cadeirante/30*GG$4,IF(C956=3,IF(DU959+DW959=10,Fixo/30*GG$4+(DU956+DU957+DU958+DW956+DW957+DW958)*Percapita/30*GG$4+(DV959+DX959)*Cadeirante/30*GG$4,IF(DU959+DW959&lt;=9,(DU959+DW959)*Crechee/30*GG$4)+(DV959+DX959)*Cadeirante/30*GG$4+(DU956+DU957+DU958+DW956+DW957+DW958)*Percapita/30*GG$4)+IF(DU959+DW959&gt;=11,Fixo/30*GG$4+(DU959+DW959-10)*Crechee/30*GG$4,0),IF(C956=2,IF(DV956+DV957+DV958+DV959+DX956+DX957+DX958+DX959=1,Cadeirante/30*GG$4,IF(DV956+DV957+DV958+DV959+DX956+DX957+DX958+DX959=2,Fixo/30*GG$4,IF(DV956+DV957+DV958+DV959+DX956+DX957+DX958+DX959&gt;2,Fixo/30*GG$4+(DV956+DV957+DV958+DV959+DX956+DX957+DX958+DX959-2)*Cadeirante/30*GG$4)))+(DU956+DU957+DU958+DW956+DW957+DW958)*Percapita/30*GG$4+(DU959+DW959)*Crechee/30*GG$4,IF(C956=1,IF(DU956+DU957+DU958+DV956+DV957+DV958+DW956+DW957+DW958+DX956+DX957+DX958&lt;=15,(DU956+DU957+DU958+DW956+DW957+DW958)*Percapita/30*GG$4,IF(DU956+DU957+DU958+DV956+DV957+DV958+DW956+DW957+DW958+DX956+DX957+DX958&gt;=16,Fixo/30*GG$4+(DU956+DU957+DU958+DV956+DV957+DV958+DW956+DW957+DW958+DX956+DX957-16)*Percapita/30*GG$4))))))</f>
        <v>0</v>
      </c>
      <c r="GH956" s="177">
        <f>IF(C956=4,SUM(DY956+DY957+DY958+EA956+EA957+EA958)*Percapita/30*GH$4+(DZ956+DZ957+DZ958+EB956+EB957+EB958)*Cadeirante/30*GH$4,IF(C956=3,IF(DY959+EA959=10,Fixo/30*GH$4+(DY956+DY957+DY958+EA956+EA957+EA958)*Percapita/30*GH$4+(DZ959+EB959)*Cadeirante/30*GH$4,IF(DY959+EA959&lt;=9,(DY959+EA959)*Crechee/30*GH$4)+(DZ959+EB959)*Cadeirante/30*GH$4+(DY956+DY957+DY958+EA956+EA957+EA958)*Percapita/30*GH$4)+IF(DY959+EA959&gt;=11,Fixo/30*GH$4+(DY959+EA959-10)*Crechee/30*GH$4,0),IF(C956=2,IF(DZ956+DZ957+DZ958+DZ959+EB956+EB957+EB958+EB959=1,Cadeirante/30*GH$4,IF(DZ956+DZ957+DZ958+DZ959+EB956+EB957+EB958+EB959=2,Fixo/30*GH$4,IF(DZ956+DZ957+DZ958+DZ959+EB956+EB957+EB958+EB959&gt;2,Fixo/30*GH$4+(DZ956+DZ957+DZ958+DZ959+EB956+EB957+EB958+EB959-2)*Cadeirante/30*GH$4)))+(DY956+DY957+DY958+EA956+EA957+EA958)*Percapita/30*GH$4+(DY959+EA959)*Crechee/30*GH$4,IF(C956=1,IF(DY956+DY957+DY958+DZ956+DZ957+DZ958+EA956+EA957+EA958+EB956+EB957+EB958&lt;=15,(DY956+DY957+DY958+EA956+EA957+EA958)*Percapita/30*GH$4,IF(DY956+DY957+DY958+DZ956+DZ957+DZ958+EA956+EA957+EA958+EB956+EB957+EB958&gt;=16,Fixo/30*GH$4+(DY956+DY957+DY958+DZ956+DZ957+DZ958+EA956+EA957+EA958+EB956+EB957-16)*Percapita/30*GH$4))))))</f>
        <v>0</v>
      </c>
      <c r="GI956" s="177">
        <f>IF(C956=4,SUM(EC956+EC957+EC958+EE956+EE957+EE958)*Percapita/30*GI$4+(ED956+ED957+ED958+EF956+EF957+EF958)*Cadeirante/30*GI$4,IF(C956=3,IF(EC959+EE959=10,Fixo/30*GI$4+(EC956+EC957+EC958+EE956+EE957+EE958)*Percapita/30*GI$4+(ED959+EF959)*Cadeirante/30*GI$4,IF(EC959+EE959&lt;=9,(EC959+EE959)*Crechee/30*GI$4)+(ED959+EF959)*Cadeirante/30*GI$4+(EC956+EC957+EC958+EE956+EE957+EE958)*Percapita/30*GI$4)+IF(EC959+EE959&gt;=11,Fixo/30*GI$4+(EC959+EE959-10)*Crechee/30*GI$4,0),IF(C956=2,IF(ED956+ED957+ED958+ED959+EF956+EF957+EF958+EF959=1,Cadeirante/30*GI$4,IF(ED956+ED957+ED958+ED959+EF956+EF957+EF958+EF959=2,Fixo/30*GI$4,IF(ED956+ED957+ED958+ED959+EF956+EF957+EF958+EF959&gt;2,Fixo/30*GI$4+(ED956+ED957+ED958+ED959+EF956+EF957+EF958+EF959-2)*Cadeirante/30*GI$4)))+(EC956+EC957+EC958+EE956+EE957+EE958)*Percapita/30*GI$4+(EC959+EE959)*Crechee/30*GI$4,IF(C956=1,IF(EC956+EC957+EC958+ED956+ED957+ED958+EE956+EE957+EE958+EF956+EF957+EF958&lt;=15,(EC956+EC957+EC958+EE956+EE957+EE958)*Percapita/30*GI$4,IF(EC956+EC957+EC958+ED956+ED957+ED958+EE956+EE957+EE958+EF956+EF957+EF958&gt;=16,Fixo/30*GI$4+(EC956+EC957+EC958+ED956+ED957+ED958+EE956+EE957+EE958+EF956+EF957-16)*Percapita/30*GI$4))))))</f>
        <v>0</v>
      </c>
      <c r="GJ956" s="177">
        <f>IF(C956=4,SUM(EG956+EG957+EG958+EI956+EI957+EI958)*Percapita/30*GJ$4+(EH956+EH957+EH958+EJ956+EJ957+EJ958)*Cadeirante/30*GJ$4,IF(C956=3,IF(EG959+EI959=10,Fixo/30*GJ$4+(EG956+EG957+EG958+EI956+EI957+EI958)*Percapita/30*GJ$4+(EH959+EJ959)*Cadeirante/30*GJ$4,IF(EG959+EI959&lt;=9,(EG959+EI959)*Crechee/30*GJ$4)+(EH959+EJ959)*Cadeirante/30*GJ$4+(EG956+EG957+EG958+EI956+EI957+EI958)*Percapita/30*GJ$4)+IF(EG959+EI959&gt;=11,Fixo/30*GJ$4+(EG959+EI959-10)*Crechee/30*GJ$4,0),IF(C956=2,IF(EH956+EH957+EH958+EH959+EJ956+EJ957+EJ958+EJ959=1,Cadeirante/30*GJ$4,IF(EH956+EH957+EH958+EH959+EJ956+EJ957+EJ958+EJ959=2,Fixo/30*GJ$4,IF(EH956+EH957+EH958+EH959+EJ956+EJ957+EJ958+EJ959&gt;2,Fixo/30*GJ$4+(EH956+EH957+EH958+EH959+EJ956+EJ957+EJ958+EJ959-2)*Cadeirante/30*GJ$4)))+(EG956+EG957+EG958+EI956+EI957+EI958)*Percapita/30*GJ$4+(EG959+EI959)*Crechee/30*GJ$4,IF(C956=1,IF(EG956+EG957+EG958+EH956+EH957+EH958+EI956+EI957+EI958+EJ956+EJ957+EJ958&lt;=15,(EG956+EG957+EG958+EI956+EI957+EI958)*Percapita/30*GJ$4,IF(EG956+EG957+EG958+EH956+EH957+EH958+EI956+EI957+EI958+EJ956+EJ957+EJ958&gt;=16,Fixo/30*GJ$4+(EG956+EG957+EG958+EH956+EH957+EH958+EI956+EI957+EI958+EJ956+EJ957-16)*Percapita/30*GJ$4))))))</f>
        <v>0</v>
      </c>
      <c r="GK956" s="178"/>
      <c r="GL956" s="103">
        <f t="shared" si="1038"/>
        <v>0</v>
      </c>
      <c r="GM956" s="124"/>
      <c r="GN956" s="104">
        <f>SUMIF(V956:V959,"&lt;0")*Cadeirante/30*GN$4+SUMIF(X956:X959,"&lt;0")*Cadeirante/30*GN$4</f>
        <v>0</v>
      </c>
      <c r="GO956" s="104">
        <f>SUMIF(Z956:Z959,"&lt;0")*Cadeirante/30*GO$4+SUMIF(AB956:AB959,"&lt;0")*Cadeirante/30*GO$4</f>
        <v>0</v>
      </c>
      <c r="GP956" s="104">
        <f>SUMIF(AD956:AD959,"&lt;0")*Cadeirante/30*GP$4+SUMIF(AF956:AF959,"&lt;0")*Cadeirante/30*GP$4</f>
        <v>0</v>
      </c>
      <c r="GQ956" s="104">
        <f>SUMIF(AH956:AH959,"&lt;0")*Cadeirante/30*GQ$4+SUMIF(AJ956:AJ959,"&lt;0")*Cadeirante/30*GQ$4</f>
        <v>0</v>
      </c>
      <c r="GR956" s="104">
        <f>SUMIF(AL956:AL959,"&lt;0")*Cadeirante/30*GR$4+SUMIF(AN956:AN959,"&lt;0")*Cadeirante/30*GR$4</f>
        <v>0</v>
      </c>
      <c r="GS956" s="104">
        <f>SUMIF(AP956:AP959,"&lt;0")*Cadeirante/30*GS$4+SUMIF(AR956:AR959,"&lt;0")*Cadeirante/30*GS$4</f>
        <v>0</v>
      </c>
      <c r="GT956" s="104">
        <f>SUMIF(AT956:AT959,"&lt;0")*Cadeirante/30*GT$4+SUMIF(AV956:AV959,"&lt;0")*Cadeirante/30*GT$4</f>
        <v>0</v>
      </c>
      <c r="GU956" s="104">
        <f>SUMIF(AX956:AX959,"&lt;0")*Cadeirante/30*GU$4+SUMIF(AZ956:AZ959,"&lt;0")*Cadeirante/30*GU$4</f>
        <v>0</v>
      </c>
      <c r="GV956" s="104">
        <f>SUMIF(BB956:BB959,"&lt;0")*Cadeirante/30*GV$4+SUMIF(BD956:BD959,"&lt;0")*Cadeirante/30*GV$4</f>
        <v>0</v>
      </c>
      <c r="GW956" s="104">
        <f>SUMIF(BF956:BF959,"&lt;0")*Cadeirante/30*GW$4+SUMIF(BH956:BH959,"&lt;0")*Cadeirante/30*GW$4</f>
        <v>0</v>
      </c>
      <c r="GX956" s="104">
        <f>SUMIF(BJ956:BJ959,"&lt;0")*Cadeirante/30*GX$4+SUMIF(BL956:BL959,"&lt;0")*Cadeirante/30*GX$4</f>
        <v>0</v>
      </c>
      <c r="GY956" s="104">
        <f>SUMIF(BN956:BN959,"&lt;0")*Cadeirante/30*GY$4+SUMIF(BP956:BP959,"&lt;0")*Cadeirante/30*GY$4</f>
        <v>0</v>
      </c>
      <c r="GZ956" s="104">
        <f>SUMIF(BR956:BR959,"&lt;0")*Cadeirante/30*GZ$4+SUMIF(BT956:BT959,"&lt;0")*Cadeirante/30*GZ$4</f>
        <v>0</v>
      </c>
      <c r="HA956" s="104">
        <f>SUMIF(BV956:BV959,"&lt;0")*Cadeirante/30*HA$4+SUMIF(BX956:BX959,"&lt;0")*Cadeirante/30*HA$4</f>
        <v>0</v>
      </c>
      <c r="HB956" s="104">
        <f>SUMIF(BZ956:BZ959,"&lt;0")*Cadeirante/30*HB$4+SUMIF(CB956:CB959,"&lt;0")*Cadeirante/30*HB$4</f>
        <v>0</v>
      </c>
      <c r="HC956" s="104">
        <f>SUMIF(CD956:CD959,"&lt;0")*Cadeirante/30*HC$4+SUMIF(CF956:CF959,"&lt;0")*Cadeirante/30*HC$4</f>
        <v>0</v>
      </c>
      <c r="HD956" s="104">
        <f>SUMIF(CH956:CH959,"&lt;0")*Cadeirante/30*HD$4+SUMIF(CJ956:CJ959,"&lt;0")*Cadeirante/30*HD$4</f>
        <v>0</v>
      </c>
      <c r="HE956" s="104">
        <f>SUMIF(CL956:CL959,"&lt;0")*Cadeirante/30*HE$4+SUMIF(CN956:CN959,"&lt;0")*Cadeirante/30*HE$4</f>
        <v>0</v>
      </c>
      <c r="HF956" s="104">
        <f>SUMIF(CP956:CP959,"&lt;0")*Cadeirante/30*HF$4+SUMIF(CR956:CR959,"&lt;0")*Cadeirante/30*HF$4</f>
        <v>0</v>
      </c>
      <c r="HG956" s="104">
        <f>SUMIF(CT956:CT959,"&lt;0")*Cadeirante/30*HG$4+SUMIF(CV956:CV959,"&lt;0")*Cadeirante/30*HG$4</f>
        <v>0</v>
      </c>
      <c r="HH956" s="104">
        <f>SUMIF(CX956:CX959,"&lt;0")*Cadeirante/30*HH$4+SUMIF(CZ956:CZ959,"&lt;0")*Cadeirante/30*HH$4</f>
        <v>0</v>
      </c>
      <c r="HI956" s="104">
        <f>SUMIF(DB956:DB959,"&lt;0")*Cadeirante/30*HI$4+SUMIF(DD956:DD959,"&lt;0")*Cadeirante/30*HI$4</f>
        <v>0</v>
      </c>
      <c r="HJ956" s="104">
        <f>SUMIF(DF956:DF959,"&lt;0")*Cadeirante/30*HJ$4+SUMIF(DH956:DH959,"&lt;0")*Cadeirante/30*HJ$4</f>
        <v>0</v>
      </c>
      <c r="HK956" s="104">
        <f>SUMIF(DJ956:DJ959,"&lt;0")*Cadeirante/30*HK$4+SUMIF(DL956:DL959,"&lt;0")*Cadeirante/30*HK$4</f>
        <v>0</v>
      </c>
      <c r="HL956" s="104">
        <f>SUMIF(DN956:DN959,"&lt;0")*Cadeirante/30*HL$4+SUMIF(DP956:DP959,"&lt;0")*Cadeirante/30*HL$4</f>
        <v>0</v>
      </c>
      <c r="HM956" s="104">
        <f>SUMIF(DR956:DR959,"&lt;0")*Cadeirante/30*HM$4+SUMIF(DT956:DT959,"&lt;0")*Cadeirante/30*HM$4</f>
        <v>0</v>
      </c>
      <c r="HN956" s="104">
        <f>SUMIF(DV956:DV959,"&lt;0")*Cadeirante/30*HN$4+SUMIF(DX956:DX959,"&lt;0")*Cadeirante/30*HN$4</f>
        <v>0</v>
      </c>
      <c r="HO956" s="104">
        <f>SUMIF(DZ956:DZ959,"&lt;0")*Cadeirante/30*HO$4+SUMIF(EB956:EB959,"&lt;0")*Cadeirante/30*HO$4</f>
        <v>0</v>
      </c>
      <c r="HP956" s="104">
        <f>SUMIF(ED956:ED959,"&lt;0")*Cadeirante/30*HP$4+SUMIF(EF956:EF959,"&lt;0")*Cadeirante/30*HP$4</f>
        <v>0</v>
      </c>
      <c r="HQ956" s="64"/>
      <c r="HR956" s="64"/>
      <c r="HS956" s="64"/>
      <c r="HT956" s="64"/>
      <c r="HU956" s="64"/>
      <c r="HV956" s="64"/>
      <c r="HW956" s="176">
        <v>17629.309999999998</v>
      </c>
      <c r="HX956" s="64"/>
      <c r="HY956" s="280">
        <f>IF(ISTEXT(EM956), VALUE(EM956), EM956)</f>
        <v>0</v>
      </c>
      <c r="HZ956" s="280">
        <f>IF(ISTEXT(EN956), VALUE(EN956), EN956)</f>
        <v>0</v>
      </c>
      <c r="IA956" s="280">
        <f>IF(ISTEXT(EO956), VALUE(EO956), EO956)</f>
        <v>0</v>
      </c>
      <c r="IB956" s="64" t="b">
        <f>HW956=FE956</f>
        <v>0</v>
      </c>
      <c r="IC956" s="64"/>
    </row>
    <row r="957" spans="1:237" s="106" customFormat="1" ht="22.5" customHeight="1" x14ac:dyDescent="0.25">
      <c r="A957" s="368" t="s">
        <v>4030</v>
      </c>
      <c r="B957" s="369" t="s">
        <v>4031</v>
      </c>
      <c r="C957" s="370" t="s">
        <v>3229</v>
      </c>
      <c r="D957" s="371" t="s">
        <v>4011</v>
      </c>
      <c r="E957" s="371" t="s">
        <v>4032</v>
      </c>
      <c r="F957" s="372" t="s">
        <v>3222</v>
      </c>
      <c r="G957" s="372" t="s">
        <v>3223</v>
      </c>
      <c r="H957" s="373" t="s">
        <v>257</v>
      </c>
      <c r="I957" s="374" t="s">
        <v>4033</v>
      </c>
      <c r="J957" s="421" t="s">
        <v>3227</v>
      </c>
      <c r="K957" s="421" t="s">
        <v>3230</v>
      </c>
      <c r="L957" s="329">
        <f>CONTINUA!BV957</f>
        <v>23</v>
      </c>
      <c r="M957" s="329">
        <f>CONTINUA!BW957</f>
        <v>0</v>
      </c>
      <c r="N957" s="657"/>
      <c r="O957" s="658" t="s">
        <v>4247</v>
      </c>
      <c r="P957" s="659" t="s">
        <v>206</v>
      </c>
      <c r="Q957" s="400">
        <v>49</v>
      </c>
      <c r="R957" s="401"/>
      <c r="S957" s="400">
        <v>3</v>
      </c>
      <c r="T957" s="401"/>
      <c r="U957" s="400"/>
      <c r="V957" s="401"/>
      <c r="W957" s="400"/>
      <c r="X957" s="401"/>
      <c r="Y957" s="400"/>
      <c r="Z957" s="401"/>
      <c r="AA957" s="400"/>
      <c r="AB957" s="401"/>
      <c r="AC957" s="400"/>
      <c r="AD957" s="401"/>
      <c r="AE957" s="400"/>
      <c r="AF957" s="401"/>
      <c r="AG957" s="400"/>
      <c r="AH957" s="401"/>
      <c r="AI957" s="400"/>
      <c r="AJ957" s="401"/>
      <c r="AK957" s="400"/>
      <c r="AL957" s="401"/>
      <c r="AM957" s="400"/>
      <c r="AN957" s="401"/>
      <c r="AO957" s="400"/>
      <c r="AP957" s="401"/>
      <c r="AQ957" s="400"/>
      <c r="AR957" s="401"/>
      <c r="AS957" s="400"/>
      <c r="AT957" s="401"/>
      <c r="AU957" s="400"/>
      <c r="AV957" s="401"/>
      <c r="AW957" s="400"/>
      <c r="AX957" s="401"/>
      <c r="AY957" s="400"/>
      <c r="AZ957" s="401"/>
      <c r="BA957" s="400">
        <v>-1</v>
      </c>
      <c r="BB957" s="401"/>
      <c r="BC957" s="400"/>
      <c r="BD957" s="401"/>
      <c r="BE957" s="400"/>
      <c r="BF957" s="401"/>
      <c r="BG957" s="400"/>
      <c r="BH957" s="401"/>
      <c r="BI957" s="400"/>
      <c r="BJ957" s="401"/>
      <c r="BK957" s="400"/>
      <c r="BL957" s="401"/>
      <c r="BM957" s="400"/>
      <c r="BN957" s="401"/>
      <c r="BO957" s="400"/>
      <c r="BP957" s="401"/>
      <c r="BQ957" s="400">
        <v>2</v>
      </c>
      <c r="BR957" s="401"/>
      <c r="BS957" s="400"/>
      <c r="BT957" s="401"/>
      <c r="BU957" s="400"/>
      <c r="BV957" s="401"/>
      <c r="BW957" s="400"/>
      <c r="BX957" s="401"/>
      <c r="BY957" s="400"/>
      <c r="BZ957" s="401"/>
      <c r="CA957" s="400"/>
      <c r="CB957" s="401"/>
      <c r="CC957" s="400"/>
      <c r="CD957" s="401"/>
      <c r="CE957" s="400"/>
      <c r="CF957" s="401"/>
      <c r="CG957" s="400"/>
      <c r="CH957" s="401"/>
      <c r="CI957" s="400"/>
      <c r="CJ957" s="401"/>
      <c r="CK957" s="400"/>
      <c r="CL957" s="401"/>
      <c r="CM957" s="400"/>
      <c r="CN957" s="401"/>
      <c r="CO957" s="400"/>
      <c r="CP957" s="401"/>
      <c r="CQ957" s="400"/>
      <c r="CR957" s="401"/>
      <c r="CS957" s="400"/>
      <c r="CT957" s="401"/>
      <c r="CU957" s="400"/>
      <c r="CV957" s="401"/>
      <c r="CW957" s="400"/>
      <c r="CX957" s="401"/>
      <c r="CY957" s="400"/>
      <c r="CZ957" s="401"/>
      <c r="DA957" s="400"/>
      <c r="DB957" s="401"/>
      <c r="DC957" s="400"/>
      <c r="DD957" s="401"/>
      <c r="DE957" s="400"/>
      <c r="DF957" s="401"/>
      <c r="DG957" s="400"/>
      <c r="DH957" s="401"/>
      <c r="DI957" s="400"/>
      <c r="DJ957" s="401"/>
      <c r="DK957" s="400"/>
      <c r="DL957" s="401"/>
      <c r="DM957" s="400"/>
      <c r="DN957" s="401"/>
      <c r="DO957" s="400"/>
      <c r="DP957" s="401"/>
      <c r="DQ957" s="400"/>
      <c r="DR957" s="401"/>
      <c r="DS957" s="400"/>
      <c r="DT957" s="401"/>
      <c r="DU957" s="400"/>
      <c r="DV957" s="401"/>
      <c r="DW957" s="400"/>
      <c r="DX957" s="401"/>
      <c r="DY957" s="400"/>
      <c r="DZ957" s="401"/>
      <c r="EA957" s="400"/>
      <c r="EB957" s="401"/>
      <c r="EC957" s="400"/>
      <c r="ED957" s="401"/>
      <c r="EE957" s="400"/>
      <c r="EF957" s="401"/>
      <c r="EG957" s="400"/>
      <c r="EH957" s="401"/>
      <c r="EI957" s="400"/>
      <c r="EJ957" s="447"/>
      <c r="EK957" s="511"/>
      <c r="EL957" s="514"/>
      <c r="EM957" s="448"/>
      <c r="EN957" s="344"/>
      <c r="EO957" s="345"/>
      <c r="EP957" s="171">
        <f t="shared" si="1030"/>
        <v>49</v>
      </c>
      <c r="EQ957" s="171">
        <f t="shared" si="1031"/>
        <v>1</v>
      </c>
      <c r="ER957" s="171">
        <f t="shared" si="1032"/>
        <v>3</v>
      </c>
      <c r="ES957" s="171">
        <f t="shared" si="1033"/>
        <v>0</v>
      </c>
      <c r="ET957" s="171">
        <f t="shared" si="1034"/>
        <v>0</v>
      </c>
      <c r="EU957" s="171">
        <f t="shared" si="1035"/>
        <v>0</v>
      </c>
      <c r="EV957" s="172">
        <f t="shared" si="1036"/>
        <v>53</v>
      </c>
      <c r="EW957" s="173"/>
      <c r="EX957" s="248">
        <f t="shared" si="1087"/>
        <v>0</v>
      </c>
      <c r="EY957" s="174">
        <f>(L957*regular)+(M957*Cadeirantee)</f>
        <v>221.72000000000003</v>
      </c>
      <c r="EZ957" s="249">
        <f>SUMIF(FG957:GJ957,"&gt;0")</f>
        <v>0</v>
      </c>
      <c r="FA957" s="249">
        <f>SUMIF(FG957:GJ957,"&lt;0")+SUMIF(GN957:HP957,"&lt;0")</f>
        <v>0</v>
      </c>
      <c r="FB957" s="174">
        <v>0</v>
      </c>
      <c r="FC957" s="126">
        <f>N957*km*'VALORES TABELA'!$B$13</f>
        <v>0</v>
      </c>
      <c r="FD957" s="250">
        <f t="shared" ref="FD957:FD960" si="1088">GL957</f>
        <v>0</v>
      </c>
      <c r="FE957" s="105"/>
      <c r="FF957" s="119"/>
      <c r="FG957" s="119"/>
      <c r="FH957" s="119"/>
      <c r="FI957" s="119"/>
      <c r="FJ957" s="119"/>
      <c r="FK957" s="119"/>
      <c r="FL957" s="119"/>
      <c r="FM957" s="119"/>
      <c r="FN957" s="119"/>
      <c r="FO957" s="119"/>
      <c r="FP957" s="119"/>
      <c r="FQ957" s="119"/>
      <c r="FR957" s="119"/>
      <c r="FS957" s="119"/>
      <c r="FT957" s="119"/>
      <c r="FU957" s="119"/>
      <c r="FV957" s="119"/>
      <c r="FW957" s="119"/>
      <c r="FX957" s="119"/>
      <c r="FY957" s="119"/>
      <c r="FZ957" s="119"/>
      <c r="GA957" s="119"/>
      <c r="GB957" s="119"/>
      <c r="GC957" s="119"/>
      <c r="GD957" s="119"/>
      <c r="GE957" s="119"/>
      <c r="GF957" s="119"/>
      <c r="GG957" s="119"/>
      <c r="GH957" s="119"/>
      <c r="GI957" s="119"/>
      <c r="GJ957" s="119"/>
      <c r="GK957" s="251"/>
      <c r="GL957" s="103">
        <f t="shared" si="1038"/>
        <v>0</v>
      </c>
      <c r="GM957" s="124"/>
      <c r="GN957" s="104"/>
      <c r="GO957" s="104"/>
      <c r="GP957" s="104"/>
      <c r="GQ957" s="104"/>
      <c r="GR957" s="104"/>
      <c r="GS957" s="104"/>
      <c r="GT957" s="104"/>
      <c r="GU957" s="104"/>
      <c r="GV957" s="104"/>
      <c r="GW957" s="104"/>
      <c r="GX957" s="104"/>
      <c r="GY957" s="104"/>
      <c r="GZ957" s="104"/>
      <c r="HA957" s="104"/>
      <c r="HB957" s="104"/>
      <c r="HC957" s="104"/>
      <c r="HD957" s="104"/>
      <c r="HE957" s="104"/>
      <c r="HF957" s="104"/>
      <c r="HG957" s="104"/>
      <c r="HH957" s="104"/>
      <c r="HI957" s="104"/>
      <c r="HJ957" s="104"/>
      <c r="HK957" s="104"/>
      <c r="HL957" s="104"/>
      <c r="HM957" s="104"/>
      <c r="HN957" s="104"/>
      <c r="HO957" s="104"/>
      <c r="HP957" s="104"/>
      <c r="HQ957" s="64"/>
      <c r="HR957" s="64"/>
      <c r="HS957" s="64"/>
      <c r="HT957" s="64"/>
      <c r="HU957" s="64"/>
      <c r="HV957" s="64"/>
      <c r="HW957" s="105"/>
      <c r="HX957" s="64"/>
      <c r="HY957" s="280">
        <f t="shared" ref="HY957:HY960" si="1089">IF(ISTEXT(EM957), VALUE(EM957), EM957)</f>
        <v>0</v>
      </c>
      <c r="HZ957" s="280">
        <f t="shared" ref="HZ957:HZ960" si="1090">IF(ISTEXT(EN957), VALUE(EN957), EN957)</f>
        <v>0</v>
      </c>
      <c r="IA957" s="280">
        <f t="shared" ref="IA957:IA960" si="1091">IF(ISTEXT(EO957), VALUE(EO957), EO957)</f>
        <v>0</v>
      </c>
      <c r="IB957" s="64"/>
      <c r="IC957" s="64"/>
    </row>
    <row r="958" spans="1:237" s="106" customFormat="1" ht="22.5" customHeight="1" x14ac:dyDescent="0.25">
      <c r="A958" s="368" t="s">
        <v>4030</v>
      </c>
      <c r="B958" s="369" t="s">
        <v>4031</v>
      </c>
      <c r="C958" s="375" t="s">
        <v>3229</v>
      </c>
      <c r="D958" s="371" t="s">
        <v>4011</v>
      </c>
      <c r="E958" s="371" t="s">
        <v>4032</v>
      </c>
      <c r="F958" s="376" t="s">
        <v>3222</v>
      </c>
      <c r="G958" s="376" t="s">
        <v>3223</v>
      </c>
      <c r="H958" s="373" t="s">
        <v>257</v>
      </c>
      <c r="I958" s="374" t="s">
        <v>4033</v>
      </c>
      <c r="J958" s="421" t="s">
        <v>3227</v>
      </c>
      <c r="K958" s="422" t="s">
        <v>3231</v>
      </c>
      <c r="L958" s="329">
        <f>CONTINUA!BV958</f>
        <v>0</v>
      </c>
      <c r="M958" s="329">
        <f>CONTINUA!BW958</f>
        <v>0</v>
      </c>
      <c r="N958" s="657"/>
      <c r="O958" s="658" t="s">
        <v>4247</v>
      </c>
      <c r="P958" s="659" t="s">
        <v>206</v>
      </c>
      <c r="Q958" s="400"/>
      <c r="R958" s="401"/>
      <c r="S958" s="400"/>
      <c r="T958" s="401"/>
      <c r="U958" s="400"/>
      <c r="V958" s="401"/>
      <c r="W958" s="400"/>
      <c r="X958" s="401"/>
      <c r="Y958" s="400"/>
      <c r="Z958" s="401"/>
      <c r="AA958" s="400"/>
      <c r="AB958" s="401"/>
      <c r="AC958" s="400"/>
      <c r="AD958" s="401"/>
      <c r="AE958" s="400"/>
      <c r="AF958" s="401"/>
      <c r="AG958" s="400"/>
      <c r="AH958" s="401"/>
      <c r="AI958" s="400"/>
      <c r="AJ958" s="401"/>
      <c r="AK958" s="400"/>
      <c r="AL958" s="401"/>
      <c r="AM958" s="400"/>
      <c r="AN958" s="401"/>
      <c r="AO958" s="400"/>
      <c r="AP958" s="401"/>
      <c r="AQ958" s="400"/>
      <c r="AR958" s="401"/>
      <c r="AS958" s="400"/>
      <c r="AT958" s="401"/>
      <c r="AU958" s="400"/>
      <c r="AV958" s="401"/>
      <c r="AW958" s="400"/>
      <c r="AX958" s="401"/>
      <c r="AY958" s="400"/>
      <c r="AZ958" s="401"/>
      <c r="BA958" s="400"/>
      <c r="BB958" s="401"/>
      <c r="BC958" s="400"/>
      <c r="BD958" s="401"/>
      <c r="BE958" s="400"/>
      <c r="BF958" s="401"/>
      <c r="BG958" s="400"/>
      <c r="BH958" s="401"/>
      <c r="BI958" s="400"/>
      <c r="BJ958" s="401"/>
      <c r="BK958" s="400"/>
      <c r="BL958" s="401"/>
      <c r="BM958" s="400"/>
      <c r="BN958" s="401"/>
      <c r="BO958" s="400"/>
      <c r="BP958" s="401"/>
      <c r="BQ958" s="400"/>
      <c r="BR958" s="401"/>
      <c r="BS958" s="400"/>
      <c r="BT958" s="401"/>
      <c r="BU958" s="400"/>
      <c r="BV958" s="401"/>
      <c r="BW958" s="400"/>
      <c r="BX958" s="401"/>
      <c r="BY958" s="400"/>
      <c r="BZ958" s="401"/>
      <c r="CA958" s="400"/>
      <c r="CB958" s="401"/>
      <c r="CC958" s="400"/>
      <c r="CD958" s="401"/>
      <c r="CE958" s="400"/>
      <c r="CF958" s="401"/>
      <c r="CG958" s="400"/>
      <c r="CH958" s="401"/>
      <c r="CI958" s="400"/>
      <c r="CJ958" s="401"/>
      <c r="CK958" s="400"/>
      <c r="CL958" s="401"/>
      <c r="CM958" s="400"/>
      <c r="CN958" s="401"/>
      <c r="CO958" s="400"/>
      <c r="CP958" s="401"/>
      <c r="CQ958" s="400"/>
      <c r="CR958" s="401"/>
      <c r="CS958" s="400"/>
      <c r="CT958" s="401"/>
      <c r="CU958" s="400"/>
      <c r="CV958" s="401"/>
      <c r="CW958" s="400"/>
      <c r="CX958" s="401"/>
      <c r="CY958" s="400"/>
      <c r="CZ958" s="401"/>
      <c r="DA958" s="400"/>
      <c r="DB958" s="401"/>
      <c r="DC958" s="400"/>
      <c r="DD958" s="401"/>
      <c r="DE958" s="400"/>
      <c r="DF958" s="401"/>
      <c r="DG958" s="400"/>
      <c r="DH958" s="401"/>
      <c r="DI958" s="400"/>
      <c r="DJ958" s="401"/>
      <c r="DK958" s="400"/>
      <c r="DL958" s="401"/>
      <c r="DM958" s="400"/>
      <c r="DN958" s="401"/>
      <c r="DO958" s="400"/>
      <c r="DP958" s="401"/>
      <c r="DQ958" s="400"/>
      <c r="DR958" s="401"/>
      <c r="DS958" s="400"/>
      <c r="DT958" s="401"/>
      <c r="DU958" s="400"/>
      <c r="DV958" s="401"/>
      <c r="DW958" s="400"/>
      <c r="DX958" s="401"/>
      <c r="DY958" s="400"/>
      <c r="DZ958" s="401"/>
      <c r="EA958" s="400"/>
      <c r="EB958" s="401"/>
      <c r="EC958" s="400"/>
      <c r="ED958" s="401"/>
      <c r="EE958" s="400"/>
      <c r="EF958" s="401"/>
      <c r="EG958" s="400"/>
      <c r="EH958" s="401"/>
      <c r="EI958" s="400"/>
      <c r="EJ958" s="447"/>
      <c r="EK958" s="511"/>
      <c r="EL958" s="514"/>
      <c r="EM958" s="448"/>
      <c r="EN958" s="344"/>
      <c r="EO958" s="345"/>
      <c r="EP958" s="171">
        <f t="shared" si="1030"/>
        <v>0</v>
      </c>
      <c r="EQ958" s="171">
        <f t="shared" si="1031"/>
        <v>0</v>
      </c>
      <c r="ER958" s="171">
        <f t="shared" si="1032"/>
        <v>0</v>
      </c>
      <c r="ES958" s="171">
        <f t="shared" si="1033"/>
        <v>0</v>
      </c>
      <c r="ET958" s="171">
        <f t="shared" si="1034"/>
        <v>0</v>
      </c>
      <c r="EU958" s="171">
        <f t="shared" si="1035"/>
        <v>0</v>
      </c>
      <c r="EV958" s="172">
        <f t="shared" si="1036"/>
        <v>0</v>
      </c>
      <c r="EW958" s="125"/>
      <c r="EX958" s="248">
        <f t="shared" si="1087"/>
        <v>0</v>
      </c>
      <c r="EY958" s="174">
        <f>(L958*regular)+(M958*Cadeirantee)</f>
        <v>0</v>
      </c>
      <c r="EZ958" s="249">
        <f>SUMIF(FG958:GJ958,"&gt;0")</f>
        <v>0</v>
      </c>
      <c r="FA958" s="249">
        <f>SUMIF(FG958:GJ958,"&lt;0")+SUMIF(GN958:HP958,"&lt;0")</f>
        <v>0</v>
      </c>
      <c r="FB958" s="174">
        <v>0</v>
      </c>
      <c r="FC958" s="126">
        <f>N958*km*'VALORES TABELA'!$B$13</f>
        <v>0</v>
      </c>
      <c r="FD958" s="250">
        <f t="shared" si="1088"/>
        <v>0</v>
      </c>
      <c r="FE958" s="105"/>
      <c r="FF958" s="108"/>
      <c r="FG958" s="108"/>
      <c r="FH958" s="108"/>
      <c r="FI958" s="108"/>
      <c r="FJ958" s="108"/>
      <c r="FK958" s="108"/>
      <c r="FL958" s="108"/>
      <c r="FM958" s="108"/>
      <c r="FN958" s="108"/>
      <c r="FO958" s="108"/>
      <c r="FP958" s="108"/>
      <c r="FQ958" s="108"/>
      <c r="FR958" s="108"/>
      <c r="FS958" s="108"/>
      <c r="FT958" s="108"/>
      <c r="FU958" s="108"/>
      <c r="FV958" s="108"/>
      <c r="FW958" s="108"/>
      <c r="FX958" s="108"/>
      <c r="FY958" s="108"/>
      <c r="FZ958" s="108"/>
      <c r="GA958" s="108"/>
      <c r="GB958" s="108"/>
      <c r="GC958" s="108"/>
      <c r="GD958" s="108"/>
      <c r="GE958" s="108"/>
      <c r="GF958" s="108"/>
      <c r="GG958" s="108"/>
      <c r="GH958" s="108"/>
      <c r="GI958" s="108"/>
      <c r="GJ958" s="108"/>
      <c r="GK958" s="251"/>
      <c r="GL958" s="103">
        <f t="shared" si="1038"/>
        <v>0</v>
      </c>
      <c r="GM958" s="124"/>
      <c r="GN958" s="104"/>
      <c r="GO958" s="104"/>
      <c r="GP958" s="104"/>
      <c r="GQ958" s="104"/>
      <c r="GR958" s="104"/>
      <c r="GS958" s="104"/>
      <c r="GT958" s="104"/>
      <c r="GU958" s="104"/>
      <c r="GV958" s="104"/>
      <c r="GW958" s="104"/>
      <c r="GX958" s="104"/>
      <c r="GY958" s="104"/>
      <c r="GZ958" s="104"/>
      <c r="HA958" s="104"/>
      <c r="HB958" s="104"/>
      <c r="HC958" s="104"/>
      <c r="HD958" s="104"/>
      <c r="HE958" s="104"/>
      <c r="HF958" s="104"/>
      <c r="HG958" s="104"/>
      <c r="HH958" s="104"/>
      <c r="HI958" s="104"/>
      <c r="HJ958" s="104"/>
      <c r="HK958" s="104"/>
      <c r="HL958" s="104"/>
      <c r="HM958" s="104"/>
      <c r="HN958" s="104"/>
      <c r="HO958" s="104"/>
      <c r="HP958" s="104"/>
      <c r="HQ958" s="64"/>
      <c r="HR958" s="64"/>
      <c r="HS958" s="64"/>
      <c r="HT958" s="64"/>
      <c r="HU958" s="64"/>
      <c r="HV958" s="64"/>
      <c r="HW958" s="105"/>
      <c r="HX958" s="64"/>
      <c r="HY958" s="280">
        <f t="shared" si="1089"/>
        <v>0</v>
      </c>
      <c r="HZ958" s="280">
        <f t="shared" si="1090"/>
        <v>0</v>
      </c>
      <c r="IA958" s="280">
        <f t="shared" si="1091"/>
        <v>0</v>
      </c>
      <c r="IB958" s="64"/>
      <c r="IC958" s="64"/>
    </row>
    <row r="959" spans="1:237" s="106" customFormat="1" ht="22.5" customHeight="1" x14ac:dyDescent="0.25">
      <c r="A959" s="368" t="s">
        <v>4030</v>
      </c>
      <c r="B959" s="369" t="s">
        <v>4031</v>
      </c>
      <c r="C959" s="375" t="s">
        <v>3229</v>
      </c>
      <c r="D959" s="371" t="s">
        <v>4011</v>
      </c>
      <c r="E959" s="371" t="s">
        <v>4032</v>
      </c>
      <c r="F959" s="376" t="s">
        <v>3222</v>
      </c>
      <c r="G959" s="376" t="s">
        <v>3223</v>
      </c>
      <c r="H959" s="373" t="s">
        <v>257</v>
      </c>
      <c r="I959" s="374" t="s">
        <v>4033</v>
      </c>
      <c r="J959" s="421" t="s">
        <v>3227</v>
      </c>
      <c r="K959" s="423" t="s">
        <v>3232</v>
      </c>
      <c r="L959" s="329">
        <f>CONTINUA!BV959</f>
        <v>0</v>
      </c>
      <c r="M959" s="329">
        <f>CONTINUA!BW959</f>
        <v>0</v>
      </c>
      <c r="N959" s="657"/>
      <c r="O959" s="658" t="s">
        <v>4247</v>
      </c>
      <c r="P959" s="659" t="s">
        <v>206</v>
      </c>
      <c r="Q959" s="400"/>
      <c r="R959" s="401"/>
      <c r="S959" s="400"/>
      <c r="T959" s="401"/>
      <c r="U959" s="400"/>
      <c r="V959" s="401"/>
      <c r="W959" s="400"/>
      <c r="X959" s="401"/>
      <c r="Y959" s="400"/>
      <c r="Z959" s="401"/>
      <c r="AA959" s="400"/>
      <c r="AB959" s="401"/>
      <c r="AC959" s="400"/>
      <c r="AD959" s="401"/>
      <c r="AE959" s="400"/>
      <c r="AF959" s="401"/>
      <c r="AG959" s="400"/>
      <c r="AH959" s="401"/>
      <c r="AI959" s="400"/>
      <c r="AJ959" s="401"/>
      <c r="AK959" s="400"/>
      <c r="AL959" s="401"/>
      <c r="AM959" s="400"/>
      <c r="AN959" s="401"/>
      <c r="AO959" s="400"/>
      <c r="AP959" s="401"/>
      <c r="AQ959" s="400"/>
      <c r="AR959" s="401"/>
      <c r="AS959" s="400"/>
      <c r="AT959" s="401"/>
      <c r="AU959" s="400"/>
      <c r="AV959" s="401"/>
      <c r="AW959" s="400"/>
      <c r="AX959" s="401"/>
      <c r="AY959" s="400"/>
      <c r="AZ959" s="401"/>
      <c r="BA959" s="400"/>
      <c r="BB959" s="401"/>
      <c r="BC959" s="400"/>
      <c r="BD959" s="401"/>
      <c r="BE959" s="400"/>
      <c r="BF959" s="401"/>
      <c r="BG959" s="400"/>
      <c r="BH959" s="401"/>
      <c r="BI959" s="400"/>
      <c r="BJ959" s="401"/>
      <c r="BK959" s="400"/>
      <c r="BL959" s="401"/>
      <c r="BM959" s="400"/>
      <c r="BN959" s="401"/>
      <c r="BO959" s="400"/>
      <c r="BP959" s="401"/>
      <c r="BQ959" s="400"/>
      <c r="BR959" s="401"/>
      <c r="BS959" s="400"/>
      <c r="BT959" s="401"/>
      <c r="BU959" s="400"/>
      <c r="BV959" s="401"/>
      <c r="BW959" s="400"/>
      <c r="BX959" s="401"/>
      <c r="BY959" s="400"/>
      <c r="BZ959" s="401"/>
      <c r="CA959" s="400"/>
      <c r="CB959" s="401"/>
      <c r="CC959" s="400"/>
      <c r="CD959" s="401"/>
      <c r="CE959" s="400"/>
      <c r="CF959" s="401"/>
      <c r="CG959" s="400"/>
      <c r="CH959" s="401"/>
      <c r="CI959" s="400"/>
      <c r="CJ959" s="401"/>
      <c r="CK959" s="400"/>
      <c r="CL959" s="401"/>
      <c r="CM959" s="400"/>
      <c r="CN959" s="401"/>
      <c r="CO959" s="400"/>
      <c r="CP959" s="401"/>
      <c r="CQ959" s="400"/>
      <c r="CR959" s="401"/>
      <c r="CS959" s="400"/>
      <c r="CT959" s="401"/>
      <c r="CU959" s="400"/>
      <c r="CV959" s="401"/>
      <c r="CW959" s="400"/>
      <c r="CX959" s="401"/>
      <c r="CY959" s="400"/>
      <c r="CZ959" s="401"/>
      <c r="DA959" s="400"/>
      <c r="DB959" s="401"/>
      <c r="DC959" s="400"/>
      <c r="DD959" s="401"/>
      <c r="DE959" s="400"/>
      <c r="DF959" s="401"/>
      <c r="DG959" s="400"/>
      <c r="DH959" s="401"/>
      <c r="DI959" s="400"/>
      <c r="DJ959" s="401"/>
      <c r="DK959" s="400"/>
      <c r="DL959" s="401"/>
      <c r="DM959" s="400"/>
      <c r="DN959" s="401"/>
      <c r="DO959" s="400"/>
      <c r="DP959" s="401"/>
      <c r="DQ959" s="400"/>
      <c r="DR959" s="401"/>
      <c r="DS959" s="400"/>
      <c r="DT959" s="401"/>
      <c r="DU959" s="400"/>
      <c r="DV959" s="401"/>
      <c r="DW959" s="400"/>
      <c r="DX959" s="401"/>
      <c r="DY959" s="400"/>
      <c r="DZ959" s="401"/>
      <c r="EA959" s="400"/>
      <c r="EB959" s="401"/>
      <c r="EC959" s="400"/>
      <c r="ED959" s="401"/>
      <c r="EE959" s="400"/>
      <c r="EF959" s="401"/>
      <c r="EG959" s="400"/>
      <c r="EH959" s="401"/>
      <c r="EI959" s="400"/>
      <c r="EJ959" s="447"/>
      <c r="EK959" s="511"/>
      <c r="EL959" s="514"/>
      <c r="EM959" s="448"/>
      <c r="EN959" s="344"/>
      <c r="EO959" s="345"/>
      <c r="EP959" s="171">
        <f t="shared" si="1030"/>
        <v>0</v>
      </c>
      <c r="EQ959" s="171">
        <f t="shared" si="1031"/>
        <v>0</v>
      </c>
      <c r="ER959" s="171">
        <f t="shared" si="1032"/>
        <v>0</v>
      </c>
      <c r="ES959" s="171">
        <f t="shared" si="1033"/>
        <v>0</v>
      </c>
      <c r="ET959" s="171">
        <f t="shared" si="1034"/>
        <v>0</v>
      </c>
      <c r="EU959" s="171">
        <f t="shared" si="1035"/>
        <v>0</v>
      </c>
      <c r="EV959" s="172">
        <f t="shared" si="1036"/>
        <v>0</v>
      </c>
      <c r="EW959" s="127"/>
      <c r="EX959" s="248">
        <f t="shared" si="1087"/>
        <v>0</v>
      </c>
      <c r="EY959" s="174">
        <f>(L959*regular)+(M959*Cadeirantee)</f>
        <v>0</v>
      </c>
      <c r="EZ959" s="249">
        <f>SUMIF(FG959:GJ959,"&gt;0")</f>
        <v>0</v>
      </c>
      <c r="FA959" s="249">
        <f>SUMIF(FG959:GJ959,"&lt;0")+SUMIF(GN959:HP959,"&lt;0")</f>
        <v>0</v>
      </c>
      <c r="FB959" s="174">
        <v>0</v>
      </c>
      <c r="FC959" s="126">
        <f>N959*km*'VALORES TABELA'!$B$13</f>
        <v>0</v>
      </c>
      <c r="FD959" s="250">
        <f t="shared" si="1088"/>
        <v>0</v>
      </c>
      <c r="FE959" s="105"/>
      <c r="FF959" s="118"/>
      <c r="FG959" s="118"/>
      <c r="FH959" s="118"/>
      <c r="FI959" s="118"/>
      <c r="FJ959" s="118"/>
      <c r="FK959" s="118"/>
      <c r="FL959" s="118"/>
      <c r="FM959" s="118"/>
      <c r="FN959" s="118"/>
      <c r="FO959" s="118"/>
      <c r="FP959" s="118"/>
      <c r="FQ959" s="118"/>
      <c r="FR959" s="118"/>
      <c r="FS959" s="118"/>
      <c r="FT959" s="118"/>
      <c r="FU959" s="118"/>
      <c r="FV959" s="118"/>
      <c r="FW959" s="118"/>
      <c r="FX959" s="118"/>
      <c r="FY959" s="118"/>
      <c r="FZ959" s="118"/>
      <c r="GA959" s="118"/>
      <c r="GB959" s="118"/>
      <c r="GC959" s="118"/>
      <c r="GD959" s="118"/>
      <c r="GE959" s="118"/>
      <c r="GF959" s="118"/>
      <c r="GG959" s="118"/>
      <c r="GH959" s="118"/>
      <c r="GI959" s="118"/>
      <c r="GJ959" s="118"/>
      <c r="GK959" s="252"/>
      <c r="GL959" s="103">
        <f t="shared" si="1038"/>
        <v>0</v>
      </c>
      <c r="GM959" s="124"/>
      <c r="GN959" s="104"/>
      <c r="GO959" s="104"/>
      <c r="GP959" s="104"/>
      <c r="GQ959" s="104"/>
      <c r="GR959" s="104"/>
      <c r="GS959" s="104"/>
      <c r="GT959" s="104"/>
      <c r="GU959" s="104"/>
      <c r="GV959" s="104"/>
      <c r="GW959" s="104"/>
      <c r="GX959" s="104"/>
      <c r="GY959" s="104"/>
      <c r="GZ959" s="104"/>
      <c r="HA959" s="104"/>
      <c r="HB959" s="104"/>
      <c r="HC959" s="104"/>
      <c r="HD959" s="104"/>
      <c r="HE959" s="104"/>
      <c r="HF959" s="104"/>
      <c r="HG959" s="104"/>
      <c r="HH959" s="104"/>
      <c r="HI959" s="104"/>
      <c r="HJ959" s="104"/>
      <c r="HK959" s="104"/>
      <c r="HL959" s="104"/>
      <c r="HM959" s="104"/>
      <c r="HN959" s="104"/>
      <c r="HO959" s="104"/>
      <c r="HP959" s="104"/>
      <c r="HQ959" s="64"/>
      <c r="HR959" s="65"/>
      <c r="HS959" s="65"/>
      <c r="HT959" s="65"/>
      <c r="HU959" s="65"/>
      <c r="HV959" s="65"/>
      <c r="HW959" s="105"/>
      <c r="HX959" s="65"/>
      <c r="HY959" s="280">
        <f t="shared" si="1089"/>
        <v>0</v>
      </c>
      <c r="HZ959" s="280">
        <f t="shared" si="1090"/>
        <v>0</v>
      </c>
      <c r="IA959" s="280">
        <f t="shared" si="1091"/>
        <v>0</v>
      </c>
      <c r="IB959" s="65"/>
      <c r="IC959" s="65"/>
    </row>
    <row r="960" spans="1:237" s="106" customFormat="1" ht="22.5" customHeight="1" thickBot="1" x14ac:dyDescent="0.3">
      <c r="A960" s="377" t="s">
        <v>4030</v>
      </c>
      <c r="B960" s="378" t="s">
        <v>4031</v>
      </c>
      <c r="C960" s="379" t="s">
        <v>3229</v>
      </c>
      <c r="D960" s="380" t="s">
        <v>4011</v>
      </c>
      <c r="E960" s="380" t="s">
        <v>4032</v>
      </c>
      <c r="F960" s="381" t="s">
        <v>3222</v>
      </c>
      <c r="G960" s="381" t="s">
        <v>3223</v>
      </c>
      <c r="H960" s="382" t="s">
        <v>257</v>
      </c>
      <c r="I960" s="383" t="s">
        <v>4033</v>
      </c>
      <c r="J960" s="421" t="s">
        <v>3227</v>
      </c>
      <c r="K960" s="424" t="s">
        <v>60</v>
      </c>
      <c r="L960" s="329">
        <f>CONTINUA!BV960</f>
        <v>0</v>
      </c>
      <c r="M960" s="329">
        <f>CONTINUA!BW960</f>
        <v>0</v>
      </c>
      <c r="N960" s="657"/>
      <c r="O960" s="658" t="s">
        <v>4247</v>
      </c>
      <c r="P960" s="659" t="s">
        <v>206</v>
      </c>
      <c r="Q960" s="400"/>
      <c r="R960" s="401"/>
      <c r="S960" s="400"/>
      <c r="T960" s="401"/>
      <c r="U960" s="400"/>
      <c r="V960" s="401"/>
      <c r="W960" s="400"/>
      <c r="X960" s="401"/>
      <c r="Y960" s="400"/>
      <c r="Z960" s="401"/>
      <c r="AA960" s="400"/>
      <c r="AB960" s="401"/>
      <c r="AC960" s="400"/>
      <c r="AD960" s="401"/>
      <c r="AE960" s="400"/>
      <c r="AF960" s="401"/>
      <c r="AG960" s="400"/>
      <c r="AH960" s="401"/>
      <c r="AI960" s="400"/>
      <c r="AJ960" s="401"/>
      <c r="AK960" s="400"/>
      <c r="AL960" s="401"/>
      <c r="AM960" s="400"/>
      <c r="AN960" s="401"/>
      <c r="AO960" s="400"/>
      <c r="AP960" s="401"/>
      <c r="AQ960" s="400"/>
      <c r="AR960" s="401"/>
      <c r="AS960" s="400"/>
      <c r="AT960" s="401"/>
      <c r="AU960" s="400"/>
      <c r="AV960" s="401"/>
      <c r="AW960" s="400"/>
      <c r="AX960" s="401"/>
      <c r="AY960" s="400"/>
      <c r="AZ960" s="401"/>
      <c r="BA960" s="400"/>
      <c r="BB960" s="401"/>
      <c r="BC960" s="400"/>
      <c r="BD960" s="401"/>
      <c r="BE960" s="400"/>
      <c r="BF960" s="401"/>
      <c r="BG960" s="400"/>
      <c r="BH960" s="401"/>
      <c r="BI960" s="400"/>
      <c r="BJ960" s="401"/>
      <c r="BK960" s="400"/>
      <c r="BL960" s="401"/>
      <c r="BM960" s="400"/>
      <c r="BN960" s="401"/>
      <c r="BO960" s="400"/>
      <c r="BP960" s="401"/>
      <c r="BQ960" s="400"/>
      <c r="BR960" s="401"/>
      <c r="BS960" s="400"/>
      <c r="BT960" s="401"/>
      <c r="BU960" s="400"/>
      <c r="BV960" s="401"/>
      <c r="BW960" s="400"/>
      <c r="BX960" s="401"/>
      <c r="BY960" s="400"/>
      <c r="BZ960" s="401"/>
      <c r="CA960" s="400"/>
      <c r="CB960" s="401"/>
      <c r="CC960" s="400"/>
      <c r="CD960" s="401"/>
      <c r="CE960" s="400"/>
      <c r="CF960" s="401"/>
      <c r="CG960" s="400"/>
      <c r="CH960" s="401"/>
      <c r="CI960" s="400"/>
      <c r="CJ960" s="401"/>
      <c r="CK960" s="400"/>
      <c r="CL960" s="401"/>
      <c r="CM960" s="400"/>
      <c r="CN960" s="401"/>
      <c r="CO960" s="400"/>
      <c r="CP960" s="401"/>
      <c r="CQ960" s="400"/>
      <c r="CR960" s="401"/>
      <c r="CS960" s="400"/>
      <c r="CT960" s="401"/>
      <c r="CU960" s="400"/>
      <c r="CV960" s="401"/>
      <c r="CW960" s="400"/>
      <c r="CX960" s="401"/>
      <c r="CY960" s="400"/>
      <c r="CZ960" s="401"/>
      <c r="DA960" s="400"/>
      <c r="DB960" s="401"/>
      <c r="DC960" s="400"/>
      <c r="DD960" s="401"/>
      <c r="DE960" s="400"/>
      <c r="DF960" s="401"/>
      <c r="DG960" s="400"/>
      <c r="DH960" s="401"/>
      <c r="DI960" s="400"/>
      <c r="DJ960" s="401"/>
      <c r="DK960" s="400"/>
      <c r="DL960" s="401"/>
      <c r="DM960" s="400"/>
      <c r="DN960" s="401"/>
      <c r="DO960" s="400"/>
      <c r="DP960" s="401"/>
      <c r="DQ960" s="400"/>
      <c r="DR960" s="401"/>
      <c r="DS960" s="400"/>
      <c r="DT960" s="401"/>
      <c r="DU960" s="400"/>
      <c r="DV960" s="401"/>
      <c r="DW960" s="400"/>
      <c r="DX960" s="401"/>
      <c r="DY960" s="400"/>
      <c r="DZ960" s="401"/>
      <c r="EA960" s="400"/>
      <c r="EB960" s="401"/>
      <c r="EC960" s="400"/>
      <c r="ED960" s="401"/>
      <c r="EE960" s="400"/>
      <c r="EF960" s="401"/>
      <c r="EG960" s="400"/>
      <c r="EH960" s="401"/>
      <c r="EI960" s="400"/>
      <c r="EJ960" s="447"/>
      <c r="EK960" s="512"/>
      <c r="EL960" s="515"/>
      <c r="EM960" s="450"/>
      <c r="EN960" s="348"/>
      <c r="EO960" s="348"/>
      <c r="EP960" s="179">
        <f t="shared" si="1030"/>
        <v>0</v>
      </c>
      <c r="EQ960" s="179">
        <f t="shared" si="1031"/>
        <v>0</v>
      </c>
      <c r="ER960" s="179">
        <f t="shared" si="1032"/>
        <v>0</v>
      </c>
      <c r="ES960" s="179">
        <f t="shared" si="1033"/>
        <v>0</v>
      </c>
      <c r="ET960" s="179">
        <f t="shared" si="1034"/>
        <v>0</v>
      </c>
      <c r="EU960" s="179">
        <f t="shared" si="1035"/>
        <v>0</v>
      </c>
      <c r="EV960" s="172">
        <f t="shared" si="1036"/>
        <v>0</v>
      </c>
      <c r="EW960" s="253"/>
      <c r="EX960" s="254">
        <v>0</v>
      </c>
      <c r="EY960" s="180">
        <v>0</v>
      </c>
      <c r="EZ960" s="255">
        <v>0</v>
      </c>
      <c r="FA960" s="255">
        <v>0</v>
      </c>
      <c r="FB960" s="180">
        <f>SUM(FF960:GI960)/2</f>
        <v>0</v>
      </c>
      <c r="FC960" s="256">
        <f>N960*km*'VALORES TABELA'!$B$13</f>
        <v>0</v>
      </c>
      <c r="FD960" s="250">
        <f t="shared" si="1088"/>
        <v>0</v>
      </c>
      <c r="FE960" s="257"/>
      <c r="FF960" s="181">
        <f>((Q960+S960)*Percapita)+((R960+T960)*Cadeirante)</f>
        <v>0</v>
      </c>
      <c r="FG960" s="181">
        <f>((U960+W960)*Percapita/30*FG$4)+((V960+X960)*Cadeirante/30*FG$4)</f>
        <v>0</v>
      </c>
      <c r="FH960" s="181">
        <f>((Y960+AA960)*Percapita/30*FH$4)+((Z960+AB960)*Cadeirante/30*FH$4)</f>
        <v>0</v>
      </c>
      <c r="FI960" s="181">
        <f>((AC960+AE960)*Percapita/30*FI$4)+((AD960+AF960)*Cadeirante/30*FI$4)</f>
        <v>0</v>
      </c>
      <c r="FJ960" s="181">
        <f>((AG960+AI960)*Percapita/30*FJ$4)+((AH960+AJ960)*Cadeirante/30*FJ$4)</f>
        <v>0</v>
      </c>
      <c r="FK960" s="181">
        <f>((AK960+AM960)*Percapita/30*FK$4)+((AL960+AN960)*Cadeirante/30*FK$4)</f>
        <v>0</v>
      </c>
      <c r="FL960" s="181">
        <f>((AO960+AQ960)*Percapita/30*FL$4)+((AP960+AR960)*Cadeirante/30*FL$4)</f>
        <v>0</v>
      </c>
      <c r="FM960" s="181">
        <f>((AS960+AU960)*Percapita/30*FM$4)+((AT960+AV960)*Cadeirante/30*FM$4)</f>
        <v>0</v>
      </c>
      <c r="FN960" s="181">
        <f>((AW960+AY960)*Percapita/30*FN$4)+((AX960+AZ960)*Cadeirante/30*FN$4)</f>
        <v>0</v>
      </c>
      <c r="FO960" s="181">
        <f>((BA960+BC960)*Percapita/30*FO$4)+((BB960+BD960)*Cadeirante/30*FO$4)</f>
        <v>0</v>
      </c>
      <c r="FP960" s="181">
        <f>((BE960+BG960)*Percapita/30*FP$4)+((BF960+BH960)*Cadeirante/30*FP$4)</f>
        <v>0</v>
      </c>
      <c r="FQ960" s="181">
        <f>((BI960+BK960)*Percapita/30*FQ$4)+((BJ960+BL960)*Cadeirante/30*FQ$4)</f>
        <v>0</v>
      </c>
      <c r="FR960" s="181">
        <f>((BM960+BO960)*Percapita/30*FR$4)+((BN960+BP960)*Cadeirante/30*FR$4)</f>
        <v>0</v>
      </c>
      <c r="FS960" s="181">
        <f>((BQ960+BS960)*Percapita/30*FS$4)+((BR960+BT960)*Cadeirante/30*FS$4)</f>
        <v>0</v>
      </c>
      <c r="FT960" s="181">
        <f>((BU960+BW960)*Percapita/30*FT$4)+((BV960+BX960)*Cadeirante/30*FT$4)</f>
        <v>0</v>
      </c>
      <c r="FU960" s="181">
        <f>((BY960+CA960)*Percapita/30*FU$4)+((BZ960+CB960)*Cadeirante/30*FU$4)</f>
        <v>0</v>
      </c>
      <c r="FV960" s="181">
        <f>((CC960+CE960)*Percapita/30*FV$4)+((CD960+CF960)*Cadeirante/30*FV$4)</f>
        <v>0</v>
      </c>
      <c r="FW960" s="181">
        <f>((CG960+CI960)*Percapita/30*FW$4)+((CI960+CK960)*Cadeirante/30*FW$4)</f>
        <v>0</v>
      </c>
      <c r="FX960" s="181">
        <f>((CK960+CM960)*Percapita/30*FX$4)+((CL960+CN960)*Cadeirante/30*FX$4)</f>
        <v>0</v>
      </c>
      <c r="FY960" s="181">
        <f>((CO960+CQ960)*Percapita/30*FY$4)+((CP960+CR960)*Cadeirante/30*FY$4)</f>
        <v>0</v>
      </c>
      <c r="FZ960" s="181">
        <f>((CS960+CU960)*Percapita/30*FZ$4)+((CT960+CV960)*Cadeirante/30*FZ$4)</f>
        <v>0</v>
      </c>
      <c r="GA960" s="181">
        <f>((CW960+CY960)*Percapita/30*GA$4)+((CX960+CZ960)*Cadeirante/30*GA$4)</f>
        <v>0</v>
      </c>
      <c r="GB960" s="181">
        <f>((DA960+DC960)*Percapita/30*GB$4)+((DB960+DD960)*Cadeirante/30*GB$4)</f>
        <v>0</v>
      </c>
      <c r="GC960" s="181">
        <f>((DE960+DG960)*Percapita/30*GC$4)+((DF960+DH960)*Cadeirante/30*GC$4)</f>
        <v>0</v>
      </c>
      <c r="GD960" s="181">
        <f>((DI960+DK960)*Percapita/30*GD$4)+((DJ960+DL960)*Cadeirante/30*GD$4)</f>
        <v>0</v>
      </c>
      <c r="GE960" s="181">
        <f>((DM960+DO960)*Percapita/30*GE$4)+((DN960+DP960)*Cadeirante/30*GE$4)</f>
        <v>0</v>
      </c>
      <c r="GF960" s="181">
        <f>((DQ960+DS960)*Percapita/30*GF$4)+((DR960+DT960)*Cadeirante/30*GF$4)</f>
        <v>0</v>
      </c>
      <c r="GG960" s="181">
        <f>((DU960+DW960)*Percapita/30*GG$4)+((DV960+DX960)*Cadeirante/30*GG$4)</f>
        <v>0</v>
      </c>
      <c r="GH960" s="181">
        <f>((DY960+EA960)*Percapita/30*GH$4)+((DZ960+EB960)*Cadeirante/30*GH$4)</f>
        <v>0</v>
      </c>
      <c r="GI960" s="181">
        <f>((EC960+EE960)*Percapita/30*GI$4)+((ED960+EF960)*Cadeirante/30*GI$4)</f>
        <v>0</v>
      </c>
      <c r="GJ960" s="181">
        <f>((EG960+EI960)*Percapita)+((EH960+EJ960)*Cadeirante)</f>
        <v>0</v>
      </c>
      <c r="GK960" s="258"/>
      <c r="GL960" s="103">
        <f t="shared" si="1038"/>
        <v>0</v>
      </c>
      <c r="GM960" s="124"/>
      <c r="GN960" s="182"/>
      <c r="GO960" s="182"/>
      <c r="GP960" s="182"/>
      <c r="GQ960" s="182"/>
      <c r="GR960" s="182"/>
      <c r="GS960" s="182"/>
      <c r="GT960" s="182"/>
      <c r="GU960" s="182"/>
      <c r="GV960" s="182"/>
      <c r="GW960" s="182"/>
      <c r="GX960" s="182"/>
      <c r="GY960" s="182"/>
      <c r="GZ960" s="182"/>
      <c r="HA960" s="182"/>
      <c r="HB960" s="182"/>
      <c r="HC960" s="182"/>
      <c r="HD960" s="182"/>
      <c r="HE960" s="182"/>
      <c r="HF960" s="182"/>
      <c r="HG960" s="182"/>
      <c r="HH960" s="182"/>
      <c r="HI960" s="182"/>
      <c r="HJ960" s="182"/>
      <c r="HK960" s="182"/>
      <c r="HL960" s="182"/>
      <c r="HM960" s="182"/>
      <c r="HN960" s="182"/>
      <c r="HO960" s="182"/>
      <c r="HP960" s="259"/>
      <c r="HQ960" s="64"/>
      <c r="HW960" s="257"/>
      <c r="HY960" s="280">
        <f t="shared" si="1089"/>
        <v>0</v>
      </c>
      <c r="HZ960" s="280">
        <f t="shared" si="1090"/>
        <v>0</v>
      </c>
      <c r="IA960" s="280">
        <f t="shared" si="1091"/>
        <v>0</v>
      </c>
    </row>
    <row r="961" spans="1:237" s="106" customFormat="1" ht="22.5" customHeight="1" x14ac:dyDescent="0.25">
      <c r="A961" t="s">
        <v>4034</v>
      </c>
      <c r="B961" s="522" t="s">
        <v>4035</v>
      </c>
      <c r="C961" s="523">
        <v>1</v>
      </c>
      <c r="D961" s="524" t="s">
        <v>4011</v>
      </c>
      <c r="E961" s="524" t="s">
        <v>4036</v>
      </c>
      <c r="F961" s="525" t="s">
        <v>3222</v>
      </c>
      <c r="G961" s="525" t="s">
        <v>3223</v>
      </c>
      <c r="H961" s="350" t="s">
        <v>257</v>
      </c>
      <c r="I961" s="351" t="s">
        <v>4037</v>
      </c>
      <c r="J961" s="409" t="s">
        <v>3227</v>
      </c>
      <c r="K961" s="410" t="s">
        <v>3228</v>
      </c>
      <c r="L961" s="329">
        <f>CONTINUA!BV961</f>
        <v>0</v>
      </c>
      <c r="M961" s="329">
        <f>CONTINUA!BW961</f>
        <v>0</v>
      </c>
      <c r="N961" s="657"/>
      <c r="O961" s="658" t="s">
        <v>4247</v>
      </c>
      <c r="P961" s="659" t="s">
        <v>206</v>
      </c>
      <c r="Q961" s="400">
        <v>39</v>
      </c>
      <c r="R961" s="401"/>
      <c r="S961" s="400"/>
      <c r="T961" s="401"/>
      <c r="U961" s="400"/>
      <c r="V961" s="401"/>
      <c r="W961" s="400"/>
      <c r="X961" s="401"/>
      <c r="Y961" s="400"/>
      <c r="Z961" s="401"/>
      <c r="AA961" s="400"/>
      <c r="AB961" s="401"/>
      <c r="AC961" s="400"/>
      <c r="AD961" s="401"/>
      <c r="AE961" s="400"/>
      <c r="AF961" s="401"/>
      <c r="AG961" s="400"/>
      <c r="AH961" s="401"/>
      <c r="AI961" s="400"/>
      <c r="AJ961" s="401"/>
      <c r="AK961" s="400"/>
      <c r="AL961" s="401"/>
      <c r="AM961" s="400"/>
      <c r="AN961" s="401"/>
      <c r="AO961" s="400"/>
      <c r="AP961" s="401"/>
      <c r="AQ961" s="400"/>
      <c r="AR961" s="401"/>
      <c r="AS961" s="400">
        <v>1</v>
      </c>
      <c r="AT961" s="401"/>
      <c r="AU961" s="400"/>
      <c r="AV961" s="401"/>
      <c r="AW961" s="400"/>
      <c r="AX961" s="401"/>
      <c r="AY961" s="400"/>
      <c r="AZ961" s="401"/>
      <c r="BA961" s="400"/>
      <c r="BB961" s="401"/>
      <c r="BC961" s="400"/>
      <c r="BD961" s="401"/>
      <c r="BE961" s="400"/>
      <c r="BF961" s="401"/>
      <c r="BG961" s="400"/>
      <c r="BH961" s="401"/>
      <c r="BI961" s="400"/>
      <c r="BJ961" s="401"/>
      <c r="BK961" s="400"/>
      <c r="BL961" s="401"/>
      <c r="BM961" s="400"/>
      <c r="BN961" s="401"/>
      <c r="BO961" s="400"/>
      <c r="BP961" s="401"/>
      <c r="BQ961" s="400"/>
      <c r="BR961" s="401"/>
      <c r="BS961" s="400"/>
      <c r="BT961" s="401"/>
      <c r="BU961" s="400"/>
      <c r="BV961" s="401"/>
      <c r="BW961" s="400"/>
      <c r="BX961" s="401"/>
      <c r="BY961" s="400"/>
      <c r="BZ961" s="401"/>
      <c r="CA961" s="400"/>
      <c r="CB961" s="401"/>
      <c r="CC961" s="400"/>
      <c r="CD961" s="401"/>
      <c r="CE961" s="400"/>
      <c r="CF961" s="401"/>
      <c r="CG961" s="400"/>
      <c r="CH961" s="401"/>
      <c r="CI961" s="400"/>
      <c r="CJ961" s="401"/>
      <c r="CK961" s="400"/>
      <c r="CL961" s="401"/>
      <c r="CM961" s="400"/>
      <c r="CN961" s="401"/>
      <c r="CO961" s="400"/>
      <c r="CP961" s="401"/>
      <c r="CQ961" s="400"/>
      <c r="CR961" s="401"/>
      <c r="CS961" s="400"/>
      <c r="CT961" s="401"/>
      <c r="CU961" s="400"/>
      <c r="CV961" s="401"/>
      <c r="CW961" s="400"/>
      <c r="CX961" s="401"/>
      <c r="CY961" s="400"/>
      <c r="CZ961" s="401"/>
      <c r="DA961" s="400"/>
      <c r="DB961" s="401"/>
      <c r="DC961" s="400"/>
      <c r="DD961" s="401"/>
      <c r="DE961" s="400"/>
      <c r="DF961" s="401"/>
      <c r="DG961" s="400"/>
      <c r="DH961" s="401"/>
      <c r="DI961" s="400"/>
      <c r="DJ961" s="401"/>
      <c r="DK961" s="400"/>
      <c r="DL961" s="401"/>
      <c r="DM961" s="400"/>
      <c r="DN961" s="401"/>
      <c r="DO961" s="400"/>
      <c r="DP961" s="401"/>
      <c r="DQ961" s="400"/>
      <c r="DR961" s="401"/>
      <c r="DS961" s="400"/>
      <c r="DT961" s="401"/>
      <c r="DU961" s="400"/>
      <c r="DV961" s="401"/>
      <c r="DW961" s="400"/>
      <c r="DX961" s="401"/>
      <c r="DY961" s="400"/>
      <c r="DZ961" s="401"/>
      <c r="EA961" s="400"/>
      <c r="EB961" s="401"/>
      <c r="EC961" s="400"/>
      <c r="ED961" s="401"/>
      <c r="EE961" s="400"/>
      <c r="EF961" s="401"/>
      <c r="EG961" s="400"/>
      <c r="EH961" s="401"/>
      <c r="EI961" s="400"/>
      <c r="EJ961" s="447"/>
      <c r="EK961" s="510"/>
      <c r="EL961" s="513"/>
      <c r="EM961" s="520"/>
      <c r="EN961" s="520"/>
      <c r="EO961" s="520"/>
      <c r="EP961" s="171">
        <f t="shared" si="1030"/>
        <v>39</v>
      </c>
      <c r="EQ961" s="171">
        <f t="shared" si="1031"/>
        <v>1</v>
      </c>
      <c r="ER961" s="171">
        <f t="shared" si="1032"/>
        <v>0</v>
      </c>
      <c r="ES961" s="171">
        <f t="shared" si="1033"/>
        <v>0</v>
      </c>
      <c r="ET961" s="171">
        <f t="shared" si="1034"/>
        <v>0</v>
      </c>
      <c r="EU961" s="171">
        <f t="shared" si="1035"/>
        <v>0</v>
      </c>
      <c r="EV961" s="172">
        <f t="shared" si="1036"/>
        <v>40</v>
      </c>
      <c r="EW961" s="367">
        <f>IF(C961=4,IF(MAX(Q961:EJ963)&gt;0,(Especiall/30*(IF(($G961-$F961)=($G$5-$F$5),30,IF(DAY($G961)=31,($G961-$F961),($G961-$F961)+1)))),0),0)</f>
        <v>0</v>
      </c>
      <c r="EX961" s="248">
        <f t="shared" ref="EX961:EX964" si="1092">FF961</f>
        <v>33688.160000000003</v>
      </c>
      <c r="EY961" s="174">
        <f>(L961*regular)+(M961*Cadeirantee)</f>
        <v>0</v>
      </c>
      <c r="EZ961" s="249">
        <f>SUMIF(FG961:GJ961,"&gt;0")</f>
        <v>1040.1210000000001</v>
      </c>
      <c r="FA961" s="249">
        <f>SUMIF(FG961:GJ961,"&lt;0")+SUMIF(GN961:HP961,"&lt;0")</f>
        <v>-51.364000000000004</v>
      </c>
      <c r="FB961" s="174">
        <v>0</v>
      </c>
      <c r="FC961" s="175">
        <f>N961*km*'VALORES TABELA'!$B$13</f>
        <v>0</v>
      </c>
      <c r="FD961" s="250">
        <f>GL961</f>
        <v>0</v>
      </c>
      <c r="FE961" s="176">
        <f>(EW961+EW962+EW963+EW964+EX961+EX962+EX963+EX964+EY961+EY962+EY963+EY964+EY965+EZ961+EZ962+EZ963+EZ964+FA961+FA962+FA963+FA964+FC961+FC962+FC963+FC964+HY961-HZ961-IA961+FD961+FD962+FD963+FD964+FB965)</f>
        <v>34937.197</v>
      </c>
      <c r="FF961" s="177">
        <f>IF(C961=4,SUM(Q961+Q962+Q963+S961+S962+S963)*Percapita/30*FF$4+(R961+R962+R963+T961+T962+T963)*Cadeirante/30*FF$4,IF(C961=3,IF(Q964+S964=10,Fixo/30*FF$4+(Q961+Q962+Q963+S961+S962+S963)*Percapita/30*FF$4+(R964+T964)*Cadeirante/30*FF$4,IF(Q964+S964&lt;=9,(Q964+S964)*Crechee/30*FF$4)+(R964+T964)*Cadeirante/30*FF$4+(Q961+Q962+Q963+S961+S962+S963)*Percapita/30*FF$4)+IF(Q964+S964&gt;=11,Fixo/30*FF$4+(Q964+S964-10)*Crechee/30*FF$4,0),IF(C961=2,IF(R961+R962+R963+R964+T961+T962+T963+T964=1,Cadeirante/30*FF$4,IF(R961+R962+R963+R964+T961+T962+T963+T964=2,Fixo/30*FF$4,IF(R961+R962+R963+R964+T961+T962+T963+T964&gt;2,Fixo/30*FF$4+(R961+R962+R963+R964+T961+T962+T963+T964-2)*Cadeirante/30*FF$4)))+(Q961+Q962+Q963+S961+S962+S963)*Percapita/30*FF$4+(Q964+S964)*Crechee/30*FF$4,IF(C961=1,IF(Q961+Q962+Q963+R961+R962+R963+S961+S962+S963+T961+T962+T963&lt;=15,(Q961+Q962+Q963+S961+S962+S963)*Percapita/30*FF$4,IF(Q961+Q962+Q963+R961+R962+R963+S961+S962+S963+T961+T962+T963&gt;=16,Fixo/30*FF$4+(Q961+Q962+Q963+R961+R962+R963+S961+S962+S963+T961+T962-16)*Percapita/30*FF$4))))))</f>
        <v>33688.160000000003</v>
      </c>
      <c r="FG961" s="177">
        <f>IF(C961=4,SUM(U961+U962+U963+W961+W962+W963)*Percapita/30*FG$4+(V961+V962+V963+X961+X962+X963)*Cadeirante/30*FG$4,IF(C961=3,IF(U964+W964=10,Fixo/30*FG$4+(U961+U962+U963+W961+W962+W963)*Percapita/30*FG$4+(V964+X964)*Cadeirante/30*FG$4,IF(U964+W964&lt;=9,(U964+W964)*Crechee/30*FG$4)+(V964+X964)*Cadeirante/30*FG$4+(U961+U962+U963+W961+W962+W963)*Percapita/30*FG$4)+IF(U964+W964&gt;=11,Fixo/30*FG$4+(U964+W964-10)*Crechee/30*FG$4,0),IF(C961=2,IF(V961+V962+V963+V964+X961+X962+X963+X964=1,Cadeirante/30*FG$4,IF(V961+V962+V963+V964+X961+X962+X963+X964=2,Fixo/30*FG$4,IF(V961+V962+V963+V964+X961+X962+X963+X964&gt;2,Fixo/30*FG$4+(V961+V962+V963+V964+X961+X962+X963+X964-2)*Cadeirante/30*FG$4)))+(U961+U962+U963+W961+W962+W963)*Percapita/30*FG$4+(U964+W964)*Crechee/30*FG$4,IF(C961=1,IF(U961+U962+U963+V961+V962+V963+W961+W962+W963+X961+X962+X963&lt;=15,(U961+U962+U963+W961+W962+W963)*Percapita/30*FG$4,IF(U961+U962+U963+V961+V962+V963+W961+W962+W963+X961+X962+X963&gt;=16,Fixo/30*FG$4+(U961+U962+U963+V961+V962+V963+W961+W962+W963+X961+X962-16)*Percapita/30*FG$4))))))</f>
        <v>744.77800000000002</v>
      </c>
      <c r="FH961" s="177">
        <f>IF(C961=4,SUM(Y961+Y962+Y963+AA961+AA962+AA963)*Percapita/30*FH$4+(Z961+Z962+Z963+AB961+AB962+AB963)*Cadeirante/30*FH$4,IF(C961=3,IF(Y964+AA964=10,Fixo/30*FH$4+(Y961+Y962+Y963+AA961+AA962+AA963)*Percapita/30*FH$4+(Z964+AB964)*Cadeirante/30*FH$4,IF(Y964+AA964&lt;=9,(Y964+AA964)*Crechee/30*FH$4)+(Z964+AB964)*Cadeirante/30*FH$4+(Y961+Y962+Y963+AA961+AA962+AA963)*Percapita/30*FH$4)+IF(Y964+AA964&gt;=11,Fixo/30*FH$4+(Y964+AA964-10)*Crechee/30*FH$4,0),IF(C961=2,IF(Z961+Z962+Z963+Z964+AB961+AB962+AB963+AB964=1,Cadeirante/30*FH$4,IF(Z961+Z962+Z963+Z964+AB961+AB962+AB963+AB964=2,Fixo/30*FH$4,IF(Z961+Z962+Z963+Z964+AB961+AB962+AB963+AB964&gt;2,Fixo/30*FH$4+(Z961+Z962+Z963+Z964+AB961+AB962+AB963+AB964-2)*Cadeirante/30*FH$4)))+(Y961+Y962+Y963+AA961+AA962+AA963)*Percapita/30*FH$4+(Y964+AA964)*Crechee/30*FH$4,IF(C961=1,IF(Y961+Y962+Y963+Z961+Z962+Z963+AA961+AA962+AA963+AB961+AB962+AB963&lt;=15,(Y961+Y962+Y963+AA961+AA962+AA963)*Percapita/30*FH$4,IF(Y961+Y962+Y963+Z961+Z962+Z963+AA961+AA962+AA963+AB961+AB962+AB963&gt;=16,Fixo/30*FH$4+(Y961+Y962+Y963+Z961+Z962+Z963+AA961+AA962+AA963+AB961+AB962-16)*Percapita/30*FH$4))))))</f>
        <v>0</v>
      </c>
      <c r="FI961" s="177">
        <f>IF(C961=4,SUM(AC961+AC962+AC963+AE961+AE962+AE963)*Percapita/30*FI$4+(AD961+AD962+AD963+AF961+AF962+AF963)*Cadeirante/30*FI$4,IF(C961=3,IF(AC964+AE964=10,Fixo/30*FI$4+(AC961+AC962+AC963+AE961+AE962+AE963)*Percapita/30*FI$4+(AD964+AF964)*Cadeirante/30*FI$4,IF(AC964+AE964&lt;=9,(AC964+AE964)*Crechee/30*FI$4)+(AD964+AF964)*Cadeirante/30*FI$4+(AC961+AC962+AC963+AE961+AE962+AE963)*Percapita/30*FI$4)+IF(AC964+AE964&gt;=11,Fixo/30*FI$4+(AC964+AE964-10)*Crechee/30*FI$4,0),IF(C961=2,IF(AD961+AD962+AD963+AD964+AF961+AF962+AF963+AF964=1,Cadeirante/30*FI$4,IF(AD961+AD962+AD963+AD964+AF961+AF962+AF963+AF964=2,Fixo/30*FI$4,IF(AD961+AD962+AD963+AD964+AF961+AF962+AF963+AF964&gt;2,Fixo/30*FI$4+(AD961+AD962+AD963+AD964+AF961+AF962+AF963+AF964-2)*Cadeirante/30*FI$4)))+(AC961+AC962+AC963+AE961+AE962+AE963)*Percapita/30*FI$4+(AC964+AE964)*Crechee/30*FI$4,IF(C961=1,IF(AC961+AC962+AC963+AD961+AD962+AD963+AE961+AE962+AE963+AF961+AF962+AF963&lt;=15,(AC961+AC962+AC963+AE961+AE962+AE963)*Percapita/30*FI$4,IF(AC961+AC962+AC963+AD961+AD962+AD963+AE961+AE962+AE963+AF961+AF962+AF963&gt;=16,Fixo/30*FI$4+(AC961+AC962+AC963+AD961+AD962+AD963+AE961+AE962+AE963+AF961+AF962-16)*Percapita/30*FI$4))))))</f>
        <v>0</v>
      </c>
      <c r="FJ961" s="177">
        <f>IF(C961=4,SUM(AG961+AG962+AG963+AI961+AI962+AI963)*Percapita/30*FJ$4+(AH961+AH962+AH963+AJ961+AJ962+AJ963)*Cadeirante/30*FJ$4,IF(C961=3,IF(AG964+AI964=10,Fixo/30*FJ$4+(AG961+AG962+AG963+AI961+AI962+AI963)*Percapita/30*FJ$4+(AH964+AJ964)*Cadeirante/30*FJ$4,IF(AG964+AI964&lt;=9,(AG964+AI964)*Crechee/30*FJ$4)+(AH964+AJ964)*Cadeirante/30*FJ$4+(AG961+AG962+AG963+AI961+AI962+AI963)*Percapita/30*FJ$4)+IF(AG964+AI964&gt;=11,Fixo/30*FJ$4+(AG964+AI964-10)*Crechee/30*FJ$4,0),IF(C961=2,IF(AH961+AH962+AH963+AH964+AJ961+AJ962+AJ963+AJ964=1,Cadeirante/30*FJ$4,IF(AH961+AH962+AH963+AH964+AJ961+AJ962+AJ963+AJ964=2,Fixo/30*FJ$4,IF(AH961+AH962+AH963+AH964+AJ961+AJ962+AJ963+AJ964&gt;2,Fixo/30*FJ$4+(AH961+AH962+AH963+AH964+AJ961+AJ962+AJ963+AJ964-2)*Cadeirante/30*FJ$4)))+(AG961+AG962+AG963+AI961+AI962+AI963)*Percapita/30*FJ$4+(AG964+AI964)*Crechee/30*FJ$4,IF(C961=1,IF(AG961+AG962+AG963+AH961+AH962+AH963+AI961+AI962+AI963+AJ961+AJ962+AJ963&lt;=15,(AG961+AG962+AG963+AI961+AI962+AI963)*Percapita/30*FJ$4,IF(AG961+AG962+AG963+AH961+AH962+AH963+AI961+AI962+AI963+AJ961+AJ962+AJ963&gt;=16,Fixo/30*FJ$4+(AG961+AG962+AG963+AH961+AH962+AH963+AI961+AI962+AI963+AJ961+AJ962-16)*Percapita/30*FJ$4))))))</f>
        <v>0</v>
      </c>
      <c r="FK961" s="177">
        <f>IF(C961=4,SUM(AK961+AK962+AK963+AM961+AM962+AM963)*Percapita/30*FK$4+(AL961+AL962+AL963+AN961+AN962+AN963)*Cadeirante/30*FK$4,IF(C961=3,IF(AK964+AM964=10,Fixo/30*FK$4+(AK961+AK962+AK963+AM961+AM962+AM963)*Percapita/30*FK$4+(AL964+AN964)*Cadeirante/30*FK$4,IF(AK964+AM964&lt;=9,(AK964+AM964)*Crechee/30*FK$4)+(AL964+AN964)*Cadeirante/30*FK$4+(AK961+AK962+AK963+AM961+AM962+AM963)*Percapita/30*FK$4)+IF(AK964+AM964&gt;=11,Fixo/30*FK$4+(AK964+AM964-10)*Crechee/30*FK$4,0),IF(C961=2,IF(AL961+AL962+AL963+AL964+AN961+AN962+AN963+AN964=1,Cadeirante/30*FK$4,IF(AL961+AL962+AL963+AL964+AN961+AN962+AN963+AN964=2,Fixo/30*FK$4,IF(AL961+AL962+AL963+AL964+AN961+AN962+AN963+AN964&gt;2,Fixo/30*FK$4+(AL961+AL962+AL963+AL964+AN961+AN962+AN963+AN964-2)*Cadeirante/30*FK$4)))+(AK961+AK962+AK963+AM961+AM962+AM963)*Percapita/30*FK$4+(AK964+AM964)*Crechee/30*FK$4,IF(C961=1,IF(AK961+AK962+AK963+AL961+AL962+AL963+AM961+AM962+AM963+AN961+AN962+AN963&lt;=15,(AK961+AK962+AK963+AM961+AM962+AM963)*Percapita/30*FK$4,IF(AK961+AK962+AK963+AL961+AL962+AL963+AM961+AM962+AM963+AN961+AN962+AN963&gt;=16,Fixo/30*FK$4+(AK961+AK962+AK963+AL961+AL962+AL963+AM961+AM962+AM963+AN961+AN962-16)*Percapita/30*FK$4))))))</f>
        <v>0</v>
      </c>
      <c r="FL961" s="177">
        <f>IF(C961=4,SUM(AO961+AO962+AO963+AQ961+AQ962+AQ963)*Percapita/30*FL$4+(AP961+AP962+AP963+AR961+AR962+AR963)*Cadeirante/30*FL$4,IF(C961=3,IF(AO964+AQ964=10,Fixo/30*FL$4+(AO961+AO962+AO963+AQ961+AQ962+AQ963)*Percapita/30*FL$4+(AP964+AR964)*Cadeirante/30*FL$4,IF(AO964+AQ964&lt;=9,(AO964+AQ964)*Crechee/30*FL$4)+(AP964+AR964)*Cadeirante/30*FL$4+(AO961+AO962+AO963+AQ961+AQ962+AQ963)*Percapita/30*FL$4)+IF(AO964+AQ964&gt;=11,Fixo/30*FL$4+(AO964+AQ964-10)*Crechee/30*FL$4,0),IF(C961=2,IF(AP961+AP962+AP963+AP964+AR961+AR962+AR963+AR964=1,Cadeirante/30*FL$4,IF(AP961+AP962+AP963+AP964+AR961+AR962+AR963+AR964=2,Fixo/30*FL$4,IF(AP961+AP962+AP963+AP964+AR961+AR962+AR963+AR964&gt;2,Fixo/30*FL$4+(AP961+AP962+AP963+AP964+AR961+AR962+AR963+AR964-2)*Cadeirante/30*FL$4)))+(AO961+AO962+AO963+AQ961+AQ962+AQ963)*Percapita/30*FL$4+(AO964+AQ964)*Crechee/30*FL$4,IF(C961=1,IF(AO961+AO962+AO963+AP961+AP962+AP963+AQ961+AQ962+AQ963+AR961+AR962+AR963&lt;=15,(AO961+AO962+AO963+AQ961+AQ962+AQ963)*Percapita/30*FL$4,IF(AO961+AO962+AO963+AP961+AP962+AP963+AQ961+AQ962+AQ963+AR961+AR962+AR963&gt;=16,Fixo/30*FL$4+(AO961+AO962+AO963+AP961+AP962+AP963+AQ961+AQ962+AQ963+AR961+AR962-16)*Percapita/30*FL$4))))))</f>
        <v>0</v>
      </c>
      <c r="FM961" s="177">
        <f>IF(C961=4,SUM(AS961+AS962+AS963+AU961+AU962+AU963)*Percapita/30*FM$4+(AT961+AT962+AT963+AV961+AV962+AV963)*Cadeirante/30*FM$4,IF(C961=3,IF(AS964+AU964=10,Fixo/30*FM$4+(AS961+AS962+AS963+AU961+AU962+AU963)*Percapita/30*FM$4+(AT964+AV964)*Cadeirante/30*FM$4,IF(AS964+AU964&lt;=9,(AS964+AU964)*Crechee/30*FM$4)+(AT964+AV964)*Cadeirante/30*FM$4+(AS961+AS962+AS963+AU961+AU962+AU963)*Percapita/30*FM$4)+IF(AS964+AU964&gt;=11,Fixo/30*FM$4+(AS964+AU964-10)*Crechee/30*FM$4,0),IF(C961=2,IF(AT961+AT962+AT963+AT964+AV961+AV962+AV963+AV964=1,Cadeirante/30*FM$4,IF(AT961+AT962+AT963+AT964+AV961+AV962+AV963+AV964=2,Fixo/30*FM$4,IF(AT961+AT962+AT963+AT964+AV961+AV962+AV963+AV964&gt;2,Fixo/30*FM$4+(AT961+AT962+AT963+AT964+AV961+AV962+AV963+AV964-2)*Cadeirante/30*FM$4)))+(AS961+AS962+AS963+AU961+AU962+AU963)*Percapita/30*FM$4+(AS964+AU964)*Crechee/30*FM$4,IF(C961=1,IF(AS961+AS962+AS963+AT961+AT962+AT963+AU961+AU962+AU963+AV961+AV962+AV963&lt;=15,(AS961+AS962+AS963+AU961+AU962+AU963)*Percapita/30*FM$4,IF(AS961+AS962+AS963+AT961+AT962+AT963+AU961+AU962+AU963+AV961+AV962+AV963&gt;=16,Fixo/30*FM$4+(AS961+AS962+AS963+AT961+AT962+AT963+AU961+AU962+AU963+AV961+AV962-16)*Percapita/30*FM$4))))))</f>
        <v>295.34300000000002</v>
      </c>
      <c r="FN961" s="177">
        <f>IF(C961=4,SUM(AW961+AW962+AW963+AY961+AY962+AY963)*Percapita/30*FN$4+(AX961+AX962+AX963+AZ961+AZ962+AZ963)*Cadeirante/30*FN$4,IF(C961=3,IF(AW964+AY964=10,Fixo/30*FN$4+(AW961+AW962+AW963+AY961+AY962+AY963)*Percapita/30*FN$4+(AX964+AZ964)*Cadeirante/30*FN$4,IF(AW964+AY964&lt;=9,(AW964+AY964)*Crechee/30*FN$4)+(AX964+AZ964)*Cadeirante/30*FN$4+(AW961+AW962+AW963+AY961+AY962+AY963)*Percapita/30*FN$4)+IF(AW964+AY964&gt;=11,Fixo/30*FN$4+(AW964+AY964-10)*Crechee/30*FN$4,0),IF(C961=2,IF(AX961+AX962+AX963+AX964+AZ961+AZ962+AZ963+AZ964=1,Cadeirante/30*FN$4,IF(AX961+AX962+AX963+AX964+AZ961+AZ962+AZ963+AZ964=2,Fixo/30*FN$4,IF(AX961+AX962+AX963+AX964+AZ961+AZ962+AZ963+AZ964&gt;2,Fixo/30*FN$4+(AX961+AX962+AX963+AX964+AZ961+AZ962+AZ963+AZ964-2)*Cadeirante/30*FN$4)))+(AW961+AW962+AW963+AY961+AY962+AY963)*Percapita/30*FN$4+(AW964+AY964)*Crechee/30*FN$4,IF(C961=1,IF(AW961+AW962+AW963+AX961+AX962+AX963+AY961+AY962+AY963+AZ961+AZ962+AZ963&lt;=15,(AW961+AW962+AW963+AY961+AY962+AY963)*Percapita/30*FN$4,IF(AW961+AW962+AW963+AX961+AX962+AX963+AY961+AY962+AY963+AZ961+AZ962+AZ963&gt;=16,Fixo/30*FN$4+(AW961+AW962+AW963+AX961+AX962+AX963+AY961+AY962+AY963+AZ961+AZ962-16)*Percapita/30*FN$4))))))</f>
        <v>0</v>
      </c>
      <c r="FO961" s="177">
        <f>IF(C961=4,SUM(BA961+BA962+BA963+BC961+BC962+BC963)*Percapita/30*FO$4+(BB961+BB962+BB963+BD961+BD962+BD963)*Cadeirante/30*FO$4,IF(C961=3,IF(BA964+BC964=10,Fixo/30*FO$4+(BA961+BA962+BA963+BC961+BC962+BC963)*Percapita/30*FO$4+(BB964+BD964)*Cadeirante/30*FO$4,IF(BA964+BC964&lt;=9,(BA964+BC964)*Crechee/30*FO$4)+(BB964+BD964)*Cadeirante/30*FO$4+(BA961+BA962+BA963+BC961+BC962+BC963)*Percapita/30*FO$4)+IF(BA964+BC964&gt;=11,Fixo/30*FO$4+(BA964+BC964-10)*Crechee/30*FO$4,0),IF(C961=2,IF(BB961+BB962+BB963+BB964+BD961+BD962+BD963+BD964=1,Cadeirante/30*FO$4,IF(BB961+BB962+BB963+BB964+BD961+BD962+BD963+BD964=2,Fixo/30*FO$4,IF(BB961+BB962+BB963+BB964+BD961+BD962+BD963+BD964&gt;2,Fixo/30*FO$4+(BB961+BB962+BB963+BB964+BD961+BD962+BD963+BD964-2)*Cadeirante/30*FO$4)))+(BA961+BA962+BA963+BC961+BC962+BC963)*Percapita/30*FO$4+(BA964+BC964)*Crechee/30*FO$4,IF(C961=1,IF(BA961+BA962+BA963+BB961+BB962+BB963+BC961+BC962+BC963+BD961+BD962+BD963&lt;=15,(BA961+BA962+BA963+BC961+BC962+BC963)*Percapita/30*FO$4,IF(BA961+BA962+BA963+BB961+BB962+BB963+BC961+BC962+BC963+BD961+BD962+BD963&gt;=16,Fixo/30*FO$4+(BA961+BA962+BA963+BB961+BB962+BB963+BC961+BC962+BC963+BD961+BD962-16)*Percapita/30*FO$4))))))</f>
        <v>0</v>
      </c>
      <c r="FP961" s="177">
        <f>IF(C961=4,SUM(BE961+BE962+BE963+BG961+BG962+BG963)*Percapita/30*FP$4+(BF961+BF962+BF963+BH961+BH962+BH963)*Cadeirante/30*FP$4,IF(C961=3,IF(BE964+BG964=10,Fixo/30*FP$4+(BE961+BE962+BE963+BG961+BG962+BG963)*Percapita/30*FP$4+(BF964+BH964)*Cadeirante/30*FP$4,IF(BE964+BG964&lt;=9,(BE964+BG964)*Crechee/30*FP$4)+(BF964+BH964)*Cadeirante/30*FP$4+(BE961+BE962+BE963+BG961+BG962+BG963)*Percapita/30*FP$4)+IF(BE964+BG964&gt;=11,Fixo/30*FP$4+(BE964+BG964-10)*Crechee/30*FP$4,0),IF(C961=2,IF(BF961+BF962+BF963+BF964+BH961+BH962+BH963+BH964=1,Cadeirante/30*FP$4,IF(BF961+BF962+BF963+BF964+BH961+BH962+BH963+BH964=2,Fixo/30*FP$4,IF(BF961+BF962+BF963+BF964+BH961+BH962+BH963+BH964&gt;2,Fixo/30*FP$4+(BF961+BF962+BF963+BF964+BH961+BH962+BH963+BH964-2)*Cadeirante/30*FP$4)))+(BE961+BE962+BE963+BG961+BG962+BG963)*Percapita/30*FP$4+(BE964+BG964)*Crechee/30*FP$4,IF(C961=1,IF(BE961+BE962+BE963+BF961+BF962+BF963+BG961+BG962+BG963+BH961+BH962+BH963&lt;=15,(BE961+BE962+BE963+BG961+BG962+BG963)*Percapita/30*FP$4,IF(BE961+BE962+BE963+BF961+BF962+BF963+BG961+BG962+BG963+BH961+BH962+BH963&gt;=16,Fixo/30*FP$4+(BE961+BE962+BE963+BF961+BF962+BF963+BG961+BG962+BG963+BH961+BH962-16)*Percapita/30*FP$4))))))</f>
        <v>0</v>
      </c>
      <c r="FQ961" s="177">
        <f>IF(C961=4,SUM(BI961+BI962+BI963+BK961+BK962+BK963)*Percapita/30*FQ$4+(BJ961+BJ962+BJ963+BL961+BL962+BL963)*Cadeirante/30*FQ$4,IF(C961=3,IF(BI964+BK964=10,Fixo/30*FQ$4+(BI961+BI962+BI963+BK961+BK962+BK963)*Percapita/30*FQ$4+(BJ964+BL964)*Cadeirante/30*FQ$4,IF(BI964+BK964&lt;=9,(BI964+BK964)*Crechee/30*FQ$4)+(BJ964+BL964)*Cadeirante/30*FQ$4+(BI961+BI962+BI963+BK961+BK962+BK963)*Percapita/30*FQ$4)+IF(BI964+BK964&gt;=11,Fixo/30*FQ$4+(BI964+BK964-10)*Crechee/30*FQ$4,0),IF(C961=2,IF(BJ961+BJ962+BJ963+BJ964+BL961+BL962+BL963+BL964=1,Cadeirante/30*FQ$4,IF(BJ961+BJ962+BJ963+BJ964+BL961+BL962+BL963+BL964=2,Fixo/30*FQ$4,IF(BJ961+BJ962+BJ963+BJ964+BL961+BL962+BL963+BL964&gt;2,Fixo/30*FQ$4+(BJ961+BJ962+BJ963+BJ964+BL961+BL962+BL963+BL964-2)*Cadeirante/30*FQ$4)))+(BI961+BI962+BI963+BK961+BK962+BK963)*Percapita/30*FQ$4+(BI964+BK964)*Crechee/30*FQ$4,IF(C961=1,IF(BI961+BI962+BI963+BJ961+BJ962+BJ963+BK961+BK962+BK963+BL961+BL962+BL963&lt;=15,(BI961+BI962+BI963+BK961+BK962+BK963)*Percapita/30*FQ$4,IF(BI961+BI962+BI963+BJ961+BJ962+BJ963+BK961+BK962+BK963+BL961+BL962+BL963&gt;=16,Fixo/30*FQ$4+(BI961+BI962+BI963+BJ961+BJ962+BJ963+BK961+BK962+BK963+BL961+BL962-16)*Percapita/30*FQ$4))))))</f>
        <v>0</v>
      </c>
      <c r="FR961" s="177">
        <f>IF(C961=4,SUM(BM961+BM962+BM963+BO961+BO962+BO963)*Percapita/30*FR$4+(BN961+BN962+BN963+BP961+BP962+BP963)*Cadeirante/30*FR$4,IF(C961=3,IF(BM964+BO964=10,Fixo/30*FR$4+(BM961+BM962+BM963+BO961+BO962+BO963)*Percapita/30*FR$4+(BN964+BP964)*Cadeirante/30*FR$4,IF(BM964+BO964&lt;=9,(BM964+BO964)*Crechee/30*FR$4)+(BN964+BP964)*Cadeirante/30*FR$4+(BM961+BM962+BM963+BO961+BO962+BO963)*Percapita/30*FR$4)+IF(BM964+BO964&gt;=11,Fixo/30*FR$4+(BM964+BO964-10)*Crechee/30*FR$4,0),IF(C961=2,IF(BN961+BN962+BN963+BN964+BP961+BP962+BP963+BP964=1,Cadeirante/30*FR$4,IF(BN961+BN962+BN963+BN964+BP961+BP962+BP963+BP964=2,Fixo/30*FR$4,IF(BN961+BN962+BN963+BN964+BP961+BP962+BP963+BP964&gt;2,Fixo/30*FR$4+(BN961+BN962+BN963+BN964+BP961+BP962+BP963+BP964-2)*Cadeirante/30*FR$4)))+(BM961+BM962+BM963+BO961+BO962+BO963)*Percapita/30*FR$4+(BM964+BO964)*Crechee/30*FR$4,IF(C961=1,IF(BM961+BM962+BM963+BN961+BN962+BN963+BO961+BO962+BO963+BP961+BP962+BP963&lt;=15,(BM961+BM962+BM963+BO961+BO962+BO963)*Percapita/30*FR$4,IF(BM961+BM962+BM963+BN961+BN962+BN963+BO961+BO962+BO963+BP961+BP962+BP963&gt;=16,Fixo/30*FR$4+(BM961+BM962+BM963+BN961+BN962+BN963+BO961+BO962+BO963+BP961+BP962-16)*Percapita/30*FR$4))))))</f>
        <v>0</v>
      </c>
      <c r="FS961" s="177">
        <f>IF(C961=4,SUM(BQ961+BQ962+BQ963+BS961+BS962+BS963)*Percapita/30*FS$4+(BR961+BR962+BR963+BT961+BT962+BT963)*Cadeirante/30*FS$4,IF(C961=3,IF(BQ964+BS964=10,Fixo/30*FS$4+(BQ961+BQ962+BQ963+BS961+BS962+BS963)*Percapita/30*FS$4+(BR964+BT964)*Cadeirante/30*FS$4,IF(BQ964+BS964&lt;=9,(BQ964+BS964)*Crechee/30*FS$4)+(BR964+BT964)*Cadeirante/30*FS$4+(BQ961+BQ962+BQ963+BS961+BS962+BS963)*Percapita/30*FS$4)+IF(BQ964+BS964&gt;=11,Fixo/30*FS$4+(BQ964+BS964-10)*Crechee/30*FS$4,0),IF(C961=2,IF(BR961+BR962+BR963+BR964+BT961+BT962+BT963+BT964=1,Cadeirante/30*FS$4,IF(BR961+BR962+BR963+BR964+BT961+BT962+BT963+BT964=2,Fixo/30*FS$4,IF(BR961+BR962+BR963+BR964+BT961+BT962+BT963+BT964&gt;2,Fixo/30*FS$4+(BR961+BR962+BR963+BR964+BT961+BT962+BT963+BT964-2)*Cadeirante/30*FS$4)))+(BQ961+BQ962+BQ963+BS961+BS962+BS963)*Percapita/30*FS$4+(BQ964+BS964)*Crechee/30*FS$4,IF(C961=1,IF(BQ961+BQ962+BQ963+BR961+BR962+BR963+BS961+BS962+BS963+BT961+BT962+BT963&lt;=15,(BQ961+BQ962+BQ963+BS961+BS962+BS963)*Percapita/30*FS$4,IF(BQ961+BQ962+BQ963+BR961+BR962+BR963+BS961+BS962+BS963+BT961+BT962+BT963&gt;=16,Fixo/30*FS$4+(BQ961+BQ962+BQ963+BR961+BR962+BR963+BS961+BS962+BS963+BT961+BT962-16)*Percapita/30*FS$4))))))</f>
        <v>0</v>
      </c>
      <c r="FT961" s="177">
        <f>IF(C961=4,SUM(BU961+BU962+BU963+BW961+BW962+BW963)*Percapita/30*FT$4+(BV961+BV962+BV963+BX961+BX962+BX963)*Cadeirante/30*FT$4,IF(C961=3,IF(BU964+BW964=10,Fixo/30*FT$4+(BU961+BU962+BU963+BW961+BW962+BW963)*Percapita/30*FT$4+(BV964+BX964)*Cadeirante/30*FT$4,IF(BU964+BW964&lt;=9,(BU964+BW964)*Crechee/30*FT$4)+(BV964+BX964)*Cadeirante/30*FT$4+(BU961+BU962+BU963+BW961+BW962+BW963)*Percapita/30*FT$4)+IF(BU964+BW964&gt;=11,Fixo/30*FT$4+(BU964+BW964-10)*Crechee/30*FT$4,0),IF(C961=2,IF(BV961+BV962+BV963+BV964+BX961+BX962+BX963+BX964=1,Cadeirante/30*FT$4,IF(BV961+BV962+BV963+BV964+BX961+BX962+BX963+BX964=2,Fixo/30*FT$4,IF(BV961+BV962+BV963+BV964+BX961+BX962+BX963+BX964&gt;2,Fixo/30*FT$4+(BV961+BV962+BV963+BV964+BX961+BX962+BX963+BX964-2)*Cadeirante/30*FT$4)))+(BU961+BU962+BU963+BW961+BW962+BW963)*Percapita/30*FT$4+(BU964+BW964)*Crechee/30*FT$4,IF(C961=1,IF(BU961+BU962+BU963+BV961+BV962+BV963+BW961+BW962+BW963+BX961+BX962+BX963&lt;=15,(BU961+BU962+BU963+BW961+BW962+BW963)*Percapita/30*FT$4,IF(BU961+BU962+BU963+BV961+BV962+BV963+BW961+BW962+BW963+BX961+BX962+BX963&gt;=16,Fixo/30*FT$4+(BU961+BU962+BU963+BV961+BV962+BV963+BW961+BW962+BW963+BX961+BX962-16)*Percapita/30*FT$4))))))</f>
        <v>0</v>
      </c>
      <c r="FU961" s="177">
        <f>IF(C961=4,SUM(BY961+BY962+BY963+CA961+CA962+CA963)*Percapita/30*FU$4+(BZ961+BZ962+BZ963+CB961+CB962+CB963)*Cadeirante/30*FU$4,IF(C961=3,IF(BY964+CA964=10,Fixo/30*FU$4+(BY961+BY962+BY963+CA961+CA962+CA963)*Percapita/30*FU$4+(BZ964+CB964)*Cadeirante/30*FU$4,IF(BY964+CA964&lt;=9,(BY964+CA964)*Crechee/30*FU$4)+(BZ964+CB964)*Cadeirante/30*FU$4+(BY961+BY962+BY963+CA961+CA962+CA963)*Percapita/30*FU$4)+IF(BY964+CA964&gt;=11,Fixo/30*FU$4+(BY964+CA964-10)*Crechee/30*FU$4,0),IF(C961=2,IF(BZ961+BZ962+BZ963+BZ964+CB961+CB962+CB963+CB964=1,Cadeirante/30*FU$4,IF(BZ961+BZ962+BZ963+BZ964+CB961+CB962+CB963+CB964=2,Fixo/30*FU$4,IF(BZ961+BZ962+BZ963+BZ964+CB961+CB962+CB963+CB964&gt;2,Fixo/30*FU$4+(BZ961+BZ962+BZ963+BZ964+CB961+CB962+CB963+CB964-2)*Cadeirante/30*FU$4)))+(BY961+BY962+BY963+CA961+CA962+CA963)*Percapita/30*FU$4+(BY964+CA964)*Crechee/30*FU$4,IF(C961=1,IF(BY961+BY962+BY963+BZ961+BZ962+BZ963+CA961+CA962+CA963+CB961+CB962+CB963&lt;=15,(BY961+BY962+BY963+CA961+CA962+CA963)*Percapita/30*FU$4,IF(BY961+BY962+BY963+BZ961+BZ962+BZ963+CA961+CA962+CA963+CB961+CB962+CB963&gt;=16,Fixo/30*FU$4+(BY961+BY962+BY963+BZ961+BZ962+BZ963+CA961+CA962+CA963+CB961+CB962-16)*Percapita/30*FU$4))))))</f>
        <v>0</v>
      </c>
      <c r="FV961" s="177">
        <f>IF(C961=4,SUM(CC961+CC962+CC963+CE961+CE962+CE963)*Percapita/30*FV$4+(CD961+CD962+CD963+CF961+CF962+CF963)*Cadeirante/30*FV$4,IF(C961=3,IF(CC964+CE964=10,Fixo/30*FV$4+(CC961+CC962+CC963+CE961+CE962+CE963)*Percapita/30*FV$4+(CD964+CF964)*Cadeirante/30*FV$4,IF(CC964+CE964&lt;=9,(CC964+CE964)*Crechee/30*FV$4)+(CD964+CF964)*Cadeirante/30*FV$4+(CC961+CC962+CC963+CE961+CE962+CE963)*Percapita/30*FV$4)+IF(CC964+CE964&gt;=11,Fixo/30*FV$4+(CC964+CE964-10)*Crechee/30*FV$4,0),IF(C961=2,IF(CD961+CD962+CD963+CD964+CF961+CF962+CF963+CF964=1,Cadeirante/30*FV$4,IF(CD961+CD962+CD963+CD964+CF961+CF962+CF963+CF964=2,Fixo/30*FV$4,IF(CD961+CD962+CD963+CD964+CF961+CF962+CF963+CF964&gt;2,Fixo/30*FV$4+(CD961+CD962+CD963+CD964+CF961+CF962+CF963+CF964-2)*Cadeirante/30*FV$4)))+(CC961+CC962+CC963+CE961+CE962+CE963)*Percapita/30*FV$4+(CC964+CE964)*Crechee/30*FV$4,IF(C961=1,IF(CC961+CC962+CC963+CD961+CD962+CD963+CE961+CE962+CE963+CF961+CF962+CF963&lt;=15,(CC961+CC962+CC963+CE961+CE962+CE963)*Percapita/30*FV$4,IF(CC961+CC962+CC963+CD961+CD962+CD963+CE961+CE962+CE963+CF961+CF962+CF963&gt;=16,Fixo/30*FV$4+(CC961+CC962+CC963+CD961+CD962+CD963+CE961+CE962+CE963+CF961+CF962-16)*Percapita/30*FV$4))))))</f>
        <v>0</v>
      </c>
      <c r="FW961" s="177">
        <f>IF(C961=4,SUM(CG961+CG962+CG963+CI961+CI962+CI963)*Percapita/30*FW$4+(CH961+CH962+CH963+CJ961+CJ962+CJ963)*Cadeirante/30*FW$4,IF(C961=3,IF(CG964+CI964=10,Fixo/30*FW$4+(CG961+CG962+CG963+CI961+CI962+CI963)*Percapita/30*FW$4+(CH964+CJ964)*Cadeirante/30*FW$4,IF(CG964+CI964&lt;=9,(CG964+CI964)*Crechee/30*FW$4)+(CH964+CJ964)*Cadeirante/30*FW$4+(CG961+CG962+CG963+CI961+CI962+CI963)*Percapita/30*FW$4)+IF(CG964+CI964&gt;=11,Fixo/30*FW$4+(CG964+CI964-10)*Crechee/30*FW$4,0),IF(C961=2,IF(CH961+CH962+CH963+CH964+CJ961+CJ962+CJ963+CJ964=1,Cadeirante/30*FW$4,IF(CH961+CH962+CH963+CH964+CJ961+CJ962+CJ963+CJ964=2,Fixo/30*FW$4,IF(CH961+CH962+CH963+CH964+CJ961+CJ962+CJ963+CJ964&gt;2,Fixo/30*FW$4+(CH961+CH962+CH963+CH964+CJ961+CJ962+CJ963+CJ964-2)*Cadeirante/30*FW$4)))+(CG961+CG962+CG963+CI961+CI962+CI963)*Percapita/30*FW$4+(CG964+CI964)*Crechee/30*FW$4,IF(C961=1,IF(CG961+CG962+CG963+CH961+CH962+CH963+CI961+CI962+CI963+CJ961+CJ962+CJ963&lt;=15,(CG961+CG962+CG963+CI961+CI962+CI963)*Percapita/30*FW$4,IF(CG961+CG962+CG963+CH961+CH962+CH963+CI961+CI962+CI963+CJ961+CJ962+CJ963&gt;=16,Fixo/30*FW$4+(CG961+CG962+CG963+CH961+CH962+CH963+CI961+CI962+CI963+CJ961+CJ962-16)*Percapita/30*FW$4))))))</f>
        <v>0</v>
      </c>
      <c r="FX961" s="177">
        <f>IF(C961=4,SUM(CK961+CK962+CK963+CM961+CM962+CM963)*Percapita/30*FX$4+(CL961+CL962+CL963+CN961+CN962+CN963)*Cadeirante/30*FX$4,IF(C961=3,IF(CK964+CM964=10,Fixo/30*FX$4+(CK961+CK962+CK963+CM961+CM962+CM963)*Percapita/30*FX$4+(CL964+CN964)*Cadeirante/30*FX$4,IF(CK964+CM964&lt;=9,(CK964+CM964)*Crechee/30*FX$4)+(CL964+CN964)*Cadeirante/30*FX$4+(CK961+CK962+CK963+CM961+CM962+CM963)*Percapita/30*FX$4)+IF(CK964+CM964&gt;=11,Fixo/30*FX$4+(CK964+CM964-10)*Crechee/30*FX$4,0),IF(C961=2,IF(CL961+CL962+CL963+CL964+CN961+CN962+CN963+CN964=1,Cadeirante/30*FX$4,IF(CL961+CL962+CL963+CL964+CN961+CN962+CN963+CN964=2,Fixo/30*FX$4,IF(CL961+CL962+CL963+CL964+CN961+CN962+CN963+CN964&gt;2,Fixo/30*FX$4+(CL961+CL962+CL963+CL964+CN961+CN962+CN963+CN964-2)*Cadeirante/30*FX$4)))+(CK961+CK962+CK963+CM961+CM962+CM963)*Percapita/30*FX$4+(CK964+CM964)*Crechee/30*FX$4,IF(C961=1,IF(CK961+CK962+CK963+CL961+CL962+CL963+CM961+CM962+CM963+CN961+CN962+CN963&lt;=15,(CK961+CK962+CK963+CM961+CM962+CM963)*Percapita/30*FX$4,IF(CK961+CK962+CK963+CL961+CL962+CL963+CM961+CM962+CM963+CN961+CN962+CN963&gt;=16,Fixo/30*FX$4+(CK961+CK962+CK963+CL961+CL962+CL963+CM961+CM962+CM963+CN961+CN962-16)*Percapita/30*FX$4))))))</f>
        <v>0</v>
      </c>
      <c r="FY961" s="177">
        <f>IF(C961=4,SUM(CO961+CO962+CO963+CQ961+CQ962+CQ963)*Percapita/30*FY$4+(CP961+CP962+CP963+CR961+CR962+CR963)*Cadeirante/30*FY$4,IF(C961=3,IF(CO964+CQ964=10,Fixo/30*FY$4+(CO961+CO962+CO963+CQ961+CQ962+CQ963)*Percapita/30*FY$4+(CP964+CR964)*Cadeirante/30*FY$4,IF(CO964+CQ964&lt;=9,(CO964+CQ964)*Crechee/30*FY$4)+(CP964+CR964)*Cadeirante/30*FY$4+(CO961+CO962+CO963+CQ961+CQ962+CQ963)*Percapita/30*FY$4)+IF(CO964+CQ964&gt;=11,Fixo/30*FY$4+(CO964+CQ964-10)*Crechee/30*FY$4,0),IF(C961=2,IF(CP961+CP962+CP963+CP964+CR961+CR962+CR963+CR964=1,Cadeirante/30*FY$4,IF(CP961+CP962+CP963+CP964+CR961+CR962+CR963+CR964=2,Fixo/30*FY$4,IF(CP961+CP962+CP963+CP964+CR961+CR962+CR963+CR964&gt;2,Fixo/30*FY$4+(CP961+CP962+CP963+CP964+CR961+CR962+CR963+CR964-2)*Cadeirante/30*FY$4)))+(CO961+CO962+CO963+CQ961+CQ962+CQ963)*Percapita/30*FY$4+(CO964+CQ964)*Crechee/30*FY$4,IF(C961=1,IF(CO961+CO962+CO963+CP961+CP962+CP963+CQ961+CQ962+CQ963+CR961+CR962+CR963&lt;=15,(CO961+CO962+CO963+CQ961+CQ962+CQ963)*Percapita/30*FY$4,IF(CO961+CO962+CO963+CP961+CP962+CP963+CQ961+CQ962+CQ963+CR961+CR962+CR963&gt;=16,Fixo/30*FY$4+(CO961+CO962+CO963+CP961+CP962+CP963+CQ961+CQ962+CQ963+CR961+CR962-16)*Percapita/30*FY$4))))))</f>
        <v>0</v>
      </c>
      <c r="FZ961" s="177">
        <f>IF(C961=4,SUM(CS961+CS962+CS963+CU961+CU962+CU963)*Percapita/30*FZ$4+(CT961+CT962+CT963+CV961+CV962+CV963)*Cadeirante/30*FZ$4,IF(C961=3,IF(CS964+CU964=10,Fixo/30*FZ$4+(CS961+CS962+CS963+CU961+CU962+CU963)*Percapita/30*FZ$4+(CT964+CV964)*Cadeirante/30*FZ$4,IF(CS964+CU964&lt;=9,(CS964+CU964)*Crechee/30*FZ$4)+(CT964+CV964)*Cadeirante/30*FZ$4+(CS961+CS962+CS963+CU961+CU962+CU963)*Percapita/30*FZ$4)+IF(CS964+CU964&gt;=11,Fixo/30*FZ$4+(CS964+CU964-10)*Crechee/30*FZ$4,0),IF(C961=2,IF(CT961+CT962+CT963+CT964+CV961+CV962+CV963+CV964=1,Cadeirante/30*FZ$4,IF(CT961+CT962+CT963+CT964+CV961+CV962+CV963+CV964=2,Fixo/30*FZ$4,IF(CT961+CT962+CT963+CT964+CV961+CV962+CV963+CV964&gt;2,Fixo/30*FZ$4+(CT961+CT962+CT963+CT964+CV961+CV962+CV963+CV964-2)*Cadeirante/30*FZ$4)))+(CS961+CS962+CS963+CU961+CU962+CU963)*Percapita/30*FZ$4+(CS964+CU964)*Crechee/30*FZ$4,IF(C961=1,IF(CS961+CS962+CS963+CT961+CT962+CT963+CU961+CU962+CU963+CV961+CV962+CV963&lt;=15,(CS961+CS962+CS963+CU961+CU962+CU963)*Percapita/30*FZ$4,IF(CS961+CS962+CS963+CT961+CT962+CT963+CU961+CU962+CU963+CV961+CV962+CV963&gt;=16,Fixo/30*FZ$4+(CS961+CS962+CS963+CT961+CT962+CT963+CU961+CU962+CU963+CV961+CV962-16)*Percapita/30*FZ$4))))))</f>
        <v>0</v>
      </c>
      <c r="GA961" s="177">
        <f>IF(C961=4,SUM(CW961+CW962+CW963+CY961+CY962+CY963)*Percapita/30*GA$4+(CX961+CX962+CX963+CZ961+CZ962+CZ963)*Cadeirante/30*GA$4,IF(C961=3,IF(CW964+CY964=10,Fixo/30*GA$4+(CW961+CW962+CW963+CY961+CY962+CY963)*Percapita/30*GA$4+(CX964+CZ964)*Cadeirante/30*GA$4,IF(CW964+CY964&lt;=9,(CW964+CY964)*Crechee/30*GA$4)+(CX964+CZ964)*Cadeirante/30*GA$4+(CW961+CW962+CW963+CY961+CY962+CY963)*Percapita/30*GA$4)+IF(CW964+CY964&gt;=11,Fixo/30*GA$4+(CW964+CY964-10)*Crechee/30*GA$4,0),IF(C961=2,IF(CX961+CX962+CX963+CX964+CZ961+CZ962+CZ963+CZ964=1,Cadeirante/30*GA$4,IF(CX961+CX962+CX963+CX964+CZ961+CZ962+CZ963+CZ964=2,Fixo/30*GA$4,IF(CX961+CX962+CX963+CX964+CZ961+CZ962+CZ963+CZ964&gt;2,Fixo/30*GA$4+(CX961+CX962+CX963+CX964+CZ961+CZ962+CZ963+CZ964-2)*Cadeirante/30*GA$4)))+(CW961+CW962+CW963+CY961+CY962+CY963)*Percapita/30*GA$4+(CW964+CY964)*Crechee/30*GA$4,IF(C961=1,IF(CW961+CW962+CW963+CX961+CX962+CX963+CY961+CY962+CY963+CZ961+CZ962+CZ963&lt;=15,(CW961+CW962+CW963+CY961+CY962+CY963)*Percapita/30*GA$4,IF(CW961+CW962+CW963+CX961+CX962+CX963+CY961+CY962+CY963+CZ961+CZ962+CZ963&gt;=16,Fixo/30*GA$4+(CW961+CW962+CW963+CX961+CX962+CX963+CY961+CY962+CY963+CZ961+CZ962-16)*Percapita/30*GA$4))))))</f>
        <v>0</v>
      </c>
      <c r="GB961" s="177">
        <f>IF(C961=4,SUM(DA961+DA962+DA963+DC961+DC962+DC963)*Percapita/30*GB$4+(DB961+DB962+DB963+DD961+DD962+DD963)*Cadeirante/30*GB$4,IF(C961=3,IF(DA964+DC964=10,Fixo/30*GB$4+(DA961+DA962+DA963+DC961+DC962+DC963)*Percapita/30*GB$4+(DB964+DD964)*Cadeirante/30*GB$4,IF(DA964+DC964&lt;=9,(DA964+DC964)*Crechee/30*GB$4)+(DB964+DD964)*Cadeirante/30*GB$4+(DA961+DA962+DA963+DC961+DC962+DC963)*Percapita/30*GB$4)+IF(DA964+DC964&gt;=11,Fixo/30*GB$4+(DA964+DC964-10)*Crechee/30*GB$4,0),IF(C961=2,IF(DB961+DB962+DB963+DB964+DD961+DD962+DD963+DD964=1,Cadeirante/30*GB$4,IF(DB961+DB962+DB963+DB964+DD961+DD962+DD963+DD964=2,Fixo/30*GB$4,IF(DB961+DB962+DB963+DB964+DD961+DD962+DD963+DD964&gt;2,Fixo/30*GB$4+(DB961+DB962+DB963+DB964+DD961+DD962+DD963+DD964-2)*Cadeirante/30*GB$4)))+(DA961+DA962+DA963+DC961+DC962+DC963)*Percapita/30*GB$4+(DA964+DC964)*Crechee/30*GB$4,IF(C961=1,IF(DA961+DA962+DA963+DB961+DB962+DB963+DC961+DC962+DC963+DD961+DD962+DD963&lt;=15,(DA961+DA962+DA963+DC961+DC962+DC963)*Percapita/30*GB$4,IF(DA961+DA962+DA963+DB961+DB962+DB963+DC961+DC962+DC963+DD961+DD962+DD963&gt;=16,Fixo/30*GB$4+(DA961+DA962+DA963+DB961+DB962+DB963+DC961+DC962+DC963+DD961+DD962-16)*Percapita/30*GB$4))))))</f>
        <v>0</v>
      </c>
      <c r="GC961" s="177">
        <f>IF(C961=4,SUM(DE961+DE962+DE963+DG961+DG962+DG963)*Percapita/30*GC$4+(DF961+DF962+DF963+DH961+DH962+DH963)*Cadeirante/30*GC$4,IF(C961=3,IF(DE964+DG964=10,Fixo/30*GC$4+(DE961+DE962+DE963+DG961+DG962+DG963)*Percapita/30*GC$4+(DF964+DH964)*Cadeirante/30*GC$4,IF(DE964+DG964&lt;=9,(DE964+DG964)*Crechee/30*GC$4)+(DF964+DH964)*Cadeirante/30*GC$4+(DE961+DE962+DE963+DG961+DG962+DG963)*Percapita/30*GC$4)+IF(DE964+DG964&gt;=11,Fixo/30*GC$4+(DE964+DG964-10)*Crechee/30*GC$4,0),IF(C961=2,IF(DF961+DF962+DF963+DF964+DH961+DH962+DH963+DH964=1,Cadeirante/30*GC$4,IF(DF961+DF962+DF963+DF964+DH961+DH962+DH963+DH964=2,Fixo/30*GC$4,IF(DF961+DF962+DF963+DF964+DH961+DH962+DH963+DH964&gt;2,Fixo/30*GC$4+(DF961+DF962+DF963+DF964+DH961+DH962+DH963+DH964-2)*Cadeirante/30*GC$4)))+(DE961+DE962+DE963+DG961+DG962+DG963)*Percapita/30*GC$4+(DE964+DG964)*Crechee/30*GC$4,IF(C961=1,IF(DE961+DE962+DE963+DF961+DF962+DF963+DG961+DG962+DG963+DH961+DH962+DH963&lt;=15,(DE961+DE962+DE963+DG961+DG962+DG963)*Percapita/30*GC$4,IF(DE961+DE962+DE963+DF961+DF962+DF963+DG961+DG962+DG963+DH961+DH962+DH963&gt;=16,Fixo/30*GC$4+(DE961+DE962+DE963+DF961+DF962+DF963+DG961+DG962+DG963+DH961+DH962-16)*Percapita/30*GC$4))))))</f>
        <v>0</v>
      </c>
      <c r="GD961" s="177">
        <f>IF(C961=4,SUM(DI961+DI962+DI963+DK961+DK962+DK963)*Percapita/30*GD$4+(DJ961+DJ962+DJ963+DL961+DL962+DL963)*Cadeirante/30*GD$4,IF(C961=3,IF(DI964+DK964=10,Fixo/30*GD$4+(DI961+DI962+DI963+DK961+DK962+DK963)*Percapita/30*GD$4+(DJ964+DL964)*Cadeirante/30*GD$4,IF(DI964+DK964&lt;=9,(DI964+DK964)*Crechee/30*GD$4)+(DJ964+DL964)*Cadeirante/30*GD$4+(DI961+DI962+DI963+DK961+DK962+DK963)*Percapita/30*GD$4)+IF(DI964+DK964&gt;=11,Fixo/30*GD$4+(DI964+DK964-10)*Crechee/30*GD$4,0),IF(C961=2,IF(DJ961+DJ962+DJ963+DJ964+DL961+DL962+DL963+DL964=1,Cadeirante/30*GD$4,IF(DJ961+DJ962+DJ963+DJ964+DL961+DL962+DL963+DL964=2,Fixo/30*GD$4,IF(DJ961+DJ962+DJ963+DJ964+DL961+DL962+DL963+DL964&gt;2,Fixo/30*GD$4+(DJ961+DJ962+DJ963+DJ964+DL961+DL962+DL963+DL964-2)*Cadeirante/30*GD$4)))+(DI961+DI962+DI963+DK961+DK962+DK963)*Percapita/30*GD$4+(DI964+DK964)*Crechee/30*GD$4,IF(C961=1,IF(DI961+DI962+DI963+DJ961+DJ962+DJ963+DK961+DK962+DK963+DL961+DL962+DL963&lt;=15,(DI961+DI962+DI963+DK961+DK962+DK963)*Percapita/30*GD$4,IF(DI961+DI962+DI963+DJ961+DJ962+DJ963+DK961+DK962+DK963+DL961+DL962+DL963&gt;=16,Fixo/30*GD$4+(DI961+DI962+DI963+DJ961+DJ962+DJ963+DK961+DK962+DK963+DL961+DL962-16)*Percapita/30*GD$4))))))</f>
        <v>0</v>
      </c>
      <c r="GE961" s="177">
        <f>IF(C961=4,SUM(DM961+DM962+DM963+DO961+DO962+DO963)*Percapita/30*GE$4+(DN961+DN962+DN963+DP961+DP962+DP963)*Cadeirante/30*GE$4,IF(C961=3,IF(DM964+DO964=10,Fixo/30*GE$4+(DM961+DM962+DM963+DO961+DO962+DO963)*Percapita/30*GE$4+(DN964+DP964)*Cadeirante/30*GE$4,IF(DM964+DO964&lt;=9,(DM964+DO964)*Crechee/30*GE$4)+(DN964+DP964)*Cadeirante/30*GE$4+(DM961+DM962+DM963+DO961+DO962+DO963)*Percapita/30*GE$4)+IF(DM964+DO964&gt;=11,Fixo/30*GE$4+(DM964+DO964-10)*Crechee/30*GE$4,0),IF(C961=2,IF(DN961+DN962+DN963+DN964+DP961+DP962+DP963+DP964=1,Cadeirante/30*GE$4,IF(DN961+DN962+DN963+DN964+DP961+DP962+DP963+DP964=2,Fixo/30*GE$4,IF(DN961+DN962+DN963+DN964+DP961+DP962+DP963+DP964&gt;2,Fixo/30*GE$4+(DN961+DN962+DN963+DN964+DP961+DP962+DP963+DP964-2)*Cadeirante/30*GE$4)))+(DM961+DM962+DM963+DO961+DO962+DO963)*Percapita/30*GE$4+(DM964+DO964)*Crechee/30*GE$4,IF(C961=1,IF(DM961+DM962+DM963+DN961+DN962+DN963+DO961+DO962+DO963+DP961+DP962+DP963&lt;=15,(DM961+DM962+DM963+DO961+DO962+DO963)*Percapita/30*GE$4,IF(DM961+DM962+DM963+DN961+DN962+DN963+DO961+DO962+DO963+DP961+DP962+DP963&gt;=16,Fixo/30*GE$4+(DM961+DM962+DM963+DN961+DN962+DN963+DO961+DO962+DO963+DP961+DP962-16)*Percapita/30*GE$4))))))</f>
        <v>0</v>
      </c>
      <c r="GF961" s="177">
        <f>IF(C961=4,SUM(DQ961+DQ962+DQ963+DS961+DS962+DS963)*Percapita/30*GF$4+(DR961+DR962+DR963+DT961+DT962+DT963)*Cadeirante/30*GF$4,IF(C961=3,IF(DQ964+DS964=10,Fixo/30*GF$4+(DQ961+DQ962+DQ963+DS961+DS962+DS963)*Percapita/30*GF$4+(DR964+DT964)*Cadeirante/30*GF$4,IF(DQ964+DS964&lt;=9,(DQ964+DS964)*Crechee/30*GF$4)+(DR964+DT964)*Cadeirante/30*GF$4+(DQ961+DQ962+DQ963+DS961+DS962+DS963)*Percapita/30*GF$4)+IF(DQ964+DS964&gt;=11,Fixo/30*GF$4+(DQ964+DS964-10)*Crechee/30*GF$4,0),IF(C961=2,IF(DR961+DR962+DR963+DR964+DT961+DT962+DT963+DT964=1,Cadeirante/30*GF$4,IF(DR961+DR962+DR963+DR964+DT961+DT962+DT963+DT964=2,Fixo/30*GF$4,IF(DR961+DR962+DR963+DR964+DT961+DT962+DT963+DT964&gt;2,Fixo/30*GF$4+(DR961+DR962+DR963+DR964+DT961+DT962+DT963+DT964-2)*Cadeirante/30*GF$4)))+(DQ961+DQ962+DQ963+DS961+DS962+DS963)*Percapita/30*GF$4+(DQ964+DS964)*Crechee/30*GF$4,IF(C961=1,IF(DQ961+DQ962+DQ963+DR961+DR962+DR963+DS961+DS962+DS963+DT961+DT962+DT963&lt;=15,(DQ961+DQ962+DQ963+DS961+DS962+DS963)*Percapita/30*GF$4,IF(DQ961+DQ962+DQ963+DR961+DR962+DR963+DS961+DS962+DS963+DT961+DT962+DT963&gt;=16,Fixo/30*GF$4+(DQ961+DQ962+DQ963+DR961+DR962+DR963+DS961+DS962+DS963+DT961+DT962-16)*Percapita/30*GF$4))))))</f>
        <v>-51.364000000000004</v>
      </c>
      <c r="GG961" s="177">
        <f>IF(C961=4,SUM(DU961+DU962+DU963+DW961+DW962+DW963)*Percapita/30*GG$4+(DV961+DV962+DV963+DX961+DX962+DX963)*Cadeirante/30*GG$4,IF(C961=3,IF(DU964+DW964=10,Fixo/30*GG$4+(DU961+DU962+DU963+DW961+DW962+DW963)*Percapita/30*GG$4+(DV964+DX964)*Cadeirante/30*GG$4,IF(DU964+DW964&lt;=9,(DU964+DW964)*Crechee/30*GG$4)+(DV964+DX964)*Cadeirante/30*GG$4+(DU961+DU962+DU963+DW961+DW962+DW963)*Percapita/30*GG$4)+IF(DU964+DW964&gt;=11,Fixo/30*GG$4+(DU964+DW964-10)*Crechee/30*GG$4,0),IF(C961=2,IF(DV961+DV962+DV963+DV964+DX961+DX962+DX963+DX964=1,Cadeirante/30*GG$4,IF(DV961+DV962+DV963+DV964+DX961+DX962+DX963+DX964=2,Fixo/30*GG$4,IF(DV961+DV962+DV963+DV964+DX961+DX962+DX963+DX964&gt;2,Fixo/30*GG$4+(DV961+DV962+DV963+DV964+DX961+DX962+DX963+DX964-2)*Cadeirante/30*GG$4)))+(DU961+DU962+DU963+DW961+DW962+DW963)*Percapita/30*GG$4+(DU964+DW964)*Crechee/30*GG$4,IF(C961=1,IF(DU961+DU962+DU963+DV961+DV962+DV963+DW961+DW962+DW963+DX961+DX962+DX963&lt;=15,(DU961+DU962+DU963+DW961+DW962+DW963)*Percapita/30*GG$4,IF(DU961+DU962+DU963+DV961+DV962+DV963+DW961+DW962+DW963+DX961+DX962+DX963&gt;=16,Fixo/30*GG$4+(DU961+DU962+DU963+DV961+DV962+DV963+DW961+DW962+DW963+DX961+DX962-16)*Percapita/30*GG$4))))))</f>
        <v>0</v>
      </c>
      <c r="GH961" s="177">
        <f>IF(C961=4,SUM(DY961+DY962+DY963+EA961+EA962+EA963)*Percapita/30*GH$4+(DZ961+DZ962+DZ963+EB961+EB962+EB963)*Cadeirante/30*GH$4,IF(C961=3,IF(DY964+EA964=10,Fixo/30*GH$4+(DY961+DY962+DY963+EA961+EA962+EA963)*Percapita/30*GH$4+(DZ964+EB964)*Cadeirante/30*GH$4,IF(DY964+EA964&lt;=9,(DY964+EA964)*Crechee/30*GH$4)+(DZ964+EB964)*Cadeirante/30*GH$4+(DY961+DY962+DY963+EA961+EA962+EA963)*Percapita/30*GH$4)+IF(DY964+EA964&gt;=11,Fixo/30*GH$4+(DY964+EA964-10)*Crechee/30*GH$4,0),IF(C961=2,IF(DZ961+DZ962+DZ963+DZ964+EB961+EB962+EB963+EB964=1,Cadeirante/30*GH$4,IF(DZ961+DZ962+DZ963+DZ964+EB961+EB962+EB963+EB964=2,Fixo/30*GH$4,IF(DZ961+DZ962+DZ963+DZ964+EB961+EB962+EB963+EB964&gt;2,Fixo/30*GH$4+(DZ961+DZ962+DZ963+DZ964+EB961+EB962+EB963+EB964-2)*Cadeirante/30*GH$4)))+(DY961+DY962+DY963+EA961+EA962+EA963)*Percapita/30*GH$4+(DY964+EA964)*Crechee/30*GH$4,IF(C961=1,IF(DY961+DY962+DY963+DZ961+DZ962+DZ963+EA961+EA962+EA963+EB961+EB962+EB963&lt;=15,(DY961+DY962+DY963+EA961+EA962+EA963)*Percapita/30*GH$4,IF(DY961+DY962+DY963+DZ961+DZ962+DZ963+EA961+EA962+EA963+EB961+EB962+EB963&gt;=16,Fixo/30*GH$4+(DY961+DY962+DY963+DZ961+DZ962+DZ963+EA961+EA962+EA963+EB961+EB962-16)*Percapita/30*GH$4))))))</f>
        <v>0</v>
      </c>
      <c r="GI961" s="177">
        <f>IF(C961=4,SUM(EC961+EC962+EC963+EE961+EE962+EE963)*Percapita/30*GI$4+(ED961+ED962+ED963+EF961+EF962+EF963)*Cadeirante/30*GI$4,IF(C961=3,IF(EC964+EE964=10,Fixo/30*GI$4+(EC961+EC962+EC963+EE961+EE962+EE963)*Percapita/30*GI$4+(ED964+EF964)*Cadeirante/30*GI$4,IF(EC964+EE964&lt;=9,(EC964+EE964)*Crechee/30*GI$4)+(ED964+EF964)*Cadeirante/30*GI$4+(EC961+EC962+EC963+EE961+EE962+EE963)*Percapita/30*GI$4)+IF(EC964+EE964&gt;=11,Fixo/30*GI$4+(EC964+EE964-10)*Crechee/30*GI$4,0),IF(C961=2,IF(ED961+ED962+ED963+ED964+EF961+EF962+EF963+EF964=1,Cadeirante/30*GI$4,IF(ED961+ED962+ED963+ED964+EF961+EF962+EF963+EF964=2,Fixo/30*GI$4,IF(ED961+ED962+ED963+ED964+EF961+EF962+EF963+EF964&gt;2,Fixo/30*GI$4+(ED961+ED962+ED963+ED964+EF961+EF962+EF963+EF964-2)*Cadeirante/30*GI$4)))+(EC961+EC962+EC963+EE961+EE962+EE963)*Percapita/30*GI$4+(EC964+EE964)*Crechee/30*GI$4,IF(C961=1,IF(EC961+EC962+EC963+ED961+ED962+ED963+EE961+EE962+EE963+EF961+EF962+EF963&lt;=15,(EC961+EC962+EC963+EE961+EE962+EE963)*Percapita/30*GI$4,IF(EC961+EC962+EC963+ED961+ED962+ED963+EE961+EE962+EE963+EF961+EF962+EF963&gt;=16,Fixo/30*GI$4+(EC961+EC962+EC963+ED961+ED962+ED963+EE961+EE962+EE963+EF961+EF962-16)*Percapita/30*GI$4))))))</f>
        <v>0</v>
      </c>
      <c r="GJ961" s="177">
        <f>IF(C961=4,SUM(EG961+EG962+EG963+EI961+EI962+EI963)*Percapita/30*GJ$4+(EH961+EH962+EH963+EJ961+EJ962+EJ963)*Cadeirante/30*GJ$4,IF(C961=3,IF(EG964+EI964=10,Fixo/30*GJ$4+(EG961+EG962+EG963+EI961+EI962+EI963)*Percapita/30*GJ$4+(EH964+EJ964)*Cadeirante/30*GJ$4,IF(EG964+EI964&lt;=9,(EG964+EI964)*Crechee/30*GJ$4)+(EH964+EJ964)*Cadeirante/30*GJ$4+(EG961+EG962+EG963+EI961+EI962+EI963)*Percapita/30*GJ$4)+IF(EG964+EI964&gt;=11,Fixo/30*GJ$4+(EG964+EI964-10)*Crechee/30*GJ$4,0),IF(C961=2,IF(EH961+EH962+EH963+EH964+EJ961+EJ962+EJ963+EJ964=1,Cadeirante/30*GJ$4,IF(EH961+EH962+EH963+EH964+EJ961+EJ962+EJ963+EJ964=2,Fixo/30*GJ$4,IF(EH961+EH962+EH963+EH964+EJ961+EJ962+EJ963+EJ964&gt;2,Fixo/30*GJ$4+(EH961+EH962+EH963+EH964+EJ961+EJ962+EJ963+EJ964-2)*Cadeirante/30*GJ$4)))+(EG961+EG962+EG963+EI961+EI962+EI963)*Percapita/30*GJ$4+(EG964+EI964)*Crechee/30*GJ$4,IF(C961=1,IF(EG961+EG962+EG963+EH961+EH962+EH963+EI961+EI962+EI963+EJ961+EJ962+EJ963&lt;=15,(EG961+EG962+EG963+EI961+EI962+EI963)*Percapita/30*GJ$4,IF(EG961+EG962+EG963+EH961+EH962+EH963+EI961+EI962+EI963+EJ961+EJ962+EJ963&gt;=16,Fixo/30*GJ$4+(EG961+EG962+EG963+EH961+EH962+EH963+EI961+EI962+EI963+EJ961+EJ962-16)*Percapita/30*GJ$4))))))</f>
        <v>0</v>
      </c>
      <c r="GK961" s="178"/>
      <c r="GL961" s="103">
        <f t="shared" si="1038"/>
        <v>0</v>
      </c>
      <c r="GM961" s="124"/>
      <c r="GN961" s="104">
        <f>SUMIF(V961:V964,"&lt;0")*Cadeirante/30*GN$4+SUMIF(X961:X964,"&lt;0")*Cadeirante/30*GN$4</f>
        <v>0</v>
      </c>
      <c r="GO961" s="104">
        <f>SUMIF(Z961:Z964,"&lt;0")*Cadeirante/30*GO$4+SUMIF(AB961:AB964,"&lt;0")*Cadeirante/30*GO$4</f>
        <v>0</v>
      </c>
      <c r="GP961" s="104">
        <f>SUMIF(AD961:AD964,"&lt;0")*Cadeirante/30*GP$4+SUMIF(AF961:AF964,"&lt;0")*Cadeirante/30*GP$4</f>
        <v>0</v>
      </c>
      <c r="GQ961" s="104">
        <f>SUMIF(AH961:AH964,"&lt;0")*Cadeirante/30*GQ$4+SUMIF(AJ961:AJ964,"&lt;0")*Cadeirante/30*GQ$4</f>
        <v>0</v>
      </c>
      <c r="GR961" s="104">
        <f>SUMIF(AL961:AL964,"&lt;0")*Cadeirante/30*GR$4+SUMIF(AN961:AN964,"&lt;0")*Cadeirante/30*GR$4</f>
        <v>0</v>
      </c>
      <c r="GS961" s="104">
        <f>SUMIF(AP961:AP964,"&lt;0")*Cadeirante/30*GS$4+SUMIF(AR961:AR964,"&lt;0")*Cadeirante/30*GS$4</f>
        <v>0</v>
      </c>
      <c r="GT961" s="104">
        <f>SUMIF(AT961:AT964,"&lt;0")*Cadeirante/30*GT$4+SUMIF(AV961:AV964,"&lt;0")*Cadeirante/30*GT$4</f>
        <v>0</v>
      </c>
      <c r="GU961" s="104">
        <f>SUMIF(AX961:AX964,"&lt;0")*Cadeirante/30*GU$4+SUMIF(AZ961:AZ964,"&lt;0")*Cadeirante/30*GU$4</f>
        <v>0</v>
      </c>
      <c r="GV961" s="104">
        <f>SUMIF(BB961:BB964,"&lt;0")*Cadeirante/30*GV$4+SUMIF(BD961:BD964,"&lt;0")*Cadeirante/30*GV$4</f>
        <v>0</v>
      </c>
      <c r="GW961" s="104">
        <f>SUMIF(BF961:BF964,"&lt;0")*Cadeirante/30*GW$4+SUMIF(BH961:BH964,"&lt;0")*Cadeirante/30*GW$4</f>
        <v>0</v>
      </c>
      <c r="GX961" s="104">
        <f>SUMIF(BJ961:BJ964,"&lt;0")*Cadeirante/30*GX$4+SUMIF(BL961:BL964,"&lt;0")*Cadeirante/30*GX$4</f>
        <v>0</v>
      </c>
      <c r="GY961" s="104">
        <f>SUMIF(BN961:BN964,"&lt;0")*Cadeirante/30*GY$4+SUMIF(BP961:BP964,"&lt;0")*Cadeirante/30*GY$4</f>
        <v>0</v>
      </c>
      <c r="GZ961" s="104">
        <f>SUMIF(BR961:BR964,"&lt;0")*Cadeirante/30*GZ$4+SUMIF(BT961:BT964,"&lt;0")*Cadeirante/30*GZ$4</f>
        <v>0</v>
      </c>
      <c r="HA961" s="104">
        <f>SUMIF(BV961:BV964,"&lt;0")*Cadeirante/30*HA$4+SUMIF(BX961:BX964,"&lt;0")*Cadeirante/30*HA$4</f>
        <v>0</v>
      </c>
      <c r="HB961" s="104">
        <f>SUMIF(BZ961:BZ964,"&lt;0")*Cadeirante/30*HB$4+SUMIF(CB961:CB964,"&lt;0")*Cadeirante/30*HB$4</f>
        <v>0</v>
      </c>
      <c r="HC961" s="104">
        <f>SUMIF(CD961:CD964,"&lt;0")*Cadeirante/30*HC$4+SUMIF(CF961:CF964,"&lt;0")*Cadeirante/30*HC$4</f>
        <v>0</v>
      </c>
      <c r="HD961" s="104">
        <f>SUMIF(CH961:CH964,"&lt;0")*Cadeirante/30*HD$4+SUMIF(CJ961:CJ964,"&lt;0")*Cadeirante/30*HD$4</f>
        <v>0</v>
      </c>
      <c r="HE961" s="104">
        <f>SUMIF(CL961:CL964,"&lt;0")*Cadeirante/30*HE$4+SUMIF(CN961:CN964,"&lt;0")*Cadeirante/30*HE$4</f>
        <v>0</v>
      </c>
      <c r="HF961" s="104">
        <f>SUMIF(CP961:CP964,"&lt;0")*Cadeirante/30*HF$4+SUMIF(CR961:CR964,"&lt;0")*Cadeirante/30*HF$4</f>
        <v>0</v>
      </c>
      <c r="HG961" s="104">
        <f>SUMIF(CT961:CT964,"&lt;0")*Cadeirante/30*HG$4+SUMIF(CV961:CV964,"&lt;0")*Cadeirante/30*HG$4</f>
        <v>0</v>
      </c>
      <c r="HH961" s="104">
        <f>SUMIF(CX961:CX964,"&lt;0")*Cadeirante/30*HH$4+SUMIF(CZ961:CZ964,"&lt;0")*Cadeirante/30*HH$4</f>
        <v>0</v>
      </c>
      <c r="HI961" s="104">
        <f>SUMIF(DB961:DB964,"&lt;0")*Cadeirante/30*HI$4+SUMIF(DD961:DD964,"&lt;0")*Cadeirante/30*HI$4</f>
        <v>0</v>
      </c>
      <c r="HJ961" s="104">
        <f>SUMIF(DF961:DF964,"&lt;0")*Cadeirante/30*HJ$4+SUMIF(DH961:DH964,"&lt;0")*Cadeirante/30*HJ$4</f>
        <v>0</v>
      </c>
      <c r="HK961" s="104">
        <f>SUMIF(DJ961:DJ964,"&lt;0")*Cadeirante/30*HK$4+SUMIF(DL961:DL964,"&lt;0")*Cadeirante/30*HK$4</f>
        <v>0</v>
      </c>
      <c r="HL961" s="104">
        <f>SUMIF(DN961:DN964,"&lt;0")*Cadeirante/30*HL$4+SUMIF(DP961:DP964,"&lt;0")*Cadeirante/30*HL$4</f>
        <v>0</v>
      </c>
      <c r="HM961" s="104">
        <f>SUMIF(DR961:DR964,"&lt;0")*Cadeirante/30*HM$4+SUMIF(DT961:DT964,"&lt;0")*Cadeirante/30*HM$4</f>
        <v>0</v>
      </c>
      <c r="HN961" s="104">
        <f>SUMIF(DV961:DV964,"&lt;0")*Cadeirante/30*HN$4+SUMIF(DX961:DX964,"&lt;0")*Cadeirante/30*HN$4</f>
        <v>0</v>
      </c>
      <c r="HO961" s="104">
        <f>SUMIF(DZ961:DZ964,"&lt;0")*Cadeirante/30*HO$4+SUMIF(EB961:EB964,"&lt;0")*Cadeirante/30*HO$4</f>
        <v>0</v>
      </c>
      <c r="HP961" s="104">
        <f>SUMIF(ED961:ED964,"&lt;0")*Cadeirante/30*HP$4+SUMIF(EF961:EF964,"&lt;0")*Cadeirante/30*HP$4</f>
        <v>0</v>
      </c>
      <c r="HQ961" s="64"/>
      <c r="HR961" s="64"/>
      <c r="HS961" s="64"/>
      <c r="HT961" s="64"/>
      <c r="HU961" s="64"/>
      <c r="HV961" s="64"/>
      <c r="HW961" s="176">
        <v>17629.309999999998</v>
      </c>
      <c r="HX961" s="64"/>
      <c r="HY961" s="280">
        <f>IF(ISTEXT(EM961), VALUE(EM961), EM961)</f>
        <v>0</v>
      </c>
      <c r="HZ961" s="280">
        <f>IF(ISTEXT(EN961), VALUE(EN961), EN961)</f>
        <v>0</v>
      </c>
      <c r="IA961" s="280">
        <f>IF(ISTEXT(EO961), VALUE(EO961), EO961)</f>
        <v>0</v>
      </c>
      <c r="IB961" s="64" t="b">
        <f>HW961=FE961</f>
        <v>0</v>
      </c>
      <c r="IC961" s="64"/>
    </row>
    <row r="962" spans="1:237" s="106" customFormat="1" ht="22.5" customHeight="1" x14ac:dyDescent="0.25">
      <c r="A962" s="368" t="s">
        <v>4034</v>
      </c>
      <c r="B962" s="369" t="s">
        <v>4035</v>
      </c>
      <c r="C962" s="370" t="s">
        <v>3229</v>
      </c>
      <c r="D962" s="371" t="s">
        <v>4011</v>
      </c>
      <c r="E962" s="371" t="s">
        <v>4036</v>
      </c>
      <c r="F962" s="372" t="s">
        <v>3222</v>
      </c>
      <c r="G962" s="372" t="s">
        <v>3223</v>
      </c>
      <c r="H962" s="373" t="s">
        <v>257</v>
      </c>
      <c r="I962" s="374" t="s">
        <v>4037</v>
      </c>
      <c r="J962" s="421" t="s">
        <v>3227</v>
      </c>
      <c r="K962" s="421" t="s">
        <v>3230</v>
      </c>
      <c r="L962" s="329">
        <f>CONTINUA!BV962</f>
        <v>27</v>
      </c>
      <c r="M962" s="329">
        <f>CONTINUA!BW962</f>
        <v>0</v>
      </c>
      <c r="N962" s="657"/>
      <c r="O962" s="658" t="s">
        <v>4247</v>
      </c>
      <c r="P962" s="659" t="s">
        <v>206</v>
      </c>
      <c r="Q962" s="400">
        <v>43</v>
      </c>
      <c r="R962" s="401"/>
      <c r="S962" s="400">
        <v>2</v>
      </c>
      <c r="T962" s="401"/>
      <c r="U962" s="400">
        <v>2</v>
      </c>
      <c r="V962" s="401"/>
      <c r="W962" s="400"/>
      <c r="X962" s="401"/>
      <c r="Y962" s="400"/>
      <c r="Z962" s="401"/>
      <c r="AA962" s="400"/>
      <c r="AB962" s="401"/>
      <c r="AC962" s="400"/>
      <c r="AD962" s="401"/>
      <c r="AE962" s="400"/>
      <c r="AF962" s="401"/>
      <c r="AG962" s="400"/>
      <c r="AH962" s="401"/>
      <c r="AI962" s="400"/>
      <c r="AJ962" s="401"/>
      <c r="AK962" s="400"/>
      <c r="AL962" s="401"/>
      <c r="AM962" s="400"/>
      <c r="AN962" s="401"/>
      <c r="AO962" s="400"/>
      <c r="AP962" s="401"/>
      <c r="AQ962" s="400"/>
      <c r="AR962" s="401"/>
      <c r="AS962" s="400"/>
      <c r="AT962" s="401"/>
      <c r="AU962" s="400"/>
      <c r="AV962" s="401"/>
      <c r="AW962" s="400"/>
      <c r="AX962" s="401"/>
      <c r="AY962" s="400"/>
      <c r="AZ962" s="401"/>
      <c r="BA962" s="400"/>
      <c r="BB962" s="401"/>
      <c r="BC962" s="400"/>
      <c r="BD962" s="401"/>
      <c r="BE962" s="400"/>
      <c r="BF962" s="401"/>
      <c r="BG962" s="400"/>
      <c r="BH962" s="401"/>
      <c r="BI962" s="400"/>
      <c r="BJ962" s="401"/>
      <c r="BK962" s="400"/>
      <c r="BL962" s="401"/>
      <c r="BM962" s="400"/>
      <c r="BN962" s="401"/>
      <c r="BO962" s="400"/>
      <c r="BP962" s="401"/>
      <c r="BQ962" s="400"/>
      <c r="BR962" s="401"/>
      <c r="BS962" s="400"/>
      <c r="BT962" s="401"/>
      <c r="BU962" s="400"/>
      <c r="BV962" s="401"/>
      <c r="BW962" s="400"/>
      <c r="BX962" s="401"/>
      <c r="BY962" s="400"/>
      <c r="BZ962" s="401"/>
      <c r="CA962" s="400"/>
      <c r="CB962" s="401"/>
      <c r="CC962" s="400"/>
      <c r="CD962" s="401"/>
      <c r="CE962" s="400"/>
      <c r="CF962" s="401"/>
      <c r="CG962" s="400"/>
      <c r="CH962" s="401"/>
      <c r="CI962" s="400"/>
      <c r="CJ962" s="401"/>
      <c r="CK962" s="400"/>
      <c r="CL962" s="401"/>
      <c r="CM962" s="400"/>
      <c r="CN962" s="401"/>
      <c r="CO962" s="400"/>
      <c r="CP962" s="401"/>
      <c r="CQ962" s="400"/>
      <c r="CR962" s="401"/>
      <c r="CS962" s="400"/>
      <c r="CT962" s="401"/>
      <c r="CU962" s="400"/>
      <c r="CV962" s="401"/>
      <c r="CW962" s="400"/>
      <c r="CX962" s="401"/>
      <c r="CY962" s="400"/>
      <c r="CZ962" s="401"/>
      <c r="DA962" s="400"/>
      <c r="DB962" s="401"/>
      <c r="DC962" s="400"/>
      <c r="DD962" s="401"/>
      <c r="DE962" s="400"/>
      <c r="DF962" s="401"/>
      <c r="DG962" s="400"/>
      <c r="DH962" s="401"/>
      <c r="DI962" s="400"/>
      <c r="DJ962" s="401"/>
      <c r="DK962" s="400"/>
      <c r="DL962" s="401"/>
      <c r="DM962" s="400"/>
      <c r="DN962" s="401"/>
      <c r="DO962" s="400"/>
      <c r="DP962" s="401"/>
      <c r="DQ962" s="400">
        <v>-1</v>
      </c>
      <c r="DR962" s="401"/>
      <c r="DS962" s="400"/>
      <c r="DT962" s="401"/>
      <c r="DU962" s="400"/>
      <c r="DV962" s="401"/>
      <c r="DW962" s="400"/>
      <c r="DX962" s="401"/>
      <c r="DY962" s="400"/>
      <c r="DZ962" s="401"/>
      <c r="EA962" s="400"/>
      <c r="EB962" s="401"/>
      <c r="EC962" s="400"/>
      <c r="ED962" s="401"/>
      <c r="EE962" s="400"/>
      <c r="EF962" s="401"/>
      <c r="EG962" s="400"/>
      <c r="EH962" s="401"/>
      <c r="EI962" s="400"/>
      <c r="EJ962" s="447"/>
      <c r="EK962" s="511"/>
      <c r="EL962" s="514"/>
      <c r="EM962" s="448"/>
      <c r="EN962" s="344"/>
      <c r="EO962" s="345"/>
      <c r="EP962" s="171">
        <f t="shared" si="1030"/>
        <v>43</v>
      </c>
      <c r="EQ962" s="171">
        <f t="shared" si="1031"/>
        <v>1</v>
      </c>
      <c r="ER962" s="171">
        <f t="shared" si="1032"/>
        <v>2</v>
      </c>
      <c r="ES962" s="171">
        <f t="shared" si="1033"/>
        <v>0</v>
      </c>
      <c r="ET962" s="171">
        <f t="shared" si="1034"/>
        <v>0</v>
      </c>
      <c r="EU962" s="171">
        <f t="shared" si="1035"/>
        <v>0</v>
      </c>
      <c r="EV962" s="172">
        <f t="shared" si="1036"/>
        <v>46</v>
      </c>
      <c r="EW962" s="173"/>
      <c r="EX962" s="248">
        <f t="shared" si="1092"/>
        <v>0</v>
      </c>
      <c r="EY962" s="174">
        <f>(L962*regular)+(M962*Cadeirantee)</f>
        <v>260.28000000000003</v>
      </c>
      <c r="EZ962" s="249">
        <f>SUMIF(FG962:GJ962,"&gt;0")</f>
        <v>0</v>
      </c>
      <c r="FA962" s="249">
        <f>SUMIF(FG962:GJ962,"&lt;0")+SUMIF(GN962:HP962,"&lt;0")</f>
        <v>0</v>
      </c>
      <c r="FB962" s="174">
        <v>0</v>
      </c>
      <c r="FC962" s="126">
        <f>N962*km*'VALORES TABELA'!$B$13</f>
        <v>0</v>
      </c>
      <c r="FD962" s="250">
        <f t="shared" ref="FD962:FD965" si="1093">GL962</f>
        <v>0</v>
      </c>
      <c r="FE962" s="105"/>
      <c r="FF962" s="119"/>
      <c r="FG962" s="119"/>
      <c r="FH962" s="119"/>
      <c r="FI962" s="119"/>
      <c r="FJ962" s="119"/>
      <c r="FK962" s="119"/>
      <c r="FL962" s="119"/>
      <c r="FM962" s="119"/>
      <c r="FN962" s="119"/>
      <c r="FO962" s="119"/>
      <c r="FP962" s="119"/>
      <c r="FQ962" s="119"/>
      <c r="FR962" s="119"/>
      <c r="FS962" s="119"/>
      <c r="FT962" s="119"/>
      <c r="FU962" s="119"/>
      <c r="FV962" s="119"/>
      <c r="FW962" s="119"/>
      <c r="FX962" s="119"/>
      <c r="FY962" s="119"/>
      <c r="FZ962" s="119"/>
      <c r="GA962" s="119"/>
      <c r="GB962" s="119"/>
      <c r="GC962" s="119"/>
      <c r="GD962" s="119"/>
      <c r="GE962" s="119"/>
      <c r="GF962" s="119"/>
      <c r="GG962" s="119"/>
      <c r="GH962" s="119"/>
      <c r="GI962" s="119"/>
      <c r="GJ962" s="119"/>
      <c r="GK962" s="251"/>
      <c r="GL962" s="103">
        <f t="shared" si="1038"/>
        <v>0</v>
      </c>
      <c r="GM962" s="124"/>
      <c r="GN962" s="104"/>
      <c r="GO962" s="104"/>
      <c r="GP962" s="104"/>
      <c r="GQ962" s="104"/>
      <c r="GR962" s="104"/>
      <c r="GS962" s="104"/>
      <c r="GT962" s="104"/>
      <c r="GU962" s="104"/>
      <c r="GV962" s="104"/>
      <c r="GW962" s="104"/>
      <c r="GX962" s="104"/>
      <c r="GY962" s="104"/>
      <c r="GZ962" s="104"/>
      <c r="HA962" s="104"/>
      <c r="HB962" s="104"/>
      <c r="HC962" s="104"/>
      <c r="HD962" s="104"/>
      <c r="HE962" s="104"/>
      <c r="HF962" s="104"/>
      <c r="HG962" s="104"/>
      <c r="HH962" s="104"/>
      <c r="HI962" s="104"/>
      <c r="HJ962" s="104"/>
      <c r="HK962" s="104"/>
      <c r="HL962" s="104"/>
      <c r="HM962" s="104"/>
      <c r="HN962" s="104"/>
      <c r="HO962" s="104"/>
      <c r="HP962" s="104"/>
      <c r="HQ962" s="64"/>
      <c r="HR962" s="64"/>
      <c r="HS962" s="64"/>
      <c r="HT962" s="64"/>
      <c r="HU962" s="64"/>
      <c r="HV962" s="64"/>
      <c r="HW962" s="105"/>
      <c r="HX962" s="64"/>
      <c r="HY962" s="280">
        <f t="shared" ref="HY962:HY965" si="1094">IF(ISTEXT(EM962), VALUE(EM962), EM962)</f>
        <v>0</v>
      </c>
      <c r="HZ962" s="280">
        <f t="shared" ref="HZ962:HZ965" si="1095">IF(ISTEXT(EN962), VALUE(EN962), EN962)</f>
        <v>0</v>
      </c>
      <c r="IA962" s="280">
        <f t="shared" ref="IA962:IA965" si="1096">IF(ISTEXT(EO962), VALUE(EO962), EO962)</f>
        <v>0</v>
      </c>
      <c r="IB962" s="64"/>
      <c r="IC962" s="64"/>
    </row>
    <row r="963" spans="1:237" s="106" customFormat="1" ht="22.5" customHeight="1" x14ac:dyDescent="0.25">
      <c r="A963" s="368" t="s">
        <v>4034</v>
      </c>
      <c r="B963" s="369" t="s">
        <v>4035</v>
      </c>
      <c r="C963" s="375" t="s">
        <v>3229</v>
      </c>
      <c r="D963" s="371" t="s">
        <v>4011</v>
      </c>
      <c r="E963" s="371" t="s">
        <v>4036</v>
      </c>
      <c r="F963" s="376" t="s">
        <v>3222</v>
      </c>
      <c r="G963" s="376" t="s">
        <v>3223</v>
      </c>
      <c r="H963" s="373" t="s">
        <v>257</v>
      </c>
      <c r="I963" s="374" t="s">
        <v>4037</v>
      </c>
      <c r="J963" s="421" t="s">
        <v>3227</v>
      </c>
      <c r="K963" s="422" t="s">
        <v>3231</v>
      </c>
      <c r="L963" s="329">
        <f>CONTINUA!BV963</f>
        <v>0</v>
      </c>
      <c r="M963" s="329">
        <f>CONTINUA!BW963</f>
        <v>0</v>
      </c>
      <c r="N963" s="657"/>
      <c r="O963" s="658" t="s">
        <v>4247</v>
      </c>
      <c r="P963" s="659" t="s">
        <v>206</v>
      </c>
      <c r="Q963" s="400"/>
      <c r="R963" s="401"/>
      <c r="S963" s="400"/>
      <c r="T963" s="401"/>
      <c r="U963" s="400"/>
      <c r="V963" s="401"/>
      <c r="W963" s="400"/>
      <c r="X963" s="401"/>
      <c r="Y963" s="400"/>
      <c r="Z963" s="401"/>
      <c r="AA963" s="400"/>
      <c r="AB963" s="401"/>
      <c r="AC963" s="400"/>
      <c r="AD963" s="401"/>
      <c r="AE963" s="400"/>
      <c r="AF963" s="401"/>
      <c r="AG963" s="400"/>
      <c r="AH963" s="401"/>
      <c r="AI963" s="400"/>
      <c r="AJ963" s="401"/>
      <c r="AK963" s="400"/>
      <c r="AL963" s="401"/>
      <c r="AM963" s="400"/>
      <c r="AN963" s="401"/>
      <c r="AO963" s="400"/>
      <c r="AP963" s="401"/>
      <c r="AQ963" s="400"/>
      <c r="AR963" s="401"/>
      <c r="AS963" s="400"/>
      <c r="AT963" s="401"/>
      <c r="AU963" s="400"/>
      <c r="AV963" s="401"/>
      <c r="AW963" s="400"/>
      <c r="AX963" s="401"/>
      <c r="AY963" s="400"/>
      <c r="AZ963" s="401"/>
      <c r="BA963" s="400"/>
      <c r="BB963" s="401"/>
      <c r="BC963" s="400"/>
      <c r="BD963" s="401"/>
      <c r="BE963" s="400"/>
      <c r="BF963" s="401"/>
      <c r="BG963" s="400"/>
      <c r="BH963" s="401"/>
      <c r="BI963" s="400"/>
      <c r="BJ963" s="401"/>
      <c r="BK963" s="400"/>
      <c r="BL963" s="401"/>
      <c r="BM963" s="400"/>
      <c r="BN963" s="401"/>
      <c r="BO963" s="400"/>
      <c r="BP963" s="401"/>
      <c r="BQ963" s="400"/>
      <c r="BR963" s="401"/>
      <c r="BS963" s="400"/>
      <c r="BT963" s="401"/>
      <c r="BU963" s="400"/>
      <c r="BV963" s="401"/>
      <c r="BW963" s="400"/>
      <c r="BX963" s="401"/>
      <c r="BY963" s="400"/>
      <c r="BZ963" s="401"/>
      <c r="CA963" s="400"/>
      <c r="CB963" s="401"/>
      <c r="CC963" s="400"/>
      <c r="CD963" s="401"/>
      <c r="CE963" s="400"/>
      <c r="CF963" s="401"/>
      <c r="CG963" s="400"/>
      <c r="CH963" s="401"/>
      <c r="CI963" s="400"/>
      <c r="CJ963" s="401"/>
      <c r="CK963" s="400"/>
      <c r="CL963" s="401"/>
      <c r="CM963" s="400"/>
      <c r="CN963" s="401"/>
      <c r="CO963" s="400"/>
      <c r="CP963" s="401"/>
      <c r="CQ963" s="400"/>
      <c r="CR963" s="401"/>
      <c r="CS963" s="400"/>
      <c r="CT963" s="401"/>
      <c r="CU963" s="400"/>
      <c r="CV963" s="401"/>
      <c r="CW963" s="400"/>
      <c r="CX963" s="401"/>
      <c r="CY963" s="400"/>
      <c r="CZ963" s="401"/>
      <c r="DA963" s="400"/>
      <c r="DB963" s="401"/>
      <c r="DC963" s="400"/>
      <c r="DD963" s="401"/>
      <c r="DE963" s="400"/>
      <c r="DF963" s="401"/>
      <c r="DG963" s="400"/>
      <c r="DH963" s="401"/>
      <c r="DI963" s="400"/>
      <c r="DJ963" s="401"/>
      <c r="DK963" s="400"/>
      <c r="DL963" s="401"/>
      <c r="DM963" s="400"/>
      <c r="DN963" s="401"/>
      <c r="DO963" s="400"/>
      <c r="DP963" s="401"/>
      <c r="DQ963" s="400"/>
      <c r="DR963" s="401"/>
      <c r="DS963" s="400"/>
      <c r="DT963" s="401"/>
      <c r="DU963" s="400"/>
      <c r="DV963" s="401"/>
      <c r="DW963" s="400"/>
      <c r="DX963" s="401"/>
      <c r="DY963" s="400"/>
      <c r="DZ963" s="401"/>
      <c r="EA963" s="400"/>
      <c r="EB963" s="401"/>
      <c r="EC963" s="400"/>
      <c r="ED963" s="401"/>
      <c r="EE963" s="400"/>
      <c r="EF963" s="401"/>
      <c r="EG963" s="400"/>
      <c r="EH963" s="401"/>
      <c r="EI963" s="400"/>
      <c r="EJ963" s="447"/>
      <c r="EK963" s="511"/>
      <c r="EL963" s="514"/>
      <c r="EM963" s="448"/>
      <c r="EN963" s="344"/>
      <c r="EO963" s="345"/>
      <c r="EP963" s="171">
        <f t="shared" si="1030"/>
        <v>0</v>
      </c>
      <c r="EQ963" s="171">
        <f t="shared" si="1031"/>
        <v>0</v>
      </c>
      <c r="ER963" s="171">
        <f t="shared" si="1032"/>
        <v>0</v>
      </c>
      <c r="ES963" s="171">
        <f t="shared" si="1033"/>
        <v>0</v>
      </c>
      <c r="ET963" s="171">
        <f t="shared" si="1034"/>
        <v>0</v>
      </c>
      <c r="EU963" s="171">
        <f t="shared" si="1035"/>
        <v>0</v>
      </c>
      <c r="EV963" s="172">
        <f t="shared" si="1036"/>
        <v>0</v>
      </c>
      <c r="EW963" s="125"/>
      <c r="EX963" s="248">
        <f t="shared" si="1092"/>
        <v>0</v>
      </c>
      <c r="EY963" s="174">
        <f>(L963*regular)+(M963*Cadeirantee)</f>
        <v>0</v>
      </c>
      <c r="EZ963" s="249">
        <f>SUMIF(FG963:GJ963,"&gt;0")</f>
        <v>0</v>
      </c>
      <c r="FA963" s="249">
        <f>SUMIF(FG963:GJ963,"&lt;0")+SUMIF(GN963:HP963,"&lt;0")</f>
        <v>0</v>
      </c>
      <c r="FB963" s="174">
        <v>0</v>
      </c>
      <c r="FC963" s="126">
        <f>N963*km*'VALORES TABELA'!$B$13</f>
        <v>0</v>
      </c>
      <c r="FD963" s="250">
        <f t="shared" si="1093"/>
        <v>0</v>
      </c>
      <c r="FE963" s="105"/>
      <c r="FF963" s="108"/>
      <c r="FG963" s="108"/>
      <c r="FH963" s="108"/>
      <c r="FI963" s="108"/>
      <c r="FJ963" s="108"/>
      <c r="FK963" s="108"/>
      <c r="FL963" s="108"/>
      <c r="FM963" s="108"/>
      <c r="FN963" s="108"/>
      <c r="FO963" s="108"/>
      <c r="FP963" s="108"/>
      <c r="FQ963" s="108"/>
      <c r="FR963" s="108"/>
      <c r="FS963" s="108"/>
      <c r="FT963" s="108"/>
      <c r="FU963" s="108"/>
      <c r="FV963" s="108"/>
      <c r="FW963" s="108"/>
      <c r="FX963" s="108"/>
      <c r="FY963" s="108"/>
      <c r="FZ963" s="108"/>
      <c r="GA963" s="108"/>
      <c r="GB963" s="108"/>
      <c r="GC963" s="108"/>
      <c r="GD963" s="108"/>
      <c r="GE963" s="108"/>
      <c r="GF963" s="108"/>
      <c r="GG963" s="108"/>
      <c r="GH963" s="108"/>
      <c r="GI963" s="108"/>
      <c r="GJ963" s="108"/>
      <c r="GK963" s="251"/>
      <c r="GL963" s="103">
        <f t="shared" si="1038"/>
        <v>0</v>
      </c>
      <c r="GM963" s="124"/>
      <c r="GN963" s="104"/>
      <c r="GO963" s="104"/>
      <c r="GP963" s="104"/>
      <c r="GQ963" s="104"/>
      <c r="GR963" s="104"/>
      <c r="GS963" s="104"/>
      <c r="GT963" s="104"/>
      <c r="GU963" s="104"/>
      <c r="GV963" s="104"/>
      <c r="GW963" s="104"/>
      <c r="GX963" s="104"/>
      <c r="GY963" s="104"/>
      <c r="GZ963" s="104"/>
      <c r="HA963" s="104"/>
      <c r="HB963" s="104"/>
      <c r="HC963" s="104"/>
      <c r="HD963" s="104"/>
      <c r="HE963" s="104"/>
      <c r="HF963" s="104"/>
      <c r="HG963" s="104"/>
      <c r="HH963" s="104"/>
      <c r="HI963" s="104"/>
      <c r="HJ963" s="104"/>
      <c r="HK963" s="104"/>
      <c r="HL963" s="104"/>
      <c r="HM963" s="104"/>
      <c r="HN963" s="104"/>
      <c r="HO963" s="104"/>
      <c r="HP963" s="104"/>
      <c r="HQ963" s="64"/>
      <c r="HR963" s="64"/>
      <c r="HS963" s="64"/>
      <c r="HT963" s="64"/>
      <c r="HU963" s="64"/>
      <c r="HV963" s="64"/>
      <c r="HW963" s="105"/>
      <c r="HX963" s="64"/>
      <c r="HY963" s="280">
        <f t="shared" si="1094"/>
        <v>0</v>
      </c>
      <c r="HZ963" s="280">
        <f t="shared" si="1095"/>
        <v>0</v>
      </c>
      <c r="IA963" s="280">
        <f t="shared" si="1096"/>
        <v>0</v>
      </c>
      <c r="IB963" s="64"/>
      <c r="IC963" s="64"/>
    </row>
    <row r="964" spans="1:237" s="106" customFormat="1" ht="22.5" customHeight="1" x14ac:dyDescent="0.25">
      <c r="A964" s="368" t="s">
        <v>4034</v>
      </c>
      <c r="B964" s="369" t="s">
        <v>4035</v>
      </c>
      <c r="C964" s="375" t="s">
        <v>3229</v>
      </c>
      <c r="D964" s="371" t="s">
        <v>4011</v>
      </c>
      <c r="E964" s="371" t="s">
        <v>4036</v>
      </c>
      <c r="F964" s="376" t="s">
        <v>3222</v>
      </c>
      <c r="G964" s="376" t="s">
        <v>3223</v>
      </c>
      <c r="H964" s="373" t="s">
        <v>257</v>
      </c>
      <c r="I964" s="374" t="s">
        <v>4037</v>
      </c>
      <c r="J964" s="421" t="s">
        <v>3227</v>
      </c>
      <c r="K964" s="423" t="s">
        <v>3232</v>
      </c>
      <c r="L964" s="329">
        <f>CONTINUA!BV964</f>
        <v>0</v>
      </c>
      <c r="M964" s="329">
        <f>CONTINUA!BW964</f>
        <v>0</v>
      </c>
      <c r="N964" s="657"/>
      <c r="O964" s="658" t="s">
        <v>4247</v>
      </c>
      <c r="P964" s="659" t="s">
        <v>206</v>
      </c>
      <c r="Q964" s="400"/>
      <c r="R964" s="401"/>
      <c r="S964" s="400"/>
      <c r="T964" s="401"/>
      <c r="U964" s="400"/>
      <c r="V964" s="401"/>
      <c r="W964" s="400"/>
      <c r="X964" s="401"/>
      <c r="Y964" s="400"/>
      <c r="Z964" s="401"/>
      <c r="AA964" s="400"/>
      <c r="AB964" s="401"/>
      <c r="AC964" s="400"/>
      <c r="AD964" s="401"/>
      <c r="AE964" s="400"/>
      <c r="AF964" s="401"/>
      <c r="AG964" s="400"/>
      <c r="AH964" s="401"/>
      <c r="AI964" s="400"/>
      <c r="AJ964" s="401"/>
      <c r="AK964" s="400"/>
      <c r="AL964" s="401"/>
      <c r="AM964" s="400"/>
      <c r="AN964" s="401"/>
      <c r="AO964" s="400"/>
      <c r="AP964" s="401"/>
      <c r="AQ964" s="400"/>
      <c r="AR964" s="401"/>
      <c r="AS964" s="400"/>
      <c r="AT964" s="401"/>
      <c r="AU964" s="400"/>
      <c r="AV964" s="401"/>
      <c r="AW964" s="400"/>
      <c r="AX964" s="401"/>
      <c r="AY964" s="400"/>
      <c r="AZ964" s="401"/>
      <c r="BA964" s="400"/>
      <c r="BB964" s="401"/>
      <c r="BC964" s="400"/>
      <c r="BD964" s="401"/>
      <c r="BE964" s="400"/>
      <c r="BF964" s="401"/>
      <c r="BG964" s="400"/>
      <c r="BH964" s="401"/>
      <c r="BI964" s="400"/>
      <c r="BJ964" s="401"/>
      <c r="BK964" s="400"/>
      <c r="BL964" s="401"/>
      <c r="BM964" s="400"/>
      <c r="BN964" s="401"/>
      <c r="BO964" s="400"/>
      <c r="BP964" s="401"/>
      <c r="BQ964" s="400"/>
      <c r="BR964" s="401"/>
      <c r="BS964" s="400"/>
      <c r="BT964" s="401"/>
      <c r="BU964" s="400"/>
      <c r="BV964" s="401"/>
      <c r="BW964" s="400"/>
      <c r="BX964" s="401"/>
      <c r="BY964" s="400"/>
      <c r="BZ964" s="401"/>
      <c r="CA964" s="400"/>
      <c r="CB964" s="401"/>
      <c r="CC964" s="400"/>
      <c r="CD964" s="401"/>
      <c r="CE964" s="400"/>
      <c r="CF964" s="401"/>
      <c r="CG964" s="400"/>
      <c r="CH964" s="401"/>
      <c r="CI964" s="400"/>
      <c r="CJ964" s="401"/>
      <c r="CK964" s="400"/>
      <c r="CL964" s="401"/>
      <c r="CM964" s="400"/>
      <c r="CN964" s="401"/>
      <c r="CO964" s="400"/>
      <c r="CP964" s="401"/>
      <c r="CQ964" s="400"/>
      <c r="CR964" s="401"/>
      <c r="CS964" s="400"/>
      <c r="CT964" s="401"/>
      <c r="CU964" s="400"/>
      <c r="CV964" s="401"/>
      <c r="CW964" s="400"/>
      <c r="CX964" s="401"/>
      <c r="CY964" s="400"/>
      <c r="CZ964" s="401"/>
      <c r="DA964" s="400"/>
      <c r="DB964" s="401"/>
      <c r="DC964" s="400"/>
      <c r="DD964" s="401"/>
      <c r="DE964" s="400"/>
      <c r="DF964" s="401"/>
      <c r="DG964" s="400"/>
      <c r="DH964" s="401"/>
      <c r="DI964" s="400"/>
      <c r="DJ964" s="401"/>
      <c r="DK964" s="400"/>
      <c r="DL964" s="401"/>
      <c r="DM964" s="400"/>
      <c r="DN964" s="401"/>
      <c r="DO964" s="400"/>
      <c r="DP964" s="401"/>
      <c r="DQ964" s="400"/>
      <c r="DR964" s="401"/>
      <c r="DS964" s="400"/>
      <c r="DT964" s="401"/>
      <c r="DU964" s="400"/>
      <c r="DV964" s="401"/>
      <c r="DW964" s="400"/>
      <c r="DX964" s="401"/>
      <c r="DY964" s="400"/>
      <c r="DZ964" s="401"/>
      <c r="EA964" s="400"/>
      <c r="EB964" s="401"/>
      <c r="EC964" s="400"/>
      <c r="ED964" s="401"/>
      <c r="EE964" s="400"/>
      <c r="EF964" s="401"/>
      <c r="EG964" s="400"/>
      <c r="EH964" s="401"/>
      <c r="EI964" s="400"/>
      <c r="EJ964" s="447"/>
      <c r="EK964" s="511"/>
      <c r="EL964" s="514"/>
      <c r="EM964" s="448"/>
      <c r="EN964" s="344"/>
      <c r="EO964" s="345"/>
      <c r="EP964" s="171">
        <f t="shared" si="1030"/>
        <v>0</v>
      </c>
      <c r="EQ964" s="171">
        <f t="shared" si="1031"/>
        <v>0</v>
      </c>
      <c r="ER964" s="171">
        <f t="shared" si="1032"/>
        <v>0</v>
      </c>
      <c r="ES964" s="171">
        <f t="shared" si="1033"/>
        <v>0</v>
      </c>
      <c r="ET964" s="171">
        <f t="shared" si="1034"/>
        <v>0</v>
      </c>
      <c r="EU964" s="171">
        <f t="shared" si="1035"/>
        <v>0</v>
      </c>
      <c r="EV964" s="172">
        <f t="shared" si="1036"/>
        <v>0</v>
      </c>
      <c r="EW964" s="127"/>
      <c r="EX964" s="248">
        <f t="shared" si="1092"/>
        <v>0</v>
      </c>
      <c r="EY964" s="174">
        <f>(L964*regular)+(M964*Cadeirantee)</f>
        <v>0</v>
      </c>
      <c r="EZ964" s="249">
        <f>SUMIF(FG964:GJ964,"&gt;0")</f>
        <v>0</v>
      </c>
      <c r="FA964" s="249">
        <f>SUMIF(FG964:GJ964,"&lt;0")+SUMIF(GN964:HP964,"&lt;0")</f>
        <v>0</v>
      </c>
      <c r="FB964" s="174">
        <v>0</v>
      </c>
      <c r="FC964" s="126">
        <f>N964*km*'VALORES TABELA'!$B$13</f>
        <v>0</v>
      </c>
      <c r="FD964" s="250">
        <f t="shared" si="1093"/>
        <v>0</v>
      </c>
      <c r="FE964" s="105"/>
      <c r="FF964" s="118"/>
      <c r="FG964" s="118"/>
      <c r="FH964" s="118"/>
      <c r="FI964" s="118"/>
      <c r="FJ964" s="118"/>
      <c r="FK964" s="118"/>
      <c r="FL964" s="118"/>
      <c r="FM964" s="118"/>
      <c r="FN964" s="118"/>
      <c r="FO964" s="118"/>
      <c r="FP964" s="118"/>
      <c r="FQ964" s="118"/>
      <c r="FR964" s="118"/>
      <c r="FS964" s="118"/>
      <c r="FT964" s="118"/>
      <c r="FU964" s="118"/>
      <c r="FV964" s="118"/>
      <c r="FW964" s="118"/>
      <c r="FX964" s="118"/>
      <c r="FY964" s="118"/>
      <c r="FZ964" s="118"/>
      <c r="GA964" s="118"/>
      <c r="GB964" s="118"/>
      <c r="GC964" s="118"/>
      <c r="GD964" s="118"/>
      <c r="GE964" s="118"/>
      <c r="GF964" s="118"/>
      <c r="GG964" s="118"/>
      <c r="GH964" s="118"/>
      <c r="GI964" s="118"/>
      <c r="GJ964" s="118"/>
      <c r="GK964" s="252"/>
      <c r="GL964" s="103">
        <f t="shared" si="1038"/>
        <v>0</v>
      </c>
      <c r="GM964" s="124"/>
      <c r="GN964" s="104"/>
      <c r="GO964" s="104"/>
      <c r="GP964" s="104"/>
      <c r="GQ964" s="104"/>
      <c r="GR964" s="104"/>
      <c r="GS964" s="104"/>
      <c r="GT964" s="104"/>
      <c r="GU964" s="104"/>
      <c r="GV964" s="104"/>
      <c r="GW964" s="104"/>
      <c r="GX964" s="104"/>
      <c r="GY964" s="104"/>
      <c r="GZ964" s="104"/>
      <c r="HA964" s="104"/>
      <c r="HB964" s="104"/>
      <c r="HC964" s="104"/>
      <c r="HD964" s="104"/>
      <c r="HE964" s="104"/>
      <c r="HF964" s="104"/>
      <c r="HG964" s="104"/>
      <c r="HH964" s="104"/>
      <c r="HI964" s="104"/>
      <c r="HJ964" s="104"/>
      <c r="HK964" s="104"/>
      <c r="HL964" s="104"/>
      <c r="HM964" s="104"/>
      <c r="HN964" s="104"/>
      <c r="HO964" s="104"/>
      <c r="HP964" s="104"/>
      <c r="HQ964" s="64"/>
      <c r="HR964" s="65"/>
      <c r="HS964" s="65"/>
      <c r="HT964" s="65"/>
      <c r="HU964" s="65"/>
      <c r="HV964" s="65"/>
      <c r="HW964" s="105"/>
      <c r="HX964" s="65"/>
      <c r="HY964" s="280">
        <f t="shared" si="1094"/>
        <v>0</v>
      </c>
      <c r="HZ964" s="280">
        <f t="shared" si="1095"/>
        <v>0</v>
      </c>
      <c r="IA964" s="280">
        <f t="shared" si="1096"/>
        <v>0</v>
      </c>
      <c r="IB964" s="65"/>
      <c r="IC964" s="65"/>
    </row>
    <row r="965" spans="1:237" s="106" customFormat="1" ht="22.5" customHeight="1" thickBot="1" x14ac:dyDescent="0.3">
      <c r="A965" s="377" t="s">
        <v>4034</v>
      </c>
      <c r="B965" s="378" t="s">
        <v>4035</v>
      </c>
      <c r="C965" s="379" t="s">
        <v>3229</v>
      </c>
      <c r="D965" s="380" t="s">
        <v>4011</v>
      </c>
      <c r="E965" s="380" t="s">
        <v>4036</v>
      </c>
      <c r="F965" s="381" t="s">
        <v>3222</v>
      </c>
      <c r="G965" s="381" t="s">
        <v>3223</v>
      </c>
      <c r="H965" s="382" t="s">
        <v>257</v>
      </c>
      <c r="I965" s="383" t="s">
        <v>4037</v>
      </c>
      <c r="J965" s="421" t="s">
        <v>3227</v>
      </c>
      <c r="K965" s="424" t="s">
        <v>60</v>
      </c>
      <c r="L965" s="329">
        <f>CONTINUA!BV965</f>
        <v>0</v>
      </c>
      <c r="M965" s="329">
        <f>CONTINUA!BW965</f>
        <v>0</v>
      </c>
      <c r="N965" s="657"/>
      <c r="O965" s="658" t="s">
        <v>4247</v>
      </c>
      <c r="P965" s="659" t="s">
        <v>206</v>
      </c>
      <c r="Q965" s="400"/>
      <c r="R965" s="401"/>
      <c r="S965" s="400"/>
      <c r="T965" s="401"/>
      <c r="U965" s="400"/>
      <c r="V965" s="401"/>
      <c r="W965" s="400"/>
      <c r="X965" s="401"/>
      <c r="Y965" s="400"/>
      <c r="Z965" s="401"/>
      <c r="AA965" s="400"/>
      <c r="AB965" s="401"/>
      <c r="AC965" s="400"/>
      <c r="AD965" s="401"/>
      <c r="AE965" s="400"/>
      <c r="AF965" s="401"/>
      <c r="AG965" s="400"/>
      <c r="AH965" s="401"/>
      <c r="AI965" s="400"/>
      <c r="AJ965" s="401"/>
      <c r="AK965" s="400"/>
      <c r="AL965" s="401"/>
      <c r="AM965" s="400"/>
      <c r="AN965" s="401"/>
      <c r="AO965" s="400"/>
      <c r="AP965" s="401"/>
      <c r="AQ965" s="400"/>
      <c r="AR965" s="401"/>
      <c r="AS965" s="400"/>
      <c r="AT965" s="401"/>
      <c r="AU965" s="400"/>
      <c r="AV965" s="401"/>
      <c r="AW965" s="400"/>
      <c r="AX965" s="401"/>
      <c r="AY965" s="400"/>
      <c r="AZ965" s="401"/>
      <c r="BA965" s="400"/>
      <c r="BB965" s="401"/>
      <c r="BC965" s="400"/>
      <c r="BD965" s="401"/>
      <c r="BE965" s="400"/>
      <c r="BF965" s="401"/>
      <c r="BG965" s="400"/>
      <c r="BH965" s="401"/>
      <c r="BI965" s="400"/>
      <c r="BJ965" s="401"/>
      <c r="BK965" s="400"/>
      <c r="BL965" s="401"/>
      <c r="BM965" s="400"/>
      <c r="BN965" s="401"/>
      <c r="BO965" s="400"/>
      <c r="BP965" s="401"/>
      <c r="BQ965" s="400"/>
      <c r="BR965" s="401"/>
      <c r="BS965" s="400"/>
      <c r="BT965" s="401"/>
      <c r="BU965" s="400"/>
      <c r="BV965" s="401"/>
      <c r="BW965" s="400"/>
      <c r="BX965" s="401"/>
      <c r="BY965" s="400"/>
      <c r="BZ965" s="401"/>
      <c r="CA965" s="400"/>
      <c r="CB965" s="401"/>
      <c r="CC965" s="400"/>
      <c r="CD965" s="401"/>
      <c r="CE965" s="400"/>
      <c r="CF965" s="401"/>
      <c r="CG965" s="400"/>
      <c r="CH965" s="401"/>
      <c r="CI965" s="400"/>
      <c r="CJ965" s="401"/>
      <c r="CK965" s="400"/>
      <c r="CL965" s="401"/>
      <c r="CM965" s="400"/>
      <c r="CN965" s="401"/>
      <c r="CO965" s="400"/>
      <c r="CP965" s="401"/>
      <c r="CQ965" s="400"/>
      <c r="CR965" s="401"/>
      <c r="CS965" s="400"/>
      <c r="CT965" s="401"/>
      <c r="CU965" s="400"/>
      <c r="CV965" s="401"/>
      <c r="CW965" s="400"/>
      <c r="CX965" s="401"/>
      <c r="CY965" s="400"/>
      <c r="CZ965" s="401"/>
      <c r="DA965" s="400"/>
      <c r="DB965" s="401"/>
      <c r="DC965" s="400"/>
      <c r="DD965" s="401"/>
      <c r="DE965" s="400"/>
      <c r="DF965" s="401"/>
      <c r="DG965" s="400"/>
      <c r="DH965" s="401"/>
      <c r="DI965" s="400"/>
      <c r="DJ965" s="401"/>
      <c r="DK965" s="400"/>
      <c r="DL965" s="401"/>
      <c r="DM965" s="400"/>
      <c r="DN965" s="401"/>
      <c r="DO965" s="400"/>
      <c r="DP965" s="401"/>
      <c r="DQ965" s="400"/>
      <c r="DR965" s="401"/>
      <c r="DS965" s="400"/>
      <c r="DT965" s="401"/>
      <c r="DU965" s="400"/>
      <c r="DV965" s="401"/>
      <c r="DW965" s="400"/>
      <c r="DX965" s="401"/>
      <c r="DY965" s="400"/>
      <c r="DZ965" s="401"/>
      <c r="EA965" s="400"/>
      <c r="EB965" s="401"/>
      <c r="EC965" s="400"/>
      <c r="ED965" s="401"/>
      <c r="EE965" s="400"/>
      <c r="EF965" s="401"/>
      <c r="EG965" s="400"/>
      <c r="EH965" s="401"/>
      <c r="EI965" s="400"/>
      <c r="EJ965" s="447"/>
      <c r="EK965" s="512"/>
      <c r="EL965" s="515"/>
      <c r="EM965" s="450"/>
      <c r="EN965" s="348"/>
      <c r="EO965" s="348"/>
      <c r="EP965" s="179">
        <f t="shared" si="1030"/>
        <v>0</v>
      </c>
      <c r="EQ965" s="179">
        <f t="shared" si="1031"/>
        <v>0</v>
      </c>
      <c r="ER965" s="179">
        <f t="shared" si="1032"/>
        <v>0</v>
      </c>
      <c r="ES965" s="179">
        <f t="shared" si="1033"/>
        <v>0</v>
      </c>
      <c r="ET965" s="179">
        <f t="shared" si="1034"/>
        <v>0</v>
      </c>
      <c r="EU965" s="179">
        <f t="shared" si="1035"/>
        <v>0</v>
      </c>
      <c r="EV965" s="172">
        <f t="shared" si="1036"/>
        <v>0</v>
      </c>
      <c r="EW965" s="253"/>
      <c r="EX965" s="254">
        <v>0</v>
      </c>
      <c r="EY965" s="180">
        <v>0</v>
      </c>
      <c r="EZ965" s="255">
        <v>0</v>
      </c>
      <c r="FA965" s="255">
        <v>0</v>
      </c>
      <c r="FB965" s="180">
        <f>SUM(FF965:GI965)/2</f>
        <v>0</v>
      </c>
      <c r="FC965" s="256">
        <f>N965*km*'VALORES TABELA'!$B$13</f>
        <v>0</v>
      </c>
      <c r="FD965" s="250">
        <f t="shared" si="1093"/>
        <v>0</v>
      </c>
      <c r="FE965" s="257"/>
      <c r="FF965" s="181">
        <f>((Q965+S965)*Percapita)+((R965+T965)*Cadeirante)</f>
        <v>0</v>
      </c>
      <c r="FG965" s="181">
        <f>((U965+W965)*Percapita/30*FG$4)+((V965+X965)*Cadeirante/30*FG$4)</f>
        <v>0</v>
      </c>
      <c r="FH965" s="181">
        <f>((Y965+AA965)*Percapita/30*FH$4)+((Z965+AB965)*Cadeirante/30*FH$4)</f>
        <v>0</v>
      </c>
      <c r="FI965" s="181">
        <f>((AC965+AE965)*Percapita/30*FI$4)+((AD965+AF965)*Cadeirante/30*FI$4)</f>
        <v>0</v>
      </c>
      <c r="FJ965" s="181">
        <f>((AG965+AI965)*Percapita/30*FJ$4)+((AH965+AJ965)*Cadeirante/30*FJ$4)</f>
        <v>0</v>
      </c>
      <c r="FK965" s="181">
        <f>((AK965+AM965)*Percapita/30*FK$4)+((AL965+AN965)*Cadeirante/30*FK$4)</f>
        <v>0</v>
      </c>
      <c r="FL965" s="181">
        <f>((AO965+AQ965)*Percapita/30*FL$4)+((AP965+AR965)*Cadeirante/30*FL$4)</f>
        <v>0</v>
      </c>
      <c r="FM965" s="181">
        <f>((AS965+AU965)*Percapita/30*FM$4)+((AT965+AV965)*Cadeirante/30*FM$4)</f>
        <v>0</v>
      </c>
      <c r="FN965" s="181">
        <f>((AW965+AY965)*Percapita/30*FN$4)+((AX965+AZ965)*Cadeirante/30*FN$4)</f>
        <v>0</v>
      </c>
      <c r="FO965" s="181">
        <f>((BA965+BC965)*Percapita/30*FO$4)+((BB965+BD965)*Cadeirante/30*FO$4)</f>
        <v>0</v>
      </c>
      <c r="FP965" s="181">
        <f>((BE965+BG965)*Percapita/30*FP$4)+((BF965+BH965)*Cadeirante/30*FP$4)</f>
        <v>0</v>
      </c>
      <c r="FQ965" s="181">
        <f>((BI965+BK965)*Percapita/30*FQ$4)+((BJ965+BL965)*Cadeirante/30*FQ$4)</f>
        <v>0</v>
      </c>
      <c r="FR965" s="181">
        <f>((BM965+BO965)*Percapita/30*FR$4)+((BN965+BP965)*Cadeirante/30*FR$4)</f>
        <v>0</v>
      </c>
      <c r="FS965" s="181">
        <f>((BQ965+BS965)*Percapita/30*FS$4)+((BR965+BT965)*Cadeirante/30*FS$4)</f>
        <v>0</v>
      </c>
      <c r="FT965" s="181">
        <f>((BU965+BW965)*Percapita/30*FT$4)+((BV965+BX965)*Cadeirante/30*FT$4)</f>
        <v>0</v>
      </c>
      <c r="FU965" s="181">
        <f>((BY965+CA965)*Percapita/30*FU$4)+((BZ965+CB965)*Cadeirante/30*FU$4)</f>
        <v>0</v>
      </c>
      <c r="FV965" s="181">
        <f>((CC965+CE965)*Percapita/30*FV$4)+((CD965+CF965)*Cadeirante/30*FV$4)</f>
        <v>0</v>
      </c>
      <c r="FW965" s="181">
        <f>((CG965+CI965)*Percapita/30*FW$4)+((CI965+CK965)*Cadeirante/30*FW$4)</f>
        <v>0</v>
      </c>
      <c r="FX965" s="181">
        <f>((CK965+CM965)*Percapita/30*FX$4)+((CL965+CN965)*Cadeirante/30*FX$4)</f>
        <v>0</v>
      </c>
      <c r="FY965" s="181">
        <f>((CO965+CQ965)*Percapita/30*FY$4)+((CP965+CR965)*Cadeirante/30*FY$4)</f>
        <v>0</v>
      </c>
      <c r="FZ965" s="181">
        <f>((CS965+CU965)*Percapita/30*FZ$4)+((CT965+CV965)*Cadeirante/30*FZ$4)</f>
        <v>0</v>
      </c>
      <c r="GA965" s="181">
        <f>((CW965+CY965)*Percapita/30*GA$4)+((CX965+CZ965)*Cadeirante/30*GA$4)</f>
        <v>0</v>
      </c>
      <c r="GB965" s="181">
        <f>((DA965+DC965)*Percapita/30*GB$4)+((DB965+DD965)*Cadeirante/30*GB$4)</f>
        <v>0</v>
      </c>
      <c r="GC965" s="181">
        <f>((DE965+DG965)*Percapita/30*GC$4)+((DF965+DH965)*Cadeirante/30*GC$4)</f>
        <v>0</v>
      </c>
      <c r="GD965" s="181">
        <f>((DI965+DK965)*Percapita/30*GD$4)+((DJ965+DL965)*Cadeirante/30*GD$4)</f>
        <v>0</v>
      </c>
      <c r="GE965" s="181">
        <f>((DM965+DO965)*Percapita/30*GE$4)+((DN965+DP965)*Cadeirante/30*GE$4)</f>
        <v>0</v>
      </c>
      <c r="GF965" s="181">
        <f>((DQ965+DS965)*Percapita/30*GF$4)+((DR965+DT965)*Cadeirante/30*GF$4)</f>
        <v>0</v>
      </c>
      <c r="GG965" s="181">
        <f>((DU965+DW965)*Percapita/30*GG$4)+((DV965+DX965)*Cadeirante/30*GG$4)</f>
        <v>0</v>
      </c>
      <c r="GH965" s="181">
        <f>((DY965+EA965)*Percapita/30*GH$4)+((DZ965+EB965)*Cadeirante/30*GH$4)</f>
        <v>0</v>
      </c>
      <c r="GI965" s="181">
        <f>((EC965+EE965)*Percapita/30*GI$4)+((ED965+EF965)*Cadeirante/30*GI$4)</f>
        <v>0</v>
      </c>
      <c r="GJ965" s="181">
        <f>((EG965+EI965)*Percapita)+((EH965+EJ965)*Cadeirante)</f>
        <v>0</v>
      </c>
      <c r="GK965" s="258"/>
      <c r="GL965" s="103">
        <f t="shared" si="1038"/>
        <v>0</v>
      </c>
      <c r="GM965" s="124"/>
      <c r="GN965" s="182"/>
      <c r="GO965" s="182"/>
      <c r="GP965" s="182"/>
      <c r="GQ965" s="182"/>
      <c r="GR965" s="182"/>
      <c r="GS965" s="182"/>
      <c r="GT965" s="182"/>
      <c r="GU965" s="182"/>
      <c r="GV965" s="182"/>
      <c r="GW965" s="182"/>
      <c r="GX965" s="182"/>
      <c r="GY965" s="182"/>
      <c r="GZ965" s="182"/>
      <c r="HA965" s="182"/>
      <c r="HB965" s="182"/>
      <c r="HC965" s="182"/>
      <c r="HD965" s="182"/>
      <c r="HE965" s="182"/>
      <c r="HF965" s="182"/>
      <c r="HG965" s="182"/>
      <c r="HH965" s="182"/>
      <c r="HI965" s="182"/>
      <c r="HJ965" s="182"/>
      <c r="HK965" s="182"/>
      <c r="HL965" s="182"/>
      <c r="HM965" s="182"/>
      <c r="HN965" s="182"/>
      <c r="HO965" s="182"/>
      <c r="HP965" s="259"/>
      <c r="HQ965" s="64"/>
      <c r="HW965" s="257"/>
      <c r="HY965" s="280">
        <f t="shared" si="1094"/>
        <v>0</v>
      </c>
      <c r="HZ965" s="280">
        <f t="shared" si="1095"/>
        <v>0</v>
      </c>
      <c r="IA965" s="280">
        <f t="shared" si="1096"/>
        <v>0</v>
      </c>
    </row>
    <row r="966" spans="1:237" s="106" customFormat="1" ht="22.5" customHeight="1" x14ac:dyDescent="0.25">
      <c r="A966" t="s">
        <v>4038</v>
      </c>
      <c r="B966" s="522" t="s">
        <v>4039</v>
      </c>
      <c r="C966" s="523">
        <v>1</v>
      </c>
      <c r="D966" s="524" t="s">
        <v>4011</v>
      </c>
      <c r="E966" s="524" t="s">
        <v>4040</v>
      </c>
      <c r="F966" s="525" t="s">
        <v>3222</v>
      </c>
      <c r="G966" s="525" t="s">
        <v>3223</v>
      </c>
      <c r="H966" s="350" t="s">
        <v>257</v>
      </c>
      <c r="I966" s="351" t="s">
        <v>4041</v>
      </c>
      <c r="J966" s="409" t="s">
        <v>3227</v>
      </c>
      <c r="K966" s="410" t="s">
        <v>3228</v>
      </c>
      <c r="L966" s="329">
        <f>CONTINUA!BV966</f>
        <v>0</v>
      </c>
      <c r="M966" s="329">
        <f>CONTINUA!BW966</f>
        <v>0</v>
      </c>
      <c r="N966" s="657"/>
      <c r="O966" s="658" t="s">
        <v>4247</v>
      </c>
      <c r="P966" s="659" t="s">
        <v>206</v>
      </c>
      <c r="Q966" s="400">
        <v>14</v>
      </c>
      <c r="R966" s="401"/>
      <c r="S966" s="400"/>
      <c r="T966" s="401"/>
      <c r="U966" s="400"/>
      <c r="V966" s="401"/>
      <c r="W966" s="400"/>
      <c r="X966" s="401"/>
      <c r="Y966" s="400"/>
      <c r="Z966" s="401"/>
      <c r="AA966" s="400"/>
      <c r="AB966" s="401"/>
      <c r="AC966" s="400"/>
      <c r="AD966" s="401"/>
      <c r="AE966" s="400"/>
      <c r="AF966" s="401"/>
      <c r="AG966" s="400"/>
      <c r="AH966" s="401"/>
      <c r="AI966" s="400"/>
      <c r="AJ966" s="401"/>
      <c r="AK966" s="400"/>
      <c r="AL966" s="401"/>
      <c r="AM966" s="400"/>
      <c r="AN966" s="401"/>
      <c r="AO966" s="400"/>
      <c r="AP966" s="401"/>
      <c r="AQ966" s="400"/>
      <c r="AR966" s="401"/>
      <c r="AS966" s="400"/>
      <c r="AT966" s="401"/>
      <c r="AU966" s="400"/>
      <c r="AV966" s="401"/>
      <c r="AW966" s="400"/>
      <c r="AX966" s="401"/>
      <c r="AY966" s="400"/>
      <c r="AZ966" s="401"/>
      <c r="BA966" s="400"/>
      <c r="BB966" s="401"/>
      <c r="BC966" s="400"/>
      <c r="BD966" s="401"/>
      <c r="BE966" s="400"/>
      <c r="BF966" s="401"/>
      <c r="BG966" s="400"/>
      <c r="BH966" s="401"/>
      <c r="BI966" s="400"/>
      <c r="BJ966" s="401"/>
      <c r="BK966" s="400"/>
      <c r="BL966" s="401"/>
      <c r="BM966" s="400"/>
      <c r="BN966" s="401"/>
      <c r="BO966" s="400"/>
      <c r="BP966" s="401"/>
      <c r="BQ966" s="400"/>
      <c r="BR966" s="401"/>
      <c r="BS966" s="400"/>
      <c r="BT966" s="401"/>
      <c r="BU966" s="400"/>
      <c r="BV966" s="401"/>
      <c r="BW966" s="400"/>
      <c r="BX966" s="401"/>
      <c r="BY966" s="400"/>
      <c r="BZ966" s="401"/>
      <c r="CA966" s="400"/>
      <c r="CB966" s="401"/>
      <c r="CC966" s="400"/>
      <c r="CD966" s="401"/>
      <c r="CE966" s="400"/>
      <c r="CF966" s="401"/>
      <c r="CG966" s="400"/>
      <c r="CH966" s="401"/>
      <c r="CI966" s="400"/>
      <c r="CJ966" s="401"/>
      <c r="CK966" s="400"/>
      <c r="CL966" s="401"/>
      <c r="CM966" s="400"/>
      <c r="CN966" s="401"/>
      <c r="CO966" s="400"/>
      <c r="CP966" s="401"/>
      <c r="CQ966" s="400"/>
      <c r="CR966" s="401"/>
      <c r="CS966" s="400"/>
      <c r="CT966" s="401"/>
      <c r="CU966" s="400"/>
      <c r="CV966" s="401"/>
      <c r="CW966" s="400"/>
      <c r="CX966" s="401"/>
      <c r="CY966" s="400"/>
      <c r="CZ966" s="401"/>
      <c r="DA966" s="400"/>
      <c r="DB966" s="401"/>
      <c r="DC966" s="400"/>
      <c r="DD966" s="401"/>
      <c r="DE966" s="400"/>
      <c r="DF966" s="401"/>
      <c r="DG966" s="400"/>
      <c r="DH966" s="401"/>
      <c r="DI966" s="400"/>
      <c r="DJ966" s="401"/>
      <c r="DK966" s="400"/>
      <c r="DL966" s="401"/>
      <c r="DM966" s="400"/>
      <c r="DN966" s="401"/>
      <c r="DO966" s="400"/>
      <c r="DP966" s="401"/>
      <c r="DQ966" s="400"/>
      <c r="DR966" s="401"/>
      <c r="DS966" s="400"/>
      <c r="DT966" s="401"/>
      <c r="DU966" s="400"/>
      <c r="DV966" s="401"/>
      <c r="DW966" s="400"/>
      <c r="DX966" s="401"/>
      <c r="DY966" s="400"/>
      <c r="DZ966" s="401"/>
      <c r="EA966" s="400"/>
      <c r="EB966" s="401"/>
      <c r="EC966" s="400"/>
      <c r="ED966" s="401"/>
      <c r="EE966" s="400"/>
      <c r="EF966" s="401"/>
      <c r="EG966" s="400"/>
      <c r="EH966" s="401"/>
      <c r="EI966" s="400"/>
      <c r="EJ966" s="447"/>
      <c r="EK966" s="510"/>
      <c r="EL966" s="513"/>
      <c r="EM966" s="520"/>
      <c r="EN966" s="520"/>
      <c r="EO966" s="520"/>
      <c r="EP966" s="171">
        <f t="shared" si="1030"/>
        <v>14</v>
      </c>
      <c r="EQ966" s="171">
        <f t="shared" si="1031"/>
        <v>0</v>
      </c>
      <c r="ER966" s="171">
        <f t="shared" si="1032"/>
        <v>0</v>
      </c>
      <c r="ES966" s="171">
        <f t="shared" si="1033"/>
        <v>0</v>
      </c>
      <c r="ET966" s="171">
        <f t="shared" si="1034"/>
        <v>0</v>
      </c>
      <c r="EU966" s="171">
        <f t="shared" si="1035"/>
        <v>0</v>
      </c>
      <c r="EV966" s="172">
        <f t="shared" si="1036"/>
        <v>14</v>
      </c>
      <c r="EW966" s="367">
        <f>IF(C966=4,IF(MAX(Q966:EJ968)&gt;0,(Especiall/30*(IF(($G966-$F966)=($G$5-$F$5),30,IF(DAY($G966)=31,($G966-$F966),($G966-$F966)+1)))),0),0)</f>
        <v>0</v>
      </c>
      <c r="EX966" s="248">
        <f t="shared" ref="EX966:EX969" si="1097">FF966</f>
        <v>12500.51</v>
      </c>
      <c r="EY966" s="174">
        <f>(L966*regular)+(M966*Cadeirantee)</f>
        <v>0</v>
      </c>
      <c r="EZ966" s="249">
        <f>SUMIF(FG966:GJ966,"&gt;0")</f>
        <v>0</v>
      </c>
      <c r="FA966" s="249">
        <f>SUMIF(FG966:GJ966,"&lt;0")+SUMIF(GN966:HP966,"&lt;0")</f>
        <v>0</v>
      </c>
      <c r="FB966" s="174">
        <v>0</v>
      </c>
      <c r="FC966" s="175">
        <f>N966*km*'VALORES TABELA'!$B$13</f>
        <v>0</v>
      </c>
      <c r="FD966" s="250">
        <f>GL966</f>
        <v>0</v>
      </c>
      <c r="FE966" s="176">
        <f>(EW966+EW967+EW968+EW969+EX966+EX967+EX968+EX969+EY966+EY967+EY968+EY969+EY970+EZ966+EZ967+EZ968+EZ969+FA966+FA967+FA968+FA969+FC966+FC967+FC968+FC969+HY966-HZ966-IA966+FD966+FD967+FD968+FD969+FB970)</f>
        <v>12500.51</v>
      </c>
      <c r="FF966" s="177">
        <f>IF(C966=4,SUM(Q966+Q967+Q968+S966+S967+S968)*Percapita/30*FF$4+(R966+R967+R968+T966+T967+T968)*Cadeirante/30*FF$4,IF(C966=3,IF(Q969+S969=10,Fixo/30*FF$4+(Q966+Q967+Q968+S966+S967+S968)*Percapita/30*FF$4+(R969+T969)*Cadeirante/30*FF$4,IF(Q969+S969&lt;=9,(Q969+S969)*Crechee/30*FF$4)+(R969+T969)*Cadeirante/30*FF$4+(Q966+Q967+Q968+S966+S967+S968)*Percapita/30*FF$4)+IF(Q969+S969&gt;=11,Fixo/30*FF$4+(Q969+S969-10)*Crechee/30*FF$4,0),IF(C966=2,IF(R966+R967+R968+R969+T966+T967+T968+T969=1,Cadeirante/30*FF$4,IF(R966+R967+R968+R969+T966+T967+T968+T969=2,Fixo/30*FF$4,IF(R966+R967+R968+R969+T966+T967+T968+T969&gt;2,Fixo/30*FF$4+(R966+R967+R968+R969+T966+T967+T968+T969-2)*Cadeirante/30*FF$4)))+(Q966+Q967+Q968+S966+S967+S968)*Percapita/30*FF$4+(Q969+S969)*Crechee/30*FF$4,IF(C966=1,IF(Q966+Q967+Q968+R966+R967+R968+S966+S967+S968+T966+T967+T968&lt;=15,(Q966+Q967+Q968+S966+S967+S968)*Percapita/30*FF$4,IF(Q966+Q967+Q968+R966+R967+R968+S966+S967+S968+T966+T967+T968&gt;=16,Fixo/30*FF$4+(Q966+Q967+Q968+R966+R967+R968+S966+S967+S968+T966+T967-16)*Percapita/30*FF$4))))))</f>
        <v>12500.51</v>
      </c>
      <c r="FG966" s="177">
        <f>IF(C966=4,SUM(U966+U967+U968+W966+W967+W968)*Percapita/30*FG$4+(V966+V967+V968+X966+X967+X968)*Cadeirante/30*FG$4,IF(C966=3,IF(U969+W969=10,Fixo/30*FG$4+(U966+U967+U968+W966+W967+W968)*Percapita/30*FG$4+(V969+X969)*Cadeirante/30*FG$4,IF(U969+W969&lt;=9,(U969+W969)*Crechee/30*FG$4)+(V969+X969)*Cadeirante/30*FG$4+(U966+U967+U968+W966+W967+W968)*Percapita/30*FG$4)+IF(U969+W969&gt;=11,Fixo/30*FG$4+(U969+W969-10)*Crechee/30*FG$4,0),IF(C966=2,IF(V966+V967+V968+V969+X966+X967+X968+X969=1,Cadeirante/30*FG$4,IF(V966+V967+V968+V969+X966+X967+X968+X969=2,Fixo/30*FG$4,IF(V966+V967+V968+V969+X966+X967+X968+X969&gt;2,Fixo/30*FG$4+(V966+V967+V968+V969+X966+X967+X968+X969-2)*Cadeirante/30*FG$4)))+(U966+U967+U968+W966+W967+W968)*Percapita/30*FG$4+(U969+W969)*Crechee/30*FG$4,IF(C966=1,IF(U966+U967+U968+V966+V967+V968+W966+W967+W968+X966+X967+X968&lt;=15,(U966+U967+U968+W966+W967+W968)*Percapita/30*FG$4,IF(U966+U967+U968+V966+V967+V968+W966+W967+W968+X966+X967+X968&gt;=16,Fixo/30*FG$4+(U966+U967+U968+V966+V967+V968+W966+W967+W968+X966+X967-16)*Percapita/30*FG$4))))))</f>
        <v>0</v>
      </c>
      <c r="FH966" s="177">
        <f>IF(C966=4,SUM(Y966+Y967+Y968+AA966+AA967+AA968)*Percapita/30*FH$4+(Z966+Z967+Z968+AB966+AB967+AB968)*Cadeirante/30*FH$4,IF(C966=3,IF(Y969+AA969=10,Fixo/30*FH$4+(Y966+Y967+Y968+AA966+AA967+AA968)*Percapita/30*FH$4+(Z969+AB969)*Cadeirante/30*FH$4,IF(Y969+AA969&lt;=9,(Y969+AA969)*Crechee/30*FH$4)+(Z969+AB969)*Cadeirante/30*FH$4+(Y966+Y967+Y968+AA966+AA967+AA968)*Percapita/30*FH$4)+IF(Y969+AA969&gt;=11,Fixo/30*FH$4+(Y969+AA969-10)*Crechee/30*FH$4,0),IF(C966=2,IF(Z966+Z967+Z968+Z969+AB966+AB967+AB968+AB969=1,Cadeirante/30*FH$4,IF(Z966+Z967+Z968+Z969+AB966+AB967+AB968+AB969=2,Fixo/30*FH$4,IF(Z966+Z967+Z968+Z969+AB966+AB967+AB968+AB969&gt;2,Fixo/30*FH$4+(Z966+Z967+Z968+Z969+AB966+AB967+AB968+AB969-2)*Cadeirante/30*FH$4)))+(Y966+Y967+Y968+AA966+AA967+AA968)*Percapita/30*FH$4+(Y969+AA969)*Crechee/30*FH$4,IF(C966=1,IF(Y966+Y967+Y968+Z966+Z967+Z968+AA966+AA967+AA968+AB966+AB967+AB968&lt;=15,(Y966+Y967+Y968+AA966+AA967+AA968)*Percapita/30*FH$4,IF(Y966+Y967+Y968+Z966+Z967+Z968+AA966+AA967+AA968+AB966+AB967+AB968&gt;=16,Fixo/30*FH$4+(Y966+Y967+Y968+Z966+Z967+Z968+AA966+AA967+AA968+AB966+AB967-16)*Percapita/30*FH$4))))))</f>
        <v>0</v>
      </c>
      <c r="FI966" s="177">
        <f>IF(C966=4,SUM(AC966+AC967+AC968+AE966+AE967+AE968)*Percapita/30*FI$4+(AD966+AD967+AD968+AF966+AF967+AF968)*Cadeirante/30*FI$4,IF(C966=3,IF(AC969+AE969=10,Fixo/30*FI$4+(AC966+AC967+AC968+AE966+AE967+AE968)*Percapita/30*FI$4+(AD969+AF969)*Cadeirante/30*FI$4,IF(AC969+AE969&lt;=9,(AC969+AE969)*Crechee/30*FI$4)+(AD969+AF969)*Cadeirante/30*FI$4+(AC966+AC967+AC968+AE966+AE967+AE968)*Percapita/30*FI$4)+IF(AC969+AE969&gt;=11,Fixo/30*FI$4+(AC969+AE969-10)*Crechee/30*FI$4,0),IF(C966=2,IF(AD966+AD967+AD968+AD969+AF966+AF967+AF968+AF969=1,Cadeirante/30*FI$4,IF(AD966+AD967+AD968+AD969+AF966+AF967+AF968+AF969=2,Fixo/30*FI$4,IF(AD966+AD967+AD968+AD969+AF966+AF967+AF968+AF969&gt;2,Fixo/30*FI$4+(AD966+AD967+AD968+AD969+AF966+AF967+AF968+AF969-2)*Cadeirante/30*FI$4)))+(AC966+AC967+AC968+AE966+AE967+AE968)*Percapita/30*FI$4+(AC969+AE969)*Crechee/30*FI$4,IF(C966=1,IF(AC966+AC967+AC968+AD966+AD967+AD968+AE966+AE967+AE968+AF966+AF967+AF968&lt;=15,(AC966+AC967+AC968+AE966+AE967+AE968)*Percapita/30*FI$4,IF(AC966+AC967+AC968+AD966+AD967+AD968+AE966+AE967+AE968+AF966+AF967+AF968&gt;=16,Fixo/30*FI$4+(AC966+AC967+AC968+AD966+AD967+AD968+AE966+AE967+AE968+AF966+AF967-16)*Percapita/30*FI$4))))))</f>
        <v>0</v>
      </c>
      <c r="FJ966" s="177">
        <f>IF(C966=4,SUM(AG966+AG967+AG968+AI966+AI967+AI968)*Percapita/30*FJ$4+(AH966+AH967+AH968+AJ966+AJ967+AJ968)*Cadeirante/30*FJ$4,IF(C966=3,IF(AG969+AI969=10,Fixo/30*FJ$4+(AG966+AG967+AG968+AI966+AI967+AI968)*Percapita/30*FJ$4+(AH969+AJ969)*Cadeirante/30*FJ$4,IF(AG969+AI969&lt;=9,(AG969+AI969)*Crechee/30*FJ$4)+(AH969+AJ969)*Cadeirante/30*FJ$4+(AG966+AG967+AG968+AI966+AI967+AI968)*Percapita/30*FJ$4)+IF(AG969+AI969&gt;=11,Fixo/30*FJ$4+(AG969+AI969-10)*Crechee/30*FJ$4,0),IF(C966=2,IF(AH966+AH967+AH968+AH969+AJ966+AJ967+AJ968+AJ969=1,Cadeirante/30*FJ$4,IF(AH966+AH967+AH968+AH969+AJ966+AJ967+AJ968+AJ969=2,Fixo/30*FJ$4,IF(AH966+AH967+AH968+AH969+AJ966+AJ967+AJ968+AJ969&gt;2,Fixo/30*FJ$4+(AH966+AH967+AH968+AH969+AJ966+AJ967+AJ968+AJ969-2)*Cadeirante/30*FJ$4)))+(AG966+AG967+AG968+AI966+AI967+AI968)*Percapita/30*FJ$4+(AG969+AI969)*Crechee/30*FJ$4,IF(C966=1,IF(AG966+AG967+AG968+AH966+AH967+AH968+AI966+AI967+AI968+AJ966+AJ967+AJ968&lt;=15,(AG966+AG967+AG968+AI966+AI967+AI968)*Percapita/30*FJ$4,IF(AG966+AG967+AG968+AH966+AH967+AH968+AI966+AI967+AI968+AJ966+AJ967+AJ968&gt;=16,Fixo/30*FJ$4+(AG966+AG967+AG968+AH966+AH967+AH968+AI966+AI967+AI968+AJ966+AJ967-16)*Percapita/30*FJ$4))))))</f>
        <v>0</v>
      </c>
      <c r="FK966" s="177">
        <f>IF(C966=4,SUM(AK966+AK967+AK968+AM966+AM967+AM968)*Percapita/30*FK$4+(AL966+AL967+AL968+AN966+AN967+AN968)*Cadeirante/30*FK$4,IF(C966=3,IF(AK969+AM969=10,Fixo/30*FK$4+(AK966+AK967+AK968+AM966+AM967+AM968)*Percapita/30*FK$4+(AL969+AN969)*Cadeirante/30*FK$4,IF(AK969+AM969&lt;=9,(AK969+AM969)*Crechee/30*FK$4)+(AL969+AN969)*Cadeirante/30*FK$4+(AK966+AK967+AK968+AM966+AM967+AM968)*Percapita/30*FK$4)+IF(AK969+AM969&gt;=11,Fixo/30*FK$4+(AK969+AM969-10)*Crechee/30*FK$4,0),IF(C966=2,IF(AL966+AL967+AL968+AL969+AN966+AN967+AN968+AN969=1,Cadeirante/30*FK$4,IF(AL966+AL967+AL968+AL969+AN966+AN967+AN968+AN969=2,Fixo/30*FK$4,IF(AL966+AL967+AL968+AL969+AN966+AN967+AN968+AN969&gt;2,Fixo/30*FK$4+(AL966+AL967+AL968+AL969+AN966+AN967+AN968+AN969-2)*Cadeirante/30*FK$4)))+(AK966+AK967+AK968+AM966+AM967+AM968)*Percapita/30*FK$4+(AK969+AM969)*Crechee/30*FK$4,IF(C966=1,IF(AK966+AK967+AK968+AL966+AL967+AL968+AM966+AM967+AM968+AN966+AN967+AN968&lt;=15,(AK966+AK967+AK968+AM966+AM967+AM968)*Percapita/30*FK$4,IF(AK966+AK967+AK968+AL966+AL967+AL968+AM966+AM967+AM968+AN966+AN967+AN968&gt;=16,Fixo/30*FK$4+(AK966+AK967+AK968+AL966+AL967+AL968+AM966+AM967+AM968+AN966+AN967-16)*Percapita/30*FK$4))))))</f>
        <v>0</v>
      </c>
      <c r="FL966" s="177">
        <f>IF(C966=4,SUM(AO966+AO967+AO968+AQ966+AQ967+AQ968)*Percapita/30*FL$4+(AP966+AP967+AP968+AR966+AR967+AR968)*Cadeirante/30*FL$4,IF(C966=3,IF(AO969+AQ969=10,Fixo/30*FL$4+(AO966+AO967+AO968+AQ966+AQ967+AQ968)*Percapita/30*FL$4+(AP969+AR969)*Cadeirante/30*FL$4,IF(AO969+AQ969&lt;=9,(AO969+AQ969)*Crechee/30*FL$4)+(AP969+AR969)*Cadeirante/30*FL$4+(AO966+AO967+AO968+AQ966+AQ967+AQ968)*Percapita/30*FL$4)+IF(AO969+AQ969&gt;=11,Fixo/30*FL$4+(AO969+AQ969-10)*Crechee/30*FL$4,0),IF(C966=2,IF(AP966+AP967+AP968+AP969+AR966+AR967+AR968+AR969=1,Cadeirante/30*FL$4,IF(AP966+AP967+AP968+AP969+AR966+AR967+AR968+AR969=2,Fixo/30*FL$4,IF(AP966+AP967+AP968+AP969+AR966+AR967+AR968+AR969&gt;2,Fixo/30*FL$4+(AP966+AP967+AP968+AP969+AR966+AR967+AR968+AR969-2)*Cadeirante/30*FL$4)))+(AO966+AO967+AO968+AQ966+AQ967+AQ968)*Percapita/30*FL$4+(AO969+AQ969)*Crechee/30*FL$4,IF(C966=1,IF(AO966+AO967+AO968+AP966+AP967+AP968+AQ966+AQ967+AQ968+AR966+AR967+AR968&lt;=15,(AO966+AO967+AO968+AQ966+AQ967+AQ968)*Percapita/30*FL$4,IF(AO966+AO967+AO968+AP966+AP967+AP968+AQ966+AQ967+AQ968+AR966+AR967+AR968&gt;=16,Fixo/30*FL$4+(AO966+AO967+AO968+AP966+AP967+AP968+AQ966+AQ967+AQ968+AR966+AR967-16)*Percapita/30*FL$4))))))</f>
        <v>0</v>
      </c>
      <c r="FM966" s="177">
        <f>IF(C966=4,SUM(AS966+AS967+AS968+AU966+AU967+AU968)*Percapita/30*FM$4+(AT966+AT967+AT968+AV966+AV967+AV968)*Cadeirante/30*FM$4,IF(C966=3,IF(AS969+AU969=10,Fixo/30*FM$4+(AS966+AS967+AS968+AU966+AU967+AU968)*Percapita/30*FM$4+(AT969+AV969)*Cadeirante/30*FM$4,IF(AS969+AU969&lt;=9,(AS969+AU969)*Crechee/30*FM$4)+(AT969+AV969)*Cadeirante/30*FM$4+(AS966+AS967+AS968+AU966+AU967+AU968)*Percapita/30*FM$4)+IF(AS969+AU969&gt;=11,Fixo/30*FM$4+(AS969+AU969-10)*Crechee/30*FM$4,0),IF(C966=2,IF(AT966+AT967+AT968+AT969+AV966+AV967+AV968+AV969=1,Cadeirante/30*FM$4,IF(AT966+AT967+AT968+AT969+AV966+AV967+AV968+AV969=2,Fixo/30*FM$4,IF(AT966+AT967+AT968+AT969+AV966+AV967+AV968+AV969&gt;2,Fixo/30*FM$4+(AT966+AT967+AT968+AT969+AV966+AV967+AV968+AV969-2)*Cadeirante/30*FM$4)))+(AS966+AS967+AS968+AU966+AU967+AU968)*Percapita/30*FM$4+(AS969+AU969)*Crechee/30*FM$4,IF(C966=1,IF(AS966+AS967+AS968+AT966+AT967+AT968+AU966+AU967+AU968+AV966+AV967+AV968&lt;=15,(AS966+AS967+AS968+AU966+AU967+AU968)*Percapita/30*FM$4,IF(AS966+AS967+AS968+AT966+AT967+AT968+AU966+AU967+AU968+AV966+AV967+AV968&gt;=16,Fixo/30*FM$4+(AS966+AS967+AS968+AT966+AT967+AT968+AU966+AU967+AU968+AV966+AV967-16)*Percapita/30*FM$4))))))</f>
        <v>0</v>
      </c>
      <c r="FN966" s="177">
        <f>IF(C966=4,SUM(AW966+AW967+AW968+AY966+AY967+AY968)*Percapita/30*FN$4+(AX966+AX967+AX968+AZ966+AZ967+AZ968)*Cadeirante/30*FN$4,IF(C966=3,IF(AW969+AY969=10,Fixo/30*FN$4+(AW966+AW967+AW968+AY966+AY967+AY968)*Percapita/30*FN$4+(AX969+AZ969)*Cadeirante/30*FN$4,IF(AW969+AY969&lt;=9,(AW969+AY969)*Crechee/30*FN$4)+(AX969+AZ969)*Cadeirante/30*FN$4+(AW966+AW967+AW968+AY966+AY967+AY968)*Percapita/30*FN$4)+IF(AW969+AY969&gt;=11,Fixo/30*FN$4+(AW969+AY969-10)*Crechee/30*FN$4,0),IF(C966=2,IF(AX966+AX967+AX968+AX969+AZ966+AZ967+AZ968+AZ969=1,Cadeirante/30*FN$4,IF(AX966+AX967+AX968+AX969+AZ966+AZ967+AZ968+AZ969=2,Fixo/30*FN$4,IF(AX966+AX967+AX968+AX969+AZ966+AZ967+AZ968+AZ969&gt;2,Fixo/30*FN$4+(AX966+AX967+AX968+AX969+AZ966+AZ967+AZ968+AZ969-2)*Cadeirante/30*FN$4)))+(AW966+AW967+AW968+AY966+AY967+AY968)*Percapita/30*FN$4+(AW969+AY969)*Crechee/30*FN$4,IF(C966=1,IF(AW966+AW967+AW968+AX966+AX967+AX968+AY966+AY967+AY968+AZ966+AZ967+AZ968&lt;=15,(AW966+AW967+AW968+AY966+AY967+AY968)*Percapita/30*FN$4,IF(AW966+AW967+AW968+AX966+AX967+AX968+AY966+AY967+AY968+AZ966+AZ967+AZ968&gt;=16,Fixo/30*FN$4+(AW966+AW967+AW968+AX966+AX967+AX968+AY966+AY967+AY968+AZ966+AZ967-16)*Percapita/30*FN$4))))))</f>
        <v>0</v>
      </c>
      <c r="FO966" s="177">
        <f>IF(C966=4,SUM(BA966+BA967+BA968+BC966+BC967+BC968)*Percapita/30*FO$4+(BB966+BB967+BB968+BD966+BD967+BD968)*Cadeirante/30*FO$4,IF(C966=3,IF(BA969+BC969=10,Fixo/30*FO$4+(BA966+BA967+BA968+BC966+BC967+BC968)*Percapita/30*FO$4+(BB969+BD969)*Cadeirante/30*FO$4,IF(BA969+BC969&lt;=9,(BA969+BC969)*Crechee/30*FO$4)+(BB969+BD969)*Cadeirante/30*FO$4+(BA966+BA967+BA968+BC966+BC967+BC968)*Percapita/30*FO$4)+IF(BA969+BC969&gt;=11,Fixo/30*FO$4+(BA969+BC969-10)*Crechee/30*FO$4,0),IF(C966=2,IF(BB966+BB967+BB968+BB969+BD966+BD967+BD968+BD969=1,Cadeirante/30*FO$4,IF(BB966+BB967+BB968+BB969+BD966+BD967+BD968+BD969=2,Fixo/30*FO$4,IF(BB966+BB967+BB968+BB969+BD966+BD967+BD968+BD969&gt;2,Fixo/30*FO$4+(BB966+BB967+BB968+BB969+BD966+BD967+BD968+BD969-2)*Cadeirante/30*FO$4)))+(BA966+BA967+BA968+BC966+BC967+BC968)*Percapita/30*FO$4+(BA969+BC969)*Crechee/30*FO$4,IF(C966=1,IF(BA966+BA967+BA968+BB966+BB967+BB968+BC966+BC967+BC968+BD966+BD967+BD968&lt;=15,(BA966+BA967+BA968+BC966+BC967+BC968)*Percapita/30*FO$4,IF(BA966+BA967+BA968+BB966+BB967+BB968+BC966+BC967+BC968+BD966+BD967+BD968&gt;=16,Fixo/30*FO$4+(BA966+BA967+BA968+BB966+BB967+BB968+BC966+BC967+BC968+BD966+BD967-16)*Percapita/30*FO$4))))))</f>
        <v>0</v>
      </c>
      <c r="FP966" s="177">
        <f>IF(C966=4,SUM(BE966+BE967+BE968+BG966+BG967+BG968)*Percapita/30*FP$4+(BF966+BF967+BF968+BH966+BH967+BH968)*Cadeirante/30*FP$4,IF(C966=3,IF(BE969+BG969=10,Fixo/30*FP$4+(BE966+BE967+BE968+BG966+BG967+BG968)*Percapita/30*FP$4+(BF969+BH969)*Cadeirante/30*FP$4,IF(BE969+BG969&lt;=9,(BE969+BG969)*Crechee/30*FP$4)+(BF969+BH969)*Cadeirante/30*FP$4+(BE966+BE967+BE968+BG966+BG967+BG968)*Percapita/30*FP$4)+IF(BE969+BG969&gt;=11,Fixo/30*FP$4+(BE969+BG969-10)*Crechee/30*FP$4,0),IF(C966=2,IF(BF966+BF967+BF968+BF969+BH966+BH967+BH968+BH969=1,Cadeirante/30*FP$4,IF(BF966+BF967+BF968+BF969+BH966+BH967+BH968+BH969=2,Fixo/30*FP$4,IF(BF966+BF967+BF968+BF969+BH966+BH967+BH968+BH969&gt;2,Fixo/30*FP$4+(BF966+BF967+BF968+BF969+BH966+BH967+BH968+BH969-2)*Cadeirante/30*FP$4)))+(BE966+BE967+BE968+BG966+BG967+BG968)*Percapita/30*FP$4+(BE969+BG969)*Crechee/30*FP$4,IF(C966=1,IF(BE966+BE967+BE968+BF966+BF967+BF968+BG966+BG967+BG968+BH966+BH967+BH968&lt;=15,(BE966+BE967+BE968+BG966+BG967+BG968)*Percapita/30*FP$4,IF(BE966+BE967+BE968+BF966+BF967+BF968+BG966+BG967+BG968+BH966+BH967+BH968&gt;=16,Fixo/30*FP$4+(BE966+BE967+BE968+BF966+BF967+BF968+BG966+BG967+BG968+BH966+BH967-16)*Percapita/30*FP$4))))))</f>
        <v>0</v>
      </c>
      <c r="FQ966" s="177">
        <f>IF(C966=4,SUM(BI966+BI967+BI968+BK966+BK967+BK968)*Percapita/30*FQ$4+(BJ966+BJ967+BJ968+BL966+BL967+BL968)*Cadeirante/30*FQ$4,IF(C966=3,IF(BI969+BK969=10,Fixo/30*FQ$4+(BI966+BI967+BI968+BK966+BK967+BK968)*Percapita/30*FQ$4+(BJ969+BL969)*Cadeirante/30*FQ$4,IF(BI969+BK969&lt;=9,(BI969+BK969)*Crechee/30*FQ$4)+(BJ969+BL969)*Cadeirante/30*FQ$4+(BI966+BI967+BI968+BK966+BK967+BK968)*Percapita/30*FQ$4)+IF(BI969+BK969&gt;=11,Fixo/30*FQ$4+(BI969+BK969-10)*Crechee/30*FQ$4,0),IF(C966=2,IF(BJ966+BJ967+BJ968+BJ969+BL966+BL967+BL968+BL969=1,Cadeirante/30*FQ$4,IF(BJ966+BJ967+BJ968+BJ969+BL966+BL967+BL968+BL969=2,Fixo/30*FQ$4,IF(BJ966+BJ967+BJ968+BJ969+BL966+BL967+BL968+BL969&gt;2,Fixo/30*FQ$4+(BJ966+BJ967+BJ968+BJ969+BL966+BL967+BL968+BL969-2)*Cadeirante/30*FQ$4)))+(BI966+BI967+BI968+BK966+BK967+BK968)*Percapita/30*FQ$4+(BI969+BK969)*Crechee/30*FQ$4,IF(C966=1,IF(BI966+BI967+BI968+BJ966+BJ967+BJ968+BK966+BK967+BK968+BL966+BL967+BL968&lt;=15,(BI966+BI967+BI968+BK966+BK967+BK968)*Percapita/30*FQ$4,IF(BI966+BI967+BI968+BJ966+BJ967+BJ968+BK966+BK967+BK968+BL966+BL967+BL968&gt;=16,Fixo/30*FQ$4+(BI966+BI967+BI968+BJ966+BJ967+BJ968+BK966+BK967+BK968+BL966+BL967-16)*Percapita/30*FQ$4))))))</f>
        <v>0</v>
      </c>
      <c r="FR966" s="177">
        <f>IF(C966=4,SUM(BM966+BM967+BM968+BO966+BO967+BO968)*Percapita/30*FR$4+(BN966+BN967+BN968+BP966+BP967+BP968)*Cadeirante/30*FR$4,IF(C966=3,IF(BM969+BO969=10,Fixo/30*FR$4+(BM966+BM967+BM968+BO966+BO967+BO968)*Percapita/30*FR$4+(BN969+BP969)*Cadeirante/30*FR$4,IF(BM969+BO969&lt;=9,(BM969+BO969)*Crechee/30*FR$4)+(BN969+BP969)*Cadeirante/30*FR$4+(BM966+BM967+BM968+BO966+BO967+BO968)*Percapita/30*FR$4)+IF(BM969+BO969&gt;=11,Fixo/30*FR$4+(BM969+BO969-10)*Crechee/30*FR$4,0),IF(C966=2,IF(BN966+BN967+BN968+BN969+BP966+BP967+BP968+BP969=1,Cadeirante/30*FR$4,IF(BN966+BN967+BN968+BN969+BP966+BP967+BP968+BP969=2,Fixo/30*FR$4,IF(BN966+BN967+BN968+BN969+BP966+BP967+BP968+BP969&gt;2,Fixo/30*FR$4+(BN966+BN967+BN968+BN969+BP966+BP967+BP968+BP969-2)*Cadeirante/30*FR$4)))+(BM966+BM967+BM968+BO966+BO967+BO968)*Percapita/30*FR$4+(BM969+BO969)*Crechee/30*FR$4,IF(C966=1,IF(BM966+BM967+BM968+BN966+BN967+BN968+BO966+BO967+BO968+BP966+BP967+BP968&lt;=15,(BM966+BM967+BM968+BO966+BO967+BO968)*Percapita/30*FR$4,IF(BM966+BM967+BM968+BN966+BN967+BN968+BO966+BO967+BO968+BP966+BP967+BP968&gt;=16,Fixo/30*FR$4+(BM966+BM967+BM968+BN966+BN967+BN968+BO966+BO967+BO968+BP966+BP967-16)*Percapita/30*FR$4))))))</f>
        <v>0</v>
      </c>
      <c r="FS966" s="177">
        <f>IF(C966=4,SUM(BQ966+BQ967+BQ968+BS966+BS967+BS968)*Percapita/30*FS$4+(BR966+BR967+BR968+BT966+BT967+BT968)*Cadeirante/30*FS$4,IF(C966=3,IF(BQ969+BS969=10,Fixo/30*FS$4+(BQ966+BQ967+BQ968+BS966+BS967+BS968)*Percapita/30*FS$4+(BR969+BT969)*Cadeirante/30*FS$4,IF(BQ969+BS969&lt;=9,(BQ969+BS969)*Crechee/30*FS$4)+(BR969+BT969)*Cadeirante/30*FS$4+(BQ966+BQ967+BQ968+BS966+BS967+BS968)*Percapita/30*FS$4)+IF(BQ969+BS969&gt;=11,Fixo/30*FS$4+(BQ969+BS969-10)*Crechee/30*FS$4,0),IF(C966=2,IF(BR966+BR967+BR968+BR969+BT966+BT967+BT968+BT969=1,Cadeirante/30*FS$4,IF(BR966+BR967+BR968+BR969+BT966+BT967+BT968+BT969=2,Fixo/30*FS$4,IF(BR966+BR967+BR968+BR969+BT966+BT967+BT968+BT969&gt;2,Fixo/30*FS$4+(BR966+BR967+BR968+BR969+BT966+BT967+BT968+BT969-2)*Cadeirante/30*FS$4)))+(BQ966+BQ967+BQ968+BS966+BS967+BS968)*Percapita/30*FS$4+(BQ969+BS969)*Crechee/30*FS$4,IF(C966=1,IF(BQ966+BQ967+BQ968+BR966+BR967+BR968+BS966+BS967+BS968+BT966+BT967+BT968&lt;=15,(BQ966+BQ967+BQ968+BS966+BS967+BS968)*Percapita/30*FS$4,IF(BQ966+BQ967+BQ968+BR966+BR967+BR968+BS966+BS967+BS968+BT966+BT967+BT968&gt;=16,Fixo/30*FS$4+(BQ966+BQ967+BQ968+BR966+BR967+BR968+BS966+BS967+BS968+BT966+BT967-16)*Percapita/30*FS$4))))))</f>
        <v>0</v>
      </c>
      <c r="FT966" s="177">
        <f>IF(C966=4,SUM(BU966+BU967+BU968+BW966+BW967+BW968)*Percapita/30*FT$4+(BV966+BV967+BV968+BX966+BX967+BX968)*Cadeirante/30*FT$4,IF(C966=3,IF(BU969+BW969=10,Fixo/30*FT$4+(BU966+BU967+BU968+BW966+BW967+BW968)*Percapita/30*FT$4+(BV969+BX969)*Cadeirante/30*FT$4,IF(BU969+BW969&lt;=9,(BU969+BW969)*Crechee/30*FT$4)+(BV969+BX969)*Cadeirante/30*FT$4+(BU966+BU967+BU968+BW966+BW967+BW968)*Percapita/30*FT$4)+IF(BU969+BW969&gt;=11,Fixo/30*FT$4+(BU969+BW969-10)*Crechee/30*FT$4,0),IF(C966=2,IF(BV966+BV967+BV968+BV969+BX966+BX967+BX968+BX969=1,Cadeirante/30*FT$4,IF(BV966+BV967+BV968+BV969+BX966+BX967+BX968+BX969=2,Fixo/30*FT$4,IF(BV966+BV967+BV968+BV969+BX966+BX967+BX968+BX969&gt;2,Fixo/30*FT$4+(BV966+BV967+BV968+BV969+BX966+BX967+BX968+BX969-2)*Cadeirante/30*FT$4)))+(BU966+BU967+BU968+BW966+BW967+BW968)*Percapita/30*FT$4+(BU969+BW969)*Crechee/30*FT$4,IF(C966=1,IF(BU966+BU967+BU968+BV966+BV967+BV968+BW966+BW967+BW968+BX966+BX967+BX968&lt;=15,(BU966+BU967+BU968+BW966+BW967+BW968)*Percapita/30*FT$4,IF(BU966+BU967+BU968+BV966+BV967+BV968+BW966+BW967+BW968+BX966+BX967+BX968&gt;=16,Fixo/30*FT$4+(BU966+BU967+BU968+BV966+BV967+BV968+BW966+BW967+BW968+BX966+BX967-16)*Percapita/30*FT$4))))))</f>
        <v>0</v>
      </c>
      <c r="FU966" s="177">
        <f>IF(C966=4,SUM(BY966+BY967+BY968+CA966+CA967+CA968)*Percapita/30*FU$4+(BZ966+BZ967+BZ968+CB966+CB967+CB968)*Cadeirante/30*FU$4,IF(C966=3,IF(BY969+CA969=10,Fixo/30*FU$4+(BY966+BY967+BY968+CA966+CA967+CA968)*Percapita/30*FU$4+(BZ969+CB969)*Cadeirante/30*FU$4,IF(BY969+CA969&lt;=9,(BY969+CA969)*Crechee/30*FU$4)+(BZ969+CB969)*Cadeirante/30*FU$4+(BY966+BY967+BY968+CA966+CA967+CA968)*Percapita/30*FU$4)+IF(BY969+CA969&gt;=11,Fixo/30*FU$4+(BY969+CA969-10)*Crechee/30*FU$4,0),IF(C966=2,IF(BZ966+BZ967+BZ968+BZ969+CB966+CB967+CB968+CB969=1,Cadeirante/30*FU$4,IF(BZ966+BZ967+BZ968+BZ969+CB966+CB967+CB968+CB969=2,Fixo/30*FU$4,IF(BZ966+BZ967+BZ968+BZ969+CB966+CB967+CB968+CB969&gt;2,Fixo/30*FU$4+(BZ966+BZ967+BZ968+BZ969+CB966+CB967+CB968+CB969-2)*Cadeirante/30*FU$4)))+(BY966+BY967+BY968+CA966+CA967+CA968)*Percapita/30*FU$4+(BY969+CA969)*Crechee/30*FU$4,IF(C966=1,IF(BY966+BY967+BY968+BZ966+BZ967+BZ968+CA966+CA967+CA968+CB966+CB967+CB968&lt;=15,(BY966+BY967+BY968+CA966+CA967+CA968)*Percapita/30*FU$4,IF(BY966+BY967+BY968+BZ966+BZ967+BZ968+CA966+CA967+CA968+CB966+CB967+CB968&gt;=16,Fixo/30*FU$4+(BY966+BY967+BY968+BZ966+BZ967+BZ968+CA966+CA967+CA968+CB966+CB967-16)*Percapita/30*FU$4))))))</f>
        <v>0</v>
      </c>
      <c r="FV966" s="177">
        <f>IF(C966=4,SUM(CC966+CC967+CC968+CE966+CE967+CE968)*Percapita/30*FV$4+(CD966+CD967+CD968+CF966+CF967+CF968)*Cadeirante/30*FV$4,IF(C966=3,IF(CC969+CE969=10,Fixo/30*FV$4+(CC966+CC967+CC968+CE966+CE967+CE968)*Percapita/30*FV$4+(CD969+CF969)*Cadeirante/30*FV$4,IF(CC969+CE969&lt;=9,(CC969+CE969)*Crechee/30*FV$4)+(CD969+CF969)*Cadeirante/30*FV$4+(CC966+CC967+CC968+CE966+CE967+CE968)*Percapita/30*FV$4)+IF(CC969+CE969&gt;=11,Fixo/30*FV$4+(CC969+CE969-10)*Crechee/30*FV$4,0),IF(C966=2,IF(CD966+CD967+CD968+CD969+CF966+CF967+CF968+CF969=1,Cadeirante/30*FV$4,IF(CD966+CD967+CD968+CD969+CF966+CF967+CF968+CF969=2,Fixo/30*FV$4,IF(CD966+CD967+CD968+CD969+CF966+CF967+CF968+CF969&gt;2,Fixo/30*FV$4+(CD966+CD967+CD968+CD969+CF966+CF967+CF968+CF969-2)*Cadeirante/30*FV$4)))+(CC966+CC967+CC968+CE966+CE967+CE968)*Percapita/30*FV$4+(CC969+CE969)*Crechee/30*FV$4,IF(C966=1,IF(CC966+CC967+CC968+CD966+CD967+CD968+CE966+CE967+CE968+CF966+CF967+CF968&lt;=15,(CC966+CC967+CC968+CE966+CE967+CE968)*Percapita/30*FV$4,IF(CC966+CC967+CC968+CD966+CD967+CD968+CE966+CE967+CE968+CF966+CF967+CF968&gt;=16,Fixo/30*FV$4+(CC966+CC967+CC968+CD966+CD967+CD968+CE966+CE967+CE968+CF966+CF967-16)*Percapita/30*FV$4))))))</f>
        <v>0</v>
      </c>
      <c r="FW966" s="177">
        <f>IF(C966=4,SUM(CG966+CG967+CG968+CI966+CI967+CI968)*Percapita/30*FW$4+(CH966+CH967+CH968+CJ966+CJ967+CJ968)*Cadeirante/30*FW$4,IF(C966=3,IF(CG969+CI969=10,Fixo/30*FW$4+(CG966+CG967+CG968+CI966+CI967+CI968)*Percapita/30*FW$4+(CH969+CJ969)*Cadeirante/30*FW$4,IF(CG969+CI969&lt;=9,(CG969+CI969)*Crechee/30*FW$4)+(CH969+CJ969)*Cadeirante/30*FW$4+(CG966+CG967+CG968+CI966+CI967+CI968)*Percapita/30*FW$4)+IF(CG969+CI969&gt;=11,Fixo/30*FW$4+(CG969+CI969-10)*Crechee/30*FW$4,0),IF(C966=2,IF(CH966+CH967+CH968+CH969+CJ966+CJ967+CJ968+CJ969=1,Cadeirante/30*FW$4,IF(CH966+CH967+CH968+CH969+CJ966+CJ967+CJ968+CJ969=2,Fixo/30*FW$4,IF(CH966+CH967+CH968+CH969+CJ966+CJ967+CJ968+CJ969&gt;2,Fixo/30*FW$4+(CH966+CH967+CH968+CH969+CJ966+CJ967+CJ968+CJ969-2)*Cadeirante/30*FW$4)))+(CG966+CG967+CG968+CI966+CI967+CI968)*Percapita/30*FW$4+(CG969+CI969)*Crechee/30*FW$4,IF(C966=1,IF(CG966+CG967+CG968+CH966+CH967+CH968+CI966+CI967+CI968+CJ966+CJ967+CJ968&lt;=15,(CG966+CG967+CG968+CI966+CI967+CI968)*Percapita/30*FW$4,IF(CG966+CG967+CG968+CH966+CH967+CH968+CI966+CI967+CI968+CJ966+CJ967+CJ968&gt;=16,Fixo/30*FW$4+(CG966+CG967+CG968+CH966+CH967+CH968+CI966+CI967+CI968+CJ966+CJ967-16)*Percapita/30*FW$4))))))</f>
        <v>0</v>
      </c>
      <c r="FX966" s="177">
        <f>IF(C966=4,SUM(CK966+CK967+CK968+CM966+CM967+CM968)*Percapita/30*FX$4+(CL966+CL967+CL968+CN966+CN967+CN968)*Cadeirante/30*FX$4,IF(C966=3,IF(CK969+CM969=10,Fixo/30*FX$4+(CK966+CK967+CK968+CM966+CM967+CM968)*Percapita/30*FX$4+(CL969+CN969)*Cadeirante/30*FX$4,IF(CK969+CM969&lt;=9,(CK969+CM969)*Crechee/30*FX$4)+(CL969+CN969)*Cadeirante/30*FX$4+(CK966+CK967+CK968+CM966+CM967+CM968)*Percapita/30*FX$4)+IF(CK969+CM969&gt;=11,Fixo/30*FX$4+(CK969+CM969-10)*Crechee/30*FX$4,0),IF(C966=2,IF(CL966+CL967+CL968+CL969+CN966+CN967+CN968+CN969=1,Cadeirante/30*FX$4,IF(CL966+CL967+CL968+CL969+CN966+CN967+CN968+CN969=2,Fixo/30*FX$4,IF(CL966+CL967+CL968+CL969+CN966+CN967+CN968+CN969&gt;2,Fixo/30*FX$4+(CL966+CL967+CL968+CL969+CN966+CN967+CN968+CN969-2)*Cadeirante/30*FX$4)))+(CK966+CK967+CK968+CM966+CM967+CM968)*Percapita/30*FX$4+(CK969+CM969)*Crechee/30*FX$4,IF(C966=1,IF(CK966+CK967+CK968+CL966+CL967+CL968+CM966+CM967+CM968+CN966+CN967+CN968&lt;=15,(CK966+CK967+CK968+CM966+CM967+CM968)*Percapita/30*FX$4,IF(CK966+CK967+CK968+CL966+CL967+CL968+CM966+CM967+CM968+CN966+CN967+CN968&gt;=16,Fixo/30*FX$4+(CK966+CK967+CK968+CL966+CL967+CL968+CM966+CM967+CM968+CN966+CN967-16)*Percapita/30*FX$4))))))</f>
        <v>0</v>
      </c>
      <c r="FY966" s="177">
        <f>IF(C966=4,SUM(CO966+CO967+CO968+CQ966+CQ967+CQ968)*Percapita/30*FY$4+(CP966+CP967+CP968+CR966+CR967+CR968)*Cadeirante/30*FY$4,IF(C966=3,IF(CO969+CQ969=10,Fixo/30*FY$4+(CO966+CO967+CO968+CQ966+CQ967+CQ968)*Percapita/30*FY$4+(CP969+CR969)*Cadeirante/30*FY$4,IF(CO969+CQ969&lt;=9,(CO969+CQ969)*Crechee/30*FY$4)+(CP969+CR969)*Cadeirante/30*FY$4+(CO966+CO967+CO968+CQ966+CQ967+CQ968)*Percapita/30*FY$4)+IF(CO969+CQ969&gt;=11,Fixo/30*FY$4+(CO969+CQ969-10)*Crechee/30*FY$4,0),IF(C966=2,IF(CP966+CP967+CP968+CP969+CR966+CR967+CR968+CR969=1,Cadeirante/30*FY$4,IF(CP966+CP967+CP968+CP969+CR966+CR967+CR968+CR969=2,Fixo/30*FY$4,IF(CP966+CP967+CP968+CP969+CR966+CR967+CR968+CR969&gt;2,Fixo/30*FY$4+(CP966+CP967+CP968+CP969+CR966+CR967+CR968+CR969-2)*Cadeirante/30*FY$4)))+(CO966+CO967+CO968+CQ966+CQ967+CQ968)*Percapita/30*FY$4+(CO969+CQ969)*Crechee/30*FY$4,IF(C966=1,IF(CO966+CO967+CO968+CP966+CP967+CP968+CQ966+CQ967+CQ968+CR966+CR967+CR968&lt;=15,(CO966+CO967+CO968+CQ966+CQ967+CQ968)*Percapita/30*FY$4,IF(CO966+CO967+CO968+CP966+CP967+CP968+CQ966+CQ967+CQ968+CR966+CR967+CR968&gt;=16,Fixo/30*FY$4+(CO966+CO967+CO968+CP966+CP967+CP968+CQ966+CQ967+CQ968+CR966+CR967-16)*Percapita/30*FY$4))))))</f>
        <v>0</v>
      </c>
      <c r="FZ966" s="177">
        <f>IF(C966=4,SUM(CS966+CS967+CS968+CU966+CU967+CU968)*Percapita/30*FZ$4+(CT966+CT967+CT968+CV966+CV967+CV968)*Cadeirante/30*FZ$4,IF(C966=3,IF(CS969+CU969=10,Fixo/30*FZ$4+(CS966+CS967+CS968+CU966+CU967+CU968)*Percapita/30*FZ$4+(CT969+CV969)*Cadeirante/30*FZ$4,IF(CS969+CU969&lt;=9,(CS969+CU969)*Crechee/30*FZ$4)+(CT969+CV969)*Cadeirante/30*FZ$4+(CS966+CS967+CS968+CU966+CU967+CU968)*Percapita/30*FZ$4)+IF(CS969+CU969&gt;=11,Fixo/30*FZ$4+(CS969+CU969-10)*Crechee/30*FZ$4,0),IF(C966=2,IF(CT966+CT967+CT968+CT969+CV966+CV967+CV968+CV969=1,Cadeirante/30*FZ$4,IF(CT966+CT967+CT968+CT969+CV966+CV967+CV968+CV969=2,Fixo/30*FZ$4,IF(CT966+CT967+CT968+CT969+CV966+CV967+CV968+CV969&gt;2,Fixo/30*FZ$4+(CT966+CT967+CT968+CT969+CV966+CV967+CV968+CV969-2)*Cadeirante/30*FZ$4)))+(CS966+CS967+CS968+CU966+CU967+CU968)*Percapita/30*FZ$4+(CS969+CU969)*Crechee/30*FZ$4,IF(C966=1,IF(CS966+CS967+CS968+CT966+CT967+CT968+CU966+CU967+CU968+CV966+CV967+CV968&lt;=15,(CS966+CS967+CS968+CU966+CU967+CU968)*Percapita/30*FZ$4,IF(CS966+CS967+CS968+CT966+CT967+CT968+CU966+CU967+CU968+CV966+CV967+CV968&gt;=16,Fixo/30*FZ$4+(CS966+CS967+CS968+CT966+CT967+CT968+CU966+CU967+CU968+CV966+CV967-16)*Percapita/30*FZ$4))))))</f>
        <v>0</v>
      </c>
      <c r="GA966" s="177">
        <f>IF(C966=4,SUM(CW966+CW967+CW968+CY966+CY967+CY968)*Percapita/30*GA$4+(CX966+CX967+CX968+CZ966+CZ967+CZ968)*Cadeirante/30*GA$4,IF(C966=3,IF(CW969+CY969=10,Fixo/30*GA$4+(CW966+CW967+CW968+CY966+CY967+CY968)*Percapita/30*GA$4+(CX969+CZ969)*Cadeirante/30*GA$4,IF(CW969+CY969&lt;=9,(CW969+CY969)*Crechee/30*GA$4)+(CX969+CZ969)*Cadeirante/30*GA$4+(CW966+CW967+CW968+CY966+CY967+CY968)*Percapita/30*GA$4)+IF(CW969+CY969&gt;=11,Fixo/30*GA$4+(CW969+CY969-10)*Crechee/30*GA$4,0),IF(C966=2,IF(CX966+CX967+CX968+CX969+CZ966+CZ967+CZ968+CZ969=1,Cadeirante/30*GA$4,IF(CX966+CX967+CX968+CX969+CZ966+CZ967+CZ968+CZ969=2,Fixo/30*GA$4,IF(CX966+CX967+CX968+CX969+CZ966+CZ967+CZ968+CZ969&gt;2,Fixo/30*GA$4+(CX966+CX967+CX968+CX969+CZ966+CZ967+CZ968+CZ969-2)*Cadeirante/30*GA$4)))+(CW966+CW967+CW968+CY966+CY967+CY968)*Percapita/30*GA$4+(CW969+CY969)*Crechee/30*GA$4,IF(C966=1,IF(CW966+CW967+CW968+CX966+CX967+CX968+CY966+CY967+CY968+CZ966+CZ967+CZ968&lt;=15,(CW966+CW967+CW968+CY966+CY967+CY968)*Percapita/30*GA$4,IF(CW966+CW967+CW968+CX966+CX967+CX968+CY966+CY967+CY968+CZ966+CZ967+CZ968&gt;=16,Fixo/30*GA$4+(CW966+CW967+CW968+CX966+CX967+CX968+CY966+CY967+CY968+CZ966+CZ967-16)*Percapita/30*GA$4))))))</f>
        <v>0</v>
      </c>
      <c r="GB966" s="177">
        <f>IF(C966=4,SUM(DA966+DA967+DA968+DC966+DC967+DC968)*Percapita/30*GB$4+(DB966+DB967+DB968+DD966+DD967+DD968)*Cadeirante/30*GB$4,IF(C966=3,IF(DA969+DC969=10,Fixo/30*GB$4+(DA966+DA967+DA968+DC966+DC967+DC968)*Percapita/30*GB$4+(DB969+DD969)*Cadeirante/30*GB$4,IF(DA969+DC969&lt;=9,(DA969+DC969)*Crechee/30*GB$4)+(DB969+DD969)*Cadeirante/30*GB$4+(DA966+DA967+DA968+DC966+DC967+DC968)*Percapita/30*GB$4)+IF(DA969+DC969&gt;=11,Fixo/30*GB$4+(DA969+DC969-10)*Crechee/30*GB$4,0),IF(C966=2,IF(DB966+DB967+DB968+DB969+DD966+DD967+DD968+DD969=1,Cadeirante/30*GB$4,IF(DB966+DB967+DB968+DB969+DD966+DD967+DD968+DD969=2,Fixo/30*GB$4,IF(DB966+DB967+DB968+DB969+DD966+DD967+DD968+DD969&gt;2,Fixo/30*GB$4+(DB966+DB967+DB968+DB969+DD966+DD967+DD968+DD969-2)*Cadeirante/30*GB$4)))+(DA966+DA967+DA968+DC966+DC967+DC968)*Percapita/30*GB$4+(DA969+DC969)*Crechee/30*GB$4,IF(C966=1,IF(DA966+DA967+DA968+DB966+DB967+DB968+DC966+DC967+DC968+DD966+DD967+DD968&lt;=15,(DA966+DA967+DA968+DC966+DC967+DC968)*Percapita/30*GB$4,IF(DA966+DA967+DA968+DB966+DB967+DB968+DC966+DC967+DC968+DD966+DD967+DD968&gt;=16,Fixo/30*GB$4+(DA966+DA967+DA968+DB966+DB967+DB968+DC966+DC967+DC968+DD966+DD967-16)*Percapita/30*GB$4))))))</f>
        <v>0</v>
      </c>
      <c r="GC966" s="177">
        <f>IF(C966=4,SUM(DE966+DE967+DE968+DG966+DG967+DG968)*Percapita/30*GC$4+(DF966+DF967+DF968+DH966+DH967+DH968)*Cadeirante/30*GC$4,IF(C966=3,IF(DE969+DG969=10,Fixo/30*GC$4+(DE966+DE967+DE968+DG966+DG967+DG968)*Percapita/30*GC$4+(DF969+DH969)*Cadeirante/30*GC$4,IF(DE969+DG969&lt;=9,(DE969+DG969)*Crechee/30*GC$4)+(DF969+DH969)*Cadeirante/30*GC$4+(DE966+DE967+DE968+DG966+DG967+DG968)*Percapita/30*GC$4)+IF(DE969+DG969&gt;=11,Fixo/30*GC$4+(DE969+DG969-10)*Crechee/30*GC$4,0),IF(C966=2,IF(DF966+DF967+DF968+DF969+DH966+DH967+DH968+DH969=1,Cadeirante/30*GC$4,IF(DF966+DF967+DF968+DF969+DH966+DH967+DH968+DH969=2,Fixo/30*GC$4,IF(DF966+DF967+DF968+DF969+DH966+DH967+DH968+DH969&gt;2,Fixo/30*GC$4+(DF966+DF967+DF968+DF969+DH966+DH967+DH968+DH969-2)*Cadeirante/30*GC$4)))+(DE966+DE967+DE968+DG966+DG967+DG968)*Percapita/30*GC$4+(DE969+DG969)*Crechee/30*GC$4,IF(C966=1,IF(DE966+DE967+DE968+DF966+DF967+DF968+DG966+DG967+DG968+DH966+DH967+DH968&lt;=15,(DE966+DE967+DE968+DG966+DG967+DG968)*Percapita/30*GC$4,IF(DE966+DE967+DE968+DF966+DF967+DF968+DG966+DG967+DG968+DH966+DH967+DH968&gt;=16,Fixo/30*GC$4+(DE966+DE967+DE968+DF966+DF967+DF968+DG966+DG967+DG968+DH966+DH967-16)*Percapita/30*GC$4))))))</f>
        <v>0</v>
      </c>
      <c r="GD966" s="177">
        <f>IF(C966=4,SUM(DI966+DI967+DI968+DK966+DK967+DK968)*Percapita/30*GD$4+(DJ966+DJ967+DJ968+DL966+DL967+DL968)*Cadeirante/30*GD$4,IF(C966=3,IF(DI969+DK969=10,Fixo/30*GD$4+(DI966+DI967+DI968+DK966+DK967+DK968)*Percapita/30*GD$4+(DJ969+DL969)*Cadeirante/30*GD$4,IF(DI969+DK969&lt;=9,(DI969+DK969)*Crechee/30*GD$4)+(DJ969+DL969)*Cadeirante/30*GD$4+(DI966+DI967+DI968+DK966+DK967+DK968)*Percapita/30*GD$4)+IF(DI969+DK969&gt;=11,Fixo/30*GD$4+(DI969+DK969-10)*Crechee/30*GD$4,0),IF(C966=2,IF(DJ966+DJ967+DJ968+DJ969+DL966+DL967+DL968+DL969=1,Cadeirante/30*GD$4,IF(DJ966+DJ967+DJ968+DJ969+DL966+DL967+DL968+DL969=2,Fixo/30*GD$4,IF(DJ966+DJ967+DJ968+DJ969+DL966+DL967+DL968+DL969&gt;2,Fixo/30*GD$4+(DJ966+DJ967+DJ968+DJ969+DL966+DL967+DL968+DL969-2)*Cadeirante/30*GD$4)))+(DI966+DI967+DI968+DK966+DK967+DK968)*Percapita/30*GD$4+(DI969+DK969)*Crechee/30*GD$4,IF(C966=1,IF(DI966+DI967+DI968+DJ966+DJ967+DJ968+DK966+DK967+DK968+DL966+DL967+DL968&lt;=15,(DI966+DI967+DI968+DK966+DK967+DK968)*Percapita/30*GD$4,IF(DI966+DI967+DI968+DJ966+DJ967+DJ968+DK966+DK967+DK968+DL966+DL967+DL968&gt;=16,Fixo/30*GD$4+(DI966+DI967+DI968+DJ966+DJ967+DJ968+DK966+DK967+DK968+DL966+DL967-16)*Percapita/30*GD$4))))))</f>
        <v>0</v>
      </c>
      <c r="GE966" s="177">
        <f>IF(C966=4,SUM(DM966+DM967+DM968+DO966+DO967+DO968)*Percapita/30*GE$4+(DN966+DN967+DN968+DP966+DP967+DP968)*Cadeirante/30*GE$4,IF(C966=3,IF(DM969+DO969=10,Fixo/30*GE$4+(DM966+DM967+DM968+DO966+DO967+DO968)*Percapita/30*GE$4+(DN969+DP969)*Cadeirante/30*GE$4,IF(DM969+DO969&lt;=9,(DM969+DO969)*Crechee/30*GE$4)+(DN969+DP969)*Cadeirante/30*GE$4+(DM966+DM967+DM968+DO966+DO967+DO968)*Percapita/30*GE$4)+IF(DM969+DO969&gt;=11,Fixo/30*GE$4+(DM969+DO969-10)*Crechee/30*GE$4,0),IF(C966=2,IF(DN966+DN967+DN968+DN969+DP966+DP967+DP968+DP969=1,Cadeirante/30*GE$4,IF(DN966+DN967+DN968+DN969+DP966+DP967+DP968+DP969=2,Fixo/30*GE$4,IF(DN966+DN967+DN968+DN969+DP966+DP967+DP968+DP969&gt;2,Fixo/30*GE$4+(DN966+DN967+DN968+DN969+DP966+DP967+DP968+DP969-2)*Cadeirante/30*GE$4)))+(DM966+DM967+DM968+DO966+DO967+DO968)*Percapita/30*GE$4+(DM969+DO969)*Crechee/30*GE$4,IF(C966=1,IF(DM966+DM967+DM968+DN966+DN967+DN968+DO966+DO967+DO968+DP966+DP967+DP968&lt;=15,(DM966+DM967+DM968+DO966+DO967+DO968)*Percapita/30*GE$4,IF(DM966+DM967+DM968+DN966+DN967+DN968+DO966+DO967+DO968+DP966+DP967+DP968&gt;=16,Fixo/30*GE$4+(DM966+DM967+DM968+DN966+DN967+DN968+DO966+DO967+DO968+DP966+DP967-16)*Percapita/30*GE$4))))))</f>
        <v>0</v>
      </c>
      <c r="GF966" s="177">
        <f>IF(C966=4,SUM(DQ966+DQ967+DQ968+DS966+DS967+DS968)*Percapita/30*GF$4+(DR966+DR967+DR968+DT966+DT967+DT968)*Cadeirante/30*GF$4,IF(C966=3,IF(DQ969+DS969=10,Fixo/30*GF$4+(DQ966+DQ967+DQ968+DS966+DS967+DS968)*Percapita/30*GF$4+(DR969+DT969)*Cadeirante/30*GF$4,IF(DQ969+DS969&lt;=9,(DQ969+DS969)*Crechee/30*GF$4)+(DR969+DT969)*Cadeirante/30*GF$4+(DQ966+DQ967+DQ968+DS966+DS967+DS968)*Percapita/30*GF$4)+IF(DQ969+DS969&gt;=11,Fixo/30*GF$4+(DQ969+DS969-10)*Crechee/30*GF$4,0),IF(C966=2,IF(DR966+DR967+DR968+DR969+DT966+DT967+DT968+DT969=1,Cadeirante/30*GF$4,IF(DR966+DR967+DR968+DR969+DT966+DT967+DT968+DT969=2,Fixo/30*GF$4,IF(DR966+DR967+DR968+DR969+DT966+DT967+DT968+DT969&gt;2,Fixo/30*GF$4+(DR966+DR967+DR968+DR969+DT966+DT967+DT968+DT969-2)*Cadeirante/30*GF$4)))+(DQ966+DQ967+DQ968+DS966+DS967+DS968)*Percapita/30*GF$4+(DQ969+DS969)*Crechee/30*GF$4,IF(C966=1,IF(DQ966+DQ967+DQ968+DR966+DR967+DR968+DS966+DS967+DS968+DT966+DT967+DT968&lt;=15,(DQ966+DQ967+DQ968+DS966+DS967+DS968)*Percapita/30*GF$4,IF(DQ966+DQ967+DQ968+DR966+DR967+DR968+DS966+DS967+DS968+DT966+DT967+DT968&gt;=16,Fixo/30*GF$4+(DQ966+DQ967+DQ968+DR966+DR967+DR968+DS966+DS967+DS968+DT966+DT967-16)*Percapita/30*GF$4))))))</f>
        <v>0</v>
      </c>
      <c r="GG966" s="177">
        <f>IF(C966=4,SUM(DU966+DU967+DU968+DW966+DW967+DW968)*Percapita/30*GG$4+(DV966+DV967+DV968+DX966+DX967+DX968)*Cadeirante/30*GG$4,IF(C966=3,IF(DU969+DW969=10,Fixo/30*GG$4+(DU966+DU967+DU968+DW966+DW967+DW968)*Percapita/30*GG$4+(DV969+DX969)*Cadeirante/30*GG$4,IF(DU969+DW969&lt;=9,(DU969+DW969)*Crechee/30*GG$4)+(DV969+DX969)*Cadeirante/30*GG$4+(DU966+DU967+DU968+DW966+DW967+DW968)*Percapita/30*GG$4)+IF(DU969+DW969&gt;=11,Fixo/30*GG$4+(DU969+DW969-10)*Crechee/30*GG$4,0),IF(C966=2,IF(DV966+DV967+DV968+DV969+DX966+DX967+DX968+DX969=1,Cadeirante/30*GG$4,IF(DV966+DV967+DV968+DV969+DX966+DX967+DX968+DX969=2,Fixo/30*GG$4,IF(DV966+DV967+DV968+DV969+DX966+DX967+DX968+DX969&gt;2,Fixo/30*GG$4+(DV966+DV967+DV968+DV969+DX966+DX967+DX968+DX969-2)*Cadeirante/30*GG$4)))+(DU966+DU967+DU968+DW966+DW967+DW968)*Percapita/30*GG$4+(DU969+DW969)*Crechee/30*GG$4,IF(C966=1,IF(DU966+DU967+DU968+DV966+DV967+DV968+DW966+DW967+DW968+DX966+DX967+DX968&lt;=15,(DU966+DU967+DU968+DW966+DW967+DW968)*Percapita/30*GG$4,IF(DU966+DU967+DU968+DV966+DV967+DV968+DW966+DW967+DW968+DX966+DX967+DX968&gt;=16,Fixo/30*GG$4+(DU966+DU967+DU968+DV966+DV967+DV968+DW966+DW967+DW968+DX966+DX967-16)*Percapita/30*GG$4))))))</f>
        <v>0</v>
      </c>
      <c r="GH966" s="177">
        <f>IF(C966=4,SUM(DY966+DY967+DY968+EA966+EA967+EA968)*Percapita/30*GH$4+(DZ966+DZ967+DZ968+EB966+EB967+EB968)*Cadeirante/30*GH$4,IF(C966=3,IF(DY969+EA969=10,Fixo/30*GH$4+(DY966+DY967+DY968+EA966+EA967+EA968)*Percapita/30*GH$4+(DZ969+EB969)*Cadeirante/30*GH$4,IF(DY969+EA969&lt;=9,(DY969+EA969)*Crechee/30*GH$4)+(DZ969+EB969)*Cadeirante/30*GH$4+(DY966+DY967+DY968+EA966+EA967+EA968)*Percapita/30*GH$4)+IF(DY969+EA969&gt;=11,Fixo/30*GH$4+(DY969+EA969-10)*Crechee/30*GH$4,0),IF(C966=2,IF(DZ966+DZ967+DZ968+DZ969+EB966+EB967+EB968+EB969=1,Cadeirante/30*GH$4,IF(DZ966+DZ967+DZ968+DZ969+EB966+EB967+EB968+EB969=2,Fixo/30*GH$4,IF(DZ966+DZ967+DZ968+DZ969+EB966+EB967+EB968+EB969&gt;2,Fixo/30*GH$4+(DZ966+DZ967+DZ968+DZ969+EB966+EB967+EB968+EB969-2)*Cadeirante/30*GH$4)))+(DY966+DY967+DY968+EA966+EA967+EA968)*Percapita/30*GH$4+(DY969+EA969)*Crechee/30*GH$4,IF(C966=1,IF(DY966+DY967+DY968+DZ966+DZ967+DZ968+EA966+EA967+EA968+EB966+EB967+EB968&lt;=15,(DY966+DY967+DY968+EA966+EA967+EA968)*Percapita/30*GH$4,IF(DY966+DY967+DY968+DZ966+DZ967+DZ968+EA966+EA967+EA968+EB966+EB967+EB968&gt;=16,Fixo/30*GH$4+(DY966+DY967+DY968+DZ966+DZ967+DZ968+EA966+EA967+EA968+EB966+EB967-16)*Percapita/30*GH$4))))))</f>
        <v>0</v>
      </c>
      <c r="GI966" s="177">
        <f>IF(C966=4,SUM(EC966+EC967+EC968+EE966+EE967+EE968)*Percapita/30*GI$4+(ED966+ED967+ED968+EF966+EF967+EF968)*Cadeirante/30*GI$4,IF(C966=3,IF(EC969+EE969=10,Fixo/30*GI$4+(EC966+EC967+EC968+EE966+EE967+EE968)*Percapita/30*GI$4+(ED969+EF969)*Cadeirante/30*GI$4,IF(EC969+EE969&lt;=9,(EC969+EE969)*Crechee/30*GI$4)+(ED969+EF969)*Cadeirante/30*GI$4+(EC966+EC967+EC968+EE966+EE967+EE968)*Percapita/30*GI$4)+IF(EC969+EE969&gt;=11,Fixo/30*GI$4+(EC969+EE969-10)*Crechee/30*GI$4,0),IF(C966=2,IF(ED966+ED967+ED968+ED969+EF966+EF967+EF968+EF969=1,Cadeirante/30*GI$4,IF(ED966+ED967+ED968+ED969+EF966+EF967+EF968+EF969=2,Fixo/30*GI$4,IF(ED966+ED967+ED968+ED969+EF966+EF967+EF968+EF969&gt;2,Fixo/30*GI$4+(ED966+ED967+ED968+ED969+EF966+EF967+EF968+EF969-2)*Cadeirante/30*GI$4)))+(EC966+EC967+EC968+EE966+EE967+EE968)*Percapita/30*GI$4+(EC969+EE969)*Crechee/30*GI$4,IF(C966=1,IF(EC966+EC967+EC968+ED966+ED967+ED968+EE966+EE967+EE968+EF966+EF967+EF968&lt;=15,(EC966+EC967+EC968+EE966+EE967+EE968)*Percapita/30*GI$4,IF(EC966+EC967+EC968+ED966+ED967+ED968+EE966+EE967+EE968+EF966+EF967+EF968&gt;=16,Fixo/30*GI$4+(EC966+EC967+EC968+ED966+ED967+ED968+EE966+EE967+EE968+EF966+EF967-16)*Percapita/30*GI$4))))))</f>
        <v>0</v>
      </c>
      <c r="GJ966" s="177">
        <f>IF(C966=4,SUM(EG966+EG967+EG968+EI966+EI967+EI968)*Percapita/30*GJ$4+(EH966+EH967+EH968+EJ966+EJ967+EJ968)*Cadeirante/30*GJ$4,IF(C966=3,IF(EG969+EI969=10,Fixo/30*GJ$4+(EG966+EG967+EG968+EI966+EI967+EI968)*Percapita/30*GJ$4+(EH969+EJ969)*Cadeirante/30*GJ$4,IF(EG969+EI969&lt;=9,(EG969+EI969)*Crechee/30*GJ$4)+(EH969+EJ969)*Cadeirante/30*GJ$4+(EG966+EG967+EG968+EI966+EI967+EI968)*Percapita/30*GJ$4)+IF(EG969+EI969&gt;=11,Fixo/30*GJ$4+(EG969+EI969-10)*Crechee/30*GJ$4,0),IF(C966=2,IF(EH966+EH967+EH968+EH969+EJ966+EJ967+EJ968+EJ969=1,Cadeirante/30*GJ$4,IF(EH966+EH967+EH968+EH969+EJ966+EJ967+EJ968+EJ969=2,Fixo/30*GJ$4,IF(EH966+EH967+EH968+EH969+EJ966+EJ967+EJ968+EJ969&gt;2,Fixo/30*GJ$4+(EH966+EH967+EH968+EH969+EJ966+EJ967+EJ968+EJ969-2)*Cadeirante/30*GJ$4)))+(EG966+EG967+EG968+EI966+EI967+EI968)*Percapita/30*GJ$4+(EG969+EI969)*Crechee/30*GJ$4,IF(C966=1,IF(EG966+EG967+EG968+EH966+EH967+EH968+EI966+EI967+EI968+EJ966+EJ967+EJ968&lt;=15,(EG966+EG967+EG968+EI966+EI967+EI968)*Percapita/30*GJ$4,IF(EG966+EG967+EG968+EH966+EH967+EH968+EI966+EI967+EI968+EJ966+EJ967+EJ968&gt;=16,Fixo/30*GJ$4+(EG966+EG967+EG968+EH966+EH967+EH968+EI966+EI967+EI968+EJ966+EJ967-16)*Percapita/30*GJ$4))))))</f>
        <v>0</v>
      </c>
      <c r="GK966" s="178"/>
      <c r="GL966" s="103">
        <f t="shared" si="1038"/>
        <v>0</v>
      </c>
      <c r="GM966" s="124"/>
      <c r="GN966" s="104">
        <f>SUMIF(V966:V969,"&lt;0")*Cadeirante/30*GN$4+SUMIF(X966:X969,"&lt;0")*Cadeirante/30*GN$4</f>
        <v>0</v>
      </c>
      <c r="GO966" s="104">
        <f>SUMIF(Z966:Z969,"&lt;0")*Cadeirante/30*GO$4+SUMIF(AB966:AB969,"&lt;0")*Cadeirante/30*GO$4</f>
        <v>0</v>
      </c>
      <c r="GP966" s="104">
        <f>SUMIF(AD966:AD969,"&lt;0")*Cadeirante/30*GP$4+SUMIF(AF966:AF969,"&lt;0")*Cadeirante/30*GP$4</f>
        <v>0</v>
      </c>
      <c r="GQ966" s="104">
        <f>SUMIF(AH966:AH969,"&lt;0")*Cadeirante/30*GQ$4+SUMIF(AJ966:AJ969,"&lt;0")*Cadeirante/30*GQ$4</f>
        <v>0</v>
      </c>
      <c r="GR966" s="104">
        <f>SUMIF(AL966:AL969,"&lt;0")*Cadeirante/30*GR$4+SUMIF(AN966:AN969,"&lt;0")*Cadeirante/30*GR$4</f>
        <v>0</v>
      </c>
      <c r="GS966" s="104">
        <f>SUMIF(AP966:AP969,"&lt;0")*Cadeirante/30*GS$4+SUMIF(AR966:AR969,"&lt;0")*Cadeirante/30*GS$4</f>
        <v>0</v>
      </c>
      <c r="GT966" s="104">
        <f>SUMIF(AT966:AT969,"&lt;0")*Cadeirante/30*GT$4+SUMIF(AV966:AV969,"&lt;0")*Cadeirante/30*GT$4</f>
        <v>0</v>
      </c>
      <c r="GU966" s="104">
        <f>SUMIF(AX966:AX969,"&lt;0")*Cadeirante/30*GU$4+SUMIF(AZ966:AZ969,"&lt;0")*Cadeirante/30*GU$4</f>
        <v>0</v>
      </c>
      <c r="GV966" s="104">
        <f>SUMIF(BB966:BB969,"&lt;0")*Cadeirante/30*GV$4+SUMIF(BD966:BD969,"&lt;0")*Cadeirante/30*GV$4</f>
        <v>0</v>
      </c>
      <c r="GW966" s="104">
        <f>SUMIF(BF966:BF969,"&lt;0")*Cadeirante/30*GW$4+SUMIF(BH966:BH969,"&lt;0")*Cadeirante/30*GW$4</f>
        <v>0</v>
      </c>
      <c r="GX966" s="104">
        <f>SUMIF(BJ966:BJ969,"&lt;0")*Cadeirante/30*GX$4+SUMIF(BL966:BL969,"&lt;0")*Cadeirante/30*GX$4</f>
        <v>0</v>
      </c>
      <c r="GY966" s="104">
        <f>SUMIF(BN966:BN969,"&lt;0")*Cadeirante/30*GY$4+SUMIF(BP966:BP969,"&lt;0")*Cadeirante/30*GY$4</f>
        <v>0</v>
      </c>
      <c r="GZ966" s="104">
        <f>SUMIF(BR966:BR969,"&lt;0")*Cadeirante/30*GZ$4+SUMIF(BT966:BT969,"&lt;0")*Cadeirante/30*GZ$4</f>
        <v>0</v>
      </c>
      <c r="HA966" s="104">
        <f>SUMIF(BV966:BV969,"&lt;0")*Cadeirante/30*HA$4+SUMIF(BX966:BX969,"&lt;0")*Cadeirante/30*HA$4</f>
        <v>0</v>
      </c>
      <c r="HB966" s="104">
        <f>SUMIF(BZ966:BZ969,"&lt;0")*Cadeirante/30*HB$4+SUMIF(CB966:CB969,"&lt;0")*Cadeirante/30*HB$4</f>
        <v>0</v>
      </c>
      <c r="HC966" s="104">
        <f>SUMIF(CD966:CD969,"&lt;0")*Cadeirante/30*HC$4+SUMIF(CF966:CF969,"&lt;0")*Cadeirante/30*HC$4</f>
        <v>0</v>
      </c>
      <c r="HD966" s="104">
        <f>SUMIF(CH966:CH969,"&lt;0")*Cadeirante/30*HD$4+SUMIF(CJ966:CJ969,"&lt;0")*Cadeirante/30*HD$4</f>
        <v>0</v>
      </c>
      <c r="HE966" s="104">
        <f>SUMIF(CL966:CL969,"&lt;0")*Cadeirante/30*HE$4+SUMIF(CN966:CN969,"&lt;0")*Cadeirante/30*HE$4</f>
        <v>0</v>
      </c>
      <c r="HF966" s="104">
        <f>SUMIF(CP966:CP969,"&lt;0")*Cadeirante/30*HF$4+SUMIF(CR966:CR969,"&lt;0")*Cadeirante/30*HF$4</f>
        <v>0</v>
      </c>
      <c r="HG966" s="104">
        <f>SUMIF(CT966:CT969,"&lt;0")*Cadeirante/30*HG$4+SUMIF(CV966:CV969,"&lt;0")*Cadeirante/30*HG$4</f>
        <v>0</v>
      </c>
      <c r="HH966" s="104">
        <f>SUMIF(CX966:CX969,"&lt;0")*Cadeirante/30*HH$4+SUMIF(CZ966:CZ969,"&lt;0")*Cadeirante/30*HH$4</f>
        <v>0</v>
      </c>
      <c r="HI966" s="104">
        <f>SUMIF(DB966:DB969,"&lt;0")*Cadeirante/30*HI$4+SUMIF(DD966:DD969,"&lt;0")*Cadeirante/30*HI$4</f>
        <v>0</v>
      </c>
      <c r="HJ966" s="104">
        <f>SUMIF(DF966:DF969,"&lt;0")*Cadeirante/30*HJ$4+SUMIF(DH966:DH969,"&lt;0")*Cadeirante/30*HJ$4</f>
        <v>0</v>
      </c>
      <c r="HK966" s="104">
        <f>SUMIF(DJ966:DJ969,"&lt;0")*Cadeirante/30*HK$4+SUMIF(DL966:DL969,"&lt;0")*Cadeirante/30*HK$4</f>
        <v>0</v>
      </c>
      <c r="HL966" s="104">
        <f>SUMIF(DN966:DN969,"&lt;0")*Cadeirante/30*HL$4+SUMIF(DP966:DP969,"&lt;0")*Cadeirante/30*HL$4</f>
        <v>0</v>
      </c>
      <c r="HM966" s="104">
        <f>SUMIF(DR966:DR969,"&lt;0")*Cadeirante/30*HM$4+SUMIF(DT966:DT969,"&lt;0")*Cadeirante/30*HM$4</f>
        <v>0</v>
      </c>
      <c r="HN966" s="104">
        <f>SUMIF(DV966:DV969,"&lt;0")*Cadeirante/30*HN$4+SUMIF(DX966:DX969,"&lt;0")*Cadeirante/30*HN$4</f>
        <v>0</v>
      </c>
      <c r="HO966" s="104">
        <f>SUMIF(DZ966:DZ969,"&lt;0")*Cadeirante/30*HO$4+SUMIF(EB966:EB969,"&lt;0")*Cadeirante/30*HO$4</f>
        <v>0</v>
      </c>
      <c r="HP966" s="104">
        <f>SUMIF(ED966:ED969,"&lt;0")*Cadeirante/30*HP$4+SUMIF(EF966:EF969,"&lt;0")*Cadeirante/30*HP$4</f>
        <v>0</v>
      </c>
      <c r="HQ966" s="64"/>
      <c r="HR966" s="64"/>
      <c r="HS966" s="64"/>
      <c r="HT966" s="64"/>
      <c r="HU966" s="64"/>
      <c r="HV966" s="64"/>
      <c r="HW966" s="176">
        <v>17629.309999999998</v>
      </c>
      <c r="HX966" s="64"/>
      <c r="HY966" s="280">
        <f>IF(ISTEXT(EM966), VALUE(EM966), EM966)</f>
        <v>0</v>
      </c>
      <c r="HZ966" s="280">
        <f>IF(ISTEXT(EN966), VALUE(EN966), EN966)</f>
        <v>0</v>
      </c>
      <c r="IA966" s="280">
        <f>IF(ISTEXT(EO966), VALUE(EO966), EO966)</f>
        <v>0</v>
      </c>
      <c r="IB966" s="64" t="b">
        <f>HW966=FE966</f>
        <v>0</v>
      </c>
      <c r="IC966" s="64"/>
    </row>
    <row r="967" spans="1:237" s="106" customFormat="1" ht="22.5" customHeight="1" x14ac:dyDescent="0.25">
      <c r="A967" s="368" t="s">
        <v>4038</v>
      </c>
      <c r="B967" s="369" t="s">
        <v>4039</v>
      </c>
      <c r="C967" s="370" t="s">
        <v>3229</v>
      </c>
      <c r="D967" s="371" t="s">
        <v>4011</v>
      </c>
      <c r="E967" s="371" t="s">
        <v>4040</v>
      </c>
      <c r="F967" s="372" t="s">
        <v>3222</v>
      </c>
      <c r="G967" s="372" t="s">
        <v>3223</v>
      </c>
      <c r="H967" s="373" t="s">
        <v>257</v>
      </c>
      <c r="I967" s="374" t="s">
        <v>4041</v>
      </c>
      <c r="J967" s="421" t="s">
        <v>3227</v>
      </c>
      <c r="K967" s="421" t="s">
        <v>3230</v>
      </c>
      <c r="L967" s="329">
        <f>CONTINUA!BV967</f>
        <v>0</v>
      </c>
      <c r="M967" s="329">
        <f>CONTINUA!BW967</f>
        <v>0</v>
      </c>
      <c r="N967" s="657"/>
      <c r="O967" s="658" t="s">
        <v>4247</v>
      </c>
      <c r="P967" s="659" t="s">
        <v>206</v>
      </c>
      <c r="Q967" s="400">
        <v>15</v>
      </c>
      <c r="R967" s="401"/>
      <c r="S967" s="400"/>
      <c r="T967" s="401"/>
      <c r="U967" s="400"/>
      <c r="V967" s="401"/>
      <c r="W967" s="400"/>
      <c r="X967" s="401"/>
      <c r="Y967" s="400"/>
      <c r="Z967" s="401"/>
      <c r="AA967" s="400"/>
      <c r="AB967" s="401"/>
      <c r="AC967" s="400"/>
      <c r="AD967" s="401"/>
      <c r="AE967" s="400"/>
      <c r="AF967" s="401"/>
      <c r="AG967" s="400"/>
      <c r="AH967" s="401"/>
      <c r="AI967" s="400"/>
      <c r="AJ967" s="401"/>
      <c r="AK967" s="400"/>
      <c r="AL967" s="401"/>
      <c r="AM967" s="400"/>
      <c r="AN967" s="401"/>
      <c r="AO967" s="400"/>
      <c r="AP967" s="401"/>
      <c r="AQ967" s="400"/>
      <c r="AR967" s="401"/>
      <c r="AS967" s="400"/>
      <c r="AT967" s="401"/>
      <c r="AU967" s="400"/>
      <c r="AV967" s="401"/>
      <c r="AW967" s="400"/>
      <c r="AX967" s="401"/>
      <c r="AY967" s="400"/>
      <c r="AZ967" s="401"/>
      <c r="BA967" s="400"/>
      <c r="BB967" s="401"/>
      <c r="BC967" s="400"/>
      <c r="BD967" s="401"/>
      <c r="BE967" s="400"/>
      <c r="BF967" s="401"/>
      <c r="BG967" s="400"/>
      <c r="BH967" s="401"/>
      <c r="BI967" s="400"/>
      <c r="BJ967" s="401"/>
      <c r="BK967" s="400"/>
      <c r="BL967" s="401"/>
      <c r="BM967" s="400"/>
      <c r="BN967" s="401"/>
      <c r="BO967" s="400"/>
      <c r="BP967" s="401"/>
      <c r="BQ967" s="400"/>
      <c r="BR967" s="401"/>
      <c r="BS967" s="400"/>
      <c r="BT967" s="401"/>
      <c r="BU967" s="400"/>
      <c r="BV967" s="401"/>
      <c r="BW967" s="400"/>
      <c r="BX967" s="401"/>
      <c r="BY967" s="400"/>
      <c r="BZ967" s="401"/>
      <c r="CA967" s="400"/>
      <c r="CB967" s="401"/>
      <c r="CC967" s="400"/>
      <c r="CD967" s="401"/>
      <c r="CE967" s="400"/>
      <c r="CF967" s="401"/>
      <c r="CG967" s="400"/>
      <c r="CH967" s="401"/>
      <c r="CI967" s="400"/>
      <c r="CJ967" s="401"/>
      <c r="CK967" s="400"/>
      <c r="CL967" s="401"/>
      <c r="CM967" s="400"/>
      <c r="CN967" s="401"/>
      <c r="CO967" s="400"/>
      <c r="CP967" s="401"/>
      <c r="CQ967" s="400"/>
      <c r="CR967" s="401"/>
      <c r="CS967" s="400"/>
      <c r="CT967" s="401"/>
      <c r="CU967" s="400"/>
      <c r="CV967" s="401"/>
      <c r="CW967" s="400"/>
      <c r="CX967" s="401"/>
      <c r="CY967" s="400"/>
      <c r="CZ967" s="401"/>
      <c r="DA967" s="400"/>
      <c r="DB967" s="401"/>
      <c r="DC967" s="400"/>
      <c r="DD967" s="401"/>
      <c r="DE967" s="400"/>
      <c r="DF967" s="401"/>
      <c r="DG967" s="400"/>
      <c r="DH967" s="401"/>
      <c r="DI967" s="400"/>
      <c r="DJ967" s="401"/>
      <c r="DK967" s="400"/>
      <c r="DL967" s="401"/>
      <c r="DM967" s="400"/>
      <c r="DN967" s="401"/>
      <c r="DO967" s="400"/>
      <c r="DP967" s="401"/>
      <c r="DQ967" s="400"/>
      <c r="DR967" s="401"/>
      <c r="DS967" s="400"/>
      <c r="DT967" s="401"/>
      <c r="DU967" s="400"/>
      <c r="DV967" s="401"/>
      <c r="DW967" s="400"/>
      <c r="DX967" s="401"/>
      <c r="DY967" s="400"/>
      <c r="DZ967" s="401"/>
      <c r="EA967" s="400"/>
      <c r="EB967" s="401"/>
      <c r="EC967" s="400"/>
      <c r="ED967" s="401"/>
      <c r="EE967" s="400"/>
      <c r="EF967" s="401"/>
      <c r="EG967" s="400"/>
      <c r="EH967" s="401"/>
      <c r="EI967" s="400"/>
      <c r="EJ967" s="447"/>
      <c r="EK967" s="511"/>
      <c r="EL967" s="514"/>
      <c r="EM967" s="448"/>
      <c r="EN967" s="344"/>
      <c r="EO967" s="345"/>
      <c r="EP967" s="171">
        <f t="shared" si="1030"/>
        <v>15</v>
      </c>
      <c r="EQ967" s="171">
        <f t="shared" si="1031"/>
        <v>0</v>
      </c>
      <c r="ER967" s="171">
        <f t="shared" si="1032"/>
        <v>0</v>
      </c>
      <c r="ES967" s="171">
        <f t="shared" si="1033"/>
        <v>0</v>
      </c>
      <c r="ET967" s="171">
        <f t="shared" si="1034"/>
        <v>0</v>
      </c>
      <c r="EU967" s="171">
        <f t="shared" si="1035"/>
        <v>0</v>
      </c>
      <c r="EV967" s="172">
        <f t="shared" si="1036"/>
        <v>15</v>
      </c>
      <c r="EW967" s="173"/>
      <c r="EX967" s="248">
        <f t="shared" si="1097"/>
        <v>0</v>
      </c>
      <c r="EY967" s="174">
        <f>(L967*regular)+(M967*Cadeirantee)</f>
        <v>0</v>
      </c>
      <c r="EZ967" s="249">
        <f>SUMIF(FG967:GJ967,"&gt;0")</f>
        <v>0</v>
      </c>
      <c r="FA967" s="249">
        <f>SUMIF(FG967:GJ967,"&lt;0")+SUMIF(GN967:HP967,"&lt;0")</f>
        <v>0</v>
      </c>
      <c r="FB967" s="174">
        <v>0</v>
      </c>
      <c r="FC967" s="126">
        <f>N967*km*'VALORES TABELA'!$B$13</f>
        <v>0</v>
      </c>
      <c r="FD967" s="250">
        <f t="shared" ref="FD967:FD970" si="1098">GL967</f>
        <v>0</v>
      </c>
      <c r="FE967" s="105"/>
      <c r="FF967" s="119"/>
      <c r="FG967" s="119"/>
      <c r="FH967" s="119"/>
      <c r="FI967" s="119"/>
      <c r="FJ967" s="119"/>
      <c r="FK967" s="119"/>
      <c r="FL967" s="119"/>
      <c r="FM967" s="119"/>
      <c r="FN967" s="119"/>
      <c r="FO967" s="119"/>
      <c r="FP967" s="119"/>
      <c r="FQ967" s="119"/>
      <c r="FR967" s="119"/>
      <c r="FS967" s="119"/>
      <c r="FT967" s="119"/>
      <c r="FU967" s="119"/>
      <c r="FV967" s="119"/>
      <c r="FW967" s="119"/>
      <c r="FX967" s="119"/>
      <c r="FY967" s="119"/>
      <c r="FZ967" s="119"/>
      <c r="GA967" s="119"/>
      <c r="GB967" s="119"/>
      <c r="GC967" s="119"/>
      <c r="GD967" s="119"/>
      <c r="GE967" s="119"/>
      <c r="GF967" s="119"/>
      <c r="GG967" s="119"/>
      <c r="GH967" s="119"/>
      <c r="GI967" s="119"/>
      <c r="GJ967" s="119"/>
      <c r="GK967" s="251"/>
      <c r="GL967" s="103">
        <f t="shared" si="1038"/>
        <v>0</v>
      </c>
      <c r="GM967" s="124"/>
      <c r="GN967" s="104"/>
      <c r="GO967" s="104"/>
      <c r="GP967" s="104"/>
      <c r="GQ967" s="104"/>
      <c r="GR967" s="104"/>
      <c r="GS967" s="104"/>
      <c r="GT967" s="104"/>
      <c r="GU967" s="104"/>
      <c r="GV967" s="104"/>
      <c r="GW967" s="104"/>
      <c r="GX967" s="104"/>
      <c r="GY967" s="104"/>
      <c r="GZ967" s="104"/>
      <c r="HA967" s="104"/>
      <c r="HB967" s="104"/>
      <c r="HC967" s="104"/>
      <c r="HD967" s="104"/>
      <c r="HE967" s="104"/>
      <c r="HF967" s="104"/>
      <c r="HG967" s="104"/>
      <c r="HH967" s="104"/>
      <c r="HI967" s="104"/>
      <c r="HJ967" s="104"/>
      <c r="HK967" s="104"/>
      <c r="HL967" s="104"/>
      <c r="HM967" s="104"/>
      <c r="HN967" s="104"/>
      <c r="HO967" s="104"/>
      <c r="HP967" s="104"/>
      <c r="HQ967" s="64"/>
      <c r="HR967" s="64"/>
      <c r="HS967" s="64"/>
      <c r="HT967" s="64"/>
      <c r="HU967" s="64"/>
      <c r="HV967" s="64"/>
      <c r="HW967" s="105"/>
      <c r="HX967" s="64"/>
      <c r="HY967" s="280">
        <f t="shared" ref="HY967:HY970" si="1099">IF(ISTEXT(EM967), VALUE(EM967), EM967)</f>
        <v>0</v>
      </c>
      <c r="HZ967" s="280">
        <f t="shared" ref="HZ967:HZ970" si="1100">IF(ISTEXT(EN967), VALUE(EN967), EN967)</f>
        <v>0</v>
      </c>
      <c r="IA967" s="280">
        <f t="shared" ref="IA967:IA970" si="1101">IF(ISTEXT(EO967), VALUE(EO967), EO967)</f>
        <v>0</v>
      </c>
      <c r="IB967" s="64"/>
      <c r="IC967" s="64"/>
    </row>
    <row r="968" spans="1:237" s="106" customFormat="1" ht="22.5" customHeight="1" x14ac:dyDescent="0.25">
      <c r="A968" s="368" t="s">
        <v>4038</v>
      </c>
      <c r="B968" s="369" t="s">
        <v>4039</v>
      </c>
      <c r="C968" s="375" t="s">
        <v>3229</v>
      </c>
      <c r="D968" s="371" t="s">
        <v>4011</v>
      </c>
      <c r="E968" s="371" t="s">
        <v>4040</v>
      </c>
      <c r="F968" s="376" t="s">
        <v>3222</v>
      </c>
      <c r="G968" s="376" t="s">
        <v>3223</v>
      </c>
      <c r="H968" s="373" t="s">
        <v>257</v>
      </c>
      <c r="I968" s="374" t="s">
        <v>4041</v>
      </c>
      <c r="J968" s="421" t="s">
        <v>3227</v>
      </c>
      <c r="K968" s="422" t="s">
        <v>3231</v>
      </c>
      <c r="L968" s="329">
        <f>CONTINUA!BV968</f>
        <v>0</v>
      </c>
      <c r="M968" s="329">
        <f>CONTINUA!BW968</f>
        <v>0</v>
      </c>
      <c r="N968" s="657"/>
      <c r="O968" s="658" t="s">
        <v>4247</v>
      </c>
      <c r="P968" s="659" t="s">
        <v>206</v>
      </c>
      <c r="Q968" s="400"/>
      <c r="R968" s="401"/>
      <c r="S968" s="400"/>
      <c r="T968" s="401"/>
      <c r="U968" s="400"/>
      <c r="V968" s="401"/>
      <c r="W968" s="400"/>
      <c r="X968" s="401"/>
      <c r="Y968" s="400"/>
      <c r="Z968" s="401"/>
      <c r="AA968" s="400"/>
      <c r="AB968" s="401"/>
      <c r="AC968" s="400"/>
      <c r="AD968" s="401"/>
      <c r="AE968" s="400"/>
      <c r="AF968" s="401"/>
      <c r="AG968" s="400"/>
      <c r="AH968" s="401"/>
      <c r="AI968" s="400"/>
      <c r="AJ968" s="401"/>
      <c r="AK968" s="400"/>
      <c r="AL968" s="401"/>
      <c r="AM968" s="400"/>
      <c r="AN968" s="401"/>
      <c r="AO968" s="400"/>
      <c r="AP968" s="401"/>
      <c r="AQ968" s="400"/>
      <c r="AR968" s="401"/>
      <c r="AS968" s="400"/>
      <c r="AT968" s="401"/>
      <c r="AU968" s="400"/>
      <c r="AV968" s="401"/>
      <c r="AW968" s="400"/>
      <c r="AX968" s="401"/>
      <c r="AY968" s="400"/>
      <c r="AZ968" s="401"/>
      <c r="BA968" s="400"/>
      <c r="BB968" s="401"/>
      <c r="BC968" s="400"/>
      <c r="BD968" s="401"/>
      <c r="BE968" s="400"/>
      <c r="BF968" s="401"/>
      <c r="BG968" s="400"/>
      <c r="BH968" s="401"/>
      <c r="BI968" s="400"/>
      <c r="BJ968" s="401"/>
      <c r="BK968" s="400"/>
      <c r="BL968" s="401"/>
      <c r="BM968" s="400"/>
      <c r="BN968" s="401"/>
      <c r="BO968" s="400"/>
      <c r="BP968" s="401"/>
      <c r="BQ968" s="400"/>
      <c r="BR968" s="401"/>
      <c r="BS968" s="400"/>
      <c r="BT968" s="401"/>
      <c r="BU968" s="400"/>
      <c r="BV968" s="401"/>
      <c r="BW968" s="400"/>
      <c r="BX968" s="401"/>
      <c r="BY968" s="400"/>
      <c r="BZ968" s="401"/>
      <c r="CA968" s="400"/>
      <c r="CB968" s="401"/>
      <c r="CC968" s="400"/>
      <c r="CD968" s="401"/>
      <c r="CE968" s="400"/>
      <c r="CF968" s="401"/>
      <c r="CG968" s="400"/>
      <c r="CH968" s="401"/>
      <c r="CI968" s="400"/>
      <c r="CJ968" s="401"/>
      <c r="CK968" s="400"/>
      <c r="CL968" s="401"/>
      <c r="CM968" s="400"/>
      <c r="CN968" s="401"/>
      <c r="CO968" s="400"/>
      <c r="CP968" s="401"/>
      <c r="CQ968" s="400"/>
      <c r="CR968" s="401"/>
      <c r="CS968" s="400"/>
      <c r="CT968" s="401"/>
      <c r="CU968" s="400"/>
      <c r="CV968" s="401"/>
      <c r="CW968" s="400"/>
      <c r="CX968" s="401"/>
      <c r="CY968" s="400"/>
      <c r="CZ968" s="401"/>
      <c r="DA968" s="400"/>
      <c r="DB968" s="401"/>
      <c r="DC968" s="400"/>
      <c r="DD968" s="401"/>
      <c r="DE968" s="400"/>
      <c r="DF968" s="401"/>
      <c r="DG968" s="400"/>
      <c r="DH968" s="401"/>
      <c r="DI968" s="400"/>
      <c r="DJ968" s="401"/>
      <c r="DK968" s="400"/>
      <c r="DL968" s="401"/>
      <c r="DM968" s="400"/>
      <c r="DN968" s="401"/>
      <c r="DO968" s="400"/>
      <c r="DP968" s="401"/>
      <c r="DQ968" s="400"/>
      <c r="DR968" s="401"/>
      <c r="DS968" s="400"/>
      <c r="DT968" s="401"/>
      <c r="DU968" s="400"/>
      <c r="DV968" s="401"/>
      <c r="DW968" s="400"/>
      <c r="DX968" s="401"/>
      <c r="DY968" s="400"/>
      <c r="DZ968" s="401"/>
      <c r="EA968" s="400"/>
      <c r="EB968" s="401"/>
      <c r="EC968" s="400"/>
      <c r="ED968" s="401"/>
      <c r="EE968" s="400"/>
      <c r="EF968" s="401"/>
      <c r="EG968" s="400"/>
      <c r="EH968" s="401"/>
      <c r="EI968" s="400"/>
      <c r="EJ968" s="447"/>
      <c r="EK968" s="511"/>
      <c r="EL968" s="514"/>
      <c r="EM968" s="448"/>
      <c r="EN968" s="344"/>
      <c r="EO968" s="345"/>
      <c r="EP968" s="171">
        <f t="shared" si="1030"/>
        <v>0</v>
      </c>
      <c r="EQ968" s="171">
        <f t="shared" si="1031"/>
        <v>0</v>
      </c>
      <c r="ER968" s="171">
        <f t="shared" si="1032"/>
        <v>0</v>
      </c>
      <c r="ES968" s="171">
        <f t="shared" si="1033"/>
        <v>0</v>
      </c>
      <c r="ET968" s="171">
        <f t="shared" si="1034"/>
        <v>0</v>
      </c>
      <c r="EU968" s="171">
        <f t="shared" si="1035"/>
        <v>0</v>
      </c>
      <c r="EV968" s="172">
        <f t="shared" si="1036"/>
        <v>0</v>
      </c>
      <c r="EW968" s="125"/>
      <c r="EX968" s="248">
        <f t="shared" si="1097"/>
        <v>0</v>
      </c>
      <c r="EY968" s="174">
        <f>(L968*regular)+(M968*Cadeirantee)</f>
        <v>0</v>
      </c>
      <c r="EZ968" s="249">
        <f>SUMIF(FG968:GJ968,"&gt;0")</f>
        <v>0</v>
      </c>
      <c r="FA968" s="249">
        <f>SUMIF(FG968:GJ968,"&lt;0")+SUMIF(GN968:HP968,"&lt;0")</f>
        <v>0</v>
      </c>
      <c r="FB968" s="174">
        <v>0</v>
      </c>
      <c r="FC968" s="126">
        <f>N968*km*'VALORES TABELA'!$B$13</f>
        <v>0</v>
      </c>
      <c r="FD968" s="250">
        <f t="shared" si="1098"/>
        <v>0</v>
      </c>
      <c r="FE968" s="105"/>
      <c r="FF968" s="108"/>
      <c r="FG968" s="108"/>
      <c r="FH968" s="108"/>
      <c r="FI968" s="108"/>
      <c r="FJ968" s="108"/>
      <c r="FK968" s="108"/>
      <c r="FL968" s="108"/>
      <c r="FM968" s="108"/>
      <c r="FN968" s="108"/>
      <c r="FO968" s="108"/>
      <c r="FP968" s="108"/>
      <c r="FQ968" s="108"/>
      <c r="FR968" s="108"/>
      <c r="FS968" s="108"/>
      <c r="FT968" s="108"/>
      <c r="FU968" s="108"/>
      <c r="FV968" s="108"/>
      <c r="FW968" s="108"/>
      <c r="FX968" s="108"/>
      <c r="FY968" s="108"/>
      <c r="FZ968" s="108"/>
      <c r="GA968" s="108"/>
      <c r="GB968" s="108"/>
      <c r="GC968" s="108"/>
      <c r="GD968" s="108"/>
      <c r="GE968" s="108"/>
      <c r="GF968" s="108"/>
      <c r="GG968" s="108"/>
      <c r="GH968" s="108"/>
      <c r="GI968" s="108"/>
      <c r="GJ968" s="108"/>
      <c r="GK968" s="251"/>
      <c r="GL968" s="103">
        <f t="shared" si="1038"/>
        <v>0</v>
      </c>
      <c r="GM968" s="124"/>
      <c r="GN968" s="104"/>
      <c r="GO968" s="104"/>
      <c r="GP968" s="104"/>
      <c r="GQ968" s="104"/>
      <c r="GR968" s="104"/>
      <c r="GS968" s="104"/>
      <c r="GT968" s="104"/>
      <c r="GU968" s="104"/>
      <c r="GV968" s="104"/>
      <c r="GW968" s="104"/>
      <c r="GX968" s="104"/>
      <c r="GY968" s="104"/>
      <c r="GZ968" s="104"/>
      <c r="HA968" s="104"/>
      <c r="HB968" s="104"/>
      <c r="HC968" s="104"/>
      <c r="HD968" s="104"/>
      <c r="HE968" s="104"/>
      <c r="HF968" s="104"/>
      <c r="HG968" s="104"/>
      <c r="HH968" s="104"/>
      <c r="HI968" s="104"/>
      <c r="HJ968" s="104"/>
      <c r="HK968" s="104"/>
      <c r="HL968" s="104"/>
      <c r="HM968" s="104"/>
      <c r="HN968" s="104"/>
      <c r="HO968" s="104"/>
      <c r="HP968" s="104"/>
      <c r="HQ968" s="64"/>
      <c r="HR968" s="64"/>
      <c r="HS968" s="64"/>
      <c r="HT968" s="64"/>
      <c r="HU968" s="64"/>
      <c r="HV968" s="64"/>
      <c r="HW968" s="105"/>
      <c r="HX968" s="64"/>
      <c r="HY968" s="280">
        <f t="shared" si="1099"/>
        <v>0</v>
      </c>
      <c r="HZ968" s="280">
        <f t="shared" si="1100"/>
        <v>0</v>
      </c>
      <c r="IA968" s="280">
        <f t="shared" si="1101"/>
        <v>0</v>
      </c>
      <c r="IB968" s="64"/>
      <c r="IC968" s="64"/>
    </row>
    <row r="969" spans="1:237" s="106" customFormat="1" ht="22.5" customHeight="1" x14ac:dyDescent="0.25">
      <c r="A969" s="368" t="s">
        <v>4038</v>
      </c>
      <c r="B969" s="369" t="s">
        <v>4039</v>
      </c>
      <c r="C969" s="375" t="s">
        <v>3229</v>
      </c>
      <c r="D969" s="371" t="s">
        <v>4011</v>
      </c>
      <c r="E969" s="371" t="s">
        <v>4040</v>
      </c>
      <c r="F969" s="376" t="s">
        <v>3222</v>
      </c>
      <c r="G969" s="376" t="s">
        <v>3223</v>
      </c>
      <c r="H969" s="373" t="s">
        <v>257</v>
      </c>
      <c r="I969" s="374" t="s">
        <v>4041</v>
      </c>
      <c r="J969" s="421" t="s">
        <v>3227</v>
      </c>
      <c r="K969" s="423" t="s">
        <v>3232</v>
      </c>
      <c r="L969" s="329">
        <f>CONTINUA!BV969</f>
        <v>0</v>
      </c>
      <c r="M969" s="329">
        <f>CONTINUA!BW969</f>
        <v>0</v>
      </c>
      <c r="N969" s="657"/>
      <c r="O969" s="658" t="s">
        <v>4247</v>
      </c>
      <c r="P969" s="659" t="s">
        <v>206</v>
      </c>
      <c r="Q969" s="400"/>
      <c r="R969" s="401"/>
      <c r="S969" s="400"/>
      <c r="T969" s="401"/>
      <c r="U969" s="400"/>
      <c r="V969" s="401"/>
      <c r="W969" s="400"/>
      <c r="X969" s="401"/>
      <c r="Y969" s="400"/>
      <c r="Z969" s="401"/>
      <c r="AA969" s="400"/>
      <c r="AB969" s="401"/>
      <c r="AC969" s="400"/>
      <c r="AD969" s="401"/>
      <c r="AE969" s="400"/>
      <c r="AF969" s="401"/>
      <c r="AG969" s="400"/>
      <c r="AH969" s="401"/>
      <c r="AI969" s="400"/>
      <c r="AJ969" s="401"/>
      <c r="AK969" s="400"/>
      <c r="AL969" s="401"/>
      <c r="AM969" s="400"/>
      <c r="AN969" s="401"/>
      <c r="AO969" s="400"/>
      <c r="AP969" s="401"/>
      <c r="AQ969" s="400"/>
      <c r="AR969" s="401"/>
      <c r="AS969" s="400"/>
      <c r="AT969" s="401"/>
      <c r="AU969" s="400"/>
      <c r="AV969" s="401"/>
      <c r="AW969" s="400"/>
      <c r="AX969" s="401"/>
      <c r="AY969" s="400"/>
      <c r="AZ969" s="401"/>
      <c r="BA969" s="400"/>
      <c r="BB969" s="401"/>
      <c r="BC969" s="400"/>
      <c r="BD969" s="401"/>
      <c r="BE969" s="400"/>
      <c r="BF969" s="401"/>
      <c r="BG969" s="400"/>
      <c r="BH969" s="401"/>
      <c r="BI969" s="400"/>
      <c r="BJ969" s="401"/>
      <c r="BK969" s="400"/>
      <c r="BL969" s="401"/>
      <c r="BM969" s="400"/>
      <c r="BN969" s="401"/>
      <c r="BO969" s="400"/>
      <c r="BP969" s="401"/>
      <c r="BQ969" s="400"/>
      <c r="BR969" s="401"/>
      <c r="BS969" s="400"/>
      <c r="BT969" s="401"/>
      <c r="BU969" s="400"/>
      <c r="BV969" s="401"/>
      <c r="BW969" s="400"/>
      <c r="BX969" s="401"/>
      <c r="BY969" s="400"/>
      <c r="BZ969" s="401"/>
      <c r="CA969" s="400"/>
      <c r="CB969" s="401"/>
      <c r="CC969" s="400"/>
      <c r="CD969" s="401"/>
      <c r="CE969" s="400"/>
      <c r="CF969" s="401"/>
      <c r="CG969" s="400"/>
      <c r="CH969" s="401"/>
      <c r="CI969" s="400"/>
      <c r="CJ969" s="401"/>
      <c r="CK969" s="400"/>
      <c r="CL969" s="401"/>
      <c r="CM969" s="400"/>
      <c r="CN969" s="401"/>
      <c r="CO969" s="400"/>
      <c r="CP969" s="401"/>
      <c r="CQ969" s="400"/>
      <c r="CR969" s="401"/>
      <c r="CS969" s="400"/>
      <c r="CT969" s="401"/>
      <c r="CU969" s="400"/>
      <c r="CV969" s="401"/>
      <c r="CW969" s="400"/>
      <c r="CX969" s="401"/>
      <c r="CY969" s="400"/>
      <c r="CZ969" s="401"/>
      <c r="DA969" s="400"/>
      <c r="DB969" s="401"/>
      <c r="DC969" s="400"/>
      <c r="DD969" s="401"/>
      <c r="DE969" s="400"/>
      <c r="DF969" s="401"/>
      <c r="DG969" s="400"/>
      <c r="DH969" s="401"/>
      <c r="DI969" s="400"/>
      <c r="DJ969" s="401"/>
      <c r="DK969" s="400"/>
      <c r="DL969" s="401"/>
      <c r="DM969" s="400"/>
      <c r="DN969" s="401"/>
      <c r="DO969" s="400"/>
      <c r="DP969" s="401"/>
      <c r="DQ969" s="400"/>
      <c r="DR969" s="401"/>
      <c r="DS969" s="400"/>
      <c r="DT969" s="401"/>
      <c r="DU969" s="400"/>
      <c r="DV969" s="401"/>
      <c r="DW969" s="400"/>
      <c r="DX969" s="401"/>
      <c r="DY969" s="400"/>
      <c r="DZ969" s="401"/>
      <c r="EA969" s="400"/>
      <c r="EB969" s="401"/>
      <c r="EC969" s="400"/>
      <c r="ED969" s="401"/>
      <c r="EE969" s="400"/>
      <c r="EF969" s="401"/>
      <c r="EG969" s="400"/>
      <c r="EH969" s="401"/>
      <c r="EI969" s="400"/>
      <c r="EJ969" s="447"/>
      <c r="EK969" s="511"/>
      <c r="EL969" s="514"/>
      <c r="EM969" s="448"/>
      <c r="EN969" s="344"/>
      <c r="EO969" s="345"/>
      <c r="EP969" s="171">
        <f t="shared" si="1030"/>
        <v>0</v>
      </c>
      <c r="EQ969" s="171">
        <f t="shared" si="1031"/>
        <v>0</v>
      </c>
      <c r="ER969" s="171">
        <f t="shared" si="1032"/>
        <v>0</v>
      </c>
      <c r="ES969" s="171">
        <f t="shared" si="1033"/>
        <v>0</v>
      </c>
      <c r="ET969" s="171">
        <f t="shared" si="1034"/>
        <v>0</v>
      </c>
      <c r="EU969" s="171">
        <f t="shared" si="1035"/>
        <v>0</v>
      </c>
      <c r="EV969" s="172">
        <f t="shared" si="1036"/>
        <v>0</v>
      </c>
      <c r="EW969" s="127"/>
      <c r="EX969" s="248">
        <f t="shared" si="1097"/>
        <v>0</v>
      </c>
      <c r="EY969" s="174">
        <f>(L969*regular)+(M969*Cadeirantee)</f>
        <v>0</v>
      </c>
      <c r="EZ969" s="249">
        <f>SUMIF(FG969:GJ969,"&gt;0")</f>
        <v>0</v>
      </c>
      <c r="FA969" s="249">
        <f>SUMIF(FG969:GJ969,"&lt;0")+SUMIF(GN969:HP969,"&lt;0")</f>
        <v>0</v>
      </c>
      <c r="FB969" s="174">
        <v>0</v>
      </c>
      <c r="FC969" s="126">
        <f>N969*km*'VALORES TABELA'!$B$13</f>
        <v>0</v>
      </c>
      <c r="FD969" s="250">
        <f t="shared" si="1098"/>
        <v>0</v>
      </c>
      <c r="FE969" s="105"/>
      <c r="FF969" s="118"/>
      <c r="FG969" s="118"/>
      <c r="FH969" s="118"/>
      <c r="FI969" s="118"/>
      <c r="FJ969" s="118"/>
      <c r="FK969" s="118"/>
      <c r="FL969" s="118"/>
      <c r="FM969" s="118"/>
      <c r="FN969" s="118"/>
      <c r="FO969" s="118"/>
      <c r="FP969" s="118"/>
      <c r="FQ969" s="118"/>
      <c r="FR969" s="118"/>
      <c r="FS969" s="118"/>
      <c r="FT969" s="118"/>
      <c r="FU969" s="118"/>
      <c r="FV969" s="118"/>
      <c r="FW969" s="118"/>
      <c r="FX969" s="118"/>
      <c r="FY969" s="118"/>
      <c r="FZ969" s="118"/>
      <c r="GA969" s="118"/>
      <c r="GB969" s="118"/>
      <c r="GC969" s="118"/>
      <c r="GD969" s="118"/>
      <c r="GE969" s="118"/>
      <c r="GF969" s="118"/>
      <c r="GG969" s="118"/>
      <c r="GH969" s="118"/>
      <c r="GI969" s="118"/>
      <c r="GJ969" s="118"/>
      <c r="GK969" s="252"/>
      <c r="GL969" s="103">
        <f t="shared" si="1038"/>
        <v>0</v>
      </c>
      <c r="GM969" s="124"/>
      <c r="GN969" s="104"/>
      <c r="GO969" s="104"/>
      <c r="GP969" s="104"/>
      <c r="GQ969" s="104"/>
      <c r="GR969" s="104"/>
      <c r="GS969" s="104"/>
      <c r="GT969" s="104"/>
      <c r="GU969" s="104"/>
      <c r="GV969" s="104"/>
      <c r="GW969" s="104"/>
      <c r="GX969" s="104"/>
      <c r="GY969" s="104"/>
      <c r="GZ969" s="104"/>
      <c r="HA969" s="104"/>
      <c r="HB969" s="104"/>
      <c r="HC969" s="104"/>
      <c r="HD969" s="104"/>
      <c r="HE969" s="104"/>
      <c r="HF969" s="104"/>
      <c r="HG969" s="104"/>
      <c r="HH969" s="104"/>
      <c r="HI969" s="104"/>
      <c r="HJ969" s="104"/>
      <c r="HK969" s="104"/>
      <c r="HL969" s="104"/>
      <c r="HM969" s="104"/>
      <c r="HN969" s="104"/>
      <c r="HO969" s="104"/>
      <c r="HP969" s="104"/>
      <c r="HQ969" s="64"/>
      <c r="HR969" s="65"/>
      <c r="HS969" s="65"/>
      <c r="HT969" s="65"/>
      <c r="HU969" s="65"/>
      <c r="HV969" s="65"/>
      <c r="HW969" s="105"/>
      <c r="HX969" s="65"/>
      <c r="HY969" s="280">
        <f t="shared" si="1099"/>
        <v>0</v>
      </c>
      <c r="HZ969" s="280">
        <f t="shared" si="1100"/>
        <v>0</v>
      </c>
      <c r="IA969" s="280">
        <f t="shared" si="1101"/>
        <v>0</v>
      </c>
      <c r="IB969" s="65"/>
      <c r="IC969" s="65"/>
    </row>
    <row r="970" spans="1:237" s="106" customFormat="1" ht="22.5" customHeight="1" thickBot="1" x14ac:dyDescent="0.3">
      <c r="A970" s="377" t="s">
        <v>4038</v>
      </c>
      <c r="B970" s="378" t="s">
        <v>4039</v>
      </c>
      <c r="C970" s="379" t="s">
        <v>3229</v>
      </c>
      <c r="D970" s="380" t="s">
        <v>4011</v>
      </c>
      <c r="E970" s="380" t="s">
        <v>4040</v>
      </c>
      <c r="F970" s="381" t="s">
        <v>3222</v>
      </c>
      <c r="G970" s="381" t="s">
        <v>3223</v>
      </c>
      <c r="H970" s="382" t="s">
        <v>257</v>
      </c>
      <c r="I970" s="383" t="s">
        <v>4041</v>
      </c>
      <c r="J970" s="421" t="s">
        <v>3227</v>
      </c>
      <c r="K970" s="424" t="s">
        <v>60</v>
      </c>
      <c r="L970" s="329">
        <f>CONTINUA!BV970</f>
        <v>0</v>
      </c>
      <c r="M970" s="329">
        <f>CONTINUA!BW970</f>
        <v>0</v>
      </c>
      <c r="N970" s="657"/>
      <c r="O970" s="658" t="s">
        <v>4247</v>
      </c>
      <c r="P970" s="659" t="s">
        <v>206</v>
      </c>
      <c r="Q970" s="400"/>
      <c r="R970" s="401"/>
      <c r="S970" s="400"/>
      <c r="T970" s="401"/>
      <c r="U970" s="400"/>
      <c r="V970" s="401"/>
      <c r="W970" s="400"/>
      <c r="X970" s="401"/>
      <c r="Y970" s="400"/>
      <c r="Z970" s="401"/>
      <c r="AA970" s="400"/>
      <c r="AB970" s="401"/>
      <c r="AC970" s="400"/>
      <c r="AD970" s="401"/>
      <c r="AE970" s="400"/>
      <c r="AF970" s="401"/>
      <c r="AG970" s="400"/>
      <c r="AH970" s="401"/>
      <c r="AI970" s="400"/>
      <c r="AJ970" s="401"/>
      <c r="AK970" s="400"/>
      <c r="AL970" s="401"/>
      <c r="AM970" s="400"/>
      <c r="AN970" s="401"/>
      <c r="AO970" s="400"/>
      <c r="AP970" s="401"/>
      <c r="AQ970" s="400"/>
      <c r="AR970" s="401"/>
      <c r="AS970" s="400"/>
      <c r="AT970" s="401"/>
      <c r="AU970" s="400"/>
      <c r="AV970" s="401"/>
      <c r="AW970" s="400"/>
      <c r="AX970" s="401"/>
      <c r="AY970" s="400"/>
      <c r="AZ970" s="401"/>
      <c r="BA970" s="400"/>
      <c r="BB970" s="401"/>
      <c r="BC970" s="400"/>
      <c r="BD970" s="401"/>
      <c r="BE970" s="400"/>
      <c r="BF970" s="401"/>
      <c r="BG970" s="400"/>
      <c r="BH970" s="401"/>
      <c r="BI970" s="400"/>
      <c r="BJ970" s="401"/>
      <c r="BK970" s="400"/>
      <c r="BL970" s="401"/>
      <c r="BM970" s="400"/>
      <c r="BN970" s="401"/>
      <c r="BO970" s="400"/>
      <c r="BP970" s="401"/>
      <c r="BQ970" s="400"/>
      <c r="BR970" s="401"/>
      <c r="BS970" s="400"/>
      <c r="BT970" s="401"/>
      <c r="BU970" s="400"/>
      <c r="BV970" s="401"/>
      <c r="BW970" s="400"/>
      <c r="BX970" s="401"/>
      <c r="BY970" s="400"/>
      <c r="BZ970" s="401"/>
      <c r="CA970" s="400"/>
      <c r="CB970" s="401"/>
      <c r="CC970" s="400"/>
      <c r="CD970" s="401"/>
      <c r="CE970" s="400"/>
      <c r="CF970" s="401"/>
      <c r="CG970" s="400"/>
      <c r="CH970" s="401"/>
      <c r="CI970" s="400"/>
      <c r="CJ970" s="401"/>
      <c r="CK970" s="400"/>
      <c r="CL970" s="401"/>
      <c r="CM970" s="400"/>
      <c r="CN970" s="401"/>
      <c r="CO970" s="400"/>
      <c r="CP970" s="401"/>
      <c r="CQ970" s="400"/>
      <c r="CR970" s="401"/>
      <c r="CS970" s="400"/>
      <c r="CT970" s="401"/>
      <c r="CU970" s="400"/>
      <c r="CV970" s="401"/>
      <c r="CW970" s="400"/>
      <c r="CX970" s="401"/>
      <c r="CY970" s="400"/>
      <c r="CZ970" s="401"/>
      <c r="DA970" s="400"/>
      <c r="DB970" s="401"/>
      <c r="DC970" s="400"/>
      <c r="DD970" s="401"/>
      <c r="DE970" s="400"/>
      <c r="DF970" s="401"/>
      <c r="DG970" s="400"/>
      <c r="DH970" s="401"/>
      <c r="DI970" s="400"/>
      <c r="DJ970" s="401"/>
      <c r="DK970" s="400"/>
      <c r="DL970" s="401"/>
      <c r="DM970" s="400"/>
      <c r="DN970" s="401"/>
      <c r="DO970" s="400"/>
      <c r="DP970" s="401"/>
      <c r="DQ970" s="400"/>
      <c r="DR970" s="401"/>
      <c r="DS970" s="400"/>
      <c r="DT970" s="401"/>
      <c r="DU970" s="400"/>
      <c r="DV970" s="401"/>
      <c r="DW970" s="400"/>
      <c r="DX970" s="401"/>
      <c r="DY970" s="400"/>
      <c r="DZ970" s="401"/>
      <c r="EA970" s="400"/>
      <c r="EB970" s="401"/>
      <c r="EC970" s="400"/>
      <c r="ED970" s="401"/>
      <c r="EE970" s="400"/>
      <c r="EF970" s="401"/>
      <c r="EG970" s="400"/>
      <c r="EH970" s="401"/>
      <c r="EI970" s="400"/>
      <c r="EJ970" s="447"/>
      <c r="EK970" s="512"/>
      <c r="EL970" s="515"/>
      <c r="EM970" s="450"/>
      <c r="EN970" s="348"/>
      <c r="EO970" s="348"/>
      <c r="EP970" s="179">
        <f t="shared" si="1030"/>
        <v>0</v>
      </c>
      <c r="EQ970" s="179">
        <f t="shared" si="1031"/>
        <v>0</v>
      </c>
      <c r="ER970" s="179">
        <f t="shared" si="1032"/>
        <v>0</v>
      </c>
      <c r="ES970" s="179">
        <f t="shared" si="1033"/>
        <v>0</v>
      </c>
      <c r="ET970" s="179">
        <f t="shared" si="1034"/>
        <v>0</v>
      </c>
      <c r="EU970" s="179">
        <f t="shared" si="1035"/>
        <v>0</v>
      </c>
      <c r="EV970" s="172">
        <f t="shared" si="1036"/>
        <v>0</v>
      </c>
      <c r="EW970" s="253"/>
      <c r="EX970" s="254">
        <v>0</v>
      </c>
      <c r="EY970" s="180">
        <v>0</v>
      </c>
      <c r="EZ970" s="255">
        <v>0</v>
      </c>
      <c r="FA970" s="255">
        <v>0</v>
      </c>
      <c r="FB970" s="180">
        <f>SUM(FF970:GI970)/2</f>
        <v>0</v>
      </c>
      <c r="FC970" s="256">
        <f>N970*km*'VALORES TABELA'!$B$13</f>
        <v>0</v>
      </c>
      <c r="FD970" s="250">
        <f t="shared" si="1098"/>
        <v>0</v>
      </c>
      <c r="FE970" s="257"/>
      <c r="FF970" s="181">
        <f>((Q970+S970)*Percapita)+((R970+T970)*Cadeirante)</f>
        <v>0</v>
      </c>
      <c r="FG970" s="181">
        <f>((U970+W970)*Percapita/30*FG$4)+((V970+X970)*Cadeirante/30*FG$4)</f>
        <v>0</v>
      </c>
      <c r="FH970" s="181">
        <f>((Y970+AA970)*Percapita/30*FH$4)+((Z970+AB970)*Cadeirante/30*FH$4)</f>
        <v>0</v>
      </c>
      <c r="FI970" s="181">
        <f>((AC970+AE970)*Percapita/30*FI$4)+((AD970+AF970)*Cadeirante/30*FI$4)</f>
        <v>0</v>
      </c>
      <c r="FJ970" s="181">
        <f>((AG970+AI970)*Percapita/30*FJ$4)+((AH970+AJ970)*Cadeirante/30*FJ$4)</f>
        <v>0</v>
      </c>
      <c r="FK970" s="181">
        <f>((AK970+AM970)*Percapita/30*FK$4)+((AL970+AN970)*Cadeirante/30*FK$4)</f>
        <v>0</v>
      </c>
      <c r="FL970" s="181">
        <f>((AO970+AQ970)*Percapita/30*FL$4)+((AP970+AR970)*Cadeirante/30*FL$4)</f>
        <v>0</v>
      </c>
      <c r="FM970" s="181">
        <f>((AS970+AU970)*Percapita/30*FM$4)+((AT970+AV970)*Cadeirante/30*FM$4)</f>
        <v>0</v>
      </c>
      <c r="FN970" s="181">
        <f>((AW970+AY970)*Percapita/30*FN$4)+((AX970+AZ970)*Cadeirante/30*FN$4)</f>
        <v>0</v>
      </c>
      <c r="FO970" s="181">
        <f>((BA970+BC970)*Percapita/30*FO$4)+((BB970+BD970)*Cadeirante/30*FO$4)</f>
        <v>0</v>
      </c>
      <c r="FP970" s="181">
        <f>((BE970+BG970)*Percapita/30*FP$4)+((BF970+BH970)*Cadeirante/30*FP$4)</f>
        <v>0</v>
      </c>
      <c r="FQ970" s="181">
        <f>((BI970+BK970)*Percapita/30*FQ$4)+((BJ970+BL970)*Cadeirante/30*FQ$4)</f>
        <v>0</v>
      </c>
      <c r="FR970" s="181">
        <f>((BM970+BO970)*Percapita/30*FR$4)+((BN970+BP970)*Cadeirante/30*FR$4)</f>
        <v>0</v>
      </c>
      <c r="FS970" s="181">
        <f>((BQ970+BS970)*Percapita/30*FS$4)+((BR970+BT970)*Cadeirante/30*FS$4)</f>
        <v>0</v>
      </c>
      <c r="FT970" s="181">
        <f>((BU970+BW970)*Percapita/30*FT$4)+((BV970+BX970)*Cadeirante/30*FT$4)</f>
        <v>0</v>
      </c>
      <c r="FU970" s="181">
        <f>((BY970+CA970)*Percapita/30*FU$4)+((BZ970+CB970)*Cadeirante/30*FU$4)</f>
        <v>0</v>
      </c>
      <c r="FV970" s="181">
        <f>((CC970+CE970)*Percapita/30*FV$4)+((CD970+CF970)*Cadeirante/30*FV$4)</f>
        <v>0</v>
      </c>
      <c r="FW970" s="181">
        <f>((CG970+CI970)*Percapita/30*FW$4)+((CI970+CK970)*Cadeirante/30*FW$4)</f>
        <v>0</v>
      </c>
      <c r="FX970" s="181">
        <f>((CK970+CM970)*Percapita/30*FX$4)+((CL970+CN970)*Cadeirante/30*FX$4)</f>
        <v>0</v>
      </c>
      <c r="FY970" s="181">
        <f>((CO970+CQ970)*Percapita/30*FY$4)+((CP970+CR970)*Cadeirante/30*FY$4)</f>
        <v>0</v>
      </c>
      <c r="FZ970" s="181">
        <f>((CS970+CU970)*Percapita/30*FZ$4)+((CT970+CV970)*Cadeirante/30*FZ$4)</f>
        <v>0</v>
      </c>
      <c r="GA970" s="181">
        <f>((CW970+CY970)*Percapita/30*GA$4)+((CX970+CZ970)*Cadeirante/30*GA$4)</f>
        <v>0</v>
      </c>
      <c r="GB970" s="181">
        <f>((DA970+DC970)*Percapita/30*GB$4)+((DB970+DD970)*Cadeirante/30*GB$4)</f>
        <v>0</v>
      </c>
      <c r="GC970" s="181">
        <f>((DE970+DG970)*Percapita/30*GC$4)+((DF970+DH970)*Cadeirante/30*GC$4)</f>
        <v>0</v>
      </c>
      <c r="GD970" s="181">
        <f>((DI970+DK970)*Percapita/30*GD$4)+((DJ970+DL970)*Cadeirante/30*GD$4)</f>
        <v>0</v>
      </c>
      <c r="GE970" s="181">
        <f>((DM970+DO970)*Percapita/30*GE$4)+((DN970+DP970)*Cadeirante/30*GE$4)</f>
        <v>0</v>
      </c>
      <c r="GF970" s="181">
        <f>((DQ970+DS970)*Percapita/30*GF$4)+((DR970+DT970)*Cadeirante/30*GF$4)</f>
        <v>0</v>
      </c>
      <c r="GG970" s="181">
        <f>((DU970+DW970)*Percapita/30*GG$4)+((DV970+DX970)*Cadeirante/30*GG$4)</f>
        <v>0</v>
      </c>
      <c r="GH970" s="181">
        <f>((DY970+EA970)*Percapita/30*GH$4)+((DZ970+EB970)*Cadeirante/30*GH$4)</f>
        <v>0</v>
      </c>
      <c r="GI970" s="181">
        <f>((EC970+EE970)*Percapita/30*GI$4)+((ED970+EF970)*Cadeirante/30*GI$4)</f>
        <v>0</v>
      </c>
      <c r="GJ970" s="181">
        <f>((EG970+EI970)*Percapita)+((EH970+EJ970)*Cadeirante)</f>
        <v>0</v>
      </c>
      <c r="GK970" s="258"/>
      <c r="GL970" s="103">
        <f t="shared" si="1038"/>
        <v>0</v>
      </c>
      <c r="GM970" s="124"/>
      <c r="GN970" s="182"/>
      <c r="GO970" s="182"/>
      <c r="GP970" s="182"/>
      <c r="GQ970" s="182"/>
      <c r="GR970" s="182"/>
      <c r="GS970" s="182"/>
      <c r="GT970" s="182"/>
      <c r="GU970" s="182"/>
      <c r="GV970" s="182"/>
      <c r="GW970" s="182"/>
      <c r="GX970" s="182"/>
      <c r="GY970" s="182"/>
      <c r="GZ970" s="182"/>
      <c r="HA970" s="182"/>
      <c r="HB970" s="182"/>
      <c r="HC970" s="182"/>
      <c r="HD970" s="182"/>
      <c r="HE970" s="182"/>
      <c r="HF970" s="182"/>
      <c r="HG970" s="182"/>
      <c r="HH970" s="182"/>
      <c r="HI970" s="182"/>
      <c r="HJ970" s="182"/>
      <c r="HK970" s="182"/>
      <c r="HL970" s="182"/>
      <c r="HM970" s="182"/>
      <c r="HN970" s="182"/>
      <c r="HO970" s="182"/>
      <c r="HP970" s="259"/>
      <c r="HQ970" s="64"/>
      <c r="HW970" s="257"/>
      <c r="HY970" s="280">
        <f t="shared" si="1099"/>
        <v>0</v>
      </c>
      <c r="HZ970" s="280">
        <f t="shared" si="1100"/>
        <v>0</v>
      </c>
      <c r="IA970" s="280">
        <f t="shared" si="1101"/>
        <v>0</v>
      </c>
    </row>
    <row r="971" spans="1:237" s="106" customFormat="1" ht="22.5" customHeight="1" x14ac:dyDescent="0.25">
      <c r="A971" t="s">
        <v>4042</v>
      </c>
      <c r="B971" s="522" t="s">
        <v>4043</v>
      </c>
      <c r="C971" s="523">
        <v>1</v>
      </c>
      <c r="D971" s="524" t="s">
        <v>4011</v>
      </c>
      <c r="E971" s="524" t="s">
        <v>4044</v>
      </c>
      <c r="F971" s="525" t="s">
        <v>3222</v>
      </c>
      <c r="G971" s="525" t="s">
        <v>3223</v>
      </c>
      <c r="H971" s="350" t="s">
        <v>257</v>
      </c>
      <c r="I971" s="351" t="s">
        <v>4045</v>
      </c>
      <c r="J971" s="409" t="s">
        <v>3227</v>
      </c>
      <c r="K971" s="410" t="s">
        <v>3228</v>
      </c>
      <c r="L971" s="329">
        <f>CONTINUA!BV971</f>
        <v>0</v>
      </c>
      <c r="M971" s="329">
        <f>CONTINUA!BW971</f>
        <v>0</v>
      </c>
      <c r="N971" s="657"/>
      <c r="O971" s="658" t="s">
        <v>4247</v>
      </c>
      <c r="P971" s="659" t="s">
        <v>206</v>
      </c>
      <c r="Q971" s="400"/>
      <c r="R971" s="401"/>
      <c r="S971" s="400"/>
      <c r="T971" s="401"/>
      <c r="U971" s="400"/>
      <c r="V971" s="401"/>
      <c r="W971" s="400"/>
      <c r="X971" s="401"/>
      <c r="Y971" s="400"/>
      <c r="Z971" s="401"/>
      <c r="AA971" s="400"/>
      <c r="AB971" s="401"/>
      <c r="AC971" s="400"/>
      <c r="AD971" s="401"/>
      <c r="AE971" s="400"/>
      <c r="AF971" s="401"/>
      <c r="AG971" s="400"/>
      <c r="AH971" s="401"/>
      <c r="AI971" s="400"/>
      <c r="AJ971" s="401"/>
      <c r="AK971" s="400"/>
      <c r="AL971" s="401"/>
      <c r="AM971" s="400"/>
      <c r="AN971" s="401"/>
      <c r="AO971" s="400"/>
      <c r="AP971" s="401"/>
      <c r="AQ971" s="400"/>
      <c r="AR971" s="401"/>
      <c r="AS971" s="400"/>
      <c r="AT971" s="401"/>
      <c r="AU971" s="400"/>
      <c r="AV971" s="401"/>
      <c r="AW971" s="400"/>
      <c r="AX971" s="401"/>
      <c r="AY971" s="400"/>
      <c r="AZ971" s="401"/>
      <c r="BA971" s="400"/>
      <c r="BB971" s="401"/>
      <c r="BC971" s="400"/>
      <c r="BD971" s="401"/>
      <c r="BE971" s="400"/>
      <c r="BF971" s="401"/>
      <c r="BG971" s="400"/>
      <c r="BH971" s="401"/>
      <c r="BI971" s="400"/>
      <c r="BJ971" s="401"/>
      <c r="BK971" s="400"/>
      <c r="BL971" s="401"/>
      <c r="BM971" s="400"/>
      <c r="BN971" s="401"/>
      <c r="BO971" s="400"/>
      <c r="BP971" s="401"/>
      <c r="BQ971" s="400"/>
      <c r="BR971" s="401"/>
      <c r="BS971" s="400"/>
      <c r="BT971" s="401"/>
      <c r="BU971" s="400"/>
      <c r="BV971" s="401"/>
      <c r="BW971" s="400"/>
      <c r="BX971" s="401"/>
      <c r="BY971" s="400"/>
      <c r="BZ971" s="401"/>
      <c r="CA971" s="400"/>
      <c r="CB971" s="401"/>
      <c r="CC971" s="400"/>
      <c r="CD971" s="401"/>
      <c r="CE971" s="400"/>
      <c r="CF971" s="401"/>
      <c r="CG971" s="400"/>
      <c r="CH971" s="401"/>
      <c r="CI971" s="400"/>
      <c r="CJ971" s="401"/>
      <c r="CK971" s="400"/>
      <c r="CL971" s="401"/>
      <c r="CM971" s="400"/>
      <c r="CN971" s="401"/>
      <c r="CO971" s="400"/>
      <c r="CP971" s="401"/>
      <c r="CQ971" s="400"/>
      <c r="CR971" s="401"/>
      <c r="CS971" s="400"/>
      <c r="CT971" s="401"/>
      <c r="CU971" s="400"/>
      <c r="CV971" s="401"/>
      <c r="CW971" s="400"/>
      <c r="CX971" s="401"/>
      <c r="CY971" s="400"/>
      <c r="CZ971" s="401"/>
      <c r="DA971" s="400"/>
      <c r="DB971" s="401"/>
      <c r="DC971" s="400"/>
      <c r="DD971" s="401"/>
      <c r="DE971" s="400"/>
      <c r="DF971" s="401"/>
      <c r="DG971" s="400"/>
      <c r="DH971" s="401"/>
      <c r="DI971" s="400"/>
      <c r="DJ971" s="401"/>
      <c r="DK971" s="400"/>
      <c r="DL971" s="401"/>
      <c r="DM971" s="400"/>
      <c r="DN971" s="401"/>
      <c r="DO971" s="400"/>
      <c r="DP971" s="401"/>
      <c r="DQ971" s="400"/>
      <c r="DR971" s="401"/>
      <c r="DS971" s="400"/>
      <c r="DT971" s="401"/>
      <c r="DU971" s="400"/>
      <c r="DV971" s="401"/>
      <c r="DW971" s="400"/>
      <c r="DX971" s="401"/>
      <c r="DY971" s="400"/>
      <c r="DZ971" s="401"/>
      <c r="EA971" s="400"/>
      <c r="EB971" s="401"/>
      <c r="EC971" s="400"/>
      <c r="ED971" s="401"/>
      <c r="EE971" s="400"/>
      <c r="EF971" s="401"/>
      <c r="EG971" s="400"/>
      <c r="EH971" s="401"/>
      <c r="EI971" s="400"/>
      <c r="EJ971" s="447"/>
      <c r="EK971" s="510"/>
      <c r="EL971" s="513"/>
      <c r="EM971" s="520"/>
      <c r="EN971" s="520"/>
      <c r="EO971" s="520"/>
      <c r="EP971" s="171">
        <f t="shared" ref="EP971:EP1034" si="1102">Q971</f>
        <v>0</v>
      </c>
      <c r="EQ971" s="171">
        <f t="shared" ref="EQ971:EQ1034" si="1103">U971+Y971+AC971+AG971+AK971+AO971+AS971+AW971+BA971+BE971+BI971+BM971+BQ971+BU971+BY971+CC971+CG971+CK971+CO971+CS971+CW971+DA971+DE971+DI971+DM971+DQ971+DU971+DY971+EC971+EG971</f>
        <v>0</v>
      </c>
      <c r="ER971" s="171">
        <f t="shared" ref="ER971:ER1034" si="1104">S971+W971+AA971+AE971+AI971+AM971+AQ971+AU971+AY971+BC971+BG971+BK971+BO971+BS971+BW971+CA971+CE971+CI971+CM971+CQ971+CU971+CY971+DC971+DG971+DK971+DO971+DS971+DW971+EA971+EE971+EI971</f>
        <v>0</v>
      </c>
      <c r="ES971" s="171">
        <f t="shared" ref="ES971:ES1034" si="1105">R971</f>
        <v>0</v>
      </c>
      <c r="ET971" s="171">
        <f t="shared" ref="ET971:ET1034" si="1106">V971+Z971+AD971+AH971+AL971+AP971+AT971+AX971+BB971+BF971+BJ971+BN971+BR971+BV971+BZ971+CD971+CH971+CL971+CP971+CT971+CX971+DB971+DF971+DJ971+DN971+DR971+DV971+DZ971+ED971+EH971</f>
        <v>0</v>
      </c>
      <c r="EU971" s="171">
        <f t="shared" ref="EU971:EU1034" si="1107">T971+X971+AB971+AF971+AJ971+AN971+AR971+AV971+AZ971+BD971+BH971+BL971+BP971+BT971+BX971+CB971+CF971+CJ971+CN971+CR971+CV971+CZ971+DD971+DH971+DL971+DP971+DT971+DX971+EB971+EF971+EJ971</f>
        <v>0</v>
      </c>
      <c r="EV971" s="172">
        <f t="shared" ref="EV971:EV1034" si="1108">EP971+EQ971+ES971+ET971+ER971+EU971</f>
        <v>0</v>
      </c>
      <c r="EW971" s="367">
        <f>IF(C971=4,IF(MAX(Q971:EJ973)&gt;0,(Especiall/30*(IF(($G971-$F971)=($G$5-$F$5),30,IF(DAY($G971)=31,($G971-$F971),($G971-$F971)+1)))),0),0)</f>
        <v>0</v>
      </c>
      <c r="EX971" s="248">
        <f t="shared" ref="EX971:EX974" si="1109">FF971</f>
        <v>11730.050000000001</v>
      </c>
      <c r="EY971" s="174">
        <f>(L971*regular)+(M971*Cadeirantee)</f>
        <v>0</v>
      </c>
      <c r="EZ971" s="249">
        <f>SUMIF(FG971:GJ971,"&gt;0")</f>
        <v>0</v>
      </c>
      <c r="FA971" s="249">
        <f>SUMIF(FG971:GJ971,"&lt;0")+SUMIF(GN971:HP971,"&lt;0")</f>
        <v>0</v>
      </c>
      <c r="FB971" s="174">
        <v>0</v>
      </c>
      <c r="FC971" s="175">
        <f>N971*km*'VALORES TABELA'!$B$13</f>
        <v>0</v>
      </c>
      <c r="FD971" s="250">
        <f>GL971</f>
        <v>0</v>
      </c>
      <c r="FE971" s="176">
        <f>(EW971+EW972+EW973+EW974+EX971+EX972+EX973+EX974+EY971+EY972+EY973+EY974+EY975+EZ971+EZ972+EZ973+EZ974+FA971+FA972+FA973+FA974+FC971+FC972+FC973+FC974+HY971-HZ971-IA971+FD971+FD972+FD973+FD974+FB975)</f>
        <v>12491.61</v>
      </c>
      <c r="FF971" s="177">
        <f>IF(C971=4,SUM(Q971+Q972+Q973+S971+S972+S973)*Percapita/30*FF$4+(R971+R972+R973+T971+T972+T973)*Cadeirante/30*FF$4,IF(C971=3,IF(Q974+S974=10,Fixo/30*FF$4+(Q971+Q972+Q973+S971+S972+S973)*Percapita/30*FF$4+(R974+T974)*Cadeirante/30*FF$4,IF(Q974+S974&lt;=9,(Q974+S974)*Crechee/30*FF$4)+(R974+T974)*Cadeirante/30*FF$4+(Q971+Q972+Q973+S971+S972+S973)*Percapita/30*FF$4)+IF(Q974+S974&gt;=11,Fixo/30*FF$4+(Q974+S974-10)*Crechee/30*FF$4,0),IF(C971=2,IF(R971+R972+R973+R974+T971+T972+T973+T974=1,Cadeirante/30*FF$4,IF(R971+R972+R973+R974+T971+T972+T973+T974=2,Fixo/30*FF$4,IF(R971+R972+R973+R974+T971+T972+T973+T974&gt;2,Fixo/30*FF$4+(R971+R972+R973+R974+T971+T972+T973+T974-2)*Cadeirante/30*FF$4)))+(Q971+Q972+Q973+S971+S972+S973)*Percapita/30*FF$4+(Q974+S974)*Crechee/30*FF$4,IF(C971=1,IF(Q971+Q972+Q973+R971+R972+R973+S971+S972+S973+T971+T972+T973&lt;=15,(Q971+Q972+Q973+S971+S972+S973)*Percapita/30*FF$4,IF(Q971+Q972+Q973+R971+R972+R973+S971+S972+S973+T971+T972+T973&gt;=16,Fixo/30*FF$4+(Q971+Q972+Q973+R971+R972+R973+S971+S972+S973+T971+T972-16)*Percapita/30*FF$4))))))</f>
        <v>11730.050000000001</v>
      </c>
      <c r="FG971" s="177">
        <f>IF(C971=4,SUM(U971+U972+U973+W971+W972+W973)*Percapita/30*FG$4+(V971+V972+V973+X971+X972+X973)*Cadeirante/30*FG$4,IF(C971=3,IF(U974+W974=10,Fixo/30*FG$4+(U971+U972+U973+W971+W972+W973)*Percapita/30*FG$4+(V974+X974)*Cadeirante/30*FG$4,IF(U974+W974&lt;=9,(U974+W974)*Crechee/30*FG$4)+(V974+X974)*Cadeirante/30*FG$4+(U971+U972+U973+W971+W972+W973)*Percapita/30*FG$4)+IF(U974+W974&gt;=11,Fixo/30*FG$4+(U974+W974-10)*Crechee/30*FG$4,0),IF(C971=2,IF(V971+V972+V973+V974+X971+X972+X973+X974=1,Cadeirante/30*FG$4,IF(V971+V972+V973+V974+X971+X972+X973+X974=2,Fixo/30*FG$4,IF(V971+V972+V973+V974+X971+X972+X973+X974&gt;2,Fixo/30*FG$4+(V971+V972+V973+V974+X971+X972+X973+X974-2)*Cadeirante/30*FG$4)))+(U971+U972+U973+W971+W972+W973)*Percapita/30*FG$4+(U974+W974)*Crechee/30*FG$4,IF(C971=1,IF(U971+U972+U973+V971+V972+V973+W971+W972+W973+X971+X972+X973&lt;=15,(U971+U972+U973+W971+W972+W973)*Percapita/30*FG$4,IF(U971+U972+U973+V971+V972+V973+W971+W972+W973+X971+X972+X973&gt;=16,Fixo/30*FG$4+(U971+U972+U973+V971+V972+V973+W971+W972+W973+X971+X972-16)*Percapita/30*FG$4))))))</f>
        <v>0</v>
      </c>
      <c r="FH971" s="177">
        <f>IF(C971=4,SUM(Y971+Y972+Y973+AA971+AA972+AA973)*Percapita/30*FH$4+(Z971+Z972+Z973+AB971+AB972+AB973)*Cadeirante/30*FH$4,IF(C971=3,IF(Y974+AA974=10,Fixo/30*FH$4+(Y971+Y972+Y973+AA971+AA972+AA973)*Percapita/30*FH$4+(Z974+AB974)*Cadeirante/30*FH$4,IF(Y974+AA974&lt;=9,(Y974+AA974)*Crechee/30*FH$4)+(Z974+AB974)*Cadeirante/30*FH$4+(Y971+Y972+Y973+AA971+AA972+AA973)*Percapita/30*FH$4)+IF(Y974+AA974&gt;=11,Fixo/30*FH$4+(Y974+AA974-10)*Crechee/30*FH$4,0),IF(C971=2,IF(Z971+Z972+Z973+Z974+AB971+AB972+AB973+AB974=1,Cadeirante/30*FH$4,IF(Z971+Z972+Z973+Z974+AB971+AB972+AB973+AB974=2,Fixo/30*FH$4,IF(Z971+Z972+Z973+Z974+AB971+AB972+AB973+AB974&gt;2,Fixo/30*FH$4+(Z971+Z972+Z973+Z974+AB971+AB972+AB973+AB974-2)*Cadeirante/30*FH$4)))+(Y971+Y972+Y973+AA971+AA972+AA973)*Percapita/30*FH$4+(Y974+AA974)*Crechee/30*FH$4,IF(C971=1,IF(Y971+Y972+Y973+Z971+Z972+Z973+AA971+AA972+AA973+AB971+AB972+AB973&lt;=15,(Y971+Y972+Y973+AA971+AA972+AA973)*Percapita/30*FH$4,IF(Y971+Y972+Y973+Z971+Z972+Z973+AA971+AA972+AA973+AB971+AB972+AB973&gt;=16,Fixo/30*FH$4+(Y971+Y972+Y973+Z971+Z972+Z973+AA971+AA972+AA973+AB971+AB972-16)*Percapita/30*FH$4))))))</f>
        <v>0</v>
      </c>
      <c r="FI971" s="177">
        <f>IF(C971=4,SUM(AC971+AC972+AC973+AE971+AE972+AE973)*Percapita/30*FI$4+(AD971+AD972+AD973+AF971+AF972+AF973)*Cadeirante/30*FI$4,IF(C971=3,IF(AC974+AE974=10,Fixo/30*FI$4+(AC971+AC972+AC973+AE971+AE972+AE973)*Percapita/30*FI$4+(AD974+AF974)*Cadeirante/30*FI$4,IF(AC974+AE974&lt;=9,(AC974+AE974)*Crechee/30*FI$4)+(AD974+AF974)*Cadeirante/30*FI$4+(AC971+AC972+AC973+AE971+AE972+AE973)*Percapita/30*FI$4)+IF(AC974+AE974&gt;=11,Fixo/30*FI$4+(AC974+AE974-10)*Crechee/30*FI$4,0),IF(C971=2,IF(AD971+AD972+AD973+AD974+AF971+AF972+AF973+AF974=1,Cadeirante/30*FI$4,IF(AD971+AD972+AD973+AD974+AF971+AF972+AF973+AF974=2,Fixo/30*FI$4,IF(AD971+AD972+AD973+AD974+AF971+AF972+AF973+AF974&gt;2,Fixo/30*FI$4+(AD971+AD972+AD973+AD974+AF971+AF972+AF973+AF974-2)*Cadeirante/30*FI$4)))+(AC971+AC972+AC973+AE971+AE972+AE973)*Percapita/30*FI$4+(AC974+AE974)*Crechee/30*FI$4,IF(C971=1,IF(AC971+AC972+AC973+AD971+AD972+AD973+AE971+AE972+AE973+AF971+AF972+AF973&lt;=15,(AC971+AC972+AC973+AE971+AE972+AE973)*Percapita/30*FI$4,IF(AC971+AC972+AC973+AD971+AD972+AD973+AE971+AE972+AE973+AF971+AF972+AF973&gt;=16,Fixo/30*FI$4+(AC971+AC972+AC973+AD971+AD972+AD973+AE971+AE972+AE973+AF971+AF972-16)*Percapita/30*FI$4))))))</f>
        <v>0</v>
      </c>
      <c r="FJ971" s="177">
        <f>IF(C971=4,SUM(AG971+AG972+AG973+AI971+AI972+AI973)*Percapita/30*FJ$4+(AH971+AH972+AH973+AJ971+AJ972+AJ973)*Cadeirante/30*FJ$4,IF(C971=3,IF(AG974+AI974=10,Fixo/30*FJ$4+(AG971+AG972+AG973+AI971+AI972+AI973)*Percapita/30*FJ$4+(AH974+AJ974)*Cadeirante/30*FJ$4,IF(AG974+AI974&lt;=9,(AG974+AI974)*Crechee/30*FJ$4)+(AH974+AJ974)*Cadeirante/30*FJ$4+(AG971+AG972+AG973+AI971+AI972+AI973)*Percapita/30*FJ$4)+IF(AG974+AI974&gt;=11,Fixo/30*FJ$4+(AG974+AI974-10)*Crechee/30*FJ$4,0),IF(C971=2,IF(AH971+AH972+AH973+AH974+AJ971+AJ972+AJ973+AJ974=1,Cadeirante/30*FJ$4,IF(AH971+AH972+AH973+AH974+AJ971+AJ972+AJ973+AJ974=2,Fixo/30*FJ$4,IF(AH971+AH972+AH973+AH974+AJ971+AJ972+AJ973+AJ974&gt;2,Fixo/30*FJ$4+(AH971+AH972+AH973+AH974+AJ971+AJ972+AJ973+AJ974-2)*Cadeirante/30*FJ$4)))+(AG971+AG972+AG973+AI971+AI972+AI973)*Percapita/30*FJ$4+(AG974+AI974)*Crechee/30*FJ$4,IF(C971=1,IF(AG971+AG972+AG973+AH971+AH972+AH973+AI971+AI972+AI973+AJ971+AJ972+AJ973&lt;=15,(AG971+AG972+AG973+AI971+AI972+AI973)*Percapita/30*FJ$4,IF(AG971+AG972+AG973+AH971+AH972+AH973+AI971+AI972+AI973+AJ971+AJ972+AJ973&gt;=16,Fixo/30*FJ$4+(AG971+AG972+AG973+AH971+AH972+AH973+AI971+AI972+AI973+AJ971+AJ972-16)*Percapita/30*FJ$4))))))</f>
        <v>0</v>
      </c>
      <c r="FK971" s="177">
        <f>IF(C971=4,SUM(AK971+AK972+AK973+AM971+AM972+AM973)*Percapita/30*FK$4+(AL971+AL972+AL973+AN971+AN972+AN973)*Cadeirante/30*FK$4,IF(C971=3,IF(AK974+AM974=10,Fixo/30*FK$4+(AK971+AK972+AK973+AM971+AM972+AM973)*Percapita/30*FK$4+(AL974+AN974)*Cadeirante/30*FK$4,IF(AK974+AM974&lt;=9,(AK974+AM974)*Crechee/30*FK$4)+(AL974+AN974)*Cadeirante/30*FK$4+(AK971+AK972+AK973+AM971+AM972+AM973)*Percapita/30*FK$4)+IF(AK974+AM974&gt;=11,Fixo/30*FK$4+(AK974+AM974-10)*Crechee/30*FK$4,0),IF(C971=2,IF(AL971+AL972+AL973+AL974+AN971+AN972+AN973+AN974=1,Cadeirante/30*FK$4,IF(AL971+AL972+AL973+AL974+AN971+AN972+AN973+AN974=2,Fixo/30*FK$4,IF(AL971+AL972+AL973+AL974+AN971+AN972+AN973+AN974&gt;2,Fixo/30*FK$4+(AL971+AL972+AL973+AL974+AN971+AN972+AN973+AN974-2)*Cadeirante/30*FK$4)))+(AK971+AK972+AK973+AM971+AM972+AM973)*Percapita/30*FK$4+(AK974+AM974)*Crechee/30*FK$4,IF(C971=1,IF(AK971+AK972+AK973+AL971+AL972+AL973+AM971+AM972+AM973+AN971+AN972+AN973&lt;=15,(AK971+AK972+AK973+AM971+AM972+AM973)*Percapita/30*FK$4,IF(AK971+AK972+AK973+AL971+AL972+AL973+AM971+AM972+AM973+AN971+AN972+AN973&gt;=16,Fixo/30*FK$4+(AK971+AK972+AK973+AL971+AL972+AL973+AM971+AM972+AM973+AN971+AN972-16)*Percapita/30*FK$4))))))</f>
        <v>0</v>
      </c>
      <c r="FL971" s="177">
        <f>IF(C971=4,SUM(AO971+AO972+AO973+AQ971+AQ972+AQ973)*Percapita/30*FL$4+(AP971+AP972+AP973+AR971+AR972+AR973)*Cadeirante/30*FL$4,IF(C971=3,IF(AO974+AQ974=10,Fixo/30*FL$4+(AO971+AO972+AO973+AQ971+AQ972+AQ973)*Percapita/30*FL$4+(AP974+AR974)*Cadeirante/30*FL$4,IF(AO974+AQ974&lt;=9,(AO974+AQ974)*Crechee/30*FL$4)+(AP974+AR974)*Cadeirante/30*FL$4+(AO971+AO972+AO973+AQ971+AQ972+AQ973)*Percapita/30*FL$4)+IF(AO974+AQ974&gt;=11,Fixo/30*FL$4+(AO974+AQ974-10)*Crechee/30*FL$4,0),IF(C971=2,IF(AP971+AP972+AP973+AP974+AR971+AR972+AR973+AR974=1,Cadeirante/30*FL$4,IF(AP971+AP972+AP973+AP974+AR971+AR972+AR973+AR974=2,Fixo/30*FL$4,IF(AP971+AP972+AP973+AP974+AR971+AR972+AR973+AR974&gt;2,Fixo/30*FL$4+(AP971+AP972+AP973+AP974+AR971+AR972+AR973+AR974-2)*Cadeirante/30*FL$4)))+(AO971+AO972+AO973+AQ971+AQ972+AQ973)*Percapita/30*FL$4+(AO974+AQ974)*Crechee/30*FL$4,IF(C971=1,IF(AO971+AO972+AO973+AP971+AP972+AP973+AQ971+AQ972+AQ973+AR971+AR972+AR973&lt;=15,(AO971+AO972+AO973+AQ971+AQ972+AQ973)*Percapita/30*FL$4,IF(AO971+AO972+AO973+AP971+AP972+AP973+AQ971+AQ972+AQ973+AR971+AR972+AR973&gt;=16,Fixo/30*FL$4+(AO971+AO972+AO973+AP971+AP972+AP973+AQ971+AQ972+AQ973+AR971+AR972-16)*Percapita/30*FL$4))))))</f>
        <v>0</v>
      </c>
      <c r="FM971" s="177">
        <f>IF(C971=4,SUM(AS971+AS972+AS973+AU971+AU972+AU973)*Percapita/30*FM$4+(AT971+AT972+AT973+AV971+AV972+AV973)*Cadeirante/30*FM$4,IF(C971=3,IF(AS974+AU974=10,Fixo/30*FM$4+(AS971+AS972+AS973+AU971+AU972+AU973)*Percapita/30*FM$4+(AT974+AV974)*Cadeirante/30*FM$4,IF(AS974+AU974&lt;=9,(AS974+AU974)*Crechee/30*FM$4)+(AT974+AV974)*Cadeirante/30*FM$4+(AS971+AS972+AS973+AU971+AU972+AU973)*Percapita/30*FM$4)+IF(AS974+AU974&gt;=11,Fixo/30*FM$4+(AS974+AU974-10)*Crechee/30*FM$4,0),IF(C971=2,IF(AT971+AT972+AT973+AT974+AV971+AV972+AV973+AV974=1,Cadeirante/30*FM$4,IF(AT971+AT972+AT973+AT974+AV971+AV972+AV973+AV974=2,Fixo/30*FM$4,IF(AT971+AT972+AT973+AT974+AV971+AV972+AV973+AV974&gt;2,Fixo/30*FM$4+(AT971+AT972+AT973+AT974+AV971+AV972+AV973+AV974-2)*Cadeirante/30*FM$4)))+(AS971+AS972+AS973+AU971+AU972+AU973)*Percapita/30*FM$4+(AS974+AU974)*Crechee/30*FM$4,IF(C971=1,IF(AS971+AS972+AS973+AT971+AT972+AT973+AU971+AU972+AU973+AV971+AV972+AV973&lt;=15,(AS971+AS972+AS973+AU971+AU972+AU973)*Percapita/30*FM$4,IF(AS971+AS972+AS973+AT971+AT972+AT973+AU971+AU972+AU973+AV971+AV972+AV973&gt;=16,Fixo/30*FM$4+(AS971+AS972+AS973+AT971+AT972+AT973+AU971+AU972+AU973+AV971+AV972-16)*Percapita/30*FM$4))))))</f>
        <v>0</v>
      </c>
      <c r="FN971" s="177">
        <f>IF(C971=4,SUM(AW971+AW972+AW973+AY971+AY972+AY973)*Percapita/30*FN$4+(AX971+AX972+AX973+AZ971+AZ972+AZ973)*Cadeirante/30*FN$4,IF(C971=3,IF(AW974+AY974=10,Fixo/30*FN$4+(AW971+AW972+AW973+AY971+AY972+AY973)*Percapita/30*FN$4+(AX974+AZ974)*Cadeirante/30*FN$4,IF(AW974+AY974&lt;=9,(AW974+AY974)*Crechee/30*FN$4)+(AX974+AZ974)*Cadeirante/30*FN$4+(AW971+AW972+AW973+AY971+AY972+AY973)*Percapita/30*FN$4)+IF(AW974+AY974&gt;=11,Fixo/30*FN$4+(AW974+AY974-10)*Crechee/30*FN$4,0),IF(C971=2,IF(AX971+AX972+AX973+AX974+AZ971+AZ972+AZ973+AZ974=1,Cadeirante/30*FN$4,IF(AX971+AX972+AX973+AX974+AZ971+AZ972+AZ973+AZ974=2,Fixo/30*FN$4,IF(AX971+AX972+AX973+AX974+AZ971+AZ972+AZ973+AZ974&gt;2,Fixo/30*FN$4+(AX971+AX972+AX973+AX974+AZ971+AZ972+AZ973+AZ974-2)*Cadeirante/30*FN$4)))+(AW971+AW972+AW973+AY971+AY972+AY973)*Percapita/30*FN$4+(AW974+AY974)*Crechee/30*FN$4,IF(C971=1,IF(AW971+AW972+AW973+AX971+AX972+AX973+AY971+AY972+AY973+AZ971+AZ972+AZ973&lt;=15,(AW971+AW972+AW973+AY971+AY972+AY973)*Percapita/30*FN$4,IF(AW971+AW972+AW973+AX971+AX972+AX973+AY971+AY972+AY973+AZ971+AZ972+AZ973&gt;=16,Fixo/30*FN$4+(AW971+AW972+AW973+AX971+AX972+AX973+AY971+AY972+AY973+AZ971+AZ972-16)*Percapita/30*FN$4))))))</f>
        <v>0</v>
      </c>
      <c r="FO971" s="177">
        <f>IF(C971=4,SUM(BA971+BA972+BA973+BC971+BC972+BC973)*Percapita/30*FO$4+(BB971+BB972+BB973+BD971+BD972+BD973)*Cadeirante/30*FO$4,IF(C971=3,IF(BA974+BC974=10,Fixo/30*FO$4+(BA971+BA972+BA973+BC971+BC972+BC973)*Percapita/30*FO$4+(BB974+BD974)*Cadeirante/30*FO$4,IF(BA974+BC974&lt;=9,(BA974+BC974)*Crechee/30*FO$4)+(BB974+BD974)*Cadeirante/30*FO$4+(BA971+BA972+BA973+BC971+BC972+BC973)*Percapita/30*FO$4)+IF(BA974+BC974&gt;=11,Fixo/30*FO$4+(BA974+BC974-10)*Crechee/30*FO$4,0),IF(C971=2,IF(BB971+BB972+BB973+BB974+BD971+BD972+BD973+BD974=1,Cadeirante/30*FO$4,IF(BB971+BB972+BB973+BB974+BD971+BD972+BD973+BD974=2,Fixo/30*FO$4,IF(BB971+BB972+BB973+BB974+BD971+BD972+BD973+BD974&gt;2,Fixo/30*FO$4+(BB971+BB972+BB973+BB974+BD971+BD972+BD973+BD974-2)*Cadeirante/30*FO$4)))+(BA971+BA972+BA973+BC971+BC972+BC973)*Percapita/30*FO$4+(BA974+BC974)*Crechee/30*FO$4,IF(C971=1,IF(BA971+BA972+BA973+BB971+BB972+BB973+BC971+BC972+BC973+BD971+BD972+BD973&lt;=15,(BA971+BA972+BA973+BC971+BC972+BC973)*Percapita/30*FO$4,IF(BA971+BA972+BA973+BB971+BB972+BB973+BC971+BC972+BC973+BD971+BD972+BD973&gt;=16,Fixo/30*FO$4+(BA971+BA972+BA973+BB971+BB972+BB973+BC971+BC972+BC973+BD971+BD972-16)*Percapita/30*FO$4))))))</f>
        <v>0</v>
      </c>
      <c r="FP971" s="177">
        <f>IF(C971=4,SUM(BE971+BE972+BE973+BG971+BG972+BG973)*Percapita/30*FP$4+(BF971+BF972+BF973+BH971+BH972+BH973)*Cadeirante/30*FP$4,IF(C971=3,IF(BE974+BG974=10,Fixo/30*FP$4+(BE971+BE972+BE973+BG971+BG972+BG973)*Percapita/30*FP$4+(BF974+BH974)*Cadeirante/30*FP$4,IF(BE974+BG974&lt;=9,(BE974+BG974)*Crechee/30*FP$4)+(BF974+BH974)*Cadeirante/30*FP$4+(BE971+BE972+BE973+BG971+BG972+BG973)*Percapita/30*FP$4)+IF(BE974+BG974&gt;=11,Fixo/30*FP$4+(BE974+BG974-10)*Crechee/30*FP$4,0),IF(C971=2,IF(BF971+BF972+BF973+BF974+BH971+BH972+BH973+BH974=1,Cadeirante/30*FP$4,IF(BF971+BF972+BF973+BF974+BH971+BH972+BH973+BH974=2,Fixo/30*FP$4,IF(BF971+BF972+BF973+BF974+BH971+BH972+BH973+BH974&gt;2,Fixo/30*FP$4+(BF971+BF972+BF973+BF974+BH971+BH972+BH973+BH974-2)*Cadeirante/30*FP$4)))+(BE971+BE972+BE973+BG971+BG972+BG973)*Percapita/30*FP$4+(BE974+BG974)*Crechee/30*FP$4,IF(C971=1,IF(BE971+BE972+BE973+BF971+BF972+BF973+BG971+BG972+BG973+BH971+BH972+BH973&lt;=15,(BE971+BE972+BE973+BG971+BG972+BG973)*Percapita/30*FP$4,IF(BE971+BE972+BE973+BF971+BF972+BF973+BG971+BG972+BG973+BH971+BH972+BH973&gt;=16,Fixo/30*FP$4+(BE971+BE972+BE973+BF971+BF972+BF973+BG971+BG972+BG973+BH971+BH972-16)*Percapita/30*FP$4))))))</f>
        <v>0</v>
      </c>
      <c r="FQ971" s="177">
        <f>IF(C971=4,SUM(BI971+BI972+BI973+BK971+BK972+BK973)*Percapita/30*FQ$4+(BJ971+BJ972+BJ973+BL971+BL972+BL973)*Cadeirante/30*FQ$4,IF(C971=3,IF(BI974+BK974=10,Fixo/30*FQ$4+(BI971+BI972+BI973+BK971+BK972+BK973)*Percapita/30*FQ$4+(BJ974+BL974)*Cadeirante/30*FQ$4,IF(BI974+BK974&lt;=9,(BI974+BK974)*Crechee/30*FQ$4)+(BJ974+BL974)*Cadeirante/30*FQ$4+(BI971+BI972+BI973+BK971+BK972+BK973)*Percapita/30*FQ$4)+IF(BI974+BK974&gt;=11,Fixo/30*FQ$4+(BI974+BK974-10)*Crechee/30*FQ$4,0),IF(C971=2,IF(BJ971+BJ972+BJ973+BJ974+BL971+BL972+BL973+BL974=1,Cadeirante/30*FQ$4,IF(BJ971+BJ972+BJ973+BJ974+BL971+BL972+BL973+BL974=2,Fixo/30*FQ$4,IF(BJ971+BJ972+BJ973+BJ974+BL971+BL972+BL973+BL974&gt;2,Fixo/30*FQ$4+(BJ971+BJ972+BJ973+BJ974+BL971+BL972+BL973+BL974-2)*Cadeirante/30*FQ$4)))+(BI971+BI972+BI973+BK971+BK972+BK973)*Percapita/30*FQ$4+(BI974+BK974)*Crechee/30*FQ$4,IF(C971=1,IF(BI971+BI972+BI973+BJ971+BJ972+BJ973+BK971+BK972+BK973+BL971+BL972+BL973&lt;=15,(BI971+BI972+BI973+BK971+BK972+BK973)*Percapita/30*FQ$4,IF(BI971+BI972+BI973+BJ971+BJ972+BJ973+BK971+BK972+BK973+BL971+BL972+BL973&gt;=16,Fixo/30*FQ$4+(BI971+BI972+BI973+BJ971+BJ972+BJ973+BK971+BK972+BK973+BL971+BL972-16)*Percapita/30*FQ$4))))))</f>
        <v>0</v>
      </c>
      <c r="FR971" s="177">
        <f>IF(C971=4,SUM(BM971+BM972+BM973+BO971+BO972+BO973)*Percapita/30*FR$4+(BN971+BN972+BN973+BP971+BP972+BP973)*Cadeirante/30*FR$4,IF(C971=3,IF(BM974+BO974=10,Fixo/30*FR$4+(BM971+BM972+BM973+BO971+BO972+BO973)*Percapita/30*FR$4+(BN974+BP974)*Cadeirante/30*FR$4,IF(BM974+BO974&lt;=9,(BM974+BO974)*Crechee/30*FR$4)+(BN974+BP974)*Cadeirante/30*FR$4+(BM971+BM972+BM973+BO971+BO972+BO973)*Percapita/30*FR$4)+IF(BM974+BO974&gt;=11,Fixo/30*FR$4+(BM974+BO974-10)*Crechee/30*FR$4,0),IF(C971=2,IF(BN971+BN972+BN973+BN974+BP971+BP972+BP973+BP974=1,Cadeirante/30*FR$4,IF(BN971+BN972+BN973+BN974+BP971+BP972+BP973+BP974=2,Fixo/30*FR$4,IF(BN971+BN972+BN973+BN974+BP971+BP972+BP973+BP974&gt;2,Fixo/30*FR$4+(BN971+BN972+BN973+BN974+BP971+BP972+BP973+BP974-2)*Cadeirante/30*FR$4)))+(BM971+BM972+BM973+BO971+BO972+BO973)*Percapita/30*FR$4+(BM974+BO974)*Crechee/30*FR$4,IF(C971=1,IF(BM971+BM972+BM973+BN971+BN972+BN973+BO971+BO972+BO973+BP971+BP972+BP973&lt;=15,(BM971+BM972+BM973+BO971+BO972+BO973)*Percapita/30*FR$4,IF(BM971+BM972+BM973+BN971+BN972+BN973+BO971+BO972+BO973+BP971+BP972+BP973&gt;=16,Fixo/30*FR$4+(BM971+BM972+BM973+BN971+BN972+BN973+BO971+BO972+BO973+BP971+BP972-16)*Percapita/30*FR$4))))))</f>
        <v>0</v>
      </c>
      <c r="FS971" s="177">
        <f>IF(C971=4,SUM(BQ971+BQ972+BQ973+BS971+BS972+BS973)*Percapita/30*FS$4+(BR971+BR972+BR973+BT971+BT972+BT973)*Cadeirante/30*FS$4,IF(C971=3,IF(BQ974+BS974=10,Fixo/30*FS$4+(BQ971+BQ972+BQ973+BS971+BS972+BS973)*Percapita/30*FS$4+(BR974+BT974)*Cadeirante/30*FS$4,IF(BQ974+BS974&lt;=9,(BQ974+BS974)*Crechee/30*FS$4)+(BR974+BT974)*Cadeirante/30*FS$4+(BQ971+BQ972+BQ973+BS971+BS972+BS973)*Percapita/30*FS$4)+IF(BQ974+BS974&gt;=11,Fixo/30*FS$4+(BQ974+BS974-10)*Crechee/30*FS$4,0),IF(C971=2,IF(BR971+BR972+BR973+BR974+BT971+BT972+BT973+BT974=1,Cadeirante/30*FS$4,IF(BR971+BR972+BR973+BR974+BT971+BT972+BT973+BT974=2,Fixo/30*FS$4,IF(BR971+BR972+BR973+BR974+BT971+BT972+BT973+BT974&gt;2,Fixo/30*FS$4+(BR971+BR972+BR973+BR974+BT971+BT972+BT973+BT974-2)*Cadeirante/30*FS$4)))+(BQ971+BQ972+BQ973+BS971+BS972+BS973)*Percapita/30*FS$4+(BQ974+BS974)*Crechee/30*FS$4,IF(C971=1,IF(BQ971+BQ972+BQ973+BR971+BR972+BR973+BS971+BS972+BS973+BT971+BT972+BT973&lt;=15,(BQ971+BQ972+BQ973+BS971+BS972+BS973)*Percapita/30*FS$4,IF(BQ971+BQ972+BQ973+BR971+BR972+BR973+BS971+BS972+BS973+BT971+BT972+BT973&gt;=16,Fixo/30*FS$4+(BQ971+BQ972+BQ973+BR971+BR972+BR973+BS971+BS972+BS973+BT971+BT972-16)*Percapita/30*FS$4))))))</f>
        <v>0</v>
      </c>
      <c r="FT971" s="177">
        <f>IF(C971=4,SUM(BU971+BU972+BU973+BW971+BW972+BW973)*Percapita/30*FT$4+(BV971+BV972+BV973+BX971+BX972+BX973)*Cadeirante/30*FT$4,IF(C971=3,IF(BU974+BW974=10,Fixo/30*FT$4+(BU971+BU972+BU973+BW971+BW972+BW973)*Percapita/30*FT$4+(BV974+BX974)*Cadeirante/30*FT$4,IF(BU974+BW974&lt;=9,(BU974+BW974)*Crechee/30*FT$4)+(BV974+BX974)*Cadeirante/30*FT$4+(BU971+BU972+BU973+BW971+BW972+BW973)*Percapita/30*FT$4)+IF(BU974+BW974&gt;=11,Fixo/30*FT$4+(BU974+BW974-10)*Crechee/30*FT$4,0),IF(C971=2,IF(BV971+BV972+BV973+BV974+BX971+BX972+BX973+BX974=1,Cadeirante/30*FT$4,IF(BV971+BV972+BV973+BV974+BX971+BX972+BX973+BX974=2,Fixo/30*FT$4,IF(BV971+BV972+BV973+BV974+BX971+BX972+BX973+BX974&gt;2,Fixo/30*FT$4+(BV971+BV972+BV973+BV974+BX971+BX972+BX973+BX974-2)*Cadeirante/30*FT$4)))+(BU971+BU972+BU973+BW971+BW972+BW973)*Percapita/30*FT$4+(BU974+BW974)*Crechee/30*FT$4,IF(C971=1,IF(BU971+BU972+BU973+BV971+BV972+BV973+BW971+BW972+BW973+BX971+BX972+BX973&lt;=15,(BU971+BU972+BU973+BW971+BW972+BW973)*Percapita/30*FT$4,IF(BU971+BU972+BU973+BV971+BV972+BV973+BW971+BW972+BW973+BX971+BX972+BX973&gt;=16,Fixo/30*FT$4+(BU971+BU972+BU973+BV971+BV972+BV973+BW971+BW972+BW973+BX971+BX972-16)*Percapita/30*FT$4))))))</f>
        <v>0</v>
      </c>
      <c r="FU971" s="177">
        <f>IF(C971=4,SUM(BY971+BY972+BY973+CA971+CA972+CA973)*Percapita/30*FU$4+(BZ971+BZ972+BZ973+CB971+CB972+CB973)*Cadeirante/30*FU$4,IF(C971=3,IF(BY974+CA974=10,Fixo/30*FU$4+(BY971+BY972+BY973+CA971+CA972+CA973)*Percapita/30*FU$4+(BZ974+CB974)*Cadeirante/30*FU$4,IF(BY974+CA974&lt;=9,(BY974+CA974)*Crechee/30*FU$4)+(BZ974+CB974)*Cadeirante/30*FU$4+(BY971+BY972+BY973+CA971+CA972+CA973)*Percapita/30*FU$4)+IF(BY974+CA974&gt;=11,Fixo/30*FU$4+(BY974+CA974-10)*Crechee/30*FU$4,0),IF(C971=2,IF(BZ971+BZ972+BZ973+BZ974+CB971+CB972+CB973+CB974=1,Cadeirante/30*FU$4,IF(BZ971+BZ972+BZ973+BZ974+CB971+CB972+CB973+CB974=2,Fixo/30*FU$4,IF(BZ971+BZ972+BZ973+BZ974+CB971+CB972+CB973+CB974&gt;2,Fixo/30*FU$4+(BZ971+BZ972+BZ973+BZ974+CB971+CB972+CB973+CB974-2)*Cadeirante/30*FU$4)))+(BY971+BY972+BY973+CA971+CA972+CA973)*Percapita/30*FU$4+(BY974+CA974)*Crechee/30*FU$4,IF(C971=1,IF(BY971+BY972+BY973+BZ971+BZ972+BZ973+CA971+CA972+CA973+CB971+CB972+CB973&lt;=15,(BY971+BY972+BY973+CA971+CA972+CA973)*Percapita/30*FU$4,IF(BY971+BY972+BY973+BZ971+BZ972+BZ973+CA971+CA972+CA973+CB971+CB972+CB973&gt;=16,Fixo/30*FU$4+(BY971+BY972+BY973+BZ971+BZ972+BZ973+CA971+CA972+CA973+CB971+CB972-16)*Percapita/30*FU$4))))))</f>
        <v>0</v>
      </c>
      <c r="FV971" s="177">
        <f>IF(C971=4,SUM(CC971+CC972+CC973+CE971+CE972+CE973)*Percapita/30*FV$4+(CD971+CD972+CD973+CF971+CF972+CF973)*Cadeirante/30*FV$4,IF(C971=3,IF(CC974+CE974=10,Fixo/30*FV$4+(CC971+CC972+CC973+CE971+CE972+CE973)*Percapita/30*FV$4+(CD974+CF974)*Cadeirante/30*FV$4,IF(CC974+CE974&lt;=9,(CC974+CE974)*Crechee/30*FV$4)+(CD974+CF974)*Cadeirante/30*FV$4+(CC971+CC972+CC973+CE971+CE972+CE973)*Percapita/30*FV$4)+IF(CC974+CE974&gt;=11,Fixo/30*FV$4+(CC974+CE974-10)*Crechee/30*FV$4,0),IF(C971=2,IF(CD971+CD972+CD973+CD974+CF971+CF972+CF973+CF974=1,Cadeirante/30*FV$4,IF(CD971+CD972+CD973+CD974+CF971+CF972+CF973+CF974=2,Fixo/30*FV$4,IF(CD971+CD972+CD973+CD974+CF971+CF972+CF973+CF974&gt;2,Fixo/30*FV$4+(CD971+CD972+CD973+CD974+CF971+CF972+CF973+CF974-2)*Cadeirante/30*FV$4)))+(CC971+CC972+CC973+CE971+CE972+CE973)*Percapita/30*FV$4+(CC974+CE974)*Crechee/30*FV$4,IF(C971=1,IF(CC971+CC972+CC973+CD971+CD972+CD973+CE971+CE972+CE973+CF971+CF972+CF973&lt;=15,(CC971+CC972+CC973+CE971+CE972+CE973)*Percapita/30*FV$4,IF(CC971+CC972+CC973+CD971+CD972+CD973+CE971+CE972+CE973+CF971+CF972+CF973&gt;=16,Fixo/30*FV$4+(CC971+CC972+CC973+CD971+CD972+CD973+CE971+CE972+CE973+CF971+CF972-16)*Percapita/30*FV$4))))))</f>
        <v>0</v>
      </c>
      <c r="FW971" s="177">
        <f>IF(C971=4,SUM(CG971+CG972+CG973+CI971+CI972+CI973)*Percapita/30*FW$4+(CH971+CH972+CH973+CJ971+CJ972+CJ973)*Cadeirante/30*FW$4,IF(C971=3,IF(CG974+CI974=10,Fixo/30*FW$4+(CG971+CG972+CG973+CI971+CI972+CI973)*Percapita/30*FW$4+(CH974+CJ974)*Cadeirante/30*FW$4,IF(CG974+CI974&lt;=9,(CG974+CI974)*Crechee/30*FW$4)+(CH974+CJ974)*Cadeirante/30*FW$4+(CG971+CG972+CG973+CI971+CI972+CI973)*Percapita/30*FW$4)+IF(CG974+CI974&gt;=11,Fixo/30*FW$4+(CG974+CI974-10)*Crechee/30*FW$4,0),IF(C971=2,IF(CH971+CH972+CH973+CH974+CJ971+CJ972+CJ973+CJ974=1,Cadeirante/30*FW$4,IF(CH971+CH972+CH973+CH974+CJ971+CJ972+CJ973+CJ974=2,Fixo/30*FW$4,IF(CH971+CH972+CH973+CH974+CJ971+CJ972+CJ973+CJ974&gt;2,Fixo/30*FW$4+(CH971+CH972+CH973+CH974+CJ971+CJ972+CJ973+CJ974-2)*Cadeirante/30*FW$4)))+(CG971+CG972+CG973+CI971+CI972+CI973)*Percapita/30*FW$4+(CG974+CI974)*Crechee/30*FW$4,IF(C971=1,IF(CG971+CG972+CG973+CH971+CH972+CH973+CI971+CI972+CI973+CJ971+CJ972+CJ973&lt;=15,(CG971+CG972+CG973+CI971+CI972+CI973)*Percapita/30*FW$4,IF(CG971+CG972+CG973+CH971+CH972+CH973+CI971+CI972+CI973+CJ971+CJ972+CJ973&gt;=16,Fixo/30*FW$4+(CG971+CG972+CG973+CH971+CH972+CH973+CI971+CI972+CI973+CJ971+CJ972-16)*Percapita/30*FW$4))))))</f>
        <v>0</v>
      </c>
      <c r="FX971" s="177">
        <f>IF(C971=4,SUM(CK971+CK972+CK973+CM971+CM972+CM973)*Percapita/30*FX$4+(CL971+CL972+CL973+CN971+CN972+CN973)*Cadeirante/30*FX$4,IF(C971=3,IF(CK974+CM974=10,Fixo/30*FX$4+(CK971+CK972+CK973+CM971+CM972+CM973)*Percapita/30*FX$4+(CL974+CN974)*Cadeirante/30*FX$4,IF(CK974+CM974&lt;=9,(CK974+CM974)*Crechee/30*FX$4)+(CL974+CN974)*Cadeirante/30*FX$4+(CK971+CK972+CK973+CM971+CM972+CM973)*Percapita/30*FX$4)+IF(CK974+CM974&gt;=11,Fixo/30*FX$4+(CK974+CM974-10)*Crechee/30*FX$4,0),IF(C971=2,IF(CL971+CL972+CL973+CL974+CN971+CN972+CN973+CN974=1,Cadeirante/30*FX$4,IF(CL971+CL972+CL973+CL974+CN971+CN972+CN973+CN974=2,Fixo/30*FX$4,IF(CL971+CL972+CL973+CL974+CN971+CN972+CN973+CN974&gt;2,Fixo/30*FX$4+(CL971+CL972+CL973+CL974+CN971+CN972+CN973+CN974-2)*Cadeirante/30*FX$4)))+(CK971+CK972+CK973+CM971+CM972+CM973)*Percapita/30*FX$4+(CK974+CM974)*Crechee/30*FX$4,IF(C971=1,IF(CK971+CK972+CK973+CL971+CL972+CL973+CM971+CM972+CM973+CN971+CN972+CN973&lt;=15,(CK971+CK972+CK973+CM971+CM972+CM973)*Percapita/30*FX$4,IF(CK971+CK972+CK973+CL971+CL972+CL973+CM971+CM972+CM973+CN971+CN972+CN973&gt;=16,Fixo/30*FX$4+(CK971+CK972+CK973+CL971+CL972+CL973+CM971+CM972+CM973+CN971+CN972-16)*Percapita/30*FX$4))))))</f>
        <v>0</v>
      </c>
      <c r="FY971" s="177">
        <f>IF(C971=4,SUM(CO971+CO972+CO973+CQ971+CQ972+CQ973)*Percapita/30*FY$4+(CP971+CP972+CP973+CR971+CR972+CR973)*Cadeirante/30*FY$4,IF(C971=3,IF(CO974+CQ974=10,Fixo/30*FY$4+(CO971+CO972+CO973+CQ971+CQ972+CQ973)*Percapita/30*FY$4+(CP974+CR974)*Cadeirante/30*FY$4,IF(CO974+CQ974&lt;=9,(CO974+CQ974)*Crechee/30*FY$4)+(CP974+CR974)*Cadeirante/30*FY$4+(CO971+CO972+CO973+CQ971+CQ972+CQ973)*Percapita/30*FY$4)+IF(CO974+CQ974&gt;=11,Fixo/30*FY$4+(CO974+CQ974-10)*Crechee/30*FY$4,0),IF(C971=2,IF(CP971+CP972+CP973+CP974+CR971+CR972+CR973+CR974=1,Cadeirante/30*FY$4,IF(CP971+CP972+CP973+CP974+CR971+CR972+CR973+CR974=2,Fixo/30*FY$4,IF(CP971+CP972+CP973+CP974+CR971+CR972+CR973+CR974&gt;2,Fixo/30*FY$4+(CP971+CP972+CP973+CP974+CR971+CR972+CR973+CR974-2)*Cadeirante/30*FY$4)))+(CO971+CO972+CO973+CQ971+CQ972+CQ973)*Percapita/30*FY$4+(CO974+CQ974)*Crechee/30*FY$4,IF(C971=1,IF(CO971+CO972+CO973+CP971+CP972+CP973+CQ971+CQ972+CQ973+CR971+CR972+CR973&lt;=15,(CO971+CO972+CO973+CQ971+CQ972+CQ973)*Percapita/30*FY$4,IF(CO971+CO972+CO973+CP971+CP972+CP973+CQ971+CQ972+CQ973+CR971+CR972+CR973&gt;=16,Fixo/30*FY$4+(CO971+CO972+CO973+CP971+CP972+CP973+CQ971+CQ972+CQ973+CR971+CR972-16)*Percapita/30*FY$4))))))</f>
        <v>0</v>
      </c>
      <c r="FZ971" s="177">
        <f>IF(C971=4,SUM(CS971+CS972+CS973+CU971+CU972+CU973)*Percapita/30*FZ$4+(CT971+CT972+CT973+CV971+CV972+CV973)*Cadeirante/30*FZ$4,IF(C971=3,IF(CS974+CU974=10,Fixo/30*FZ$4+(CS971+CS972+CS973+CU971+CU972+CU973)*Percapita/30*FZ$4+(CT974+CV974)*Cadeirante/30*FZ$4,IF(CS974+CU974&lt;=9,(CS974+CU974)*Crechee/30*FZ$4)+(CT974+CV974)*Cadeirante/30*FZ$4+(CS971+CS972+CS973+CU971+CU972+CU973)*Percapita/30*FZ$4)+IF(CS974+CU974&gt;=11,Fixo/30*FZ$4+(CS974+CU974-10)*Crechee/30*FZ$4,0),IF(C971=2,IF(CT971+CT972+CT973+CT974+CV971+CV972+CV973+CV974=1,Cadeirante/30*FZ$4,IF(CT971+CT972+CT973+CT974+CV971+CV972+CV973+CV974=2,Fixo/30*FZ$4,IF(CT971+CT972+CT973+CT974+CV971+CV972+CV973+CV974&gt;2,Fixo/30*FZ$4+(CT971+CT972+CT973+CT974+CV971+CV972+CV973+CV974-2)*Cadeirante/30*FZ$4)))+(CS971+CS972+CS973+CU971+CU972+CU973)*Percapita/30*FZ$4+(CS974+CU974)*Crechee/30*FZ$4,IF(C971=1,IF(CS971+CS972+CS973+CT971+CT972+CT973+CU971+CU972+CU973+CV971+CV972+CV973&lt;=15,(CS971+CS972+CS973+CU971+CU972+CU973)*Percapita/30*FZ$4,IF(CS971+CS972+CS973+CT971+CT972+CT973+CU971+CU972+CU973+CV971+CV972+CV973&gt;=16,Fixo/30*FZ$4+(CS971+CS972+CS973+CT971+CT972+CT973+CU971+CU972+CU973+CV971+CV972-16)*Percapita/30*FZ$4))))))</f>
        <v>0</v>
      </c>
      <c r="GA971" s="177">
        <f>IF(C971=4,SUM(CW971+CW972+CW973+CY971+CY972+CY973)*Percapita/30*GA$4+(CX971+CX972+CX973+CZ971+CZ972+CZ973)*Cadeirante/30*GA$4,IF(C971=3,IF(CW974+CY974=10,Fixo/30*GA$4+(CW971+CW972+CW973+CY971+CY972+CY973)*Percapita/30*GA$4+(CX974+CZ974)*Cadeirante/30*GA$4,IF(CW974+CY974&lt;=9,(CW974+CY974)*Crechee/30*GA$4)+(CX974+CZ974)*Cadeirante/30*GA$4+(CW971+CW972+CW973+CY971+CY972+CY973)*Percapita/30*GA$4)+IF(CW974+CY974&gt;=11,Fixo/30*GA$4+(CW974+CY974-10)*Crechee/30*GA$4,0),IF(C971=2,IF(CX971+CX972+CX973+CX974+CZ971+CZ972+CZ973+CZ974=1,Cadeirante/30*GA$4,IF(CX971+CX972+CX973+CX974+CZ971+CZ972+CZ973+CZ974=2,Fixo/30*GA$4,IF(CX971+CX972+CX973+CX974+CZ971+CZ972+CZ973+CZ974&gt;2,Fixo/30*GA$4+(CX971+CX972+CX973+CX974+CZ971+CZ972+CZ973+CZ974-2)*Cadeirante/30*GA$4)))+(CW971+CW972+CW973+CY971+CY972+CY973)*Percapita/30*GA$4+(CW974+CY974)*Crechee/30*GA$4,IF(C971=1,IF(CW971+CW972+CW973+CX971+CX972+CX973+CY971+CY972+CY973+CZ971+CZ972+CZ973&lt;=15,(CW971+CW972+CW973+CY971+CY972+CY973)*Percapita/30*GA$4,IF(CW971+CW972+CW973+CX971+CX972+CX973+CY971+CY972+CY973+CZ971+CZ972+CZ973&gt;=16,Fixo/30*GA$4+(CW971+CW972+CW973+CX971+CX972+CX973+CY971+CY972+CY973+CZ971+CZ972-16)*Percapita/30*GA$4))))))</f>
        <v>0</v>
      </c>
      <c r="GB971" s="177">
        <f>IF(C971=4,SUM(DA971+DA972+DA973+DC971+DC972+DC973)*Percapita/30*GB$4+(DB971+DB972+DB973+DD971+DD972+DD973)*Cadeirante/30*GB$4,IF(C971=3,IF(DA974+DC974=10,Fixo/30*GB$4+(DA971+DA972+DA973+DC971+DC972+DC973)*Percapita/30*GB$4+(DB974+DD974)*Cadeirante/30*GB$4,IF(DA974+DC974&lt;=9,(DA974+DC974)*Crechee/30*GB$4)+(DB974+DD974)*Cadeirante/30*GB$4+(DA971+DA972+DA973+DC971+DC972+DC973)*Percapita/30*GB$4)+IF(DA974+DC974&gt;=11,Fixo/30*GB$4+(DA974+DC974-10)*Crechee/30*GB$4,0),IF(C971=2,IF(DB971+DB972+DB973+DB974+DD971+DD972+DD973+DD974=1,Cadeirante/30*GB$4,IF(DB971+DB972+DB973+DB974+DD971+DD972+DD973+DD974=2,Fixo/30*GB$4,IF(DB971+DB972+DB973+DB974+DD971+DD972+DD973+DD974&gt;2,Fixo/30*GB$4+(DB971+DB972+DB973+DB974+DD971+DD972+DD973+DD974-2)*Cadeirante/30*GB$4)))+(DA971+DA972+DA973+DC971+DC972+DC973)*Percapita/30*GB$4+(DA974+DC974)*Crechee/30*GB$4,IF(C971=1,IF(DA971+DA972+DA973+DB971+DB972+DB973+DC971+DC972+DC973+DD971+DD972+DD973&lt;=15,(DA971+DA972+DA973+DC971+DC972+DC973)*Percapita/30*GB$4,IF(DA971+DA972+DA973+DB971+DB972+DB973+DC971+DC972+DC973+DD971+DD972+DD973&gt;=16,Fixo/30*GB$4+(DA971+DA972+DA973+DB971+DB972+DB973+DC971+DC972+DC973+DD971+DD972-16)*Percapita/30*GB$4))))))</f>
        <v>0</v>
      </c>
      <c r="GC971" s="177">
        <f>IF(C971=4,SUM(DE971+DE972+DE973+DG971+DG972+DG973)*Percapita/30*GC$4+(DF971+DF972+DF973+DH971+DH972+DH973)*Cadeirante/30*GC$4,IF(C971=3,IF(DE974+DG974=10,Fixo/30*GC$4+(DE971+DE972+DE973+DG971+DG972+DG973)*Percapita/30*GC$4+(DF974+DH974)*Cadeirante/30*GC$4,IF(DE974+DG974&lt;=9,(DE974+DG974)*Crechee/30*GC$4)+(DF974+DH974)*Cadeirante/30*GC$4+(DE971+DE972+DE973+DG971+DG972+DG973)*Percapita/30*GC$4)+IF(DE974+DG974&gt;=11,Fixo/30*GC$4+(DE974+DG974-10)*Crechee/30*GC$4,0),IF(C971=2,IF(DF971+DF972+DF973+DF974+DH971+DH972+DH973+DH974=1,Cadeirante/30*GC$4,IF(DF971+DF972+DF973+DF974+DH971+DH972+DH973+DH974=2,Fixo/30*GC$4,IF(DF971+DF972+DF973+DF974+DH971+DH972+DH973+DH974&gt;2,Fixo/30*GC$4+(DF971+DF972+DF973+DF974+DH971+DH972+DH973+DH974-2)*Cadeirante/30*GC$4)))+(DE971+DE972+DE973+DG971+DG972+DG973)*Percapita/30*GC$4+(DE974+DG974)*Crechee/30*GC$4,IF(C971=1,IF(DE971+DE972+DE973+DF971+DF972+DF973+DG971+DG972+DG973+DH971+DH972+DH973&lt;=15,(DE971+DE972+DE973+DG971+DG972+DG973)*Percapita/30*GC$4,IF(DE971+DE972+DE973+DF971+DF972+DF973+DG971+DG972+DG973+DH971+DH972+DH973&gt;=16,Fixo/30*GC$4+(DE971+DE972+DE973+DF971+DF972+DF973+DG971+DG972+DG973+DH971+DH972-16)*Percapita/30*GC$4))))))</f>
        <v>0</v>
      </c>
      <c r="GD971" s="177">
        <f>IF(C971=4,SUM(DI971+DI972+DI973+DK971+DK972+DK973)*Percapita/30*GD$4+(DJ971+DJ972+DJ973+DL971+DL972+DL973)*Cadeirante/30*GD$4,IF(C971=3,IF(DI974+DK974=10,Fixo/30*GD$4+(DI971+DI972+DI973+DK971+DK972+DK973)*Percapita/30*GD$4+(DJ974+DL974)*Cadeirante/30*GD$4,IF(DI974+DK974&lt;=9,(DI974+DK974)*Crechee/30*GD$4)+(DJ974+DL974)*Cadeirante/30*GD$4+(DI971+DI972+DI973+DK971+DK972+DK973)*Percapita/30*GD$4)+IF(DI974+DK974&gt;=11,Fixo/30*GD$4+(DI974+DK974-10)*Crechee/30*GD$4,0),IF(C971=2,IF(DJ971+DJ972+DJ973+DJ974+DL971+DL972+DL973+DL974=1,Cadeirante/30*GD$4,IF(DJ971+DJ972+DJ973+DJ974+DL971+DL972+DL973+DL974=2,Fixo/30*GD$4,IF(DJ971+DJ972+DJ973+DJ974+DL971+DL972+DL973+DL974&gt;2,Fixo/30*GD$4+(DJ971+DJ972+DJ973+DJ974+DL971+DL972+DL973+DL974-2)*Cadeirante/30*GD$4)))+(DI971+DI972+DI973+DK971+DK972+DK973)*Percapita/30*GD$4+(DI974+DK974)*Crechee/30*GD$4,IF(C971=1,IF(DI971+DI972+DI973+DJ971+DJ972+DJ973+DK971+DK972+DK973+DL971+DL972+DL973&lt;=15,(DI971+DI972+DI973+DK971+DK972+DK973)*Percapita/30*GD$4,IF(DI971+DI972+DI973+DJ971+DJ972+DJ973+DK971+DK972+DK973+DL971+DL972+DL973&gt;=16,Fixo/30*GD$4+(DI971+DI972+DI973+DJ971+DJ972+DJ973+DK971+DK972+DK973+DL971+DL972-16)*Percapita/30*GD$4))))))</f>
        <v>0</v>
      </c>
      <c r="GE971" s="177">
        <f>IF(C971=4,SUM(DM971+DM972+DM973+DO971+DO972+DO973)*Percapita/30*GE$4+(DN971+DN972+DN973+DP971+DP972+DP973)*Cadeirante/30*GE$4,IF(C971=3,IF(DM974+DO974=10,Fixo/30*GE$4+(DM971+DM972+DM973+DO971+DO972+DO973)*Percapita/30*GE$4+(DN974+DP974)*Cadeirante/30*GE$4,IF(DM974+DO974&lt;=9,(DM974+DO974)*Crechee/30*GE$4)+(DN974+DP974)*Cadeirante/30*GE$4+(DM971+DM972+DM973+DO971+DO972+DO973)*Percapita/30*GE$4)+IF(DM974+DO974&gt;=11,Fixo/30*GE$4+(DM974+DO974-10)*Crechee/30*GE$4,0),IF(C971=2,IF(DN971+DN972+DN973+DN974+DP971+DP972+DP973+DP974=1,Cadeirante/30*GE$4,IF(DN971+DN972+DN973+DN974+DP971+DP972+DP973+DP974=2,Fixo/30*GE$4,IF(DN971+DN972+DN973+DN974+DP971+DP972+DP973+DP974&gt;2,Fixo/30*GE$4+(DN971+DN972+DN973+DN974+DP971+DP972+DP973+DP974-2)*Cadeirante/30*GE$4)))+(DM971+DM972+DM973+DO971+DO972+DO973)*Percapita/30*GE$4+(DM974+DO974)*Crechee/30*GE$4,IF(C971=1,IF(DM971+DM972+DM973+DN971+DN972+DN973+DO971+DO972+DO973+DP971+DP972+DP973&lt;=15,(DM971+DM972+DM973+DO971+DO972+DO973)*Percapita/30*GE$4,IF(DM971+DM972+DM973+DN971+DN972+DN973+DO971+DO972+DO973+DP971+DP972+DP973&gt;=16,Fixo/30*GE$4+(DM971+DM972+DM973+DN971+DN972+DN973+DO971+DO972+DO973+DP971+DP972-16)*Percapita/30*GE$4))))))</f>
        <v>0</v>
      </c>
      <c r="GF971" s="177">
        <f>IF(C971=4,SUM(DQ971+DQ972+DQ973+DS971+DS972+DS973)*Percapita/30*GF$4+(DR971+DR972+DR973+DT971+DT972+DT973)*Cadeirante/30*GF$4,IF(C971=3,IF(DQ974+DS974=10,Fixo/30*GF$4+(DQ971+DQ972+DQ973+DS971+DS972+DS973)*Percapita/30*GF$4+(DR974+DT974)*Cadeirante/30*GF$4,IF(DQ974+DS974&lt;=9,(DQ974+DS974)*Crechee/30*GF$4)+(DR974+DT974)*Cadeirante/30*GF$4+(DQ971+DQ972+DQ973+DS971+DS972+DS973)*Percapita/30*GF$4)+IF(DQ974+DS974&gt;=11,Fixo/30*GF$4+(DQ974+DS974-10)*Crechee/30*GF$4,0),IF(C971=2,IF(DR971+DR972+DR973+DR974+DT971+DT972+DT973+DT974=1,Cadeirante/30*GF$4,IF(DR971+DR972+DR973+DR974+DT971+DT972+DT973+DT974=2,Fixo/30*GF$4,IF(DR971+DR972+DR973+DR974+DT971+DT972+DT973+DT974&gt;2,Fixo/30*GF$4+(DR971+DR972+DR973+DR974+DT971+DT972+DT973+DT974-2)*Cadeirante/30*GF$4)))+(DQ971+DQ972+DQ973+DS971+DS972+DS973)*Percapita/30*GF$4+(DQ974+DS974)*Crechee/30*GF$4,IF(C971=1,IF(DQ971+DQ972+DQ973+DR971+DR972+DR973+DS971+DS972+DS973+DT971+DT972+DT973&lt;=15,(DQ971+DQ972+DQ973+DS971+DS972+DS973)*Percapita/30*GF$4,IF(DQ971+DQ972+DQ973+DR971+DR972+DR973+DS971+DS972+DS973+DT971+DT972+DT973&gt;=16,Fixo/30*GF$4+(DQ971+DQ972+DQ973+DR971+DR972+DR973+DS971+DS972+DS973+DT971+DT972-16)*Percapita/30*GF$4))))))</f>
        <v>0</v>
      </c>
      <c r="GG971" s="177">
        <f>IF(C971=4,SUM(DU971+DU972+DU973+DW971+DW972+DW973)*Percapita/30*GG$4+(DV971+DV972+DV973+DX971+DX972+DX973)*Cadeirante/30*GG$4,IF(C971=3,IF(DU974+DW974=10,Fixo/30*GG$4+(DU971+DU972+DU973+DW971+DW972+DW973)*Percapita/30*GG$4+(DV974+DX974)*Cadeirante/30*GG$4,IF(DU974+DW974&lt;=9,(DU974+DW974)*Crechee/30*GG$4)+(DV974+DX974)*Cadeirante/30*GG$4+(DU971+DU972+DU973+DW971+DW972+DW973)*Percapita/30*GG$4)+IF(DU974+DW974&gt;=11,Fixo/30*GG$4+(DU974+DW974-10)*Crechee/30*GG$4,0),IF(C971=2,IF(DV971+DV972+DV973+DV974+DX971+DX972+DX973+DX974=1,Cadeirante/30*GG$4,IF(DV971+DV972+DV973+DV974+DX971+DX972+DX973+DX974=2,Fixo/30*GG$4,IF(DV971+DV972+DV973+DV974+DX971+DX972+DX973+DX974&gt;2,Fixo/30*GG$4+(DV971+DV972+DV973+DV974+DX971+DX972+DX973+DX974-2)*Cadeirante/30*GG$4)))+(DU971+DU972+DU973+DW971+DW972+DW973)*Percapita/30*GG$4+(DU974+DW974)*Crechee/30*GG$4,IF(C971=1,IF(DU971+DU972+DU973+DV971+DV972+DV973+DW971+DW972+DW973+DX971+DX972+DX973&lt;=15,(DU971+DU972+DU973+DW971+DW972+DW973)*Percapita/30*GG$4,IF(DU971+DU972+DU973+DV971+DV972+DV973+DW971+DW972+DW973+DX971+DX972+DX973&gt;=16,Fixo/30*GG$4+(DU971+DU972+DU973+DV971+DV972+DV973+DW971+DW972+DW973+DX971+DX972-16)*Percapita/30*GG$4))))))</f>
        <v>0</v>
      </c>
      <c r="GH971" s="177">
        <f>IF(C971=4,SUM(DY971+DY972+DY973+EA971+EA972+EA973)*Percapita/30*GH$4+(DZ971+DZ972+DZ973+EB971+EB972+EB973)*Cadeirante/30*GH$4,IF(C971=3,IF(DY974+EA974=10,Fixo/30*GH$4+(DY971+DY972+DY973+EA971+EA972+EA973)*Percapita/30*GH$4+(DZ974+EB974)*Cadeirante/30*GH$4,IF(DY974+EA974&lt;=9,(DY974+EA974)*Crechee/30*GH$4)+(DZ974+EB974)*Cadeirante/30*GH$4+(DY971+DY972+DY973+EA971+EA972+EA973)*Percapita/30*GH$4)+IF(DY974+EA974&gt;=11,Fixo/30*GH$4+(DY974+EA974-10)*Crechee/30*GH$4,0),IF(C971=2,IF(DZ971+DZ972+DZ973+DZ974+EB971+EB972+EB973+EB974=1,Cadeirante/30*GH$4,IF(DZ971+DZ972+DZ973+DZ974+EB971+EB972+EB973+EB974=2,Fixo/30*GH$4,IF(DZ971+DZ972+DZ973+DZ974+EB971+EB972+EB973+EB974&gt;2,Fixo/30*GH$4+(DZ971+DZ972+DZ973+DZ974+EB971+EB972+EB973+EB974-2)*Cadeirante/30*GH$4)))+(DY971+DY972+DY973+EA971+EA972+EA973)*Percapita/30*GH$4+(DY974+EA974)*Crechee/30*GH$4,IF(C971=1,IF(DY971+DY972+DY973+DZ971+DZ972+DZ973+EA971+EA972+EA973+EB971+EB972+EB973&lt;=15,(DY971+DY972+DY973+EA971+EA972+EA973)*Percapita/30*GH$4,IF(DY971+DY972+DY973+DZ971+DZ972+DZ973+EA971+EA972+EA973+EB971+EB972+EB973&gt;=16,Fixo/30*GH$4+(DY971+DY972+DY973+DZ971+DZ972+DZ973+EA971+EA972+EA973+EB971+EB972-16)*Percapita/30*GH$4))))))</f>
        <v>0</v>
      </c>
      <c r="GI971" s="177">
        <f>IF(C971=4,SUM(EC971+EC972+EC973+EE971+EE972+EE973)*Percapita/30*GI$4+(ED971+ED972+ED973+EF971+EF972+EF973)*Cadeirante/30*GI$4,IF(C971=3,IF(EC974+EE974=10,Fixo/30*GI$4+(EC971+EC972+EC973+EE971+EE972+EE973)*Percapita/30*GI$4+(ED974+EF974)*Cadeirante/30*GI$4,IF(EC974+EE974&lt;=9,(EC974+EE974)*Crechee/30*GI$4)+(ED974+EF974)*Cadeirante/30*GI$4+(EC971+EC972+EC973+EE971+EE972+EE973)*Percapita/30*GI$4)+IF(EC974+EE974&gt;=11,Fixo/30*GI$4+(EC974+EE974-10)*Crechee/30*GI$4,0),IF(C971=2,IF(ED971+ED972+ED973+ED974+EF971+EF972+EF973+EF974=1,Cadeirante/30*GI$4,IF(ED971+ED972+ED973+ED974+EF971+EF972+EF973+EF974=2,Fixo/30*GI$4,IF(ED971+ED972+ED973+ED974+EF971+EF972+EF973+EF974&gt;2,Fixo/30*GI$4+(ED971+ED972+ED973+ED974+EF971+EF972+EF973+EF974-2)*Cadeirante/30*GI$4)))+(EC971+EC972+EC973+EE971+EE972+EE973)*Percapita/30*GI$4+(EC974+EE974)*Crechee/30*GI$4,IF(C971=1,IF(EC971+EC972+EC973+ED971+ED972+ED973+EE971+EE972+EE973+EF971+EF972+EF973&lt;=15,(EC971+EC972+EC973+EE971+EE972+EE973)*Percapita/30*GI$4,IF(EC971+EC972+EC973+ED971+ED972+ED973+EE971+EE972+EE973+EF971+EF972+EF973&gt;=16,Fixo/30*GI$4+(EC971+EC972+EC973+ED971+ED972+ED973+EE971+EE972+EE973+EF971+EF972-16)*Percapita/30*GI$4))))))</f>
        <v>0</v>
      </c>
      <c r="GJ971" s="177">
        <f>IF(C971=4,SUM(EG971+EG972+EG973+EI971+EI972+EI973)*Percapita/30*GJ$4+(EH971+EH972+EH973+EJ971+EJ972+EJ973)*Cadeirante/30*GJ$4,IF(C971=3,IF(EG974+EI974=10,Fixo/30*GJ$4+(EG971+EG972+EG973+EI971+EI972+EI973)*Percapita/30*GJ$4+(EH974+EJ974)*Cadeirante/30*GJ$4,IF(EG974+EI974&lt;=9,(EG974+EI974)*Crechee/30*GJ$4)+(EH974+EJ974)*Cadeirante/30*GJ$4+(EG971+EG972+EG973+EI971+EI972+EI973)*Percapita/30*GJ$4)+IF(EG974+EI974&gt;=11,Fixo/30*GJ$4+(EG974+EI974-10)*Crechee/30*GJ$4,0),IF(C971=2,IF(EH971+EH972+EH973+EH974+EJ971+EJ972+EJ973+EJ974=1,Cadeirante/30*GJ$4,IF(EH971+EH972+EH973+EH974+EJ971+EJ972+EJ973+EJ974=2,Fixo/30*GJ$4,IF(EH971+EH972+EH973+EH974+EJ971+EJ972+EJ973+EJ974&gt;2,Fixo/30*GJ$4+(EH971+EH972+EH973+EH974+EJ971+EJ972+EJ973+EJ974-2)*Cadeirante/30*GJ$4)))+(EG971+EG972+EG973+EI971+EI972+EI973)*Percapita/30*GJ$4+(EG974+EI974)*Crechee/30*GJ$4,IF(C971=1,IF(EG971+EG972+EG973+EH971+EH972+EH973+EI971+EI972+EI973+EJ971+EJ972+EJ973&lt;=15,(EG971+EG972+EG973+EI971+EI972+EI973)*Percapita/30*GJ$4,IF(EG971+EG972+EG973+EH971+EH972+EH973+EI971+EI972+EI973+EJ971+EJ972+EJ973&gt;=16,Fixo/30*GJ$4+(EG971+EG972+EG973+EH971+EH972+EH973+EI971+EI972+EI973+EJ971+EJ972-16)*Percapita/30*GJ$4))))))</f>
        <v>0</v>
      </c>
      <c r="GK971" s="178"/>
      <c r="GL971" s="103">
        <f t="shared" ref="GL971:GL1034" si="1110">IF(J971="ADAPTADO",T971*Cadeirante/30*GM971+S971*Percapita/30*GM971,IF(J971="NORMAL",(S971+T971)*Percapita/30*GM971,IF(J971="CRECHE",0)))*-1</f>
        <v>0</v>
      </c>
      <c r="GM971" s="124"/>
      <c r="GN971" s="104">
        <f>SUMIF(V971:V974,"&lt;0")*Cadeirante/30*GN$4+SUMIF(X971:X974,"&lt;0")*Cadeirante/30*GN$4</f>
        <v>0</v>
      </c>
      <c r="GO971" s="104">
        <f>SUMIF(Z971:Z974,"&lt;0")*Cadeirante/30*GO$4+SUMIF(AB971:AB974,"&lt;0")*Cadeirante/30*GO$4</f>
        <v>0</v>
      </c>
      <c r="GP971" s="104">
        <f>SUMIF(AD971:AD974,"&lt;0")*Cadeirante/30*GP$4+SUMIF(AF971:AF974,"&lt;0")*Cadeirante/30*GP$4</f>
        <v>0</v>
      </c>
      <c r="GQ971" s="104">
        <f>SUMIF(AH971:AH974,"&lt;0")*Cadeirante/30*GQ$4+SUMIF(AJ971:AJ974,"&lt;0")*Cadeirante/30*GQ$4</f>
        <v>0</v>
      </c>
      <c r="GR971" s="104">
        <f>SUMIF(AL971:AL974,"&lt;0")*Cadeirante/30*GR$4+SUMIF(AN971:AN974,"&lt;0")*Cadeirante/30*GR$4</f>
        <v>0</v>
      </c>
      <c r="GS971" s="104">
        <f>SUMIF(AP971:AP974,"&lt;0")*Cadeirante/30*GS$4+SUMIF(AR971:AR974,"&lt;0")*Cadeirante/30*GS$4</f>
        <v>0</v>
      </c>
      <c r="GT971" s="104">
        <f>SUMIF(AT971:AT974,"&lt;0")*Cadeirante/30*GT$4+SUMIF(AV971:AV974,"&lt;0")*Cadeirante/30*GT$4</f>
        <v>0</v>
      </c>
      <c r="GU971" s="104">
        <f>SUMIF(AX971:AX974,"&lt;0")*Cadeirante/30*GU$4+SUMIF(AZ971:AZ974,"&lt;0")*Cadeirante/30*GU$4</f>
        <v>0</v>
      </c>
      <c r="GV971" s="104">
        <f>SUMIF(BB971:BB974,"&lt;0")*Cadeirante/30*GV$4+SUMIF(BD971:BD974,"&lt;0")*Cadeirante/30*GV$4</f>
        <v>0</v>
      </c>
      <c r="GW971" s="104">
        <f>SUMIF(BF971:BF974,"&lt;0")*Cadeirante/30*GW$4+SUMIF(BH971:BH974,"&lt;0")*Cadeirante/30*GW$4</f>
        <v>0</v>
      </c>
      <c r="GX971" s="104">
        <f>SUMIF(BJ971:BJ974,"&lt;0")*Cadeirante/30*GX$4+SUMIF(BL971:BL974,"&lt;0")*Cadeirante/30*GX$4</f>
        <v>0</v>
      </c>
      <c r="GY971" s="104">
        <f>SUMIF(BN971:BN974,"&lt;0")*Cadeirante/30*GY$4+SUMIF(BP971:BP974,"&lt;0")*Cadeirante/30*GY$4</f>
        <v>0</v>
      </c>
      <c r="GZ971" s="104">
        <f>SUMIF(BR971:BR974,"&lt;0")*Cadeirante/30*GZ$4+SUMIF(BT971:BT974,"&lt;0")*Cadeirante/30*GZ$4</f>
        <v>0</v>
      </c>
      <c r="HA971" s="104">
        <f>SUMIF(BV971:BV974,"&lt;0")*Cadeirante/30*HA$4+SUMIF(BX971:BX974,"&lt;0")*Cadeirante/30*HA$4</f>
        <v>0</v>
      </c>
      <c r="HB971" s="104">
        <f>SUMIF(BZ971:BZ974,"&lt;0")*Cadeirante/30*HB$4+SUMIF(CB971:CB974,"&lt;0")*Cadeirante/30*HB$4</f>
        <v>0</v>
      </c>
      <c r="HC971" s="104">
        <f>SUMIF(CD971:CD974,"&lt;0")*Cadeirante/30*HC$4+SUMIF(CF971:CF974,"&lt;0")*Cadeirante/30*HC$4</f>
        <v>0</v>
      </c>
      <c r="HD971" s="104">
        <f>SUMIF(CH971:CH974,"&lt;0")*Cadeirante/30*HD$4+SUMIF(CJ971:CJ974,"&lt;0")*Cadeirante/30*HD$4</f>
        <v>0</v>
      </c>
      <c r="HE971" s="104">
        <f>SUMIF(CL971:CL974,"&lt;0")*Cadeirante/30*HE$4+SUMIF(CN971:CN974,"&lt;0")*Cadeirante/30*HE$4</f>
        <v>0</v>
      </c>
      <c r="HF971" s="104">
        <f>SUMIF(CP971:CP974,"&lt;0")*Cadeirante/30*HF$4+SUMIF(CR971:CR974,"&lt;0")*Cadeirante/30*HF$4</f>
        <v>0</v>
      </c>
      <c r="HG971" s="104">
        <f>SUMIF(CT971:CT974,"&lt;0")*Cadeirante/30*HG$4+SUMIF(CV971:CV974,"&lt;0")*Cadeirante/30*HG$4</f>
        <v>0</v>
      </c>
      <c r="HH971" s="104">
        <f>SUMIF(CX971:CX974,"&lt;0")*Cadeirante/30*HH$4+SUMIF(CZ971:CZ974,"&lt;0")*Cadeirante/30*HH$4</f>
        <v>0</v>
      </c>
      <c r="HI971" s="104">
        <f>SUMIF(DB971:DB974,"&lt;0")*Cadeirante/30*HI$4+SUMIF(DD971:DD974,"&lt;0")*Cadeirante/30*HI$4</f>
        <v>0</v>
      </c>
      <c r="HJ971" s="104">
        <f>SUMIF(DF971:DF974,"&lt;0")*Cadeirante/30*HJ$4+SUMIF(DH971:DH974,"&lt;0")*Cadeirante/30*HJ$4</f>
        <v>0</v>
      </c>
      <c r="HK971" s="104">
        <f>SUMIF(DJ971:DJ974,"&lt;0")*Cadeirante/30*HK$4+SUMIF(DL971:DL974,"&lt;0")*Cadeirante/30*HK$4</f>
        <v>0</v>
      </c>
      <c r="HL971" s="104">
        <f>SUMIF(DN971:DN974,"&lt;0")*Cadeirante/30*HL$4+SUMIF(DP971:DP974,"&lt;0")*Cadeirante/30*HL$4</f>
        <v>0</v>
      </c>
      <c r="HM971" s="104">
        <f>SUMIF(DR971:DR974,"&lt;0")*Cadeirante/30*HM$4+SUMIF(DT971:DT974,"&lt;0")*Cadeirante/30*HM$4</f>
        <v>0</v>
      </c>
      <c r="HN971" s="104">
        <f>SUMIF(DV971:DV974,"&lt;0")*Cadeirante/30*HN$4+SUMIF(DX971:DX974,"&lt;0")*Cadeirante/30*HN$4</f>
        <v>0</v>
      </c>
      <c r="HO971" s="104">
        <f>SUMIF(DZ971:DZ974,"&lt;0")*Cadeirante/30*HO$4+SUMIF(EB971:EB974,"&lt;0")*Cadeirante/30*HO$4</f>
        <v>0</v>
      </c>
      <c r="HP971" s="104">
        <f>SUMIF(ED971:ED974,"&lt;0")*Cadeirante/30*HP$4+SUMIF(EF971:EF974,"&lt;0")*Cadeirante/30*HP$4</f>
        <v>0</v>
      </c>
      <c r="HQ971" s="64"/>
      <c r="HR971" s="64"/>
      <c r="HS971" s="64"/>
      <c r="HT971" s="64"/>
      <c r="HU971" s="64"/>
      <c r="HV971" s="64"/>
      <c r="HW971" s="176">
        <v>17629.309999999998</v>
      </c>
      <c r="HX971" s="64"/>
      <c r="HY971" s="280">
        <f>IF(ISTEXT(EM971), VALUE(EM971), EM971)</f>
        <v>0</v>
      </c>
      <c r="HZ971" s="280">
        <f>IF(ISTEXT(EN971), VALUE(EN971), EN971)</f>
        <v>0</v>
      </c>
      <c r="IA971" s="280">
        <f>IF(ISTEXT(EO971), VALUE(EO971), EO971)</f>
        <v>0</v>
      </c>
      <c r="IB971" s="64" t="b">
        <f>HW971=FE971</f>
        <v>0</v>
      </c>
      <c r="IC971" s="64"/>
    </row>
    <row r="972" spans="1:237" s="106" customFormat="1" ht="22.5" customHeight="1" x14ac:dyDescent="0.25">
      <c r="A972" s="368" t="s">
        <v>4042</v>
      </c>
      <c r="B972" s="369" t="s">
        <v>4043</v>
      </c>
      <c r="C972" s="370" t="s">
        <v>3229</v>
      </c>
      <c r="D972" s="371" t="s">
        <v>4011</v>
      </c>
      <c r="E972" s="371" t="s">
        <v>4044</v>
      </c>
      <c r="F972" s="372" t="s">
        <v>3222</v>
      </c>
      <c r="G972" s="372" t="s">
        <v>3223</v>
      </c>
      <c r="H972" s="373" t="s">
        <v>257</v>
      </c>
      <c r="I972" s="374" t="s">
        <v>4045</v>
      </c>
      <c r="J972" s="421" t="s">
        <v>3227</v>
      </c>
      <c r="K972" s="421" t="s">
        <v>3230</v>
      </c>
      <c r="L972" s="329">
        <f>CONTINUA!BV972</f>
        <v>79</v>
      </c>
      <c r="M972" s="329">
        <f>CONTINUA!BW972</f>
        <v>0</v>
      </c>
      <c r="N972" s="657"/>
      <c r="O972" s="658" t="s">
        <v>4247</v>
      </c>
      <c r="P972" s="659" t="s">
        <v>206</v>
      </c>
      <c r="Q972" s="400">
        <v>26</v>
      </c>
      <c r="R972" s="401"/>
      <c r="S972" s="400">
        <v>1</v>
      </c>
      <c r="T972" s="401"/>
      <c r="U972" s="400"/>
      <c r="V972" s="401"/>
      <c r="W972" s="400"/>
      <c r="X972" s="401"/>
      <c r="Y972" s="400"/>
      <c r="Z972" s="401"/>
      <c r="AA972" s="400"/>
      <c r="AB972" s="401"/>
      <c r="AC972" s="400"/>
      <c r="AD972" s="401"/>
      <c r="AE972" s="400"/>
      <c r="AF972" s="401"/>
      <c r="AG972" s="400"/>
      <c r="AH972" s="401"/>
      <c r="AI972" s="400"/>
      <c r="AJ972" s="401"/>
      <c r="AK972" s="400"/>
      <c r="AL972" s="401"/>
      <c r="AM972" s="400"/>
      <c r="AN972" s="401"/>
      <c r="AO972" s="400"/>
      <c r="AP972" s="401"/>
      <c r="AQ972" s="400"/>
      <c r="AR972" s="401"/>
      <c r="AS972" s="400"/>
      <c r="AT972" s="401"/>
      <c r="AU972" s="400"/>
      <c r="AV972" s="401"/>
      <c r="AW972" s="400"/>
      <c r="AX972" s="401"/>
      <c r="AY972" s="400"/>
      <c r="AZ972" s="401"/>
      <c r="BA972" s="400"/>
      <c r="BB972" s="401"/>
      <c r="BC972" s="400"/>
      <c r="BD972" s="401"/>
      <c r="BE972" s="400"/>
      <c r="BF972" s="401"/>
      <c r="BG972" s="400"/>
      <c r="BH972" s="401"/>
      <c r="BI972" s="400"/>
      <c r="BJ972" s="401"/>
      <c r="BK972" s="400"/>
      <c r="BL972" s="401"/>
      <c r="BM972" s="400"/>
      <c r="BN972" s="401"/>
      <c r="BO972" s="400"/>
      <c r="BP972" s="401"/>
      <c r="BQ972" s="400"/>
      <c r="BR972" s="401"/>
      <c r="BS972" s="400"/>
      <c r="BT972" s="401"/>
      <c r="BU972" s="400"/>
      <c r="BV972" s="401"/>
      <c r="BW972" s="400"/>
      <c r="BX972" s="401"/>
      <c r="BY972" s="400"/>
      <c r="BZ972" s="401"/>
      <c r="CA972" s="400"/>
      <c r="CB972" s="401"/>
      <c r="CC972" s="400"/>
      <c r="CD972" s="401"/>
      <c r="CE972" s="400"/>
      <c r="CF972" s="401"/>
      <c r="CG972" s="400"/>
      <c r="CH972" s="401"/>
      <c r="CI972" s="400"/>
      <c r="CJ972" s="401"/>
      <c r="CK972" s="400"/>
      <c r="CL972" s="401"/>
      <c r="CM972" s="400"/>
      <c r="CN972" s="401"/>
      <c r="CO972" s="400"/>
      <c r="CP972" s="401"/>
      <c r="CQ972" s="400"/>
      <c r="CR972" s="401"/>
      <c r="CS972" s="400"/>
      <c r="CT972" s="401"/>
      <c r="CU972" s="400"/>
      <c r="CV972" s="401"/>
      <c r="CW972" s="400"/>
      <c r="CX972" s="401"/>
      <c r="CY972" s="400"/>
      <c r="CZ972" s="401"/>
      <c r="DA972" s="400"/>
      <c r="DB972" s="401"/>
      <c r="DC972" s="400"/>
      <c r="DD972" s="401"/>
      <c r="DE972" s="400"/>
      <c r="DF972" s="401"/>
      <c r="DG972" s="400"/>
      <c r="DH972" s="401"/>
      <c r="DI972" s="400"/>
      <c r="DJ972" s="401"/>
      <c r="DK972" s="400"/>
      <c r="DL972" s="401"/>
      <c r="DM972" s="400"/>
      <c r="DN972" s="401"/>
      <c r="DO972" s="400"/>
      <c r="DP972" s="401"/>
      <c r="DQ972" s="400"/>
      <c r="DR972" s="401"/>
      <c r="DS972" s="400"/>
      <c r="DT972" s="401"/>
      <c r="DU972" s="400"/>
      <c r="DV972" s="401"/>
      <c r="DW972" s="400"/>
      <c r="DX972" s="401"/>
      <c r="DY972" s="400"/>
      <c r="DZ972" s="401"/>
      <c r="EA972" s="400"/>
      <c r="EB972" s="401"/>
      <c r="EC972" s="400"/>
      <c r="ED972" s="401"/>
      <c r="EE972" s="400"/>
      <c r="EF972" s="401"/>
      <c r="EG972" s="400"/>
      <c r="EH972" s="401"/>
      <c r="EI972" s="400"/>
      <c r="EJ972" s="447"/>
      <c r="EK972" s="511"/>
      <c r="EL972" s="514"/>
      <c r="EM972" s="448"/>
      <c r="EN972" s="344"/>
      <c r="EO972" s="345"/>
      <c r="EP972" s="171">
        <f t="shared" si="1102"/>
        <v>26</v>
      </c>
      <c r="EQ972" s="171">
        <f t="shared" si="1103"/>
        <v>0</v>
      </c>
      <c r="ER972" s="171">
        <f t="shared" si="1104"/>
        <v>1</v>
      </c>
      <c r="ES972" s="171">
        <f t="shared" si="1105"/>
        <v>0</v>
      </c>
      <c r="ET972" s="171">
        <f t="shared" si="1106"/>
        <v>0</v>
      </c>
      <c r="EU972" s="171">
        <f t="shared" si="1107"/>
        <v>0</v>
      </c>
      <c r="EV972" s="172">
        <f t="shared" si="1108"/>
        <v>27</v>
      </c>
      <c r="EW972" s="173"/>
      <c r="EX972" s="248">
        <f t="shared" si="1109"/>
        <v>0</v>
      </c>
      <c r="EY972" s="174">
        <f>(L972*regular)+(M972*Cadeirantee)</f>
        <v>761.56000000000006</v>
      </c>
      <c r="EZ972" s="249">
        <f>SUMIF(FG972:GJ972,"&gt;0")</f>
        <v>0</v>
      </c>
      <c r="FA972" s="249">
        <f>SUMIF(FG972:GJ972,"&lt;0")+SUMIF(GN972:HP972,"&lt;0")</f>
        <v>0</v>
      </c>
      <c r="FB972" s="174">
        <v>0</v>
      </c>
      <c r="FC972" s="126">
        <f>N972*km*'VALORES TABELA'!$B$13</f>
        <v>0</v>
      </c>
      <c r="FD972" s="250">
        <f t="shared" ref="FD972:FD975" si="1111">GL972</f>
        <v>0</v>
      </c>
      <c r="FE972" s="105"/>
      <c r="FF972" s="119"/>
      <c r="FG972" s="119"/>
      <c r="FH972" s="119"/>
      <c r="FI972" s="119"/>
      <c r="FJ972" s="119"/>
      <c r="FK972" s="119"/>
      <c r="FL972" s="119"/>
      <c r="FM972" s="119"/>
      <c r="FN972" s="119"/>
      <c r="FO972" s="119"/>
      <c r="FP972" s="119"/>
      <c r="FQ972" s="119"/>
      <c r="FR972" s="119"/>
      <c r="FS972" s="119"/>
      <c r="FT972" s="119"/>
      <c r="FU972" s="119"/>
      <c r="FV972" s="119"/>
      <c r="FW972" s="119"/>
      <c r="FX972" s="119"/>
      <c r="FY972" s="119"/>
      <c r="FZ972" s="119"/>
      <c r="GA972" s="119"/>
      <c r="GB972" s="119"/>
      <c r="GC972" s="119"/>
      <c r="GD972" s="119"/>
      <c r="GE972" s="119"/>
      <c r="GF972" s="119"/>
      <c r="GG972" s="119"/>
      <c r="GH972" s="119"/>
      <c r="GI972" s="119"/>
      <c r="GJ972" s="119"/>
      <c r="GK972" s="251"/>
      <c r="GL972" s="103">
        <f t="shared" si="1110"/>
        <v>0</v>
      </c>
      <c r="GM972" s="124"/>
      <c r="GN972" s="104"/>
      <c r="GO972" s="104"/>
      <c r="GP972" s="104"/>
      <c r="GQ972" s="104"/>
      <c r="GR972" s="104"/>
      <c r="GS972" s="104"/>
      <c r="GT972" s="104"/>
      <c r="GU972" s="104"/>
      <c r="GV972" s="104"/>
      <c r="GW972" s="104"/>
      <c r="GX972" s="104"/>
      <c r="GY972" s="104"/>
      <c r="GZ972" s="104"/>
      <c r="HA972" s="104"/>
      <c r="HB972" s="104"/>
      <c r="HC972" s="104"/>
      <c r="HD972" s="104"/>
      <c r="HE972" s="104"/>
      <c r="HF972" s="104"/>
      <c r="HG972" s="104"/>
      <c r="HH972" s="104"/>
      <c r="HI972" s="104"/>
      <c r="HJ972" s="104"/>
      <c r="HK972" s="104"/>
      <c r="HL972" s="104"/>
      <c r="HM972" s="104"/>
      <c r="HN972" s="104"/>
      <c r="HO972" s="104"/>
      <c r="HP972" s="104"/>
      <c r="HQ972" s="64"/>
      <c r="HR972" s="64"/>
      <c r="HS972" s="64"/>
      <c r="HT972" s="64"/>
      <c r="HU972" s="64"/>
      <c r="HV972" s="64"/>
      <c r="HW972" s="105"/>
      <c r="HX972" s="64"/>
      <c r="HY972" s="280">
        <f t="shared" ref="HY972:HY975" si="1112">IF(ISTEXT(EM972), VALUE(EM972), EM972)</f>
        <v>0</v>
      </c>
      <c r="HZ972" s="280">
        <f t="shared" ref="HZ972:HZ975" si="1113">IF(ISTEXT(EN972), VALUE(EN972), EN972)</f>
        <v>0</v>
      </c>
      <c r="IA972" s="280">
        <f t="shared" ref="IA972:IA975" si="1114">IF(ISTEXT(EO972), VALUE(EO972), EO972)</f>
        <v>0</v>
      </c>
      <c r="IB972" s="64"/>
      <c r="IC972" s="64"/>
    </row>
    <row r="973" spans="1:237" s="106" customFormat="1" ht="22.5" customHeight="1" x14ac:dyDescent="0.25">
      <c r="A973" s="368" t="s">
        <v>4042</v>
      </c>
      <c r="B973" s="369" t="s">
        <v>4043</v>
      </c>
      <c r="C973" s="375" t="s">
        <v>3229</v>
      </c>
      <c r="D973" s="371" t="s">
        <v>4011</v>
      </c>
      <c r="E973" s="371" t="s">
        <v>4044</v>
      </c>
      <c r="F973" s="376" t="s">
        <v>3222</v>
      </c>
      <c r="G973" s="376" t="s">
        <v>3223</v>
      </c>
      <c r="H973" s="373" t="s">
        <v>257</v>
      </c>
      <c r="I973" s="374" t="s">
        <v>4045</v>
      </c>
      <c r="J973" s="421" t="s">
        <v>3227</v>
      </c>
      <c r="K973" s="422" t="s">
        <v>3231</v>
      </c>
      <c r="L973" s="329">
        <f>CONTINUA!BV973</f>
        <v>0</v>
      </c>
      <c r="M973" s="329">
        <f>CONTINUA!BW973</f>
        <v>0</v>
      </c>
      <c r="N973" s="657"/>
      <c r="O973" s="658" t="s">
        <v>4247</v>
      </c>
      <c r="P973" s="659" t="s">
        <v>206</v>
      </c>
      <c r="Q973" s="400"/>
      <c r="R973" s="401"/>
      <c r="S973" s="400"/>
      <c r="T973" s="401"/>
      <c r="U973" s="400"/>
      <c r="V973" s="401"/>
      <c r="W973" s="400"/>
      <c r="X973" s="401"/>
      <c r="Y973" s="400"/>
      <c r="Z973" s="401"/>
      <c r="AA973" s="400"/>
      <c r="AB973" s="401"/>
      <c r="AC973" s="400"/>
      <c r="AD973" s="401"/>
      <c r="AE973" s="400"/>
      <c r="AF973" s="401"/>
      <c r="AG973" s="400"/>
      <c r="AH973" s="401"/>
      <c r="AI973" s="400"/>
      <c r="AJ973" s="401"/>
      <c r="AK973" s="400"/>
      <c r="AL973" s="401"/>
      <c r="AM973" s="400"/>
      <c r="AN973" s="401"/>
      <c r="AO973" s="400"/>
      <c r="AP973" s="401"/>
      <c r="AQ973" s="400"/>
      <c r="AR973" s="401"/>
      <c r="AS973" s="400"/>
      <c r="AT973" s="401"/>
      <c r="AU973" s="400"/>
      <c r="AV973" s="401"/>
      <c r="AW973" s="400"/>
      <c r="AX973" s="401"/>
      <c r="AY973" s="400"/>
      <c r="AZ973" s="401"/>
      <c r="BA973" s="400"/>
      <c r="BB973" s="401"/>
      <c r="BC973" s="400"/>
      <c r="BD973" s="401"/>
      <c r="BE973" s="400"/>
      <c r="BF973" s="401"/>
      <c r="BG973" s="400"/>
      <c r="BH973" s="401"/>
      <c r="BI973" s="400"/>
      <c r="BJ973" s="401"/>
      <c r="BK973" s="400"/>
      <c r="BL973" s="401"/>
      <c r="BM973" s="400"/>
      <c r="BN973" s="401"/>
      <c r="BO973" s="400"/>
      <c r="BP973" s="401"/>
      <c r="BQ973" s="400"/>
      <c r="BR973" s="401"/>
      <c r="BS973" s="400"/>
      <c r="BT973" s="401"/>
      <c r="BU973" s="400"/>
      <c r="BV973" s="401"/>
      <c r="BW973" s="400"/>
      <c r="BX973" s="401"/>
      <c r="BY973" s="400"/>
      <c r="BZ973" s="401"/>
      <c r="CA973" s="400"/>
      <c r="CB973" s="401"/>
      <c r="CC973" s="400"/>
      <c r="CD973" s="401"/>
      <c r="CE973" s="400"/>
      <c r="CF973" s="401"/>
      <c r="CG973" s="400"/>
      <c r="CH973" s="401"/>
      <c r="CI973" s="400"/>
      <c r="CJ973" s="401"/>
      <c r="CK973" s="400"/>
      <c r="CL973" s="401"/>
      <c r="CM973" s="400"/>
      <c r="CN973" s="401"/>
      <c r="CO973" s="400"/>
      <c r="CP973" s="401"/>
      <c r="CQ973" s="400"/>
      <c r="CR973" s="401"/>
      <c r="CS973" s="400"/>
      <c r="CT973" s="401"/>
      <c r="CU973" s="400"/>
      <c r="CV973" s="401"/>
      <c r="CW973" s="400"/>
      <c r="CX973" s="401"/>
      <c r="CY973" s="400"/>
      <c r="CZ973" s="401"/>
      <c r="DA973" s="400"/>
      <c r="DB973" s="401"/>
      <c r="DC973" s="400"/>
      <c r="DD973" s="401"/>
      <c r="DE973" s="400"/>
      <c r="DF973" s="401"/>
      <c r="DG973" s="400"/>
      <c r="DH973" s="401"/>
      <c r="DI973" s="400"/>
      <c r="DJ973" s="401"/>
      <c r="DK973" s="400"/>
      <c r="DL973" s="401"/>
      <c r="DM973" s="400"/>
      <c r="DN973" s="401"/>
      <c r="DO973" s="400"/>
      <c r="DP973" s="401"/>
      <c r="DQ973" s="400"/>
      <c r="DR973" s="401"/>
      <c r="DS973" s="400"/>
      <c r="DT973" s="401"/>
      <c r="DU973" s="400"/>
      <c r="DV973" s="401"/>
      <c r="DW973" s="400"/>
      <c r="DX973" s="401"/>
      <c r="DY973" s="400"/>
      <c r="DZ973" s="401"/>
      <c r="EA973" s="400"/>
      <c r="EB973" s="401"/>
      <c r="EC973" s="400"/>
      <c r="ED973" s="401"/>
      <c r="EE973" s="400"/>
      <c r="EF973" s="401"/>
      <c r="EG973" s="400"/>
      <c r="EH973" s="401"/>
      <c r="EI973" s="400"/>
      <c r="EJ973" s="447"/>
      <c r="EK973" s="511"/>
      <c r="EL973" s="514"/>
      <c r="EM973" s="448"/>
      <c r="EN973" s="344"/>
      <c r="EO973" s="345"/>
      <c r="EP973" s="171">
        <f t="shared" si="1102"/>
        <v>0</v>
      </c>
      <c r="EQ973" s="171">
        <f t="shared" si="1103"/>
        <v>0</v>
      </c>
      <c r="ER973" s="171">
        <f t="shared" si="1104"/>
        <v>0</v>
      </c>
      <c r="ES973" s="171">
        <f t="shared" si="1105"/>
        <v>0</v>
      </c>
      <c r="ET973" s="171">
        <f t="shared" si="1106"/>
        <v>0</v>
      </c>
      <c r="EU973" s="171">
        <f t="shared" si="1107"/>
        <v>0</v>
      </c>
      <c r="EV973" s="172">
        <f t="shared" si="1108"/>
        <v>0</v>
      </c>
      <c r="EW973" s="125"/>
      <c r="EX973" s="248">
        <f t="shared" si="1109"/>
        <v>0</v>
      </c>
      <c r="EY973" s="174">
        <f>(L973*regular)+(M973*Cadeirantee)</f>
        <v>0</v>
      </c>
      <c r="EZ973" s="249">
        <f>SUMIF(FG973:GJ973,"&gt;0")</f>
        <v>0</v>
      </c>
      <c r="FA973" s="249">
        <f>SUMIF(FG973:GJ973,"&lt;0")+SUMIF(GN973:HP973,"&lt;0")</f>
        <v>0</v>
      </c>
      <c r="FB973" s="174">
        <v>0</v>
      </c>
      <c r="FC973" s="126">
        <f>N973*km*'VALORES TABELA'!$B$13</f>
        <v>0</v>
      </c>
      <c r="FD973" s="250">
        <f t="shared" si="1111"/>
        <v>0</v>
      </c>
      <c r="FE973" s="105"/>
      <c r="FF973" s="108"/>
      <c r="FG973" s="108"/>
      <c r="FH973" s="108"/>
      <c r="FI973" s="108"/>
      <c r="FJ973" s="108"/>
      <c r="FK973" s="108"/>
      <c r="FL973" s="108"/>
      <c r="FM973" s="108"/>
      <c r="FN973" s="108"/>
      <c r="FO973" s="108"/>
      <c r="FP973" s="108"/>
      <c r="FQ973" s="108"/>
      <c r="FR973" s="108"/>
      <c r="FS973" s="108"/>
      <c r="FT973" s="108"/>
      <c r="FU973" s="108"/>
      <c r="FV973" s="108"/>
      <c r="FW973" s="108"/>
      <c r="FX973" s="108"/>
      <c r="FY973" s="108"/>
      <c r="FZ973" s="108"/>
      <c r="GA973" s="108"/>
      <c r="GB973" s="108"/>
      <c r="GC973" s="108"/>
      <c r="GD973" s="108"/>
      <c r="GE973" s="108"/>
      <c r="GF973" s="108"/>
      <c r="GG973" s="108"/>
      <c r="GH973" s="108"/>
      <c r="GI973" s="108"/>
      <c r="GJ973" s="108"/>
      <c r="GK973" s="251"/>
      <c r="GL973" s="103">
        <f t="shared" si="1110"/>
        <v>0</v>
      </c>
      <c r="GM973" s="124"/>
      <c r="GN973" s="104"/>
      <c r="GO973" s="104"/>
      <c r="GP973" s="104"/>
      <c r="GQ973" s="104"/>
      <c r="GR973" s="104"/>
      <c r="GS973" s="104"/>
      <c r="GT973" s="104"/>
      <c r="GU973" s="104"/>
      <c r="GV973" s="104"/>
      <c r="GW973" s="104"/>
      <c r="GX973" s="104"/>
      <c r="GY973" s="104"/>
      <c r="GZ973" s="104"/>
      <c r="HA973" s="104"/>
      <c r="HB973" s="104"/>
      <c r="HC973" s="104"/>
      <c r="HD973" s="104"/>
      <c r="HE973" s="104"/>
      <c r="HF973" s="104"/>
      <c r="HG973" s="104"/>
      <c r="HH973" s="104"/>
      <c r="HI973" s="104"/>
      <c r="HJ973" s="104"/>
      <c r="HK973" s="104"/>
      <c r="HL973" s="104"/>
      <c r="HM973" s="104"/>
      <c r="HN973" s="104"/>
      <c r="HO973" s="104"/>
      <c r="HP973" s="104"/>
      <c r="HQ973" s="64"/>
      <c r="HR973" s="64"/>
      <c r="HS973" s="64"/>
      <c r="HT973" s="64"/>
      <c r="HU973" s="64"/>
      <c r="HV973" s="64"/>
      <c r="HW973" s="105"/>
      <c r="HX973" s="64"/>
      <c r="HY973" s="280">
        <f t="shared" si="1112"/>
        <v>0</v>
      </c>
      <c r="HZ973" s="280">
        <f t="shared" si="1113"/>
        <v>0</v>
      </c>
      <c r="IA973" s="280">
        <f t="shared" si="1114"/>
        <v>0</v>
      </c>
      <c r="IB973" s="64"/>
      <c r="IC973" s="64"/>
    </row>
    <row r="974" spans="1:237" s="106" customFormat="1" ht="22.5" customHeight="1" x14ac:dyDescent="0.25">
      <c r="A974" s="368" t="s">
        <v>4042</v>
      </c>
      <c r="B974" s="369" t="s">
        <v>4043</v>
      </c>
      <c r="C974" s="375" t="s">
        <v>3229</v>
      </c>
      <c r="D974" s="371" t="s">
        <v>4011</v>
      </c>
      <c r="E974" s="371" t="s">
        <v>4044</v>
      </c>
      <c r="F974" s="376" t="s">
        <v>3222</v>
      </c>
      <c r="G974" s="376" t="s">
        <v>3223</v>
      </c>
      <c r="H974" s="373" t="s">
        <v>257</v>
      </c>
      <c r="I974" s="374" t="s">
        <v>4045</v>
      </c>
      <c r="J974" s="421" t="s">
        <v>3227</v>
      </c>
      <c r="K974" s="423" t="s">
        <v>3232</v>
      </c>
      <c r="L974" s="329">
        <f>CONTINUA!BV974</f>
        <v>0</v>
      </c>
      <c r="M974" s="329">
        <f>CONTINUA!BW974</f>
        <v>0</v>
      </c>
      <c r="N974" s="657"/>
      <c r="O974" s="658" t="s">
        <v>4247</v>
      </c>
      <c r="P974" s="659" t="s">
        <v>206</v>
      </c>
      <c r="Q974" s="400"/>
      <c r="R974" s="401"/>
      <c r="S974" s="400"/>
      <c r="T974" s="401"/>
      <c r="U974" s="400"/>
      <c r="V974" s="401"/>
      <c r="W974" s="400"/>
      <c r="X974" s="401"/>
      <c r="Y974" s="400"/>
      <c r="Z974" s="401"/>
      <c r="AA974" s="400"/>
      <c r="AB974" s="401"/>
      <c r="AC974" s="400"/>
      <c r="AD974" s="401"/>
      <c r="AE974" s="400"/>
      <c r="AF974" s="401"/>
      <c r="AG974" s="400"/>
      <c r="AH974" s="401"/>
      <c r="AI974" s="400"/>
      <c r="AJ974" s="401"/>
      <c r="AK974" s="400"/>
      <c r="AL974" s="401"/>
      <c r="AM974" s="400"/>
      <c r="AN974" s="401"/>
      <c r="AO974" s="400"/>
      <c r="AP974" s="401"/>
      <c r="AQ974" s="400"/>
      <c r="AR974" s="401"/>
      <c r="AS974" s="400"/>
      <c r="AT974" s="401"/>
      <c r="AU974" s="400"/>
      <c r="AV974" s="401"/>
      <c r="AW974" s="400"/>
      <c r="AX974" s="401"/>
      <c r="AY974" s="400"/>
      <c r="AZ974" s="401"/>
      <c r="BA974" s="400"/>
      <c r="BB974" s="401"/>
      <c r="BC974" s="400"/>
      <c r="BD974" s="401"/>
      <c r="BE974" s="400"/>
      <c r="BF974" s="401"/>
      <c r="BG974" s="400"/>
      <c r="BH974" s="401"/>
      <c r="BI974" s="400"/>
      <c r="BJ974" s="401"/>
      <c r="BK974" s="400"/>
      <c r="BL974" s="401"/>
      <c r="BM974" s="400"/>
      <c r="BN974" s="401"/>
      <c r="BO974" s="400"/>
      <c r="BP974" s="401"/>
      <c r="BQ974" s="400"/>
      <c r="BR974" s="401"/>
      <c r="BS974" s="400"/>
      <c r="BT974" s="401"/>
      <c r="BU974" s="400"/>
      <c r="BV974" s="401"/>
      <c r="BW974" s="400"/>
      <c r="BX974" s="401"/>
      <c r="BY974" s="400"/>
      <c r="BZ974" s="401"/>
      <c r="CA974" s="400"/>
      <c r="CB974" s="401"/>
      <c r="CC974" s="400"/>
      <c r="CD974" s="401"/>
      <c r="CE974" s="400"/>
      <c r="CF974" s="401"/>
      <c r="CG974" s="400"/>
      <c r="CH974" s="401"/>
      <c r="CI974" s="400"/>
      <c r="CJ974" s="401"/>
      <c r="CK974" s="400"/>
      <c r="CL974" s="401"/>
      <c r="CM974" s="400"/>
      <c r="CN974" s="401"/>
      <c r="CO974" s="400"/>
      <c r="CP974" s="401"/>
      <c r="CQ974" s="400"/>
      <c r="CR974" s="401"/>
      <c r="CS974" s="400"/>
      <c r="CT974" s="401"/>
      <c r="CU974" s="400"/>
      <c r="CV974" s="401"/>
      <c r="CW974" s="400"/>
      <c r="CX974" s="401"/>
      <c r="CY974" s="400"/>
      <c r="CZ974" s="401"/>
      <c r="DA974" s="400"/>
      <c r="DB974" s="401"/>
      <c r="DC974" s="400"/>
      <c r="DD974" s="401"/>
      <c r="DE974" s="400"/>
      <c r="DF974" s="401"/>
      <c r="DG974" s="400"/>
      <c r="DH974" s="401"/>
      <c r="DI974" s="400"/>
      <c r="DJ974" s="401"/>
      <c r="DK974" s="400"/>
      <c r="DL974" s="401"/>
      <c r="DM974" s="400"/>
      <c r="DN974" s="401"/>
      <c r="DO974" s="400"/>
      <c r="DP974" s="401"/>
      <c r="DQ974" s="400"/>
      <c r="DR974" s="401"/>
      <c r="DS974" s="400"/>
      <c r="DT974" s="401"/>
      <c r="DU974" s="400"/>
      <c r="DV974" s="401"/>
      <c r="DW974" s="400"/>
      <c r="DX974" s="401"/>
      <c r="DY974" s="400"/>
      <c r="DZ974" s="401"/>
      <c r="EA974" s="400"/>
      <c r="EB974" s="401"/>
      <c r="EC974" s="400"/>
      <c r="ED974" s="401"/>
      <c r="EE974" s="400"/>
      <c r="EF974" s="401"/>
      <c r="EG974" s="400"/>
      <c r="EH974" s="401"/>
      <c r="EI974" s="400"/>
      <c r="EJ974" s="447"/>
      <c r="EK974" s="511"/>
      <c r="EL974" s="514"/>
      <c r="EM974" s="448"/>
      <c r="EN974" s="344"/>
      <c r="EO974" s="345"/>
      <c r="EP974" s="171">
        <f t="shared" si="1102"/>
        <v>0</v>
      </c>
      <c r="EQ974" s="171">
        <f t="shared" si="1103"/>
        <v>0</v>
      </c>
      <c r="ER974" s="171">
        <f t="shared" si="1104"/>
        <v>0</v>
      </c>
      <c r="ES974" s="171">
        <f t="shared" si="1105"/>
        <v>0</v>
      </c>
      <c r="ET974" s="171">
        <f t="shared" si="1106"/>
        <v>0</v>
      </c>
      <c r="EU974" s="171">
        <f t="shared" si="1107"/>
        <v>0</v>
      </c>
      <c r="EV974" s="172">
        <f t="shared" si="1108"/>
        <v>0</v>
      </c>
      <c r="EW974" s="127"/>
      <c r="EX974" s="248">
        <f t="shared" si="1109"/>
        <v>0</v>
      </c>
      <c r="EY974" s="174">
        <f>(L974*regular)+(M974*Cadeirantee)</f>
        <v>0</v>
      </c>
      <c r="EZ974" s="249">
        <f>SUMIF(FG974:GJ974,"&gt;0")</f>
        <v>0</v>
      </c>
      <c r="FA974" s="249">
        <f>SUMIF(FG974:GJ974,"&lt;0")+SUMIF(GN974:HP974,"&lt;0")</f>
        <v>0</v>
      </c>
      <c r="FB974" s="174">
        <v>0</v>
      </c>
      <c r="FC974" s="126">
        <f>N974*km*'VALORES TABELA'!$B$13</f>
        <v>0</v>
      </c>
      <c r="FD974" s="250">
        <f t="shared" si="1111"/>
        <v>0</v>
      </c>
      <c r="FE974" s="105"/>
      <c r="FF974" s="118"/>
      <c r="FG974" s="118"/>
      <c r="FH974" s="118"/>
      <c r="FI974" s="118"/>
      <c r="FJ974" s="118"/>
      <c r="FK974" s="118"/>
      <c r="FL974" s="118"/>
      <c r="FM974" s="118"/>
      <c r="FN974" s="118"/>
      <c r="FO974" s="118"/>
      <c r="FP974" s="118"/>
      <c r="FQ974" s="118"/>
      <c r="FR974" s="118"/>
      <c r="FS974" s="118"/>
      <c r="FT974" s="118"/>
      <c r="FU974" s="118"/>
      <c r="FV974" s="118"/>
      <c r="FW974" s="118"/>
      <c r="FX974" s="118"/>
      <c r="FY974" s="118"/>
      <c r="FZ974" s="118"/>
      <c r="GA974" s="118"/>
      <c r="GB974" s="118"/>
      <c r="GC974" s="118"/>
      <c r="GD974" s="118"/>
      <c r="GE974" s="118"/>
      <c r="GF974" s="118"/>
      <c r="GG974" s="118"/>
      <c r="GH974" s="118"/>
      <c r="GI974" s="118"/>
      <c r="GJ974" s="118"/>
      <c r="GK974" s="252"/>
      <c r="GL974" s="103">
        <f t="shared" si="1110"/>
        <v>0</v>
      </c>
      <c r="GM974" s="124"/>
      <c r="GN974" s="104"/>
      <c r="GO974" s="104"/>
      <c r="GP974" s="104"/>
      <c r="GQ974" s="104"/>
      <c r="GR974" s="104"/>
      <c r="GS974" s="104"/>
      <c r="GT974" s="104"/>
      <c r="GU974" s="104"/>
      <c r="GV974" s="104"/>
      <c r="GW974" s="104"/>
      <c r="GX974" s="104"/>
      <c r="GY974" s="104"/>
      <c r="GZ974" s="104"/>
      <c r="HA974" s="104"/>
      <c r="HB974" s="104"/>
      <c r="HC974" s="104"/>
      <c r="HD974" s="104"/>
      <c r="HE974" s="104"/>
      <c r="HF974" s="104"/>
      <c r="HG974" s="104"/>
      <c r="HH974" s="104"/>
      <c r="HI974" s="104"/>
      <c r="HJ974" s="104"/>
      <c r="HK974" s="104"/>
      <c r="HL974" s="104"/>
      <c r="HM974" s="104"/>
      <c r="HN974" s="104"/>
      <c r="HO974" s="104"/>
      <c r="HP974" s="104"/>
      <c r="HQ974" s="64"/>
      <c r="HR974" s="65"/>
      <c r="HS974" s="65"/>
      <c r="HT974" s="65"/>
      <c r="HU974" s="65"/>
      <c r="HV974" s="65"/>
      <c r="HW974" s="105"/>
      <c r="HX974" s="65"/>
      <c r="HY974" s="280">
        <f t="shared" si="1112"/>
        <v>0</v>
      </c>
      <c r="HZ974" s="280">
        <f t="shared" si="1113"/>
        <v>0</v>
      </c>
      <c r="IA974" s="280">
        <f t="shared" si="1114"/>
        <v>0</v>
      </c>
      <c r="IB974" s="65"/>
      <c r="IC974" s="65"/>
    </row>
    <row r="975" spans="1:237" s="106" customFormat="1" ht="22.5" customHeight="1" thickBot="1" x14ac:dyDescent="0.3">
      <c r="A975" s="377" t="s">
        <v>4042</v>
      </c>
      <c r="B975" s="378" t="s">
        <v>4043</v>
      </c>
      <c r="C975" s="379" t="s">
        <v>3229</v>
      </c>
      <c r="D975" s="380" t="s">
        <v>4011</v>
      </c>
      <c r="E975" s="380" t="s">
        <v>4044</v>
      </c>
      <c r="F975" s="381" t="s">
        <v>3222</v>
      </c>
      <c r="G975" s="381" t="s">
        <v>3223</v>
      </c>
      <c r="H975" s="382" t="s">
        <v>257</v>
      </c>
      <c r="I975" s="383" t="s">
        <v>4045</v>
      </c>
      <c r="J975" s="421" t="s">
        <v>3227</v>
      </c>
      <c r="K975" s="424" t="s">
        <v>60</v>
      </c>
      <c r="L975" s="329">
        <f>CONTINUA!BV975</f>
        <v>0</v>
      </c>
      <c r="M975" s="329">
        <f>CONTINUA!BW975</f>
        <v>0</v>
      </c>
      <c r="N975" s="657"/>
      <c r="O975" s="658" t="s">
        <v>4247</v>
      </c>
      <c r="P975" s="659" t="s">
        <v>206</v>
      </c>
      <c r="Q975" s="400"/>
      <c r="R975" s="401"/>
      <c r="S975" s="400"/>
      <c r="T975" s="401"/>
      <c r="U975" s="400"/>
      <c r="V975" s="401"/>
      <c r="W975" s="400"/>
      <c r="X975" s="401"/>
      <c r="Y975" s="400"/>
      <c r="Z975" s="401"/>
      <c r="AA975" s="400"/>
      <c r="AB975" s="401"/>
      <c r="AC975" s="400"/>
      <c r="AD975" s="401"/>
      <c r="AE975" s="400"/>
      <c r="AF975" s="401"/>
      <c r="AG975" s="400"/>
      <c r="AH975" s="401"/>
      <c r="AI975" s="400"/>
      <c r="AJ975" s="401"/>
      <c r="AK975" s="400"/>
      <c r="AL975" s="401"/>
      <c r="AM975" s="400"/>
      <c r="AN975" s="401"/>
      <c r="AO975" s="400"/>
      <c r="AP975" s="401"/>
      <c r="AQ975" s="400"/>
      <c r="AR975" s="401"/>
      <c r="AS975" s="400"/>
      <c r="AT975" s="401"/>
      <c r="AU975" s="400"/>
      <c r="AV975" s="401"/>
      <c r="AW975" s="400"/>
      <c r="AX975" s="401"/>
      <c r="AY975" s="400"/>
      <c r="AZ975" s="401"/>
      <c r="BA975" s="400"/>
      <c r="BB975" s="401"/>
      <c r="BC975" s="400"/>
      <c r="BD975" s="401"/>
      <c r="BE975" s="400"/>
      <c r="BF975" s="401"/>
      <c r="BG975" s="400"/>
      <c r="BH975" s="401"/>
      <c r="BI975" s="400"/>
      <c r="BJ975" s="401"/>
      <c r="BK975" s="400"/>
      <c r="BL975" s="401"/>
      <c r="BM975" s="400"/>
      <c r="BN975" s="401"/>
      <c r="BO975" s="400"/>
      <c r="BP975" s="401"/>
      <c r="BQ975" s="400"/>
      <c r="BR975" s="401"/>
      <c r="BS975" s="400"/>
      <c r="BT975" s="401"/>
      <c r="BU975" s="400"/>
      <c r="BV975" s="401"/>
      <c r="BW975" s="400"/>
      <c r="BX975" s="401"/>
      <c r="BY975" s="400"/>
      <c r="BZ975" s="401"/>
      <c r="CA975" s="400"/>
      <c r="CB975" s="401"/>
      <c r="CC975" s="400"/>
      <c r="CD975" s="401"/>
      <c r="CE975" s="400"/>
      <c r="CF975" s="401"/>
      <c r="CG975" s="400"/>
      <c r="CH975" s="401"/>
      <c r="CI975" s="400"/>
      <c r="CJ975" s="401"/>
      <c r="CK975" s="400"/>
      <c r="CL975" s="401"/>
      <c r="CM975" s="400"/>
      <c r="CN975" s="401"/>
      <c r="CO975" s="400"/>
      <c r="CP975" s="401"/>
      <c r="CQ975" s="400"/>
      <c r="CR975" s="401"/>
      <c r="CS975" s="400"/>
      <c r="CT975" s="401"/>
      <c r="CU975" s="400"/>
      <c r="CV975" s="401"/>
      <c r="CW975" s="400"/>
      <c r="CX975" s="401"/>
      <c r="CY975" s="400"/>
      <c r="CZ975" s="401"/>
      <c r="DA975" s="400"/>
      <c r="DB975" s="401"/>
      <c r="DC975" s="400"/>
      <c r="DD975" s="401"/>
      <c r="DE975" s="400"/>
      <c r="DF975" s="401"/>
      <c r="DG975" s="400"/>
      <c r="DH975" s="401"/>
      <c r="DI975" s="400"/>
      <c r="DJ975" s="401"/>
      <c r="DK975" s="400"/>
      <c r="DL975" s="401"/>
      <c r="DM975" s="400"/>
      <c r="DN975" s="401"/>
      <c r="DO975" s="400"/>
      <c r="DP975" s="401"/>
      <c r="DQ975" s="400"/>
      <c r="DR975" s="401"/>
      <c r="DS975" s="400"/>
      <c r="DT975" s="401"/>
      <c r="DU975" s="400"/>
      <c r="DV975" s="401"/>
      <c r="DW975" s="400"/>
      <c r="DX975" s="401"/>
      <c r="DY975" s="400"/>
      <c r="DZ975" s="401"/>
      <c r="EA975" s="400"/>
      <c r="EB975" s="401"/>
      <c r="EC975" s="400"/>
      <c r="ED975" s="401"/>
      <c r="EE975" s="400"/>
      <c r="EF975" s="401"/>
      <c r="EG975" s="400"/>
      <c r="EH975" s="401"/>
      <c r="EI975" s="400"/>
      <c r="EJ975" s="447"/>
      <c r="EK975" s="512"/>
      <c r="EL975" s="515"/>
      <c r="EM975" s="450"/>
      <c r="EN975" s="348"/>
      <c r="EO975" s="348"/>
      <c r="EP975" s="179">
        <f t="shared" si="1102"/>
        <v>0</v>
      </c>
      <c r="EQ975" s="179">
        <f t="shared" si="1103"/>
        <v>0</v>
      </c>
      <c r="ER975" s="179">
        <f t="shared" si="1104"/>
        <v>0</v>
      </c>
      <c r="ES975" s="179">
        <f t="shared" si="1105"/>
        <v>0</v>
      </c>
      <c r="ET975" s="179">
        <f t="shared" si="1106"/>
        <v>0</v>
      </c>
      <c r="EU975" s="179">
        <f t="shared" si="1107"/>
        <v>0</v>
      </c>
      <c r="EV975" s="172">
        <f t="shared" si="1108"/>
        <v>0</v>
      </c>
      <c r="EW975" s="253"/>
      <c r="EX975" s="254">
        <v>0</v>
      </c>
      <c r="EY975" s="180">
        <v>0</v>
      </c>
      <c r="EZ975" s="255">
        <v>0</v>
      </c>
      <c r="FA975" s="255">
        <v>0</v>
      </c>
      <c r="FB975" s="180">
        <f>SUM(FF975:GI975)/2</f>
        <v>0</v>
      </c>
      <c r="FC975" s="256">
        <f>N975*km*'VALORES TABELA'!$B$13</f>
        <v>0</v>
      </c>
      <c r="FD975" s="250">
        <f t="shared" si="1111"/>
        <v>0</v>
      </c>
      <c r="FE975" s="257"/>
      <c r="FF975" s="181">
        <f>((Q975+S975)*Percapita)+((R975+T975)*Cadeirante)</f>
        <v>0</v>
      </c>
      <c r="FG975" s="181">
        <f>((U975+W975)*Percapita/30*FG$4)+((V975+X975)*Cadeirante/30*FG$4)</f>
        <v>0</v>
      </c>
      <c r="FH975" s="181">
        <f>((Y975+AA975)*Percapita/30*FH$4)+((Z975+AB975)*Cadeirante/30*FH$4)</f>
        <v>0</v>
      </c>
      <c r="FI975" s="181">
        <f>((AC975+AE975)*Percapita/30*FI$4)+((AD975+AF975)*Cadeirante/30*FI$4)</f>
        <v>0</v>
      </c>
      <c r="FJ975" s="181">
        <f>((AG975+AI975)*Percapita/30*FJ$4)+((AH975+AJ975)*Cadeirante/30*FJ$4)</f>
        <v>0</v>
      </c>
      <c r="FK975" s="181">
        <f>((AK975+AM975)*Percapita/30*FK$4)+((AL975+AN975)*Cadeirante/30*FK$4)</f>
        <v>0</v>
      </c>
      <c r="FL975" s="181">
        <f>((AO975+AQ975)*Percapita/30*FL$4)+((AP975+AR975)*Cadeirante/30*FL$4)</f>
        <v>0</v>
      </c>
      <c r="FM975" s="181">
        <f>((AS975+AU975)*Percapita/30*FM$4)+((AT975+AV975)*Cadeirante/30*FM$4)</f>
        <v>0</v>
      </c>
      <c r="FN975" s="181">
        <f>((AW975+AY975)*Percapita/30*FN$4)+((AX975+AZ975)*Cadeirante/30*FN$4)</f>
        <v>0</v>
      </c>
      <c r="FO975" s="181">
        <f>((BA975+BC975)*Percapita/30*FO$4)+((BB975+BD975)*Cadeirante/30*FO$4)</f>
        <v>0</v>
      </c>
      <c r="FP975" s="181">
        <f>((BE975+BG975)*Percapita/30*FP$4)+((BF975+BH975)*Cadeirante/30*FP$4)</f>
        <v>0</v>
      </c>
      <c r="FQ975" s="181">
        <f>((BI975+BK975)*Percapita/30*FQ$4)+((BJ975+BL975)*Cadeirante/30*FQ$4)</f>
        <v>0</v>
      </c>
      <c r="FR975" s="181">
        <f>((BM975+BO975)*Percapita/30*FR$4)+((BN975+BP975)*Cadeirante/30*FR$4)</f>
        <v>0</v>
      </c>
      <c r="FS975" s="181">
        <f>((BQ975+BS975)*Percapita/30*FS$4)+((BR975+BT975)*Cadeirante/30*FS$4)</f>
        <v>0</v>
      </c>
      <c r="FT975" s="181">
        <f>((BU975+BW975)*Percapita/30*FT$4)+((BV975+BX975)*Cadeirante/30*FT$4)</f>
        <v>0</v>
      </c>
      <c r="FU975" s="181">
        <f>((BY975+CA975)*Percapita/30*FU$4)+((BZ975+CB975)*Cadeirante/30*FU$4)</f>
        <v>0</v>
      </c>
      <c r="FV975" s="181">
        <f>((CC975+CE975)*Percapita/30*FV$4)+((CD975+CF975)*Cadeirante/30*FV$4)</f>
        <v>0</v>
      </c>
      <c r="FW975" s="181">
        <f>((CG975+CI975)*Percapita/30*FW$4)+((CI975+CK975)*Cadeirante/30*FW$4)</f>
        <v>0</v>
      </c>
      <c r="FX975" s="181">
        <f>((CK975+CM975)*Percapita/30*FX$4)+((CL975+CN975)*Cadeirante/30*FX$4)</f>
        <v>0</v>
      </c>
      <c r="FY975" s="181">
        <f>((CO975+CQ975)*Percapita/30*FY$4)+((CP975+CR975)*Cadeirante/30*FY$4)</f>
        <v>0</v>
      </c>
      <c r="FZ975" s="181">
        <f>((CS975+CU975)*Percapita/30*FZ$4)+((CT975+CV975)*Cadeirante/30*FZ$4)</f>
        <v>0</v>
      </c>
      <c r="GA975" s="181">
        <f>((CW975+CY975)*Percapita/30*GA$4)+((CX975+CZ975)*Cadeirante/30*GA$4)</f>
        <v>0</v>
      </c>
      <c r="GB975" s="181">
        <f>((DA975+DC975)*Percapita/30*GB$4)+((DB975+DD975)*Cadeirante/30*GB$4)</f>
        <v>0</v>
      </c>
      <c r="GC975" s="181">
        <f>((DE975+DG975)*Percapita/30*GC$4)+((DF975+DH975)*Cadeirante/30*GC$4)</f>
        <v>0</v>
      </c>
      <c r="GD975" s="181">
        <f>((DI975+DK975)*Percapita/30*GD$4)+((DJ975+DL975)*Cadeirante/30*GD$4)</f>
        <v>0</v>
      </c>
      <c r="GE975" s="181">
        <f>((DM975+DO975)*Percapita/30*GE$4)+((DN975+DP975)*Cadeirante/30*GE$4)</f>
        <v>0</v>
      </c>
      <c r="GF975" s="181">
        <f>((DQ975+DS975)*Percapita/30*GF$4)+((DR975+DT975)*Cadeirante/30*GF$4)</f>
        <v>0</v>
      </c>
      <c r="GG975" s="181">
        <f>((DU975+DW975)*Percapita/30*GG$4)+((DV975+DX975)*Cadeirante/30*GG$4)</f>
        <v>0</v>
      </c>
      <c r="GH975" s="181">
        <f>((DY975+EA975)*Percapita/30*GH$4)+((DZ975+EB975)*Cadeirante/30*GH$4)</f>
        <v>0</v>
      </c>
      <c r="GI975" s="181">
        <f>((EC975+EE975)*Percapita/30*GI$4)+((ED975+EF975)*Cadeirante/30*GI$4)</f>
        <v>0</v>
      </c>
      <c r="GJ975" s="181">
        <f>((EG975+EI975)*Percapita)+((EH975+EJ975)*Cadeirante)</f>
        <v>0</v>
      </c>
      <c r="GK975" s="258"/>
      <c r="GL975" s="103">
        <f t="shared" si="1110"/>
        <v>0</v>
      </c>
      <c r="GM975" s="124"/>
      <c r="GN975" s="182"/>
      <c r="GO975" s="182"/>
      <c r="GP975" s="182"/>
      <c r="GQ975" s="182"/>
      <c r="GR975" s="182"/>
      <c r="GS975" s="182"/>
      <c r="GT975" s="182"/>
      <c r="GU975" s="182"/>
      <c r="GV975" s="182"/>
      <c r="GW975" s="182"/>
      <c r="GX975" s="182"/>
      <c r="GY975" s="182"/>
      <c r="GZ975" s="182"/>
      <c r="HA975" s="182"/>
      <c r="HB975" s="182"/>
      <c r="HC975" s="182"/>
      <c r="HD975" s="182"/>
      <c r="HE975" s="182"/>
      <c r="HF975" s="182"/>
      <c r="HG975" s="182"/>
      <c r="HH975" s="182"/>
      <c r="HI975" s="182"/>
      <c r="HJ975" s="182"/>
      <c r="HK975" s="182"/>
      <c r="HL975" s="182"/>
      <c r="HM975" s="182"/>
      <c r="HN975" s="182"/>
      <c r="HO975" s="182"/>
      <c r="HP975" s="259"/>
      <c r="HQ975" s="64"/>
      <c r="HW975" s="257"/>
      <c r="HY975" s="280">
        <f t="shared" si="1112"/>
        <v>0</v>
      </c>
      <c r="HZ975" s="280">
        <f t="shared" si="1113"/>
        <v>0</v>
      </c>
      <c r="IA975" s="280">
        <f t="shared" si="1114"/>
        <v>0</v>
      </c>
    </row>
    <row r="976" spans="1:237" s="106" customFormat="1" ht="22.5" customHeight="1" x14ac:dyDescent="0.25">
      <c r="A976" t="s">
        <v>4046</v>
      </c>
      <c r="B976" s="522" t="s">
        <v>4047</v>
      </c>
      <c r="C976" s="523">
        <v>4</v>
      </c>
      <c r="D976" s="524" t="s">
        <v>4048</v>
      </c>
      <c r="E976" s="524" t="s">
        <v>4049</v>
      </c>
      <c r="F976" s="525" t="s">
        <v>3222</v>
      </c>
      <c r="G976" s="525" t="s">
        <v>3223</v>
      </c>
      <c r="H976" s="350" t="s">
        <v>258</v>
      </c>
      <c r="I976" s="351" t="s">
        <v>4050</v>
      </c>
      <c r="J976" s="409" t="s">
        <v>3227</v>
      </c>
      <c r="K976" s="410" t="s">
        <v>3228</v>
      </c>
      <c r="L976" s="329">
        <f>CONTINUA!BV976</f>
        <v>0</v>
      </c>
      <c r="M976" s="329">
        <f>CONTINUA!BW976</f>
        <v>0</v>
      </c>
      <c r="N976" s="657"/>
      <c r="O976" s="658" t="s">
        <v>4248</v>
      </c>
      <c r="P976" s="659" t="s">
        <v>206</v>
      </c>
      <c r="Q976" s="400"/>
      <c r="R976" s="401"/>
      <c r="S976" s="400"/>
      <c r="T976" s="401"/>
      <c r="U976" s="400"/>
      <c r="V976" s="401"/>
      <c r="W976" s="400"/>
      <c r="X976" s="401"/>
      <c r="Y976" s="400"/>
      <c r="Z976" s="401"/>
      <c r="AA976" s="400"/>
      <c r="AB976" s="401"/>
      <c r="AC976" s="400"/>
      <c r="AD976" s="401"/>
      <c r="AE976" s="400"/>
      <c r="AF976" s="401"/>
      <c r="AG976" s="400"/>
      <c r="AH976" s="401"/>
      <c r="AI976" s="400"/>
      <c r="AJ976" s="401"/>
      <c r="AK976" s="400"/>
      <c r="AL976" s="401"/>
      <c r="AM976" s="400"/>
      <c r="AN976" s="401"/>
      <c r="AO976" s="400"/>
      <c r="AP976" s="401"/>
      <c r="AQ976" s="400"/>
      <c r="AR976" s="401"/>
      <c r="AS976" s="400"/>
      <c r="AT976" s="401"/>
      <c r="AU976" s="400"/>
      <c r="AV976" s="401"/>
      <c r="AW976" s="400"/>
      <c r="AX976" s="401"/>
      <c r="AY976" s="400"/>
      <c r="AZ976" s="401"/>
      <c r="BA976" s="400"/>
      <c r="BB976" s="401"/>
      <c r="BC976" s="400"/>
      <c r="BD976" s="401"/>
      <c r="BE976" s="400"/>
      <c r="BF976" s="401"/>
      <c r="BG976" s="400"/>
      <c r="BH976" s="401"/>
      <c r="BI976" s="400"/>
      <c r="BJ976" s="401"/>
      <c r="BK976" s="400"/>
      <c r="BL976" s="401"/>
      <c r="BM976" s="400"/>
      <c r="BN976" s="401"/>
      <c r="BO976" s="400"/>
      <c r="BP976" s="401"/>
      <c r="BQ976" s="400"/>
      <c r="BR976" s="401"/>
      <c r="BS976" s="400"/>
      <c r="BT976" s="401"/>
      <c r="BU976" s="400"/>
      <c r="BV976" s="401"/>
      <c r="BW976" s="400"/>
      <c r="BX976" s="401"/>
      <c r="BY976" s="400"/>
      <c r="BZ976" s="401"/>
      <c r="CA976" s="400"/>
      <c r="CB976" s="401"/>
      <c r="CC976" s="400"/>
      <c r="CD976" s="401"/>
      <c r="CE976" s="400"/>
      <c r="CF976" s="401"/>
      <c r="CG976" s="400"/>
      <c r="CH976" s="401"/>
      <c r="CI976" s="400"/>
      <c r="CJ976" s="401"/>
      <c r="CK976" s="400"/>
      <c r="CL976" s="401"/>
      <c r="CM976" s="400"/>
      <c r="CN976" s="401"/>
      <c r="CO976" s="400"/>
      <c r="CP976" s="401"/>
      <c r="CQ976" s="400"/>
      <c r="CR976" s="401"/>
      <c r="CS976" s="400"/>
      <c r="CT976" s="401"/>
      <c r="CU976" s="400"/>
      <c r="CV976" s="401"/>
      <c r="CW976" s="400"/>
      <c r="CX976" s="401"/>
      <c r="CY976" s="400"/>
      <c r="CZ976" s="401"/>
      <c r="DA976" s="400"/>
      <c r="DB976" s="401"/>
      <c r="DC976" s="400"/>
      <c r="DD976" s="401"/>
      <c r="DE976" s="400"/>
      <c r="DF976" s="401"/>
      <c r="DG976" s="400"/>
      <c r="DH976" s="401"/>
      <c r="DI976" s="400"/>
      <c r="DJ976" s="401"/>
      <c r="DK976" s="400"/>
      <c r="DL976" s="401"/>
      <c r="DM976" s="400"/>
      <c r="DN976" s="401"/>
      <c r="DO976" s="400"/>
      <c r="DP976" s="401"/>
      <c r="DQ976" s="400"/>
      <c r="DR976" s="401"/>
      <c r="DS976" s="400"/>
      <c r="DT976" s="401"/>
      <c r="DU976" s="400"/>
      <c r="DV976" s="401"/>
      <c r="DW976" s="400"/>
      <c r="DX976" s="401"/>
      <c r="DY976" s="400"/>
      <c r="DZ976" s="401"/>
      <c r="EA976" s="400"/>
      <c r="EB976" s="401"/>
      <c r="EC976" s="400"/>
      <c r="ED976" s="401"/>
      <c r="EE976" s="400"/>
      <c r="EF976" s="401"/>
      <c r="EG976" s="400"/>
      <c r="EH976" s="401"/>
      <c r="EI976" s="400"/>
      <c r="EJ976" s="447"/>
      <c r="EK976" s="510"/>
      <c r="EL976" s="513"/>
      <c r="EM976" s="520"/>
      <c r="EN976" s="520"/>
      <c r="EO976" s="520"/>
      <c r="EP976" s="171">
        <f t="shared" si="1102"/>
        <v>0</v>
      </c>
      <c r="EQ976" s="171">
        <f t="shared" si="1103"/>
        <v>0</v>
      </c>
      <c r="ER976" s="171">
        <f t="shared" si="1104"/>
        <v>0</v>
      </c>
      <c r="ES976" s="171">
        <f t="shared" si="1105"/>
        <v>0</v>
      </c>
      <c r="ET976" s="171">
        <f t="shared" si="1106"/>
        <v>0</v>
      </c>
      <c r="EU976" s="171">
        <f t="shared" si="1107"/>
        <v>0</v>
      </c>
      <c r="EV976" s="172">
        <f t="shared" si="1108"/>
        <v>0</v>
      </c>
      <c r="EW976" s="367">
        <f>IF(C976=4,IF(MAX(Q976:EJ978)&gt;0,(Especiall/30*(IF(($G976-$F976)=($G$5-$F$5),30,IF(DAY($G976)=31,($G976-$F976),($G976-$F976)+1)))),0),0)</f>
        <v>11465.63</v>
      </c>
      <c r="EX976" s="248">
        <f t="shared" ref="EX976:EX979" si="1115">FF976</f>
        <v>3467.07</v>
      </c>
      <c r="EY976" s="174">
        <f>(L976*regular)+(M976*Cadeirantee)</f>
        <v>0</v>
      </c>
      <c r="EZ976" s="249">
        <f>SUMIF(FG976:GJ976,"&gt;0")</f>
        <v>0</v>
      </c>
      <c r="FA976" s="249">
        <f>SUMIF(FG976:GJ976,"&lt;0")+SUMIF(GN976:HP976,"&lt;0")</f>
        <v>-38.523000000000003</v>
      </c>
      <c r="FB976" s="174">
        <v>0</v>
      </c>
      <c r="FC976" s="175">
        <f>N976*km*'VALORES TABELA'!$B$13</f>
        <v>0</v>
      </c>
      <c r="FD976" s="250">
        <f>GL976</f>
        <v>0</v>
      </c>
      <c r="FE976" s="176">
        <f>(EW976+EW977+EW978+EW979+EX976+EX977+EX978+EX979+EY976+EY977+EY978+EY979+EY980+EZ976+EZ977+EZ978+EZ979+FA976+FA977+FA978+FA979+FC976+FC977+FC978+FC979+HY976-HZ976-IA976+FD976+FD977+FD978+FD979+FB980)</f>
        <v>14894.177</v>
      </c>
      <c r="FF976" s="177">
        <f>IF(C976=4,SUM(Q976+Q977+Q978+S976+S977+S978)*Percapita/30*FF$4+(R976+R977+R978+T976+T977+T978)*Cadeirante/30*FF$4,IF(C976=3,IF(Q979+S979=10,Fixo/30*FF$4+(Q976+Q977+Q978+S976+S977+S978)*Percapita/30*FF$4+(R979+T979)*Cadeirante/30*FF$4,IF(Q979+S979&lt;=9,(Q979+S979)*Crechee/30*FF$4)+(R979+T979)*Cadeirante/30*FF$4+(Q976+Q977+Q978+S976+S977+S978)*Percapita/30*FF$4)+IF(Q979+S979&gt;=11,Fixo/30*FF$4+(Q979+S979-10)*Crechee/30*FF$4,0),IF(C976=2,IF(R976+R977+R978+R979+T976+T977+T978+T979=1,Cadeirante/30*FF$4,IF(R976+R977+R978+R979+T976+T977+T978+T979=2,Fixo/30*FF$4,IF(R976+R977+R978+R979+T976+T977+T978+T979&gt;2,Fixo/30*FF$4+(R976+R977+R978+R979+T976+T977+T978+T979-2)*Cadeirante/30*FF$4)))+(Q976+Q977+Q978+S976+S977+S978)*Percapita/30*FF$4+(Q979+S979)*Crechee/30*FF$4,IF(C976=1,IF(Q976+Q977+Q978+R976+R977+R978+S976+S977+S978+T976+T977+T978&lt;=15,(Q976+Q977+Q978+S976+S977+S978)*Percapita/30*FF$4,IF(Q976+Q977+Q978+R976+R977+R978+S976+S977+S978+T976+T977+T978&gt;=16,Fixo/30*FF$4+(Q976+Q977+Q978+R976+R977+R978+S976+S977+S978+T976+T977-16)*Percapita/30*FF$4))))))</f>
        <v>3467.07</v>
      </c>
      <c r="FG976" s="177">
        <f>IF(C976=4,SUM(U976+U977+U978+W976+W977+W978)*Percapita/30*FG$4+(V976+V977+V978+X976+X977+X978)*Cadeirante/30*FG$4,IF(C976=3,IF(U979+W979=10,Fixo/30*FG$4+(U976+U977+U978+W976+W977+W978)*Percapita/30*FG$4+(V979+X979)*Cadeirante/30*FG$4,IF(U979+W979&lt;=9,(U979+W979)*Crechee/30*FG$4)+(V979+X979)*Cadeirante/30*FG$4+(U976+U977+U978+W976+W977+W978)*Percapita/30*FG$4)+IF(U979+W979&gt;=11,Fixo/30*FG$4+(U979+W979-10)*Crechee/30*FG$4,0),IF(C976=2,IF(V976+V977+V978+V979+X976+X977+X978+X979=1,Cadeirante/30*FG$4,IF(V976+V977+V978+V979+X976+X977+X978+X979=2,Fixo/30*FG$4,IF(V976+V977+V978+V979+X976+X977+X978+X979&gt;2,Fixo/30*FG$4+(V976+V977+V978+V979+X976+X977+X978+X979-2)*Cadeirante/30*FG$4)))+(U976+U977+U978+W976+W977+W978)*Percapita/30*FG$4+(U979+W979)*Crechee/30*FG$4,IF(C976=1,IF(U976+U977+U978+V976+V977+V978+W976+W977+W978+X976+X977+X978&lt;=15,(U976+U977+U978+W976+W977+W978)*Percapita/30*FG$4,IF(U976+U977+U978+V976+V977+V978+W976+W977+W978+X976+X977+X978&gt;=16,Fixo/30*FG$4+(U976+U977+U978+V976+V977+V978+W976+W977+W978+X976+X977-16)*Percapita/30*FG$4))))))</f>
        <v>0</v>
      </c>
      <c r="FH976" s="177">
        <f>IF(C976=4,SUM(Y976+Y977+Y978+AA976+AA977+AA978)*Percapita/30*FH$4+(Z976+Z977+Z978+AB976+AB977+AB978)*Cadeirante/30*FH$4,IF(C976=3,IF(Y979+AA979=10,Fixo/30*FH$4+(Y976+Y977+Y978+AA976+AA977+AA978)*Percapita/30*FH$4+(Z979+AB979)*Cadeirante/30*FH$4,IF(Y979+AA979&lt;=9,(Y979+AA979)*Crechee/30*FH$4)+(Z979+AB979)*Cadeirante/30*FH$4+(Y976+Y977+Y978+AA976+AA977+AA978)*Percapita/30*FH$4)+IF(Y979+AA979&gt;=11,Fixo/30*FH$4+(Y979+AA979-10)*Crechee/30*FH$4,0),IF(C976=2,IF(Z976+Z977+Z978+Z979+AB976+AB977+AB978+AB979=1,Cadeirante/30*FH$4,IF(Z976+Z977+Z978+Z979+AB976+AB977+AB978+AB979=2,Fixo/30*FH$4,IF(Z976+Z977+Z978+Z979+AB976+AB977+AB978+AB979&gt;2,Fixo/30*FH$4+(Z976+Z977+Z978+Z979+AB976+AB977+AB978+AB979-2)*Cadeirante/30*FH$4)))+(Y976+Y977+Y978+AA976+AA977+AA978)*Percapita/30*FH$4+(Y979+AA979)*Crechee/30*FH$4,IF(C976=1,IF(Y976+Y977+Y978+Z976+Z977+Z978+AA976+AA977+AA978+AB976+AB977+AB978&lt;=15,(Y976+Y977+Y978+AA976+AA977+AA978)*Percapita/30*FH$4,IF(Y976+Y977+Y978+Z976+Z977+Z978+AA976+AA977+AA978+AB976+AB977+AB978&gt;=16,Fixo/30*FH$4+(Y976+Y977+Y978+Z976+Z977+Z978+AA976+AA977+AA978+AB976+AB977-16)*Percapita/30*FH$4))))))</f>
        <v>0</v>
      </c>
      <c r="FI976" s="177">
        <f>IF(C976=4,SUM(AC976+AC977+AC978+AE976+AE977+AE978)*Percapita/30*FI$4+(AD976+AD977+AD978+AF976+AF977+AF978)*Cadeirante/30*FI$4,IF(C976=3,IF(AC979+AE979=10,Fixo/30*FI$4+(AC976+AC977+AC978+AE976+AE977+AE978)*Percapita/30*FI$4+(AD979+AF979)*Cadeirante/30*FI$4,IF(AC979+AE979&lt;=9,(AC979+AE979)*Crechee/30*FI$4)+(AD979+AF979)*Cadeirante/30*FI$4+(AC976+AC977+AC978+AE976+AE977+AE978)*Percapita/30*FI$4)+IF(AC979+AE979&gt;=11,Fixo/30*FI$4+(AC979+AE979-10)*Crechee/30*FI$4,0),IF(C976=2,IF(AD976+AD977+AD978+AD979+AF976+AF977+AF978+AF979=1,Cadeirante/30*FI$4,IF(AD976+AD977+AD978+AD979+AF976+AF977+AF978+AF979=2,Fixo/30*FI$4,IF(AD976+AD977+AD978+AD979+AF976+AF977+AF978+AF979&gt;2,Fixo/30*FI$4+(AD976+AD977+AD978+AD979+AF976+AF977+AF978+AF979-2)*Cadeirante/30*FI$4)))+(AC976+AC977+AC978+AE976+AE977+AE978)*Percapita/30*FI$4+(AC979+AE979)*Crechee/30*FI$4,IF(C976=1,IF(AC976+AC977+AC978+AD976+AD977+AD978+AE976+AE977+AE978+AF976+AF977+AF978&lt;=15,(AC976+AC977+AC978+AE976+AE977+AE978)*Percapita/30*FI$4,IF(AC976+AC977+AC978+AD976+AD977+AD978+AE976+AE977+AE978+AF976+AF977+AF978&gt;=16,Fixo/30*FI$4+(AC976+AC977+AC978+AD976+AD977+AD978+AE976+AE977+AE978+AF976+AF977-16)*Percapita/30*FI$4))))))</f>
        <v>0</v>
      </c>
      <c r="FJ976" s="177">
        <f>IF(C976=4,SUM(AG976+AG977+AG978+AI976+AI977+AI978)*Percapita/30*FJ$4+(AH976+AH977+AH978+AJ976+AJ977+AJ978)*Cadeirante/30*FJ$4,IF(C976=3,IF(AG979+AI979=10,Fixo/30*FJ$4+(AG976+AG977+AG978+AI976+AI977+AI978)*Percapita/30*FJ$4+(AH979+AJ979)*Cadeirante/30*FJ$4,IF(AG979+AI979&lt;=9,(AG979+AI979)*Crechee/30*FJ$4)+(AH979+AJ979)*Cadeirante/30*FJ$4+(AG976+AG977+AG978+AI976+AI977+AI978)*Percapita/30*FJ$4)+IF(AG979+AI979&gt;=11,Fixo/30*FJ$4+(AG979+AI979-10)*Crechee/30*FJ$4,0),IF(C976=2,IF(AH976+AH977+AH978+AH979+AJ976+AJ977+AJ978+AJ979=1,Cadeirante/30*FJ$4,IF(AH976+AH977+AH978+AH979+AJ976+AJ977+AJ978+AJ979=2,Fixo/30*FJ$4,IF(AH976+AH977+AH978+AH979+AJ976+AJ977+AJ978+AJ979&gt;2,Fixo/30*FJ$4+(AH976+AH977+AH978+AH979+AJ976+AJ977+AJ978+AJ979-2)*Cadeirante/30*FJ$4)))+(AG976+AG977+AG978+AI976+AI977+AI978)*Percapita/30*FJ$4+(AG979+AI979)*Crechee/30*FJ$4,IF(C976=1,IF(AG976+AG977+AG978+AH976+AH977+AH978+AI976+AI977+AI978+AJ976+AJ977+AJ978&lt;=15,(AG976+AG977+AG978+AI976+AI977+AI978)*Percapita/30*FJ$4,IF(AG976+AG977+AG978+AH976+AH977+AH978+AI976+AI977+AI978+AJ976+AJ977+AJ978&gt;=16,Fixo/30*FJ$4+(AG976+AG977+AG978+AH976+AH977+AH978+AI976+AI977+AI978+AJ976+AJ977-16)*Percapita/30*FJ$4))))))</f>
        <v>0</v>
      </c>
      <c r="FK976" s="177">
        <f>IF(C976=4,SUM(AK976+AK977+AK978+AM976+AM977+AM978)*Percapita/30*FK$4+(AL976+AL977+AL978+AN976+AN977+AN978)*Cadeirante/30*FK$4,IF(C976=3,IF(AK979+AM979=10,Fixo/30*FK$4+(AK976+AK977+AK978+AM976+AM977+AM978)*Percapita/30*FK$4+(AL979+AN979)*Cadeirante/30*FK$4,IF(AK979+AM979&lt;=9,(AK979+AM979)*Crechee/30*FK$4)+(AL979+AN979)*Cadeirante/30*FK$4+(AK976+AK977+AK978+AM976+AM977+AM978)*Percapita/30*FK$4)+IF(AK979+AM979&gt;=11,Fixo/30*FK$4+(AK979+AM979-10)*Crechee/30*FK$4,0),IF(C976=2,IF(AL976+AL977+AL978+AL979+AN976+AN977+AN978+AN979=1,Cadeirante/30*FK$4,IF(AL976+AL977+AL978+AL979+AN976+AN977+AN978+AN979=2,Fixo/30*FK$4,IF(AL976+AL977+AL978+AL979+AN976+AN977+AN978+AN979&gt;2,Fixo/30*FK$4+(AL976+AL977+AL978+AL979+AN976+AN977+AN978+AN979-2)*Cadeirante/30*FK$4)))+(AK976+AK977+AK978+AM976+AM977+AM978)*Percapita/30*FK$4+(AK979+AM979)*Crechee/30*FK$4,IF(C976=1,IF(AK976+AK977+AK978+AL976+AL977+AL978+AM976+AM977+AM978+AN976+AN977+AN978&lt;=15,(AK976+AK977+AK978+AM976+AM977+AM978)*Percapita/30*FK$4,IF(AK976+AK977+AK978+AL976+AL977+AL978+AM976+AM977+AM978+AN976+AN977+AN978&gt;=16,Fixo/30*FK$4+(AK976+AK977+AK978+AL976+AL977+AL978+AM976+AM977+AM978+AN976+AN977-16)*Percapita/30*FK$4))))))</f>
        <v>0</v>
      </c>
      <c r="FL976" s="177">
        <f>IF(C976=4,SUM(AO976+AO977+AO978+AQ976+AQ977+AQ978)*Percapita/30*FL$4+(AP976+AP977+AP978+AR976+AR977+AR978)*Cadeirante/30*FL$4,IF(C976=3,IF(AO979+AQ979=10,Fixo/30*FL$4+(AO976+AO977+AO978+AQ976+AQ977+AQ978)*Percapita/30*FL$4+(AP979+AR979)*Cadeirante/30*FL$4,IF(AO979+AQ979&lt;=9,(AO979+AQ979)*Crechee/30*FL$4)+(AP979+AR979)*Cadeirante/30*FL$4+(AO976+AO977+AO978+AQ976+AQ977+AQ978)*Percapita/30*FL$4)+IF(AO979+AQ979&gt;=11,Fixo/30*FL$4+(AO979+AQ979-10)*Crechee/30*FL$4,0),IF(C976=2,IF(AP976+AP977+AP978+AP979+AR976+AR977+AR978+AR979=1,Cadeirante/30*FL$4,IF(AP976+AP977+AP978+AP979+AR976+AR977+AR978+AR979=2,Fixo/30*FL$4,IF(AP976+AP977+AP978+AP979+AR976+AR977+AR978+AR979&gt;2,Fixo/30*FL$4+(AP976+AP977+AP978+AP979+AR976+AR977+AR978+AR979-2)*Cadeirante/30*FL$4)))+(AO976+AO977+AO978+AQ976+AQ977+AQ978)*Percapita/30*FL$4+(AO979+AQ979)*Crechee/30*FL$4,IF(C976=1,IF(AO976+AO977+AO978+AP976+AP977+AP978+AQ976+AQ977+AQ978+AR976+AR977+AR978&lt;=15,(AO976+AO977+AO978+AQ976+AQ977+AQ978)*Percapita/30*FL$4,IF(AO976+AO977+AO978+AP976+AP977+AP978+AQ976+AQ977+AQ978+AR976+AR977+AR978&gt;=16,Fixo/30*FL$4+(AO976+AO977+AO978+AP976+AP977+AP978+AQ976+AQ977+AQ978+AR976+AR977-16)*Percapita/30*FL$4))))))</f>
        <v>0</v>
      </c>
      <c r="FM976" s="177">
        <f>IF(C976=4,SUM(AS976+AS977+AS978+AU976+AU977+AU978)*Percapita/30*FM$4+(AT976+AT977+AT978+AV976+AV977+AV978)*Cadeirante/30*FM$4,IF(C976=3,IF(AS979+AU979=10,Fixo/30*FM$4+(AS976+AS977+AS978+AU976+AU977+AU978)*Percapita/30*FM$4+(AT979+AV979)*Cadeirante/30*FM$4,IF(AS979+AU979&lt;=9,(AS979+AU979)*Crechee/30*FM$4)+(AT979+AV979)*Cadeirante/30*FM$4+(AS976+AS977+AS978+AU976+AU977+AU978)*Percapita/30*FM$4)+IF(AS979+AU979&gt;=11,Fixo/30*FM$4+(AS979+AU979-10)*Crechee/30*FM$4,0),IF(C976=2,IF(AT976+AT977+AT978+AT979+AV976+AV977+AV978+AV979=1,Cadeirante/30*FM$4,IF(AT976+AT977+AT978+AT979+AV976+AV977+AV978+AV979=2,Fixo/30*FM$4,IF(AT976+AT977+AT978+AT979+AV976+AV977+AV978+AV979&gt;2,Fixo/30*FM$4+(AT976+AT977+AT978+AT979+AV976+AV977+AV978+AV979-2)*Cadeirante/30*FM$4)))+(AS976+AS977+AS978+AU976+AU977+AU978)*Percapita/30*FM$4+(AS979+AU979)*Crechee/30*FM$4,IF(C976=1,IF(AS976+AS977+AS978+AT976+AT977+AT978+AU976+AU977+AU978+AV976+AV977+AV978&lt;=15,(AS976+AS977+AS978+AU976+AU977+AU978)*Percapita/30*FM$4,IF(AS976+AS977+AS978+AT976+AT977+AT978+AU976+AU977+AU978+AV976+AV977+AV978&gt;=16,Fixo/30*FM$4+(AS976+AS977+AS978+AT976+AT977+AT978+AU976+AU977+AU978+AV976+AV977-16)*Percapita/30*FM$4))))))</f>
        <v>0</v>
      </c>
      <c r="FN976" s="177">
        <f>IF(C976=4,SUM(AW976+AW977+AW978+AY976+AY977+AY978)*Percapita/30*FN$4+(AX976+AX977+AX978+AZ976+AZ977+AZ978)*Cadeirante/30*FN$4,IF(C976=3,IF(AW979+AY979=10,Fixo/30*FN$4+(AW976+AW977+AW978+AY976+AY977+AY978)*Percapita/30*FN$4+(AX979+AZ979)*Cadeirante/30*FN$4,IF(AW979+AY979&lt;=9,(AW979+AY979)*Crechee/30*FN$4)+(AX979+AZ979)*Cadeirante/30*FN$4+(AW976+AW977+AW978+AY976+AY977+AY978)*Percapita/30*FN$4)+IF(AW979+AY979&gt;=11,Fixo/30*FN$4+(AW979+AY979-10)*Crechee/30*FN$4,0),IF(C976=2,IF(AX976+AX977+AX978+AX979+AZ976+AZ977+AZ978+AZ979=1,Cadeirante/30*FN$4,IF(AX976+AX977+AX978+AX979+AZ976+AZ977+AZ978+AZ979=2,Fixo/30*FN$4,IF(AX976+AX977+AX978+AX979+AZ976+AZ977+AZ978+AZ979&gt;2,Fixo/30*FN$4+(AX976+AX977+AX978+AX979+AZ976+AZ977+AZ978+AZ979-2)*Cadeirante/30*FN$4)))+(AW976+AW977+AW978+AY976+AY977+AY978)*Percapita/30*FN$4+(AW979+AY979)*Crechee/30*FN$4,IF(C976=1,IF(AW976+AW977+AW978+AX976+AX977+AX978+AY976+AY977+AY978+AZ976+AZ977+AZ978&lt;=15,(AW976+AW977+AW978+AY976+AY977+AY978)*Percapita/30*FN$4,IF(AW976+AW977+AW978+AX976+AX977+AX978+AY976+AY977+AY978+AZ976+AZ977+AZ978&gt;=16,Fixo/30*FN$4+(AW976+AW977+AW978+AX976+AX977+AX978+AY976+AY977+AY978+AZ976+AZ977-16)*Percapita/30*FN$4))))))</f>
        <v>0</v>
      </c>
      <c r="FO976" s="177">
        <f>IF(C976=4,SUM(BA976+BA977+BA978+BC976+BC977+BC978)*Percapita/30*FO$4+(BB976+BB977+BB978+BD976+BD977+BD978)*Cadeirante/30*FO$4,IF(C976=3,IF(BA979+BC979=10,Fixo/30*FO$4+(BA976+BA977+BA978+BC976+BC977+BC978)*Percapita/30*FO$4+(BB979+BD979)*Cadeirante/30*FO$4,IF(BA979+BC979&lt;=9,(BA979+BC979)*Crechee/30*FO$4)+(BB979+BD979)*Cadeirante/30*FO$4+(BA976+BA977+BA978+BC976+BC977+BC978)*Percapita/30*FO$4)+IF(BA979+BC979&gt;=11,Fixo/30*FO$4+(BA979+BC979-10)*Crechee/30*FO$4,0),IF(C976=2,IF(BB976+BB977+BB978+BB979+BD976+BD977+BD978+BD979=1,Cadeirante/30*FO$4,IF(BB976+BB977+BB978+BB979+BD976+BD977+BD978+BD979=2,Fixo/30*FO$4,IF(BB976+BB977+BB978+BB979+BD976+BD977+BD978+BD979&gt;2,Fixo/30*FO$4+(BB976+BB977+BB978+BB979+BD976+BD977+BD978+BD979-2)*Cadeirante/30*FO$4)))+(BA976+BA977+BA978+BC976+BC977+BC978)*Percapita/30*FO$4+(BA979+BC979)*Crechee/30*FO$4,IF(C976=1,IF(BA976+BA977+BA978+BB976+BB977+BB978+BC976+BC977+BC978+BD976+BD977+BD978&lt;=15,(BA976+BA977+BA978+BC976+BC977+BC978)*Percapita/30*FO$4,IF(BA976+BA977+BA978+BB976+BB977+BB978+BC976+BC977+BC978+BD976+BD977+BD978&gt;=16,Fixo/30*FO$4+(BA976+BA977+BA978+BB976+BB977+BB978+BC976+BC977+BC978+BD976+BD977-16)*Percapita/30*FO$4))))))</f>
        <v>0</v>
      </c>
      <c r="FP976" s="177">
        <f>IF(C976=4,SUM(BE976+BE977+BE978+BG976+BG977+BG978)*Percapita/30*FP$4+(BF976+BF977+BF978+BH976+BH977+BH978)*Cadeirante/30*FP$4,IF(C976=3,IF(BE979+BG979=10,Fixo/30*FP$4+(BE976+BE977+BE978+BG976+BG977+BG978)*Percapita/30*FP$4+(BF979+BH979)*Cadeirante/30*FP$4,IF(BE979+BG979&lt;=9,(BE979+BG979)*Crechee/30*FP$4)+(BF979+BH979)*Cadeirante/30*FP$4+(BE976+BE977+BE978+BG976+BG977+BG978)*Percapita/30*FP$4)+IF(BE979+BG979&gt;=11,Fixo/30*FP$4+(BE979+BG979-10)*Crechee/30*FP$4,0),IF(C976=2,IF(BF976+BF977+BF978+BF979+BH976+BH977+BH978+BH979=1,Cadeirante/30*FP$4,IF(BF976+BF977+BF978+BF979+BH976+BH977+BH978+BH979=2,Fixo/30*FP$4,IF(BF976+BF977+BF978+BF979+BH976+BH977+BH978+BH979&gt;2,Fixo/30*FP$4+(BF976+BF977+BF978+BF979+BH976+BH977+BH978+BH979-2)*Cadeirante/30*FP$4)))+(BE976+BE977+BE978+BG976+BG977+BG978)*Percapita/30*FP$4+(BE979+BG979)*Crechee/30*FP$4,IF(C976=1,IF(BE976+BE977+BE978+BF976+BF977+BF978+BG976+BG977+BG978+BH976+BH977+BH978&lt;=15,(BE976+BE977+BE978+BG976+BG977+BG978)*Percapita/30*FP$4,IF(BE976+BE977+BE978+BF976+BF977+BF978+BG976+BG977+BG978+BH976+BH977+BH978&gt;=16,Fixo/30*FP$4+(BE976+BE977+BE978+BF976+BF977+BF978+BG976+BG977+BG978+BH976+BH977-16)*Percapita/30*FP$4))))))</f>
        <v>0</v>
      </c>
      <c r="FQ976" s="177">
        <f>IF(C976=4,SUM(BI976+BI977+BI978+BK976+BK977+BK978)*Percapita/30*FQ$4+(BJ976+BJ977+BJ978+BL976+BL977+BL978)*Cadeirante/30*FQ$4,IF(C976=3,IF(BI979+BK979=10,Fixo/30*FQ$4+(BI976+BI977+BI978+BK976+BK977+BK978)*Percapita/30*FQ$4+(BJ979+BL979)*Cadeirante/30*FQ$4,IF(BI979+BK979&lt;=9,(BI979+BK979)*Crechee/30*FQ$4)+(BJ979+BL979)*Cadeirante/30*FQ$4+(BI976+BI977+BI978+BK976+BK977+BK978)*Percapita/30*FQ$4)+IF(BI979+BK979&gt;=11,Fixo/30*FQ$4+(BI979+BK979-10)*Crechee/30*FQ$4,0),IF(C976=2,IF(BJ976+BJ977+BJ978+BJ979+BL976+BL977+BL978+BL979=1,Cadeirante/30*FQ$4,IF(BJ976+BJ977+BJ978+BJ979+BL976+BL977+BL978+BL979=2,Fixo/30*FQ$4,IF(BJ976+BJ977+BJ978+BJ979+BL976+BL977+BL978+BL979&gt;2,Fixo/30*FQ$4+(BJ976+BJ977+BJ978+BJ979+BL976+BL977+BL978+BL979-2)*Cadeirante/30*FQ$4)))+(BI976+BI977+BI978+BK976+BK977+BK978)*Percapita/30*FQ$4+(BI979+BK979)*Crechee/30*FQ$4,IF(C976=1,IF(BI976+BI977+BI978+BJ976+BJ977+BJ978+BK976+BK977+BK978+BL976+BL977+BL978&lt;=15,(BI976+BI977+BI978+BK976+BK977+BK978)*Percapita/30*FQ$4,IF(BI976+BI977+BI978+BJ976+BJ977+BJ978+BK976+BK977+BK978+BL976+BL977+BL978&gt;=16,Fixo/30*FQ$4+(BI976+BI977+BI978+BJ976+BJ977+BJ978+BK976+BK977+BK978+BL976+BL977-16)*Percapita/30*FQ$4))))))</f>
        <v>0</v>
      </c>
      <c r="FR976" s="177">
        <f>IF(C976=4,SUM(BM976+BM977+BM978+BO976+BO977+BO978)*Percapita/30*FR$4+(BN976+BN977+BN978+BP976+BP977+BP978)*Cadeirante/30*FR$4,IF(C976=3,IF(BM979+BO979=10,Fixo/30*FR$4+(BM976+BM977+BM978+BO976+BO977+BO978)*Percapita/30*FR$4+(BN979+BP979)*Cadeirante/30*FR$4,IF(BM979+BO979&lt;=9,(BM979+BO979)*Crechee/30*FR$4)+(BN979+BP979)*Cadeirante/30*FR$4+(BM976+BM977+BM978+BO976+BO977+BO978)*Percapita/30*FR$4)+IF(BM979+BO979&gt;=11,Fixo/30*FR$4+(BM979+BO979-10)*Crechee/30*FR$4,0),IF(C976=2,IF(BN976+BN977+BN978+BN979+BP976+BP977+BP978+BP979=1,Cadeirante/30*FR$4,IF(BN976+BN977+BN978+BN979+BP976+BP977+BP978+BP979=2,Fixo/30*FR$4,IF(BN976+BN977+BN978+BN979+BP976+BP977+BP978+BP979&gt;2,Fixo/30*FR$4+(BN976+BN977+BN978+BN979+BP976+BP977+BP978+BP979-2)*Cadeirante/30*FR$4)))+(BM976+BM977+BM978+BO976+BO977+BO978)*Percapita/30*FR$4+(BM979+BO979)*Crechee/30*FR$4,IF(C976=1,IF(BM976+BM977+BM978+BN976+BN977+BN978+BO976+BO977+BO978+BP976+BP977+BP978&lt;=15,(BM976+BM977+BM978+BO976+BO977+BO978)*Percapita/30*FR$4,IF(BM976+BM977+BM978+BN976+BN977+BN978+BO976+BO977+BO978+BP976+BP977+BP978&gt;=16,Fixo/30*FR$4+(BM976+BM977+BM978+BN976+BN977+BN978+BO976+BO977+BO978+BP976+BP977-16)*Percapita/30*FR$4))))))</f>
        <v>0</v>
      </c>
      <c r="FS976" s="177">
        <f>IF(C976=4,SUM(BQ976+BQ977+BQ978+BS976+BS977+BS978)*Percapita/30*FS$4+(BR976+BR977+BR978+BT976+BT977+BT978)*Cadeirante/30*FS$4,IF(C976=3,IF(BQ979+BS979=10,Fixo/30*FS$4+(BQ976+BQ977+BQ978+BS976+BS977+BS978)*Percapita/30*FS$4+(BR979+BT979)*Cadeirante/30*FS$4,IF(BQ979+BS979&lt;=9,(BQ979+BS979)*Crechee/30*FS$4)+(BR979+BT979)*Cadeirante/30*FS$4+(BQ976+BQ977+BQ978+BS976+BS977+BS978)*Percapita/30*FS$4)+IF(BQ979+BS979&gt;=11,Fixo/30*FS$4+(BQ979+BS979-10)*Crechee/30*FS$4,0),IF(C976=2,IF(BR976+BR977+BR978+BR979+BT976+BT977+BT978+BT979=1,Cadeirante/30*FS$4,IF(BR976+BR977+BR978+BR979+BT976+BT977+BT978+BT979=2,Fixo/30*FS$4,IF(BR976+BR977+BR978+BR979+BT976+BT977+BT978+BT979&gt;2,Fixo/30*FS$4+(BR976+BR977+BR978+BR979+BT976+BT977+BT978+BT979-2)*Cadeirante/30*FS$4)))+(BQ976+BQ977+BQ978+BS976+BS977+BS978)*Percapita/30*FS$4+(BQ979+BS979)*Crechee/30*FS$4,IF(C976=1,IF(BQ976+BQ977+BQ978+BR976+BR977+BR978+BS976+BS977+BS978+BT976+BT977+BT978&lt;=15,(BQ976+BQ977+BQ978+BS976+BS977+BS978)*Percapita/30*FS$4,IF(BQ976+BQ977+BQ978+BR976+BR977+BR978+BS976+BS977+BS978+BT976+BT977+BT978&gt;=16,Fixo/30*FS$4+(BQ976+BQ977+BQ978+BR976+BR977+BR978+BS976+BS977+BS978+BT976+BT977-16)*Percapita/30*FS$4))))))</f>
        <v>0</v>
      </c>
      <c r="FT976" s="177">
        <f>IF(C976=4,SUM(BU976+BU977+BU978+BW976+BW977+BW978)*Percapita/30*FT$4+(BV976+BV977+BV978+BX976+BX977+BX978)*Cadeirante/30*FT$4,IF(C976=3,IF(BU979+BW979=10,Fixo/30*FT$4+(BU976+BU977+BU978+BW976+BW977+BW978)*Percapita/30*FT$4+(BV979+BX979)*Cadeirante/30*FT$4,IF(BU979+BW979&lt;=9,(BU979+BW979)*Crechee/30*FT$4)+(BV979+BX979)*Cadeirante/30*FT$4+(BU976+BU977+BU978+BW976+BW977+BW978)*Percapita/30*FT$4)+IF(BU979+BW979&gt;=11,Fixo/30*FT$4+(BU979+BW979-10)*Crechee/30*FT$4,0),IF(C976=2,IF(BV976+BV977+BV978+BV979+BX976+BX977+BX978+BX979=1,Cadeirante/30*FT$4,IF(BV976+BV977+BV978+BV979+BX976+BX977+BX978+BX979=2,Fixo/30*FT$4,IF(BV976+BV977+BV978+BV979+BX976+BX977+BX978+BX979&gt;2,Fixo/30*FT$4+(BV976+BV977+BV978+BV979+BX976+BX977+BX978+BX979-2)*Cadeirante/30*FT$4)))+(BU976+BU977+BU978+BW976+BW977+BW978)*Percapita/30*FT$4+(BU979+BW979)*Crechee/30*FT$4,IF(C976=1,IF(BU976+BU977+BU978+BV976+BV977+BV978+BW976+BW977+BW978+BX976+BX977+BX978&lt;=15,(BU976+BU977+BU978+BW976+BW977+BW978)*Percapita/30*FT$4,IF(BU976+BU977+BU978+BV976+BV977+BV978+BW976+BW977+BW978+BX976+BX977+BX978&gt;=16,Fixo/30*FT$4+(BU976+BU977+BU978+BV976+BV977+BV978+BW976+BW977+BW978+BX976+BX977-16)*Percapita/30*FT$4))))))</f>
        <v>0</v>
      </c>
      <c r="FU976" s="177">
        <f>IF(C976=4,SUM(BY976+BY977+BY978+CA976+CA977+CA978)*Percapita/30*FU$4+(BZ976+BZ977+BZ978+CB976+CB977+CB978)*Cadeirante/30*FU$4,IF(C976=3,IF(BY979+CA979=10,Fixo/30*FU$4+(BY976+BY977+BY978+CA976+CA977+CA978)*Percapita/30*FU$4+(BZ979+CB979)*Cadeirante/30*FU$4,IF(BY979+CA979&lt;=9,(BY979+CA979)*Crechee/30*FU$4)+(BZ979+CB979)*Cadeirante/30*FU$4+(BY976+BY977+BY978+CA976+CA977+CA978)*Percapita/30*FU$4)+IF(BY979+CA979&gt;=11,Fixo/30*FU$4+(BY979+CA979-10)*Crechee/30*FU$4,0),IF(C976=2,IF(BZ976+BZ977+BZ978+BZ979+CB976+CB977+CB978+CB979=1,Cadeirante/30*FU$4,IF(BZ976+BZ977+BZ978+BZ979+CB976+CB977+CB978+CB979=2,Fixo/30*FU$4,IF(BZ976+BZ977+BZ978+BZ979+CB976+CB977+CB978+CB979&gt;2,Fixo/30*FU$4+(BZ976+BZ977+BZ978+BZ979+CB976+CB977+CB978+CB979-2)*Cadeirante/30*FU$4)))+(BY976+BY977+BY978+CA976+CA977+CA978)*Percapita/30*FU$4+(BY979+CA979)*Crechee/30*FU$4,IF(C976=1,IF(BY976+BY977+BY978+BZ976+BZ977+BZ978+CA976+CA977+CA978+CB976+CB977+CB978&lt;=15,(BY976+BY977+BY978+CA976+CA977+CA978)*Percapita/30*FU$4,IF(BY976+BY977+BY978+BZ976+BZ977+BZ978+CA976+CA977+CA978+CB976+CB977+CB978&gt;=16,Fixo/30*FU$4+(BY976+BY977+BY978+BZ976+BZ977+BZ978+CA976+CA977+CA978+CB976+CB977-16)*Percapita/30*FU$4))))))</f>
        <v>0</v>
      </c>
      <c r="FV976" s="177">
        <f>IF(C976=4,SUM(CC976+CC977+CC978+CE976+CE977+CE978)*Percapita/30*FV$4+(CD976+CD977+CD978+CF976+CF977+CF978)*Cadeirante/30*FV$4,IF(C976=3,IF(CC979+CE979=10,Fixo/30*FV$4+(CC976+CC977+CC978+CE976+CE977+CE978)*Percapita/30*FV$4+(CD979+CF979)*Cadeirante/30*FV$4,IF(CC979+CE979&lt;=9,(CC979+CE979)*Crechee/30*FV$4)+(CD979+CF979)*Cadeirante/30*FV$4+(CC976+CC977+CC978+CE976+CE977+CE978)*Percapita/30*FV$4)+IF(CC979+CE979&gt;=11,Fixo/30*FV$4+(CC979+CE979-10)*Crechee/30*FV$4,0),IF(C976=2,IF(CD976+CD977+CD978+CD979+CF976+CF977+CF978+CF979=1,Cadeirante/30*FV$4,IF(CD976+CD977+CD978+CD979+CF976+CF977+CF978+CF979=2,Fixo/30*FV$4,IF(CD976+CD977+CD978+CD979+CF976+CF977+CF978+CF979&gt;2,Fixo/30*FV$4+(CD976+CD977+CD978+CD979+CF976+CF977+CF978+CF979-2)*Cadeirante/30*FV$4)))+(CC976+CC977+CC978+CE976+CE977+CE978)*Percapita/30*FV$4+(CC979+CE979)*Crechee/30*FV$4,IF(C976=1,IF(CC976+CC977+CC978+CD976+CD977+CD978+CE976+CE977+CE978+CF976+CF977+CF978&lt;=15,(CC976+CC977+CC978+CE976+CE977+CE978)*Percapita/30*FV$4,IF(CC976+CC977+CC978+CD976+CD977+CD978+CE976+CE977+CE978+CF976+CF977+CF978&gt;=16,Fixo/30*FV$4+(CC976+CC977+CC978+CD976+CD977+CD978+CE976+CE977+CE978+CF976+CF977-16)*Percapita/30*FV$4))))))</f>
        <v>0</v>
      </c>
      <c r="FW976" s="177">
        <f>IF(C976=4,SUM(CG976+CG977+CG978+CI976+CI977+CI978)*Percapita/30*FW$4+(CH976+CH977+CH978+CJ976+CJ977+CJ978)*Cadeirante/30*FW$4,IF(C976=3,IF(CG979+CI979=10,Fixo/30*FW$4+(CG976+CG977+CG978+CI976+CI977+CI978)*Percapita/30*FW$4+(CH979+CJ979)*Cadeirante/30*FW$4,IF(CG979+CI979&lt;=9,(CG979+CI979)*Crechee/30*FW$4)+(CH979+CJ979)*Cadeirante/30*FW$4+(CG976+CG977+CG978+CI976+CI977+CI978)*Percapita/30*FW$4)+IF(CG979+CI979&gt;=11,Fixo/30*FW$4+(CG979+CI979-10)*Crechee/30*FW$4,0),IF(C976=2,IF(CH976+CH977+CH978+CH979+CJ976+CJ977+CJ978+CJ979=1,Cadeirante/30*FW$4,IF(CH976+CH977+CH978+CH979+CJ976+CJ977+CJ978+CJ979=2,Fixo/30*FW$4,IF(CH976+CH977+CH978+CH979+CJ976+CJ977+CJ978+CJ979&gt;2,Fixo/30*FW$4+(CH976+CH977+CH978+CH979+CJ976+CJ977+CJ978+CJ979-2)*Cadeirante/30*FW$4)))+(CG976+CG977+CG978+CI976+CI977+CI978)*Percapita/30*FW$4+(CG979+CI979)*Crechee/30*FW$4,IF(C976=1,IF(CG976+CG977+CG978+CH976+CH977+CH978+CI976+CI977+CI978+CJ976+CJ977+CJ978&lt;=15,(CG976+CG977+CG978+CI976+CI977+CI978)*Percapita/30*FW$4,IF(CG976+CG977+CG978+CH976+CH977+CH978+CI976+CI977+CI978+CJ976+CJ977+CJ978&gt;=16,Fixo/30*FW$4+(CG976+CG977+CG978+CH976+CH977+CH978+CI976+CI977+CI978+CJ976+CJ977-16)*Percapita/30*FW$4))))))</f>
        <v>0</v>
      </c>
      <c r="FX976" s="177">
        <f>IF(C976=4,SUM(CK976+CK977+CK978+CM976+CM977+CM978)*Percapita/30*FX$4+(CL976+CL977+CL978+CN976+CN977+CN978)*Cadeirante/30*FX$4,IF(C976=3,IF(CK979+CM979=10,Fixo/30*FX$4+(CK976+CK977+CK978+CM976+CM977+CM978)*Percapita/30*FX$4+(CL979+CN979)*Cadeirante/30*FX$4,IF(CK979+CM979&lt;=9,(CK979+CM979)*Crechee/30*FX$4)+(CL979+CN979)*Cadeirante/30*FX$4+(CK976+CK977+CK978+CM976+CM977+CM978)*Percapita/30*FX$4)+IF(CK979+CM979&gt;=11,Fixo/30*FX$4+(CK979+CM979-10)*Crechee/30*FX$4,0),IF(C976=2,IF(CL976+CL977+CL978+CL979+CN976+CN977+CN978+CN979=1,Cadeirante/30*FX$4,IF(CL976+CL977+CL978+CL979+CN976+CN977+CN978+CN979=2,Fixo/30*FX$4,IF(CL976+CL977+CL978+CL979+CN976+CN977+CN978+CN979&gt;2,Fixo/30*FX$4+(CL976+CL977+CL978+CL979+CN976+CN977+CN978+CN979-2)*Cadeirante/30*FX$4)))+(CK976+CK977+CK978+CM976+CM977+CM978)*Percapita/30*FX$4+(CK979+CM979)*Crechee/30*FX$4,IF(C976=1,IF(CK976+CK977+CK978+CL976+CL977+CL978+CM976+CM977+CM978+CN976+CN977+CN978&lt;=15,(CK976+CK977+CK978+CM976+CM977+CM978)*Percapita/30*FX$4,IF(CK976+CK977+CK978+CL976+CL977+CL978+CM976+CM977+CM978+CN976+CN977+CN978&gt;=16,Fixo/30*FX$4+(CK976+CK977+CK978+CL976+CL977+CL978+CM976+CM977+CM978+CN976+CN977-16)*Percapita/30*FX$4))))))</f>
        <v>0</v>
      </c>
      <c r="FY976" s="177">
        <f>IF(C976=4,SUM(CO976+CO977+CO978+CQ976+CQ977+CQ978)*Percapita/30*FY$4+(CP976+CP977+CP978+CR976+CR977+CR978)*Cadeirante/30*FY$4,IF(C976=3,IF(CO979+CQ979=10,Fixo/30*FY$4+(CO976+CO977+CO978+CQ976+CQ977+CQ978)*Percapita/30*FY$4+(CP979+CR979)*Cadeirante/30*FY$4,IF(CO979+CQ979&lt;=9,(CO979+CQ979)*Crechee/30*FY$4)+(CP979+CR979)*Cadeirante/30*FY$4+(CO976+CO977+CO978+CQ976+CQ977+CQ978)*Percapita/30*FY$4)+IF(CO979+CQ979&gt;=11,Fixo/30*FY$4+(CO979+CQ979-10)*Crechee/30*FY$4,0),IF(C976=2,IF(CP976+CP977+CP978+CP979+CR976+CR977+CR978+CR979=1,Cadeirante/30*FY$4,IF(CP976+CP977+CP978+CP979+CR976+CR977+CR978+CR979=2,Fixo/30*FY$4,IF(CP976+CP977+CP978+CP979+CR976+CR977+CR978+CR979&gt;2,Fixo/30*FY$4+(CP976+CP977+CP978+CP979+CR976+CR977+CR978+CR979-2)*Cadeirante/30*FY$4)))+(CO976+CO977+CO978+CQ976+CQ977+CQ978)*Percapita/30*FY$4+(CO979+CQ979)*Crechee/30*FY$4,IF(C976=1,IF(CO976+CO977+CO978+CP976+CP977+CP978+CQ976+CQ977+CQ978+CR976+CR977+CR978&lt;=15,(CO976+CO977+CO978+CQ976+CQ977+CQ978)*Percapita/30*FY$4,IF(CO976+CO977+CO978+CP976+CP977+CP978+CQ976+CQ977+CQ978+CR976+CR977+CR978&gt;=16,Fixo/30*FY$4+(CO976+CO977+CO978+CP976+CP977+CP978+CQ976+CQ977+CQ978+CR976+CR977-16)*Percapita/30*FY$4))))))</f>
        <v>0</v>
      </c>
      <c r="FZ976" s="177">
        <f>IF(C976=4,SUM(CS976+CS977+CS978+CU976+CU977+CU978)*Percapita/30*FZ$4+(CT976+CT977+CT978+CV976+CV977+CV978)*Cadeirante/30*FZ$4,IF(C976=3,IF(CS979+CU979=10,Fixo/30*FZ$4+(CS976+CS977+CS978+CU976+CU977+CU978)*Percapita/30*FZ$4+(CT979+CV979)*Cadeirante/30*FZ$4,IF(CS979+CU979&lt;=9,(CS979+CU979)*Crechee/30*FZ$4)+(CT979+CV979)*Cadeirante/30*FZ$4+(CS976+CS977+CS978+CU976+CU977+CU978)*Percapita/30*FZ$4)+IF(CS979+CU979&gt;=11,Fixo/30*FZ$4+(CS979+CU979-10)*Crechee/30*FZ$4,0),IF(C976=2,IF(CT976+CT977+CT978+CT979+CV976+CV977+CV978+CV979=1,Cadeirante/30*FZ$4,IF(CT976+CT977+CT978+CT979+CV976+CV977+CV978+CV979=2,Fixo/30*FZ$4,IF(CT976+CT977+CT978+CT979+CV976+CV977+CV978+CV979&gt;2,Fixo/30*FZ$4+(CT976+CT977+CT978+CT979+CV976+CV977+CV978+CV979-2)*Cadeirante/30*FZ$4)))+(CS976+CS977+CS978+CU976+CU977+CU978)*Percapita/30*FZ$4+(CS979+CU979)*Crechee/30*FZ$4,IF(C976=1,IF(CS976+CS977+CS978+CT976+CT977+CT978+CU976+CU977+CU978+CV976+CV977+CV978&lt;=15,(CS976+CS977+CS978+CU976+CU977+CU978)*Percapita/30*FZ$4,IF(CS976+CS977+CS978+CT976+CT977+CT978+CU976+CU977+CU978+CV976+CV977+CV978&gt;=16,Fixo/30*FZ$4+(CS976+CS977+CS978+CT976+CT977+CT978+CU976+CU977+CU978+CV976+CV977-16)*Percapita/30*FZ$4))))))</f>
        <v>0</v>
      </c>
      <c r="GA976" s="177">
        <f>IF(C976=4,SUM(CW976+CW977+CW978+CY976+CY977+CY978)*Percapita/30*GA$4+(CX976+CX977+CX978+CZ976+CZ977+CZ978)*Cadeirante/30*GA$4,IF(C976=3,IF(CW979+CY979=10,Fixo/30*GA$4+(CW976+CW977+CW978+CY976+CY977+CY978)*Percapita/30*GA$4+(CX979+CZ979)*Cadeirante/30*GA$4,IF(CW979+CY979&lt;=9,(CW979+CY979)*Crechee/30*GA$4)+(CX979+CZ979)*Cadeirante/30*GA$4+(CW976+CW977+CW978+CY976+CY977+CY978)*Percapita/30*GA$4)+IF(CW979+CY979&gt;=11,Fixo/30*GA$4+(CW979+CY979-10)*Crechee/30*GA$4,0),IF(C976=2,IF(CX976+CX977+CX978+CX979+CZ976+CZ977+CZ978+CZ979=1,Cadeirante/30*GA$4,IF(CX976+CX977+CX978+CX979+CZ976+CZ977+CZ978+CZ979=2,Fixo/30*GA$4,IF(CX976+CX977+CX978+CX979+CZ976+CZ977+CZ978+CZ979&gt;2,Fixo/30*GA$4+(CX976+CX977+CX978+CX979+CZ976+CZ977+CZ978+CZ979-2)*Cadeirante/30*GA$4)))+(CW976+CW977+CW978+CY976+CY977+CY978)*Percapita/30*GA$4+(CW979+CY979)*Crechee/30*GA$4,IF(C976=1,IF(CW976+CW977+CW978+CX976+CX977+CX978+CY976+CY977+CY978+CZ976+CZ977+CZ978&lt;=15,(CW976+CW977+CW978+CY976+CY977+CY978)*Percapita/30*GA$4,IF(CW976+CW977+CW978+CX976+CX977+CX978+CY976+CY977+CY978+CZ976+CZ977+CZ978&gt;=16,Fixo/30*GA$4+(CW976+CW977+CW978+CX976+CX977+CX978+CY976+CY977+CY978+CZ976+CZ977-16)*Percapita/30*GA$4))))))</f>
        <v>0</v>
      </c>
      <c r="GB976" s="177">
        <f>IF(C976=4,SUM(DA976+DA977+DA978+DC976+DC977+DC978)*Percapita/30*GB$4+(DB976+DB977+DB978+DD976+DD977+DD978)*Cadeirante/30*GB$4,IF(C976=3,IF(DA979+DC979=10,Fixo/30*GB$4+(DA976+DA977+DA978+DC976+DC977+DC978)*Percapita/30*GB$4+(DB979+DD979)*Cadeirante/30*GB$4,IF(DA979+DC979&lt;=9,(DA979+DC979)*Crechee/30*GB$4)+(DB979+DD979)*Cadeirante/30*GB$4+(DA976+DA977+DA978+DC976+DC977+DC978)*Percapita/30*GB$4)+IF(DA979+DC979&gt;=11,Fixo/30*GB$4+(DA979+DC979-10)*Crechee/30*GB$4,0),IF(C976=2,IF(DB976+DB977+DB978+DB979+DD976+DD977+DD978+DD979=1,Cadeirante/30*GB$4,IF(DB976+DB977+DB978+DB979+DD976+DD977+DD978+DD979=2,Fixo/30*GB$4,IF(DB976+DB977+DB978+DB979+DD976+DD977+DD978+DD979&gt;2,Fixo/30*GB$4+(DB976+DB977+DB978+DB979+DD976+DD977+DD978+DD979-2)*Cadeirante/30*GB$4)))+(DA976+DA977+DA978+DC976+DC977+DC978)*Percapita/30*GB$4+(DA979+DC979)*Crechee/30*GB$4,IF(C976=1,IF(DA976+DA977+DA978+DB976+DB977+DB978+DC976+DC977+DC978+DD976+DD977+DD978&lt;=15,(DA976+DA977+DA978+DC976+DC977+DC978)*Percapita/30*GB$4,IF(DA976+DA977+DA978+DB976+DB977+DB978+DC976+DC977+DC978+DD976+DD977+DD978&gt;=16,Fixo/30*GB$4+(DA976+DA977+DA978+DB976+DB977+DB978+DC976+DC977+DC978+DD976+DD977-16)*Percapita/30*GB$4))))))</f>
        <v>0</v>
      </c>
      <c r="GC976" s="177">
        <f>IF(C976=4,SUM(DE976+DE977+DE978+DG976+DG977+DG978)*Percapita/30*GC$4+(DF976+DF977+DF978+DH976+DH977+DH978)*Cadeirante/30*GC$4,IF(C976=3,IF(DE979+DG979=10,Fixo/30*GC$4+(DE976+DE977+DE978+DG976+DG977+DG978)*Percapita/30*GC$4+(DF979+DH979)*Cadeirante/30*GC$4,IF(DE979+DG979&lt;=9,(DE979+DG979)*Crechee/30*GC$4)+(DF979+DH979)*Cadeirante/30*GC$4+(DE976+DE977+DE978+DG976+DG977+DG978)*Percapita/30*GC$4)+IF(DE979+DG979&gt;=11,Fixo/30*GC$4+(DE979+DG979-10)*Crechee/30*GC$4,0),IF(C976=2,IF(DF976+DF977+DF978+DF979+DH976+DH977+DH978+DH979=1,Cadeirante/30*GC$4,IF(DF976+DF977+DF978+DF979+DH976+DH977+DH978+DH979=2,Fixo/30*GC$4,IF(DF976+DF977+DF978+DF979+DH976+DH977+DH978+DH979&gt;2,Fixo/30*GC$4+(DF976+DF977+DF978+DF979+DH976+DH977+DH978+DH979-2)*Cadeirante/30*GC$4)))+(DE976+DE977+DE978+DG976+DG977+DG978)*Percapita/30*GC$4+(DE979+DG979)*Crechee/30*GC$4,IF(C976=1,IF(DE976+DE977+DE978+DF976+DF977+DF978+DG976+DG977+DG978+DH976+DH977+DH978&lt;=15,(DE976+DE977+DE978+DG976+DG977+DG978)*Percapita/30*GC$4,IF(DE976+DE977+DE978+DF976+DF977+DF978+DG976+DG977+DG978+DH976+DH977+DH978&gt;=16,Fixo/30*GC$4+(DE976+DE977+DE978+DF976+DF977+DF978+DG976+DG977+DG978+DH976+DH977-16)*Percapita/30*GC$4))))))</f>
        <v>0</v>
      </c>
      <c r="GD976" s="177">
        <f>IF(C976=4,SUM(DI976+DI977+DI978+DK976+DK977+DK978)*Percapita/30*GD$4+(DJ976+DJ977+DJ978+DL976+DL977+DL978)*Cadeirante/30*GD$4,IF(C976=3,IF(DI979+DK979=10,Fixo/30*GD$4+(DI976+DI977+DI978+DK976+DK977+DK978)*Percapita/30*GD$4+(DJ979+DL979)*Cadeirante/30*GD$4,IF(DI979+DK979&lt;=9,(DI979+DK979)*Crechee/30*GD$4)+(DJ979+DL979)*Cadeirante/30*GD$4+(DI976+DI977+DI978+DK976+DK977+DK978)*Percapita/30*GD$4)+IF(DI979+DK979&gt;=11,Fixo/30*GD$4+(DI979+DK979-10)*Crechee/30*GD$4,0),IF(C976=2,IF(DJ976+DJ977+DJ978+DJ979+DL976+DL977+DL978+DL979=1,Cadeirante/30*GD$4,IF(DJ976+DJ977+DJ978+DJ979+DL976+DL977+DL978+DL979=2,Fixo/30*GD$4,IF(DJ976+DJ977+DJ978+DJ979+DL976+DL977+DL978+DL979&gt;2,Fixo/30*GD$4+(DJ976+DJ977+DJ978+DJ979+DL976+DL977+DL978+DL979-2)*Cadeirante/30*GD$4)))+(DI976+DI977+DI978+DK976+DK977+DK978)*Percapita/30*GD$4+(DI979+DK979)*Crechee/30*GD$4,IF(C976=1,IF(DI976+DI977+DI978+DJ976+DJ977+DJ978+DK976+DK977+DK978+DL976+DL977+DL978&lt;=15,(DI976+DI977+DI978+DK976+DK977+DK978)*Percapita/30*GD$4,IF(DI976+DI977+DI978+DJ976+DJ977+DJ978+DK976+DK977+DK978+DL976+DL977+DL978&gt;=16,Fixo/30*GD$4+(DI976+DI977+DI978+DJ976+DJ977+DJ978+DK976+DK977+DK978+DL976+DL977-16)*Percapita/30*GD$4))))))</f>
        <v>0</v>
      </c>
      <c r="GE976" s="177">
        <f>IF(C976=4,SUM(DM976+DM977+DM978+DO976+DO977+DO978)*Percapita/30*GE$4+(DN976+DN977+DN978+DP976+DP977+DP978)*Cadeirante/30*GE$4,IF(C976=3,IF(DM979+DO979=10,Fixo/30*GE$4+(DM976+DM977+DM978+DO976+DO977+DO978)*Percapita/30*GE$4+(DN979+DP979)*Cadeirante/30*GE$4,IF(DM979+DO979&lt;=9,(DM979+DO979)*Crechee/30*GE$4)+(DN979+DP979)*Cadeirante/30*GE$4+(DM976+DM977+DM978+DO976+DO977+DO978)*Percapita/30*GE$4)+IF(DM979+DO979&gt;=11,Fixo/30*GE$4+(DM979+DO979-10)*Crechee/30*GE$4,0),IF(C976=2,IF(DN976+DN977+DN978+DN979+DP976+DP977+DP978+DP979=1,Cadeirante/30*GE$4,IF(DN976+DN977+DN978+DN979+DP976+DP977+DP978+DP979=2,Fixo/30*GE$4,IF(DN976+DN977+DN978+DN979+DP976+DP977+DP978+DP979&gt;2,Fixo/30*GE$4+(DN976+DN977+DN978+DN979+DP976+DP977+DP978+DP979-2)*Cadeirante/30*GE$4)))+(DM976+DM977+DM978+DO976+DO977+DO978)*Percapita/30*GE$4+(DM979+DO979)*Crechee/30*GE$4,IF(C976=1,IF(DM976+DM977+DM978+DN976+DN977+DN978+DO976+DO977+DO978+DP976+DP977+DP978&lt;=15,(DM976+DM977+DM978+DO976+DO977+DO978)*Percapita/30*GE$4,IF(DM976+DM977+DM978+DN976+DN977+DN978+DO976+DO977+DO978+DP976+DP977+DP978&gt;=16,Fixo/30*GE$4+(DM976+DM977+DM978+DN976+DN977+DN978+DO976+DO977+DO978+DP976+DP977-16)*Percapita/30*GE$4))))))</f>
        <v>0</v>
      </c>
      <c r="GF976" s="177">
        <f>IF(C976=4,SUM(DQ976+DQ977+DQ978+DS976+DS977+DS978)*Percapita/30*GF$4+(DR976+DR977+DR978+DT976+DT977+DT978)*Cadeirante/30*GF$4,IF(C976=3,IF(DQ979+DS979=10,Fixo/30*GF$4+(DQ976+DQ977+DQ978+DS976+DS977+DS978)*Percapita/30*GF$4+(DR979+DT979)*Cadeirante/30*GF$4,IF(DQ979+DS979&lt;=9,(DQ979+DS979)*Crechee/30*GF$4)+(DR979+DT979)*Cadeirante/30*GF$4+(DQ976+DQ977+DQ978+DS976+DS977+DS978)*Percapita/30*GF$4)+IF(DQ979+DS979&gt;=11,Fixo/30*GF$4+(DQ979+DS979-10)*Crechee/30*GF$4,0),IF(C976=2,IF(DR976+DR977+DR978+DR979+DT976+DT977+DT978+DT979=1,Cadeirante/30*GF$4,IF(DR976+DR977+DR978+DR979+DT976+DT977+DT978+DT979=2,Fixo/30*GF$4,IF(DR976+DR977+DR978+DR979+DT976+DT977+DT978+DT979&gt;2,Fixo/30*GF$4+(DR976+DR977+DR978+DR979+DT976+DT977+DT978+DT979-2)*Cadeirante/30*GF$4)))+(DQ976+DQ977+DQ978+DS976+DS977+DS978)*Percapita/30*GF$4+(DQ979+DS979)*Crechee/30*GF$4,IF(C976=1,IF(DQ976+DQ977+DQ978+DR976+DR977+DR978+DS976+DS977+DS978+DT976+DT977+DT978&lt;=15,(DQ976+DQ977+DQ978+DS976+DS977+DS978)*Percapita/30*GF$4,IF(DQ976+DQ977+DQ978+DR976+DR977+DR978+DS976+DS977+DS978+DT976+DT977+DT978&gt;=16,Fixo/30*GF$4+(DQ976+DQ977+DQ978+DR976+DR977+DR978+DS976+DS977+DS978+DT976+DT977-16)*Percapita/30*GF$4))))))</f>
        <v>0</v>
      </c>
      <c r="GG976" s="177">
        <f>IF(C976=4,SUM(DU976+DU977+DU978+DW976+DW977+DW978)*Percapita/30*GG$4+(DV976+DV977+DV978+DX976+DX977+DX978)*Cadeirante/30*GG$4,IF(C976=3,IF(DU979+DW979=10,Fixo/30*GG$4+(DU976+DU977+DU978+DW976+DW977+DW978)*Percapita/30*GG$4+(DV979+DX979)*Cadeirante/30*GG$4,IF(DU979+DW979&lt;=9,(DU979+DW979)*Crechee/30*GG$4)+(DV979+DX979)*Cadeirante/30*GG$4+(DU976+DU977+DU978+DW976+DW977+DW978)*Percapita/30*GG$4)+IF(DU979+DW979&gt;=11,Fixo/30*GG$4+(DU979+DW979-10)*Crechee/30*GG$4,0),IF(C976=2,IF(DV976+DV977+DV978+DV979+DX976+DX977+DX978+DX979=1,Cadeirante/30*GG$4,IF(DV976+DV977+DV978+DV979+DX976+DX977+DX978+DX979=2,Fixo/30*GG$4,IF(DV976+DV977+DV978+DV979+DX976+DX977+DX978+DX979&gt;2,Fixo/30*GG$4+(DV976+DV977+DV978+DV979+DX976+DX977+DX978+DX979-2)*Cadeirante/30*GG$4)))+(DU976+DU977+DU978+DW976+DW977+DW978)*Percapita/30*GG$4+(DU979+DW979)*Crechee/30*GG$4,IF(C976=1,IF(DU976+DU977+DU978+DV976+DV977+DV978+DW976+DW977+DW978+DX976+DX977+DX978&lt;=15,(DU976+DU977+DU978+DW976+DW977+DW978)*Percapita/30*GG$4,IF(DU976+DU977+DU978+DV976+DV977+DV978+DW976+DW977+DW978+DX976+DX977+DX978&gt;=16,Fixo/30*GG$4+(DU976+DU977+DU978+DV976+DV977+DV978+DW976+DW977+DW978+DX976+DX977-16)*Percapita/30*GG$4))))))</f>
        <v>-38.523000000000003</v>
      </c>
      <c r="GH976" s="177">
        <f>IF(C976=4,SUM(DY976+DY977+DY978+EA976+EA977+EA978)*Percapita/30*GH$4+(DZ976+DZ977+DZ978+EB976+EB977+EB978)*Cadeirante/30*GH$4,IF(C976=3,IF(DY979+EA979=10,Fixo/30*GH$4+(DY976+DY977+DY978+EA976+EA977+EA978)*Percapita/30*GH$4+(DZ979+EB979)*Cadeirante/30*GH$4,IF(DY979+EA979&lt;=9,(DY979+EA979)*Crechee/30*GH$4)+(DZ979+EB979)*Cadeirante/30*GH$4+(DY976+DY977+DY978+EA976+EA977+EA978)*Percapita/30*GH$4)+IF(DY979+EA979&gt;=11,Fixo/30*GH$4+(DY979+EA979-10)*Crechee/30*GH$4,0),IF(C976=2,IF(DZ976+DZ977+DZ978+DZ979+EB976+EB977+EB978+EB979=1,Cadeirante/30*GH$4,IF(DZ976+DZ977+DZ978+DZ979+EB976+EB977+EB978+EB979=2,Fixo/30*GH$4,IF(DZ976+DZ977+DZ978+DZ979+EB976+EB977+EB978+EB979&gt;2,Fixo/30*GH$4+(DZ976+DZ977+DZ978+DZ979+EB976+EB977+EB978+EB979-2)*Cadeirante/30*GH$4)))+(DY976+DY977+DY978+EA976+EA977+EA978)*Percapita/30*GH$4+(DY979+EA979)*Crechee/30*GH$4,IF(C976=1,IF(DY976+DY977+DY978+DZ976+DZ977+DZ978+EA976+EA977+EA978+EB976+EB977+EB978&lt;=15,(DY976+DY977+DY978+EA976+EA977+EA978)*Percapita/30*GH$4,IF(DY976+DY977+DY978+DZ976+DZ977+DZ978+EA976+EA977+EA978+EB976+EB977+EB978&gt;=16,Fixo/30*GH$4+(DY976+DY977+DY978+DZ976+DZ977+DZ978+EA976+EA977+EA978+EB976+EB977-16)*Percapita/30*GH$4))))))</f>
        <v>0</v>
      </c>
      <c r="GI976" s="177">
        <f>IF(C976=4,SUM(EC976+EC977+EC978+EE976+EE977+EE978)*Percapita/30*GI$4+(ED976+ED977+ED978+EF976+EF977+EF978)*Cadeirante/30*GI$4,IF(C976=3,IF(EC979+EE979=10,Fixo/30*GI$4+(EC976+EC977+EC978+EE976+EE977+EE978)*Percapita/30*GI$4+(ED979+EF979)*Cadeirante/30*GI$4,IF(EC979+EE979&lt;=9,(EC979+EE979)*Crechee/30*GI$4)+(ED979+EF979)*Cadeirante/30*GI$4+(EC976+EC977+EC978+EE976+EE977+EE978)*Percapita/30*GI$4)+IF(EC979+EE979&gt;=11,Fixo/30*GI$4+(EC979+EE979-10)*Crechee/30*GI$4,0),IF(C976=2,IF(ED976+ED977+ED978+ED979+EF976+EF977+EF978+EF979=1,Cadeirante/30*GI$4,IF(ED976+ED977+ED978+ED979+EF976+EF977+EF978+EF979=2,Fixo/30*GI$4,IF(ED976+ED977+ED978+ED979+EF976+EF977+EF978+EF979&gt;2,Fixo/30*GI$4+(ED976+ED977+ED978+ED979+EF976+EF977+EF978+EF979-2)*Cadeirante/30*GI$4)))+(EC976+EC977+EC978+EE976+EE977+EE978)*Percapita/30*GI$4+(EC979+EE979)*Crechee/30*GI$4,IF(C976=1,IF(EC976+EC977+EC978+ED976+ED977+ED978+EE976+EE977+EE978+EF976+EF977+EF978&lt;=15,(EC976+EC977+EC978+EE976+EE977+EE978)*Percapita/30*GI$4,IF(EC976+EC977+EC978+ED976+ED977+ED978+EE976+EE977+EE978+EF976+EF977+EF978&gt;=16,Fixo/30*GI$4+(EC976+EC977+EC978+ED976+ED977+ED978+EE976+EE977+EE978+EF976+EF977-16)*Percapita/30*GI$4))))))</f>
        <v>0</v>
      </c>
      <c r="GJ976" s="177">
        <f>IF(C976=4,SUM(EG976+EG977+EG978+EI976+EI977+EI978)*Percapita/30*GJ$4+(EH976+EH977+EH978+EJ976+EJ977+EJ978)*Cadeirante/30*GJ$4,IF(C976=3,IF(EG979+EI979=10,Fixo/30*GJ$4+(EG976+EG977+EG978+EI976+EI977+EI978)*Percapita/30*GJ$4+(EH979+EJ979)*Cadeirante/30*GJ$4,IF(EG979+EI979&lt;=9,(EG979+EI979)*Crechee/30*GJ$4)+(EH979+EJ979)*Cadeirante/30*GJ$4+(EG976+EG977+EG978+EI976+EI977+EI978)*Percapita/30*GJ$4)+IF(EG979+EI979&gt;=11,Fixo/30*GJ$4+(EG979+EI979-10)*Crechee/30*GJ$4,0),IF(C976=2,IF(EH976+EH977+EH978+EH979+EJ976+EJ977+EJ978+EJ979=1,Cadeirante/30*GJ$4,IF(EH976+EH977+EH978+EH979+EJ976+EJ977+EJ978+EJ979=2,Fixo/30*GJ$4,IF(EH976+EH977+EH978+EH979+EJ976+EJ977+EJ978+EJ979&gt;2,Fixo/30*GJ$4+(EH976+EH977+EH978+EH979+EJ976+EJ977+EJ978+EJ979-2)*Cadeirante/30*GJ$4)))+(EG976+EG977+EG978+EI976+EI977+EI978)*Percapita/30*GJ$4+(EG979+EI979)*Crechee/30*GJ$4,IF(C976=1,IF(EG976+EG977+EG978+EH976+EH977+EH978+EI976+EI977+EI978+EJ976+EJ977+EJ978&lt;=15,(EG976+EG977+EG978+EI976+EI977+EI978)*Percapita/30*GJ$4,IF(EG976+EG977+EG978+EH976+EH977+EH978+EI976+EI977+EI978+EJ976+EJ977+EJ978&gt;=16,Fixo/30*GJ$4+(EG976+EG977+EG978+EH976+EH977+EH978+EI976+EI977+EI978+EJ976+EJ977-16)*Percapita/30*GJ$4))))))</f>
        <v>0</v>
      </c>
      <c r="GK976" s="178"/>
      <c r="GL976" s="103">
        <f t="shared" si="1110"/>
        <v>0</v>
      </c>
      <c r="GM976" s="124"/>
      <c r="GN976" s="104">
        <f>SUMIF(V976:V979,"&lt;0")*Cadeirante/30*GN$4+SUMIF(X976:X979,"&lt;0")*Cadeirante/30*GN$4</f>
        <v>0</v>
      </c>
      <c r="GO976" s="104">
        <f>SUMIF(Z976:Z979,"&lt;0")*Cadeirante/30*GO$4+SUMIF(AB976:AB979,"&lt;0")*Cadeirante/30*GO$4</f>
        <v>0</v>
      </c>
      <c r="GP976" s="104">
        <f>SUMIF(AD976:AD979,"&lt;0")*Cadeirante/30*GP$4+SUMIF(AF976:AF979,"&lt;0")*Cadeirante/30*GP$4</f>
        <v>0</v>
      </c>
      <c r="GQ976" s="104">
        <f>SUMIF(AH976:AH979,"&lt;0")*Cadeirante/30*GQ$4+SUMIF(AJ976:AJ979,"&lt;0")*Cadeirante/30*GQ$4</f>
        <v>0</v>
      </c>
      <c r="GR976" s="104">
        <f>SUMIF(AL976:AL979,"&lt;0")*Cadeirante/30*GR$4+SUMIF(AN976:AN979,"&lt;0")*Cadeirante/30*GR$4</f>
        <v>0</v>
      </c>
      <c r="GS976" s="104">
        <f>SUMIF(AP976:AP979,"&lt;0")*Cadeirante/30*GS$4+SUMIF(AR976:AR979,"&lt;0")*Cadeirante/30*GS$4</f>
        <v>0</v>
      </c>
      <c r="GT976" s="104">
        <f>SUMIF(AT976:AT979,"&lt;0")*Cadeirante/30*GT$4+SUMIF(AV976:AV979,"&lt;0")*Cadeirante/30*GT$4</f>
        <v>0</v>
      </c>
      <c r="GU976" s="104">
        <f>SUMIF(AX976:AX979,"&lt;0")*Cadeirante/30*GU$4+SUMIF(AZ976:AZ979,"&lt;0")*Cadeirante/30*GU$4</f>
        <v>0</v>
      </c>
      <c r="GV976" s="104">
        <f>SUMIF(BB976:BB979,"&lt;0")*Cadeirante/30*GV$4+SUMIF(BD976:BD979,"&lt;0")*Cadeirante/30*GV$4</f>
        <v>0</v>
      </c>
      <c r="GW976" s="104">
        <f>SUMIF(BF976:BF979,"&lt;0")*Cadeirante/30*GW$4+SUMIF(BH976:BH979,"&lt;0")*Cadeirante/30*GW$4</f>
        <v>0</v>
      </c>
      <c r="GX976" s="104">
        <f>SUMIF(BJ976:BJ979,"&lt;0")*Cadeirante/30*GX$4+SUMIF(BL976:BL979,"&lt;0")*Cadeirante/30*GX$4</f>
        <v>0</v>
      </c>
      <c r="GY976" s="104">
        <f>SUMIF(BN976:BN979,"&lt;0")*Cadeirante/30*GY$4+SUMIF(BP976:BP979,"&lt;0")*Cadeirante/30*GY$4</f>
        <v>0</v>
      </c>
      <c r="GZ976" s="104">
        <f>SUMIF(BR976:BR979,"&lt;0")*Cadeirante/30*GZ$4+SUMIF(BT976:BT979,"&lt;0")*Cadeirante/30*GZ$4</f>
        <v>0</v>
      </c>
      <c r="HA976" s="104">
        <f>SUMIF(BV976:BV979,"&lt;0")*Cadeirante/30*HA$4+SUMIF(BX976:BX979,"&lt;0")*Cadeirante/30*HA$4</f>
        <v>0</v>
      </c>
      <c r="HB976" s="104">
        <f>SUMIF(BZ976:BZ979,"&lt;0")*Cadeirante/30*HB$4+SUMIF(CB976:CB979,"&lt;0")*Cadeirante/30*HB$4</f>
        <v>0</v>
      </c>
      <c r="HC976" s="104">
        <f>SUMIF(CD976:CD979,"&lt;0")*Cadeirante/30*HC$4+SUMIF(CF976:CF979,"&lt;0")*Cadeirante/30*HC$4</f>
        <v>0</v>
      </c>
      <c r="HD976" s="104">
        <f>SUMIF(CH976:CH979,"&lt;0")*Cadeirante/30*HD$4+SUMIF(CJ976:CJ979,"&lt;0")*Cadeirante/30*HD$4</f>
        <v>0</v>
      </c>
      <c r="HE976" s="104">
        <f>SUMIF(CL976:CL979,"&lt;0")*Cadeirante/30*HE$4+SUMIF(CN976:CN979,"&lt;0")*Cadeirante/30*HE$4</f>
        <v>0</v>
      </c>
      <c r="HF976" s="104">
        <f>SUMIF(CP976:CP979,"&lt;0")*Cadeirante/30*HF$4+SUMIF(CR976:CR979,"&lt;0")*Cadeirante/30*HF$4</f>
        <v>0</v>
      </c>
      <c r="HG976" s="104">
        <f>SUMIF(CT976:CT979,"&lt;0")*Cadeirante/30*HG$4+SUMIF(CV976:CV979,"&lt;0")*Cadeirante/30*HG$4</f>
        <v>0</v>
      </c>
      <c r="HH976" s="104">
        <f>SUMIF(CX976:CX979,"&lt;0")*Cadeirante/30*HH$4+SUMIF(CZ976:CZ979,"&lt;0")*Cadeirante/30*HH$4</f>
        <v>0</v>
      </c>
      <c r="HI976" s="104">
        <f>SUMIF(DB976:DB979,"&lt;0")*Cadeirante/30*HI$4+SUMIF(DD976:DD979,"&lt;0")*Cadeirante/30*HI$4</f>
        <v>0</v>
      </c>
      <c r="HJ976" s="104">
        <f>SUMIF(DF976:DF979,"&lt;0")*Cadeirante/30*HJ$4+SUMIF(DH976:DH979,"&lt;0")*Cadeirante/30*HJ$4</f>
        <v>0</v>
      </c>
      <c r="HK976" s="104">
        <f>SUMIF(DJ976:DJ979,"&lt;0")*Cadeirante/30*HK$4+SUMIF(DL976:DL979,"&lt;0")*Cadeirante/30*HK$4</f>
        <v>0</v>
      </c>
      <c r="HL976" s="104">
        <f>SUMIF(DN976:DN979,"&lt;0")*Cadeirante/30*HL$4+SUMIF(DP976:DP979,"&lt;0")*Cadeirante/30*HL$4</f>
        <v>0</v>
      </c>
      <c r="HM976" s="104">
        <f>SUMIF(DR976:DR979,"&lt;0")*Cadeirante/30*HM$4+SUMIF(DT976:DT979,"&lt;0")*Cadeirante/30*HM$4</f>
        <v>0</v>
      </c>
      <c r="HN976" s="104">
        <f>SUMIF(DV976:DV979,"&lt;0")*Cadeirante/30*HN$4+SUMIF(DX976:DX979,"&lt;0")*Cadeirante/30*HN$4</f>
        <v>0</v>
      </c>
      <c r="HO976" s="104">
        <f>SUMIF(DZ976:DZ979,"&lt;0")*Cadeirante/30*HO$4+SUMIF(EB976:EB979,"&lt;0")*Cadeirante/30*HO$4</f>
        <v>0</v>
      </c>
      <c r="HP976" s="104">
        <f>SUMIF(ED976:ED979,"&lt;0")*Cadeirante/30*HP$4+SUMIF(EF976:EF979,"&lt;0")*Cadeirante/30*HP$4</f>
        <v>0</v>
      </c>
      <c r="HQ976" s="64"/>
      <c r="HR976" s="64"/>
      <c r="HS976" s="64"/>
      <c r="HT976" s="64"/>
      <c r="HU976" s="64"/>
      <c r="HV976" s="64"/>
      <c r="HW976" s="176">
        <v>17629.309999999998</v>
      </c>
      <c r="HX976" s="64"/>
      <c r="HY976" s="280">
        <f>IF(ISTEXT(EM976), VALUE(EM976), EM976)</f>
        <v>0</v>
      </c>
      <c r="HZ976" s="280">
        <f>IF(ISTEXT(EN976), VALUE(EN976), EN976)</f>
        <v>0</v>
      </c>
      <c r="IA976" s="280">
        <f>IF(ISTEXT(EO976), VALUE(EO976), EO976)</f>
        <v>0</v>
      </c>
      <c r="IB976" s="64" t="b">
        <f>HW976=FE976</f>
        <v>0</v>
      </c>
      <c r="IC976" s="64"/>
    </row>
    <row r="977" spans="1:237" s="106" customFormat="1" ht="22.5" customHeight="1" x14ac:dyDescent="0.25">
      <c r="A977" s="368" t="s">
        <v>4046</v>
      </c>
      <c r="B977" s="369" t="s">
        <v>4047</v>
      </c>
      <c r="C977" s="370" t="s">
        <v>3271</v>
      </c>
      <c r="D977" s="371" t="s">
        <v>4048</v>
      </c>
      <c r="E977" s="371" t="s">
        <v>4049</v>
      </c>
      <c r="F977" s="372" t="s">
        <v>3222</v>
      </c>
      <c r="G977" s="372" t="s">
        <v>3223</v>
      </c>
      <c r="H977" s="373" t="s">
        <v>258</v>
      </c>
      <c r="I977" s="374" t="s">
        <v>4050</v>
      </c>
      <c r="J977" s="421" t="s">
        <v>3227</v>
      </c>
      <c r="K977" s="421" t="s">
        <v>3230</v>
      </c>
      <c r="L977" s="329">
        <f>CONTINUA!BV977</f>
        <v>0</v>
      </c>
      <c r="M977" s="329">
        <f>CONTINUA!BW977</f>
        <v>0</v>
      </c>
      <c r="N977" s="657"/>
      <c r="O977" s="658" t="s">
        <v>4248</v>
      </c>
      <c r="P977" s="659" t="s">
        <v>206</v>
      </c>
      <c r="Q977" s="400">
        <v>9</v>
      </c>
      <c r="R977" s="401"/>
      <c r="S977" s="400"/>
      <c r="T977" s="401"/>
      <c r="U977" s="400"/>
      <c r="V977" s="401"/>
      <c r="W977" s="400"/>
      <c r="X977" s="401"/>
      <c r="Y977" s="400"/>
      <c r="Z977" s="401"/>
      <c r="AA977" s="400"/>
      <c r="AB977" s="401"/>
      <c r="AC977" s="400"/>
      <c r="AD977" s="401"/>
      <c r="AE977" s="400"/>
      <c r="AF977" s="401"/>
      <c r="AG977" s="400"/>
      <c r="AH977" s="401"/>
      <c r="AI977" s="400"/>
      <c r="AJ977" s="401"/>
      <c r="AK977" s="400"/>
      <c r="AL977" s="401"/>
      <c r="AM977" s="400"/>
      <c r="AN977" s="401"/>
      <c r="AO977" s="400"/>
      <c r="AP977" s="401"/>
      <c r="AQ977" s="400"/>
      <c r="AR977" s="401"/>
      <c r="AS977" s="400"/>
      <c r="AT977" s="401"/>
      <c r="AU977" s="400"/>
      <c r="AV977" s="401"/>
      <c r="AW977" s="400"/>
      <c r="AX977" s="401"/>
      <c r="AY977" s="400"/>
      <c r="AZ977" s="401"/>
      <c r="BA977" s="400"/>
      <c r="BB977" s="401"/>
      <c r="BC977" s="400"/>
      <c r="BD977" s="401"/>
      <c r="BE977" s="400"/>
      <c r="BF977" s="401"/>
      <c r="BG977" s="400"/>
      <c r="BH977" s="401"/>
      <c r="BI977" s="400"/>
      <c r="BJ977" s="401"/>
      <c r="BK977" s="400"/>
      <c r="BL977" s="401"/>
      <c r="BM977" s="400"/>
      <c r="BN977" s="401"/>
      <c r="BO977" s="400"/>
      <c r="BP977" s="401"/>
      <c r="BQ977" s="400"/>
      <c r="BR977" s="401"/>
      <c r="BS977" s="400"/>
      <c r="BT977" s="401"/>
      <c r="BU977" s="400"/>
      <c r="BV977" s="401"/>
      <c r="BW977" s="400"/>
      <c r="BX977" s="401"/>
      <c r="BY977" s="400"/>
      <c r="BZ977" s="401"/>
      <c r="CA977" s="400"/>
      <c r="CB977" s="401"/>
      <c r="CC977" s="400"/>
      <c r="CD977" s="401"/>
      <c r="CE977" s="400"/>
      <c r="CF977" s="401"/>
      <c r="CG977" s="400"/>
      <c r="CH977" s="401"/>
      <c r="CI977" s="400"/>
      <c r="CJ977" s="401"/>
      <c r="CK977" s="400"/>
      <c r="CL977" s="401"/>
      <c r="CM977" s="400"/>
      <c r="CN977" s="401"/>
      <c r="CO977" s="400"/>
      <c r="CP977" s="401"/>
      <c r="CQ977" s="400"/>
      <c r="CR977" s="401"/>
      <c r="CS977" s="400"/>
      <c r="CT977" s="401"/>
      <c r="CU977" s="400"/>
      <c r="CV977" s="401"/>
      <c r="CW977" s="400"/>
      <c r="CX977" s="401"/>
      <c r="CY977" s="400"/>
      <c r="CZ977" s="401"/>
      <c r="DA977" s="400"/>
      <c r="DB977" s="401"/>
      <c r="DC977" s="400"/>
      <c r="DD977" s="401"/>
      <c r="DE977" s="400"/>
      <c r="DF977" s="401"/>
      <c r="DG977" s="400"/>
      <c r="DH977" s="401"/>
      <c r="DI977" s="400"/>
      <c r="DJ977" s="401"/>
      <c r="DK977" s="400"/>
      <c r="DL977" s="401"/>
      <c r="DM977" s="400"/>
      <c r="DN977" s="401"/>
      <c r="DO977" s="400"/>
      <c r="DP977" s="401"/>
      <c r="DQ977" s="400"/>
      <c r="DR977" s="401"/>
      <c r="DS977" s="400"/>
      <c r="DT977" s="401"/>
      <c r="DU977" s="400">
        <v>-1</v>
      </c>
      <c r="DV977" s="401"/>
      <c r="DW977" s="400"/>
      <c r="DX977" s="401"/>
      <c r="DY977" s="400"/>
      <c r="DZ977" s="401"/>
      <c r="EA977" s="400"/>
      <c r="EB977" s="401"/>
      <c r="EC977" s="400"/>
      <c r="ED977" s="401"/>
      <c r="EE977" s="400"/>
      <c r="EF977" s="401"/>
      <c r="EG977" s="400"/>
      <c r="EH977" s="401"/>
      <c r="EI977" s="400"/>
      <c r="EJ977" s="447"/>
      <c r="EK977" s="511"/>
      <c r="EL977" s="514"/>
      <c r="EM977" s="448"/>
      <c r="EN977" s="344"/>
      <c r="EO977" s="345"/>
      <c r="EP977" s="171">
        <f t="shared" si="1102"/>
        <v>9</v>
      </c>
      <c r="EQ977" s="171">
        <f t="shared" si="1103"/>
        <v>-1</v>
      </c>
      <c r="ER977" s="171">
        <f t="shared" si="1104"/>
        <v>0</v>
      </c>
      <c r="ES977" s="171">
        <f t="shared" si="1105"/>
        <v>0</v>
      </c>
      <c r="ET977" s="171">
        <f t="shared" si="1106"/>
        <v>0</v>
      </c>
      <c r="EU977" s="171">
        <f t="shared" si="1107"/>
        <v>0</v>
      </c>
      <c r="EV977" s="172">
        <f t="shared" si="1108"/>
        <v>8</v>
      </c>
      <c r="EW977" s="173"/>
      <c r="EX977" s="248">
        <f t="shared" si="1115"/>
        <v>0</v>
      </c>
      <c r="EY977" s="174">
        <f>(L977*regular)+(M977*Cadeirantee)</f>
        <v>0</v>
      </c>
      <c r="EZ977" s="249">
        <f>SUMIF(FG977:GJ977,"&gt;0")</f>
        <v>0</v>
      </c>
      <c r="FA977" s="249">
        <f>SUMIF(FG977:GJ977,"&lt;0")+SUMIF(GN977:HP977,"&lt;0")</f>
        <v>0</v>
      </c>
      <c r="FB977" s="174">
        <v>0</v>
      </c>
      <c r="FC977" s="126">
        <f>N977*km*'VALORES TABELA'!$B$13</f>
        <v>0</v>
      </c>
      <c r="FD977" s="250">
        <f t="shared" ref="FD977:FD980" si="1116">GL977</f>
        <v>0</v>
      </c>
      <c r="FE977" s="105"/>
      <c r="FF977" s="119"/>
      <c r="FG977" s="119"/>
      <c r="FH977" s="119"/>
      <c r="FI977" s="119"/>
      <c r="FJ977" s="119"/>
      <c r="FK977" s="119"/>
      <c r="FL977" s="119"/>
      <c r="FM977" s="119"/>
      <c r="FN977" s="119"/>
      <c r="FO977" s="119"/>
      <c r="FP977" s="119"/>
      <c r="FQ977" s="119"/>
      <c r="FR977" s="119"/>
      <c r="FS977" s="119"/>
      <c r="FT977" s="119"/>
      <c r="FU977" s="119"/>
      <c r="FV977" s="119"/>
      <c r="FW977" s="119"/>
      <c r="FX977" s="119"/>
      <c r="FY977" s="119"/>
      <c r="FZ977" s="119"/>
      <c r="GA977" s="119"/>
      <c r="GB977" s="119"/>
      <c r="GC977" s="119"/>
      <c r="GD977" s="119"/>
      <c r="GE977" s="119"/>
      <c r="GF977" s="119"/>
      <c r="GG977" s="119"/>
      <c r="GH977" s="119"/>
      <c r="GI977" s="119"/>
      <c r="GJ977" s="119"/>
      <c r="GK977" s="251"/>
      <c r="GL977" s="103">
        <f t="shared" si="1110"/>
        <v>0</v>
      </c>
      <c r="GM977" s="124"/>
      <c r="GN977" s="104"/>
      <c r="GO977" s="104"/>
      <c r="GP977" s="104"/>
      <c r="GQ977" s="104"/>
      <c r="GR977" s="104"/>
      <c r="GS977" s="104"/>
      <c r="GT977" s="104"/>
      <c r="GU977" s="104"/>
      <c r="GV977" s="104"/>
      <c r="GW977" s="104"/>
      <c r="GX977" s="104"/>
      <c r="GY977" s="104"/>
      <c r="GZ977" s="104"/>
      <c r="HA977" s="104"/>
      <c r="HB977" s="104"/>
      <c r="HC977" s="104"/>
      <c r="HD977" s="104"/>
      <c r="HE977" s="104"/>
      <c r="HF977" s="104"/>
      <c r="HG977" s="104"/>
      <c r="HH977" s="104"/>
      <c r="HI977" s="104"/>
      <c r="HJ977" s="104"/>
      <c r="HK977" s="104"/>
      <c r="HL977" s="104"/>
      <c r="HM977" s="104"/>
      <c r="HN977" s="104"/>
      <c r="HO977" s="104"/>
      <c r="HP977" s="104"/>
      <c r="HQ977" s="64"/>
      <c r="HR977" s="64"/>
      <c r="HS977" s="64"/>
      <c r="HT977" s="64"/>
      <c r="HU977" s="64"/>
      <c r="HV977" s="64"/>
      <c r="HW977" s="105"/>
      <c r="HX977" s="64"/>
      <c r="HY977" s="280">
        <f t="shared" ref="HY977:HY980" si="1117">IF(ISTEXT(EM977), VALUE(EM977), EM977)</f>
        <v>0</v>
      </c>
      <c r="HZ977" s="280">
        <f t="shared" ref="HZ977:HZ980" si="1118">IF(ISTEXT(EN977), VALUE(EN977), EN977)</f>
        <v>0</v>
      </c>
      <c r="IA977" s="280">
        <f t="shared" ref="IA977:IA980" si="1119">IF(ISTEXT(EO977), VALUE(EO977), EO977)</f>
        <v>0</v>
      </c>
      <c r="IB977" s="64"/>
      <c r="IC977" s="64"/>
    </row>
    <row r="978" spans="1:237" s="106" customFormat="1" ht="22.5" customHeight="1" x14ac:dyDescent="0.25">
      <c r="A978" s="368" t="s">
        <v>4046</v>
      </c>
      <c r="B978" s="369" t="s">
        <v>4047</v>
      </c>
      <c r="C978" s="375" t="s">
        <v>3271</v>
      </c>
      <c r="D978" s="371" t="s">
        <v>4048</v>
      </c>
      <c r="E978" s="371" t="s">
        <v>4049</v>
      </c>
      <c r="F978" s="376" t="s">
        <v>3222</v>
      </c>
      <c r="G978" s="376" t="s">
        <v>3223</v>
      </c>
      <c r="H978" s="373" t="s">
        <v>258</v>
      </c>
      <c r="I978" s="374" t="s">
        <v>4050</v>
      </c>
      <c r="J978" s="421" t="s">
        <v>3227</v>
      </c>
      <c r="K978" s="422" t="s">
        <v>3231</v>
      </c>
      <c r="L978" s="329">
        <f>CONTINUA!BV978</f>
        <v>0</v>
      </c>
      <c r="M978" s="329">
        <f>CONTINUA!BW978</f>
        <v>0</v>
      </c>
      <c r="N978" s="657"/>
      <c r="O978" s="658" t="s">
        <v>4248</v>
      </c>
      <c r="P978" s="659" t="s">
        <v>206</v>
      </c>
      <c r="Q978" s="400"/>
      <c r="R978" s="401"/>
      <c r="S978" s="400"/>
      <c r="T978" s="401"/>
      <c r="U978" s="400"/>
      <c r="V978" s="401"/>
      <c r="W978" s="400"/>
      <c r="X978" s="401"/>
      <c r="Y978" s="400"/>
      <c r="Z978" s="401"/>
      <c r="AA978" s="400"/>
      <c r="AB978" s="401"/>
      <c r="AC978" s="400"/>
      <c r="AD978" s="401"/>
      <c r="AE978" s="400"/>
      <c r="AF978" s="401"/>
      <c r="AG978" s="400"/>
      <c r="AH978" s="401"/>
      <c r="AI978" s="400"/>
      <c r="AJ978" s="401"/>
      <c r="AK978" s="400"/>
      <c r="AL978" s="401"/>
      <c r="AM978" s="400"/>
      <c r="AN978" s="401"/>
      <c r="AO978" s="400"/>
      <c r="AP978" s="401"/>
      <c r="AQ978" s="400"/>
      <c r="AR978" s="401"/>
      <c r="AS978" s="400"/>
      <c r="AT978" s="401"/>
      <c r="AU978" s="400"/>
      <c r="AV978" s="401"/>
      <c r="AW978" s="400"/>
      <c r="AX978" s="401"/>
      <c r="AY978" s="400"/>
      <c r="AZ978" s="401"/>
      <c r="BA978" s="400"/>
      <c r="BB978" s="401"/>
      <c r="BC978" s="400"/>
      <c r="BD978" s="401"/>
      <c r="BE978" s="400"/>
      <c r="BF978" s="401"/>
      <c r="BG978" s="400"/>
      <c r="BH978" s="401"/>
      <c r="BI978" s="400"/>
      <c r="BJ978" s="401"/>
      <c r="BK978" s="400"/>
      <c r="BL978" s="401"/>
      <c r="BM978" s="400"/>
      <c r="BN978" s="401"/>
      <c r="BO978" s="400"/>
      <c r="BP978" s="401"/>
      <c r="BQ978" s="400"/>
      <c r="BR978" s="401"/>
      <c r="BS978" s="400"/>
      <c r="BT978" s="401"/>
      <c r="BU978" s="400"/>
      <c r="BV978" s="401"/>
      <c r="BW978" s="400"/>
      <c r="BX978" s="401"/>
      <c r="BY978" s="400"/>
      <c r="BZ978" s="401"/>
      <c r="CA978" s="400"/>
      <c r="CB978" s="401"/>
      <c r="CC978" s="400"/>
      <c r="CD978" s="401"/>
      <c r="CE978" s="400"/>
      <c r="CF978" s="401"/>
      <c r="CG978" s="400"/>
      <c r="CH978" s="401"/>
      <c r="CI978" s="400"/>
      <c r="CJ978" s="401"/>
      <c r="CK978" s="400"/>
      <c r="CL978" s="401"/>
      <c r="CM978" s="400"/>
      <c r="CN978" s="401"/>
      <c r="CO978" s="400"/>
      <c r="CP978" s="401"/>
      <c r="CQ978" s="400"/>
      <c r="CR978" s="401"/>
      <c r="CS978" s="400"/>
      <c r="CT978" s="401"/>
      <c r="CU978" s="400"/>
      <c r="CV978" s="401"/>
      <c r="CW978" s="400"/>
      <c r="CX978" s="401"/>
      <c r="CY978" s="400"/>
      <c r="CZ978" s="401"/>
      <c r="DA978" s="400"/>
      <c r="DB978" s="401"/>
      <c r="DC978" s="400"/>
      <c r="DD978" s="401"/>
      <c r="DE978" s="400"/>
      <c r="DF978" s="401"/>
      <c r="DG978" s="400"/>
      <c r="DH978" s="401"/>
      <c r="DI978" s="400"/>
      <c r="DJ978" s="401"/>
      <c r="DK978" s="400"/>
      <c r="DL978" s="401"/>
      <c r="DM978" s="400"/>
      <c r="DN978" s="401"/>
      <c r="DO978" s="400"/>
      <c r="DP978" s="401"/>
      <c r="DQ978" s="400"/>
      <c r="DR978" s="401"/>
      <c r="DS978" s="400"/>
      <c r="DT978" s="401"/>
      <c r="DU978" s="400"/>
      <c r="DV978" s="401"/>
      <c r="DW978" s="400"/>
      <c r="DX978" s="401"/>
      <c r="DY978" s="400"/>
      <c r="DZ978" s="401"/>
      <c r="EA978" s="400"/>
      <c r="EB978" s="401"/>
      <c r="EC978" s="400"/>
      <c r="ED978" s="401"/>
      <c r="EE978" s="400"/>
      <c r="EF978" s="401"/>
      <c r="EG978" s="400"/>
      <c r="EH978" s="401"/>
      <c r="EI978" s="400"/>
      <c r="EJ978" s="447"/>
      <c r="EK978" s="511"/>
      <c r="EL978" s="514"/>
      <c r="EM978" s="448"/>
      <c r="EN978" s="344"/>
      <c r="EO978" s="345"/>
      <c r="EP978" s="171">
        <f t="shared" si="1102"/>
        <v>0</v>
      </c>
      <c r="EQ978" s="171">
        <f t="shared" si="1103"/>
        <v>0</v>
      </c>
      <c r="ER978" s="171">
        <f t="shared" si="1104"/>
        <v>0</v>
      </c>
      <c r="ES978" s="171">
        <f t="shared" si="1105"/>
        <v>0</v>
      </c>
      <c r="ET978" s="171">
        <f t="shared" si="1106"/>
        <v>0</v>
      </c>
      <c r="EU978" s="171">
        <f t="shared" si="1107"/>
        <v>0</v>
      </c>
      <c r="EV978" s="172">
        <f t="shared" si="1108"/>
        <v>0</v>
      </c>
      <c r="EW978" s="125"/>
      <c r="EX978" s="248">
        <f t="shared" si="1115"/>
        <v>0</v>
      </c>
      <c r="EY978" s="174">
        <f>(L978*regular)+(M978*Cadeirantee)</f>
        <v>0</v>
      </c>
      <c r="EZ978" s="249">
        <f>SUMIF(FG978:GJ978,"&gt;0")</f>
        <v>0</v>
      </c>
      <c r="FA978" s="249">
        <f>SUMIF(FG978:GJ978,"&lt;0")+SUMIF(GN978:HP978,"&lt;0")</f>
        <v>0</v>
      </c>
      <c r="FB978" s="174">
        <v>0</v>
      </c>
      <c r="FC978" s="126">
        <f>N978*km*'VALORES TABELA'!$B$13</f>
        <v>0</v>
      </c>
      <c r="FD978" s="250">
        <f t="shared" si="1116"/>
        <v>0</v>
      </c>
      <c r="FE978" s="105"/>
      <c r="FF978" s="108"/>
      <c r="FG978" s="108"/>
      <c r="FH978" s="108"/>
      <c r="FI978" s="108"/>
      <c r="FJ978" s="108"/>
      <c r="FK978" s="108"/>
      <c r="FL978" s="108"/>
      <c r="FM978" s="108"/>
      <c r="FN978" s="108"/>
      <c r="FO978" s="108"/>
      <c r="FP978" s="108"/>
      <c r="FQ978" s="108"/>
      <c r="FR978" s="108"/>
      <c r="FS978" s="108"/>
      <c r="FT978" s="108"/>
      <c r="FU978" s="108"/>
      <c r="FV978" s="108"/>
      <c r="FW978" s="108"/>
      <c r="FX978" s="108"/>
      <c r="FY978" s="108"/>
      <c r="FZ978" s="108"/>
      <c r="GA978" s="108"/>
      <c r="GB978" s="108"/>
      <c r="GC978" s="108"/>
      <c r="GD978" s="108"/>
      <c r="GE978" s="108"/>
      <c r="GF978" s="108"/>
      <c r="GG978" s="108"/>
      <c r="GH978" s="108"/>
      <c r="GI978" s="108"/>
      <c r="GJ978" s="108"/>
      <c r="GK978" s="251"/>
      <c r="GL978" s="103">
        <f t="shared" si="1110"/>
        <v>0</v>
      </c>
      <c r="GM978" s="124"/>
      <c r="GN978" s="104"/>
      <c r="GO978" s="104"/>
      <c r="GP978" s="104"/>
      <c r="GQ978" s="104"/>
      <c r="GR978" s="104"/>
      <c r="GS978" s="104"/>
      <c r="GT978" s="104"/>
      <c r="GU978" s="104"/>
      <c r="GV978" s="104"/>
      <c r="GW978" s="104"/>
      <c r="GX978" s="104"/>
      <c r="GY978" s="104"/>
      <c r="GZ978" s="104"/>
      <c r="HA978" s="104"/>
      <c r="HB978" s="104"/>
      <c r="HC978" s="104"/>
      <c r="HD978" s="104"/>
      <c r="HE978" s="104"/>
      <c r="HF978" s="104"/>
      <c r="HG978" s="104"/>
      <c r="HH978" s="104"/>
      <c r="HI978" s="104"/>
      <c r="HJ978" s="104"/>
      <c r="HK978" s="104"/>
      <c r="HL978" s="104"/>
      <c r="HM978" s="104"/>
      <c r="HN978" s="104"/>
      <c r="HO978" s="104"/>
      <c r="HP978" s="104"/>
      <c r="HQ978" s="64"/>
      <c r="HR978" s="64"/>
      <c r="HS978" s="64"/>
      <c r="HT978" s="64"/>
      <c r="HU978" s="64"/>
      <c r="HV978" s="64"/>
      <c r="HW978" s="105"/>
      <c r="HX978" s="64"/>
      <c r="HY978" s="280">
        <f t="shared" si="1117"/>
        <v>0</v>
      </c>
      <c r="HZ978" s="280">
        <f t="shared" si="1118"/>
        <v>0</v>
      </c>
      <c r="IA978" s="280">
        <f t="shared" si="1119"/>
        <v>0</v>
      </c>
      <c r="IB978" s="64"/>
      <c r="IC978" s="64"/>
    </row>
    <row r="979" spans="1:237" s="106" customFormat="1" ht="22.5" customHeight="1" x14ac:dyDescent="0.25">
      <c r="A979" s="368" t="s">
        <v>4046</v>
      </c>
      <c r="B979" s="369" t="s">
        <v>4047</v>
      </c>
      <c r="C979" s="375" t="s">
        <v>3271</v>
      </c>
      <c r="D979" s="371" t="s">
        <v>4048</v>
      </c>
      <c r="E979" s="371" t="s">
        <v>4049</v>
      </c>
      <c r="F979" s="376" t="s">
        <v>3222</v>
      </c>
      <c r="G979" s="376" t="s">
        <v>3223</v>
      </c>
      <c r="H979" s="373" t="s">
        <v>258</v>
      </c>
      <c r="I979" s="374" t="s">
        <v>4050</v>
      </c>
      <c r="J979" s="421" t="s">
        <v>3227</v>
      </c>
      <c r="K979" s="423" t="s">
        <v>3232</v>
      </c>
      <c r="L979" s="329">
        <f>CONTINUA!BV979</f>
        <v>0</v>
      </c>
      <c r="M979" s="329">
        <f>CONTINUA!BW979</f>
        <v>0</v>
      </c>
      <c r="N979" s="657"/>
      <c r="O979" s="658" t="s">
        <v>4248</v>
      </c>
      <c r="P979" s="659" t="s">
        <v>206</v>
      </c>
      <c r="Q979" s="400"/>
      <c r="R979" s="401"/>
      <c r="S979" s="400"/>
      <c r="T979" s="401"/>
      <c r="U979" s="400"/>
      <c r="V979" s="401"/>
      <c r="W979" s="400"/>
      <c r="X979" s="401"/>
      <c r="Y979" s="400"/>
      <c r="Z979" s="401"/>
      <c r="AA979" s="400"/>
      <c r="AB979" s="401"/>
      <c r="AC979" s="400"/>
      <c r="AD979" s="401"/>
      <c r="AE979" s="400"/>
      <c r="AF979" s="401"/>
      <c r="AG979" s="400"/>
      <c r="AH979" s="401"/>
      <c r="AI979" s="400"/>
      <c r="AJ979" s="401"/>
      <c r="AK979" s="400"/>
      <c r="AL979" s="401"/>
      <c r="AM979" s="400"/>
      <c r="AN979" s="401"/>
      <c r="AO979" s="400"/>
      <c r="AP979" s="401"/>
      <c r="AQ979" s="400"/>
      <c r="AR979" s="401"/>
      <c r="AS979" s="400"/>
      <c r="AT979" s="401"/>
      <c r="AU979" s="400"/>
      <c r="AV979" s="401"/>
      <c r="AW979" s="400"/>
      <c r="AX979" s="401"/>
      <c r="AY979" s="400"/>
      <c r="AZ979" s="401"/>
      <c r="BA979" s="400"/>
      <c r="BB979" s="401"/>
      <c r="BC979" s="400"/>
      <c r="BD979" s="401"/>
      <c r="BE979" s="400"/>
      <c r="BF979" s="401"/>
      <c r="BG979" s="400"/>
      <c r="BH979" s="401"/>
      <c r="BI979" s="400"/>
      <c r="BJ979" s="401"/>
      <c r="BK979" s="400"/>
      <c r="BL979" s="401"/>
      <c r="BM979" s="400"/>
      <c r="BN979" s="401"/>
      <c r="BO979" s="400"/>
      <c r="BP979" s="401"/>
      <c r="BQ979" s="400"/>
      <c r="BR979" s="401"/>
      <c r="BS979" s="400"/>
      <c r="BT979" s="401"/>
      <c r="BU979" s="400"/>
      <c r="BV979" s="401"/>
      <c r="BW979" s="400"/>
      <c r="BX979" s="401"/>
      <c r="BY979" s="400"/>
      <c r="BZ979" s="401"/>
      <c r="CA979" s="400"/>
      <c r="CB979" s="401"/>
      <c r="CC979" s="400"/>
      <c r="CD979" s="401"/>
      <c r="CE979" s="400"/>
      <c r="CF979" s="401"/>
      <c r="CG979" s="400"/>
      <c r="CH979" s="401"/>
      <c r="CI979" s="400"/>
      <c r="CJ979" s="401"/>
      <c r="CK979" s="400"/>
      <c r="CL979" s="401"/>
      <c r="CM979" s="400"/>
      <c r="CN979" s="401"/>
      <c r="CO979" s="400"/>
      <c r="CP979" s="401"/>
      <c r="CQ979" s="400"/>
      <c r="CR979" s="401"/>
      <c r="CS979" s="400"/>
      <c r="CT979" s="401"/>
      <c r="CU979" s="400"/>
      <c r="CV979" s="401"/>
      <c r="CW979" s="400"/>
      <c r="CX979" s="401"/>
      <c r="CY979" s="400"/>
      <c r="CZ979" s="401"/>
      <c r="DA979" s="400"/>
      <c r="DB979" s="401"/>
      <c r="DC979" s="400"/>
      <c r="DD979" s="401"/>
      <c r="DE979" s="400"/>
      <c r="DF979" s="401"/>
      <c r="DG979" s="400"/>
      <c r="DH979" s="401"/>
      <c r="DI979" s="400"/>
      <c r="DJ979" s="401"/>
      <c r="DK979" s="400"/>
      <c r="DL979" s="401"/>
      <c r="DM979" s="400"/>
      <c r="DN979" s="401"/>
      <c r="DO979" s="400"/>
      <c r="DP979" s="401"/>
      <c r="DQ979" s="400"/>
      <c r="DR979" s="401"/>
      <c r="DS979" s="400"/>
      <c r="DT979" s="401"/>
      <c r="DU979" s="400"/>
      <c r="DV979" s="401"/>
      <c r="DW979" s="400"/>
      <c r="DX979" s="401"/>
      <c r="DY979" s="400"/>
      <c r="DZ979" s="401"/>
      <c r="EA979" s="400"/>
      <c r="EB979" s="401"/>
      <c r="EC979" s="400"/>
      <c r="ED979" s="401"/>
      <c r="EE979" s="400"/>
      <c r="EF979" s="401"/>
      <c r="EG979" s="400"/>
      <c r="EH979" s="401"/>
      <c r="EI979" s="400"/>
      <c r="EJ979" s="447"/>
      <c r="EK979" s="511"/>
      <c r="EL979" s="514"/>
      <c r="EM979" s="448"/>
      <c r="EN979" s="344"/>
      <c r="EO979" s="345"/>
      <c r="EP979" s="171">
        <f t="shared" si="1102"/>
        <v>0</v>
      </c>
      <c r="EQ979" s="171">
        <f t="shared" si="1103"/>
        <v>0</v>
      </c>
      <c r="ER979" s="171">
        <f t="shared" si="1104"/>
        <v>0</v>
      </c>
      <c r="ES979" s="171">
        <f t="shared" si="1105"/>
        <v>0</v>
      </c>
      <c r="ET979" s="171">
        <f t="shared" si="1106"/>
        <v>0</v>
      </c>
      <c r="EU979" s="171">
        <f t="shared" si="1107"/>
        <v>0</v>
      </c>
      <c r="EV979" s="172">
        <f t="shared" si="1108"/>
        <v>0</v>
      </c>
      <c r="EW979" s="127"/>
      <c r="EX979" s="248">
        <f t="shared" si="1115"/>
        <v>0</v>
      </c>
      <c r="EY979" s="174">
        <f>(L979*regular)+(M979*Cadeirantee)</f>
        <v>0</v>
      </c>
      <c r="EZ979" s="249">
        <f>SUMIF(FG979:GJ979,"&gt;0")</f>
        <v>0</v>
      </c>
      <c r="FA979" s="249">
        <f>SUMIF(FG979:GJ979,"&lt;0")+SUMIF(GN979:HP979,"&lt;0")</f>
        <v>0</v>
      </c>
      <c r="FB979" s="174">
        <v>0</v>
      </c>
      <c r="FC979" s="126">
        <f>N979*km*'VALORES TABELA'!$B$13</f>
        <v>0</v>
      </c>
      <c r="FD979" s="250">
        <f t="shared" si="1116"/>
        <v>0</v>
      </c>
      <c r="FE979" s="105"/>
      <c r="FF979" s="118"/>
      <c r="FG979" s="118"/>
      <c r="FH979" s="118"/>
      <c r="FI979" s="118"/>
      <c r="FJ979" s="118"/>
      <c r="FK979" s="118"/>
      <c r="FL979" s="118"/>
      <c r="FM979" s="118"/>
      <c r="FN979" s="118"/>
      <c r="FO979" s="118"/>
      <c r="FP979" s="118"/>
      <c r="FQ979" s="118"/>
      <c r="FR979" s="118"/>
      <c r="FS979" s="118"/>
      <c r="FT979" s="118"/>
      <c r="FU979" s="118"/>
      <c r="FV979" s="118"/>
      <c r="FW979" s="118"/>
      <c r="FX979" s="118"/>
      <c r="FY979" s="118"/>
      <c r="FZ979" s="118"/>
      <c r="GA979" s="118"/>
      <c r="GB979" s="118"/>
      <c r="GC979" s="118"/>
      <c r="GD979" s="118"/>
      <c r="GE979" s="118"/>
      <c r="GF979" s="118"/>
      <c r="GG979" s="118"/>
      <c r="GH979" s="118"/>
      <c r="GI979" s="118"/>
      <c r="GJ979" s="118"/>
      <c r="GK979" s="252"/>
      <c r="GL979" s="103">
        <f t="shared" si="1110"/>
        <v>0</v>
      </c>
      <c r="GM979" s="124"/>
      <c r="GN979" s="104"/>
      <c r="GO979" s="104"/>
      <c r="GP979" s="104"/>
      <c r="GQ979" s="104"/>
      <c r="GR979" s="104"/>
      <c r="GS979" s="104"/>
      <c r="GT979" s="104"/>
      <c r="GU979" s="104"/>
      <c r="GV979" s="104"/>
      <c r="GW979" s="104"/>
      <c r="GX979" s="104"/>
      <c r="GY979" s="104"/>
      <c r="GZ979" s="104"/>
      <c r="HA979" s="104"/>
      <c r="HB979" s="104"/>
      <c r="HC979" s="104"/>
      <c r="HD979" s="104"/>
      <c r="HE979" s="104"/>
      <c r="HF979" s="104"/>
      <c r="HG979" s="104"/>
      <c r="HH979" s="104"/>
      <c r="HI979" s="104"/>
      <c r="HJ979" s="104"/>
      <c r="HK979" s="104"/>
      <c r="HL979" s="104"/>
      <c r="HM979" s="104"/>
      <c r="HN979" s="104"/>
      <c r="HO979" s="104"/>
      <c r="HP979" s="104"/>
      <c r="HQ979" s="64"/>
      <c r="HR979" s="65"/>
      <c r="HS979" s="65"/>
      <c r="HT979" s="65"/>
      <c r="HU979" s="65"/>
      <c r="HV979" s="65"/>
      <c r="HW979" s="105"/>
      <c r="HX979" s="65"/>
      <c r="HY979" s="280">
        <f t="shared" si="1117"/>
        <v>0</v>
      </c>
      <c r="HZ979" s="280">
        <f t="shared" si="1118"/>
        <v>0</v>
      </c>
      <c r="IA979" s="280">
        <f t="shared" si="1119"/>
        <v>0</v>
      </c>
      <c r="IB979" s="65"/>
      <c r="IC979" s="65"/>
    </row>
    <row r="980" spans="1:237" s="106" customFormat="1" ht="22.5" customHeight="1" thickBot="1" x14ac:dyDescent="0.3">
      <c r="A980" s="377" t="s">
        <v>4046</v>
      </c>
      <c r="B980" s="378" t="s">
        <v>4047</v>
      </c>
      <c r="C980" s="379" t="s">
        <v>3271</v>
      </c>
      <c r="D980" s="380" t="s">
        <v>4048</v>
      </c>
      <c r="E980" s="380" t="s">
        <v>4049</v>
      </c>
      <c r="F980" s="381" t="s">
        <v>3222</v>
      </c>
      <c r="G980" s="381" t="s">
        <v>3223</v>
      </c>
      <c r="H980" s="382" t="s">
        <v>258</v>
      </c>
      <c r="I980" s="383" t="s">
        <v>4050</v>
      </c>
      <c r="J980" s="421" t="s">
        <v>3227</v>
      </c>
      <c r="K980" s="424" t="s">
        <v>60</v>
      </c>
      <c r="L980" s="329">
        <f>CONTINUA!BV980</f>
        <v>0</v>
      </c>
      <c r="M980" s="329">
        <f>CONTINUA!BW980</f>
        <v>0</v>
      </c>
      <c r="N980" s="657"/>
      <c r="O980" s="658" t="s">
        <v>4248</v>
      </c>
      <c r="P980" s="659" t="s">
        <v>206</v>
      </c>
      <c r="Q980" s="400"/>
      <c r="R980" s="401"/>
      <c r="S980" s="400"/>
      <c r="T980" s="401"/>
      <c r="U980" s="400"/>
      <c r="V980" s="401"/>
      <c r="W980" s="400"/>
      <c r="X980" s="401"/>
      <c r="Y980" s="400"/>
      <c r="Z980" s="401"/>
      <c r="AA980" s="400"/>
      <c r="AB980" s="401"/>
      <c r="AC980" s="400"/>
      <c r="AD980" s="401"/>
      <c r="AE980" s="400"/>
      <c r="AF980" s="401"/>
      <c r="AG980" s="400"/>
      <c r="AH980" s="401"/>
      <c r="AI980" s="400"/>
      <c r="AJ980" s="401"/>
      <c r="AK980" s="400"/>
      <c r="AL980" s="401"/>
      <c r="AM980" s="400"/>
      <c r="AN980" s="401"/>
      <c r="AO980" s="400"/>
      <c r="AP980" s="401"/>
      <c r="AQ980" s="400"/>
      <c r="AR980" s="401"/>
      <c r="AS980" s="400"/>
      <c r="AT980" s="401"/>
      <c r="AU980" s="400"/>
      <c r="AV980" s="401"/>
      <c r="AW980" s="400"/>
      <c r="AX980" s="401"/>
      <c r="AY980" s="400"/>
      <c r="AZ980" s="401"/>
      <c r="BA980" s="400"/>
      <c r="BB980" s="401"/>
      <c r="BC980" s="400"/>
      <c r="BD980" s="401"/>
      <c r="BE980" s="400"/>
      <c r="BF980" s="401"/>
      <c r="BG980" s="400"/>
      <c r="BH980" s="401"/>
      <c r="BI980" s="400"/>
      <c r="BJ980" s="401"/>
      <c r="BK980" s="400"/>
      <c r="BL980" s="401"/>
      <c r="BM980" s="400"/>
      <c r="BN980" s="401"/>
      <c r="BO980" s="400"/>
      <c r="BP980" s="401"/>
      <c r="BQ980" s="400"/>
      <c r="BR980" s="401"/>
      <c r="BS980" s="400"/>
      <c r="BT980" s="401"/>
      <c r="BU980" s="400"/>
      <c r="BV980" s="401"/>
      <c r="BW980" s="400"/>
      <c r="BX980" s="401"/>
      <c r="BY980" s="400"/>
      <c r="BZ980" s="401"/>
      <c r="CA980" s="400"/>
      <c r="CB980" s="401"/>
      <c r="CC980" s="400"/>
      <c r="CD980" s="401"/>
      <c r="CE980" s="400"/>
      <c r="CF980" s="401"/>
      <c r="CG980" s="400"/>
      <c r="CH980" s="401"/>
      <c r="CI980" s="400"/>
      <c r="CJ980" s="401"/>
      <c r="CK980" s="400"/>
      <c r="CL980" s="401"/>
      <c r="CM980" s="400"/>
      <c r="CN980" s="401"/>
      <c r="CO980" s="400"/>
      <c r="CP980" s="401"/>
      <c r="CQ980" s="400"/>
      <c r="CR980" s="401"/>
      <c r="CS980" s="400"/>
      <c r="CT980" s="401"/>
      <c r="CU980" s="400"/>
      <c r="CV980" s="401"/>
      <c r="CW980" s="400"/>
      <c r="CX980" s="401"/>
      <c r="CY980" s="400"/>
      <c r="CZ980" s="401"/>
      <c r="DA980" s="400"/>
      <c r="DB980" s="401"/>
      <c r="DC980" s="400"/>
      <c r="DD980" s="401"/>
      <c r="DE980" s="400"/>
      <c r="DF980" s="401"/>
      <c r="DG980" s="400"/>
      <c r="DH980" s="401"/>
      <c r="DI980" s="400"/>
      <c r="DJ980" s="401"/>
      <c r="DK980" s="400"/>
      <c r="DL980" s="401"/>
      <c r="DM980" s="400"/>
      <c r="DN980" s="401"/>
      <c r="DO980" s="400"/>
      <c r="DP980" s="401"/>
      <c r="DQ980" s="400"/>
      <c r="DR980" s="401"/>
      <c r="DS980" s="400"/>
      <c r="DT980" s="401"/>
      <c r="DU980" s="400"/>
      <c r="DV980" s="401"/>
      <c r="DW980" s="400"/>
      <c r="DX980" s="401"/>
      <c r="DY980" s="400"/>
      <c r="DZ980" s="401"/>
      <c r="EA980" s="400"/>
      <c r="EB980" s="401"/>
      <c r="EC980" s="400"/>
      <c r="ED980" s="401"/>
      <c r="EE980" s="400"/>
      <c r="EF980" s="401"/>
      <c r="EG980" s="400"/>
      <c r="EH980" s="401"/>
      <c r="EI980" s="400"/>
      <c r="EJ980" s="447"/>
      <c r="EK980" s="512"/>
      <c r="EL980" s="515"/>
      <c r="EM980" s="450"/>
      <c r="EN980" s="348"/>
      <c r="EO980" s="348"/>
      <c r="EP980" s="179">
        <f t="shared" si="1102"/>
        <v>0</v>
      </c>
      <c r="EQ980" s="179">
        <f t="shared" si="1103"/>
        <v>0</v>
      </c>
      <c r="ER980" s="179">
        <f t="shared" si="1104"/>
        <v>0</v>
      </c>
      <c r="ES980" s="179">
        <f t="shared" si="1105"/>
        <v>0</v>
      </c>
      <c r="ET980" s="179">
        <f t="shared" si="1106"/>
        <v>0</v>
      </c>
      <c r="EU980" s="179">
        <f t="shared" si="1107"/>
        <v>0</v>
      </c>
      <c r="EV980" s="172">
        <f t="shared" si="1108"/>
        <v>0</v>
      </c>
      <c r="EW980" s="253"/>
      <c r="EX980" s="254">
        <v>0</v>
      </c>
      <c r="EY980" s="180">
        <v>0</v>
      </c>
      <c r="EZ980" s="255">
        <v>0</v>
      </c>
      <c r="FA980" s="255">
        <v>0</v>
      </c>
      <c r="FB980" s="180">
        <f>SUM(FF980:GI980)/2</f>
        <v>0</v>
      </c>
      <c r="FC980" s="256">
        <f>N980*km*'VALORES TABELA'!$B$13</f>
        <v>0</v>
      </c>
      <c r="FD980" s="250">
        <f t="shared" si="1116"/>
        <v>0</v>
      </c>
      <c r="FE980" s="257"/>
      <c r="FF980" s="181">
        <f>((Q980+S980)*Percapita)+((R980+T980)*Cadeirante)</f>
        <v>0</v>
      </c>
      <c r="FG980" s="181">
        <f>((U980+W980)*Percapita/30*FG$4)+((V980+X980)*Cadeirante/30*FG$4)</f>
        <v>0</v>
      </c>
      <c r="FH980" s="181">
        <f>((Y980+AA980)*Percapita/30*FH$4)+((Z980+AB980)*Cadeirante/30*FH$4)</f>
        <v>0</v>
      </c>
      <c r="FI980" s="181">
        <f>((AC980+AE980)*Percapita/30*FI$4)+((AD980+AF980)*Cadeirante/30*FI$4)</f>
        <v>0</v>
      </c>
      <c r="FJ980" s="181">
        <f>((AG980+AI980)*Percapita/30*FJ$4)+((AH980+AJ980)*Cadeirante/30*FJ$4)</f>
        <v>0</v>
      </c>
      <c r="FK980" s="181">
        <f>((AK980+AM980)*Percapita/30*FK$4)+((AL980+AN980)*Cadeirante/30*FK$4)</f>
        <v>0</v>
      </c>
      <c r="FL980" s="181">
        <f>((AO980+AQ980)*Percapita/30*FL$4)+((AP980+AR980)*Cadeirante/30*FL$4)</f>
        <v>0</v>
      </c>
      <c r="FM980" s="181">
        <f>((AS980+AU980)*Percapita/30*FM$4)+((AT980+AV980)*Cadeirante/30*FM$4)</f>
        <v>0</v>
      </c>
      <c r="FN980" s="181">
        <f>((AW980+AY980)*Percapita/30*FN$4)+((AX980+AZ980)*Cadeirante/30*FN$4)</f>
        <v>0</v>
      </c>
      <c r="FO980" s="181">
        <f>((BA980+BC980)*Percapita/30*FO$4)+((BB980+BD980)*Cadeirante/30*FO$4)</f>
        <v>0</v>
      </c>
      <c r="FP980" s="181">
        <f>((BE980+BG980)*Percapita/30*FP$4)+((BF980+BH980)*Cadeirante/30*FP$4)</f>
        <v>0</v>
      </c>
      <c r="FQ980" s="181">
        <f>((BI980+BK980)*Percapita/30*FQ$4)+((BJ980+BL980)*Cadeirante/30*FQ$4)</f>
        <v>0</v>
      </c>
      <c r="FR980" s="181">
        <f>((BM980+BO980)*Percapita/30*FR$4)+((BN980+BP980)*Cadeirante/30*FR$4)</f>
        <v>0</v>
      </c>
      <c r="FS980" s="181">
        <f>((BQ980+BS980)*Percapita/30*FS$4)+((BR980+BT980)*Cadeirante/30*FS$4)</f>
        <v>0</v>
      </c>
      <c r="FT980" s="181">
        <f>((BU980+BW980)*Percapita/30*FT$4)+((BV980+BX980)*Cadeirante/30*FT$4)</f>
        <v>0</v>
      </c>
      <c r="FU980" s="181">
        <f>((BY980+CA980)*Percapita/30*FU$4)+((BZ980+CB980)*Cadeirante/30*FU$4)</f>
        <v>0</v>
      </c>
      <c r="FV980" s="181">
        <f>((CC980+CE980)*Percapita/30*FV$4)+((CD980+CF980)*Cadeirante/30*FV$4)</f>
        <v>0</v>
      </c>
      <c r="FW980" s="181">
        <f>((CG980+CI980)*Percapita/30*FW$4)+((CI980+CK980)*Cadeirante/30*FW$4)</f>
        <v>0</v>
      </c>
      <c r="FX980" s="181">
        <f>((CK980+CM980)*Percapita/30*FX$4)+((CL980+CN980)*Cadeirante/30*FX$4)</f>
        <v>0</v>
      </c>
      <c r="FY980" s="181">
        <f>((CO980+CQ980)*Percapita/30*FY$4)+((CP980+CR980)*Cadeirante/30*FY$4)</f>
        <v>0</v>
      </c>
      <c r="FZ980" s="181">
        <f>((CS980+CU980)*Percapita/30*FZ$4)+((CT980+CV980)*Cadeirante/30*FZ$4)</f>
        <v>0</v>
      </c>
      <c r="GA980" s="181">
        <f>((CW980+CY980)*Percapita/30*GA$4)+((CX980+CZ980)*Cadeirante/30*GA$4)</f>
        <v>0</v>
      </c>
      <c r="GB980" s="181">
        <f>((DA980+DC980)*Percapita/30*GB$4)+((DB980+DD980)*Cadeirante/30*GB$4)</f>
        <v>0</v>
      </c>
      <c r="GC980" s="181">
        <f>((DE980+DG980)*Percapita/30*GC$4)+((DF980+DH980)*Cadeirante/30*GC$4)</f>
        <v>0</v>
      </c>
      <c r="GD980" s="181">
        <f>((DI980+DK980)*Percapita/30*GD$4)+((DJ980+DL980)*Cadeirante/30*GD$4)</f>
        <v>0</v>
      </c>
      <c r="GE980" s="181">
        <f>((DM980+DO980)*Percapita/30*GE$4)+((DN980+DP980)*Cadeirante/30*GE$4)</f>
        <v>0</v>
      </c>
      <c r="GF980" s="181">
        <f>((DQ980+DS980)*Percapita/30*GF$4)+((DR980+DT980)*Cadeirante/30*GF$4)</f>
        <v>0</v>
      </c>
      <c r="GG980" s="181">
        <f>((DU980+DW980)*Percapita/30*GG$4)+((DV980+DX980)*Cadeirante/30*GG$4)</f>
        <v>0</v>
      </c>
      <c r="GH980" s="181">
        <f>((DY980+EA980)*Percapita/30*GH$4)+((DZ980+EB980)*Cadeirante/30*GH$4)</f>
        <v>0</v>
      </c>
      <c r="GI980" s="181">
        <f>((EC980+EE980)*Percapita/30*GI$4)+((ED980+EF980)*Cadeirante/30*GI$4)</f>
        <v>0</v>
      </c>
      <c r="GJ980" s="181">
        <f>((EG980+EI980)*Percapita)+((EH980+EJ980)*Cadeirante)</f>
        <v>0</v>
      </c>
      <c r="GK980" s="258"/>
      <c r="GL980" s="103">
        <f t="shared" si="1110"/>
        <v>0</v>
      </c>
      <c r="GM980" s="124"/>
      <c r="GN980" s="182"/>
      <c r="GO980" s="182"/>
      <c r="GP980" s="182"/>
      <c r="GQ980" s="182"/>
      <c r="GR980" s="182"/>
      <c r="GS980" s="182"/>
      <c r="GT980" s="182"/>
      <c r="GU980" s="182"/>
      <c r="GV980" s="182"/>
      <c r="GW980" s="182"/>
      <c r="GX980" s="182"/>
      <c r="GY980" s="182"/>
      <c r="GZ980" s="182"/>
      <c r="HA980" s="182"/>
      <c r="HB980" s="182"/>
      <c r="HC980" s="182"/>
      <c r="HD980" s="182"/>
      <c r="HE980" s="182"/>
      <c r="HF980" s="182"/>
      <c r="HG980" s="182"/>
      <c r="HH980" s="182"/>
      <c r="HI980" s="182"/>
      <c r="HJ980" s="182"/>
      <c r="HK980" s="182"/>
      <c r="HL980" s="182"/>
      <c r="HM980" s="182"/>
      <c r="HN980" s="182"/>
      <c r="HO980" s="182"/>
      <c r="HP980" s="259"/>
      <c r="HQ980" s="64"/>
      <c r="HW980" s="257"/>
      <c r="HY980" s="280">
        <f t="shared" si="1117"/>
        <v>0</v>
      </c>
      <c r="HZ980" s="280">
        <f t="shared" si="1118"/>
        <v>0</v>
      </c>
      <c r="IA980" s="280">
        <f t="shared" si="1119"/>
        <v>0</v>
      </c>
    </row>
    <row r="981" spans="1:237" s="106" customFormat="1" ht="22.5" customHeight="1" x14ac:dyDescent="0.25">
      <c r="A981" t="s">
        <v>4051</v>
      </c>
      <c r="B981" s="522" t="s">
        <v>4052</v>
      </c>
      <c r="C981" s="523">
        <v>1</v>
      </c>
      <c r="D981" s="524" t="s">
        <v>4053</v>
      </c>
      <c r="E981" s="524" t="s">
        <v>4054</v>
      </c>
      <c r="F981" s="525" t="s">
        <v>3222</v>
      </c>
      <c r="G981" s="525" t="s">
        <v>3223</v>
      </c>
      <c r="H981" s="350" t="s">
        <v>259</v>
      </c>
      <c r="I981" s="351" t="s">
        <v>4055</v>
      </c>
      <c r="J981" s="409" t="s">
        <v>3227</v>
      </c>
      <c r="K981" s="410" t="s">
        <v>3228</v>
      </c>
      <c r="L981" s="329">
        <f>CONTINUA!BV981</f>
        <v>0</v>
      </c>
      <c r="M981" s="329">
        <f>CONTINUA!BW981</f>
        <v>0</v>
      </c>
      <c r="N981" s="657"/>
      <c r="O981" s="658" t="s">
        <v>4249</v>
      </c>
      <c r="P981" s="659" t="s">
        <v>206</v>
      </c>
      <c r="Q981" s="400"/>
      <c r="R981" s="401"/>
      <c r="S981" s="400"/>
      <c r="T981" s="401"/>
      <c r="U981" s="400"/>
      <c r="V981" s="401"/>
      <c r="W981" s="400"/>
      <c r="X981" s="401"/>
      <c r="Y981" s="400"/>
      <c r="Z981" s="401"/>
      <c r="AA981" s="400"/>
      <c r="AB981" s="401"/>
      <c r="AC981" s="400"/>
      <c r="AD981" s="401"/>
      <c r="AE981" s="400"/>
      <c r="AF981" s="401"/>
      <c r="AG981" s="400"/>
      <c r="AH981" s="401"/>
      <c r="AI981" s="400"/>
      <c r="AJ981" s="401"/>
      <c r="AK981" s="400"/>
      <c r="AL981" s="401"/>
      <c r="AM981" s="400"/>
      <c r="AN981" s="401"/>
      <c r="AO981" s="400"/>
      <c r="AP981" s="401"/>
      <c r="AQ981" s="400"/>
      <c r="AR981" s="401"/>
      <c r="AS981" s="400"/>
      <c r="AT981" s="401"/>
      <c r="AU981" s="400"/>
      <c r="AV981" s="401"/>
      <c r="AW981" s="400"/>
      <c r="AX981" s="401"/>
      <c r="AY981" s="400"/>
      <c r="AZ981" s="401"/>
      <c r="BA981" s="400"/>
      <c r="BB981" s="401"/>
      <c r="BC981" s="400"/>
      <c r="BD981" s="401"/>
      <c r="BE981" s="400"/>
      <c r="BF981" s="401"/>
      <c r="BG981" s="400"/>
      <c r="BH981" s="401"/>
      <c r="BI981" s="400"/>
      <c r="BJ981" s="401"/>
      <c r="BK981" s="400"/>
      <c r="BL981" s="401"/>
      <c r="BM981" s="400"/>
      <c r="BN981" s="401"/>
      <c r="BO981" s="400"/>
      <c r="BP981" s="401"/>
      <c r="BQ981" s="400"/>
      <c r="BR981" s="401"/>
      <c r="BS981" s="400"/>
      <c r="BT981" s="401"/>
      <c r="BU981" s="400"/>
      <c r="BV981" s="401"/>
      <c r="BW981" s="400"/>
      <c r="BX981" s="401"/>
      <c r="BY981" s="400"/>
      <c r="BZ981" s="401"/>
      <c r="CA981" s="400"/>
      <c r="CB981" s="401"/>
      <c r="CC981" s="400"/>
      <c r="CD981" s="401"/>
      <c r="CE981" s="400"/>
      <c r="CF981" s="401"/>
      <c r="CG981" s="400"/>
      <c r="CH981" s="401"/>
      <c r="CI981" s="400"/>
      <c r="CJ981" s="401"/>
      <c r="CK981" s="400"/>
      <c r="CL981" s="401"/>
      <c r="CM981" s="400"/>
      <c r="CN981" s="401"/>
      <c r="CO981" s="400"/>
      <c r="CP981" s="401"/>
      <c r="CQ981" s="400"/>
      <c r="CR981" s="401"/>
      <c r="CS981" s="400"/>
      <c r="CT981" s="401"/>
      <c r="CU981" s="400"/>
      <c r="CV981" s="401"/>
      <c r="CW981" s="400"/>
      <c r="CX981" s="401"/>
      <c r="CY981" s="400"/>
      <c r="CZ981" s="401"/>
      <c r="DA981" s="400"/>
      <c r="DB981" s="401"/>
      <c r="DC981" s="400"/>
      <c r="DD981" s="401"/>
      <c r="DE981" s="400"/>
      <c r="DF981" s="401"/>
      <c r="DG981" s="400"/>
      <c r="DH981" s="401"/>
      <c r="DI981" s="400"/>
      <c r="DJ981" s="401"/>
      <c r="DK981" s="400"/>
      <c r="DL981" s="401"/>
      <c r="DM981" s="400"/>
      <c r="DN981" s="401"/>
      <c r="DO981" s="400"/>
      <c r="DP981" s="401"/>
      <c r="DQ981" s="400"/>
      <c r="DR981" s="401"/>
      <c r="DS981" s="400"/>
      <c r="DT981" s="401"/>
      <c r="DU981" s="400"/>
      <c r="DV981" s="401"/>
      <c r="DW981" s="400"/>
      <c r="DX981" s="401"/>
      <c r="DY981" s="400"/>
      <c r="DZ981" s="401"/>
      <c r="EA981" s="400"/>
      <c r="EB981" s="401"/>
      <c r="EC981" s="400"/>
      <c r="ED981" s="401"/>
      <c r="EE981" s="400"/>
      <c r="EF981" s="401"/>
      <c r="EG981" s="400"/>
      <c r="EH981" s="401"/>
      <c r="EI981" s="400"/>
      <c r="EJ981" s="447"/>
      <c r="EK981" s="510"/>
      <c r="EL981" s="513"/>
      <c r="EM981" s="520"/>
      <c r="EN981" s="520"/>
      <c r="EO981" s="520"/>
      <c r="EP981" s="171">
        <f t="shared" si="1102"/>
        <v>0</v>
      </c>
      <c r="EQ981" s="171">
        <f t="shared" si="1103"/>
        <v>0</v>
      </c>
      <c r="ER981" s="171">
        <f t="shared" si="1104"/>
        <v>0</v>
      </c>
      <c r="ES981" s="171">
        <f t="shared" si="1105"/>
        <v>0</v>
      </c>
      <c r="ET981" s="171">
        <f t="shared" si="1106"/>
        <v>0</v>
      </c>
      <c r="EU981" s="171">
        <f t="shared" si="1107"/>
        <v>0</v>
      </c>
      <c r="EV981" s="172">
        <f t="shared" si="1108"/>
        <v>0</v>
      </c>
      <c r="EW981" s="367">
        <f>IF(C981=4,IF(MAX(Q981:EJ983)&gt;0,(Especiall/30*(IF(($G981-$F981)=($G$5-$F$5),30,IF(DAY($G981)=31,($G981-$F981),($G981-$F981)+1)))),0),0)</f>
        <v>0</v>
      </c>
      <c r="EX981" s="248">
        <f t="shared" ref="EX981:EX984" si="1120">FF981</f>
        <v>15967.580000000002</v>
      </c>
      <c r="EY981" s="174">
        <f>(L981*regular)+(M981*Cadeirantee)</f>
        <v>0</v>
      </c>
      <c r="EZ981" s="249">
        <f>SUMIF(FG981:GJ981,"&gt;0")</f>
        <v>0</v>
      </c>
      <c r="FA981" s="249">
        <f>SUMIF(FG981:GJ981,"&lt;0")+SUMIF(GN981:HP981,"&lt;0")</f>
        <v>-115.56900000000002</v>
      </c>
      <c r="FB981" s="174">
        <v>0</v>
      </c>
      <c r="FC981" s="175">
        <f>N981*km*'VALORES TABELA'!$B$13</f>
        <v>0</v>
      </c>
      <c r="FD981" s="250">
        <f>GL981</f>
        <v>0</v>
      </c>
      <c r="FE981" s="176">
        <f>(EW981+EW982+EW983+EW984+EX981+EX982+EX983+EX984+EY981+EY982+EY983+EY984+EY985+EZ981+EZ982+EZ983+EZ984+FA981+FA982+FA983+FA984+FC981+FC982+FC983+FC984+HY981-HZ981-IA981+FD981+FD982+FD983+FD984+FB985)</f>
        <v>15852.011000000002</v>
      </c>
      <c r="FF981" s="177">
        <f>IF(C981=4,SUM(Q981+Q982+Q983+S981+S982+S983)*Percapita/30*FF$4+(R981+R982+R983+T981+T982+T983)*Cadeirante/30*FF$4,IF(C981=3,IF(Q984+S984=10,Fixo/30*FF$4+(Q981+Q982+Q983+S981+S982+S983)*Percapita/30*FF$4+(R984+T984)*Cadeirante/30*FF$4,IF(Q984+S984&lt;=9,(Q984+S984)*Crechee/30*FF$4)+(R984+T984)*Cadeirante/30*FF$4+(Q981+Q982+Q983+S981+S982+S983)*Percapita/30*FF$4)+IF(Q984+S984&gt;=11,Fixo/30*FF$4+(Q984+S984-10)*Crechee/30*FF$4,0),IF(C981=2,IF(R981+R982+R983+R984+T981+T982+T983+T984=1,Cadeirante/30*FF$4,IF(R981+R982+R983+R984+T981+T982+T983+T984=2,Fixo/30*FF$4,IF(R981+R982+R983+R984+T981+T982+T983+T984&gt;2,Fixo/30*FF$4+(R981+R982+R983+R984+T981+T982+T983+T984-2)*Cadeirante/30*FF$4)))+(Q981+Q982+Q983+S981+S982+S983)*Percapita/30*FF$4+(Q984+S984)*Crechee/30*FF$4,IF(C981=1,IF(Q981+Q982+Q983+R981+R982+R983+S981+S982+S983+T981+T982+T983&lt;=15,(Q981+Q982+Q983+S981+S982+S983)*Percapita/30*FF$4,IF(Q981+Q982+Q983+R981+R982+R983+S981+S982+S983+T981+T982+T983&gt;=16,Fixo/30*FF$4+(Q981+Q982+Q983+R981+R982+R983+S981+S982+S983+T981+T982-16)*Percapita/30*FF$4))))))</f>
        <v>15967.580000000002</v>
      </c>
      <c r="FG981" s="177">
        <f>IF(C981=4,SUM(U981+U982+U983+W981+W982+W983)*Percapita/30*FG$4+(V981+V982+V983+X981+X982+X983)*Cadeirante/30*FG$4,IF(C981=3,IF(U984+W984=10,Fixo/30*FG$4+(U981+U982+U983+W981+W982+W983)*Percapita/30*FG$4+(V984+X984)*Cadeirante/30*FG$4,IF(U984+W984&lt;=9,(U984+W984)*Crechee/30*FG$4)+(V984+X984)*Cadeirante/30*FG$4+(U981+U982+U983+W981+W982+W983)*Percapita/30*FG$4)+IF(U984+W984&gt;=11,Fixo/30*FG$4+(U984+W984-10)*Crechee/30*FG$4,0),IF(C981=2,IF(V981+V982+V983+V984+X981+X982+X983+X984=1,Cadeirante/30*FG$4,IF(V981+V982+V983+V984+X981+X982+X983+X984=2,Fixo/30*FG$4,IF(V981+V982+V983+V984+X981+X982+X983+X984&gt;2,Fixo/30*FG$4+(V981+V982+V983+V984+X981+X982+X983+X984-2)*Cadeirante/30*FG$4)))+(U981+U982+U983+W981+W982+W983)*Percapita/30*FG$4+(U984+W984)*Crechee/30*FG$4,IF(C981=1,IF(U981+U982+U983+V981+V982+V983+W981+W982+W983+X981+X982+X983&lt;=15,(U981+U982+U983+W981+W982+W983)*Percapita/30*FG$4,IF(U981+U982+U983+V981+V982+V983+W981+W982+W983+X981+X982+X983&gt;=16,Fixo/30*FG$4+(U981+U982+U983+V981+V982+V983+W981+W982+W983+X981+X982-16)*Percapita/30*FG$4))))))</f>
        <v>0</v>
      </c>
      <c r="FH981" s="177">
        <f>IF(C981=4,SUM(Y981+Y982+Y983+AA981+AA982+AA983)*Percapita/30*FH$4+(Z981+Z982+Z983+AB981+AB982+AB983)*Cadeirante/30*FH$4,IF(C981=3,IF(Y984+AA984=10,Fixo/30*FH$4+(Y981+Y982+Y983+AA981+AA982+AA983)*Percapita/30*FH$4+(Z984+AB984)*Cadeirante/30*FH$4,IF(Y984+AA984&lt;=9,(Y984+AA984)*Crechee/30*FH$4)+(Z984+AB984)*Cadeirante/30*FH$4+(Y981+Y982+Y983+AA981+AA982+AA983)*Percapita/30*FH$4)+IF(Y984+AA984&gt;=11,Fixo/30*FH$4+(Y984+AA984-10)*Crechee/30*FH$4,0),IF(C981=2,IF(Z981+Z982+Z983+Z984+AB981+AB982+AB983+AB984=1,Cadeirante/30*FH$4,IF(Z981+Z982+Z983+Z984+AB981+AB982+AB983+AB984=2,Fixo/30*FH$4,IF(Z981+Z982+Z983+Z984+AB981+AB982+AB983+AB984&gt;2,Fixo/30*FH$4+(Z981+Z982+Z983+Z984+AB981+AB982+AB983+AB984-2)*Cadeirante/30*FH$4)))+(Y981+Y982+Y983+AA981+AA982+AA983)*Percapita/30*FH$4+(Y984+AA984)*Crechee/30*FH$4,IF(C981=1,IF(Y981+Y982+Y983+Z981+Z982+Z983+AA981+AA982+AA983+AB981+AB982+AB983&lt;=15,(Y981+Y982+Y983+AA981+AA982+AA983)*Percapita/30*FH$4,IF(Y981+Y982+Y983+Z981+Z982+Z983+AA981+AA982+AA983+AB981+AB982+AB983&gt;=16,Fixo/30*FH$4+(Y981+Y982+Y983+Z981+Z982+Z983+AA981+AA982+AA983+AB981+AB982-16)*Percapita/30*FH$4))))))</f>
        <v>0</v>
      </c>
      <c r="FI981" s="177">
        <f>IF(C981=4,SUM(AC981+AC982+AC983+AE981+AE982+AE983)*Percapita/30*FI$4+(AD981+AD982+AD983+AF981+AF982+AF983)*Cadeirante/30*FI$4,IF(C981=3,IF(AC984+AE984=10,Fixo/30*FI$4+(AC981+AC982+AC983+AE981+AE982+AE983)*Percapita/30*FI$4+(AD984+AF984)*Cadeirante/30*FI$4,IF(AC984+AE984&lt;=9,(AC984+AE984)*Crechee/30*FI$4)+(AD984+AF984)*Cadeirante/30*FI$4+(AC981+AC982+AC983+AE981+AE982+AE983)*Percapita/30*FI$4)+IF(AC984+AE984&gt;=11,Fixo/30*FI$4+(AC984+AE984-10)*Crechee/30*FI$4,0),IF(C981=2,IF(AD981+AD982+AD983+AD984+AF981+AF982+AF983+AF984=1,Cadeirante/30*FI$4,IF(AD981+AD982+AD983+AD984+AF981+AF982+AF983+AF984=2,Fixo/30*FI$4,IF(AD981+AD982+AD983+AD984+AF981+AF982+AF983+AF984&gt;2,Fixo/30*FI$4+(AD981+AD982+AD983+AD984+AF981+AF982+AF983+AF984-2)*Cadeirante/30*FI$4)))+(AC981+AC982+AC983+AE981+AE982+AE983)*Percapita/30*FI$4+(AC984+AE984)*Crechee/30*FI$4,IF(C981=1,IF(AC981+AC982+AC983+AD981+AD982+AD983+AE981+AE982+AE983+AF981+AF982+AF983&lt;=15,(AC981+AC982+AC983+AE981+AE982+AE983)*Percapita/30*FI$4,IF(AC981+AC982+AC983+AD981+AD982+AD983+AE981+AE982+AE983+AF981+AF982+AF983&gt;=16,Fixo/30*FI$4+(AC981+AC982+AC983+AD981+AD982+AD983+AE981+AE982+AE983+AF981+AF982-16)*Percapita/30*FI$4))))))</f>
        <v>0</v>
      </c>
      <c r="FJ981" s="177">
        <f>IF(C981=4,SUM(AG981+AG982+AG983+AI981+AI982+AI983)*Percapita/30*FJ$4+(AH981+AH982+AH983+AJ981+AJ982+AJ983)*Cadeirante/30*FJ$4,IF(C981=3,IF(AG984+AI984=10,Fixo/30*FJ$4+(AG981+AG982+AG983+AI981+AI982+AI983)*Percapita/30*FJ$4+(AH984+AJ984)*Cadeirante/30*FJ$4,IF(AG984+AI984&lt;=9,(AG984+AI984)*Crechee/30*FJ$4)+(AH984+AJ984)*Cadeirante/30*FJ$4+(AG981+AG982+AG983+AI981+AI982+AI983)*Percapita/30*FJ$4)+IF(AG984+AI984&gt;=11,Fixo/30*FJ$4+(AG984+AI984-10)*Crechee/30*FJ$4,0),IF(C981=2,IF(AH981+AH982+AH983+AH984+AJ981+AJ982+AJ983+AJ984=1,Cadeirante/30*FJ$4,IF(AH981+AH982+AH983+AH984+AJ981+AJ982+AJ983+AJ984=2,Fixo/30*FJ$4,IF(AH981+AH982+AH983+AH984+AJ981+AJ982+AJ983+AJ984&gt;2,Fixo/30*FJ$4+(AH981+AH982+AH983+AH984+AJ981+AJ982+AJ983+AJ984-2)*Cadeirante/30*FJ$4)))+(AG981+AG982+AG983+AI981+AI982+AI983)*Percapita/30*FJ$4+(AG984+AI984)*Crechee/30*FJ$4,IF(C981=1,IF(AG981+AG982+AG983+AH981+AH982+AH983+AI981+AI982+AI983+AJ981+AJ982+AJ983&lt;=15,(AG981+AG982+AG983+AI981+AI982+AI983)*Percapita/30*FJ$4,IF(AG981+AG982+AG983+AH981+AH982+AH983+AI981+AI982+AI983+AJ981+AJ982+AJ983&gt;=16,Fixo/30*FJ$4+(AG981+AG982+AG983+AH981+AH982+AH983+AI981+AI982+AI983+AJ981+AJ982-16)*Percapita/30*FJ$4))))))</f>
        <v>0</v>
      </c>
      <c r="FK981" s="177">
        <f>IF(C981=4,SUM(AK981+AK982+AK983+AM981+AM982+AM983)*Percapita/30*FK$4+(AL981+AL982+AL983+AN981+AN982+AN983)*Cadeirante/30*FK$4,IF(C981=3,IF(AK984+AM984=10,Fixo/30*FK$4+(AK981+AK982+AK983+AM981+AM982+AM983)*Percapita/30*FK$4+(AL984+AN984)*Cadeirante/30*FK$4,IF(AK984+AM984&lt;=9,(AK984+AM984)*Crechee/30*FK$4)+(AL984+AN984)*Cadeirante/30*FK$4+(AK981+AK982+AK983+AM981+AM982+AM983)*Percapita/30*FK$4)+IF(AK984+AM984&gt;=11,Fixo/30*FK$4+(AK984+AM984-10)*Crechee/30*FK$4,0),IF(C981=2,IF(AL981+AL982+AL983+AL984+AN981+AN982+AN983+AN984=1,Cadeirante/30*FK$4,IF(AL981+AL982+AL983+AL984+AN981+AN982+AN983+AN984=2,Fixo/30*FK$4,IF(AL981+AL982+AL983+AL984+AN981+AN982+AN983+AN984&gt;2,Fixo/30*FK$4+(AL981+AL982+AL983+AL984+AN981+AN982+AN983+AN984-2)*Cadeirante/30*FK$4)))+(AK981+AK982+AK983+AM981+AM982+AM983)*Percapita/30*FK$4+(AK984+AM984)*Crechee/30*FK$4,IF(C981=1,IF(AK981+AK982+AK983+AL981+AL982+AL983+AM981+AM982+AM983+AN981+AN982+AN983&lt;=15,(AK981+AK982+AK983+AM981+AM982+AM983)*Percapita/30*FK$4,IF(AK981+AK982+AK983+AL981+AL982+AL983+AM981+AM982+AM983+AN981+AN982+AN983&gt;=16,Fixo/30*FK$4+(AK981+AK982+AK983+AL981+AL982+AL983+AM981+AM982+AM983+AN981+AN982-16)*Percapita/30*FK$4))))))</f>
        <v>0</v>
      </c>
      <c r="FL981" s="177">
        <f>IF(C981=4,SUM(AO981+AO982+AO983+AQ981+AQ982+AQ983)*Percapita/30*FL$4+(AP981+AP982+AP983+AR981+AR982+AR983)*Cadeirante/30*FL$4,IF(C981=3,IF(AO984+AQ984=10,Fixo/30*FL$4+(AO981+AO982+AO983+AQ981+AQ982+AQ983)*Percapita/30*FL$4+(AP984+AR984)*Cadeirante/30*FL$4,IF(AO984+AQ984&lt;=9,(AO984+AQ984)*Crechee/30*FL$4)+(AP984+AR984)*Cadeirante/30*FL$4+(AO981+AO982+AO983+AQ981+AQ982+AQ983)*Percapita/30*FL$4)+IF(AO984+AQ984&gt;=11,Fixo/30*FL$4+(AO984+AQ984-10)*Crechee/30*FL$4,0),IF(C981=2,IF(AP981+AP982+AP983+AP984+AR981+AR982+AR983+AR984=1,Cadeirante/30*FL$4,IF(AP981+AP982+AP983+AP984+AR981+AR982+AR983+AR984=2,Fixo/30*FL$4,IF(AP981+AP982+AP983+AP984+AR981+AR982+AR983+AR984&gt;2,Fixo/30*FL$4+(AP981+AP982+AP983+AP984+AR981+AR982+AR983+AR984-2)*Cadeirante/30*FL$4)))+(AO981+AO982+AO983+AQ981+AQ982+AQ983)*Percapita/30*FL$4+(AO984+AQ984)*Crechee/30*FL$4,IF(C981=1,IF(AO981+AO982+AO983+AP981+AP982+AP983+AQ981+AQ982+AQ983+AR981+AR982+AR983&lt;=15,(AO981+AO982+AO983+AQ981+AQ982+AQ983)*Percapita/30*FL$4,IF(AO981+AO982+AO983+AP981+AP982+AP983+AQ981+AQ982+AQ983+AR981+AR982+AR983&gt;=16,Fixo/30*FL$4+(AO981+AO982+AO983+AP981+AP982+AP983+AQ981+AQ982+AQ983+AR981+AR982-16)*Percapita/30*FL$4))))))</f>
        <v>0</v>
      </c>
      <c r="FM981" s="177">
        <f>IF(C981=4,SUM(AS981+AS982+AS983+AU981+AU982+AU983)*Percapita/30*FM$4+(AT981+AT982+AT983+AV981+AV982+AV983)*Cadeirante/30*FM$4,IF(C981=3,IF(AS984+AU984=10,Fixo/30*FM$4+(AS981+AS982+AS983+AU981+AU982+AU983)*Percapita/30*FM$4+(AT984+AV984)*Cadeirante/30*FM$4,IF(AS984+AU984&lt;=9,(AS984+AU984)*Crechee/30*FM$4)+(AT984+AV984)*Cadeirante/30*FM$4+(AS981+AS982+AS983+AU981+AU982+AU983)*Percapita/30*FM$4)+IF(AS984+AU984&gt;=11,Fixo/30*FM$4+(AS984+AU984-10)*Crechee/30*FM$4,0),IF(C981=2,IF(AT981+AT982+AT983+AT984+AV981+AV982+AV983+AV984=1,Cadeirante/30*FM$4,IF(AT981+AT982+AT983+AT984+AV981+AV982+AV983+AV984=2,Fixo/30*FM$4,IF(AT981+AT982+AT983+AT984+AV981+AV982+AV983+AV984&gt;2,Fixo/30*FM$4+(AT981+AT982+AT983+AT984+AV981+AV982+AV983+AV984-2)*Cadeirante/30*FM$4)))+(AS981+AS982+AS983+AU981+AU982+AU983)*Percapita/30*FM$4+(AS984+AU984)*Crechee/30*FM$4,IF(C981=1,IF(AS981+AS982+AS983+AT981+AT982+AT983+AU981+AU982+AU983+AV981+AV982+AV983&lt;=15,(AS981+AS982+AS983+AU981+AU982+AU983)*Percapita/30*FM$4,IF(AS981+AS982+AS983+AT981+AT982+AT983+AU981+AU982+AU983+AV981+AV982+AV983&gt;=16,Fixo/30*FM$4+(AS981+AS982+AS983+AT981+AT982+AT983+AU981+AU982+AU983+AV981+AV982-16)*Percapita/30*FM$4))))))</f>
        <v>0</v>
      </c>
      <c r="FN981" s="177">
        <f>IF(C981=4,SUM(AW981+AW982+AW983+AY981+AY982+AY983)*Percapita/30*FN$4+(AX981+AX982+AX983+AZ981+AZ982+AZ983)*Cadeirante/30*FN$4,IF(C981=3,IF(AW984+AY984=10,Fixo/30*FN$4+(AW981+AW982+AW983+AY981+AY982+AY983)*Percapita/30*FN$4+(AX984+AZ984)*Cadeirante/30*FN$4,IF(AW984+AY984&lt;=9,(AW984+AY984)*Crechee/30*FN$4)+(AX984+AZ984)*Cadeirante/30*FN$4+(AW981+AW982+AW983+AY981+AY982+AY983)*Percapita/30*FN$4)+IF(AW984+AY984&gt;=11,Fixo/30*FN$4+(AW984+AY984-10)*Crechee/30*FN$4,0),IF(C981=2,IF(AX981+AX982+AX983+AX984+AZ981+AZ982+AZ983+AZ984=1,Cadeirante/30*FN$4,IF(AX981+AX982+AX983+AX984+AZ981+AZ982+AZ983+AZ984=2,Fixo/30*FN$4,IF(AX981+AX982+AX983+AX984+AZ981+AZ982+AZ983+AZ984&gt;2,Fixo/30*FN$4+(AX981+AX982+AX983+AX984+AZ981+AZ982+AZ983+AZ984-2)*Cadeirante/30*FN$4)))+(AW981+AW982+AW983+AY981+AY982+AY983)*Percapita/30*FN$4+(AW984+AY984)*Crechee/30*FN$4,IF(C981=1,IF(AW981+AW982+AW983+AX981+AX982+AX983+AY981+AY982+AY983+AZ981+AZ982+AZ983&lt;=15,(AW981+AW982+AW983+AY981+AY982+AY983)*Percapita/30*FN$4,IF(AW981+AW982+AW983+AX981+AX982+AX983+AY981+AY982+AY983+AZ981+AZ982+AZ983&gt;=16,Fixo/30*FN$4+(AW981+AW982+AW983+AX981+AX982+AX983+AY981+AY982+AY983+AZ981+AZ982-16)*Percapita/30*FN$4))))))</f>
        <v>0</v>
      </c>
      <c r="FO981" s="177">
        <f>IF(C981=4,SUM(BA981+BA982+BA983+BC981+BC982+BC983)*Percapita/30*FO$4+(BB981+BB982+BB983+BD981+BD982+BD983)*Cadeirante/30*FO$4,IF(C981=3,IF(BA984+BC984=10,Fixo/30*FO$4+(BA981+BA982+BA983+BC981+BC982+BC983)*Percapita/30*FO$4+(BB984+BD984)*Cadeirante/30*FO$4,IF(BA984+BC984&lt;=9,(BA984+BC984)*Crechee/30*FO$4)+(BB984+BD984)*Cadeirante/30*FO$4+(BA981+BA982+BA983+BC981+BC982+BC983)*Percapita/30*FO$4)+IF(BA984+BC984&gt;=11,Fixo/30*FO$4+(BA984+BC984-10)*Crechee/30*FO$4,0),IF(C981=2,IF(BB981+BB982+BB983+BB984+BD981+BD982+BD983+BD984=1,Cadeirante/30*FO$4,IF(BB981+BB982+BB983+BB984+BD981+BD982+BD983+BD984=2,Fixo/30*FO$4,IF(BB981+BB982+BB983+BB984+BD981+BD982+BD983+BD984&gt;2,Fixo/30*FO$4+(BB981+BB982+BB983+BB984+BD981+BD982+BD983+BD984-2)*Cadeirante/30*FO$4)))+(BA981+BA982+BA983+BC981+BC982+BC983)*Percapita/30*FO$4+(BA984+BC984)*Crechee/30*FO$4,IF(C981=1,IF(BA981+BA982+BA983+BB981+BB982+BB983+BC981+BC982+BC983+BD981+BD982+BD983&lt;=15,(BA981+BA982+BA983+BC981+BC982+BC983)*Percapita/30*FO$4,IF(BA981+BA982+BA983+BB981+BB982+BB983+BC981+BC982+BC983+BD981+BD982+BD983&gt;=16,Fixo/30*FO$4+(BA981+BA982+BA983+BB981+BB982+BB983+BC981+BC982+BC983+BD981+BD982-16)*Percapita/30*FO$4))))))</f>
        <v>0</v>
      </c>
      <c r="FP981" s="177">
        <f>IF(C981=4,SUM(BE981+BE982+BE983+BG981+BG982+BG983)*Percapita/30*FP$4+(BF981+BF982+BF983+BH981+BH982+BH983)*Cadeirante/30*FP$4,IF(C981=3,IF(BE984+BG984=10,Fixo/30*FP$4+(BE981+BE982+BE983+BG981+BG982+BG983)*Percapita/30*FP$4+(BF984+BH984)*Cadeirante/30*FP$4,IF(BE984+BG984&lt;=9,(BE984+BG984)*Crechee/30*FP$4)+(BF984+BH984)*Cadeirante/30*FP$4+(BE981+BE982+BE983+BG981+BG982+BG983)*Percapita/30*FP$4)+IF(BE984+BG984&gt;=11,Fixo/30*FP$4+(BE984+BG984-10)*Crechee/30*FP$4,0),IF(C981=2,IF(BF981+BF982+BF983+BF984+BH981+BH982+BH983+BH984=1,Cadeirante/30*FP$4,IF(BF981+BF982+BF983+BF984+BH981+BH982+BH983+BH984=2,Fixo/30*FP$4,IF(BF981+BF982+BF983+BF984+BH981+BH982+BH983+BH984&gt;2,Fixo/30*FP$4+(BF981+BF982+BF983+BF984+BH981+BH982+BH983+BH984-2)*Cadeirante/30*FP$4)))+(BE981+BE982+BE983+BG981+BG982+BG983)*Percapita/30*FP$4+(BE984+BG984)*Crechee/30*FP$4,IF(C981=1,IF(BE981+BE982+BE983+BF981+BF982+BF983+BG981+BG982+BG983+BH981+BH982+BH983&lt;=15,(BE981+BE982+BE983+BG981+BG982+BG983)*Percapita/30*FP$4,IF(BE981+BE982+BE983+BF981+BF982+BF983+BG981+BG982+BG983+BH981+BH982+BH983&gt;=16,Fixo/30*FP$4+(BE981+BE982+BE983+BF981+BF982+BF983+BG981+BG982+BG983+BH981+BH982-16)*Percapita/30*FP$4))))))</f>
        <v>0</v>
      </c>
      <c r="FQ981" s="177">
        <f>IF(C981=4,SUM(BI981+BI982+BI983+BK981+BK982+BK983)*Percapita/30*FQ$4+(BJ981+BJ982+BJ983+BL981+BL982+BL983)*Cadeirante/30*FQ$4,IF(C981=3,IF(BI984+BK984=10,Fixo/30*FQ$4+(BI981+BI982+BI983+BK981+BK982+BK983)*Percapita/30*FQ$4+(BJ984+BL984)*Cadeirante/30*FQ$4,IF(BI984+BK984&lt;=9,(BI984+BK984)*Crechee/30*FQ$4)+(BJ984+BL984)*Cadeirante/30*FQ$4+(BI981+BI982+BI983+BK981+BK982+BK983)*Percapita/30*FQ$4)+IF(BI984+BK984&gt;=11,Fixo/30*FQ$4+(BI984+BK984-10)*Crechee/30*FQ$4,0),IF(C981=2,IF(BJ981+BJ982+BJ983+BJ984+BL981+BL982+BL983+BL984=1,Cadeirante/30*FQ$4,IF(BJ981+BJ982+BJ983+BJ984+BL981+BL982+BL983+BL984=2,Fixo/30*FQ$4,IF(BJ981+BJ982+BJ983+BJ984+BL981+BL982+BL983+BL984&gt;2,Fixo/30*FQ$4+(BJ981+BJ982+BJ983+BJ984+BL981+BL982+BL983+BL984-2)*Cadeirante/30*FQ$4)))+(BI981+BI982+BI983+BK981+BK982+BK983)*Percapita/30*FQ$4+(BI984+BK984)*Crechee/30*FQ$4,IF(C981=1,IF(BI981+BI982+BI983+BJ981+BJ982+BJ983+BK981+BK982+BK983+BL981+BL982+BL983&lt;=15,(BI981+BI982+BI983+BK981+BK982+BK983)*Percapita/30*FQ$4,IF(BI981+BI982+BI983+BJ981+BJ982+BJ983+BK981+BK982+BK983+BL981+BL982+BL983&gt;=16,Fixo/30*FQ$4+(BI981+BI982+BI983+BJ981+BJ982+BJ983+BK981+BK982+BK983+BL981+BL982-16)*Percapita/30*FQ$4))))))</f>
        <v>0</v>
      </c>
      <c r="FR981" s="177">
        <f>IF(C981=4,SUM(BM981+BM982+BM983+BO981+BO982+BO983)*Percapita/30*FR$4+(BN981+BN982+BN983+BP981+BP982+BP983)*Cadeirante/30*FR$4,IF(C981=3,IF(BM984+BO984=10,Fixo/30*FR$4+(BM981+BM982+BM983+BO981+BO982+BO983)*Percapita/30*FR$4+(BN984+BP984)*Cadeirante/30*FR$4,IF(BM984+BO984&lt;=9,(BM984+BO984)*Crechee/30*FR$4)+(BN984+BP984)*Cadeirante/30*FR$4+(BM981+BM982+BM983+BO981+BO982+BO983)*Percapita/30*FR$4)+IF(BM984+BO984&gt;=11,Fixo/30*FR$4+(BM984+BO984-10)*Crechee/30*FR$4,0),IF(C981=2,IF(BN981+BN982+BN983+BN984+BP981+BP982+BP983+BP984=1,Cadeirante/30*FR$4,IF(BN981+BN982+BN983+BN984+BP981+BP982+BP983+BP984=2,Fixo/30*FR$4,IF(BN981+BN982+BN983+BN984+BP981+BP982+BP983+BP984&gt;2,Fixo/30*FR$4+(BN981+BN982+BN983+BN984+BP981+BP982+BP983+BP984-2)*Cadeirante/30*FR$4)))+(BM981+BM982+BM983+BO981+BO982+BO983)*Percapita/30*FR$4+(BM984+BO984)*Crechee/30*FR$4,IF(C981=1,IF(BM981+BM982+BM983+BN981+BN982+BN983+BO981+BO982+BO983+BP981+BP982+BP983&lt;=15,(BM981+BM982+BM983+BO981+BO982+BO983)*Percapita/30*FR$4,IF(BM981+BM982+BM983+BN981+BN982+BN983+BO981+BO982+BO983+BP981+BP982+BP983&gt;=16,Fixo/30*FR$4+(BM981+BM982+BM983+BN981+BN982+BN983+BO981+BO982+BO983+BP981+BP982-16)*Percapita/30*FR$4))))))</f>
        <v>0</v>
      </c>
      <c r="FS981" s="177">
        <f>IF(C981=4,SUM(BQ981+BQ982+BQ983+BS981+BS982+BS983)*Percapita/30*FS$4+(BR981+BR982+BR983+BT981+BT982+BT983)*Cadeirante/30*FS$4,IF(C981=3,IF(BQ984+BS984=10,Fixo/30*FS$4+(BQ981+BQ982+BQ983+BS981+BS982+BS983)*Percapita/30*FS$4+(BR984+BT984)*Cadeirante/30*FS$4,IF(BQ984+BS984&lt;=9,(BQ984+BS984)*Crechee/30*FS$4)+(BR984+BT984)*Cadeirante/30*FS$4+(BQ981+BQ982+BQ983+BS981+BS982+BS983)*Percapita/30*FS$4)+IF(BQ984+BS984&gt;=11,Fixo/30*FS$4+(BQ984+BS984-10)*Crechee/30*FS$4,0),IF(C981=2,IF(BR981+BR982+BR983+BR984+BT981+BT982+BT983+BT984=1,Cadeirante/30*FS$4,IF(BR981+BR982+BR983+BR984+BT981+BT982+BT983+BT984=2,Fixo/30*FS$4,IF(BR981+BR982+BR983+BR984+BT981+BT982+BT983+BT984&gt;2,Fixo/30*FS$4+(BR981+BR982+BR983+BR984+BT981+BT982+BT983+BT984-2)*Cadeirante/30*FS$4)))+(BQ981+BQ982+BQ983+BS981+BS982+BS983)*Percapita/30*FS$4+(BQ984+BS984)*Crechee/30*FS$4,IF(C981=1,IF(BQ981+BQ982+BQ983+BR981+BR982+BR983+BS981+BS982+BS983+BT981+BT982+BT983&lt;=15,(BQ981+BQ982+BQ983+BS981+BS982+BS983)*Percapita/30*FS$4,IF(BQ981+BQ982+BQ983+BR981+BR982+BR983+BS981+BS982+BS983+BT981+BT982+BT983&gt;=16,Fixo/30*FS$4+(BQ981+BQ982+BQ983+BR981+BR982+BR983+BS981+BS982+BS983+BT981+BT982-16)*Percapita/30*FS$4))))))</f>
        <v>0</v>
      </c>
      <c r="FT981" s="177">
        <f>IF(C981=4,SUM(BU981+BU982+BU983+BW981+BW982+BW983)*Percapita/30*FT$4+(BV981+BV982+BV983+BX981+BX982+BX983)*Cadeirante/30*FT$4,IF(C981=3,IF(BU984+BW984=10,Fixo/30*FT$4+(BU981+BU982+BU983+BW981+BW982+BW983)*Percapita/30*FT$4+(BV984+BX984)*Cadeirante/30*FT$4,IF(BU984+BW984&lt;=9,(BU984+BW984)*Crechee/30*FT$4)+(BV984+BX984)*Cadeirante/30*FT$4+(BU981+BU982+BU983+BW981+BW982+BW983)*Percapita/30*FT$4)+IF(BU984+BW984&gt;=11,Fixo/30*FT$4+(BU984+BW984-10)*Crechee/30*FT$4,0),IF(C981=2,IF(BV981+BV982+BV983+BV984+BX981+BX982+BX983+BX984=1,Cadeirante/30*FT$4,IF(BV981+BV982+BV983+BV984+BX981+BX982+BX983+BX984=2,Fixo/30*FT$4,IF(BV981+BV982+BV983+BV984+BX981+BX982+BX983+BX984&gt;2,Fixo/30*FT$4+(BV981+BV982+BV983+BV984+BX981+BX982+BX983+BX984-2)*Cadeirante/30*FT$4)))+(BU981+BU982+BU983+BW981+BW982+BW983)*Percapita/30*FT$4+(BU984+BW984)*Crechee/30*FT$4,IF(C981=1,IF(BU981+BU982+BU983+BV981+BV982+BV983+BW981+BW982+BW983+BX981+BX982+BX983&lt;=15,(BU981+BU982+BU983+BW981+BW982+BW983)*Percapita/30*FT$4,IF(BU981+BU982+BU983+BV981+BV982+BV983+BW981+BW982+BW983+BX981+BX982+BX983&gt;=16,Fixo/30*FT$4+(BU981+BU982+BU983+BV981+BV982+BV983+BW981+BW982+BW983+BX981+BX982-16)*Percapita/30*FT$4))))))</f>
        <v>0</v>
      </c>
      <c r="FU981" s="177">
        <f>IF(C981=4,SUM(BY981+BY982+BY983+CA981+CA982+CA983)*Percapita/30*FU$4+(BZ981+BZ982+BZ983+CB981+CB982+CB983)*Cadeirante/30*FU$4,IF(C981=3,IF(BY984+CA984=10,Fixo/30*FU$4+(BY981+BY982+BY983+CA981+CA982+CA983)*Percapita/30*FU$4+(BZ984+CB984)*Cadeirante/30*FU$4,IF(BY984+CA984&lt;=9,(BY984+CA984)*Crechee/30*FU$4)+(BZ984+CB984)*Cadeirante/30*FU$4+(BY981+BY982+BY983+CA981+CA982+CA983)*Percapita/30*FU$4)+IF(BY984+CA984&gt;=11,Fixo/30*FU$4+(BY984+CA984-10)*Crechee/30*FU$4,0),IF(C981=2,IF(BZ981+BZ982+BZ983+BZ984+CB981+CB982+CB983+CB984=1,Cadeirante/30*FU$4,IF(BZ981+BZ982+BZ983+BZ984+CB981+CB982+CB983+CB984=2,Fixo/30*FU$4,IF(BZ981+BZ982+BZ983+BZ984+CB981+CB982+CB983+CB984&gt;2,Fixo/30*FU$4+(BZ981+BZ982+BZ983+BZ984+CB981+CB982+CB983+CB984-2)*Cadeirante/30*FU$4)))+(BY981+BY982+BY983+CA981+CA982+CA983)*Percapita/30*FU$4+(BY984+CA984)*Crechee/30*FU$4,IF(C981=1,IF(BY981+BY982+BY983+BZ981+BZ982+BZ983+CA981+CA982+CA983+CB981+CB982+CB983&lt;=15,(BY981+BY982+BY983+CA981+CA982+CA983)*Percapita/30*FU$4,IF(BY981+BY982+BY983+BZ981+BZ982+BZ983+CA981+CA982+CA983+CB981+CB982+CB983&gt;=16,Fixo/30*FU$4+(BY981+BY982+BY983+BZ981+BZ982+BZ983+CA981+CA982+CA983+CB981+CB982-16)*Percapita/30*FU$4))))))</f>
        <v>0</v>
      </c>
      <c r="FV981" s="177">
        <f>IF(C981=4,SUM(CC981+CC982+CC983+CE981+CE982+CE983)*Percapita/30*FV$4+(CD981+CD982+CD983+CF981+CF982+CF983)*Cadeirante/30*FV$4,IF(C981=3,IF(CC984+CE984=10,Fixo/30*FV$4+(CC981+CC982+CC983+CE981+CE982+CE983)*Percapita/30*FV$4+(CD984+CF984)*Cadeirante/30*FV$4,IF(CC984+CE984&lt;=9,(CC984+CE984)*Crechee/30*FV$4)+(CD984+CF984)*Cadeirante/30*FV$4+(CC981+CC982+CC983+CE981+CE982+CE983)*Percapita/30*FV$4)+IF(CC984+CE984&gt;=11,Fixo/30*FV$4+(CC984+CE984-10)*Crechee/30*FV$4,0),IF(C981=2,IF(CD981+CD982+CD983+CD984+CF981+CF982+CF983+CF984=1,Cadeirante/30*FV$4,IF(CD981+CD982+CD983+CD984+CF981+CF982+CF983+CF984=2,Fixo/30*FV$4,IF(CD981+CD982+CD983+CD984+CF981+CF982+CF983+CF984&gt;2,Fixo/30*FV$4+(CD981+CD982+CD983+CD984+CF981+CF982+CF983+CF984-2)*Cadeirante/30*FV$4)))+(CC981+CC982+CC983+CE981+CE982+CE983)*Percapita/30*FV$4+(CC984+CE984)*Crechee/30*FV$4,IF(C981=1,IF(CC981+CC982+CC983+CD981+CD982+CD983+CE981+CE982+CE983+CF981+CF982+CF983&lt;=15,(CC981+CC982+CC983+CE981+CE982+CE983)*Percapita/30*FV$4,IF(CC981+CC982+CC983+CD981+CD982+CD983+CE981+CE982+CE983+CF981+CF982+CF983&gt;=16,Fixo/30*FV$4+(CC981+CC982+CC983+CD981+CD982+CD983+CE981+CE982+CE983+CF981+CF982-16)*Percapita/30*FV$4))))))</f>
        <v>0</v>
      </c>
      <c r="FW981" s="177">
        <f>IF(C981=4,SUM(CG981+CG982+CG983+CI981+CI982+CI983)*Percapita/30*FW$4+(CH981+CH982+CH983+CJ981+CJ982+CJ983)*Cadeirante/30*FW$4,IF(C981=3,IF(CG984+CI984=10,Fixo/30*FW$4+(CG981+CG982+CG983+CI981+CI982+CI983)*Percapita/30*FW$4+(CH984+CJ984)*Cadeirante/30*FW$4,IF(CG984+CI984&lt;=9,(CG984+CI984)*Crechee/30*FW$4)+(CH984+CJ984)*Cadeirante/30*FW$4+(CG981+CG982+CG983+CI981+CI982+CI983)*Percapita/30*FW$4)+IF(CG984+CI984&gt;=11,Fixo/30*FW$4+(CG984+CI984-10)*Crechee/30*FW$4,0),IF(C981=2,IF(CH981+CH982+CH983+CH984+CJ981+CJ982+CJ983+CJ984=1,Cadeirante/30*FW$4,IF(CH981+CH982+CH983+CH984+CJ981+CJ982+CJ983+CJ984=2,Fixo/30*FW$4,IF(CH981+CH982+CH983+CH984+CJ981+CJ982+CJ983+CJ984&gt;2,Fixo/30*FW$4+(CH981+CH982+CH983+CH984+CJ981+CJ982+CJ983+CJ984-2)*Cadeirante/30*FW$4)))+(CG981+CG982+CG983+CI981+CI982+CI983)*Percapita/30*FW$4+(CG984+CI984)*Crechee/30*FW$4,IF(C981=1,IF(CG981+CG982+CG983+CH981+CH982+CH983+CI981+CI982+CI983+CJ981+CJ982+CJ983&lt;=15,(CG981+CG982+CG983+CI981+CI982+CI983)*Percapita/30*FW$4,IF(CG981+CG982+CG983+CH981+CH982+CH983+CI981+CI982+CI983+CJ981+CJ982+CJ983&gt;=16,Fixo/30*FW$4+(CG981+CG982+CG983+CH981+CH982+CH983+CI981+CI982+CI983+CJ981+CJ982-16)*Percapita/30*FW$4))))))</f>
        <v>0</v>
      </c>
      <c r="FX981" s="177">
        <f>IF(C981=4,SUM(CK981+CK982+CK983+CM981+CM982+CM983)*Percapita/30*FX$4+(CL981+CL982+CL983+CN981+CN982+CN983)*Cadeirante/30*FX$4,IF(C981=3,IF(CK984+CM984=10,Fixo/30*FX$4+(CK981+CK982+CK983+CM981+CM982+CM983)*Percapita/30*FX$4+(CL984+CN984)*Cadeirante/30*FX$4,IF(CK984+CM984&lt;=9,(CK984+CM984)*Crechee/30*FX$4)+(CL984+CN984)*Cadeirante/30*FX$4+(CK981+CK982+CK983+CM981+CM982+CM983)*Percapita/30*FX$4)+IF(CK984+CM984&gt;=11,Fixo/30*FX$4+(CK984+CM984-10)*Crechee/30*FX$4,0),IF(C981=2,IF(CL981+CL982+CL983+CL984+CN981+CN982+CN983+CN984=1,Cadeirante/30*FX$4,IF(CL981+CL982+CL983+CL984+CN981+CN982+CN983+CN984=2,Fixo/30*FX$4,IF(CL981+CL982+CL983+CL984+CN981+CN982+CN983+CN984&gt;2,Fixo/30*FX$4+(CL981+CL982+CL983+CL984+CN981+CN982+CN983+CN984-2)*Cadeirante/30*FX$4)))+(CK981+CK982+CK983+CM981+CM982+CM983)*Percapita/30*FX$4+(CK984+CM984)*Crechee/30*FX$4,IF(C981=1,IF(CK981+CK982+CK983+CL981+CL982+CL983+CM981+CM982+CM983+CN981+CN982+CN983&lt;=15,(CK981+CK982+CK983+CM981+CM982+CM983)*Percapita/30*FX$4,IF(CK981+CK982+CK983+CL981+CL982+CL983+CM981+CM982+CM983+CN981+CN982+CN983&gt;=16,Fixo/30*FX$4+(CK981+CK982+CK983+CL981+CL982+CL983+CM981+CM982+CM983+CN981+CN982-16)*Percapita/30*FX$4))))))</f>
        <v>0</v>
      </c>
      <c r="FY981" s="177">
        <f>IF(C981=4,SUM(CO981+CO982+CO983+CQ981+CQ982+CQ983)*Percapita/30*FY$4+(CP981+CP982+CP983+CR981+CR982+CR983)*Cadeirante/30*FY$4,IF(C981=3,IF(CO984+CQ984=10,Fixo/30*FY$4+(CO981+CO982+CO983+CQ981+CQ982+CQ983)*Percapita/30*FY$4+(CP984+CR984)*Cadeirante/30*FY$4,IF(CO984+CQ984&lt;=9,(CO984+CQ984)*Crechee/30*FY$4)+(CP984+CR984)*Cadeirante/30*FY$4+(CO981+CO982+CO983+CQ981+CQ982+CQ983)*Percapita/30*FY$4)+IF(CO984+CQ984&gt;=11,Fixo/30*FY$4+(CO984+CQ984-10)*Crechee/30*FY$4,0),IF(C981=2,IF(CP981+CP982+CP983+CP984+CR981+CR982+CR983+CR984=1,Cadeirante/30*FY$4,IF(CP981+CP982+CP983+CP984+CR981+CR982+CR983+CR984=2,Fixo/30*FY$4,IF(CP981+CP982+CP983+CP984+CR981+CR982+CR983+CR984&gt;2,Fixo/30*FY$4+(CP981+CP982+CP983+CP984+CR981+CR982+CR983+CR984-2)*Cadeirante/30*FY$4)))+(CO981+CO982+CO983+CQ981+CQ982+CQ983)*Percapita/30*FY$4+(CO984+CQ984)*Crechee/30*FY$4,IF(C981=1,IF(CO981+CO982+CO983+CP981+CP982+CP983+CQ981+CQ982+CQ983+CR981+CR982+CR983&lt;=15,(CO981+CO982+CO983+CQ981+CQ982+CQ983)*Percapita/30*FY$4,IF(CO981+CO982+CO983+CP981+CP982+CP983+CQ981+CQ982+CQ983+CR981+CR982+CR983&gt;=16,Fixo/30*FY$4+(CO981+CO982+CO983+CP981+CP982+CP983+CQ981+CQ982+CQ983+CR981+CR982-16)*Percapita/30*FY$4))))))</f>
        <v>0</v>
      </c>
      <c r="FZ981" s="177">
        <f>IF(C981=4,SUM(CS981+CS982+CS983+CU981+CU982+CU983)*Percapita/30*FZ$4+(CT981+CT982+CT983+CV981+CV982+CV983)*Cadeirante/30*FZ$4,IF(C981=3,IF(CS984+CU984=10,Fixo/30*FZ$4+(CS981+CS982+CS983+CU981+CU982+CU983)*Percapita/30*FZ$4+(CT984+CV984)*Cadeirante/30*FZ$4,IF(CS984+CU984&lt;=9,(CS984+CU984)*Crechee/30*FZ$4)+(CT984+CV984)*Cadeirante/30*FZ$4+(CS981+CS982+CS983+CU981+CU982+CU983)*Percapita/30*FZ$4)+IF(CS984+CU984&gt;=11,Fixo/30*FZ$4+(CS984+CU984-10)*Crechee/30*FZ$4,0),IF(C981=2,IF(CT981+CT982+CT983+CT984+CV981+CV982+CV983+CV984=1,Cadeirante/30*FZ$4,IF(CT981+CT982+CT983+CT984+CV981+CV982+CV983+CV984=2,Fixo/30*FZ$4,IF(CT981+CT982+CT983+CT984+CV981+CV982+CV983+CV984&gt;2,Fixo/30*FZ$4+(CT981+CT982+CT983+CT984+CV981+CV982+CV983+CV984-2)*Cadeirante/30*FZ$4)))+(CS981+CS982+CS983+CU981+CU982+CU983)*Percapita/30*FZ$4+(CS984+CU984)*Crechee/30*FZ$4,IF(C981=1,IF(CS981+CS982+CS983+CT981+CT982+CT983+CU981+CU982+CU983+CV981+CV982+CV983&lt;=15,(CS981+CS982+CS983+CU981+CU982+CU983)*Percapita/30*FZ$4,IF(CS981+CS982+CS983+CT981+CT982+CT983+CU981+CU982+CU983+CV981+CV982+CV983&gt;=16,Fixo/30*FZ$4+(CS981+CS982+CS983+CT981+CT982+CT983+CU981+CU982+CU983+CV981+CV982-16)*Percapita/30*FZ$4))))))</f>
        <v>0</v>
      </c>
      <c r="GA981" s="177">
        <f>IF(C981=4,SUM(CW981+CW982+CW983+CY981+CY982+CY983)*Percapita/30*GA$4+(CX981+CX982+CX983+CZ981+CZ982+CZ983)*Cadeirante/30*GA$4,IF(C981=3,IF(CW984+CY984=10,Fixo/30*GA$4+(CW981+CW982+CW983+CY981+CY982+CY983)*Percapita/30*GA$4+(CX984+CZ984)*Cadeirante/30*GA$4,IF(CW984+CY984&lt;=9,(CW984+CY984)*Crechee/30*GA$4)+(CX984+CZ984)*Cadeirante/30*GA$4+(CW981+CW982+CW983+CY981+CY982+CY983)*Percapita/30*GA$4)+IF(CW984+CY984&gt;=11,Fixo/30*GA$4+(CW984+CY984-10)*Crechee/30*GA$4,0),IF(C981=2,IF(CX981+CX982+CX983+CX984+CZ981+CZ982+CZ983+CZ984=1,Cadeirante/30*GA$4,IF(CX981+CX982+CX983+CX984+CZ981+CZ982+CZ983+CZ984=2,Fixo/30*GA$4,IF(CX981+CX982+CX983+CX984+CZ981+CZ982+CZ983+CZ984&gt;2,Fixo/30*GA$4+(CX981+CX982+CX983+CX984+CZ981+CZ982+CZ983+CZ984-2)*Cadeirante/30*GA$4)))+(CW981+CW982+CW983+CY981+CY982+CY983)*Percapita/30*GA$4+(CW984+CY984)*Crechee/30*GA$4,IF(C981=1,IF(CW981+CW982+CW983+CX981+CX982+CX983+CY981+CY982+CY983+CZ981+CZ982+CZ983&lt;=15,(CW981+CW982+CW983+CY981+CY982+CY983)*Percapita/30*GA$4,IF(CW981+CW982+CW983+CX981+CX982+CX983+CY981+CY982+CY983+CZ981+CZ982+CZ983&gt;=16,Fixo/30*GA$4+(CW981+CW982+CW983+CX981+CX982+CX983+CY981+CY982+CY983+CZ981+CZ982-16)*Percapita/30*GA$4))))))</f>
        <v>-115.56900000000002</v>
      </c>
      <c r="GB981" s="177">
        <f>IF(C981=4,SUM(DA981+DA982+DA983+DC981+DC982+DC983)*Percapita/30*GB$4+(DB981+DB982+DB983+DD981+DD982+DD983)*Cadeirante/30*GB$4,IF(C981=3,IF(DA984+DC984=10,Fixo/30*GB$4+(DA981+DA982+DA983+DC981+DC982+DC983)*Percapita/30*GB$4+(DB984+DD984)*Cadeirante/30*GB$4,IF(DA984+DC984&lt;=9,(DA984+DC984)*Crechee/30*GB$4)+(DB984+DD984)*Cadeirante/30*GB$4+(DA981+DA982+DA983+DC981+DC982+DC983)*Percapita/30*GB$4)+IF(DA984+DC984&gt;=11,Fixo/30*GB$4+(DA984+DC984-10)*Crechee/30*GB$4,0),IF(C981=2,IF(DB981+DB982+DB983+DB984+DD981+DD982+DD983+DD984=1,Cadeirante/30*GB$4,IF(DB981+DB982+DB983+DB984+DD981+DD982+DD983+DD984=2,Fixo/30*GB$4,IF(DB981+DB982+DB983+DB984+DD981+DD982+DD983+DD984&gt;2,Fixo/30*GB$4+(DB981+DB982+DB983+DB984+DD981+DD982+DD983+DD984-2)*Cadeirante/30*GB$4)))+(DA981+DA982+DA983+DC981+DC982+DC983)*Percapita/30*GB$4+(DA984+DC984)*Crechee/30*GB$4,IF(C981=1,IF(DA981+DA982+DA983+DB981+DB982+DB983+DC981+DC982+DC983+DD981+DD982+DD983&lt;=15,(DA981+DA982+DA983+DC981+DC982+DC983)*Percapita/30*GB$4,IF(DA981+DA982+DA983+DB981+DB982+DB983+DC981+DC982+DC983+DD981+DD982+DD983&gt;=16,Fixo/30*GB$4+(DA981+DA982+DA983+DB981+DB982+DB983+DC981+DC982+DC983+DD981+DD982-16)*Percapita/30*GB$4))))))</f>
        <v>0</v>
      </c>
      <c r="GC981" s="177">
        <f>IF(C981=4,SUM(DE981+DE982+DE983+DG981+DG982+DG983)*Percapita/30*GC$4+(DF981+DF982+DF983+DH981+DH982+DH983)*Cadeirante/30*GC$4,IF(C981=3,IF(DE984+DG984=10,Fixo/30*GC$4+(DE981+DE982+DE983+DG981+DG982+DG983)*Percapita/30*GC$4+(DF984+DH984)*Cadeirante/30*GC$4,IF(DE984+DG984&lt;=9,(DE984+DG984)*Crechee/30*GC$4)+(DF984+DH984)*Cadeirante/30*GC$4+(DE981+DE982+DE983+DG981+DG982+DG983)*Percapita/30*GC$4)+IF(DE984+DG984&gt;=11,Fixo/30*GC$4+(DE984+DG984-10)*Crechee/30*GC$4,0),IF(C981=2,IF(DF981+DF982+DF983+DF984+DH981+DH982+DH983+DH984=1,Cadeirante/30*GC$4,IF(DF981+DF982+DF983+DF984+DH981+DH982+DH983+DH984=2,Fixo/30*GC$4,IF(DF981+DF982+DF983+DF984+DH981+DH982+DH983+DH984&gt;2,Fixo/30*GC$4+(DF981+DF982+DF983+DF984+DH981+DH982+DH983+DH984-2)*Cadeirante/30*GC$4)))+(DE981+DE982+DE983+DG981+DG982+DG983)*Percapita/30*GC$4+(DE984+DG984)*Crechee/30*GC$4,IF(C981=1,IF(DE981+DE982+DE983+DF981+DF982+DF983+DG981+DG982+DG983+DH981+DH982+DH983&lt;=15,(DE981+DE982+DE983+DG981+DG982+DG983)*Percapita/30*GC$4,IF(DE981+DE982+DE983+DF981+DF982+DF983+DG981+DG982+DG983+DH981+DH982+DH983&gt;=16,Fixo/30*GC$4+(DE981+DE982+DE983+DF981+DF982+DF983+DG981+DG982+DG983+DH981+DH982-16)*Percapita/30*GC$4))))))</f>
        <v>0</v>
      </c>
      <c r="GD981" s="177">
        <f>IF(C981=4,SUM(DI981+DI982+DI983+DK981+DK982+DK983)*Percapita/30*GD$4+(DJ981+DJ982+DJ983+DL981+DL982+DL983)*Cadeirante/30*GD$4,IF(C981=3,IF(DI984+DK984=10,Fixo/30*GD$4+(DI981+DI982+DI983+DK981+DK982+DK983)*Percapita/30*GD$4+(DJ984+DL984)*Cadeirante/30*GD$4,IF(DI984+DK984&lt;=9,(DI984+DK984)*Crechee/30*GD$4)+(DJ984+DL984)*Cadeirante/30*GD$4+(DI981+DI982+DI983+DK981+DK982+DK983)*Percapita/30*GD$4)+IF(DI984+DK984&gt;=11,Fixo/30*GD$4+(DI984+DK984-10)*Crechee/30*GD$4,0),IF(C981=2,IF(DJ981+DJ982+DJ983+DJ984+DL981+DL982+DL983+DL984=1,Cadeirante/30*GD$4,IF(DJ981+DJ982+DJ983+DJ984+DL981+DL982+DL983+DL984=2,Fixo/30*GD$4,IF(DJ981+DJ982+DJ983+DJ984+DL981+DL982+DL983+DL984&gt;2,Fixo/30*GD$4+(DJ981+DJ982+DJ983+DJ984+DL981+DL982+DL983+DL984-2)*Cadeirante/30*GD$4)))+(DI981+DI982+DI983+DK981+DK982+DK983)*Percapita/30*GD$4+(DI984+DK984)*Crechee/30*GD$4,IF(C981=1,IF(DI981+DI982+DI983+DJ981+DJ982+DJ983+DK981+DK982+DK983+DL981+DL982+DL983&lt;=15,(DI981+DI982+DI983+DK981+DK982+DK983)*Percapita/30*GD$4,IF(DI981+DI982+DI983+DJ981+DJ982+DJ983+DK981+DK982+DK983+DL981+DL982+DL983&gt;=16,Fixo/30*GD$4+(DI981+DI982+DI983+DJ981+DJ982+DJ983+DK981+DK982+DK983+DL981+DL982-16)*Percapita/30*GD$4))))))</f>
        <v>0</v>
      </c>
      <c r="GE981" s="177">
        <f>IF(C981=4,SUM(DM981+DM982+DM983+DO981+DO982+DO983)*Percapita/30*GE$4+(DN981+DN982+DN983+DP981+DP982+DP983)*Cadeirante/30*GE$4,IF(C981=3,IF(DM984+DO984=10,Fixo/30*GE$4+(DM981+DM982+DM983+DO981+DO982+DO983)*Percapita/30*GE$4+(DN984+DP984)*Cadeirante/30*GE$4,IF(DM984+DO984&lt;=9,(DM984+DO984)*Crechee/30*GE$4)+(DN984+DP984)*Cadeirante/30*GE$4+(DM981+DM982+DM983+DO981+DO982+DO983)*Percapita/30*GE$4)+IF(DM984+DO984&gt;=11,Fixo/30*GE$4+(DM984+DO984-10)*Crechee/30*GE$4,0),IF(C981=2,IF(DN981+DN982+DN983+DN984+DP981+DP982+DP983+DP984=1,Cadeirante/30*GE$4,IF(DN981+DN982+DN983+DN984+DP981+DP982+DP983+DP984=2,Fixo/30*GE$4,IF(DN981+DN982+DN983+DN984+DP981+DP982+DP983+DP984&gt;2,Fixo/30*GE$4+(DN981+DN982+DN983+DN984+DP981+DP982+DP983+DP984-2)*Cadeirante/30*GE$4)))+(DM981+DM982+DM983+DO981+DO982+DO983)*Percapita/30*GE$4+(DM984+DO984)*Crechee/30*GE$4,IF(C981=1,IF(DM981+DM982+DM983+DN981+DN982+DN983+DO981+DO982+DO983+DP981+DP982+DP983&lt;=15,(DM981+DM982+DM983+DO981+DO982+DO983)*Percapita/30*GE$4,IF(DM981+DM982+DM983+DN981+DN982+DN983+DO981+DO982+DO983+DP981+DP982+DP983&gt;=16,Fixo/30*GE$4+(DM981+DM982+DM983+DN981+DN982+DN983+DO981+DO982+DO983+DP981+DP982-16)*Percapita/30*GE$4))))))</f>
        <v>0</v>
      </c>
      <c r="GF981" s="177">
        <f>IF(C981=4,SUM(DQ981+DQ982+DQ983+DS981+DS982+DS983)*Percapita/30*GF$4+(DR981+DR982+DR983+DT981+DT982+DT983)*Cadeirante/30*GF$4,IF(C981=3,IF(DQ984+DS984=10,Fixo/30*GF$4+(DQ981+DQ982+DQ983+DS981+DS982+DS983)*Percapita/30*GF$4+(DR984+DT984)*Cadeirante/30*GF$4,IF(DQ984+DS984&lt;=9,(DQ984+DS984)*Crechee/30*GF$4)+(DR984+DT984)*Cadeirante/30*GF$4+(DQ981+DQ982+DQ983+DS981+DS982+DS983)*Percapita/30*GF$4)+IF(DQ984+DS984&gt;=11,Fixo/30*GF$4+(DQ984+DS984-10)*Crechee/30*GF$4,0),IF(C981=2,IF(DR981+DR982+DR983+DR984+DT981+DT982+DT983+DT984=1,Cadeirante/30*GF$4,IF(DR981+DR982+DR983+DR984+DT981+DT982+DT983+DT984=2,Fixo/30*GF$4,IF(DR981+DR982+DR983+DR984+DT981+DT982+DT983+DT984&gt;2,Fixo/30*GF$4+(DR981+DR982+DR983+DR984+DT981+DT982+DT983+DT984-2)*Cadeirante/30*GF$4)))+(DQ981+DQ982+DQ983+DS981+DS982+DS983)*Percapita/30*GF$4+(DQ984+DS984)*Crechee/30*GF$4,IF(C981=1,IF(DQ981+DQ982+DQ983+DR981+DR982+DR983+DS981+DS982+DS983+DT981+DT982+DT983&lt;=15,(DQ981+DQ982+DQ983+DS981+DS982+DS983)*Percapita/30*GF$4,IF(DQ981+DQ982+DQ983+DR981+DR982+DR983+DS981+DS982+DS983+DT981+DT982+DT983&gt;=16,Fixo/30*GF$4+(DQ981+DQ982+DQ983+DR981+DR982+DR983+DS981+DS982+DS983+DT981+DT982-16)*Percapita/30*GF$4))))))</f>
        <v>0</v>
      </c>
      <c r="GG981" s="177">
        <f>IF(C981=4,SUM(DU981+DU982+DU983+DW981+DW982+DW983)*Percapita/30*GG$4+(DV981+DV982+DV983+DX981+DX982+DX983)*Cadeirante/30*GG$4,IF(C981=3,IF(DU984+DW984=10,Fixo/30*GG$4+(DU981+DU982+DU983+DW981+DW982+DW983)*Percapita/30*GG$4+(DV984+DX984)*Cadeirante/30*GG$4,IF(DU984+DW984&lt;=9,(DU984+DW984)*Crechee/30*GG$4)+(DV984+DX984)*Cadeirante/30*GG$4+(DU981+DU982+DU983+DW981+DW982+DW983)*Percapita/30*GG$4)+IF(DU984+DW984&gt;=11,Fixo/30*GG$4+(DU984+DW984-10)*Crechee/30*GG$4,0),IF(C981=2,IF(DV981+DV982+DV983+DV984+DX981+DX982+DX983+DX984=1,Cadeirante/30*GG$4,IF(DV981+DV982+DV983+DV984+DX981+DX982+DX983+DX984=2,Fixo/30*GG$4,IF(DV981+DV982+DV983+DV984+DX981+DX982+DX983+DX984&gt;2,Fixo/30*GG$4+(DV981+DV982+DV983+DV984+DX981+DX982+DX983+DX984-2)*Cadeirante/30*GG$4)))+(DU981+DU982+DU983+DW981+DW982+DW983)*Percapita/30*GG$4+(DU984+DW984)*Crechee/30*GG$4,IF(C981=1,IF(DU981+DU982+DU983+DV981+DV982+DV983+DW981+DW982+DW983+DX981+DX982+DX983&lt;=15,(DU981+DU982+DU983+DW981+DW982+DW983)*Percapita/30*GG$4,IF(DU981+DU982+DU983+DV981+DV982+DV983+DW981+DW982+DW983+DX981+DX982+DX983&gt;=16,Fixo/30*GG$4+(DU981+DU982+DU983+DV981+DV982+DV983+DW981+DW982+DW983+DX981+DX982-16)*Percapita/30*GG$4))))))</f>
        <v>0</v>
      </c>
      <c r="GH981" s="177">
        <f>IF(C981=4,SUM(DY981+DY982+DY983+EA981+EA982+EA983)*Percapita/30*GH$4+(DZ981+DZ982+DZ983+EB981+EB982+EB983)*Cadeirante/30*GH$4,IF(C981=3,IF(DY984+EA984=10,Fixo/30*GH$4+(DY981+DY982+DY983+EA981+EA982+EA983)*Percapita/30*GH$4+(DZ984+EB984)*Cadeirante/30*GH$4,IF(DY984+EA984&lt;=9,(DY984+EA984)*Crechee/30*GH$4)+(DZ984+EB984)*Cadeirante/30*GH$4+(DY981+DY982+DY983+EA981+EA982+EA983)*Percapita/30*GH$4)+IF(DY984+EA984&gt;=11,Fixo/30*GH$4+(DY984+EA984-10)*Crechee/30*GH$4,0),IF(C981=2,IF(DZ981+DZ982+DZ983+DZ984+EB981+EB982+EB983+EB984=1,Cadeirante/30*GH$4,IF(DZ981+DZ982+DZ983+DZ984+EB981+EB982+EB983+EB984=2,Fixo/30*GH$4,IF(DZ981+DZ982+DZ983+DZ984+EB981+EB982+EB983+EB984&gt;2,Fixo/30*GH$4+(DZ981+DZ982+DZ983+DZ984+EB981+EB982+EB983+EB984-2)*Cadeirante/30*GH$4)))+(DY981+DY982+DY983+EA981+EA982+EA983)*Percapita/30*GH$4+(DY984+EA984)*Crechee/30*GH$4,IF(C981=1,IF(DY981+DY982+DY983+DZ981+DZ982+DZ983+EA981+EA982+EA983+EB981+EB982+EB983&lt;=15,(DY981+DY982+DY983+EA981+EA982+EA983)*Percapita/30*GH$4,IF(DY981+DY982+DY983+DZ981+DZ982+DZ983+EA981+EA982+EA983+EB981+EB982+EB983&gt;=16,Fixo/30*GH$4+(DY981+DY982+DY983+DZ981+DZ982+DZ983+EA981+EA982+EA983+EB981+EB982-16)*Percapita/30*GH$4))))))</f>
        <v>0</v>
      </c>
      <c r="GI981" s="177">
        <f>IF(C981=4,SUM(EC981+EC982+EC983+EE981+EE982+EE983)*Percapita/30*GI$4+(ED981+ED982+ED983+EF981+EF982+EF983)*Cadeirante/30*GI$4,IF(C981=3,IF(EC984+EE984=10,Fixo/30*GI$4+(EC981+EC982+EC983+EE981+EE982+EE983)*Percapita/30*GI$4+(ED984+EF984)*Cadeirante/30*GI$4,IF(EC984+EE984&lt;=9,(EC984+EE984)*Crechee/30*GI$4)+(ED984+EF984)*Cadeirante/30*GI$4+(EC981+EC982+EC983+EE981+EE982+EE983)*Percapita/30*GI$4)+IF(EC984+EE984&gt;=11,Fixo/30*GI$4+(EC984+EE984-10)*Crechee/30*GI$4,0),IF(C981=2,IF(ED981+ED982+ED983+ED984+EF981+EF982+EF983+EF984=1,Cadeirante/30*GI$4,IF(ED981+ED982+ED983+ED984+EF981+EF982+EF983+EF984=2,Fixo/30*GI$4,IF(ED981+ED982+ED983+ED984+EF981+EF982+EF983+EF984&gt;2,Fixo/30*GI$4+(ED981+ED982+ED983+ED984+EF981+EF982+EF983+EF984-2)*Cadeirante/30*GI$4)))+(EC981+EC982+EC983+EE981+EE982+EE983)*Percapita/30*GI$4+(EC984+EE984)*Crechee/30*GI$4,IF(C981=1,IF(EC981+EC982+EC983+ED981+ED982+ED983+EE981+EE982+EE983+EF981+EF982+EF983&lt;=15,(EC981+EC982+EC983+EE981+EE982+EE983)*Percapita/30*GI$4,IF(EC981+EC982+EC983+ED981+ED982+ED983+EE981+EE982+EE983+EF981+EF982+EF983&gt;=16,Fixo/30*GI$4+(EC981+EC982+EC983+ED981+ED982+ED983+EE981+EE982+EE983+EF981+EF982-16)*Percapita/30*GI$4))))))</f>
        <v>0</v>
      </c>
      <c r="GJ981" s="177">
        <f>IF(C981=4,SUM(EG981+EG982+EG983+EI981+EI982+EI983)*Percapita/30*GJ$4+(EH981+EH982+EH983+EJ981+EJ982+EJ983)*Cadeirante/30*GJ$4,IF(C981=3,IF(EG984+EI984=10,Fixo/30*GJ$4+(EG981+EG982+EG983+EI981+EI982+EI983)*Percapita/30*GJ$4+(EH984+EJ984)*Cadeirante/30*GJ$4,IF(EG984+EI984&lt;=9,(EG984+EI984)*Crechee/30*GJ$4)+(EH984+EJ984)*Cadeirante/30*GJ$4+(EG981+EG982+EG983+EI981+EI982+EI983)*Percapita/30*GJ$4)+IF(EG984+EI984&gt;=11,Fixo/30*GJ$4+(EG984+EI984-10)*Crechee/30*GJ$4,0),IF(C981=2,IF(EH981+EH982+EH983+EH984+EJ981+EJ982+EJ983+EJ984=1,Cadeirante/30*GJ$4,IF(EH981+EH982+EH983+EH984+EJ981+EJ982+EJ983+EJ984=2,Fixo/30*GJ$4,IF(EH981+EH982+EH983+EH984+EJ981+EJ982+EJ983+EJ984&gt;2,Fixo/30*GJ$4+(EH981+EH982+EH983+EH984+EJ981+EJ982+EJ983+EJ984-2)*Cadeirante/30*GJ$4)))+(EG981+EG982+EG983+EI981+EI982+EI983)*Percapita/30*GJ$4+(EG984+EI984)*Crechee/30*GJ$4,IF(C981=1,IF(EG981+EG982+EG983+EH981+EH982+EH983+EI981+EI982+EI983+EJ981+EJ982+EJ983&lt;=15,(EG981+EG982+EG983+EI981+EI982+EI983)*Percapita/30*GJ$4,IF(EG981+EG982+EG983+EH981+EH982+EH983+EI981+EI982+EI983+EJ981+EJ982+EJ983&gt;=16,Fixo/30*GJ$4+(EG981+EG982+EG983+EH981+EH982+EH983+EI981+EI982+EI983+EJ981+EJ982-16)*Percapita/30*GJ$4))))))</f>
        <v>0</v>
      </c>
      <c r="GK981" s="178"/>
      <c r="GL981" s="103">
        <f t="shared" si="1110"/>
        <v>0</v>
      </c>
      <c r="GM981" s="124"/>
      <c r="GN981" s="104">
        <f>SUMIF(V981:V984,"&lt;0")*Cadeirante/30*GN$4+SUMIF(X981:X984,"&lt;0")*Cadeirante/30*GN$4</f>
        <v>0</v>
      </c>
      <c r="GO981" s="104">
        <f>SUMIF(Z981:Z984,"&lt;0")*Cadeirante/30*GO$4+SUMIF(AB981:AB984,"&lt;0")*Cadeirante/30*GO$4</f>
        <v>0</v>
      </c>
      <c r="GP981" s="104">
        <f>SUMIF(AD981:AD984,"&lt;0")*Cadeirante/30*GP$4+SUMIF(AF981:AF984,"&lt;0")*Cadeirante/30*GP$4</f>
        <v>0</v>
      </c>
      <c r="GQ981" s="104">
        <f>SUMIF(AH981:AH984,"&lt;0")*Cadeirante/30*GQ$4+SUMIF(AJ981:AJ984,"&lt;0")*Cadeirante/30*GQ$4</f>
        <v>0</v>
      </c>
      <c r="GR981" s="104">
        <f>SUMIF(AL981:AL984,"&lt;0")*Cadeirante/30*GR$4+SUMIF(AN981:AN984,"&lt;0")*Cadeirante/30*GR$4</f>
        <v>0</v>
      </c>
      <c r="GS981" s="104">
        <f>SUMIF(AP981:AP984,"&lt;0")*Cadeirante/30*GS$4+SUMIF(AR981:AR984,"&lt;0")*Cadeirante/30*GS$4</f>
        <v>0</v>
      </c>
      <c r="GT981" s="104">
        <f>SUMIF(AT981:AT984,"&lt;0")*Cadeirante/30*GT$4+SUMIF(AV981:AV984,"&lt;0")*Cadeirante/30*GT$4</f>
        <v>0</v>
      </c>
      <c r="GU981" s="104">
        <f>SUMIF(AX981:AX984,"&lt;0")*Cadeirante/30*GU$4+SUMIF(AZ981:AZ984,"&lt;0")*Cadeirante/30*GU$4</f>
        <v>0</v>
      </c>
      <c r="GV981" s="104">
        <f>SUMIF(BB981:BB984,"&lt;0")*Cadeirante/30*GV$4+SUMIF(BD981:BD984,"&lt;0")*Cadeirante/30*GV$4</f>
        <v>0</v>
      </c>
      <c r="GW981" s="104">
        <f>SUMIF(BF981:BF984,"&lt;0")*Cadeirante/30*GW$4+SUMIF(BH981:BH984,"&lt;0")*Cadeirante/30*GW$4</f>
        <v>0</v>
      </c>
      <c r="GX981" s="104">
        <f>SUMIF(BJ981:BJ984,"&lt;0")*Cadeirante/30*GX$4+SUMIF(BL981:BL984,"&lt;0")*Cadeirante/30*GX$4</f>
        <v>0</v>
      </c>
      <c r="GY981" s="104">
        <f>SUMIF(BN981:BN984,"&lt;0")*Cadeirante/30*GY$4+SUMIF(BP981:BP984,"&lt;0")*Cadeirante/30*GY$4</f>
        <v>0</v>
      </c>
      <c r="GZ981" s="104">
        <f>SUMIF(BR981:BR984,"&lt;0")*Cadeirante/30*GZ$4+SUMIF(BT981:BT984,"&lt;0")*Cadeirante/30*GZ$4</f>
        <v>0</v>
      </c>
      <c r="HA981" s="104">
        <f>SUMIF(BV981:BV984,"&lt;0")*Cadeirante/30*HA$4+SUMIF(BX981:BX984,"&lt;0")*Cadeirante/30*HA$4</f>
        <v>0</v>
      </c>
      <c r="HB981" s="104">
        <f>SUMIF(BZ981:BZ984,"&lt;0")*Cadeirante/30*HB$4+SUMIF(CB981:CB984,"&lt;0")*Cadeirante/30*HB$4</f>
        <v>0</v>
      </c>
      <c r="HC981" s="104">
        <f>SUMIF(CD981:CD984,"&lt;0")*Cadeirante/30*HC$4+SUMIF(CF981:CF984,"&lt;0")*Cadeirante/30*HC$4</f>
        <v>0</v>
      </c>
      <c r="HD981" s="104">
        <f>SUMIF(CH981:CH984,"&lt;0")*Cadeirante/30*HD$4+SUMIF(CJ981:CJ984,"&lt;0")*Cadeirante/30*HD$4</f>
        <v>0</v>
      </c>
      <c r="HE981" s="104">
        <f>SUMIF(CL981:CL984,"&lt;0")*Cadeirante/30*HE$4+SUMIF(CN981:CN984,"&lt;0")*Cadeirante/30*HE$4</f>
        <v>0</v>
      </c>
      <c r="HF981" s="104">
        <f>SUMIF(CP981:CP984,"&lt;0")*Cadeirante/30*HF$4+SUMIF(CR981:CR984,"&lt;0")*Cadeirante/30*HF$4</f>
        <v>0</v>
      </c>
      <c r="HG981" s="104">
        <f>SUMIF(CT981:CT984,"&lt;0")*Cadeirante/30*HG$4+SUMIF(CV981:CV984,"&lt;0")*Cadeirante/30*HG$4</f>
        <v>0</v>
      </c>
      <c r="HH981" s="104">
        <f>SUMIF(CX981:CX984,"&lt;0")*Cadeirante/30*HH$4+SUMIF(CZ981:CZ984,"&lt;0")*Cadeirante/30*HH$4</f>
        <v>0</v>
      </c>
      <c r="HI981" s="104">
        <f>SUMIF(DB981:DB984,"&lt;0")*Cadeirante/30*HI$4+SUMIF(DD981:DD984,"&lt;0")*Cadeirante/30*HI$4</f>
        <v>0</v>
      </c>
      <c r="HJ981" s="104">
        <f>SUMIF(DF981:DF984,"&lt;0")*Cadeirante/30*HJ$4+SUMIF(DH981:DH984,"&lt;0")*Cadeirante/30*HJ$4</f>
        <v>0</v>
      </c>
      <c r="HK981" s="104">
        <f>SUMIF(DJ981:DJ984,"&lt;0")*Cadeirante/30*HK$4+SUMIF(DL981:DL984,"&lt;0")*Cadeirante/30*HK$4</f>
        <v>0</v>
      </c>
      <c r="HL981" s="104">
        <f>SUMIF(DN981:DN984,"&lt;0")*Cadeirante/30*HL$4+SUMIF(DP981:DP984,"&lt;0")*Cadeirante/30*HL$4</f>
        <v>0</v>
      </c>
      <c r="HM981" s="104">
        <f>SUMIF(DR981:DR984,"&lt;0")*Cadeirante/30*HM$4+SUMIF(DT981:DT984,"&lt;0")*Cadeirante/30*HM$4</f>
        <v>0</v>
      </c>
      <c r="HN981" s="104">
        <f>SUMIF(DV981:DV984,"&lt;0")*Cadeirante/30*HN$4+SUMIF(DX981:DX984,"&lt;0")*Cadeirante/30*HN$4</f>
        <v>0</v>
      </c>
      <c r="HO981" s="104">
        <f>SUMIF(DZ981:DZ984,"&lt;0")*Cadeirante/30*HO$4+SUMIF(EB981:EB984,"&lt;0")*Cadeirante/30*HO$4</f>
        <v>0</v>
      </c>
      <c r="HP981" s="104">
        <f>SUMIF(ED981:ED984,"&lt;0")*Cadeirante/30*HP$4+SUMIF(EF981:EF984,"&lt;0")*Cadeirante/30*HP$4</f>
        <v>0</v>
      </c>
      <c r="HQ981" s="64"/>
      <c r="HR981" s="64"/>
      <c r="HS981" s="64"/>
      <c r="HT981" s="64"/>
      <c r="HU981" s="64"/>
      <c r="HV981" s="64"/>
      <c r="HW981" s="176">
        <v>17629.309999999998</v>
      </c>
      <c r="HX981" s="64"/>
      <c r="HY981" s="280">
        <f>IF(ISTEXT(EM981), VALUE(EM981), EM981)</f>
        <v>0</v>
      </c>
      <c r="HZ981" s="280">
        <f>IF(ISTEXT(EN981), VALUE(EN981), EN981)</f>
        <v>0</v>
      </c>
      <c r="IA981" s="280">
        <f>IF(ISTEXT(EO981), VALUE(EO981), EO981)</f>
        <v>0</v>
      </c>
      <c r="IB981" s="64" t="b">
        <f>HW981=FE981</f>
        <v>0</v>
      </c>
      <c r="IC981" s="64"/>
    </row>
    <row r="982" spans="1:237" s="106" customFormat="1" ht="22.5" customHeight="1" x14ac:dyDescent="0.25">
      <c r="A982" s="368" t="s">
        <v>4051</v>
      </c>
      <c r="B982" s="369" t="s">
        <v>4052</v>
      </c>
      <c r="C982" s="370" t="s">
        <v>3229</v>
      </c>
      <c r="D982" s="371" t="s">
        <v>4053</v>
      </c>
      <c r="E982" s="371" t="s">
        <v>4054</v>
      </c>
      <c r="F982" s="372" t="s">
        <v>3222</v>
      </c>
      <c r="G982" s="372" t="s">
        <v>3223</v>
      </c>
      <c r="H982" s="373" t="s">
        <v>259</v>
      </c>
      <c r="I982" s="374" t="s">
        <v>4055</v>
      </c>
      <c r="J982" s="421" t="s">
        <v>3227</v>
      </c>
      <c r="K982" s="421" t="s">
        <v>3230</v>
      </c>
      <c r="L982" s="329">
        <f>CONTINUA!BV982</f>
        <v>0</v>
      </c>
      <c r="M982" s="329">
        <f>CONTINUA!BW982</f>
        <v>0</v>
      </c>
      <c r="N982" s="657"/>
      <c r="O982" s="658" t="s">
        <v>4249</v>
      </c>
      <c r="P982" s="659" t="s">
        <v>206</v>
      </c>
      <c r="Q982" s="400">
        <v>38</v>
      </c>
      <c r="R982" s="401"/>
      <c r="S982" s="400"/>
      <c r="T982" s="401"/>
      <c r="U982" s="400"/>
      <c r="V982" s="401"/>
      <c r="W982" s="400"/>
      <c r="X982" s="401"/>
      <c r="Y982" s="400"/>
      <c r="Z982" s="401"/>
      <c r="AA982" s="400"/>
      <c r="AB982" s="401"/>
      <c r="AC982" s="400"/>
      <c r="AD982" s="401"/>
      <c r="AE982" s="400"/>
      <c r="AF982" s="401"/>
      <c r="AG982" s="400"/>
      <c r="AH982" s="401"/>
      <c r="AI982" s="400"/>
      <c r="AJ982" s="401"/>
      <c r="AK982" s="400"/>
      <c r="AL982" s="401"/>
      <c r="AM982" s="400"/>
      <c r="AN982" s="401"/>
      <c r="AO982" s="400"/>
      <c r="AP982" s="401"/>
      <c r="AQ982" s="400"/>
      <c r="AR982" s="401"/>
      <c r="AS982" s="400"/>
      <c r="AT982" s="401"/>
      <c r="AU982" s="400"/>
      <c r="AV982" s="401"/>
      <c r="AW982" s="400"/>
      <c r="AX982" s="401"/>
      <c r="AY982" s="400"/>
      <c r="AZ982" s="401"/>
      <c r="BA982" s="400"/>
      <c r="BB982" s="401"/>
      <c r="BC982" s="400"/>
      <c r="BD982" s="401"/>
      <c r="BE982" s="400"/>
      <c r="BF982" s="401"/>
      <c r="BG982" s="400"/>
      <c r="BH982" s="401"/>
      <c r="BI982" s="400"/>
      <c r="BJ982" s="401"/>
      <c r="BK982" s="400"/>
      <c r="BL982" s="401"/>
      <c r="BM982" s="400"/>
      <c r="BN982" s="401"/>
      <c r="BO982" s="400"/>
      <c r="BP982" s="401"/>
      <c r="BQ982" s="400"/>
      <c r="BR982" s="401"/>
      <c r="BS982" s="400"/>
      <c r="BT982" s="401"/>
      <c r="BU982" s="400"/>
      <c r="BV982" s="401"/>
      <c r="BW982" s="400"/>
      <c r="BX982" s="401"/>
      <c r="BY982" s="400"/>
      <c r="BZ982" s="401"/>
      <c r="CA982" s="400"/>
      <c r="CB982" s="401"/>
      <c r="CC982" s="400"/>
      <c r="CD982" s="401"/>
      <c r="CE982" s="400"/>
      <c r="CF982" s="401"/>
      <c r="CG982" s="400"/>
      <c r="CH982" s="401"/>
      <c r="CI982" s="400"/>
      <c r="CJ982" s="401"/>
      <c r="CK982" s="400"/>
      <c r="CL982" s="401"/>
      <c r="CM982" s="400"/>
      <c r="CN982" s="401"/>
      <c r="CO982" s="400"/>
      <c r="CP982" s="401"/>
      <c r="CQ982" s="400"/>
      <c r="CR982" s="401"/>
      <c r="CS982" s="400"/>
      <c r="CT982" s="401"/>
      <c r="CU982" s="400"/>
      <c r="CV982" s="401"/>
      <c r="CW982" s="400">
        <v>-1</v>
      </c>
      <c r="CX982" s="401"/>
      <c r="CY982" s="400"/>
      <c r="CZ982" s="401"/>
      <c r="DA982" s="400"/>
      <c r="DB982" s="401"/>
      <c r="DC982" s="400"/>
      <c r="DD982" s="401"/>
      <c r="DE982" s="400"/>
      <c r="DF982" s="401"/>
      <c r="DG982" s="400"/>
      <c r="DH982" s="401"/>
      <c r="DI982" s="400"/>
      <c r="DJ982" s="401"/>
      <c r="DK982" s="400"/>
      <c r="DL982" s="401"/>
      <c r="DM982" s="400"/>
      <c r="DN982" s="401"/>
      <c r="DO982" s="400"/>
      <c r="DP982" s="401"/>
      <c r="DQ982" s="400"/>
      <c r="DR982" s="401"/>
      <c r="DS982" s="400"/>
      <c r="DT982" s="401"/>
      <c r="DU982" s="400"/>
      <c r="DV982" s="401"/>
      <c r="DW982" s="400"/>
      <c r="DX982" s="401"/>
      <c r="DY982" s="400"/>
      <c r="DZ982" s="401"/>
      <c r="EA982" s="400"/>
      <c r="EB982" s="401"/>
      <c r="EC982" s="400"/>
      <c r="ED982" s="401"/>
      <c r="EE982" s="400"/>
      <c r="EF982" s="401"/>
      <c r="EG982" s="400"/>
      <c r="EH982" s="401"/>
      <c r="EI982" s="400"/>
      <c r="EJ982" s="447"/>
      <c r="EK982" s="511"/>
      <c r="EL982" s="514"/>
      <c r="EM982" s="448"/>
      <c r="EN982" s="344"/>
      <c r="EO982" s="345"/>
      <c r="EP982" s="171">
        <f t="shared" si="1102"/>
        <v>38</v>
      </c>
      <c r="EQ982" s="171">
        <f t="shared" si="1103"/>
        <v>-1</v>
      </c>
      <c r="ER982" s="171">
        <f t="shared" si="1104"/>
        <v>0</v>
      </c>
      <c r="ES982" s="171">
        <f t="shared" si="1105"/>
        <v>0</v>
      </c>
      <c r="ET982" s="171">
        <f t="shared" si="1106"/>
        <v>0</v>
      </c>
      <c r="EU982" s="171">
        <f t="shared" si="1107"/>
        <v>0</v>
      </c>
      <c r="EV982" s="172">
        <f t="shared" si="1108"/>
        <v>37</v>
      </c>
      <c r="EW982" s="173"/>
      <c r="EX982" s="248">
        <f t="shared" si="1120"/>
        <v>0</v>
      </c>
      <c r="EY982" s="174">
        <f>(L982*regular)+(M982*Cadeirantee)</f>
        <v>0</v>
      </c>
      <c r="EZ982" s="249">
        <f>SUMIF(FG982:GJ982,"&gt;0")</f>
        <v>0</v>
      </c>
      <c r="FA982" s="249">
        <f>SUMIF(FG982:GJ982,"&lt;0")+SUMIF(GN982:HP982,"&lt;0")</f>
        <v>0</v>
      </c>
      <c r="FB982" s="174">
        <v>0</v>
      </c>
      <c r="FC982" s="126">
        <f>N982*km*'VALORES TABELA'!$B$13</f>
        <v>0</v>
      </c>
      <c r="FD982" s="250">
        <f t="shared" ref="FD982:FD985" si="1121">GL982</f>
        <v>0</v>
      </c>
      <c r="FE982" s="105"/>
      <c r="FF982" s="119"/>
      <c r="FG982" s="119"/>
      <c r="FH982" s="119"/>
      <c r="FI982" s="119"/>
      <c r="FJ982" s="119"/>
      <c r="FK982" s="119"/>
      <c r="FL982" s="119"/>
      <c r="FM982" s="119"/>
      <c r="FN982" s="119"/>
      <c r="FO982" s="119"/>
      <c r="FP982" s="119"/>
      <c r="FQ982" s="119"/>
      <c r="FR982" s="119"/>
      <c r="FS982" s="119"/>
      <c r="FT982" s="119"/>
      <c r="FU982" s="119"/>
      <c r="FV982" s="119"/>
      <c r="FW982" s="119"/>
      <c r="FX982" s="119"/>
      <c r="FY982" s="119"/>
      <c r="FZ982" s="119"/>
      <c r="GA982" s="119"/>
      <c r="GB982" s="119"/>
      <c r="GC982" s="119"/>
      <c r="GD982" s="119"/>
      <c r="GE982" s="119"/>
      <c r="GF982" s="119"/>
      <c r="GG982" s="119"/>
      <c r="GH982" s="119"/>
      <c r="GI982" s="119"/>
      <c r="GJ982" s="119"/>
      <c r="GK982" s="251"/>
      <c r="GL982" s="103">
        <f t="shared" si="1110"/>
        <v>0</v>
      </c>
      <c r="GM982" s="124"/>
      <c r="GN982" s="104"/>
      <c r="GO982" s="104"/>
      <c r="GP982" s="104"/>
      <c r="GQ982" s="104"/>
      <c r="GR982" s="104"/>
      <c r="GS982" s="104"/>
      <c r="GT982" s="104"/>
      <c r="GU982" s="104"/>
      <c r="GV982" s="104"/>
      <c r="GW982" s="104"/>
      <c r="GX982" s="104"/>
      <c r="GY982" s="104"/>
      <c r="GZ982" s="104"/>
      <c r="HA982" s="104"/>
      <c r="HB982" s="104"/>
      <c r="HC982" s="104"/>
      <c r="HD982" s="104"/>
      <c r="HE982" s="104"/>
      <c r="HF982" s="104"/>
      <c r="HG982" s="104"/>
      <c r="HH982" s="104"/>
      <c r="HI982" s="104"/>
      <c r="HJ982" s="104"/>
      <c r="HK982" s="104"/>
      <c r="HL982" s="104"/>
      <c r="HM982" s="104"/>
      <c r="HN982" s="104"/>
      <c r="HO982" s="104"/>
      <c r="HP982" s="104"/>
      <c r="HQ982" s="64"/>
      <c r="HR982" s="64"/>
      <c r="HS982" s="64"/>
      <c r="HT982" s="64"/>
      <c r="HU982" s="64"/>
      <c r="HV982" s="64"/>
      <c r="HW982" s="105"/>
      <c r="HX982" s="64"/>
      <c r="HY982" s="280">
        <f t="shared" ref="HY982:HY985" si="1122">IF(ISTEXT(EM982), VALUE(EM982), EM982)</f>
        <v>0</v>
      </c>
      <c r="HZ982" s="280">
        <f t="shared" ref="HZ982:HZ985" si="1123">IF(ISTEXT(EN982), VALUE(EN982), EN982)</f>
        <v>0</v>
      </c>
      <c r="IA982" s="280">
        <f t="shared" ref="IA982:IA985" si="1124">IF(ISTEXT(EO982), VALUE(EO982), EO982)</f>
        <v>0</v>
      </c>
      <c r="IB982" s="64"/>
      <c r="IC982" s="64"/>
    </row>
    <row r="983" spans="1:237" s="106" customFormat="1" ht="22.5" customHeight="1" x14ac:dyDescent="0.25">
      <c r="A983" s="368" t="s">
        <v>4051</v>
      </c>
      <c r="B983" s="369" t="s">
        <v>4052</v>
      </c>
      <c r="C983" s="375" t="s">
        <v>3229</v>
      </c>
      <c r="D983" s="371" t="s">
        <v>4053</v>
      </c>
      <c r="E983" s="371" t="s">
        <v>4054</v>
      </c>
      <c r="F983" s="376" t="s">
        <v>3222</v>
      </c>
      <c r="G983" s="376" t="s">
        <v>3223</v>
      </c>
      <c r="H983" s="373" t="s">
        <v>259</v>
      </c>
      <c r="I983" s="374" t="s">
        <v>4055</v>
      </c>
      <c r="J983" s="421" t="s">
        <v>3227</v>
      </c>
      <c r="K983" s="422" t="s">
        <v>3231</v>
      </c>
      <c r="L983" s="329">
        <f>CONTINUA!BV983</f>
        <v>0</v>
      </c>
      <c r="M983" s="329">
        <f>CONTINUA!BW983</f>
        <v>0</v>
      </c>
      <c r="N983" s="657"/>
      <c r="O983" s="658" t="s">
        <v>4249</v>
      </c>
      <c r="P983" s="659" t="s">
        <v>206</v>
      </c>
      <c r="Q983" s="400"/>
      <c r="R983" s="401"/>
      <c r="S983" s="400"/>
      <c r="T983" s="401"/>
      <c r="U983" s="400"/>
      <c r="V983" s="401"/>
      <c r="W983" s="400"/>
      <c r="X983" s="401"/>
      <c r="Y983" s="400"/>
      <c r="Z983" s="401"/>
      <c r="AA983" s="400"/>
      <c r="AB983" s="401"/>
      <c r="AC983" s="400"/>
      <c r="AD983" s="401"/>
      <c r="AE983" s="400"/>
      <c r="AF983" s="401"/>
      <c r="AG983" s="400"/>
      <c r="AH983" s="401"/>
      <c r="AI983" s="400"/>
      <c r="AJ983" s="401"/>
      <c r="AK983" s="400"/>
      <c r="AL983" s="401"/>
      <c r="AM983" s="400"/>
      <c r="AN983" s="401"/>
      <c r="AO983" s="400"/>
      <c r="AP983" s="401"/>
      <c r="AQ983" s="400"/>
      <c r="AR983" s="401"/>
      <c r="AS983" s="400"/>
      <c r="AT983" s="401"/>
      <c r="AU983" s="400"/>
      <c r="AV983" s="401"/>
      <c r="AW983" s="400"/>
      <c r="AX983" s="401"/>
      <c r="AY983" s="400"/>
      <c r="AZ983" s="401"/>
      <c r="BA983" s="400"/>
      <c r="BB983" s="401"/>
      <c r="BC983" s="400"/>
      <c r="BD983" s="401"/>
      <c r="BE983" s="400"/>
      <c r="BF983" s="401"/>
      <c r="BG983" s="400"/>
      <c r="BH983" s="401"/>
      <c r="BI983" s="400"/>
      <c r="BJ983" s="401"/>
      <c r="BK983" s="400"/>
      <c r="BL983" s="401"/>
      <c r="BM983" s="400"/>
      <c r="BN983" s="401"/>
      <c r="BO983" s="400"/>
      <c r="BP983" s="401"/>
      <c r="BQ983" s="400"/>
      <c r="BR983" s="401"/>
      <c r="BS983" s="400"/>
      <c r="BT983" s="401"/>
      <c r="BU983" s="400"/>
      <c r="BV983" s="401"/>
      <c r="BW983" s="400"/>
      <c r="BX983" s="401"/>
      <c r="BY983" s="400"/>
      <c r="BZ983" s="401"/>
      <c r="CA983" s="400"/>
      <c r="CB983" s="401"/>
      <c r="CC983" s="400"/>
      <c r="CD983" s="401"/>
      <c r="CE983" s="400"/>
      <c r="CF983" s="401"/>
      <c r="CG983" s="400"/>
      <c r="CH983" s="401"/>
      <c r="CI983" s="400"/>
      <c r="CJ983" s="401"/>
      <c r="CK983" s="400"/>
      <c r="CL983" s="401"/>
      <c r="CM983" s="400"/>
      <c r="CN983" s="401"/>
      <c r="CO983" s="400"/>
      <c r="CP983" s="401"/>
      <c r="CQ983" s="400"/>
      <c r="CR983" s="401"/>
      <c r="CS983" s="400"/>
      <c r="CT983" s="401"/>
      <c r="CU983" s="400"/>
      <c r="CV983" s="401"/>
      <c r="CW983" s="400"/>
      <c r="CX983" s="401"/>
      <c r="CY983" s="400"/>
      <c r="CZ983" s="401"/>
      <c r="DA983" s="400"/>
      <c r="DB983" s="401"/>
      <c r="DC983" s="400"/>
      <c r="DD983" s="401"/>
      <c r="DE983" s="400"/>
      <c r="DF983" s="401"/>
      <c r="DG983" s="400"/>
      <c r="DH983" s="401"/>
      <c r="DI983" s="400"/>
      <c r="DJ983" s="401"/>
      <c r="DK983" s="400"/>
      <c r="DL983" s="401"/>
      <c r="DM983" s="400"/>
      <c r="DN983" s="401"/>
      <c r="DO983" s="400"/>
      <c r="DP983" s="401"/>
      <c r="DQ983" s="400"/>
      <c r="DR983" s="401"/>
      <c r="DS983" s="400"/>
      <c r="DT983" s="401"/>
      <c r="DU983" s="400"/>
      <c r="DV983" s="401"/>
      <c r="DW983" s="400"/>
      <c r="DX983" s="401"/>
      <c r="DY983" s="400"/>
      <c r="DZ983" s="401"/>
      <c r="EA983" s="400"/>
      <c r="EB983" s="401"/>
      <c r="EC983" s="400"/>
      <c r="ED983" s="401"/>
      <c r="EE983" s="400"/>
      <c r="EF983" s="401"/>
      <c r="EG983" s="400"/>
      <c r="EH983" s="401"/>
      <c r="EI983" s="400"/>
      <c r="EJ983" s="447"/>
      <c r="EK983" s="511"/>
      <c r="EL983" s="514"/>
      <c r="EM983" s="448"/>
      <c r="EN983" s="344"/>
      <c r="EO983" s="345"/>
      <c r="EP983" s="171">
        <f t="shared" si="1102"/>
        <v>0</v>
      </c>
      <c r="EQ983" s="171">
        <f t="shared" si="1103"/>
        <v>0</v>
      </c>
      <c r="ER983" s="171">
        <f t="shared" si="1104"/>
        <v>0</v>
      </c>
      <c r="ES983" s="171">
        <f t="shared" si="1105"/>
        <v>0</v>
      </c>
      <c r="ET983" s="171">
        <f t="shared" si="1106"/>
        <v>0</v>
      </c>
      <c r="EU983" s="171">
        <f t="shared" si="1107"/>
        <v>0</v>
      </c>
      <c r="EV983" s="172">
        <f t="shared" si="1108"/>
        <v>0</v>
      </c>
      <c r="EW983" s="125"/>
      <c r="EX983" s="248">
        <f t="shared" si="1120"/>
        <v>0</v>
      </c>
      <c r="EY983" s="174">
        <f>(L983*regular)+(M983*Cadeirantee)</f>
        <v>0</v>
      </c>
      <c r="EZ983" s="249">
        <f>SUMIF(FG983:GJ983,"&gt;0")</f>
        <v>0</v>
      </c>
      <c r="FA983" s="249">
        <f>SUMIF(FG983:GJ983,"&lt;0")+SUMIF(GN983:HP983,"&lt;0")</f>
        <v>0</v>
      </c>
      <c r="FB983" s="174">
        <v>0</v>
      </c>
      <c r="FC983" s="126">
        <f>N983*km*'VALORES TABELA'!$B$13</f>
        <v>0</v>
      </c>
      <c r="FD983" s="250">
        <f t="shared" si="1121"/>
        <v>0</v>
      </c>
      <c r="FE983" s="105"/>
      <c r="FF983" s="108"/>
      <c r="FG983" s="108"/>
      <c r="FH983" s="108"/>
      <c r="FI983" s="108"/>
      <c r="FJ983" s="108"/>
      <c r="FK983" s="108"/>
      <c r="FL983" s="108"/>
      <c r="FM983" s="108"/>
      <c r="FN983" s="108"/>
      <c r="FO983" s="108"/>
      <c r="FP983" s="108"/>
      <c r="FQ983" s="108"/>
      <c r="FR983" s="108"/>
      <c r="FS983" s="108"/>
      <c r="FT983" s="108"/>
      <c r="FU983" s="108"/>
      <c r="FV983" s="108"/>
      <c r="FW983" s="108"/>
      <c r="FX983" s="108"/>
      <c r="FY983" s="108"/>
      <c r="FZ983" s="108"/>
      <c r="GA983" s="108"/>
      <c r="GB983" s="108"/>
      <c r="GC983" s="108"/>
      <c r="GD983" s="108"/>
      <c r="GE983" s="108"/>
      <c r="GF983" s="108"/>
      <c r="GG983" s="108"/>
      <c r="GH983" s="108"/>
      <c r="GI983" s="108"/>
      <c r="GJ983" s="108"/>
      <c r="GK983" s="251"/>
      <c r="GL983" s="103">
        <f t="shared" si="1110"/>
        <v>0</v>
      </c>
      <c r="GM983" s="124"/>
      <c r="GN983" s="104"/>
      <c r="GO983" s="104"/>
      <c r="GP983" s="104"/>
      <c r="GQ983" s="104"/>
      <c r="GR983" s="104"/>
      <c r="GS983" s="104"/>
      <c r="GT983" s="104"/>
      <c r="GU983" s="104"/>
      <c r="GV983" s="104"/>
      <c r="GW983" s="104"/>
      <c r="GX983" s="104"/>
      <c r="GY983" s="104"/>
      <c r="GZ983" s="104"/>
      <c r="HA983" s="104"/>
      <c r="HB983" s="104"/>
      <c r="HC983" s="104"/>
      <c r="HD983" s="104"/>
      <c r="HE983" s="104"/>
      <c r="HF983" s="104"/>
      <c r="HG983" s="104"/>
      <c r="HH983" s="104"/>
      <c r="HI983" s="104"/>
      <c r="HJ983" s="104"/>
      <c r="HK983" s="104"/>
      <c r="HL983" s="104"/>
      <c r="HM983" s="104"/>
      <c r="HN983" s="104"/>
      <c r="HO983" s="104"/>
      <c r="HP983" s="104"/>
      <c r="HQ983" s="64"/>
      <c r="HR983" s="64"/>
      <c r="HS983" s="64"/>
      <c r="HT983" s="64"/>
      <c r="HU983" s="64"/>
      <c r="HV983" s="64"/>
      <c r="HW983" s="105"/>
      <c r="HX983" s="64"/>
      <c r="HY983" s="280">
        <f t="shared" si="1122"/>
        <v>0</v>
      </c>
      <c r="HZ983" s="280">
        <f t="shared" si="1123"/>
        <v>0</v>
      </c>
      <c r="IA983" s="280">
        <f t="shared" si="1124"/>
        <v>0</v>
      </c>
      <c r="IB983" s="64"/>
      <c r="IC983" s="64"/>
    </row>
    <row r="984" spans="1:237" s="106" customFormat="1" ht="22.5" customHeight="1" x14ac:dyDescent="0.25">
      <c r="A984" s="368" t="s">
        <v>4051</v>
      </c>
      <c r="B984" s="369" t="s">
        <v>4052</v>
      </c>
      <c r="C984" s="375" t="s">
        <v>3229</v>
      </c>
      <c r="D984" s="371" t="s">
        <v>4053</v>
      </c>
      <c r="E984" s="371" t="s">
        <v>4054</v>
      </c>
      <c r="F984" s="376" t="s">
        <v>3222</v>
      </c>
      <c r="G984" s="376" t="s">
        <v>3223</v>
      </c>
      <c r="H984" s="373" t="s">
        <v>259</v>
      </c>
      <c r="I984" s="374" t="s">
        <v>4055</v>
      </c>
      <c r="J984" s="421" t="s">
        <v>3227</v>
      </c>
      <c r="K984" s="423" t="s">
        <v>3232</v>
      </c>
      <c r="L984" s="329">
        <f>CONTINUA!BV984</f>
        <v>0</v>
      </c>
      <c r="M984" s="329">
        <f>CONTINUA!BW984</f>
        <v>0</v>
      </c>
      <c r="N984" s="657"/>
      <c r="O984" s="658" t="s">
        <v>4249</v>
      </c>
      <c r="P984" s="659" t="s">
        <v>206</v>
      </c>
      <c r="Q984" s="400"/>
      <c r="R984" s="401"/>
      <c r="S984" s="400"/>
      <c r="T984" s="401"/>
      <c r="U984" s="400"/>
      <c r="V984" s="401"/>
      <c r="W984" s="400"/>
      <c r="X984" s="401"/>
      <c r="Y984" s="400"/>
      <c r="Z984" s="401"/>
      <c r="AA984" s="400"/>
      <c r="AB984" s="401"/>
      <c r="AC984" s="400"/>
      <c r="AD984" s="401"/>
      <c r="AE984" s="400"/>
      <c r="AF984" s="401"/>
      <c r="AG984" s="400"/>
      <c r="AH984" s="401"/>
      <c r="AI984" s="400"/>
      <c r="AJ984" s="401"/>
      <c r="AK984" s="400"/>
      <c r="AL984" s="401"/>
      <c r="AM984" s="400"/>
      <c r="AN984" s="401"/>
      <c r="AO984" s="400"/>
      <c r="AP984" s="401"/>
      <c r="AQ984" s="400"/>
      <c r="AR984" s="401"/>
      <c r="AS984" s="400"/>
      <c r="AT984" s="401"/>
      <c r="AU984" s="400"/>
      <c r="AV984" s="401"/>
      <c r="AW984" s="400"/>
      <c r="AX984" s="401"/>
      <c r="AY984" s="400"/>
      <c r="AZ984" s="401"/>
      <c r="BA984" s="400"/>
      <c r="BB984" s="401"/>
      <c r="BC984" s="400"/>
      <c r="BD984" s="401"/>
      <c r="BE984" s="400"/>
      <c r="BF984" s="401"/>
      <c r="BG984" s="400"/>
      <c r="BH984" s="401"/>
      <c r="BI984" s="400"/>
      <c r="BJ984" s="401"/>
      <c r="BK984" s="400"/>
      <c r="BL984" s="401"/>
      <c r="BM984" s="400"/>
      <c r="BN984" s="401"/>
      <c r="BO984" s="400"/>
      <c r="BP984" s="401"/>
      <c r="BQ984" s="400"/>
      <c r="BR984" s="401"/>
      <c r="BS984" s="400"/>
      <c r="BT984" s="401"/>
      <c r="BU984" s="400"/>
      <c r="BV984" s="401"/>
      <c r="BW984" s="400"/>
      <c r="BX984" s="401"/>
      <c r="BY984" s="400"/>
      <c r="BZ984" s="401"/>
      <c r="CA984" s="400"/>
      <c r="CB984" s="401"/>
      <c r="CC984" s="400"/>
      <c r="CD984" s="401"/>
      <c r="CE984" s="400"/>
      <c r="CF984" s="401"/>
      <c r="CG984" s="400"/>
      <c r="CH984" s="401"/>
      <c r="CI984" s="400"/>
      <c r="CJ984" s="401"/>
      <c r="CK984" s="400"/>
      <c r="CL984" s="401"/>
      <c r="CM984" s="400"/>
      <c r="CN984" s="401"/>
      <c r="CO984" s="400"/>
      <c r="CP984" s="401"/>
      <c r="CQ984" s="400"/>
      <c r="CR984" s="401"/>
      <c r="CS984" s="400"/>
      <c r="CT984" s="401"/>
      <c r="CU984" s="400"/>
      <c r="CV984" s="401"/>
      <c r="CW984" s="400"/>
      <c r="CX984" s="401"/>
      <c r="CY984" s="400"/>
      <c r="CZ984" s="401"/>
      <c r="DA984" s="400"/>
      <c r="DB984" s="401"/>
      <c r="DC984" s="400"/>
      <c r="DD984" s="401"/>
      <c r="DE984" s="400"/>
      <c r="DF984" s="401"/>
      <c r="DG984" s="400"/>
      <c r="DH984" s="401"/>
      <c r="DI984" s="400"/>
      <c r="DJ984" s="401"/>
      <c r="DK984" s="400"/>
      <c r="DL984" s="401"/>
      <c r="DM984" s="400"/>
      <c r="DN984" s="401"/>
      <c r="DO984" s="400"/>
      <c r="DP984" s="401"/>
      <c r="DQ984" s="400"/>
      <c r="DR984" s="401"/>
      <c r="DS984" s="400"/>
      <c r="DT984" s="401"/>
      <c r="DU984" s="400"/>
      <c r="DV984" s="401"/>
      <c r="DW984" s="400"/>
      <c r="DX984" s="401"/>
      <c r="DY984" s="400"/>
      <c r="DZ984" s="401"/>
      <c r="EA984" s="400"/>
      <c r="EB984" s="401"/>
      <c r="EC984" s="400"/>
      <c r="ED984" s="401"/>
      <c r="EE984" s="400"/>
      <c r="EF984" s="401"/>
      <c r="EG984" s="400"/>
      <c r="EH984" s="401"/>
      <c r="EI984" s="400"/>
      <c r="EJ984" s="447"/>
      <c r="EK984" s="511"/>
      <c r="EL984" s="514"/>
      <c r="EM984" s="448"/>
      <c r="EN984" s="344"/>
      <c r="EO984" s="345"/>
      <c r="EP984" s="171">
        <f t="shared" si="1102"/>
        <v>0</v>
      </c>
      <c r="EQ984" s="171">
        <f t="shared" si="1103"/>
        <v>0</v>
      </c>
      <c r="ER984" s="171">
        <f t="shared" si="1104"/>
        <v>0</v>
      </c>
      <c r="ES984" s="171">
        <f t="shared" si="1105"/>
        <v>0</v>
      </c>
      <c r="ET984" s="171">
        <f t="shared" si="1106"/>
        <v>0</v>
      </c>
      <c r="EU984" s="171">
        <f t="shared" si="1107"/>
        <v>0</v>
      </c>
      <c r="EV984" s="172">
        <f t="shared" si="1108"/>
        <v>0</v>
      </c>
      <c r="EW984" s="127"/>
      <c r="EX984" s="248">
        <f t="shared" si="1120"/>
        <v>0</v>
      </c>
      <c r="EY984" s="174">
        <f>(L984*regular)+(M984*Cadeirantee)</f>
        <v>0</v>
      </c>
      <c r="EZ984" s="249">
        <f>SUMIF(FG984:GJ984,"&gt;0")</f>
        <v>0</v>
      </c>
      <c r="FA984" s="249">
        <f>SUMIF(FG984:GJ984,"&lt;0")+SUMIF(GN984:HP984,"&lt;0")</f>
        <v>0</v>
      </c>
      <c r="FB984" s="174">
        <v>0</v>
      </c>
      <c r="FC984" s="126">
        <f>N984*km*'VALORES TABELA'!$B$13</f>
        <v>0</v>
      </c>
      <c r="FD984" s="250">
        <f t="shared" si="1121"/>
        <v>0</v>
      </c>
      <c r="FE984" s="105"/>
      <c r="FF984" s="118"/>
      <c r="FG984" s="118"/>
      <c r="FH984" s="118"/>
      <c r="FI984" s="118"/>
      <c r="FJ984" s="118"/>
      <c r="FK984" s="118"/>
      <c r="FL984" s="118"/>
      <c r="FM984" s="118"/>
      <c r="FN984" s="118"/>
      <c r="FO984" s="118"/>
      <c r="FP984" s="118"/>
      <c r="FQ984" s="118"/>
      <c r="FR984" s="118"/>
      <c r="FS984" s="118"/>
      <c r="FT984" s="118"/>
      <c r="FU984" s="118"/>
      <c r="FV984" s="118"/>
      <c r="FW984" s="118"/>
      <c r="FX984" s="118"/>
      <c r="FY984" s="118"/>
      <c r="FZ984" s="118"/>
      <c r="GA984" s="118"/>
      <c r="GB984" s="118"/>
      <c r="GC984" s="118"/>
      <c r="GD984" s="118"/>
      <c r="GE984" s="118"/>
      <c r="GF984" s="118"/>
      <c r="GG984" s="118"/>
      <c r="GH984" s="118"/>
      <c r="GI984" s="118"/>
      <c r="GJ984" s="118"/>
      <c r="GK984" s="252"/>
      <c r="GL984" s="103">
        <f t="shared" si="1110"/>
        <v>0</v>
      </c>
      <c r="GM984" s="124"/>
      <c r="GN984" s="104"/>
      <c r="GO984" s="104"/>
      <c r="GP984" s="104"/>
      <c r="GQ984" s="104"/>
      <c r="GR984" s="104"/>
      <c r="GS984" s="104"/>
      <c r="GT984" s="104"/>
      <c r="GU984" s="104"/>
      <c r="GV984" s="104"/>
      <c r="GW984" s="104"/>
      <c r="GX984" s="104"/>
      <c r="GY984" s="104"/>
      <c r="GZ984" s="104"/>
      <c r="HA984" s="104"/>
      <c r="HB984" s="104"/>
      <c r="HC984" s="104"/>
      <c r="HD984" s="104"/>
      <c r="HE984" s="104"/>
      <c r="HF984" s="104"/>
      <c r="HG984" s="104"/>
      <c r="HH984" s="104"/>
      <c r="HI984" s="104"/>
      <c r="HJ984" s="104"/>
      <c r="HK984" s="104"/>
      <c r="HL984" s="104"/>
      <c r="HM984" s="104"/>
      <c r="HN984" s="104"/>
      <c r="HO984" s="104"/>
      <c r="HP984" s="104"/>
      <c r="HQ984" s="64"/>
      <c r="HR984" s="65"/>
      <c r="HS984" s="65"/>
      <c r="HT984" s="65"/>
      <c r="HU984" s="65"/>
      <c r="HV984" s="65"/>
      <c r="HW984" s="105"/>
      <c r="HX984" s="65"/>
      <c r="HY984" s="280">
        <f t="shared" si="1122"/>
        <v>0</v>
      </c>
      <c r="HZ984" s="280">
        <f t="shared" si="1123"/>
        <v>0</v>
      </c>
      <c r="IA984" s="280">
        <f t="shared" si="1124"/>
        <v>0</v>
      </c>
      <c r="IB984" s="65"/>
      <c r="IC984" s="65"/>
    </row>
    <row r="985" spans="1:237" s="106" customFormat="1" ht="22.5" customHeight="1" thickBot="1" x14ac:dyDescent="0.3">
      <c r="A985" s="377" t="s">
        <v>4051</v>
      </c>
      <c r="B985" s="378" t="s">
        <v>4052</v>
      </c>
      <c r="C985" s="379" t="s">
        <v>3229</v>
      </c>
      <c r="D985" s="380" t="s">
        <v>4053</v>
      </c>
      <c r="E985" s="380" t="s">
        <v>4054</v>
      </c>
      <c r="F985" s="381" t="s">
        <v>3222</v>
      </c>
      <c r="G985" s="381" t="s">
        <v>3223</v>
      </c>
      <c r="H985" s="382" t="s">
        <v>259</v>
      </c>
      <c r="I985" s="383" t="s">
        <v>4055</v>
      </c>
      <c r="J985" s="421" t="s">
        <v>3227</v>
      </c>
      <c r="K985" s="424" t="s">
        <v>60</v>
      </c>
      <c r="L985" s="329">
        <f>CONTINUA!BV985</f>
        <v>0</v>
      </c>
      <c r="M985" s="329">
        <f>CONTINUA!BW985</f>
        <v>0</v>
      </c>
      <c r="N985" s="657"/>
      <c r="O985" s="658" t="s">
        <v>4249</v>
      </c>
      <c r="P985" s="659" t="s">
        <v>206</v>
      </c>
      <c r="Q985" s="400"/>
      <c r="R985" s="401"/>
      <c r="S985" s="400"/>
      <c r="T985" s="401"/>
      <c r="U985" s="400"/>
      <c r="V985" s="401"/>
      <c r="W985" s="400"/>
      <c r="X985" s="401"/>
      <c r="Y985" s="400"/>
      <c r="Z985" s="401"/>
      <c r="AA985" s="400"/>
      <c r="AB985" s="401"/>
      <c r="AC985" s="400"/>
      <c r="AD985" s="401"/>
      <c r="AE985" s="400"/>
      <c r="AF985" s="401"/>
      <c r="AG985" s="400"/>
      <c r="AH985" s="401"/>
      <c r="AI985" s="400"/>
      <c r="AJ985" s="401"/>
      <c r="AK985" s="400"/>
      <c r="AL985" s="401"/>
      <c r="AM985" s="400"/>
      <c r="AN985" s="401"/>
      <c r="AO985" s="400"/>
      <c r="AP985" s="401"/>
      <c r="AQ985" s="400"/>
      <c r="AR985" s="401"/>
      <c r="AS985" s="400"/>
      <c r="AT985" s="401"/>
      <c r="AU985" s="400"/>
      <c r="AV985" s="401"/>
      <c r="AW985" s="400"/>
      <c r="AX985" s="401"/>
      <c r="AY985" s="400"/>
      <c r="AZ985" s="401"/>
      <c r="BA985" s="400"/>
      <c r="BB985" s="401"/>
      <c r="BC985" s="400"/>
      <c r="BD985" s="401"/>
      <c r="BE985" s="400"/>
      <c r="BF985" s="401"/>
      <c r="BG985" s="400"/>
      <c r="BH985" s="401"/>
      <c r="BI985" s="400"/>
      <c r="BJ985" s="401"/>
      <c r="BK985" s="400"/>
      <c r="BL985" s="401"/>
      <c r="BM985" s="400"/>
      <c r="BN985" s="401"/>
      <c r="BO985" s="400"/>
      <c r="BP985" s="401"/>
      <c r="BQ985" s="400"/>
      <c r="BR985" s="401"/>
      <c r="BS985" s="400"/>
      <c r="BT985" s="401"/>
      <c r="BU985" s="400"/>
      <c r="BV985" s="401"/>
      <c r="BW985" s="400"/>
      <c r="BX985" s="401"/>
      <c r="BY985" s="400"/>
      <c r="BZ985" s="401"/>
      <c r="CA985" s="400"/>
      <c r="CB985" s="401"/>
      <c r="CC985" s="400"/>
      <c r="CD985" s="401"/>
      <c r="CE985" s="400"/>
      <c r="CF985" s="401"/>
      <c r="CG985" s="400"/>
      <c r="CH985" s="401"/>
      <c r="CI985" s="400"/>
      <c r="CJ985" s="401"/>
      <c r="CK985" s="400"/>
      <c r="CL985" s="401"/>
      <c r="CM985" s="400"/>
      <c r="CN985" s="401"/>
      <c r="CO985" s="400"/>
      <c r="CP985" s="401"/>
      <c r="CQ985" s="400"/>
      <c r="CR985" s="401"/>
      <c r="CS985" s="400"/>
      <c r="CT985" s="401"/>
      <c r="CU985" s="400"/>
      <c r="CV985" s="401"/>
      <c r="CW985" s="400"/>
      <c r="CX985" s="401"/>
      <c r="CY985" s="400"/>
      <c r="CZ985" s="401"/>
      <c r="DA985" s="400"/>
      <c r="DB985" s="401"/>
      <c r="DC985" s="400"/>
      <c r="DD985" s="401"/>
      <c r="DE985" s="400"/>
      <c r="DF985" s="401"/>
      <c r="DG985" s="400"/>
      <c r="DH985" s="401"/>
      <c r="DI985" s="400"/>
      <c r="DJ985" s="401"/>
      <c r="DK985" s="400"/>
      <c r="DL985" s="401"/>
      <c r="DM985" s="400"/>
      <c r="DN985" s="401"/>
      <c r="DO985" s="400"/>
      <c r="DP985" s="401"/>
      <c r="DQ985" s="400"/>
      <c r="DR985" s="401"/>
      <c r="DS985" s="400"/>
      <c r="DT985" s="401"/>
      <c r="DU985" s="400"/>
      <c r="DV985" s="401"/>
      <c r="DW985" s="400"/>
      <c r="DX985" s="401"/>
      <c r="DY985" s="400"/>
      <c r="DZ985" s="401"/>
      <c r="EA985" s="400"/>
      <c r="EB985" s="401"/>
      <c r="EC985" s="400"/>
      <c r="ED985" s="401"/>
      <c r="EE985" s="400"/>
      <c r="EF985" s="401"/>
      <c r="EG985" s="400"/>
      <c r="EH985" s="401"/>
      <c r="EI985" s="400"/>
      <c r="EJ985" s="447"/>
      <c r="EK985" s="512"/>
      <c r="EL985" s="515"/>
      <c r="EM985" s="450"/>
      <c r="EN985" s="348"/>
      <c r="EO985" s="348"/>
      <c r="EP985" s="179">
        <f t="shared" si="1102"/>
        <v>0</v>
      </c>
      <c r="EQ985" s="179">
        <f t="shared" si="1103"/>
        <v>0</v>
      </c>
      <c r="ER985" s="179">
        <f t="shared" si="1104"/>
        <v>0</v>
      </c>
      <c r="ES985" s="179">
        <f t="shared" si="1105"/>
        <v>0</v>
      </c>
      <c r="ET985" s="179">
        <f t="shared" si="1106"/>
        <v>0</v>
      </c>
      <c r="EU985" s="179">
        <f t="shared" si="1107"/>
        <v>0</v>
      </c>
      <c r="EV985" s="172">
        <f t="shared" si="1108"/>
        <v>0</v>
      </c>
      <c r="EW985" s="253"/>
      <c r="EX985" s="254">
        <v>0</v>
      </c>
      <c r="EY985" s="180">
        <v>0</v>
      </c>
      <c r="EZ985" s="255">
        <v>0</v>
      </c>
      <c r="FA985" s="255">
        <v>0</v>
      </c>
      <c r="FB985" s="180">
        <f>SUM(FF985:GI985)/2</f>
        <v>0</v>
      </c>
      <c r="FC985" s="256">
        <f>N985*km*'VALORES TABELA'!$B$13</f>
        <v>0</v>
      </c>
      <c r="FD985" s="250">
        <f t="shared" si="1121"/>
        <v>0</v>
      </c>
      <c r="FE985" s="257"/>
      <c r="FF985" s="181">
        <f>((Q985+S985)*Percapita)+((R985+T985)*Cadeirante)</f>
        <v>0</v>
      </c>
      <c r="FG985" s="181">
        <f>((U985+W985)*Percapita/30*FG$4)+((V985+X985)*Cadeirante/30*FG$4)</f>
        <v>0</v>
      </c>
      <c r="FH985" s="181">
        <f>((Y985+AA985)*Percapita/30*FH$4)+((Z985+AB985)*Cadeirante/30*FH$4)</f>
        <v>0</v>
      </c>
      <c r="FI985" s="181">
        <f>((AC985+AE985)*Percapita/30*FI$4)+((AD985+AF985)*Cadeirante/30*FI$4)</f>
        <v>0</v>
      </c>
      <c r="FJ985" s="181">
        <f>((AG985+AI985)*Percapita/30*FJ$4)+((AH985+AJ985)*Cadeirante/30*FJ$4)</f>
        <v>0</v>
      </c>
      <c r="FK985" s="181">
        <f>((AK985+AM985)*Percapita/30*FK$4)+((AL985+AN985)*Cadeirante/30*FK$4)</f>
        <v>0</v>
      </c>
      <c r="FL985" s="181">
        <f>((AO985+AQ985)*Percapita/30*FL$4)+((AP985+AR985)*Cadeirante/30*FL$4)</f>
        <v>0</v>
      </c>
      <c r="FM985" s="181">
        <f>((AS985+AU985)*Percapita/30*FM$4)+((AT985+AV985)*Cadeirante/30*FM$4)</f>
        <v>0</v>
      </c>
      <c r="FN985" s="181">
        <f>((AW985+AY985)*Percapita/30*FN$4)+((AX985+AZ985)*Cadeirante/30*FN$4)</f>
        <v>0</v>
      </c>
      <c r="FO985" s="181">
        <f>((BA985+BC985)*Percapita/30*FO$4)+((BB985+BD985)*Cadeirante/30*FO$4)</f>
        <v>0</v>
      </c>
      <c r="FP985" s="181">
        <f>((BE985+BG985)*Percapita/30*FP$4)+((BF985+BH985)*Cadeirante/30*FP$4)</f>
        <v>0</v>
      </c>
      <c r="FQ985" s="181">
        <f>((BI985+BK985)*Percapita/30*FQ$4)+((BJ985+BL985)*Cadeirante/30*FQ$4)</f>
        <v>0</v>
      </c>
      <c r="FR985" s="181">
        <f>((BM985+BO985)*Percapita/30*FR$4)+((BN985+BP985)*Cadeirante/30*FR$4)</f>
        <v>0</v>
      </c>
      <c r="FS985" s="181">
        <f>((BQ985+BS985)*Percapita/30*FS$4)+((BR985+BT985)*Cadeirante/30*FS$4)</f>
        <v>0</v>
      </c>
      <c r="FT985" s="181">
        <f>((BU985+BW985)*Percapita/30*FT$4)+((BV985+BX985)*Cadeirante/30*FT$4)</f>
        <v>0</v>
      </c>
      <c r="FU985" s="181">
        <f>((BY985+CA985)*Percapita/30*FU$4)+((BZ985+CB985)*Cadeirante/30*FU$4)</f>
        <v>0</v>
      </c>
      <c r="FV985" s="181">
        <f>((CC985+CE985)*Percapita/30*FV$4)+((CD985+CF985)*Cadeirante/30*FV$4)</f>
        <v>0</v>
      </c>
      <c r="FW985" s="181">
        <f>((CG985+CI985)*Percapita/30*FW$4)+((CI985+CK985)*Cadeirante/30*FW$4)</f>
        <v>0</v>
      </c>
      <c r="FX985" s="181">
        <f>((CK985+CM985)*Percapita/30*FX$4)+((CL985+CN985)*Cadeirante/30*FX$4)</f>
        <v>0</v>
      </c>
      <c r="FY985" s="181">
        <f>((CO985+CQ985)*Percapita/30*FY$4)+((CP985+CR985)*Cadeirante/30*FY$4)</f>
        <v>0</v>
      </c>
      <c r="FZ985" s="181">
        <f>((CS985+CU985)*Percapita/30*FZ$4)+((CT985+CV985)*Cadeirante/30*FZ$4)</f>
        <v>0</v>
      </c>
      <c r="GA985" s="181">
        <f>((CW985+CY985)*Percapita/30*GA$4)+((CX985+CZ985)*Cadeirante/30*GA$4)</f>
        <v>0</v>
      </c>
      <c r="GB985" s="181">
        <f>((DA985+DC985)*Percapita/30*GB$4)+((DB985+DD985)*Cadeirante/30*GB$4)</f>
        <v>0</v>
      </c>
      <c r="GC985" s="181">
        <f>((DE985+DG985)*Percapita/30*GC$4)+((DF985+DH985)*Cadeirante/30*GC$4)</f>
        <v>0</v>
      </c>
      <c r="GD985" s="181">
        <f>((DI985+DK985)*Percapita/30*GD$4)+((DJ985+DL985)*Cadeirante/30*GD$4)</f>
        <v>0</v>
      </c>
      <c r="GE985" s="181">
        <f>((DM985+DO985)*Percapita/30*GE$4)+((DN985+DP985)*Cadeirante/30*GE$4)</f>
        <v>0</v>
      </c>
      <c r="GF985" s="181">
        <f>((DQ985+DS985)*Percapita/30*GF$4)+((DR985+DT985)*Cadeirante/30*GF$4)</f>
        <v>0</v>
      </c>
      <c r="GG985" s="181">
        <f>((DU985+DW985)*Percapita/30*GG$4)+((DV985+DX985)*Cadeirante/30*GG$4)</f>
        <v>0</v>
      </c>
      <c r="GH985" s="181">
        <f>((DY985+EA985)*Percapita/30*GH$4)+((DZ985+EB985)*Cadeirante/30*GH$4)</f>
        <v>0</v>
      </c>
      <c r="GI985" s="181">
        <f>((EC985+EE985)*Percapita/30*GI$4)+((ED985+EF985)*Cadeirante/30*GI$4)</f>
        <v>0</v>
      </c>
      <c r="GJ985" s="181">
        <f>((EG985+EI985)*Percapita)+((EH985+EJ985)*Cadeirante)</f>
        <v>0</v>
      </c>
      <c r="GK985" s="258"/>
      <c r="GL985" s="103">
        <f t="shared" si="1110"/>
        <v>0</v>
      </c>
      <c r="GM985" s="124"/>
      <c r="GN985" s="182"/>
      <c r="GO985" s="182"/>
      <c r="GP985" s="182"/>
      <c r="GQ985" s="182"/>
      <c r="GR985" s="182"/>
      <c r="GS985" s="182"/>
      <c r="GT985" s="182"/>
      <c r="GU985" s="182"/>
      <c r="GV985" s="182"/>
      <c r="GW985" s="182"/>
      <c r="GX985" s="182"/>
      <c r="GY985" s="182"/>
      <c r="GZ985" s="182"/>
      <c r="HA985" s="182"/>
      <c r="HB985" s="182"/>
      <c r="HC985" s="182"/>
      <c r="HD985" s="182"/>
      <c r="HE985" s="182"/>
      <c r="HF985" s="182"/>
      <c r="HG985" s="182"/>
      <c r="HH985" s="182"/>
      <c r="HI985" s="182"/>
      <c r="HJ985" s="182"/>
      <c r="HK985" s="182"/>
      <c r="HL985" s="182"/>
      <c r="HM985" s="182"/>
      <c r="HN985" s="182"/>
      <c r="HO985" s="182"/>
      <c r="HP985" s="259"/>
      <c r="HQ985" s="64"/>
      <c r="HW985" s="257"/>
      <c r="HY985" s="280">
        <f t="shared" si="1122"/>
        <v>0</v>
      </c>
      <c r="HZ985" s="280">
        <f t="shared" si="1123"/>
        <v>0</v>
      </c>
      <c r="IA985" s="280">
        <f t="shared" si="1124"/>
        <v>0</v>
      </c>
    </row>
    <row r="986" spans="1:237" s="106" customFormat="1" ht="22.5" customHeight="1" x14ac:dyDescent="0.25">
      <c r="A986" t="s">
        <v>4056</v>
      </c>
      <c r="B986" s="522" t="s">
        <v>4057</v>
      </c>
      <c r="C986" s="523">
        <v>1</v>
      </c>
      <c r="D986" s="524" t="s">
        <v>4058</v>
      </c>
      <c r="E986" s="524" t="s">
        <v>4059</v>
      </c>
      <c r="F986" s="525" t="s">
        <v>3222</v>
      </c>
      <c r="G986" s="525" t="s">
        <v>3223</v>
      </c>
      <c r="H986" s="350" t="s">
        <v>260</v>
      </c>
      <c r="I986" s="351" t="s">
        <v>344</v>
      </c>
      <c r="J986" s="409" t="s">
        <v>3227</v>
      </c>
      <c r="K986" s="410" t="s">
        <v>3228</v>
      </c>
      <c r="L986" s="329">
        <f>CONTINUA!BV986</f>
        <v>0</v>
      </c>
      <c r="M986" s="329">
        <f>CONTINUA!BW986</f>
        <v>0</v>
      </c>
      <c r="N986" s="657"/>
      <c r="O986" s="658" t="s">
        <v>4250</v>
      </c>
      <c r="P986" s="659" t="s">
        <v>206</v>
      </c>
      <c r="Q986" s="400">
        <v>52</v>
      </c>
      <c r="R986" s="401"/>
      <c r="S986" s="400"/>
      <c r="T986" s="401"/>
      <c r="U986" s="400"/>
      <c r="V986" s="401"/>
      <c r="W986" s="400"/>
      <c r="X986" s="401"/>
      <c r="Y986" s="400"/>
      <c r="Z986" s="401"/>
      <c r="AA986" s="400"/>
      <c r="AB986" s="401"/>
      <c r="AC986" s="400"/>
      <c r="AD986" s="401"/>
      <c r="AE986" s="400"/>
      <c r="AF986" s="401"/>
      <c r="AG986" s="400"/>
      <c r="AH986" s="401"/>
      <c r="AI986" s="400"/>
      <c r="AJ986" s="401"/>
      <c r="AK986" s="400"/>
      <c r="AL986" s="401"/>
      <c r="AM986" s="400"/>
      <c r="AN986" s="401"/>
      <c r="AO986" s="400"/>
      <c r="AP986" s="401"/>
      <c r="AQ986" s="400"/>
      <c r="AR986" s="401"/>
      <c r="AS986" s="400"/>
      <c r="AT986" s="401"/>
      <c r="AU986" s="400"/>
      <c r="AV986" s="401"/>
      <c r="AW986" s="400"/>
      <c r="AX986" s="401"/>
      <c r="AY986" s="400"/>
      <c r="AZ986" s="401"/>
      <c r="BA986" s="400"/>
      <c r="BB986" s="401"/>
      <c r="BC986" s="400"/>
      <c r="BD986" s="401"/>
      <c r="BE986" s="400"/>
      <c r="BF986" s="401"/>
      <c r="BG986" s="400"/>
      <c r="BH986" s="401"/>
      <c r="BI986" s="400"/>
      <c r="BJ986" s="401"/>
      <c r="BK986" s="400"/>
      <c r="BL986" s="401"/>
      <c r="BM986" s="400"/>
      <c r="BN986" s="401"/>
      <c r="BO986" s="400"/>
      <c r="BP986" s="401"/>
      <c r="BQ986" s="400"/>
      <c r="BR986" s="401"/>
      <c r="BS986" s="400"/>
      <c r="BT986" s="401"/>
      <c r="BU986" s="400"/>
      <c r="BV986" s="401"/>
      <c r="BW986" s="400"/>
      <c r="BX986" s="401"/>
      <c r="BY986" s="400"/>
      <c r="BZ986" s="401"/>
      <c r="CA986" s="400"/>
      <c r="CB986" s="401"/>
      <c r="CC986" s="400"/>
      <c r="CD986" s="401"/>
      <c r="CE986" s="400"/>
      <c r="CF986" s="401"/>
      <c r="CG986" s="400"/>
      <c r="CH986" s="401"/>
      <c r="CI986" s="400"/>
      <c r="CJ986" s="401"/>
      <c r="CK986" s="400"/>
      <c r="CL986" s="401"/>
      <c r="CM986" s="400"/>
      <c r="CN986" s="401"/>
      <c r="CO986" s="400"/>
      <c r="CP986" s="401"/>
      <c r="CQ986" s="400"/>
      <c r="CR986" s="401"/>
      <c r="CS986" s="400"/>
      <c r="CT986" s="401"/>
      <c r="CU986" s="400"/>
      <c r="CV986" s="401"/>
      <c r="CW986" s="400"/>
      <c r="CX986" s="401"/>
      <c r="CY986" s="400"/>
      <c r="CZ986" s="401"/>
      <c r="DA986" s="400"/>
      <c r="DB986" s="401"/>
      <c r="DC986" s="400"/>
      <c r="DD986" s="401"/>
      <c r="DE986" s="400"/>
      <c r="DF986" s="401"/>
      <c r="DG986" s="400"/>
      <c r="DH986" s="401"/>
      <c r="DI986" s="400"/>
      <c r="DJ986" s="401"/>
      <c r="DK986" s="400"/>
      <c r="DL986" s="401"/>
      <c r="DM986" s="400"/>
      <c r="DN986" s="401"/>
      <c r="DO986" s="400"/>
      <c r="DP986" s="401"/>
      <c r="DQ986" s="400"/>
      <c r="DR986" s="401"/>
      <c r="DS986" s="400"/>
      <c r="DT986" s="401"/>
      <c r="DU986" s="400"/>
      <c r="DV986" s="401"/>
      <c r="DW986" s="400"/>
      <c r="DX986" s="401"/>
      <c r="DY986" s="400"/>
      <c r="DZ986" s="401"/>
      <c r="EA986" s="400"/>
      <c r="EB986" s="401"/>
      <c r="EC986" s="400"/>
      <c r="ED986" s="401"/>
      <c r="EE986" s="400"/>
      <c r="EF986" s="401"/>
      <c r="EG986" s="400"/>
      <c r="EH986" s="401"/>
      <c r="EI986" s="400"/>
      <c r="EJ986" s="447"/>
      <c r="EK986" s="510"/>
      <c r="EL986" s="513"/>
      <c r="EM986" s="520"/>
      <c r="EN986" s="520"/>
      <c r="EO986" s="520"/>
      <c r="EP986" s="171">
        <f t="shared" si="1102"/>
        <v>52</v>
      </c>
      <c r="EQ986" s="171">
        <f t="shared" si="1103"/>
        <v>0</v>
      </c>
      <c r="ER986" s="171">
        <f t="shared" si="1104"/>
        <v>0</v>
      </c>
      <c r="ES986" s="171">
        <f t="shared" si="1105"/>
        <v>0</v>
      </c>
      <c r="ET986" s="171">
        <f t="shared" si="1106"/>
        <v>0</v>
      </c>
      <c r="EU986" s="171">
        <f t="shared" si="1107"/>
        <v>0</v>
      </c>
      <c r="EV986" s="172">
        <f t="shared" si="1108"/>
        <v>52</v>
      </c>
      <c r="EW986" s="367">
        <f>IF(C986=4,IF(MAX(Q986:EJ988)&gt;0,(Especiall/30*(IF(($G986-$F986)=($G$5-$F$5),30,IF(DAY($G986)=31,($G986-$F986),($G986-$F986)+1)))),0),0)</f>
        <v>0</v>
      </c>
      <c r="EX986" s="248">
        <f t="shared" ref="EX986:EX989" si="1125">FF986</f>
        <v>21360.800000000003</v>
      </c>
      <c r="EY986" s="174">
        <f>(L986*regular)+(M986*Cadeirantee)</f>
        <v>0</v>
      </c>
      <c r="EZ986" s="249">
        <f>SUMIF(FG986:GJ986,"&gt;0")</f>
        <v>0</v>
      </c>
      <c r="FA986" s="249">
        <f>SUMIF(FG986:GJ986,"&lt;0")+SUMIF(GN986:HP986,"&lt;0")</f>
        <v>0</v>
      </c>
      <c r="FB986" s="174">
        <v>0</v>
      </c>
      <c r="FC986" s="175">
        <f>N986*km*'VALORES TABELA'!$B$13</f>
        <v>0</v>
      </c>
      <c r="FD986" s="250">
        <f>GL986</f>
        <v>0</v>
      </c>
      <c r="FE986" s="176">
        <f>(EW986+EW987+EW988+EW989+EX986+EX987+EX988+EX989+EY986+EY987+EY988+EY989+EY990+EZ986+EZ987+EZ988+EZ989+FA986+FA987+FA988+FA989+FC986+FC987+FC988+FC989+HY986-HZ986-IA986+FD986+FD987+FD988+FD989+FB990)</f>
        <v>21360.800000000003</v>
      </c>
      <c r="FF986" s="177">
        <f>IF(C986=4,SUM(Q986+Q987+Q988+S986+S987+S988)*Percapita/30*FF$4+(R986+R987+R988+T986+T987+T988)*Cadeirante/30*FF$4,IF(C986=3,IF(Q989+S989=10,Fixo/30*FF$4+(Q986+Q987+Q988+S986+S987+S988)*Percapita/30*FF$4+(R989+T989)*Cadeirante/30*FF$4,IF(Q989+S989&lt;=9,(Q989+S989)*Crechee/30*FF$4)+(R989+T989)*Cadeirante/30*FF$4+(Q986+Q987+Q988+S986+S987+S988)*Percapita/30*FF$4)+IF(Q989+S989&gt;=11,Fixo/30*FF$4+(Q989+S989-10)*Crechee/30*FF$4,0),IF(C986=2,IF(R986+R987+R988+R989+T986+T987+T988+T989=1,Cadeirante/30*FF$4,IF(R986+R987+R988+R989+T986+T987+T988+T989=2,Fixo/30*FF$4,IF(R986+R987+R988+R989+T986+T987+T988+T989&gt;2,Fixo/30*FF$4+(R986+R987+R988+R989+T986+T987+T988+T989-2)*Cadeirante/30*FF$4)))+(Q986+Q987+Q988+S986+S987+S988)*Percapita/30*FF$4+(Q989+S989)*Crechee/30*FF$4,IF(C986=1,IF(Q986+Q987+Q988+R986+R987+R988+S986+S987+S988+T986+T987+T988&lt;=15,(Q986+Q987+Q988+S986+S987+S988)*Percapita/30*FF$4,IF(Q986+Q987+Q988+R986+R987+R988+S986+S987+S988+T986+T987+T988&gt;=16,Fixo/30*FF$4+(Q986+Q987+Q988+R986+R987+R988+S986+S987+S988+T986+T987-16)*Percapita/30*FF$4))))))</f>
        <v>21360.800000000003</v>
      </c>
      <c r="FG986" s="177">
        <f>IF(C986=4,SUM(U986+U987+U988+W986+W987+W988)*Percapita/30*FG$4+(V986+V987+V988+X986+X987+X988)*Cadeirante/30*FG$4,IF(C986=3,IF(U989+W989=10,Fixo/30*FG$4+(U986+U987+U988+W986+W987+W988)*Percapita/30*FG$4+(V989+X989)*Cadeirante/30*FG$4,IF(U989+W989&lt;=9,(U989+W989)*Crechee/30*FG$4)+(V989+X989)*Cadeirante/30*FG$4+(U986+U987+U988+W986+W987+W988)*Percapita/30*FG$4)+IF(U989+W989&gt;=11,Fixo/30*FG$4+(U989+W989-10)*Crechee/30*FG$4,0),IF(C986=2,IF(V986+V987+V988+V989+X986+X987+X988+X989=1,Cadeirante/30*FG$4,IF(V986+V987+V988+V989+X986+X987+X988+X989=2,Fixo/30*FG$4,IF(V986+V987+V988+V989+X986+X987+X988+X989&gt;2,Fixo/30*FG$4+(V986+V987+V988+V989+X986+X987+X988+X989-2)*Cadeirante/30*FG$4)))+(U986+U987+U988+W986+W987+W988)*Percapita/30*FG$4+(U989+W989)*Crechee/30*FG$4,IF(C986=1,IF(U986+U987+U988+V986+V987+V988+W986+W987+W988+X986+X987+X988&lt;=15,(U986+U987+U988+W986+W987+W988)*Percapita/30*FG$4,IF(U986+U987+U988+V986+V987+V988+W986+W987+W988+X986+X987+X988&gt;=16,Fixo/30*FG$4+(U986+U987+U988+V986+V987+V988+W986+W987+W988+X986+X987-16)*Percapita/30*FG$4))))))</f>
        <v>0</v>
      </c>
      <c r="FH986" s="177">
        <f>IF(C986=4,SUM(Y986+Y987+Y988+AA986+AA987+AA988)*Percapita/30*FH$4+(Z986+Z987+Z988+AB986+AB987+AB988)*Cadeirante/30*FH$4,IF(C986=3,IF(Y989+AA989=10,Fixo/30*FH$4+(Y986+Y987+Y988+AA986+AA987+AA988)*Percapita/30*FH$4+(Z989+AB989)*Cadeirante/30*FH$4,IF(Y989+AA989&lt;=9,(Y989+AA989)*Crechee/30*FH$4)+(Z989+AB989)*Cadeirante/30*FH$4+(Y986+Y987+Y988+AA986+AA987+AA988)*Percapita/30*FH$4)+IF(Y989+AA989&gt;=11,Fixo/30*FH$4+(Y989+AA989-10)*Crechee/30*FH$4,0),IF(C986=2,IF(Z986+Z987+Z988+Z989+AB986+AB987+AB988+AB989=1,Cadeirante/30*FH$4,IF(Z986+Z987+Z988+Z989+AB986+AB987+AB988+AB989=2,Fixo/30*FH$4,IF(Z986+Z987+Z988+Z989+AB986+AB987+AB988+AB989&gt;2,Fixo/30*FH$4+(Z986+Z987+Z988+Z989+AB986+AB987+AB988+AB989-2)*Cadeirante/30*FH$4)))+(Y986+Y987+Y988+AA986+AA987+AA988)*Percapita/30*FH$4+(Y989+AA989)*Crechee/30*FH$4,IF(C986=1,IF(Y986+Y987+Y988+Z986+Z987+Z988+AA986+AA987+AA988+AB986+AB987+AB988&lt;=15,(Y986+Y987+Y988+AA986+AA987+AA988)*Percapita/30*FH$4,IF(Y986+Y987+Y988+Z986+Z987+Z988+AA986+AA987+AA988+AB986+AB987+AB988&gt;=16,Fixo/30*FH$4+(Y986+Y987+Y988+Z986+Z987+Z988+AA986+AA987+AA988+AB986+AB987-16)*Percapita/30*FH$4))))))</f>
        <v>0</v>
      </c>
      <c r="FI986" s="177">
        <f>IF(C986=4,SUM(AC986+AC987+AC988+AE986+AE987+AE988)*Percapita/30*FI$4+(AD986+AD987+AD988+AF986+AF987+AF988)*Cadeirante/30*FI$4,IF(C986=3,IF(AC989+AE989=10,Fixo/30*FI$4+(AC986+AC987+AC988+AE986+AE987+AE988)*Percapita/30*FI$4+(AD989+AF989)*Cadeirante/30*FI$4,IF(AC989+AE989&lt;=9,(AC989+AE989)*Crechee/30*FI$4)+(AD989+AF989)*Cadeirante/30*FI$4+(AC986+AC987+AC988+AE986+AE987+AE988)*Percapita/30*FI$4)+IF(AC989+AE989&gt;=11,Fixo/30*FI$4+(AC989+AE989-10)*Crechee/30*FI$4,0),IF(C986=2,IF(AD986+AD987+AD988+AD989+AF986+AF987+AF988+AF989=1,Cadeirante/30*FI$4,IF(AD986+AD987+AD988+AD989+AF986+AF987+AF988+AF989=2,Fixo/30*FI$4,IF(AD986+AD987+AD988+AD989+AF986+AF987+AF988+AF989&gt;2,Fixo/30*FI$4+(AD986+AD987+AD988+AD989+AF986+AF987+AF988+AF989-2)*Cadeirante/30*FI$4)))+(AC986+AC987+AC988+AE986+AE987+AE988)*Percapita/30*FI$4+(AC989+AE989)*Crechee/30*FI$4,IF(C986=1,IF(AC986+AC987+AC988+AD986+AD987+AD988+AE986+AE987+AE988+AF986+AF987+AF988&lt;=15,(AC986+AC987+AC988+AE986+AE987+AE988)*Percapita/30*FI$4,IF(AC986+AC987+AC988+AD986+AD987+AD988+AE986+AE987+AE988+AF986+AF987+AF988&gt;=16,Fixo/30*FI$4+(AC986+AC987+AC988+AD986+AD987+AD988+AE986+AE987+AE988+AF986+AF987-16)*Percapita/30*FI$4))))))</f>
        <v>0</v>
      </c>
      <c r="FJ986" s="177">
        <f>IF(C986=4,SUM(AG986+AG987+AG988+AI986+AI987+AI988)*Percapita/30*FJ$4+(AH986+AH987+AH988+AJ986+AJ987+AJ988)*Cadeirante/30*FJ$4,IF(C986=3,IF(AG989+AI989=10,Fixo/30*FJ$4+(AG986+AG987+AG988+AI986+AI987+AI988)*Percapita/30*FJ$4+(AH989+AJ989)*Cadeirante/30*FJ$4,IF(AG989+AI989&lt;=9,(AG989+AI989)*Crechee/30*FJ$4)+(AH989+AJ989)*Cadeirante/30*FJ$4+(AG986+AG987+AG988+AI986+AI987+AI988)*Percapita/30*FJ$4)+IF(AG989+AI989&gt;=11,Fixo/30*FJ$4+(AG989+AI989-10)*Crechee/30*FJ$4,0),IF(C986=2,IF(AH986+AH987+AH988+AH989+AJ986+AJ987+AJ988+AJ989=1,Cadeirante/30*FJ$4,IF(AH986+AH987+AH988+AH989+AJ986+AJ987+AJ988+AJ989=2,Fixo/30*FJ$4,IF(AH986+AH987+AH988+AH989+AJ986+AJ987+AJ988+AJ989&gt;2,Fixo/30*FJ$4+(AH986+AH987+AH988+AH989+AJ986+AJ987+AJ988+AJ989-2)*Cadeirante/30*FJ$4)))+(AG986+AG987+AG988+AI986+AI987+AI988)*Percapita/30*FJ$4+(AG989+AI989)*Crechee/30*FJ$4,IF(C986=1,IF(AG986+AG987+AG988+AH986+AH987+AH988+AI986+AI987+AI988+AJ986+AJ987+AJ988&lt;=15,(AG986+AG987+AG988+AI986+AI987+AI988)*Percapita/30*FJ$4,IF(AG986+AG987+AG988+AH986+AH987+AH988+AI986+AI987+AI988+AJ986+AJ987+AJ988&gt;=16,Fixo/30*FJ$4+(AG986+AG987+AG988+AH986+AH987+AH988+AI986+AI987+AI988+AJ986+AJ987-16)*Percapita/30*FJ$4))))))</f>
        <v>0</v>
      </c>
      <c r="FK986" s="177">
        <f>IF(C986=4,SUM(AK986+AK987+AK988+AM986+AM987+AM988)*Percapita/30*FK$4+(AL986+AL987+AL988+AN986+AN987+AN988)*Cadeirante/30*FK$4,IF(C986=3,IF(AK989+AM989=10,Fixo/30*FK$4+(AK986+AK987+AK988+AM986+AM987+AM988)*Percapita/30*FK$4+(AL989+AN989)*Cadeirante/30*FK$4,IF(AK989+AM989&lt;=9,(AK989+AM989)*Crechee/30*FK$4)+(AL989+AN989)*Cadeirante/30*FK$4+(AK986+AK987+AK988+AM986+AM987+AM988)*Percapita/30*FK$4)+IF(AK989+AM989&gt;=11,Fixo/30*FK$4+(AK989+AM989-10)*Crechee/30*FK$4,0),IF(C986=2,IF(AL986+AL987+AL988+AL989+AN986+AN987+AN988+AN989=1,Cadeirante/30*FK$4,IF(AL986+AL987+AL988+AL989+AN986+AN987+AN988+AN989=2,Fixo/30*FK$4,IF(AL986+AL987+AL988+AL989+AN986+AN987+AN988+AN989&gt;2,Fixo/30*FK$4+(AL986+AL987+AL988+AL989+AN986+AN987+AN988+AN989-2)*Cadeirante/30*FK$4)))+(AK986+AK987+AK988+AM986+AM987+AM988)*Percapita/30*FK$4+(AK989+AM989)*Crechee/30*FK$4,IF(C986=1,IF(AK986+AK987+AK988+AL986+AL987+AL988+AM986+AM987+AM988+AN986+AN987+AN988&lt;=15,(AK986+AK987+AK988+AM986+AM987+AM988)*Percapita/30*FK$4,IF(AK986+AK987+AK988+AL986+AL987+AL988+AM986+AM987+AM988+AN986+AN987+AN988&gt;=16,Fixo/30*FK$4+(AK986+AK987+AK988+AL986+AL987+AL988+AM986+AM987+AM988+AN986+AN987-16)*Percapita/30*FK$4))))))</f>
        <v>0</v>
      </c>
      <c r="FL986" s="177">
        <f>IF(C986=4,SUM(AO986+AO987+AO988+AQ986+AQ987+AQ988)*Percapita/30*FL$4+(AP986+AP987+AP988+AR986+AR987+AR988)*Cadeirante/30*FL$4,IF(C986=3,IF(AO989+AQ989=10,Fixo/30*FL$4+(AO986+AO987+AO988+AQ986+AQ987+AQ988)*Percapita/30*FL$4+(AP989+AR989)*Cadeirante/30*FL$4,IF(AO989+AQ989&lt;=9,(AO989+AQ989)*Crechee/30*FL$4)+(AP989+AR989)*Cadeirante/30*FL$4+(AO986+AO987+AO988+AQ986+AQ987+AQ988)*Percapita/30*FL$4)+IF(AO989+AQ989&gt;=11,Fixo/30*FL$4+(AO989+AQ989-10)*Crechee/30*FL$4,0),IF(C986=2,IF(AP986+AP987+AP988+AP989+AR986+AR987+AR988+AR989=1,Cadeirante/30*FL$4,IF(AP986+AP987+AP988+AP989+AR986+AR987+AR988+AR989=2,Fixo/30*FL$4,IF(AP986+AP987+AP988+AP989+AR986+AR987+AR988+AR989&gt;2,Fixo/30*FL$4+(AP986+AP987+AP988+AP989+AR986+AR987+AR988+AR989-2)*Cadeirante/30*FL$4)))+(AO986+AO987+AO988+AQ986+AQ987+AQ988)*Percapita/30*FL$4+(AO989+AQ989)*Crechee/30*FL$4,IF(C986=1,IF(AO986+AO987+AO988+AP986+AP987+AP988+AQ986+AQ987+AQ988+AR986+AR987+AR988&lt;=15,(AO986+AO987+AO988+AQ986+AQ987+AQ988)*Percapita/30*FL$4,IF(AO986+AO987+AO988+AP986+AP987+AP988+AQ986+AQ987+AQ988+AR986+AR987+AR988&gt;=16,Fixo/30*FL$4+(AO986+AO987+AO988+AP986+AP987+AP988+AQ986+AQ987+AQ988+AR986+AR987-16)*Percapita/30*FL$4))))))</f>
        <v>0</v>
      </c>
      <c r="FM986" s="177">
        <f>IF(C986=4,SUM(AS986+AS987+AS988+AU986+AU987+AU988)*Percapita/30*FM$4+(AT986+AT987+AT988+AV986+AV987+AV988)*Cadeirante/30*FM$4,IF(C986=3,IF(AS989+AU989=10,Fixo/30*FM$4+(AS986+AS987+AS988+AU986+AU987+AU988)*Percapita/30*FM$4+(AT989+AV989)*Cadeirante/30*FM$4,IF(AS989+AU989&lt;=9,(AS989+AU989)*Crechee/30*FM$4)+(AT989+AV989)*Cadeirante/30*FM$4+(AS986+AS987+AS988+AU986+AU987+AU988)*Percapita/30*FM$4)+IF(AS989+AU989&gt;=11,Fixo/30*FM$4+(AS989+AU989-10)*Crechee/30*FM$4,0),IF(C986=2,IF(AT986+AT987+AT988+AT989+AV986+AV987+AV988+AV989=1,Cadeirante/30*FM$4,IF(AT986+AT987+AT988+AT989+AV986+AV987+AV988+AV989=2,Fixo/30*FM$4,IF(AT986+AT987+AT988+AT989+AV986+AV987+AV988+AV989&gt;2,Fixo/30*FM$4+(AT986+AT987+AT988+AT989+AV986+AV987+AV988+AV989-2)*Cadeirante/30*FM$4)))+(AS986+AS987+AS988+AU986+AU987+AU988)*Percapita/30*FM$4+(AS989+AU989)*Crechee/30*FM$4,IF(C986=1,IF(AS986+AS987+AS988+AT986+AT987+AT988+AU986+AU987+AU988+AV986+AV987+AV988&lt;=15,(AS986+AS987+AS988+AU986+AU987+AU988)*Percapita/30*FM$4,IF(AS986+AS987+AS988+AT986+AT987+AT988+AU986+AU987+AU988+AV986+AV987+AV988&gt;=16,Fixo/30*FM$4+(AS986+AS987+AS988+AT986+AT987+AT988+AU986+AU987+AU988+AV986+AV987-16)*Percapita/30*FM$4))))))</f>
        <v>0</v>
      </c>
      <c r="FN986" s="177">
        <f>IF(C986=4,SUM(AW986+AW987+AW988+AY986+AY987+AY988)*Percapita/30*FN$4+(AX986+AX987+AX988+AZ986+AZ987+AZ988)*Cadeirante/30*FN$4,IF(C986=3,IF(AW989+AY989=10,Fixo/30*FN$4+(AW986+AW987+AW988+AY986+AY987+AY988)*Percapita/30*FN$4+(AX989+AZ989)*Cadeirante/30*FN$4,IF(AW989+AY989&lt;=9,(AW989+AY989)*Crechee/30*FN$4)+(AX989+AZ989)*Cadeirante/30*FN$4+(AW986+AW987+AW988+AY986+AY987+AY988)*Percapita/30*FN$4)+IF(AW989+AY989&gt;=11,Fixo/30*FN$4+(AW989+AY989-10)*Crechee/30*FN$4,0),IF(C986=2,IF(AX986+AX987+AX988+AX989+AZ986+AZ987+AZ988+AZ989=1,Cadeirante/30*FN$4,IF(AX986+AX987+AX988+AX989+AZ986+AZ987+AZ988+AZ989=2,Fixo/30*FN$4,IF(AX986+AX987+AX988+AX989+AZ986+AZ987+AZ988+AZ989&gt;2,Fixo/30*FN$4+(AX986+AX987+AX988+AX989+AZ986+AZ987+AZ988+AZ989-2)*Cadeirante/30*FN$4)))+(AW986+AW987+AW988+AY986+AY987+AY988)*Percapita/30*FN$4+(AW989+AY989)*Crechee/30*FN$4,IF(C986=1,IF(AW986+AW987+AW988+AX986+AX987+AX988+AY986+AY987+AY988+AZ986+AZ987+AZ988&lt;=15,(AW986+AW987+AW988+AY986+AY987+AY988)*Percapita/30*FN$4,IF(AW986+AW987+AW988+AX986+AX987+AX988+AY986+AY987+AY988+AZ986+AZ987+AZ988&gt;=16,Fixo/30*FN$4+(AW986+AW987+AW988+AX986+AX987+AX988+AY986+AY987+AY988+AZ986+AZ987-16)*Percapita/30*FN$4))))))</f>
        <v>0</v>
      </c>
      <c r="FO986" s="177">
        <f>IF(C986=4,SUM(BA986+BA987+BA988+BC986+BC987+BC988)*Percapita/30*FO$4+(BB986+BB987+BB988+BD986+BD987+BD988)*Cadeirante/30*FO$4,IF(C986=3,IF(BA989+BC989=10,Fixo/30*FO$4+(BA986+BA987+BA988+BC986+BC987+BC988)*Percapita/30*FO$4+(BB989+BD989)*Cadeirante/30*FO$4,IF(BA989+BC989&lt;=9,(BA989+BC989)*Crechee/30*FO$4)+(BB989+BD989)*Cadeirante/30*FO$4+(BA986+BA987+BA988+BC986+BC987+BC988)*Percapita/30*FO$4)+IF(BA989+BC989&gt;=11,Fixo/30*FO$4+(BA989+BC989-10)*Crechee/30*FO$4,0),IF(C986=2,IF(BB986+BB987+BB988+BB989+BD986+BD987+BD988+BD989=1,Cadeirante/30*FO$4,IF(BB986+BB987+BB988+BB989+BD986+BD987+BD988+BD989=2,Fixo/30*FO$4,IF(BB986+BB987+BB988+BB989+BD986+BD987+BD988+BD989&gt;2,Fixo/30*FO$4+(BB986+BB987+BB988+BB989+BD986+BD987+BD988+BD989-2)*Cadeirante/30*FO$4)))+(BA986+BA987+BA988+BC986+BC987+BC988)*Percapita/30*FO$4+(BA989+BC989)*Crechee/30*FO$4,IF(C986=1,IF(BA986+BA987+BA988+BB986+BB987+BB988+BC986+BC987+BC988+BD986+BD987+BD988&lt;=15,(BA986+BA987+BA988+BC986+BC987+BC988)*Percapita/30*FO$4,IF(BA986+BA987+BA988+BB986+BB987+BB988+BC986+BC987+BC988+BD986+BD987+BD988&gt;=16,Fixo/30*FO$4+(BA986+BA987+BA988+BB986+BB987+BB988+BC986+BC987+BC988+BD986+BD987-16)*Percapita/30*FO$4))))))</f>
        <v>0</v>
      </c>
      <c r="FP986" s="177">
        <f>IF(C986=4,SUM(BE986+BE987+BE988+BG986+BG987+BG988)*Percapita/30*FP$4+(BF986+BF987+BF988+BH986+BH987+BH988)*Cadeirante/30*FP$4,IF(C986=3,IF(BE989+BG989=10,Fixo/30*FP$4+(BE986+BE987+BE988+BG986+BG987+BG988)*Percapita/30*FP$4+(BF989+BH989)*Cadeirante/30*FP$4,IF(BE989+BG989&lt;=9,(BE989+BG989)*Crechee/30*FP$4)+(BF989+BH989)*Cadeirante/30*FP$4+(BE986+BE987+BE988+BG986+BG987+BG988)*Percapita/30*FP$4)+IF(BE989+BG989&gt;=11,Fixo/30*FP$4+(BE989+BG989-10)*Crechee/30*FP$4,0),IF(C986=2,IF(BF986+BF987+BF988+BF989+BH986+BH987+BH988+BH989=1,Cadeirante/30*FP$4,IF(BF986+BF987+BF988+BF989+BH986+BH987+BH988+BH989=2,Fixo/30*FP$4,IF(BF986+BF987+BF988+BF989+BH986+BH987+BH988+BH989&gt;2,Fixo/30*FP$4+(BF986+BF987+BF988+BF989+BH986+BH987+BH988+BH989-2)*Cadeirante/30*FP$4)))+(BE986+BE987+BE988+BG986+BG987+BG988)*Percapita/30*FP$4+(BE989+BG989)*Crechee/30*FP$4,IF(C986=1,IF(BE986+BE987+BE988+BF986+BF987+BF988+BG986+BG987+BG988+BH986+BH987+BH988&lt;=15,(BE986+BE987+BE988+BG986+BG987+BG988)*Percapita/30*FP$4,IF(BE986+BE987+BE988+BF986+BF987+BF988+BG986+BG987+BG988+BH986+BH987+BH988&gt;=16,Fixo/30*FP$4+(BE986+BE987+BE988+BF986+BF987+BF988+BG986+BG987+BG988+BH986+BH987-16)*Percapita/30*FP$4))))))</f>
        <v>0</v>
      </c>
      <c r="FQ986" s="177">
        <f>IF(C986=4,SUM(BI986+BI987+BI988+BK986+BK987+BK988)*Percapita/30*FQ$4+(BJ986+BJ987+BJ988+BL986+BL987+BL988)*Cadeirante/30*FQ$4,IF(C986=3,IF(BI989+BK989=10,Fixo/30*FQ$4+(BI986+BI987+BI988+BK986+BK987+BK988)*Percapita/30*FQ$4+(BJ989+BL989)*Cadeirante/30*FQ$4,IF(BI989+BK989&lt;=9,(BI989+BK989)*Crechee/30*FQ$4)+(BJ989+BL989)*Cadeirante/30*FQ$4+(BI986+BI987+BI988+BK986+BK987+BK988)*Percapita/30*FQ$4)+IF(BI989+BK989&gt;=11,Fixo/30*FQ$4+(BI989+BK989-10)*Crechee/30*FQ$4,0),IF(C986=2,IF(BJ986+BJ987+BJ988+BJ989+BL986+BL987+BL988+BL989=1,Cadeirante/30*FQ$4,IF(BJ986+BJ987+BJ988+BJ989+BL986+BL987+BL988+BL989=2,Fixo/30*FQ$4,IF(BJ986+BJ987+BJ988+BJ989+BL986+BL987+BL988+BL989&gt;2,Fixo/30*FQ$4+(BJ986+BJ987+BJ988+BJ989+BL986+BL987+BL988+BL989-2)*Cadeirante/30*FQ$4)))+(BI986+BI987+BI988+BK986+BK987+BK988)*Percapita/30*FQ$4+(BI989+BK989)*Crechee/30*FQ$4,IF(C986=1,IF(BI986+BI987+BI988+BJ986+BJ987+BJ988+BK986+BK987+BK988+BL986+BL987+BL988&lt;=15,(BI986+BI987+BI988+BK986+BK987+BK988)*Percapita/30*FQ$4,IF(BI986+BI987+BI988+BJ986+BJ987+BJ988+BK986+BK987+BK988+BL986+BL987+BL988&gt;=16,Fixo/30*FQ$4+(BI986+BI987+BI988+BJ986+BJ987+BJ988+BK986+BK987+BK988+BL986+BL987-16)*Percapita/30*FQ$4))))))</f>
        <v>0</v>
      </c>
      <c r="FR986" s="177">
        <f>IF(C986=4,SUM(BM986+BM987+BM988+BO986+BO987+BO988)*Percapita/30*FR$4+(BN986+BN987+BN988+BP986+BP987+BP988)*Cadeirante/30*FR$4,IF(C986=3,IF(BM989+BO989=10,Fixo/30*FR$4+(BM986+BM987+BM988+BO986+BO987+BO988)*Percapita/30*FR$4+(BN989+BP989)*Cadeirante/30*FR$4,IF(BM989+BO989&lt;=9,(BM989+BO989)*Crechee/30*FR$4)+(BN989+BP989)*Cadeirante/30*FR$4+(BM986+BM987+BM988+BO986+BO987+BO988)*Percapita/30*FR$4)+IF(BM989+BO989&gt;=11,Fixo/30*FR$4+(BM989+BO989-10)*Crechee/30*FR$4,0),IF(C986=2,IF(BN986+BN987+BN988+BN989+BP986+BP987+BP988+BP989=1,Cadeirante/30*FR$4,IF(BN986+BN987+BN988+BN989+BP986+BP987+BP988+BP989=2,Fixo/30*FR$4,IF(BN986+BN987+BN988+BN989+BP986+BP987+BP988+BP989&gt;2,Fixo/30*FR$4+(BN986+BN987+BN988+BN989+BP986+BP987+BP988+BP989-2)*Cadeirante/30*FR$4)))+(BM986+BM987+BM988+BO986+BO987+BO988)*Percapita/30*FR$4+(BM989+BO989)*Crechee/30*FR$4,IF(C986=1,IF(BM986+BM987+BM988+BN986+BN987+BN988+BO986+BO987+BO988+BP986+BP987+BP988&lt;=15,(BM986+BM987+BM988+BO986+BO987+BO988)*Percapita/30*FR$4,IF(BM986+BM987+BM988+BN986+BN987+BN988+BO986+BO987+BO988+BP986+BP987+BP988&gt;=16,Fixo/30*FR$4+(BM986+BM987+BM988+BN986+BN987+BN988+BO986+BO987+BO988+BP986+BP987-16)*Percapita/30*FR$4))))))</f>
        <v>0</v>
      </c>
      <c r="FS986" s="177">
        <f>IF(C986=4,SUM(BQ986+BQ987+BQ988+BS986+BS987+BS988)*Percapita/30*FS$4+(BR986+BR987+BR988+BT986+BT987+BT988)*Cadeirante/30*FS$4,IF(C986=3,IF(BQ989+BS989=10,Fixo/30*FS$4+(BQ986+BQ987+BQ988+BS986+BS987+BS988)*Percapita/30*FS$4+(BR989+BT989)*Cadeirante/30*FS$4,IF(BQ989+BS989&lt;=9,(BQ989+BS989)*Crechee/30*FS$4)+(BR989+BT989)*Cadeirante/30*FS$4+(BQ986+BQ987+BQ988+BS986+BS987+BS988)*Percapita/30*FS$4)+IF(BQ989+BS989&gt;=11,Fixo/30*FS$4+(BQ989+BS989-10)*Crechee/30*FS$4,0),IF(C986=2,IF(BR986+BR987+BR988+BR989+BT986+BT987+BT988+BT989=1,Cadeirante/30*FS$4,IF(BR986+BR987+BR988+BR989+BT986+BT987+BT988+BT989=2,Fixo/30*FS$4,IF(BR986+BR987+BR988+BR989+BT986+BT987+BT988+BT989&gt;2,Fixo/30*FS$4+(BR986+BR987+BR988+BR989+BT986+BT987+BT988+BT989-2)*Cadeirante/30*FS$4)))+(BQ986+BQ987+BQ988+BS986+BS987+BS988)*Percapita/30*FS$4+(BQ989+BS989)*Crechee/30*FS$4,IF(C986=1,IF(BQ986+BQ987+BQ988+BR986+BR987+BR988+BS986+BS987+BS988+BT986+BT987+BT988&lt;=15,(BQ986+BQ987+BQ988+BS986+BS987+BS988)*Percapita/30*FS$4,IF(BQ986+BQ987+BQ988+BR986+BR987+BR988+BS986+BS987+BS988+BT986+BT987+BT988&gt;=16,Fixo/30*FS$4+(BQ986+BQ987+BQ988+BR986+BR987+BR988+BS986+BS987+BS988+BT986+BT987-16)*Percapita/30*FS$4))))))</f>
        <v>0</v>
      </c>
      <c r="FT986" s="177">
        <f>IF(C986=4,SUM(BU986+BU987+BU988+BW986+BW987+BW988)*Percapita/30*FT$4+(BV986+BV987+BV988+BX986+BX987+BX988)*Cadeirante/30*FT$4,IF(C986=3,IF(BU989+BW989=10,Fixo/30*FT$4+(BU986+BU987+BU988+BW986+BW987+BW988)*Percapita/30*FT$4+(BV989+BX989)*Cadeirante/30*FT$4,IF(BU989+BW989&lt;=9,(BU989+BW989)*Crechee/30*FT$4)+(BV989+BX989)*Cadeirante/30*FT$4+(BU986+BU987+BU988+BW986+BW987+BW988)*Percapita/30*FT$4)+IF(BU989+BW989&gt;=11,Fixo/30*FT$4+(BU989+BW989-10)*Crechee/30*FT$4,0),IF(C986=2,IF(BV986+BV987+BV988+BV989+BX986+BX987+BX988+BX989=1,Cadeirante/30*FT$4,IF(BV986+BV987+BV988+BV989+BX986+BX987+BX988+BX989=2,Fixo/30*FT$4,IF(BV986+BV987+BV988+BV989+BX986+BX987+BX988+BX989&gt;2,Fixo/30*FT$4+(BV986+BV987+BV988+BV989+BX986+BX987+BX988+BX989-2)*Cadeirante/30*FT$4)))+(BU986+BU987+BU988+BW986+BW987+BW988)*Percapita/30*FT$4+(BU989+BW989)*Crechee/30*FT$4,IF(C986=1,IF(BU986+BU987+BU988+BV986+BV987+BV988+BW986+BW987+BW988+BX986+BX987+BX988&lt;=15,(BU986+BU987+BU988+BW986+BW987+BW988)*Percapita/30*FT$4,IF(BU986+BU987+BU988+BV986+BV987+BV988+BW986+BW987+BW988+BX986+BX987+BX988&gt;=16,Fixo/30*FT$4+(BU986+BU987+BU988+BV986+BV987+BV988+BW986+BW987+BW988+BX986+BX987-16)*Percapita/30*FT$4))))))</f>
        <v>0</v>
      </c>
      <c r="FU986" s="177">
        <f>IF(C986=4,SUM(BY986+BY987+BY988+CA986+CA987+CA988)*Percapita/30*FU$4+(BZ986+BZ987+BZ988+CB986+CB987+CB988)*Cadeirante/30*FU$4,IF(C986=3,IF(BY989+CA989=10,Fixo/30*FU$4+(BY986+BY987+BY988+CA986+CA987+CA988)*Percapita/30*FU$4+(BZ989+CB989)*Cadeirante/30*FU$4,IF(BY989+CA989&lt;=9,(BY989+CA989)*Crechee/30*FU$4)+(BZ989+CB989)*Cadeirante/30*FU$4+(BY986+BY987+BY988+CA986+CA987+CA988)*Percapita/30*FU$4)+IF(BY989+CA989&gt;=11,Fixo/30*FU$4+(BY989+CA989-10)*Crechee/30*FU$4,0),IF(C986=2,IF(BZ986+BZ987+BZ988+BZ989+CB986+CB987+CB988+CB989=1,Cadeirante/30*FU$4,IF(BZ986+BZ987+BZ988+BZ989+CB986+CB987+CB988+CB989=2,Fixo/30*FU$4,IF(BZ986+BZ987+BZ988+BZ989+CB986+CB987+CB988+CB989&gt;2,Fixo/30*FU$4+(BZ986+BZ987+BZ988+BZ989+CB986+CB987+CB988+CB989-2)*Cadeirante/30*FU$4)))+(BY986+BY987+BY988+CA986+CA987+CA988)*Percapita/30*FU$4+(BY989+CA989)*Crechee/30*FU$4,IF(C986=1,IF(BY986+BY987+BY988+BZ986+BZ987+BZ988+CA986+CA987+CA988+CB986+CB987+CB988&lt;=15,(BY986+BY987+BY988+CA986+CA987+CA988)*Percapita/30*FU$4,IF(BY986+BY987+BY988+BZ986+BZ987+BZ988+CA986+CA987+CA988+CB986+CB987+CB988&gt;=16,Fixo/30*FU$4+(BY986+BY987+BY988+BZ986+BZ987+BZ988+CA986+CA987+CA988+CB986+CB987-16)*Percapita/30*FU$4))))))</f>
        <v>0</v>
      </c>
      <c r="FV986" s="177">
        <f>IF(C986=4,SUM(CC986+CC987+CC988+CE986+CE987+CE988)*Percapita/30*FV$4+(CD986+CD987+CD988+CF986+CF987+CF988)*Cadeirante/30*FV$4,IF(C986=3,IF(CC989+CE989=10,Fixo/30*FV$4+(CC986+CC987+CC988+CE986+CE987+CE988)*Percapita/30*FV$4+(CD989+CF989)*Cadeirante/30*FV$4,IF(CC989+CE989&lt;=9,(CC989+CE989)*Crechee/30*FV$4)+(CD989+CF989)*Cadeirante/30*FV$4+(CC986+CC987+CC988+CE986+CE987+CE988)*Percapita/30*FV$4)+IF(CC989+CE989&gt;=11,Fixo/30*FV$4+(CC989+CE989-10)*Crechee/30*FV$4,0),IF(C986=2,IF(CD986+CD987+CD988+CD989+CF986+CF987+CF988+CF989=1,Cadeirante/30*FV$4,IF(CD986+CD987+CD988+CD989+CF986+CF987+CF988+CF989=2,Fixo/30*FV$4,IF(CD986+CD987+CD988+CD989+CF986+CF987+CF988+CF989&gt;2,Fixo/30*FV$4+(CD986+CD987+CD988+CD989+CF986+CF987+CF988+CF989-2)*Cadeirante/30*FV$4)))+(CC986+CC987+CC988+CE986+CE987+CE988)*Percapita/30*FV$4+(CC989+CE989)*Crechee/30*FV$4,IF(C986=1,IF(CC986+CC987+CC988+CD986+CD987+CD988+CE986+CE987+CE988+CF986+CF987+CF988&lt;=15,(CC986+CC987+CC988+CE986+CE987+CE988)*Percapita/30*FV$4,IF(CC986+CC987+CC988+CD986+CD987+CD988+CE986+CE987+CE988+CF986+CF987+CF988&gt;=16,Fixo/30*FV$4+(CC986+CC987+CC988+CD986+CD987+CD988+CE986+CE987+CE988+CF986+CF987-16)*Percapita/30*FV$4))))))</f>
        <v>0</v>
      </c>
      <c r="FW986" s="177">
        <f>IF(C986=4,SUM(CG986+CG987+CG988+CI986+CI987+CI988)*Percapita/30*FW$4+(CH986+CH987+CH988+CJ986+CJ987+CJ988)*Cadeirante/30*FW$4,IF(C986=3,IF(CG989+CI989=10,Fixo/30*FW$4+(CG986+CG987+CG988+CI986+CI987+CI988)*Percapita/30*FW$4+(CH989+CJ989)*Cadeirante/30*FW$4,IF(CG989+CI989&lt;=9,(CG989+CI989)*Crechee/30*FW$4)+(CH989+CJ989)*Cadeirante/30*FW$4+(CG986+CG987+CG988+CI986+CI987+CI988)*Percapita/30*FW$4)+IF(CG989+CI989&gt;=11,Fixo/30*FW$4+(CG989+CI989-10)*Crechee/30*FW$4,0),IF(C986=2,IF(CH986+CH987+CH988+CH989+CJ986+CJ987+CJ988+CJ989=1,Cadeirante/30*FW$4,IF(CH986+CH987+CH988+CH989+CJ986+CJ987+CJ988+CJ989=2,Fixo/30*FW$4,IF(CH986+CH987+CH988+CH989+CJ986+CJ987+CJ988+CJ989&gt;2,Fixo/30*FW$4+(CH986+CH987+CH988+CH989+CJ986+CJ987+CJ988+CJ989-2)*Cadeirante/30*FW$4)))+(CG986+CG987+CG988+CI986+CI987+CI988)*Percapita/30*FW$4+(CG989+CI989)*Crechee/30*FW$4,IF(C986=1,IF(CG986+CG987+CG988+CH986+CH987+CH988+CI986+CI987+CI988+CJ986+CJ987+CJ988&lt;=15,(CG986+CG987+CG988+CI986+CI987+CI988)*Percapita/30*FW$4,IF(CG986+CG987+CG988+CH986+CH987+CH988+CI986+CI987+CI988+CJ986+CJ987+CJ988&gt;=16,Fixo/30*FW$4+(CG986+CG987+CG988+CH986+CH987+CH988+CI986+CI987+CI988+CJ986+CJ987-16)*Percapita/30*FW$4))))))</f>
        <v>0</v>
      </c>
      <c r="FX986" s="177">
        <f>IF(C986=4,SUM(CK986+CK987+CK988+CM986+CM987+CM988)*Percapita/30*FX$4+(CL986+CL987+CL988+CN986+CN987+CN988)*Cadeirante/30*FX$4,IF(C986=3,IF(CK989+CM989=10,Fixo/30*FX$4+(CK986+CK987+CK988+CM986+CM987+CM988)*Percapita/30*FX$4+(CL989+CN989)*Cadeirante/30*FX$4,IF(CK989+CM989&lt;=9,(CK989+CM989)*Crechee/30*FX$4)+(CL989+CN989)*Cadeirante/30*FX$4+(CK986+CK987+CK988+CM986+CM987+CM988)*Percapita/30*FX$4)+IF(CK989+CM989&gt;=11,Fixo/30*FX$4+(CK989+CM989-10)*Crechee/30*FX$4,0),IF(C986=2,IF(CL986+CL987+CL988+CL989+CN986+CN987+CN988+CN989=1,Cadeirante/30*FX$4,IF(CL986+CL987+CL988+CL989+CN986+CN987+CN988+CN989=2,Fixo/30*FX$4,IF(CL986+CL987+CL988+CL989+CN986+CN987+CN988+CN989&gt;2,Fixo/30*FX$4+(CL986+CL987+CL988+CL989+CN986+CN987+CN988+CN989-2)*Cadeirante/30*FX$4)))+(CK986+CK987+CK988+CM986+CM987+CM988)*Percapita/30*FX$4+(CK989+CM989)*Crechee/30*FX$4,IF(C986=1,IF(CK986+CK987+CK988+CL986+CL987+CL988+CM986+CM987+CM988+CN986+CN987+CN988&lt;=15,(CK986+CK987+CK988+CM986+CM987+CM988)*Percapita/30*FX$4,IF(CK986+CK987+CK988+CL986+CL987+CL988+CM986+CM987+CM988+CN986+CN987+CN988&gt;=16,Fixo/30*FX$4+(CK986+CK987+CK988+CL986+CL987+CL988+CM986+CM987+CM988+CN986+CN987-16)*Percapita/30*FX$4))))))</f>
        <v>0</v>
      </c>
      <c r="FY986" s="177">
        <f>IF(C986=4,SUM(CO986+CO987+CO988+CQ986+CQ987+CQ988)*Percapita/30*FY$4+(CP986+CP987+CP988+CR986+CR987+CR988)*Cadeirante/30*FY$4,IF(C986=3,IF(CO989+CQ989=10,Fixo/30*FY$4+(CO986+CO987+CO988+CQ986+CQ987+CQ988)*Percapita/30*FY$4+(CP989+CR989)*Cadeirante/30*FY$4,IF(CO989+CQ989&lt;=9,(CO989+CQ989)*Crechee/30*FY$4)+(CP989+CR989)*Cadeirante/30*FY$4+(CO986+CO987+CO988+CQ986+CQ987+CQ988)*Percapita/30*FY$4)+IF(CO989+CQ989&gt;=11,Fixo/30*FY$4+(CO989+CQ989-10)*Crechee/30*FY$4,0),IF(C986=2,IF(CP986+CP987+CP988+CP989+CR986+CR987+CR988+CR989=1,Cadeirante/30*FY$4,IF(CP986+CP987+CP988+CP989+CR986+CR987+CR988+CR989=2,Fixo/30*FY$4,IF(CP986+CP987+CP988+CP989+CR986+CR987+CR988+CR989&gt;2,Fixo/30*FY$4+(CP986+CP987+CP988+CP989+CR986+CR987+CR988+CR989-2)*Cadeirante/30*FY$4)))+(CO986+CO987+CO988+CQ986+CQ987+CQ988)*Percapita/30*FY$4+(CO989+CQ989)*Crechee/30*FY$4,IF(C986=1,IF(CO986+CO987+CO988+CP986+CP987+CP988+CQ986+CQ987+CQ988+CR986+CR987+CR988&lt;=15,(CO986+CO987+CO988+CQ986+CQ987+CQ988)*Percapita/30*FY$4,IF(CO986+CO987+CO988+CP986+CP987+CP988+CQ986+CQ987+CQ988+CR986+CR987+CR988&gt;=16,Fixo/30*FY$4+(CO986+CO987+CO988+CP986+CP987+CP988+CQ986+CQ987+CQ988+CR986+CR987-16)*Percapita/30*FY$4))))))</f>
        <v>0</v>
      </c>
      <c r="FZ986" s="177">
        <f>IF(C986=4,SUM(CS986+CS987+CS988+CU986+CU987+CU988)*Percapita/30*FZ$4+(CT986+CT987+CT988+CV986+CV987+CV988)*Cadeirante/30*FZ$4,IF(C986=3,IF(CS989+CU989=10,Fixo/30*FZ$4+(CS986+CS987+CS988+CU986+CU987+CU988)*Percapita/30*FZ$4+(CT989+CV989)*Cadeirante/30*FZ$4,IF(CS989+CU989&lt;=9,(CS989+CU989)*Crechee/30*FZ$4)+(CT989+CV989)*Cadeirante/30*FZ$4+(CS986+CS987+CS988+CU986+CU987+CU988)*Percapita/30*FZ$4)+IF(CS989+CU989&gt;=11,Fixo/30*FZ$4+(CS989+CU989-10)*Crechee/30*FZ$4,0),IF(C986=2,IF(CT986+CT987+CT988+CT989+CV986+CV987+CV988+CV989=1,Cadeirante/30*FZ$4,IF(CT986+CT987+CT988+CT989+CV986+CV987+CV988+CV989=2,Fixo/30*FZ$4,IF(CT986+CT987+CT988+CT989+CV986+CV987+CV988+CV989&gt;2,Fixo/30*FZ$4+(CT986+CT987+CT988+CT989+CV986+CV987+CV988+CV989-2)*Cadeirante/30*FZ$4)))+(CS986+CS987+CS988+CU986+CU987+CU988)*Percapita/30*FZ$4+(CS989+CU989)*Crechee/30*FZ$4,IF(C986=1,IF(CS986+CS987+CS988+CT986+CT987+CT988+CU986+CU987+CU988+CV986+CV987+CV988&lt;=15,(CS986+CS987+CS988+CU986+CU987+CU988)*Percapita/30*FZ$4,IF(CS986+CS987+CS988+CT986+CT987+CT988+CU986+CU987+CU988+CV986+CV987+CV988&gt;=16,Fixo/30*FZ$4+(CS986+CS987+CS988+CT986+CT987+CT988+CU986+CU987+CU988+CV986+CV987-16)*Percapita/30*FZ$4))))))</f>
        <v>0</v>
      </c>
      <c r="GA986" s="177">
        <f>IF(C986=4,SUM(CW986+CW987+CW988+CY986+CY987+CY988)*Percapita/30*GA$4+(CX986+CX987+CX988+CZ986+CZ987+CZ988)*Cadeirante/30*GA$4,IF(C986=3,IF(CW989+CY989=10,Fixo/30*GA$4+(CW986+CW987+CW988+CY986+CY987+CY988)*Percapita/30*GA$4+(CX989+CZ989)*Cadeirante/30*GA$4,IF(CW989+CY989&lt;=9,(CW989+CY989)*Crechee/30*GA$4)+(CX989+CZ989)*Cadeirante/30*GA$4+(CW986+CW987+CW988+CY986+CY987+CY988)*Percapita/30*GA$4)+IF(CW989+CY989&gt;=11,Fixo/30*GA$4+(CW989+CY989-10)*Crechee/30*GA$4,0),IF(C986=2,IF(CX986+CX987+CX988+CX989+CZ986+CZ987+CZ988+CZ989=1,Cadeirante/30*GA$4,IF(CX986+CX987+CX988+CX989+CZ986+CZ987+CZ988+CZ989=2,Fixo/30*GA$4,IF(CX986+CX987+CX988+CX989+CZ986+CZ987+CZ988+CZ989&gt;2,Fixo/30*GA$4+(CX986+CX987+CX988+CX989+CZ986+CZ987+CZ988+CZ989-2)*Cadeirante/30*GA$4)))+(CW986+CW987+CW988+CY986+CY987+CY988)*Percapita/30*GA$4+(CW989+CY989)*Crechee/30*GA$4,IF(C986=1,IF(CW986+CW987+CW988+CX986+CX987+CX988+CY986+CY987+CY988+CZ986+CZ987+CZ988&lt;=15,(CW986+CW987+CW988+CY986+CY987+CY988)*Percapita/30*GA$4,IF(CW986+CW987+CW988+CX986+CX987+CX988+CY986+CY987+CY988+CZ986+CZ987+CZ988&gt;=16,Fixo/30*GA$4+(CW986+CW987+CW988+CX986+CX987+CX988+CY986+CY987+CY988+CZ986+CZ987-16)*Percapita/30*GA$4))))))</f>
        <v>0</v>
      </c>
      <c r="GB986" s="177">
        <f>IF(C986=4,SUM(DA986+DA987+DA988+DC986+DC987+DC988)*Percapita/30*GB$4+(DB986+DB987+DB988+DD986+DD987+DD988)*Cadeirante/30*GB$4,IF(C986=3,IF(DA989+DC989=10,Fixo/30*GB$4+(DA986+DA987+DA988+DC986+DC987+DC988)*Percapita/30*GB$4+(DB989+DD989)*Cadeirante/30*GB$4,IF(DA989+DC989&lt;=9,(DA989+DC989)*Crechee/30*GB$4)+(DB989+DD989)*Cadeirante/30*GB$4+(DA986+DA987+DA988+DC986+DC987+DC988)*Percapita/30*GB$4)+IF(DA989+DC989&gt;=11,Fixo/30*GB$4+(DA989+DC989-10)*Crechee/30*GB$4,0),IF(C986=2,IF(DB986+DB987+DB988+DB989+DD986+DD987+DD988+DD989=1,Cadeirante/30*GB$4,IF(DB986+DB987+DB988+DB989+DD986+DD987+DD988+DD989=2,Fixo/30*GB$4,IF(DB986+DB987+DB988+DB989+DD986+DD987+DD988+DD989&gt;2,Fixo/30*GB$4+(DB986+DB987+DB988+DB989+DD986+DD987+DD988+DD989-2)*Cadeirante/30*GB$4)))+(DA986+DA987+DA988+DC986+DC987+DC988)*Percapita/30*GB$4+(DA989+DC989)*Crechee/30*GB$4,IF(C986=1,IF(DA986+DA987+DA988+DB986+DB987+DB988+DC986+DC987+DC988+DD986+DD987+DD988&lt;=15,(DA986+DA987+DA988+DC986+DC987+DC988)*Percapita/30*GB$4,IF(DA986+DA987+DA988+DB986+DB987+DB988+DC986+DC987+DC988+DD986+DD987+DD988&gt;=16,Fixo/30*GB$4+(DA986+DA987+DA988+DB986+DB987+DB988+DC986+DC987+DC988+DD986+DD987-16)*Percapita/30*GB$4))))))</f>
        <v>0</v>
      </c>
      <c r="GC986" s="177">
        <f>IF(C986=4,SUM(DE986+DE987+DE988+DG986+DG987+DG988)*Percapita/30*GC$4+(DF986+DF987+DF988+DH986+DH987+DH988)*Cadeirante/30*GC$4,IF(C986=3,IF(DE989+DG989=10,Fixo/30*GC$4+(DE986+DE987+DE988+DG986+DG987+DG988)*Percapita/30*GC$4+(DF989+DH989)*Cadeirante/30*GC$4,IF(DE989+DG989&lt;=9,(DE989+DG989)*Crechee/30*GC$4)+(DF989+DH989)*Cadeirante/30*GC$4+(DE986+DE987+DE988+DG986+DG987+DG988)*Percapita/30*GC$4)+IF(DE989+DG989&gt;=11,Fixo/30*GC$4+(DE989+DG989-10)*Crechee/30*GC$4,0),IF(C986=2,IF(DF986+DF987+DF988+DF989+DH986+DH987+DH988+DH989=1,Cadeirante/30*GC$4,IF(DF986+DF987+DF988+DF989+DH986+DH987+DH988+DH989=2,Fixo/30*GC$4,IF(DF986+DF987+DF988+DF989+DH986+DH987+DH988+DH989&gt;2,Fixo/30*GC$4+(DF986+DF987+DF988+DF989+DH986+DH987+DH988+DH989-2)*Cadeirante/30*GC$4)))+(DE986+DE987+DE988+DG986+DG987+DG988)*Percapita/30*GC$4+(DE989+DG989)*Crechee/30*GC$4,IF(C986=1,IF(DE986+DE987+DE988+DF986+DF987+DF988+DG986+DG987+DG988+DH986+DH987+DH988&lt;=15,(DE986+DE987+DE988+DG986+DG987+DG988)*Percapita/30*GC$4,IF(DE986+DE987+DE988+DF986+DF987+DF988+DG986+DG987+DG988+DH986+DH987+DH988&gt;=16,Fixo/30*GC$4+(DE986+DE987+DE988+DF986+DF987+DF988+DG986+DG987+DG988+DH986+DH987-16)*Percapita/30*GC$4))))))</f>
        <v>0</v>
      </c>
      <c r="GD986" s="177">
        <f>IF(C986=4,SUM(DI986+DI987+DI988+DK986+DK987+DK988)*Percapita/30*GD$4+(DJ986+DJ987+DJ988+DL986+DL987+DL988)*Cadeirante/30*GD$4,IF(C986=3,IF(DI989+DK989=10,Fixo/30*GD$4+(DI986+DI987+DI988+DK986+DK987+DK988)*Percapita/30*GD$4+(DJ989+DL989)*Cadeirante/30*GD$4,IF(DI989+DK989&lt;=9,(DI989+DK989)*Crechee/30*GD$4)+(DJ989+DL989)*Cadeirante/30*GD$4+(DI986+DI987+DI988+DK986+DK987+DK988)*Percapita/30*GD$4)+IF(DI989+DK989&gt;=11,Fixo/30*GD$4+(DI989+DK989-10)*Crechee/30*GD$4,0),IF(C986=2,IF(DJ986+DJ987+DJ988+DJ989+DL986+DL987+DL988+DL989=1,Cadeirante/30*GD$4,IF(DJ986+DJ987+DJ988+DJ989+DL986+DL987+DL988+DL989=2,Fixo/30*GD$4,IF(DJ986+DJ987+DJ988+DJ989+DL986+DL987+DL988+DL989&gt;2,Fixo/30*GD$4+(DJ986+DJ987+DJ988+DJ989+DL986+DL987+DL988+DL989-2)*Cadeirante/30*GD$4)))+(DI986+DI987+DI988+DK986+DK987+DK988)*Percapita/30*GD$4+(DI989+DK989)*Crechee/30*GD$4,IF(C986=1,IF(DI986+DI987+DI988+DJ986+DJ987+DJ988+DK986+DK987+DK988+DL986+DL987+DL988&lt;=15,(DI986+DI987+DI988+DK986+DK987+DK988)*Percapita/30*GD$4,IF(DI986+DI987+DI988+DJ986+DJ987+DJ988+DK986+DK987+DK988+DL986+DL987+DL988&gt;=16,Fixo/30*GD$4+(DI986+DI987+DI988+DJ986+DJ987+DJ988+DK986+DK987+DK988+DL986+DL987-16)*Percapita/30*GD$4))))))</f>
        <v>0</v>
      </c>
      <c r="GE986" s="177">
        <f>IF(C986=4,SUM(DM986+DM987+DM988+DO986+DO987+DO988)*Percapita/30*GE$4+(DN986+DN987+DN988+DP986+DP987+DP988)*Cadeirante/30*GE$4,IF(C986=3,IF(DM989+DO989=10,Fixo/30*GE$4+(DM986+DM987+DM988+DO986+DO987+DO988)*Percapita/30*GE$4+(DN989+DP989)*Cadeirante/30*GE$4,IF(DM989+DO989&lt;=9,(DM989+DO989)*Crechee/30*GE$4)+(DN989+DP989)*Cadeirante/30*GE$4+(DM986+DM987+DM988+DO986+DO987+DO988)*Percapita/30*GE$4)+IF(DM989+DO989&gt;=11,Fixo/30*GE$4+(DM989+DO989-10)*Crechee/30*GE$4,0),IF(C986=2,IF(DN986+DN987+DN988+DN989+DP986+DP987+DP988+DP989=1,Cadeirante/30*GE$4,IF(DN986+DN987+DN988+DN989+DP986+DP987+DP988+DP989=2,Fixo/30*GE$4,IF(DN986+DN987+DN988+DN989+DP986+DP987+DP988+DP989&gt;2,Fixo/30*GE$4+(DN986+DN987+DN988+DN989+DP986+DP987+DP988+DP989-2)*Cadeirante/30*GE$4)))+(DM986+DM987+DM988+DO986+DO987+DO988)*Percapita/30*GE$4+(DM989+DO989)*Crechee/30*GE$4,IF(C986=1,IF(DM986+DM987+DM988+DN986+DN987+DN988+DO986+DO987+DO988+DP986+DP987+DP988&lt;=15,(DM986+DM987+DM988+DO986+DO987+DO988)*Percapita/30*GE$4,IF(DM986+DM987+DM988+DN986+DN987+DN988+DO986+DO987+DO988+DP986+DP987+DP988&gt;=16,Fixo/30*GE$4+(DM986+DM987+DM988+DN986+DN987+DN988+DO986+DO987+DO988+DP986+DP987-16)*Percapita/30*GE$4))))))</f>
        <v>0</v>
      </c>
      <c r="GF986" s="177">
        <f>IF(C986=4,SUM(DQ986+DQ987+DQ988+DS986+DS987+DS988)*Percapita/30*GF$4+(DR986+DR987+DR988+DT986+DT987+DT988)*Cadeirante/30*GF$4,IF(C986=3,IF(DQ989+DS989=10,Fixo/30*GF$4+(DQ986+DQ987+DQ988+DS986+DS987+DS988)*Percapita/30*GF$4+(DR989+DT989)*Cadeirante/30*GF$4,IF(DQ989+DS989&lt;=9,(DQ989+DS989)*Crechee/30*GF$4)+(DR989+DT989)*Cadeirante/30*GF$4+(DQ986+DQ987+DQ988+DS986+DS987+DS988)*Percapita/30*GF$4)+IF(DQ989+DS989&gt;=11,Fixo/30*GF$4+(DQ989+DS989-10)*Crechee/30*GF$4,0),IF(C986=2,IF(DR986+DR987+DR988+DR989+DT986+DT987+DT988+DT989=1,Cadeirante/30*GF$4,IF(DR986+DR987+DR988+DR989+DT986+DT987+DT988+DT989=2,Fixo/30*GF$4,IF(DR986+DR987+DR988+DR989+DT986+DT987+DT988+DT989&gt;2,Fixo/30*GF$4+(DR986+DR987+DR988+DR989+DT986+DT987+DT988+DT989-2)*Cadeirante/30*GF$4)))+(DQ986+DQ987+DQ988+DS986+DS987+DS988)*Percapita/30*GF$4+(DQ989+DS989)*Crechee/30*GF$4,IF(C986=1,IF(DQ986+DQ987+DQ988+DR986+DR987+DR988+DS986+DS987+DS988+DT986+DT987+DT988&lt;=15,(DQ986+DQ987+DQ988+DS986+DS987+DS988)*Percapita/30*GF$4,IF(DQ986+DQ987+DQ988+DR986+DR987+DR988+DS986+DS987+DS988+DT986+DT987+DT988&gt;=16,Fixo/30*GF$4+(DQ986+DQ987+DQ988+DR986+DR987+DR988+DS986+DS987+DS988+DT986+DT987-16)*Percapita/30*GF$4))))))</f>
        <v>0</v>
      </c>
      <c r="GG986" s="177">
        <f>IF(C986=4,SUM(DU986+DU987+DU988+DW986+DW987+DW988)*Percapita/30*GG$4+(DV986+DV987+DV988+DX986+DX987+DX988)*Cadeirante/30*GG$4,IF(C986=3,IF(DU989+DW989=10,Fixo/30*GG$4+(DU986+DU987+DU988+DW986+DW987+DW988)*Percapita/30*GG$4+(DV989+DX989)*Cadeirante/30*GG$4,IF(DU989+DW989&lt;=9,(DU989+DW989)*Crechee/30*GG$4)+(DV989+DX989)*Cadeirante/30*GG$4+(DU986+DU987+DU988+DW986+DW987+DW988)*Percapita/30*GG$4)+IF(DU989+DW989&gt;=11,Fixo/30*GG$4+(DU989+DW989-10)*Crechee/30*GG$4,0),IF(C986=2,IF(DV986+DV987+DV988+DV989+DX986+DX987+DX988+DX989=1,Cadeirante/30*GG$4,IF(DV986+DV987+DV988+DV989+DX986+DX987+DX988+DX989=2,Fixo/30*GG$4,IF(DV986+DV987+DV988+DV989+DX986+DX987+DX988+DX989&gt;2,Fixo/30*GG$4+(DV986+DV987+DV988+DV989+DX986+DX987+DX988+DX989-2)*Cadeirante/30*GG$4)))+(DU986+DU987+DU988+DW986+DW987+DW988)*Percapita/30*GG$4+(DU989+DW989)*Crechee/30*GG$4,IF(C986=1,IF(DU986+DU987+DU988+DV986+DV987+DV988+DW986+DW987+DW988+DX986+DX987+DX988&lt;=15,(DU986+DU987+DU988+DW986+DW987+DW988)*Percapita/30*GG$4,IF(DU986+DU987+DU988+DV986+DV987+DV988+DW986+DW987+DW988+DX986+DX987+DX988&gt;=16,Fixo/30*GG$4+(DU986+DU987+DU988+DV986+DV987+DV988+DW986+DW987+DW988+DX986+DX987-16)*Percapita/30*GG$4))))))</f>
        <v>0</v>
      </c>
      <c r="GH986" s="177">
        <f>IF(C986=4,SUM(DY986+DY987+DY988+EA986+EA987+EA988)*Percapita/30*GH$4+(DZ986+DZ987+DZ988+EB986+EB987+EB988)*Cadeirante/30*GH$4,IF(C986=3,IF(DY989+EA989=10,Fixo/30*GH$4+(DY986+DY987+DY988+EA986+EA987+EA988)*Percapita/30*GH$4+(DZ989+EB989)*Cadeirante/30*GH$4,IF(DY989+EA989&lt;=9,(DY989+EA989)*Crechee/30*GH$4)+(DZ989+EB989)*Cadeirante/30*GH$4+(DY986+DY987+DY988+EA986+EA987+EA988)*Percapita/30*GH$4)+IF(DY989+EA989&gt;=11,Fixo/30*GH$4+(DY989+EA989-10)*Crechee/30*GH$4,0),IF(C986=2,IF(DZ986+DZ987+DZ988+DZ989+EB986+EB987+EB988+EB989=1,Cadeirante/30*GH$4,IF(DZ986+DZ987+DZ988+DZ989+EB986+EB987+EB988+EB989=2,Fixo/30*GH$4,IF(DZ986+DZ987+DZ988+DZ989+EB986+EB987+EB988+EB989&gt;2,Fixo/30*GH$4+(DZ986+DZ987+DZ988+DZ989+EB986+EB987+EB988+EB989-2)*Cadeirante/30*GH$4)))+(DY986+DY987+DY988+EA986+EA987+EA988)*Percapita/30*GH$4+(DY989+EA989)*Crechee/30*GH$4,IF(C986=1,IF(DY986+DY987+DY988+DZ986+DZ987+DZ988+EA986+EA987+EA988+EB986+EB987+EB988&lt;=15,(DY986+DY987+DY988+EA986+EA987+EA988)*Percapita/30*GH$4,IF(DY986+DY987+DY988+DZ986+DZ987+DZ988+EA986+EA987+EA988+EB986+EB987+EB988&gt;=16,Fixo/30*GH$4+(DY986+DY987+DY988+DZ986+DZ987+DZ988+EA986+EA987+EA988+EB986+EB987-16)*Percapita/30*GH$4))))))</f>
        <v>0</v>
      </c>
      <c r="GI986" s="177">
        <f>IF(C986=4,SUM(EC986+EC987+EC988+EE986+EE987+EE988)*Percapita/30*GI$4+(ED986+ED987+ED988+EF986+EF987+EF988)*Cadeirante/30*GI$4,IF(C986=3,IF(EC989+EE989=10,Fixo/30*GI$4+(EC986+EC987+EC988+EE986+EE987+EE988)*Percapita/30*GI$4+(ED989+EF989)*Cadeirante/30*GI$4,IF(EC989+EE989&lt;=9,(EC989+EE989)*Crechee/30*GI$4)+(ED989+EF989)*Cadeirante/30*GI$4+(EC986+EC987+EC988+EE986+EE987+EE988)*Percapita/30*GI$4)+IF(EC989+EE989&gt;=11,Fixo/30*GI$4+(EC989+EE989-10)*Crechee/30*GI$4,0),IF(C986=2,IF(ED986+ED987+ED988+ED989+EF986+EF987+EF988+EF989=1,Cadeirante/30*GI$4,IF(ED986+ED987+ED988+ED989+EF986+EF987+EF988+EF989=2,Fixo/30*GI$4,IF(ED986+ED987+ED988+ED989+EF986+EF987+EF988+EF989&gt;2,Fixo/30*GI$4+(ED986+ED987+ED988+ED989+EF986+EF987+EF988+EF989-2)*Cadeirante/30*GI$4)))+(EC986+EC987+EC988+EE986+EE987+EE988)*Percapita/30*GI$4+(EC989+EE989)*Crechee/30*GI$4,IF(C986=1,IF(EC986+EC987+EC988+ED986+ED987+ED988+EE986+EE987+EE988+EF986+EF987+EF988&lt;=15,(EC986+EC987+EC988+EE986+EE987+EE988)*Percapita/30*GI$4,IF(EC986+EC987+EC988+ED986+ED987+ED988+EE986+EE987+EE988+EF986+EF987+EF988&gt;=16,Fixo/30*GI$4+(EC986+EC987+EC988+ED986+ED987+ED988+EE986+EE987+EE988+EF986+EF987-16)*Percapita/30*GI$4))))))</f>
        <v>0</v>
      </c>
      <c r="GJ986" s="177">
        <f>IF(C986=4,SUM(EG986+EG987+EG988+EI986+EI987+EI988)*Percapita/30*GJ$4+(EH986+EH987+EH988+EJ986+EJ987+EJ988)*Cadeirante/30*GJ$4,IF(C986=3,IF(EG989+EI989=10,Fixo/30*GJ$4+(EG986+EG987+EG988+EI986+EI987+EI988)*Percapita/30*GJ$4+(EH989+EJ989)*Cadeirante/30*GJ$4,IF(EG989+EI989&lt;=9,(EG989+EI989)*Crechee/30*GJ$4)+(EH989+EJ989)*Cadeirante/30*GJ$4+(EG986+EG987+EG988+EI986+EI987+EI988)*Percapita/30*GJ$4)+IF(EG989+EI989&gt;=11,Fixo/30*GJ$4+(EG989+EI989-10)*Crechee/30*GJ$4,0),IF(C986=2,IF(EH986+EH987+EH988+EH989+EJ986+EJ987+EJ988+EJ989=1,Cadeirante/30*GJ$4,IF(EH986+EH987+EH988+EH989+EJ986+EJ987+EJ988+EJ989=2,Fixo/30*GJ$4,IF(EH986+EH987+EH988+EH989+EJ986+EJ987+EJ988+EJ989&gt;2,Fixo/30*GJ$4+(EH986+EH987+EH988+EH989+EJ986+EJ987+EJ988+EJ989-2)*Cadeirante/30*GJ$4)))+(EG986+EG987+EG988+EI986+EI987+EI988)*Percapita/30*GJ$4+(EG989+EI989)*Crechee/30*GJ$4,IF(C986=1,IF(EG986+EG987+EG988+EH986+EH987+EH988+EI986+EI987+EI988+EJ986+EJ987+EJ988&lt;=15,(EG986+EG987+EG988+EI986+EI987+EI988)*Percapita/30*GJ$4,IF(EG986+EG987+EG988+EH986+EH987+EH988+EI986+EI987+EI988+EJ986+EJ987+EJ988&gt;=16,Fixo/30*GJ$4+(EG986+EG987+EG988+EH986+EH987+EH988+EI986+EI987+EI988+EJ986+EJ987-16)*Percapita/30*GJ$4))))))</f>
        <v>0</v>
      </c>
      <c r="GK986" s="178"/>
      <c r="GL986" s="103">
        <f t="shared" si="1110"/>
        <v>0</v>
      </c>
      <c r="GM986" s="124"/>
      <c r="GN986" s="104">
        <f>SUMIF(V986:V989,"&lt;0")*Cadeirante/30*GN$4+SUMIF(X986:X989,"&lt;0")*Cadeirante/30*GN$4</f>
        <v>0</v>
      </c>
      <c r="GO986" s="104">
        <f>SUMIF(Z986:Z989,"&lt;0")*Cadeirante/30*GO$4+SUMIF(AB986:AB989,"&lt;0")*Cadeirante/30*GO$4</f>
        <v>0</v>
      </c>
      <c r="GP986" s="104">
        <f>SUMIF(AD986:AD989,"&lt;0")*Cadeirante/30*GP$4+SUMIF(AF986:AF989,"&lt;0")*Cadeirante/30*GP$4</f>
        <v>0</v>
      </c>
      <c r="GQ986" s="104">
        <f>SUMIF(AH986:AH989,"&lt;0")*Cadeirante/30*GQ$4+SUMIF(AJ986:AJ989,"&lt;0")*Cadeirante/30*GQ$4</f>
        <v>0</v>
      </c>
      <c r="GR986" s="104">
        <f>SUMIF(AL986:AL989,"&lt;0")*Cadeirante/30*GR$4+SUMIF(AN986:AN989,"&lt;0")*Cadeirante/30*GR$4</f>
        <v>0</v>
      </c>
      <c r="GS986" s="104">
        <f>SUMIF(AP986:AP989,"&lt;0")*Cadeirante/30*GS$4+SUMIF(AR986:AR989,"&lt;0")*Cadeirante/30*GS$4</f>
        <v>0</v>
      </c>
      <c r="GT986" s="104">
        <f>SUMIF(AT986:AT989,"&lt;0")*Cadeirante/30*GT$4+SUMIF(AV986:AV989,"&lt;0")*Cadeirante/30*GT$4</f>
        <v>0</v>
      </c>
      <c r="GU986" s="104">
        <f>SUMIF(AX986:AX989,"&lt;0")*Cadeirante/30*GU$4+SUMIF(AZ986:AZ989,"&lt;0")*Cadeirante/30*GU$4</f>
        <v>0</v>
      </c>
      <c r="GV986" s="104">
        <f>SUMIF(BB986:BB989,"&lt;0")*Cadeirante/30*GV$4+SUMIF(BD986:BD989,"&lt;0")*Cadeirante/30*GV$4</f>
        <v>0</v>
      </c>
      <c r="GW986" s="104">
        <f>SUMIF(BF986:BF989,"&lt;0")*Cadeirante/30*GW$4+SUMIF(BH986:BH989,"&lt;0")*Cadeirante/30*GW$4</f>
        <v>0</v>
      </c>
      <c r="GX986" s="104">
        <f>SUMIF(BJ986:BJ989,"&lt;0")*Cadeirante/30*GX$4+SUMIF(BL986:BL989,"&lt;0")*Cadeirante/30*GX$4</f>
        <v>0</v>
      </c>
      <c r="GY986" s="104">
        <f>SUMIF(BN986:BN989,"&lt;0")*Cadeirante/30*GY$4+SUMIF(BP986:BP989,"&lt;0")*Cadeirante/30*GY$4</f>
        <v>0</v>
      </c>
      <c r="GZ986" s="104">
        <f>SUMIF(BR986:BR989,"&lt;0")*Cadeirante/30*GZ$4+SUMIF(BT986:BT989,"&lt;0")*Cadeirante/30*GZ$4</f>
        <v>0</v>
      </c>
      <c r="HA986" s="104">
        <f>SUMIF(BV986:BV989,"&lt;0")*Cadeirante/30*HA$4+SUMIF(BX986:BX989,"&lt;0")*Cadeirante/30*HA$4</f>
        <v>0</v>
      </c>
      <c r="HB986" s="104">
        <f>SUMIF(BZ986:BZ989,"&lt;0")*Cadeirante/30*HB$4+SUMIF(CB986:CB989,"&lt;0")*Cadeirante/30*HB$4</f>
        <v>0</v>
      </c>
      <c r="HC986" s="104">
        <f>SUMIF(CD986:CD989,"&lt;0")*Cadeirante/30*HC$4+SUMIF(CF986:CF989,"&lt;0")*Cadeirante/30*HC$4</f>
        <v>0</v>
      </c>
      <c r="HD986" s="104">
        <f>SUMIF(CH986:CH989,"&lt;0")*Cadeirante/30*HD$4+SUMIF(CJ986:CJ989,"&lt;0")*Cadeirante/30*HD$4</f>
        <v>0</v>
      </c>
      <c r="HE986" s="104">
        <f>SUMIF(CL986:CL989,"&lt;0")*Cadeirante/30*HE$4+SUMIF(CN986:CN989,"&lt;0")*Cadeirante/30*HE$4</f>
        <v>0</v>
      </c>
      <c r="HF986" s="104">
        <f>SUMIF(CP986:CP989,"&lt;0")*Cadeirante/30*HF$4+SUMIF(CR986:CR989,"&lt;0")*Cadeirante/30*HF$4</f>
        <v>0</v>
      </c>
      <c r="HG986" s="104">
        <f>SUMIF(CT986:CT989,"&lt;0")*Cadeirante/30*HG$4+SUMIF(CV986:CV989,"&lt;0")*Cadeirante/30*HG$4</f>
        <v>0</v>
      </c>
      <c r="HH986" s="104">
        <f>SUMIF(CX986:CX989,"&lt;0")*Cadeirante/30*HH$4+SUMIF(CZ986:CZ989,"&lt;0")*Cadeirante/30*HH$4</f>
        <v>0</v>
      </c>
      <c r="HI986" s="104">
        <f>SUMIF(DB986:DB989,"&lt;0")*Cadeirante/30*HI$4+SUMIF(DD986:DD989,"&lt;0")*Cadeirante/30*HI$4</f>
        <v>0</v>
      </c>
      <c r="HJ986" s="104">
        <f>SUMIF(DF986:DF989,"&lt;0")*Cadeirante/30*HJ$4+SUMIF(DH986:DH989,"&lt;0")*Cadeirante/30*HJ$4</f>
        <v>0</v>
      </c>
      <c r="HK986" s="104">
        <f>SUMIF(DJ986:DJ989,"&lt;0")*Cadeirante/30*HK$4+SUMIF(DL986:DL989,"&lt;0")*Cadeirante/30*HK$4</f>
        <v>0</v>
      </c>
      <c r="HL986" s="104">
        <f>SUMIF(DN986:DN989,"&lt;0")*Cadeirante/30*HL$4+SUMIF(DP986:DP989,"&lt;0")*Cadeirante/30*HL$4</f>
        <v>0</v>
      </c>
      <c r="HM986" s="104">
        <f>SUMIF(DR986:DR989,"&lt;0")*Cadeirante/30*HM$4+SUMIF(DT986:DT989,"&lt;0")*Cadeirante/30*HM$4</f>
        <v>0</v>
      </c>
      <c r="HN986" s="104">
        <f>SUMIF(DV986:DV989,"&lt;0")*Cadeirante/30*HN$4+SUMIF(DX986:DX989,"&lt;0")*Cadeirante/30*HN$4</f>
        <v>0</v>
      </c>
      <c r="HO986" s="104">
        <f>SUMIF(DZ986:DZ989,"&lt;0")*Cadeirante/30*HO$4+SUMIF(EB986:EB989,"&lt;0")*Cadeirante/30*HO$4</f>
        <v>0</v>
      </c>
      <c r="HP986" s="104">
        <f>SUMIF(ED986:ED989,"&lt;0")*Cadeirante/30*HP$4+SUMIF(EF986:EF989,"&lt;0")*Cadeirante/30*HP$4</f>
        <v>0</v>
      </c>
      <c r="HQ986" s="64"/>
      <c r="HR986" s="64"/>
      <c r="HS986" s="64"/>
      <c r="HT986" s="64"/>
      <c r="HU986" s="64"/>
      <c r="HV986" s="64"/>
      <c r="HW986" s="176">
        <v>17629.309999999998</v>
      </c>
      <c r="HX986" s="64"/>
      <c r="HY986" s="280">
        <f>IF(ISTEXT(EM986), VALUE(EM986), EM986)</f>
        <v>0</v>
      </c>
      <c r="HZ986" s="280">
        <f>IF(ISTEXT(EN986), VALUE(EN986), EN986)</f>
        <v>0</v>
      </c>
      <c r="IA986" s="280">
        <f>IF(ISTEXT(EO986), VALUE(EO986), EO986)</f>
        <v>0</v>
      </c>
      <c r="IB986" s="64" t="b">
        <f>HW986=FE986</f>
        <v>0</v>
      </c>
      <c r="IC986" s="64"/>
    </row>
    <row r="987" spans="1:237" s="106" customFormat="1" ht="22.5" customHeight="1" x14ac:dyDescent="0.25">
      <c r="A987" s="368" t="s">
        <v>4056</v>
      </c>
      <c r="B987" s="369" t="s">
        <v>4057</v>
      </c>
      <c r="C987" s="370" t="s">
        <v>3229</v>
      </c>
      <c r="D987" s="371" t="s">
        <v>4058</v>
      </c>
      <c r="E987" s="371" t="s">
        <v>4059</v>
      </c>
      <c r="F987" s="372" t="s">
        <v>3222</v>
      </c>
      <c r="G987" s="372" t="s">
        <v>3223</v>
      </c>
      <c r="H987" s="373" t="s">
        <v>260</v>
      </c>
      <c r="I987" s="374" t="s">
        <v>344</v>
      </c>
      <c r="J987" s="421" t="s">
        <v>3227</v>
      </c>
      <c r="K987" s="421" t="s">
        <v>3230</v>
      </c>
      <c r="L987" s="329">
        <f>CONTINUA!BV987</f>
        <v>0</v>
      </c>
      <c r="M987" s="329">
        <f>CONTINUA!BW987</f>
        <v>0</v>
      </c>
      <c r="N987" s="657"/>
      <c r="O987" s="658" t="s">
        <v>4250</v>
      </c>
      <c r="P987" s="659" t="s">
        <v>206</v>
      </c>
      <c r="Q987" s="400"/>
      <c r="R987" s="401"/>
      <c r="S987" s="400"/>
      <c r="T987" s="401"/>
      <c r="U987" s="400"/>
      <c r="V987" s="401"/>
      <c r="W987" s="400"/>
      <c r="X987" s="401"/>
      <c r="Y987" s="400"/>
      <c r="Z987" s="401"/>
      <c r="AA987" s="400"/>
      <c r="AB987" s="401"/>
      <c r="AC987" s="400"/>
      <c r="AD987" s="401"/>
      <c r="AE987" s="400"/>
      <c r="AF987" s="401"/>
      <c r="AG987" s="400"/>
      <c r="AH987" s="401"/>
      <c r="AI987" s="400"/>
      <c r="AJ987" s="401"/>
      <c r="AK987" s="400"/>
      <c r="AL987" s="401"/>
      <c r="AM987" s="400"/>
      <c r="AN987" s="401"/>
      <c r="AO987" s="400"/>
      <c r="AP987" s="401"/>
      <c r="AQ987" s="400"/>
      <c r="AR987" s="401"/>
      <c r="AS987" s="400"/>
      <c r="AT987" s="401"/>
      <c r="AU987" s="400"/>
      <c r="AV987" s="401"/>
      <c r="AW987" s="400"/>
      <c r="AX987" s="401"/>
      <c r="AY987" s="400"/>
      <c r="AZ987" s="401"/>
      <c r="BA987" s="400"/>
      <c r="BB987" s="401"/>
      <c r="BC987" s="400"/>
      <c r="BD987" s="401"/>
      <c r="BE987" s="400"/>
      <c r="BF987" s="401"/>
      <c r="BG987" s="400"/>
      <c r="BH987" s="401"/>
      <c r="BI987" s="400"/>
      <c r="BJ987" s="401"/>
      <c r="BK987" s="400"/>
      <c r="BL987" s="401"/>
      <c r="BM987" s="400"/>
      <c r="BN987" s="401"/>
      <c r="BO987" s="400"/>
      <c r="BP987" s="401"/>
      <c r="BQ987" s="400"/>
      <c r="BR987" s="401"/>
      <c r="BS987" s="400"/>
      <c r="BT987" s="401"/>
      <c r="BU987" s="400"/>
      <c r="BV987" s="401"/>
      <c r="BW987" s="400"/>
      <c r="BX987" s="401"/>
      <c r="BY987" s="400"/>
      <c r="BZ987" s="401"/>
      <c r="CA987" s="400"/>
      <c r="CB987" s="401"/>
      <c r="CC987" s="400"/>
      <c r="CD987" s="401"/>
      <c r="CE987" s="400"/>
      <c r="CF987" s="401"/>
      <c r="CG987" s="400"/>
      <c r="CH987" s="401"/>
      <c r="CI987" s="400"/>
      <c r="CJ987" s="401"/>
      <c r="CK987" s="400"/>
      <c r="CL987" s="401"/>
      <c r="CM987" s="400"/>
      <c r="CN987" s="401"/>
      <c r="CO987" s="400"/>
      <c r="CP987" s="401"/>
      <c r="CQ987" s="400"/>
      <c r="CR987" s="401"/>
      <c r="CS987" s="400"/>
      <c r="CT987" s="401"/>
      <c r="CU987" s="400"/>
      <c r="CV987" s="401"/>
      <c r="CW987" s="400"/>
      <c r="CX987" s="401"/>
      <c r="CY987" s="400"/>
      <c r="CZ987" s="401"/>
      <c r="DA987" s="400"/>
      <c r="DB987" s="401"/>
      <c r="DC987" s="400"/>
      <c r="DD987" s="401"/>
      <c r="DE987" s="400"/>
      <c r="DF987" s="401"/>
      <c r="DG987" s="400"/>
      <c r="DH987" s="401"/>
      <c r="DI987" s="400"/>
      <c r="DJ987" s="401"/>
      <c r="DK987" s="400"/>
      <c r="DL987" s="401"/>
      <c r="DM987" s="400"/>
      <c r="DN987" s="401"/>
      <c r="DO987" s="400"/>
      <c r="DP987" s="401"/>
      <c r="DQ987" s="400"/>
      <c r="DR987" s="401"/>
      <c r="DS987" s="400"/>
      <c r="DT987" s="401"/>
      <c r="DU987" s="400"/>
      <c r="DV987" s="401"/>
      <c r="DW987" s="400"/>
      <c r="DX987" s="401"/>
      <c r="DY987" s="400"/>
      <c r="DZ987" s="401"/>
      <c r="EA987" s="400"/>
      <c r="EB987" s="401"/>
      <c r="EC987" s="400"/>
      <c r="ED987" s="401"/>
      <c r="EE987" s="400"/>
      <c r="EF987" s="401"/>
      <c r="EG987" s="400"/>
      <c r="EH987" s="401"/>
      <c r="EI987" s="400"/>
      <c r="EJ987" s="447"/>
      <c r="EK987" s="511"/>
      <c r="EL987" s="514"/>
      <c r="EM987" s="448"/>
      <c r="EN987" s="344"/>
      <c r="EO987" s="345"/>
      <c r="EP987" s="171">
        <f t="shared" si="1102"/>
        <v>0</v>
      </c>
      <c r="EQ987" s="171">
        <f t="shared" si="1103"/>
        <v>0</v>
      </c>
      <c r="ER987" s="171">
        <f t="shared" si="1104"/>
        <v>0</v>
      </c>
      <c r="ES987" s="171">
        <f t="shared" si="1105"/>
        <v>0</v>
      </c>
      <c r="ET987" s="171">
        <f t="shared" si="1106"/>
        <v>0</v>
      </c>
      <c r="EU987" s="171">
        <f t="shared" si="1107"/>
        <v>0</v>
      </c>
      <c r="EV987" s="172">
        <f t="shared" si="1108"/>
        <v>0</v>
      </c>
      <c r="EW987" s="173"/>
      <c r="EX987" s="248">
        <f t="shared" si="1125"/>
        <v>0</v>
      </c>
      <c r="EY987" s="174">
        <f>(L987*regular)+(M987*Cadeirantee)</f>
        <v>0</v>
      </c>
      <c r="EZ987" s="249">
        <f>SUMIF(FG987:GJ987,"&gt;0")</f>
        <v>0</v>
      </c>
      <c r="FA987" s="249">
        <f>SUMIF(FG987:GJ987,"&lt;0")+SUMIF(GN987:HP987,"&lt;0")</f>
        <v>0</v>
      </c>
      <c r="FB987" s="174">
        <v>0</v>
      </c>
      <c r="FC987" s="126">
        <f>N987*km*'VALORES TABELA'!$B$13</f>
        <v>0</v>
      </c>
      <c r="FD987" s="250">
        <f t="shared" ref="FD987:FD990" si="1126">GL987</f>
        <v>0</v>
      </c>
      <c r="FE987" s="105"/>
      <c r="FF987" s="119"/>
      <c r="FG987" s="119"/>
      <c r="FH987" s="119"/>
      <c r="FI987" s="119"/>
      <c r="FJ987" s="119"/>
      <c r="FK987" s="119"/>
      <c r="FL987" s="119"/>
      <c r="FM987" s="119"/>
      <c r="FN987" s="119"/>
      <c r="FO987" s="119"/>
      <c r="FP987" s="119"/>
      <c r="FQ987" s="119"/>
      <c r="FR987" s="119"/>
      <c r="FS987" s="119"/>
      <c r="FT987" s="119"/>
      <c r="FU987" s="119"/>
      <c r="FV987" s="119"/>
      <c r="FW987" s="119"/>
      <c r="FX987" s="119"/>
      <c r="FY987" s="119"/>
      <c r="FZ987" s="119"/>
      <c r="GA987" s="119"/>
      <c r="GB987" s="119"/>
      <c r="GC987" s="119"/>
      <c r="GD987" s="119"/>
      <c r="GE987" s="119"/>
      <c r="GF987" s="119"/>
      <c r="GG987" s="119"/>
      <c r="GH987" s="119"/>
      <c r="GI987" s="119"/>
      <c r="GJ987" s="119"/>
      <c r="GK987" s="251"/>
      <c r="GL987" s="103">
        <f t="shared" si="1110"/>
        <v>0</v>
      </c>
      <c r="GM987" s="124"/>
      <c r="GN987" s="104"/>
      <c r="GO987" s="104"/>
      <c r="GP987" s="104"/>
      <c r="GQ987" s="104"/>
      <c r="GR987" s="104"/>
      <c r="GS987" s="104"/>
      <c r="GT987" s="104"/>
      <c r="GU987" s="104"/>
      <c r="GV987" s="104"/>
      <c r="GW987" s="104"/>
      <c r="GX987" s="104"/>
      <c r="GY987" s="104"/>
      <c r="GZ987" s="104"/>
      <c r="HA987" s="104"/>
      <c r="HB987" s="104"/>
      <c r="HC987" s="104"/>
      <c r="HD987" s="104"/>
      <c r="HE987" s="104"/>
      <c r="HF987" s="104"/>
      <c r="HG987" s="104"/>
      <c r="HH987" s="104"/>
      <c r="HI987" s="104"/>
      <c r="HJ987" s="104"/>
      <c r="HK987" s="104"/>
      <c r="HL987" s="104"/>
      <c r="HM987" s="104"/>
      <c r="HN987" s="104"/>
      <c r="HO987" s="104"/>
      <c r="HP987" s="104"/>
      <c r="HQ987" s="64"/>
      <c r="HR987" s="64"/>
      <c r="HS987" s="64"/>
      <c r="HT987" s="64"/>
      <c r="HU987" s="64"/>
      <c r="HV987" s="64"/>
      <c r="HW987" s="105"/>
      <c r="HX987" s="64"/>
      <c r="HY987" s="280">
        <f t="shared" ref="HY987:HY990" si="1127">IF(ISTEXT(EM987), VALUE(EM987), EM987)</f>
        <v>0</v>
      </c>
      <c r="HZ987" s="280">
        <f t="shared" ref="HZ987:HZ990" si="1128">IF(ISTEXT(EN987), VALUE(EN987), EN987)</f>
        <v>0</v>
      </c>
      <c r="IA987" s="280">
        <f t="shared" ref="IA987:IA990" si="1129">IF(ISTEXT(EO987), VALUE(EO987), EO987)</f>
        <v>0</v>
      </c>
      <c r="IB987" s="64"/>
      <c r="IC987" s="64"/>
    </row>
    <row r="988" spans="1:237" s="106" customFormat="1" ht="22.5" customHeight="1" x14ac:dyDescent="0.25">
      <c r="A988" s="368" t="s">
        <v>4056</v>
      </c>
      <c r="B988" s="369" t="s">
        <v>4057</v>
      </c>
      <c r="C988" s="375" t="s">
        <v>3229</v>
      </c>
      <c r="D988" s="371" t="s">
        <v>4058</v>
      </c>
      <c r="E988" s="371" t="s">
        <v>4059</v>
      </c>
      <c r="F988" s="376" t="s">
        <v>3222</v>
      </c>
      <c r="G988" s="376" t="s">
        <v>3223</v>
      </c>
      <c r="H988" s="373" t="s">
        <v>260</v>
      </c>
      <c r="I988" s="374" t="s">
        <v>344</v>
      </c>
      <c r="J988" s="421" t="s">
        <v>3227</v>
      </c>
      <c r="K988" s="422" t="s">
        <v>3231</v>
      </c>
      <c r="L988" s="329">
        <f>CONTINUA!BV988</f>
        <v>0</v>
      </c>
      <c r="M988" s="329">
        <f>CONTINUA!BW988</f>
        <v>0</v>
      </c>
      <c r="N988" s="657"/>
      <c r="O988" s="658" t="s">
        <v>4250</v>
      </c>
      <c r="P988" s="659" t="s">
        <v>206</v>
      </c>
      <c r="Q988" s="400"/>
      <c r="R988" s="401"/>
      <c r="S988" s="400"/>
      <c r="T988" s="401"/>
      <c r="U988" s="400"/>
      <c r="V988" s="401"/>
      <c r="W988" s="400"/>
      <c r="X988" s="401"/>
      <c r="Y988" s="400"/>
      <c r="Z988" s="401"/>
      <c r="AA988" s="400"/>
      <c r="AB988" s="401"/>
      <c r="AC988" s="400"/>
      <c r="AD988" s="401"/>
      <c r="AE988" s="400"/>
      <c r="AF988" s="401"/>
      <c r="AG988" s="400"/>
      <c r="AH988" s="401"/>
      <c r="AI988" s="400"/>
      <c r="AJ988" s="401"/>
      <c r="AK988" s="400"/>
      <c r="AL988" s="401"/>
      <c r="AM988" s="400"/>
      <c r="AN988" s="401"/>
      <c r="AO988" s="400"/>
      <c r="AP988" s="401"/>
      <c r="AQ988" s="400"/>
      <c r="AR988" s="401"/>
      <c r="AS988" s="400"/>
      <c r="AT988" s="401"/>
      <c r="AU988" s="400"/>
      <c r="AV988" s="401"/>
      <c r="AW988" s="400"/>
      <c r="AX988" s="401"/>
      <c r="AY988" s="400"/>
      <c r="AZ988" s="401"/>
      <c r="BA988" s="400"/>
      <c r="BB988" s="401"/>
      <c r="BC988" s="400"/>
      <c r="BD988" s="401"/>
      <c r="BE988" s="400"/>
      <c r="BF988" s="401"/>
      <c r="BG988" s="400"/>
      <c r="BH988" s="401"/>
      <c r="BI988" s="400"/>
      <c r="BJ988" s="401"/>
      <c r="BK988" s="400"/>
      <c r="BL988" s="401"/>
      <c r="BM988" s="400"/>
      <c r="BN988" s="401"/>
      <c r="BO988" s="400"/>
      <c r="BP988" s="401"/>
      <c r="BQ988" s="400"/>
      <c r="BR988" s="401"/>
      <c r="BS988" s="400"/>
      <c r="BT988" s="401"/>
      <c r="BU988" s="400"/>
      <c r="BV988" s="401"/>
      <c r="BW988" s="400"/>
      <c r="BX988" s="401"/>
      <c r="BY988" s="400"/>
      <c r="BZ988" s="401"/>
      <c r="CA988" s="400"/>
      <c r="CB988" s="401"/>
      <c r="CC988" s="400"/>
      <c r="CD988" s="401"/>
      <c r="CE988" s="400"/>
      <c r="CF988" s="401"/>
      <c r="CG988" s="400"/>
      <c r="CH988" s="401"/>
      <c r="CI988" s="400"/>
      <c r="CJ988" s="401"/>
      <c r="CK988" s="400"/>
      <c r="CL988" s="401"/>
      <c r="CM988" s="400"/>
      <c r="CN988" s="401"/>
      <c r="CO988" s="400"/>
      <c r="CP988" s="401"/>
      <c r="CQ988" s="400"/>
      <c r="CR988" s="401"/>
      <c r="CS988" s="400"/>
      <c r="CT988" s="401"/>
      <c r="CU988" s="400"/>
      <c r="CV988" s="401"/>
      <c r="CW988" s="400"/>
      <c r="CX988" s="401"/>
      <c r="CY988" s="400"/>
      <c r="CZ988" s="401"/>
      <c r="DA988" s="400"/>
      <c r="DB988" s="401"/>
      <c r="DC988" s="400"/>
      <c r="DD988" s="401"/>
      <c r="DE988" s="400"/>
      <c r="DF988" s="401"/>
      <c r="DG988" s="400"/>
      <c r="DH988" s="401"/>
      <c r="DI988" s="400"/>
      <c r="DJ988" s="401"/>
      <c r="DK988" s="400"/>
      <c r="DL988" s="401"/>
      <c r="DM988" s="400"/>
      <c r="DN988" s="401"/>
      <c r="DO988" s="400"/>
      <c r="DP988" s="401"/>
      <c r="DQ988" s="400"/>
      <c r="DR988" s="401"/>
      <c r="DS988" s="400"/>
      <c r="DT988" s="401"/>
      <c r="DU988" s="400"/>
      <c r="DV988" s="401"/>
      <c r="DW988" s="400"/>
      <c r="DX988" s="401"/>
      <c r="DY988" s="400"/>
      <c r="DZ988" s="401"/>
      <c r="EA988" s="400"/>
      <c r="EB988" s="401"/>
      <c r="EC988" s="400"/>
      <c r="ED988" s="401"/>
      <c r="EE988" s="400"/>
      <c r="EF988" s="401"/>
      <c r="EG988" s="400"/>
      <c r="EH988" s="401"/>
      <c r="EI988" s="400"/>
      <c r="EJ988" s="447"/>
      <c r="EK988" s="511"/>
      <c r="EL988" s="514"/>
      <c r="EM988" s="448"/>
      <c r="EN988" s="344"/>
      <c r="EO988" s="345"/>
      <c r="EP988" s="171">
        <f t="shared" si="1102"/>
        <v>0</v>
      </c>
      <c r="EQ988" s="171">
        <f t="shared" si="1103"/>
        <v>0</v>
      </c>
      <c r="ER988" s="171">
        <f t="shared" si="1104"/>
        <v>0</v>
      </c>
      <c r="ES988" s="171">
        <f t="shared" si="1105"/>
        <v>0</v>
      </c>
      <c r="ET988" s="171">
        <f t="shared" si="1106"/>
        <v>0</v>
      </c>
      <c r="EU988" s="171">
        <f t="shared" si="1107"/>
        <v>0</v>
      </c>
      <c r="EV988" s="172">
        <f t="shared" si="1108"/>
        <v>0</v>
      </c>
      <c r="EW988" s="125"/>
      <c r="EX988" s="248">
        <f t="shared" si="1125"/>
        <v>0</v>
      </c>
      <c r="EY988" s="174">
        <f>(L988*regular)+(M988*Cadeirantee)</f>
        <v>0</v>
      </c>
      <c r="EZ988" s="249">
        <f>SUMIF(FG988:GJ988,"&gt;0")</f>
        <v>0</v>
      </c>
      <c r="FA988" s="249">
        <f>SUMIF(FG988:GJ988,"&lt;0")+SUMIF(GN988:HP988,"&lt;0")</f>
        <v>0</v>
      </c>
      <c r="FB988" s="174">
        <v>0</v>
      </c>
      <c r="FC988" s="126">
        <f>N988*km*'VALORES TABELA'!$B$13</f>
        <v>0</v>
      </c>
      <c r="FD988" s="250">
        <f t="shared" si="1126"/>
        <v>0</v>
      </c>
      <c r="FE988" s="105"/>
      <c r="FF988" s="108"/>
      <c r="FG988" s="108"/>
      <c r="FH988" s="108"/>
      <c r="FI988" s="108"/>
      <c r="FJ988" s="108"/>
      <c r="FK988" s="108"/>
      <c r="FL988" s="108"/>
      <c r="FM988" s="108"/>
      <c r="FN988" s="108"/>
      <c r="FO988" s="108"/>
      <c r="FP988" s="108"/>
      <c r="FQ988" s="108"/>
      <c r="FR988" s="108"/>
      <c r="FS988" s="108"/>
      <c r="FT988" s="108"/>
      <c r="FU988" s="108"/>
      <c r="FV988" s="108"/>
      <c r="FW988" s="108"/>
      <c r="FX988" s="108"/>
      <c r="FY988" s="108"/>
      <c r="FZ988" s="108"/>
      <c r="GA988" s="108"/>
      <c r="GB988" s="108"/>
      <c r="GC988" s="108"/>
      <c r="GD988" s="108"/>
      <c r="GE988" s="108"/>
      <c r="GF988" s="108"/>
      <c r="GG988" s="108"/>
      <c r="GH988" s="108"/>
      <c r="GI988" s="108"/>
      <c r="GJ988" s="108"/>
      <c r="GK988" s="251"/>
      <c r="GL988" s="103">
        <f t="shared" si="1110"/>
        <v>0</v>
      </c>
      <c r="GM988" s="124"/>
      <c r="GN988" s="104"/>
      <c r="GO988" s="104"/>
      <c r="GP988" s="104"/>
      <c r="GQ988" s="104"/>
      <c r="GR988" s="104"/>
      <c r="GS988" s="104"/>
      <c r="GT988" s="104"/>
      <c r="GU988" s="104"/>
      <c r="GV988" s="104"/>
      <c r="GW988" s="104"/>
      <c r="GX988" s="104"/>
      <c r="GY988" s="104"/>
      <c r="GZ988" s="104"/>
      <c r="HA988" s="104"/>
      <c r="HB988" s="104"/>
      <c r="HC988" s="104"/>
      <c r="HD988" s="104"/>
      <c r="HE988" s="104"/>
      <c r="HF988" s="104"/>
      <c r="HG988" s="104"/>
      <c r="HH988" s="104"/>
      <c r="HI988" s="104"/>
      <c r="HJ988" s="104"/>
      <c r="HK988" s="104"/>
      <c r="HL988" s="104"/>
      <c r="HM988" s="104"/>
      <c r="HN988" s="104"/>
      <c r="HO988" s="104"/>
      <c r="HP988" s="104"/>
      <c r="HQ988" s="64"/>
      <c r="HR988" s="64"/>
      <c r="HS988" s="64"/>
      <c r="HT988" s="64"/>
      <c r="HU988" s="64"/>
      <c r="HV988" s="64"/>
      <c r="HW988" s="105"/>
      <c r="HX988" s="64"/>
      <c r="HY988" s="280">
        <f t="shared" si="1127"/>
        <v>0</v>
      </c>
      <c r="HZ988" s="280">
        <f t="shared" si="1128"/>
        <v>0</v>
      </c>
      <c r="IA988" s="280">
        <f t="shared" si="1129"/>
        <v>0</v>
      </c>
      <c r="IB988" s="64"/>
      <c r="IC988" s="64"/>
    </row>
    <row r="989" spans="1:237" s="106" customFormat="1" ht="22.5" customHeight="1" x14ac:dyDescent="0.25">
      <c r="A989" s="368" t="s">
        <v>4056</v>
      </c>
      <c r="B989" s="369" t="s">
        <v>4057</v>
      </c>
      <c r="C989" s="375" t="s">
        <v>3229</v>
      </c>
      <c r="D989" s="371" t="s">
        <v>4058</v>
      </c>
      <c r="E989" s="371" t="s">
        <v>4059</v>
      </c>
      <c r="F989" s="376" t="s">
        <v>3222</v>
      </c>
      <c r="G989" s="376" t="s">
        <v>3223</v>
      </c>
      <c r="H989" s="373" t="s">
        <v>260</v>
      </c>
      <c r="I989" s="374" t="s">
        <v>344</v>
      </c>
      <c r="J989" s="421" t="s">
        <v>3227</v>
      </c>
      <c r="K989" s="423" t="s">
        <v>3232</v>
      </c>
      <c r="L989" s="329">
        <f>CONTINUA!BV989</f>
        <v>0</v>
      </c>
      <c r="M989" s="329">
        <f>CONTINUA!BW989</f>
        <v>0</v>
      </c>
      <c r="N989" s="657"/>
      <c r="O989" s="658" t="s">
        <v>4250</v>
      </c>
      <c r="P989" s="659" t="s">
        <v>206</v>
      </c>
      <c r="Q989" s="400"/>
      <c r="R989" s="401"/>
      <c r="S989" s="400"/>
      <c r="T989" s="401"/>
      <c r="U989" s="400"/>
      <c r="V989" s="401"/>
      <c r="W989" s="400"/>
      <c r="X989" s="401"/>
      <c r="Y989" s="400"/>
      <c r="Z989" s="401"/>
      <c r="AA989" s="400"/>
      <c r="AB989" s="401"/>
      <c r="AC989" s="400"/>
      <c r="AD989" s="401"/>
      <c r="AE989" s="400"/>
      <c r="AF989" s="401"/>
      <c r="AG989" s="400"/>
      <c r="AH989" s="401"/>
      <c r="AI989" s="400"/>
      <c r="AJ989" s="401"/>
      <c r="AK989" s="400"/>
      <c r="AL989" s="401"/>
      <c r="AM989" s="400"/>
      <c r="AN989" s="401"/>
      <c r="AO989" s="400"/>
      <c r="AP989" s="401"/>
      <c r="AQ989" s="400"/>
      <c r="AR989" s="401"/>
      <c r="AS989" s="400"/>
      <c r="AT989" s="401"/>
      <c r="AU989" s="400"/>
      <c r="AV989" s="401"/>
      <c r="AW989" s="400"/>
      <c r="AX989" s="401"/>
      <c r="AY989" s="400"/>
      <c r="AZ989" s="401"/>
      <c r="BA989" s="400"/>
      <c r="BB989" s="401"/>
      <c r="BC989" s="400"/>
      <c r="BD989" s="401"/>
      <c r="BE989" s="400"/>
      <c r="BF989" s="401"/>
      <c r="BG989" s="400"/>
      <c r="BH989" s="401"/>
      <c r="BI989" s="400"/>
      <c r="BJ989" s="401"/>
      <c r="BK989" s="400"/>
      <c r="BL989" s="401"/>
      <c r="BM989" s="400"/>
      <c r="BN989" s="401"/>
      <c r="BO989" s="400"/>
      <c r="BP989" s="401"/>
      <c r="BQ989" s="400"/>
      <c r="BR989" s="401"/>
      <c r="BS989" s="400"/>
      <c r="BT989" s="401"/>
      <c r="BU989" s="400"/>
      <c r="BV989" s="401"/>
      <c r="BW989" s="400"/>
      <c r="BX989" s="401"/>
      <c r="BY989" s="400"/>
      <c r="BZ989" s="401"/>
      <c r="CA989" s="400"/>
      <c r="CB989" s="401"/>
      <c r="CC989" s="400"/>
      <c r="CD989" s="401"/>
      <c r="CE989" s="400"/>
      <c r="CF989" s="401"/>
      <c r="CG989" s="400"/>
      <c r="CH989" s="401"/>
      <c r="CI989" s="400"/>
      <c r="CJ989" s="401"/>
      <c r="CK989" s="400"/>
      <c r="CL989" s="401"/>
      <c r="CM989" s="400"/>
      <c r="CN989" s="401"/>
      <c r="CO989" s="400"/>
      <c r="CP989" s="401"/>
      <c r="CQ989" s="400"/>
      <c r="CR989" s="401"/>
      <c r="CS989" s="400"/>
      <c r="CT989" s="401"/>
      <c r="CU989" s="400"/>
      <c r="CV989" s="401"/>
      <c r="CW989" s="400"/>
      <c r="CX989" s="401"/>
      <c r="CY989" s="400"/>
      <c r="CZ989" s="401"/>
      <c r="DA989" s="400"/>
      <c r="DB989" s="401"/>
      <c r="DC989" s="400"/>
      <c r="DD989" s="401"/>
      <c r="DE989" s="400"/>
      <c r="DF989" s="401"/>
      <c r="DG989" s="400"/>
      <c r="DH989" s="401"/>
      <c r="DI989" s="400"/>
      <c r="DJ989" s="401"/>
      <c r="DK989" s="400"/>
      <c r="DL989" s="401"/>
      <c r="DM989" s="400"/>
      <c r="DN989" s="401"/>
      <c r="DO989" s="400"/>
      <c r="DP989" s="401"/>
      <c r="DQ989" s="400"/>
      <c r="DR989" s="401"/>
      <c r="DS989" s="400"/>
      <c r="DT989" s="401"/>
      <c r="DU989" s="400"/>
      <c r="DV989" s="401"/>
      <c r="DW989" s="400"/>
      <c r="DX989" s="401"/>
      <c r="DY989" s="400"/>
      <c r="DZ989" s="401"/>
      <c r="EA989" s="400"/>
      <c r="EB989" s="401"/>
      <c r="EC989" s="400"/>
      <c r="ED989" s="401"/>
      <c r="EE989" s="400"/>
      <c r="EF989" s="401"/>
      <c r="EG989" s="400"/>
      <c r="EH989" s="401"/>
      <c r="EI989" s="400"/>
      <c r="EJ989" s="447"/>
      <c r="EK989" s="511"/>
      <c r="EL989" s="514"/>
      <c r="EM989" s="448"/>
      <c r="EN989" s="344"/>
      <c r="EO989" s="345"/>
      <c r="EP989" s="171">
        <f t="shared" si="1102"/>
        <v>0</v>
      </c>
      <c r="EQ989" s="171">
        <f t="shared" si="1103"/>
        <v>0</v>
      </c>
      <c r="ER989" s="171">
        <f t="shared" si="1104"/>
        <v>0</v>
      </c>
      <c r="ES989" s="171">
        <f t="shared" si="1105"/>
        <v>0</v>
      </c>
      <c r="ET989" s="171">
        <f t="shared" si="1106"/>
        <v>0</v>
      </c>
      <c r="EU989" s="171">
        <f t="shared" si="1107"/>
        <v>0</v>
      </c>
      <c r="EV989" s="172">
        <f t="shared" si="1108"/>
        <v>0</v>
      </c>
      <c r="EW989" s="127"/>
      <c r="EX989" s="248">
        <f t="shared" si="1125"/>
        <v>0</v>
      </c>
      <c r="EY989" s="174">
        <f>(L989*regular)+(M989*Cadeirantee)</f>
        <v>0</v>
      </c>
      <c r="EZ989" s="249">
        <f>SUMIF(FG989:GJ989,"&gt;0")</f>
        <v>0</v>
      </c>
      <c r="FA989" s="249">
        <f>SUMIF(FG989:GJ989,"&lt;0")+SUMIF(GN989:HP989,"&lt;0")</f>
        <v>0</v>
      </c>
      <c r="FB989" s="174">
        <v>0</v>
      </c>
      <c r="FC989" s="126">
        <f>N989*km*'VALORES TABELA'!$B$13</f>
        <v>0</v>
      </c>
      <c r="FD989" s="250">
        <f t="shared" si="1126"/>
        <v>0</v>
      </c>
      <c r="FE989" s="105"/>
      <c r="FF989" s="118"/>
      <c r="FG989" s="118"/>
      <c r="FH989" s="118"/>
      <c r="FI989" s="118"/>
      <c r="FJ989" s="118"/>
      <c r="FK989" s="118"/>
      <c r="FL989" s="118"/>
      <c r="FM989" s="118"/>
      <c r="FN989" s="118"/>
      <c r="FO989" s="118"/>
      <c r="FP989" s="118"/>
      <c r="FQ989" s="118"/>
      <c r="FR989" s="118"/>
      <c r="FS989" s="118"/>
      <c r="FT989" s="118"/>
      <c r="FU989" s="118"/>
      <c r="FV989" s="118"/>
      <c r="FW989" s="118"/>
      <c r="FX989" s="118"/>
      <c r="FY989" s="118"/>
      <c r="FZ989" s="118"/>
      <c r="GA989" s="118"/>
      <c r="GB989" s="118"/>
      <c r="GC989" s="118"/>
      <c r="GD989" s="118"/>
      <c r="GE989" s="118"/>
      <c r="GF989" s="118"/>
      <c r="GG989" s="118"/>
      <c r="GH989" s="118"/>
      <c r="GI989" s="118"/>
      <c r="GJ989" s="118"/>
      <c r="GK989" s="252"/>
      <c r="GL989" s="103">
        <f t="shared" si="1110"/>
        <v>0</v>
      </c>
      <c r="GM989" s="124"/>
      <c r="GN989" s="104"/>
      <c r="GO989" s="104"/>
      <c r="GP989" s="104"/>
      <c r="GQ989" s="104"/>
      <c r="GR989" s="104"/>
      <c r="GS989" s="104"/>
      <c r="GT989" s="104"/>
      <c r="GU989" s="104"/>
      <c r="GV989" s="104"/>
      <c r="GW989" s="104"/>
      <c r="GX989" s="104"/>
      <c r="GY989" s="104"/>
      <c r="GZ989" s="104"/>
      <c r="HA989" s="104"/>
      <c r="HB989" s="104"/>
      <c r="HC989" s="104"/>
      <c r="HD989" s="104"/>
      <c r="HE989" s="104"/>
      <c r="HF989" s="104"/>
      <c r="HG989" s="104"/>
      <c r="HH989" s="104"/>
      <c r="HI989" s="104"/>
      <c r="HJ989" s="104"/>
      <c r="HK989" s="104"/>
      <c r="HL989" s="104"/>
      <c r="HM989" s="104"/>
      <c r="HN989" s="104"/>
      <c r="HO989" s="104"/>
      <c r="HP989" s="104"/>
      <c r="HQ989" s="64"/>
      <c r="HR989" s="65"/>
      <c r="HS989" s="65"/>
      <c r="HT989" s="65"/>
      <c r="HU989" s="65"/>
      <c r="HV989" s="65"/>
      <c r="HW989" s="105"/>
      <c r="HX989" s="65"/>
      <c r="HY989" s="280">
        <f t="shared" si="1127"/>
        <v>0</v>
      </c>
      <c r="HZ989" s="280">
        <f t="shared" si="1128"/>
        <v>0</v>
      </c>
      <c r="IA989" s="280">
        <f t="shared" si="1129"/>
        <v>0</v>
      </c>
      <c r="IB989" s="65"/>
      <c r="IC989" s="65"/>
    </row>
    <row r="990" spans="1:237" s="106" customFormat="1" ht="22.5" customHeight="1" thickBot="1" x14ac:dyDescent="0.3">
      <c r="A990" s="377" t="s">
        <v>4056</v>
      </c>
      <c r="B990" s="378" t="s">
        <v>4057</v>
      </c>
      <c r="C990" s="379" t="s">
        <v>3229</v>
      </c>
      <c r="D990" s="380" t="s">
        <v>4058</v>
      </c>
      <c r="E990" s="380" t="s">
        <v>4059</v>
      </c>
      <c r="F990" s="381" t="s">
        <v>3222</v>
      </c>
      <c r="G990" s="381" t="s">
        <v>3223</v>
      </c>
      <c r="H990" s="382" t="s">
        <v>260</v>
      </c>
      <c r="I990" s="383" t="s">
        <v>344</v>
      </c>
      <c r="J990" s="421" t="s">
        <v>3227</v>
      </c>
      <c r="K990" s="424" t="s">
        <v>60</v>
      </c>
      <c r="L990" s="329">
        <f>CONTINUA!BV990</f>
        <v>0</v>
      </c>
      <c r="M990" s="329">
        <f>CONTINUA!BW990</f>
        <v>0</v>
      </c>
      <c r="N990" s="657"/>
      <c r="O990" s="658" t="s">
        <v>4250</v>
      </c>
      <c r="P990" s="659" t="s">
        <v>206</v>
      </c>
      <c r="Q990" s="400"/>
      <c r="R990" s="401"/>
      <c r="S990" s="400"/>
      <c r="T990" s="401"/>
      <c r="U990" s="400"/>
      <c r="V990" s="401"/>
      <c r="W990" s="400"/>
      <c r="X990" s="401"/>
      <c r="Y990" s="400"/>
      <c r="Z990" s="401"/>
      <c r="AA990" s="400"/>
      <c r="AB990" s="401"/>
      <c r="AC990" s="400"/>
      <c r="AD990" s="401"/>
      <c r="AE990" s="400"/>
      <c r="AF990" s="401"/>
      <c r="AG990" s="400"/>
      <c r="AH990" s="401"/>
      <c r="AI990" s="400"/>
      <c r="AJ990" s="401"/>
      <c r="AK990" s="400"/>
      <c r="AL990" s="401"/>
      <c r="AM990" s="400"/>
      <c r="AN990" s="401"/>
      <c r="AO990" s="400"/>
      <c r="AP990" s="401"/>
      <c r="AQ990" s="400"/>
      <c r="AR990" s="401"/>
      <c r="AS990" s="400"/>
      <c r="AT990" s="401"/>
      <c r="AU990" s="400"/>
      <c r="AV990" s="401"/>
      <c r="AW990" s="400"/>
      <c r="AX990" s="401"/>
      <c r="AY990" s="400"/>
      <c r="AZ990" s="401"/>
      <c r="BA990" s="400"/>
      <c r="BB990" s="401"/>
      <c r="BC990" s="400"/>
      <c r="BD990" s="401"/>
      <c r="BE990" s="400"/>
      <c r="BF990" s="401"/>
      <c r="BG990" s="400"/>
      <c r="BH990" s="401"/>
      <c r="BI990" s="400"/>
      <c r="BJ990" s="401"/>
      <c r="BK990" s="400"/>
      <c r="BL990" s="401"/>
      <c r="BM990" s="400"/>
      <c r="BN990" s="401"/>
      <c r="BO990" s="400"/>
      <c r="BP990" s="401"/>
      <c r="BQ990" s="400"/>
      <c r="BR990" s="401"/>
      <c r="BS990" s="400"/>
      <c r="BT990" s="401"/>
      <c r="BU990" s="400"/>
      <c r="BV990" s="401"/>
      <c r="BW990" s="400"/>
      <c r="BX990" s="401"/>
      <c r="BY990" s="400"/>
      <c r="BZ990" s="401"/>
      <c r="CA990" s="400"/>
      <c r="CB990" s="401"/>
      <c r="CC990" s="400"/>
      <c r="CD990" s="401"/>
      <c r="CE990" s="400"/>
      <c r="CF990" s="401"/>
      <c r="CG990" s="400"/>
      <c r="CH990" s="401"/>
      <c r="CI990" s="400"/>
      <c r="CJ990" s="401"/>
      <c r="CK990" s="400"/>
      <c r="CL990" s="401"/>
      <c r="CM990" s="400"/>
      <c r="CN990" s="401"/>
      <c r="CO990" s="400"/>
      <c r="CP990" s="401"/>
      <c r="CQ990" s="400"/>
      <c r="CR990" s="401"/>
      <c r="CS990" s="400"/>
      <c r="CT990" s="401"/>
      <c r="CU990" s="400"/>
      <c r="CV990" s="401"/>
      <c r="CW990" s="400"/>
      <c r="CX990" s="401"/>
      <c r="CY990" s="400"/>
      <c r="CZ990" s="401"/>
      <c r="DA990" s="400"/>
      <c r="DB990" s="401"/>
      <c r="DC990" s="400"/>
      <c r="DD990" s="401"/>
      <c r="DE990" s="400"/>
      <c r="DF990" s="401"/>
      <c r="DG990" s="400"/>
      <c r="DH990" s="401"/>
      <c r="DI990" s="400"/>
      <c r="DJ990" s="401"/>
      <c r="DK990" s="400"/>
      <c r="DL990" s="401"/>
      <c r="DM990" s="400"/>
      <c r="DN990" s="401"/>
      <c r="DO990" s="400"/>
      <c r="DP990" s="401"/>
      <c r="DQ990" s="400"/>
      <c r="DR990" s="401"/>
      <c r="DS990" s="400"/>
      <c r="DT990" s="401"/>
      <c r="DU990" s="400"/>
      <c r="DV990" s="401"/>
      <c r="DW990" s="400"/>
      <c r="DX990" s="401"/>
      <c r="DY990" s="400"/>
      <c r="DZ990" s="401"/>
      <c r="EA990" s="400"/>
      <c r="EB990" s="401"/>
      <c r="EC990" s="400"/>
      <c r="ED990" s="401"/>
      <c r="EE990" s="400"/>
      <c r="EF990" s="401"/>
      <c r="EG990" s="400"/>
      <c r="EH990" s="401"/>
      <c r="EI990" s="400"/>
      <c r="EJ990" s="447"/>
      <c r="EK990" s="512"/>
      <c r="EL990" s="515"/>
      <c r="EM990" s="450"/>
      <c r="EN990" s="348"/>
      <c r="EO990" s="348"/>
      <c r="EP990" s="179">
        <f t="shared" si="1102"/>
        <v>0</v>
      </c>
      <c r="EQ990" s="179">
        <f t="shared" si="1103"/>
        <v>0</v>
      </c>
      <c r="ER990" s="179">
        <f t="shared" si="1104"/>
        <v>0</v>
      </c>
      <c r="ES990" s="179">
        <f t="shared" si="1105"/>
        <v>0</v>
      </c>
      <c r="ET990" s="179">
        <f t="shared" si="1106"/>
        <v>0</v>
      </c>
      <c r="EU990" s="179">
        <f t="shared" si="1107"/>
        <v>0</v>
      </c>
      <c r="EV990" s="172">
        <f t="shared" si="1108"/>
        <v>0</v>
      </c>
      <c r="EW990" s="253"/>
      <c r="EX990" s="254">
        <v>0</v>
      </c>
      <c r="EY990" s="180">
        <v>0</v>
      </c>
      <c r="EZ990" s="255">
        <v>0</v>
      </c>
      <c r="FA990" s="255">
        <v>0</v>
      </c>
      <c r="FB990" s="180">
        <f>SUM(FF990:GI990)/2</f>
        <v>0</v>
      </c>
      <c r="FC990" s="256">
        <f>N990*km*'VALORES TABELA'!$B$13</f>
        <v>0</v>
      </c>
      <c r="FD990" s="250">
        <f t="shared" si="1126"/>
        <v>0</v>
      </c>
      <c r="FE990" s="257"/>
      <c r="FF990" s="181">
        <f>((Q990+S990)*Percapita)+((R990+T990)*Cadeirante)</f>
        <v>0</v>
      </c>
      <c r="FG990" s="181">
        <f>((U990+W990)*Percapita/30*FG$4)+((V990+X990)*Cadeirante/30*FG$4)</f>
        <v>0</v>
      </c>
      <c r="FH990" s="181">
        <f>((Y990+AA990)*Percapita/30*FH$4)+((Z990+AB990)*Cadeirante/30*FH$4)</f>
        <v>0</v>
      </c>
      <c r="FI990" s="181">
        <f>((AC990+AE990)*Percapita/30*FI$4)+((AD990+AF990)*Cadeirante/30*FI$4)</f>
        <v>0</v>
      </c>
      <c r="FJ990" s="181">
        <f>((AG990+AI990)*Percapita/30*FJ$4)+((AH990+AJ990)*Cadeirante/30*FJ$4)</f>
        <v>0</v>
      </c>
      <c r="FK990" s="181">
        <f>((AK990+AM990)*Percapita/30*FK$4)+((AL990+AN990)*Cadeirante/30*FK$4)</f>
        <v>0</v>
      </c>
      <c r="FL990" s="181">
        <f>((AO990+AQ990)*Percapita/30*FL$4)+((AP990+AR990)*Cadeirante/30*FL$4)</f>
        <v>0</v>
      </c>
      <c r="FM990" s="181">
        <f>((AS990+AU990)*Percapita/30*FM$4)+((AT990+AV990)*Cadeirante/30*FM$4)</f>
        <v>0</v>
      </c>
      <c r="FN990" s="181">
        <f>((AW990+AY990)*Percapita/30*FN$4)+((AX990+AZ990)*Cadeirante/30*FN$4)</f>
        <v>0</v>
      </c>
      <c r="FO990" s="181">
        <f>((BA990+BC990)*Percapita/30*FO$4)+((BB990+BD990)*Cadeirante/30*FO$4)</f>
        <v>0</v>
      </c>
      <c r="FP990" s="181">
        <f>((BE990+BG990)*Percapita/30*FP$4)+((BF990+BH990)*Cadeirante/30*FP$4)</f>
        <v>0</v>
      </c>
      <c r="FQ990" s="181">
        <f>((BI990+BK990)*Percapita/30*FQ$4)+((BJ990+BL990)*Cadeirante/30*FQ$4)</f>
        <v>0</v>
      </c>
      <c r="FR990" s="181">
        <f>((BM990+BO990)*Percapita/30*FR$4)+((BN990+BP990)*Cadeirante/30*FR$4)</f>
        <v>0</v>
      </c>
      <c r="FS990" s="181">
        <f>((BQ990+BS990)*Percapita/30*FS$4)+((BR990+BT990)*Cadeirante/30*FS$4)</f>
        <v>0</v>
      </c>
      <c r="FT990" s="181">
        <f>((BU990+BW990)*Percapita/30*FT$4)+((BV990+BX990)*Cadeirante/30*FT$4)</f>
        <v>0</v>
      </c>
      <c r="FU990" s="181">
        <f>((BY990+CA990)*Percapita/30*FU$4)+((BZ990+CB990)*Cadeirante/30*FU$4)</f>
        <v>0</v>
      </c>
      <c r="FV990" s="181">
        <f>((CC990+CE990)*Percapita/30*FV$4)+((CD990+CF990)*Cadeirante/30*FV$4)</f>
        <v>0</v>
      </c>
      <c r="FW990" s="181">
        <f>((CG990+CI990)*Percapita/30*FW$4)+((CI990+CK990)*Cadeirante/30*FW$4)</f>
        <v>0</v>
      </c>
      <c r="FX990" s="181">
        <f>((CK990+CM990)*Percapita/30*FX$4)+((CL990+CN990)*Cadeirante/30*FX$4)</f>
        <v>0</v>
      </c>
      <c r="FY990" s="181">
        <f>((CO990+CQ990)*Percapita/30*FY$4)+((CP990+CR990)*Cadeirante/30*FY$4)</f>
        <v>0</v>
      </c>
      <c r="FZ990" s="181">
        <f>((CS990+CU990)*Percapita/30*FZ$4)+((CT990+CV990)*Cadeirante/30*FZ$4)</f>
        <v>0</v>
      </c>
      <c r="GA990" s="181">
        <f>((CW990+CY990)*Percapita/30*GA$4)+((CX990+CZ990)*Cadeirante/30*GA$4)</f>
        <v>0</v>
      </c>
      <c r="GB990" s="181">
        <f>((DA990+DC990)*Percapita/30*GB$4)+((DB990+DD990)*Cadeirante/30*GB$4)</f>
        <v>0</v>
      </c>
      <c r="GC990" s="181">
        <f>((DE990+DG990)*Percapita/30*GC$4)+((DF990+DH990)*Cadeirante/30*GC$4)</f>
        <v>0</v>
      </c>
      <c r="GD990" s="181">
        <f>((DI990+DK990)*Percapita/30*GD$4)+((DJ990+DL990)*Cadeirante/30*GD$4)</f>
        <v>0</v>
      </c>
      <c r="GE990" s="181">
        <f>((DM990+DO990)*Percapita/30*GE$4)+((DN990+DP990)*Cadeirante/30*GE$4)</f>
        <v>0</v>
      </c>
      <c r="GF990" s="181">
        <f>((DQ990+DS990)*Percapita/30*GF$4)+((DR990+DT990)*Cadeirante/30*GF$4)</f>
        <v>0</v>
      </c>
      <c r="GG990" s="181">
        <f>((DU990+DW990)*Percapita/30*GG$4)+((DV990+DX990)*Cadeirante/30*GG$4)</f>
        <v>0</v>
      </c>
      <c r="GH990" s="181">
        <f>((DY990+EA990)*Percapita/30*GH$4)+((DZ990+EB990)*Cadeirante/30*GH$4)</f>
        <v>0</v>
      </c>
      <c r="GI990" s="181">
        <f>((EC990+EE990)*Percapita/30*GI$4)+((ED990+EF990)*Cadeirante/30*GI$4)</f>
        <v>0</v>
      </c>
      <c r="GJ990" s="181">
        <f>((EG990+EI990)*Percapita)+((EH990+EJ990)*Cadeirante)</f>
        <v>0</v>
      </c>
      <c r="GK990" s="258"/>
      <c r="GL990" s="103">
        <f t="shared" si="1110"/>
        <v>0</v>
      </c>
      <c r="GM990" s="124"/>
      <c r="GN990" s="182"/>
      <c r="GO990" s="182"/>
      <c r="GP990" s="182"/>
      <c r="GQ990" s="182"/>
      <c r="GR990" s="182"/>
      <c r="GS990" s="182"/>
      <c r="GT990" s="182"/>
      <c r="GU990" s="182"/>
      <c r="GV990" s="182"/>
      <c r="GW990" s="182"/>
      <c r="GX990" s="182"/>
      <c r="GY990" s="182"/>
      <c r="GZ990" s="182"/>
      <c r="HA990" s="182"/>
      <c r="HB990" s="182"/>
      <c r="HC990" s="182"/>
      <c r="HD990" s="182"/>
      <c r="HE990" s="182"/>
      <c r="HF990" s="182"/>
      <c r="HG990" s="182"/>
      <c r="HH990" s="182"/>
      <c r="HI990" s="182"/>
      <c r="HJ990" s="182"/>
      <c r="HK990" s="182"/>
      <c r="HL990" s="182"/>
      <c r="HM990" s="182"/>
      <c r="HN990" s="182"/>
      <c r="HO990" s="182"/>
      <c r="HP990" s="259"/>
      <c r="HQ990" s="64"/>
      <c r="HW990" s="257"/>
      <c r="HY990" s="280">
        <f t="shared" si="1127"/>
        <v>0</v>
      </c>
      <c r="HZ990" s="280">
        <f t="shared" si="1128"/>
        <v>0</v>
      </c>
      <c r="IA990" s="280">
        <f t="shared" si="1129"/>
        <v>0</v>
      </c>
    </row>
    <row r="991" spans="1:237" s="106" customFormat="1" ht="22.5" customHeight="1" x14ac:dyDescent="0.25">
      <c r="A991" t="s">
        <v>4060</v>
      </c>
      <c r="B991" s="522" t="s">
        <v>4061</v>
      </c>
      <c r="C991" s="523">
        <v>1</v>
      </c>
      <c r="D991" s="524" t="s">
        <v>4062</v>
      </c>
      <c r="E991" s="524" t="s">
        <v>4063</v>
      </c>
      <c r="F991" s="525" t="s">
        <v>3222</v>
      </c>
      <c r="G991" s="525" t="s">
        <v>3223</v>
      </c>
      <c r="H991" s="350" t="s">
        <v>261</v>
      </c>
      <c r="I991" s="351" t="s">
        <v>4064</v>
      </c>
      <c r="J991" s="409" t="s">
        <v>3227</v>
      </c>
      <c r="K991" s="410" t="s">
        <v>3228</v>
      </c>
      <c r="L991" s="329">
        <f>CONTINUA!BV991</f>
        <v>0</v>
      </c>
      <c r="M991" s="329">
        <f>CONTINUA!BW991</f>
        <v>0</v>
      </c>
      <c r="N991" s="657"/>
      <c r="O991" s="658" t="s">
        <v>4251</v>
      </c>
      <c r="P991" s="659" t="s">
        <v>206</v>
      </c>
      <c r="Q991" s="400">
        <v>16</v>
      </c>
      <c r="R991" s="401"/>
      <c r="S991" s="400"/>
      <c r="T991" s="401"/>
      <c r="U991" s="400"/>
      <c r="V991" s="401"/>
      <c r="W991" s="400"/>
      <c r="X991" s="401"/>
      <c r="Y991" s="400"/>
      <c r="Z991" s="401"/>
      <c r="AA991" s="400"/>
      <c r="AB991" s="401"/>
      <c r="AC991" s="400"/>
      <c r="AD991" s="401"/>
      <c r="AE991" s="400"/>
      <c r="AF991" s="401"/>
      <c r="AG991" s="400"/>
      <c r="AH991" s="401"/>
      <c r="AI991" s="400"/>
      <c r="AJ991" s="401"/>
      <c r="AK991" s="400"/>
      <c r="AL991" s="401"/>
      <c r="AM991" s="400"/>
      <c r="AN991" s="401"/>
      <c r="AO991" s="400"/>
      <c r="AP991" s="401"/>
      <c r="AQ991" s="400"/>
      <c r="AR991" s="401"/>
      <c r="AS991" s="400"/>
      <c r="AT991" s="401"/>
      <c r="AU991" s="400"/>
      <c r="AV991" s="401"/>
      <c r="AW991" s="400"/>
      <c r="AX991" s="401"/>
      <c r="AY991" s="400"/>
      <c r="AZ991" s="401"/>
      <c r="BA991" s="400"/>
      <c r="BB991" s="401"/>
      <c r="BC991" s="400"/>
      <c r="BD991" s="401"/>
      <c r="BE991" s="400"/>
      <c r="BF991" s="401"/>
      <c r="BG991" s="400"/>
      <c r="BH991" s="401"/>
      <c r="BI991" s="400"/>
      <c r="BJ991" s="401"/>
      <c r="BK991" s="400"/>
      <c r="BL991" s="401"/>
      <c r="BM991" s="400"/>
      <c r="BN991" s="401"/>
      <c r="BO991" s="400"/>
      <c r="BP991" s="401"/>
      <c r="BQ991" s="400"/>
      <c r="BR991" s="401"/>
      <c r="BS991" s="400"/>
      <c r="BT991" s="401"/>
      <c r="BU991" s="400"/>
      <c r="BV991" s="401"/>
      <c r="BW991" s="400"/>
      <c r="BX991" s="401"/>
      <c r="BY991" s="400"/>
      <c r="BZ991" s="401"/>
      <c r="CA991" s="400"/>
      <c r="CB991" s="401"/>
      <c r="CC991" s="400"/>
      <c r="CD991" s="401"/>
      <c r="CE991" s="400"/>
      <c r="CF991" s="401"/>
      <c r="CG991" s="400"/>
      <c r="CH991" s="401"/>
      <c r="CI991" s="400"/>
      <c r="CJ991" s="401"/>
      <c r="CK991" s="400"/>
      <c r="CL991" s="401"/>
      <c r="CM991" s="400"/>
      <c r="CN991" s="401"/>
      <c r="CO991" s="400"/>
      <c r="CP991" s="401"/>
      <c r="CQ991" s="400"/>
      <c r="CR991" s="401"/>
      <c r="CS991" s="400"/>
      <c r="CT991" s="401"/>
      <c r="CU991" s="400"/>
      <c r="CV991" s="401"/>
      <c r="CW991" s="400"/>
      <c r="CX991" s="401"/>
      <c r="CY991" s="400"/>
      <c r="CZ991" s="401"/>
      <c r="DA991" s="400"/>
      <c r="DB991" s="401"/>
      <c r="DC991" s="400"/>
      <c r="DD991" s="401"/>
      <c r="DE991" s="400"/>
      <c r="DF991" s="401"/>
      <c r="DG991" s="400"/>
      <c r="DH991" s="401"/>
      <c r="DI991" s="400"/>
      <c r="DJ991" s="401"/>
      <c r="DK991" s="400"/>
      <c r="DL991" s="401"/>
      <c r="DM991" s="400"/>
      <c r="DN991" s="401"/>
      <c r="DO991" s="400"/>
      <c r="DP991" s="401"/>
      <c r="DQ991" s="400"/>
      <c r="DR991" s="401"/>
      <c r="DS991" s="400"/>
      <c r="DT991" s="401"/>
      <c r="DU991" s="400"/>
      <c r="DV991" s="401"/>
      <c r="DW991" s="400"/>
      <c r="DX991" s="401"/>
      <c r="DY991" s="400"/>
      <c r="DZ991" s="401"/>
      <c r="EA991" s="400"/>
      <c r="EB991" s="401"/>
      <c r="EC991" s="400"/>
      <c r="ED991" s="401"/>
      <c r="EE991" s="400"/>
      <c r="EF991" s="401"/>
      <c r="EG991" s="400"/>
      <c r="EH991" s="401"/>
      <c r="EI991" s="400"/>
      <c r="EJ991" s="447"/>
      <c r="EK991" s="510"/>
      <c r="EL991" s="513"/>
      <c r="EM991" s="520"/>
      <c r="EN991" s="520"/>
      <c r="EO991" s="520"/>
      <c r="EP991" s="171">
        <f t="shared" si="1102"/>
        <v>16</v>
      </c>
      <c r="EQ991" s="171">
        <f t="shared" si="1103"/>
        <v>0</v>
      </c>
      <c r="ER991" s="171">
        <f t="shared" si="1104"/>
        <v>0</v>
      </c>
      <c r="ES991" s="171">
        <f t="shared" si="1105"/>
        <v>0</v>
      </c>
      <c r="ET991" s="171">
        <f t="shared" si="1106"/>
        <v>0</v>
      </c>
      <c r="EU991" s="171">
        <f t="shared" si="1107"/>
        <v>0</v>
      </c>
      <c r="EV991" s="172">
        <f t="shared" si="1108"/>
        <v>16</v>
      </c>
      <c r="EW991" s="367">
        <f>IF(C991=4,IF(MAX(Q991:EJ993)&gt;0,(Especiall/30*(IF(($G991-$F991)=($G$5-$F$5),30,IF(DAY($G991)=31,($G991-$F991),($G991-$F991)+1)))),0),0)</f>
        <v>0</v>
      </c>
      <c r="EX991" s="248">
        <f t="shared" ref="EX991:EX994" si="1130">FF991</f>
        <v>17893.730000000003</v>
      </c>
      <c r="EY991" s="174">
        <f>(L991*regular)+(M991*Cadeirantee)</f>
        <v>0</v>
      </c>
      <c r="EZ991" s="249">
        <f>SUMIF(FG991:GJ991,"&gt;0")</f>
        <v>231.13800000000003</v>
      </c>
      <c r="FA991" s="249">
        <f>SUMIF(FG991:GJ991,"&lt;0")+SUMIF(GN991:HP991,"&lt;0")</f>
        <v>0</v>
      </c>
      <c r="FB991" s="174">
        <v>0</v>
      </c>
      <c r="FC991" s="175">
        <f>N991*km*'VALORES TABELA'!$B$13</f>
        <v>0</v>
      </c>
      <c r="FD991" s="250">
        <f>GL991</f>
        <v>0</v>
      </c>
      <c r="FE991" s="176">
        <f>(EW991+EW992+EW993+EW994+EX991+EX992+EX993+EX994+EY991+EY992+EY993+EY994+EY995+EZ991+EZ992+EZ993+EZ994+FA991+FA992+FA993+FA994+FC991+FC992+FC993+FC994+HY991-HZ991-IA991+FD991+FD992+FD993+FD994+FB995)</f>
        <v>18124.868000000002</v>
      </c>
      <c r="FF991" s="177">
        <f>IF(C991=4,SUM(Q991+Q992+Q993+S991+S992+S993)*Percapita/30*FF$4+(R991+R992+R993+T991+T992+T993)*Cadeirante/30*FF$4,IF(C991=3,IF(Q994+S994=10,Fixo/30*FF$4+(Q991+Q992+Q993+S991+S992+S993)*Percapita/30*FF$4+(R994+T994)*Cadeirante/30*FF$4,IF(Q994+S994&lt;=9,(Q994+S994)*Crechee/30*FF$4)+(R994+T994)*Cadeirante/30*FF$4+(Q991+Q992+Q993+S991+S992+S993)*Percapita/30*FF$4)+IF(Q994+S994&gt;=11,Fixo/30*FF$4+(Q994+S994-10)*Crechee/30*FF$4,0),IF(C991=2,IF(R991+R992+R993+R994+T991+T992+T993+T994=1,Cadeirante/30*FF$4,IF(R991+R992+R993+R994+T991+T992+T993+T994=2,Fixo/30*FF$4,IF(R991+R992+R993+R994+T991+T992+T993+T994&gt;2,Fixo/30*FF$4+(R991+R992+R993+R994+T991+T992+T993+T994-2)*Cadeirante/30*FF$4)))+(Q991+Q992+Q993+S991+S992+S993)*Percapita/30*FF$4+(Q994+S994)*Crechee/30*FF$4,IF(C991=1,IF(Q991+Q992+Q993+R991+R992+R993+S991+S992+S993+T991+T992+T993&lt;=15,(Q991+Q992+Q993+S991+S992+S993)*Percapita/30*FF$4,IF(Q991+Q992+Q993+R991+R992+R993+S991+S992+S993+T991+T992+T993&gt;=16,Fixo/30*FF$4+(Q991+Q992+Q993+R991+R992+R993+S991+S992+S993+T991+T992-16)*Percapita/30*FF$4))))))</f>
        <v>17893.730000000003</v>
      </c>
      <c r="FG991" s="177">
        <f>IF(C991=4,SUM(U991+U992+U993+W991+W992+W993)*Percapita/30*FG$4+(V991+V992+V993+X991+X992+X993)*Cadeirante/30*FG$4,IF(C991=3,IF(U994+W994=10,Fixo/30*FG$4+(U991+U992+U993+W991+W992+W993)*Percapita/30*FG$4+(V994+X994)*Cadeirante/30*FG$4,IF(U994+W994&lt;=9,(U994+W994)*Crechee/30*FG$4)+(V994+X994)*Cadeirante/30*FG$4+(U991+U992+U993+W991+W992+W993)*Percapita/30*FG$4)+IF(U994+W994&gt;=11,Fixo/30*FG$4+(U994+W994-10)*Crechee/30*FG$4,0),IF(C991=2,IF(V991+V992+V993+V994+X991+X992+X993+X994=1,Cadeirante/30*FG$4,IF(V991+V992+V993+V994+X991+X992+X993+X994=2,Fixo/30*FG$4,IF(V991+V992+V993+V994+X991+X992+X993+X994&gt;2,Fixo/30*FG$4+(V991+V992+V993+V994+X991+X992+X993+X994-2)*Cadeirante/30*FG$4)))+(U991+U992+U993+W991+W992+W993)*Percapita/30*FG$4+(U994+W994)*Crechee/30*FG$4,IF(C991=1,IF(U991+U992+U993+V991+V992+V993+W991+W992+W993+X991+X992+X993&lt;=15,(U991+U992+U993+W991+W992+W993)*Percapita/30*FG$4,IF(U991+U992+U993+V991+V992+V993+W991+W992+W993+X991+X992+X993&gt;=16,Fixo/30*FG$4+(U991+U992+U993+V991+V992+V993+W991+W992+W993+X991+X992-16)*Percapita/30*FG$4))))))</f>
        <v>0</v>
      </c>
      <c r="FH991" s="177">
        <f>IF(C991=4,SUM(Y991+Y992+Y993+AA991+AA992+AA993)*Percapita/30*FH$4+(Z991+Z992+Z993+AB991+AB992+AB993)*Cadeirante/30*FH$4,IF(C991=3,IF(Y994+AA994=10,Fixo/30*FH$4+(Y991+Y992+Y993+AA991+AA992+AA993)*Percapita/30*FH$4+(Z994+AB994)*Cadeirante/30*FH$4,IF(Y994+AA994&lt;=9,(Y994+AA994)*Crechee/30*FH$4)+(Z994+AB994)*Cadeirante/30*FH$4+(Y991+Y992+Y993+AA991+AA992+AA993)*Percapita/30*FH$4)+IF(Y994+AA994&gt;=11,Fixo/30*FH$4+(Y994+AA994-10)*Crechee/30*FH$4,0),IF(C991=2,IF(Z991+Z992+Z993+Z994+AB991+AB992+AB993+AB994=1,Cadeirante/30*FH$4,IF(Z991+Z992+Z993+Z994+AB991+AB992+AB993+AB994=2,Fixo/30*FH$4,IF(Z991+Z992+Z993+Z994+AB991+AB992+AB993+AB994&gt;2,Fixo/30*FH$4+(Z991+Z992+Z993+Z994+AB991+AB992+AB993+AB994-2)*Cadeirante/30*FH$4)))+(Y991+Y992+Y993+AA991+AA992+AA993)*Percapita/30*FH$4+(Y994+AA994)*Crechee/30*FH$4,IF(C991=1,IF(Y991+Y992+Y993+Z991+Z992+Z993+AA991+AA992+AA993+AB991+AB992+AB993&lt;=15,(Y991+Y992+Y993+AA991+AA992+AA993)*Percapita/30*FH$4,IF(Y991+Y992+Y993+Z991+Z992+Z993+AA991+AA992+AA993+AB991+AB992+AB993&gt;=16,Fixo/30*FH$4+(Y991+Y992+Y993+Z991+Z992+Z993+AA991+AA992+AA993+AB991+AB992-16)*Percapita/30*FH$4))))))</f>
        <v>0</v>
      </c>
      <c r="FI991" s="177">
        <f>IF(C991=4,SUM(AC991+AC992+AC993+AE991+AE992+AE993)*Percapita/30*FI$4+(AD991+AD992+AD993+AF991+AF992+AF993)*Cadeirante/30*FI$4,IF(C991=3,IF(AC994+AE994=10,Fixo/30*FI$4+(AC991+AC992+AC993+AE991+AE992+AE993)*Percapita/30*FI$4+(AD994+AF994)*Cadeirante/30*FI$4,IF(AC994+AE994&lt;=9,(AC994+AE994)*Crechee/30*FI$4)+(AD994+AF994)*Cadeirante/30*FI$4+(AC991+AC992+AC993+AE991+AE992+AE993)*Percapita/30*FI$4)+IF(AC994+AE994&gt;=11,Fixo/30*FI$4+(AC994+AE994-10)*Crechee/30*FI$4,0),IF(C991=2,IF(AD991+AD992+AD993+AD994+AF991+AF992+AF993+AF994=1,Cadeirante/30*FI$4,IF(AD991+AD992+AD993+AD994+AF991+AF992+AF993+AF994=2,Fixo/30*FI$4,IF(AD991+AD992+AD993+AD994+AF991+AF992+AF993+AF994&gt;2,Fixo/30*FI$4+(AD991+AD992+AD993+AD994+AF991+AF992+AF993+AF994-2)*Cadeirante/30*FI$4)))+(AC991+AC992+AC993+AE991+AE992+AE993)*Percapita/30*FI$4+(AC994+AE994)*Crechee/30*FI$4,IF(C991=1,IF(AC991+AC992+AC993+AD991+AD992+AD993+AE991+AE992+AE993+AF991+AF992+AF993&lt;=15,(AC991+AC992+AC993+AE991+AE992+AE993)*Percapita/30*FI$4,IF(AC991+AC992+AC993+AD991+AD992+AD993+AE991+AE992+AE993+AF991+AF992+AF993&gt;=16,Fixo/30*FI$4+(AC991+AC992+AC993+AD991+AD992+AD993+AE991+AE992+AE993+AF991+AF992-16)*Percapita/30*FI$4))))))</f>
        <v>0</v>
      </c>
      <c r="FJ991" s="177">
        <f>IF(C991=4,SUM(AG991+AG992+AG993+AI991+AI992+AI993)*Percapita/30*FJ$4+(AH991+AH992+AH993+AJ991+AJ992+AJ993)*Cadeirante/30*FJ$4,IF(C991=3,IF(AG994+AI994=10,Fixo/30*FJ$4+(AG991+AG992+AG993+AI991+AI992+AI993)*Percapita/30*FJ$4+(AH994+AJ994)*Cadeirante/30*FJ$4,IF(AG994+AI994&lt;=9,(AG994+AI994)*Crechee/30*FJ$4)+(AH994+AJ994)*Cadeirante/30*FJ$4+(AG991+AG992+AG993+AI991+AI992+AI993)*Percapita/30*FJ$4)+IF(AG994+AI994&gt;=11,Fixo/30*FJ$4+(AG994+AI994-10)*Crechee/30*FJ$4,0),IF(C991=2,IF(AH991+AH992+AH993+AH994+AJ991+AJ992+AJ993+AJ994=1,Cadeirante/30*FJ$4,IF(AH991+AH992+AH993+AH994+AJ991+AJ992+AJ993+AJ994=2,Fixo/30*FJ$4,IF(AH991+AH992+AH993+AH994+AJ991+AJ992+AJ993+AJ994&gt;2,Fixo/30*FJ$4+(AH991+AH992+AH993+AH994+AJ991+AJ992+AJ993+AJ994-2)*Cadeirante/30*FJ$4)))+(AG991+AG992+AG993+AI991+AI992+AI993)*Percapita/30*FJ$4+(AG994+AI994)*Crechee/30*FJ$4,IF(C991=1,IF(AG991+AG992+AG993+AH991+AH992+AH993+AI991+AI992+AI993+AJ991+AJ992+AJ993&lt;=15,(AG991+AG992+AG993+AI991+AI992+AI993)*Percapita/30*FJ$4,IF(AG991+AG992+AG993+AH991+AH992+AH993+AI991+AI992+AI993+AJ991+AJ992+AJ993&gt;=16,Fixo/30*FJ$4+(AG991+AG992+AG993+AH991+AH992+AH993+AI991+AI992+AI993+AJ991+AJ992-16)*Percapita/30*FJ$4))))))</f>
        <v>0</v>
      </c>
      <c r="FK991" s="177">
        <f>IF(C991=4,SUM(AK991+AK992+AK993+AM991+AM992+AM993)*Percapita/30*FK$4+(AL991+AL992+AL993+AN991+AN992+AN993)*Cadeirante/30*FK$4,IF(C991=3,IF(AK994+AM994=10,Fixo/30*FK$4+(AK991+AK992+AK993+AM991+AM992+AM993)*Percapita/30*FK$4+(AL994+AN994)*Cadeirante/30*FK$4,IF(AK994+AM994&lt;=9,(AK994+AM994)*Crechee/30*FK$4)+(AL994+AN994)*Cadeirante/30*FK$4+(AK991+AK992+AK993+AM991+AM992+AM993)*Percapita/30*FK$4)+IF(AK994+AM994&gt;=11,Fixo/30*FK$4+(AK994+AM994-10)*Crechee/30*FK$4,0),IF(C991=2,IF(AL991+AL992+AL993+AL994+AN991+AN992+AN993+AN994=1,Cadeirante/30*FK$4,IF(AL991+AL992+AL993+AL994+AN991+AN992+AN993+AN994=2,Fixo/30*FK$4,IF(AL991+AL992+AL993+AL994+AN991+AN992+AN993+AN994&gt;2,Fixo/30*FK$4+(AL991+AL992+AL993+AL994+AN991+AN992+AN993+AN994-2)*Cadeirante/30*FK$4)))+(AK991+AK992+AK993+AM991+AM992+AM993)*Percapita/30*FK$4+(AK994+AM994)*Crechee/30*FK$4,IF(C991=1,IF(AK991+AK992+AK993+AL991+AL992+AL993+AM991+AM992+AM993+AN991+AN992+AN993&lt;=15,(AK991+AK992+AK993+AM991+AM992+AM993)*Percapita/30*FK$4,IF(AK991+AK992+AK993+AL991+AL992+AL993+AM991+AM992+AM993+AN991+AN992+AN993&gt;=16,Fixo/30*FK$4+(AK991+AK992+AK993+AL991+AL992+AL993+AM991+AM992+AM993+AN991+AN992-16)*Percapita/30*FK$4))))))</f>
        <v>0</v>
      </c>
      <c r="FL991" s="177">
        <f>IF(C991=4,SUM(AO991+AO992+AO993+AQ991+AQ992+AQ993)*Percapita/30*FL$4+(AP991+AP992+AP993+AR991+AR992+AR993)*Cadeirante/30*FL$4,IF(C991=3,IF(AO994+AQ994=10,Fixo/30*FL$4+(AO991+AO992+AO993+AQ991+AQ992+AQ993)*Percapita/30*FL$4+(AP994+AR994)*Cadeirante/30*FL$4,IF(AO994+AQ994&lt;=9,(AO994+AQ994)*Crechee/30*FL$4)+(AP994+AR994)*Cadeirante/30*FL$4+(AO991+AO992+AO993+AQ991+AQ992+AQ993)*Percapita/30*FL$4)+IF(AO994+AQ994&gt;=11,Fixo/30*FL$4+(AO994+AQ994-10)*Crechee/30*FL$4,0),IF(C991=2,IF(AP991+AP992+AP993+AP994+AR991+AR992+AR993+AR994=1,Cadeirante/30*FL$4,IF(AP991+AP992+AP993+AP994+AR991+AR992+AR993+AR994=2,Fixo/30*FL$4,IF(AP991+AP992+AP993+AP994+AR991+AR992+AR993+AR994&gt;2,Fixo/30*FL$4+(AP991+AP992+AP993+AP994+AR991+AR992+AR993+AR994-2)*Cadeirante/30*FL$4)))+(AO991+AO992+AO993+AQ991+AQ992+AQ993)*Percapita/30*FL$4+(AO994+AQ994)*Crechee/30*FL$4,IF(C991=1,IF(AO991+AO992+AO993+AP991+AP992+AP993+AQ991+AQ992+AQ993+AR991+AR992+AR993&lt;=15,(AO991+AO992+AO993+AQ991+AQ992+AQ993)*Percapita/30*FL$4,IF(AO991+AO992+AO993+AP991+AP992+AP993+AQ991+AQ992+AQ993+AR991+AR992+AR993&gt;=16,Fixo/30*FL$4+(AO991+AO992+AO993+AP991+AP992+AP993+AQ991+AQ992+AQ993+AR991+AR992-16)*Percapita/30*FL$4))))))</f>
        <v>0</v>
      </c>
      <c r="FM991" s="177">
        <f>IF(C991=4,SUM(AS991+AS992+AS993+AU991+AU992+AU993)*Percapita/30*FM$4+(AT991+AT992+AT993+AV991+AV992+AV993)*Cadeirante/30*FM$4,IF(C991=3,IF(AS994+AU994=10,Fixo/30*FM$4+(AS991+AS992+AS993+AU991+AU992+AU993)*Percapita/30*FM$4+(AT994+AV994)*Cadeirante/30*FM$4,IF(AS994+AU994&lt;=9,(AS994+AU994)*Crechee/30*FM$4)+(AT994+AV994)*Cadeirante/30*FM$4+(AS991+AS992+AS993+AU991+AU992+AU993)*Percapita/30*FM$4)+IF(AS994+AU994&gt;=11,Fixo/30*FM$4+(AS994+AU994-10)*Crechee/30*FM$4,0),IF(C991=2,IF(AT991+AT992+AT993+AT994+AV991+AV992+AV993+AV994=1,Cadeirante/30*FM$4,IF(AT991+AT992+AT993+AT994+AV991+AV992+AV993+AV994=2,Fixo/30*FM$4,IF(AT991+AT992+AT993+AT994+AV991+AV992+AV993+AV994&gt;2,Fixo/30*FM$4+(AT991+AT992+AT993+AT994+AV991+AV992+AV993+AV994-2)*Cadeirante/30*FM$4)))+(AS991+AS992+AS993+AU991+AU992+AU993)*Percapita/30*FM$4+(AS994+AU994)*Crechee/30*FM$4,IF(C991=1,IF(AS991+AS992+AS993+AT991+AT992+AT993+AU991+AU992+AU993+AV991+AV992+AV993&lt;=15,(AS991+AS992+AS993+AU991+AU992+AU993)*Percapita/30*FM$4,IF(AS991+AS992+AS993+AT991+AT992+AT993+AU991+AU992+AU993+AV991+AV992+AV993&gt;=16,Fixo/30*FM$4+(AS991+AS992+AS993+AT991+AT992+AT993+AU991+AU992+AU993+AV991+AV992-16)*Percapita/30*FM$4))))))</f>
        <v>0</v>
      </c>
      <c r="FN991" s="177">
        <f>IF(C991=4,SUM(AW991+AW992+AW993+AY991+AY992+AY993)*Percapita/30*FN$4+(AX991+AX992+AX993+AZ991+AZ992+AZ993)*Cadeirante/30*FN$4,IF(C991=3,IF(AW994+AY994=10,Fixo/30*FN$4+(AW991+AW992+AW993+AY991+AY992+AY993)*Percapita/30*FN$4+(AX994+AZ994)*Cadeirante/30*FN$4,IF(AW994+AY994&lt;=9,(AW994+AY994)*Crechee/30*FN$4)+(AX994+AZ994)*Cadeirante/30*FN$4+(AW991+AW992+AW993+AY991+AY992+AY993)*Percapita/30*FN$4)+IF(AW994+AY994&gt;=11,Fixo/30*FN$4+(AW994+AY994-10)*Crechee/30*FN$4,0),IF(C991=2,IF(AX991+AX992+AX993+AX994+AZ991+AZ992+AZ993+AZ994=1,Cadeirante/30*FN$4,IF(AX991+AX992+AX993+AX994+AZ991+AZ992+AZ993+AZ994=2,Fixo/30*FN$4,IF(AX991+AX992+AX993+AX994+AZ991+AZ992+AZ993+AZ994&gt;2,Fixo/30*FN$4+(AX991+AX992+AX993+AX994+AZ991+AZ992+AZ993+AZ994-2)*Cadeirante/30*FN$4)))+(AW991+AW992+AW993+AY991+AY992+AY993)*Percapita/30*FN$4+(AW994+AY994)*Crechee/30*FN$4,IF(C991=1,IF(AW991+AW992+AW993+AX991+AX992+AX993+AY991+AY992+AY993+AZ991+AZ992+AZ993&lt;=15,(AW991+AW992+AW993+AY991+AY992+AY993)*Percapita/30*FN$4,IF(AW991+AW992+AW993+AX991+AX992+AX993+AY991+AY992+AY993+AZ991+AZ992+AZ993&gt;=16,Fixo/30*FN$4+(AW991+AW992+AW993+AX991+AX992+AX993+AY991+AY992+AY993+AZ991+AZ992-16)*Percapita/30*FN$4))))))</f>
        <v>0</v>
      </c>
      <c r="FO991" s="177">
        <f>IF(C991=4,SUM(BA991+BA992+BA993+BC991+BC992+BC993)*Percapita/30*FO$4+(BB991+BB992+BB993+BD991+BD992+BD993)*Cadeirante/30*FO$4,IF(C991=3,IF(BA994+BC994=10,Fixo/30*FO$4+(BA991+BA992+BA993+BC991+BC992+BC993)*Percapita/30*FO$4+(BB994+BD994)*Cadeirante/30*FO$4,IF(BA994+BC994&lt;=9,(BA994+BC994)*Crechee/30*FO$4)+(BB994+BD994)*Cadeirante/30*FO$4+(BA991+BA992+BA993+BC991+BC992+BC993)*Percapita/30*FO$4)+IF(BA994+BC994&gt;=11,Fixo/30*FO$4+(BA994+BC994-10)*Crechee/30*FO$4,0),IF(C991=2,IF(BB991+BB992+BB993+BB994+BD991+BD992+BD993+BD994=1,Cadeirante/30*FO$4,IF(BB991+BB992+BB993+BB994+BD991+BD992+BD993+BD994=2,Fixo/30*FO$4,IF(BB991+BB992+BB993+BB994+BD991+BD992+BD993+BD994&gt;2,Fixo/30*FO$4+(BB991+BB992+BB993+BB994+BD991+BD992+BD993+BD994-2)*Cadeirante/30*FO$4)))+(BA991+BA992+BA993+BC991+BC992+BC993)*Percapita/30*FO$4+(BA994+BC994)*Crechee/30*FO$4,IF(C991=1,IF(BA991+BA992+BA993+BB991+BB992+BB993+BC991+BC992+BC993+BD991+BD992+BD993&lt;=15,(BA991+BA992+BA993+BC991+BC992+BC993)*Percapita/30*FO$4,IF(BA991+BA992+BA993+BB991+BB992+BB993+BC991+BC992+BC993+BD991+BD992+BD993&gt;=16,Fixo/30*FO$4+(BA991+BA992+BA993+BB991+BB992+BB993+BC991+BC992+BC993+BD991+BD992-16)*Percapita/30*FO$4))))))</f>
        <v>0</v>
      </c>
      <c r="FP991" s="177">
        <f>IF(C991=4,SUM(BE991+BE992+BE993+BG991+BG992+BG993)*Percapita/30*FP$4+(BF991+BF992+BF993+BH991+BH992+BH993)*Cadeirante/30*FP$4,IF(C991=3,IF(BE994+BG994=10,Fixo/30*FP$4+(BE991+BE992+BE993+BG991+BG992+BG993)*Percapita/30*FP$4+(BF994+BH994)*Cadeirante/30*FP$4,IF(BE994+BG994&lt;=9,(BE994+BG994)*Crechee/30*FP$4)+(BF994+BH994)*Cadeirante/30*FP$4+(BE991+BE992+BE993+BG991+BG992+BG993)*Percapita/30*FP$4)+IF(BE994+BG994&gt;=11,Fixo/30*FP$4+(BE994+BG994-10)*Crechee/30*FP$4,0),IF(C991=2,IF(BF991+BF992+BF993+BF994+BH991+BH992+BH993+BH994=1,Cadeirante/30*FP$4,IF(BF991+BF992+BF993+BF994+BH991+BH992+BH993+BH994=2,Fixo/30*FP$4,IF(BF991+BF992+BF993+BF994+BH991+BH992+BH993+BH994&gt;2,Fixo/30*FP$4+(BF991+BF992+BF993+BF994+BH991+BH992+BH993+BH994-2)*Cadeirante/30*FP$4)))+(BE991+BE992+BE993+BG991+BG992+BG993)*Percapita/30*FP$4+(BE994+BG994)*Crechee/30*FP$4,IF(C991=1,IF(BE991+BE992+BE993+BF991+BF992+BF993+BG991+BG992+BG993+BH991+BH992+BH993&lt;=15,(BE991+BE992+BE993+BG991+BG992+BG993)*Percapita/30*FP$4,IF(BE991+BE992+BE993+BF991+BF992+BF993+BG991+BG992+BG993+BH991+BH992+BH993&gt;=16,Fixo/30*FP$4+(BE991+BE992+BE993+BF991+BF992+BF993+BG991+BG992+BG993+BH991+BH992-16)*Percapita/30*FP$4))))))</f>
        <v>0</v>
      </c>
      <c r="FQ991" s="177">
        <f>IF(C991=4,SUM(BI991+BI992+BI993+BK991+BK992+BK993)*Percapita/30*FQ$4+(BJ991+BJ992+BJ993+BL991+BL992+BL993)*Cadeirante/30*FQ$4,IF(C991=3,IF(BI994+BK994=10,Fixo/30*FQ$4+(BI991+BI992+BI993+BK991+BK992+BK993)*Percapita/30*FQ$4+(BJ994+BL994)*Cadeirante/30*FQ$4,IF(BI994+BK994&lt;=9,(BI994+BK994)*Crechee/30*FQ$4)+(BJ994+BL994)*Cadeirante/30*FQ$4+(BI991+BI992+BI993+BK991+BK992+BK993)*Percapita/30*FQ$4)+IF(BI994+BK994&gt;=11,Fixo/30*FQ$4+(BI994+BK994-10)*Crechee/30*FQ$4,0),IF(C991=2,IF(BJ991+BJ992+BJ993+BJ994+BL991+BL992+BL993+BL994=1,Cadeirante/30*FQ$4,IF(BJ991+BJ992+BJ993+BJ994+BL991+BL992+BL993+BL994=2,Fixo/30*FQ$4,IF(BJ991+BJ992+BJ993+BJ994+BL991+BL992+BL993+BL994&gt;2,Fixo/30*FQ$4+(BJ991+BJ992+BJ993+BJ994+BL991+BL992+BL993+BL994-2)*Cadeirante/30*FQ$4)))+(BI991+BI992+BI993+BK991+BK992+BK993)*Percapita/30*FQ$4+(BI994+BK994)*Crechee/30*FQ$4,IF(C991=1,IF(BI991+BI992+BI993+BJ991+BJ992+BJ993+BK991+BK992+BK993+BL991+BL992+BL993&lt;=15,(BI991+BI992+BI993+BK991+BK992+BK993)*Percapita/30*FQ$4,IF(BI991+BI992+BI993+BJ991+BJ992+BJ993+BK991+BK992+BK993+BL991+BL992+BL993&gt;=16,Fixo/30*FQ$4+(BI991+BI992+BI993+BJ991+BJ992+BJ993+BK991+BK992+BK993+BL991+BL992-16)*Percapita/30*FQ$4))))))</f>
        <v>0</v>
      </c>
      <c r="FR991" s="177">
        <f>IF(C991=4,SUM(BM991+BM992+BM993+BO991+BO992+BO993)*Percapita/30*FR$4+(BN991+BN992+BN993+BP991+BP992+BP993)*Cadeirante/30*FR$4,IF(C991=3,IF(BM994+BO994=10,Fixo/30*FR$4+(BM991+BM992+BM993+BO991+BO992+BO993)*Percapita/30*FR$4+(BN994+BP994)*Cadeirante/30*FR$4,IF(BM994+BO994&lt;=9,(BM994+BO994)*Crechee/30*FR$4)+(BN994+BP994)*Cadeirante/30*FR$4+(BM991+BM992+BM993+BO991+BO992+BO993)*Percapita/30*FR$4)+IF(BM994+BO994&gt;=11,Fixo/30*FR$4+(BM994+BO994-10)*Crechee/30*FR$4,0),IF(C991=2,IF(BN991+BN992+BN993+BN994+BP991+BP992+BP993+BP994=1,Cadeirante/30*FR$4,IF(BN991+BN992+BN993+BN994+BP991+BP992+BP993+BP994=2,Fixo/30*FR$4,IF(BN991+BN992+BN993+BN994+BP991+BP992+BP993+BP994&gt;2,Fixo/30*FR$4+(BN991+BN992+BN993+BN994+BP991+BP992+BP993+BP994-2)*Cadeirante/30*FR$4)))+(BM991+BM992+BM993+BO991+BO992+BO993)*Percapita/30*FR$4+(BM994+BO994)*Crechee/30*FR$4,IF(C991=1,IF(BM991+BM992+BM993+BN991+BN992+BN993+BO991+BO992+BO993+BP991+BP992+BP993&lt;=15,(BM991+BM992+BM993+BO991+BO992+BO993)*Percapita/30*FR$4,IF(BM991+BM992+BM993+BN991+BN992+BN993+BO991+BO992+BO993+BP991+BP992+BP993&gt;=16,Fixo/30*FR$4+(BM991+BM992+BM993+BN991+BN992+BN993+BO991+BO992+BO993+BP991+BP992-16)*Percapita/30*FR$4))))))</f>
        <v>231.13800000000003</v>
      </c>
      <c r="FS991" s="177">
        <f>IF(C991=4,SUM(BQ991+BQ992+BQ993+BS991+BS992+BS993)*Percapita/30*FS$4+(BR991+BR992+BR993+BT991+BT992+BT993)*Cadeirante/30*FS$4,IF(C991=3,IF(BQ994+BS994=10,Fixo/30*FS$4+(BQ991+BQ992+BQ993+BS991+BS992+BS993)*Percapita/30*FS$4+(BR994+BT994)*Cadeirante/30*FS$4,IF(BQ994+BS994&lt;=9,(BQ994+BS994)*Crechee/30*FS$4)+(BR994+BT994)*Cadeirante/30*FS$4+(BQ991+BQ992+BQ993+BS991+BS992+BS993)*Percapita/30*FS$4)+IF(BQ994+BS994&gt;=11,Fixo/30*FS$4+(BQ994+BS994-10)*Crechee/30*FS$4,0),IF(C991=2,IF(BR991+BR992+BR993+BR994+BT991+BT992+BT993+BT994=1,Cadeirante/30*FS$4,IF(BR991+BR992+BR993+BR994+BT991+BT992+BT993+BT994=2,Fixo/30*FS$4,IF(BR991+BR992+BR993+BR994+BT991+BT992+BT993+BT994&gt;2,Fixo/30*FS$4+(BR991+BR992+BR993+BR994+BT991+BT992+BT993+BT994-2)*Cadeirante/30*FS$4)))+(BQ991+BQ992+BQ993+BS991+BS992+BS993)*Percapita/30*FS$4+(BQ994+BS994)*Crechee/30*FS$4,IF(C991=1,IF(BQ991+BQ992+BQ993+BR991+BR992+BR993+BS991+BS992+BS993+BT991+BT992+BT993&lt;=15,(BQ991+BQ992+BQ993+BS991+BS992+BS993)*Percapita/30*FS$4,IF(BQ991+BQ992+BQ993+BR991+BR992+BR993+BS991+BS992+BS993+BT991+BT992+BT993&gt;=16,Fixo/30*FS$4+(BQ991+BQ992+BQ993+BR991+BR992+BR993+BS991+BS992+BS993+BT991+BT992-16)*Percapita/30*FS$4))))))</f>
        <v>0</v>
      </c>
      <c r="FT991" s="177">
        <f>IF(C991=4,SUM(BU991+BU992+BU993+BW991+BW992+BW993)*Percapita/30*FT$4+(BV991+BV992+BV993+BX991+BX992+BX993)*Cadeirante/30*FT$4,IF(C991=3,IF(BU994+BW994=10,Fixo/30*FT$4+(BU991+BU992+BU993+BW991+BW992+BW993)*Percapita/30*FT$4+(BV994+BX994)*Cadeirante/30*FT$4,IF(BU994+BW994&lt;=9,(BU994+BW994)*Crechee/30*FT$4)+(BV994+BX994)*Cadeirante/30*FT$4+(BU991+BU992+BU993+BW991+BW992+BW993)*Percapita/30*FT$4)+IF(BU994+BW994&gt;=11,Fixo/30*FT$4+(BU994+BW994-10)*Crechee/30*FT$4,0),IF(C991=2,IF(BV991+BV992+BV993+BV994+BX991+BX992+BX993+BX994=1,Cadeirante/30*FT$4,IF(BV991+BV992+BV993+BV994+BX991+BX992+BX993+BX994=2,Fixo/30*FT$4,IF(BV991+BV992+BV993+BV994+BX991+BX992+BX993+BX994&gt;2,Fixo/30*FT$4+(BV991+BV992+BV993+BV994+BX991+BX992+BX993+BX994-2)*Cadeirante/30*FT$4)))+(BU991+BU992+BU993+BW991+BW992+BW993)*Percapita/30*FT$4+(BU994+BW994)*Crechee/30*FT$4,IF(C991=1,IF(BU991+BU992+BU993+BV991+BV992+BV993+BW991+BW992+BW993+BX991+BX992+BX993&lt;=15,(BU991+BU992+BU993+BW991+BW992+BW993)*Percapita/30*FT$4,IF(BU991+BU992+BU993+BV991+BV992+BV993+BW991+BW992+BW993+BX991+BX992+BX993&gt;=16,Fixo/30*FT$4+(BU991+BU992+BU993+BV991+BV992+BV993+BW991+BW992+BW993+BX991+BX992-16)*Percapita/30*FT$4))))))</f>
        <v>0</v>
      </c>
      <c r="FU991" s="177">
        <f>IF(C991=4,SUM(BY991+BY992+BY993+CA991+CA992+CA993)*Percapita/30*FU$4+(BZ991+BZ992+BZ993+CB991+CB992+CB993)*Cadeirante/30*FU$4,IF(C991=3,IF(BY994+CA994=10,Fixo/30*FU$4+(BY991+BY992+BY993+CA991+CA992+CA993)*Percapita/30*FU$4+(BZ994+CB994)*Cadeirante/30*FU$4,IF(BY994+CA994&lt;=9,(BY994+CA994)*Crechee/30*FU$4)+(BZ994+CB994)*Cadeirante/30*FU$4+(BY991+BY992+BY993+CA991+CA992+CA993)*Percapita/30*FU$4)+IF(BY994+CA994&gt;=11,Fixo/30*FU$4+(BY994+CA994-10)*Crechee/30*FU$4,0),IF(C991=2,IF(BZ991+BZ992+BZ993+BZ994+CB991+CB992+CB993+CB994=1,Cadeirante/30*FU$4,IF(BZ991+BZ992+BZ993+BZ994+CB991+CB992+CB993+CB994=2,Fixo/30*FU$4,IF(BZ991+BZ992+BZ993+BZ994+CB991+CB992+CB993+CB994&gt;2,Fixo/30*FU$4+(BZ991+BZ992+BZ993+BZ994+CB991+CB992+CB993+CB994-2)*Cadeirante/30*FU$4)))+(BY991+BY992+BY993+CA991+CA992+CA993)*Percapita/30*FU$4+(BY994+CA994)*Crechee/30*FU$4,IF(C991=1,IF(BY991+BY992+BY993+BZ991+BZ992+BZ993+CA991+CA992+CA993+CB991+CB992+CB993&lt;=15,(BY991+BY992+BY993+CA991+CA992+CA993)*Percapita/30*FU$4,IF(BY991+BY992+BY993+BZ991+BZ992+BZ993+CA991+CA992+CA993+CB991+CB992+CB993&gt;=16,Fixo/30*FU$4+(BY991+BY992+BY993+BZ991+BZ992+BZ993+CA991+CA992+CA993+CB991+CB992-16)*Percapita/30*FU$4))))))</f>
        <v>0</v>
      </c>
      <c r="FV991" s="177">
        <f>IF(C991=4,SUM(CC991+CC992+CC993+CE991+CE992+CE993)*Percapita/30*FV$4+(CD991+CD992+CD993+CF991+CF992+CF993)*Cadeirante/30*FV$4,IF(C991=3,IF(CC994+CE994=10,Fixo/30*FV$4+(CC991+CC992+CC993+CE991+CE992+CE993)*Percapita/30*FV$4+(CD994+CF994)*Cadeirante/30*FV$4,IF(CC994+CE994&lt;=9,(CC994+CE994)*Crechee/30*FV$4)+(CD994+CF994)*Cadeirante/30*FV$4+(CC991+CC992+CC993+CE991+CE992+CE993)*Percapita/30*FV$4)+IF(CC994+CE994&gt;=11,Fixo/30*FV$4+(CC994+CE994-10)*Crechee/30*FV$4,0),IF(C991=2,IF(CD991+CD992+CD993+CD994+CF991+CF992+CF993+CF994=1,Cadeirante/30*FV$4,IF(CD991+CD992+CD993+CD994+CF991+CF992+CF993+CF994=2,Fixo/30*FV$4,IF(CD991+CD992+CD993+CD994+CF991+CF992+CF993+CF994&gt;2,Fixo/30*FV$4+(CD991+CD992+CD993+CD994+CF991+CF992+CF993+CF994-2)*Cadeirante/30*FV$4)))+(CC991+CC992+CC993+CE991+CE992+CE993)*Percapita/30*FV$4+(CC994+CE994)*Crechee/30*FV$4,IF(C991=1,IF(CC991+CC992+CC993+CD991+CD992+CD993+CE991+CE992+CE993+CF991+CF992+CF993&lt;=15,(CC991+CC992+CC993+CE991+CE992+CE993)*Percapita/30*FV$4,IF(CC991+CC992+CC993+CD991+CD992+CD993+CE991+CE992+CE993+CF991+CF992+CF993&gt;=16,Fixo/30*FV$4+(CC991+CC992+CC993+CD991+CD992+CD993+CE991+CE992+CE993+CF991+CF992-16)*Percapita/30*FV$4))))))</f>
        <v>0</v>
      </c>
      <c r="FW991" s="177">
        <f>IF(C991=4,SUM(CG991+CG992+CG993+CI991+CI992+CI993)*Percapita/30*FW$4+(CH991+CH992+CH993+CJ991+CJ992+CJ993)*Cadeirante/30*FW$4,IF(C991=3,IF(CG994+CI994=10,Fixo/30*FW$4+(CG991+CG992+CG993+CI991+CI992+CI993)*Percapita/30*FW$4+(CH994+CJ994)*Cadeirante/30*FW$4,IF(CG994+CI994&lt;=9,(CG994+CI994)*Crechee/30*FW$4)+(CH994+CJ994)*Cadeirante/30*FW$4+(CG991+CG992+CG993+CI991+CI992+CI993)*Percapita/30*FW$4)+IF(CG994+CI994&gt;=11,Fixo/30*FW$4+(CG994+CI994-10)*Crechee/30*FW$4,0),IF(C991=2,IF(CH991+CH992+CH993+CH994+CJ991+CJ992+CJ993+CJ994=1,Cadeirante/30*FW$4,IF(CH991+CH992+CH993+CH994+CJ991+CJ992+CJ993+CJ994=2,Fixo/30*FW$4,IF(CH991+CH992+CH993+CH994+CJ991+CJ992+CJ993+CJ994&gt;2,Fixo/30*FW$4+(CH991+CH992+CH993+CH994+CJ991+CJ992+CJ993+CJ994-2)*Cadeirante/30*FW$4)))+(CG991+CG992+CG993+CI991+CI992+CI993)*Percapita/30*FW$4+(CG994+CI994)*Crechee/30*FW$4,IF(C991=1,IF(CG991+CG992+CG993+CH991+CH992+CH993+CI991+CI992+CI993+CJ991+CJ992+CJ993&lt;=15,(CG991+CG992+CG993+CI991+CI992+CI993)*Percapita/30*FW$4,IF(CG991+CG992+CG993+CH991+CH992+CH993+CI991+CI992+CI993+CJ991+CJ992+CJ993&gt;=16,Fixo/30*FW$4+(CG991+CG992+CG993+CH991+CH992+CH993+CI991+CI992+CI993+CJ991+CJ992-16)*Percapita/30*FW$4))))))</f>
        <v>0</v>
      </c>
      <c r="FX991" s="177">
        <f>IF(C991=4,SUM(CK991+CK992+CK993+CM991+CM992+CM993)*Percapita/30*FX$4+(CL991+CL992+CL993+CN991+CN992+CN993)*Cadeirante/30*FX$4,IF(C991=3,IF(CK994+CM994=10,Fixo/30*FX$4+(CK991+CK992+CK993+CM991+CM992+CM993)*Percapita/30*FX$4+(CL994+CN994)*Cadeirante/30*FX$4,IF(CK994+CM994&lt;=9,(CK994+CM994)*Crechee/30*FX$4)+(CL994+CN994)*Cadeirante/30*FX$4+(CK991+CK992+CK993+CM991+CM992+CM993)*Percapita/30*FX$4)+IF(CK994+CM994&gt;=11,Fixo/30*FX$4+(CK994+CM994-10)*Crechee/30*FX$4,0),IF(C991=2,IF(CL991+CL992+CL993+CL994+CN991+CN992+CN993+CN994=1,Cadeirante/30*FX$4,IF(CL991+CL992+CL993+CL994+CN991+CN992+CN993+CN994=2,Fixo/30*FX$4,IF(CL991+CL992+CL993+CL994+CN991+CN992+CN993+CN994&gt;2,Fixo/30*FX$4+(CL991+CL992+CL993+CL994+CN991+CN992+CN993+CN994-2)*Cadeirante/30*FX$4)))+(CK991+CK992+CK993+CM991+CM992+CM993)*Percapita/30*FX$4+(CK994+CM994)*Crechee/30*FX$4,IF(C991=1,IF(CK991+CK992+CK993+CL991+CL992+CL993+CM991+CM992+CM993+CN991+CN992+CN993&lt;=15,(CK991+CK992+CK993+CM991+CM992+CM993)*Percapita/30*FX$4,IF(CK991+CK992+CK993+CL991+CL992+CL993+CM991+CM992+CM993+CN991+CN992+CN993&gt;=16,Fixo/30*FX$4+(CK991+CK992+CK993+CL991+CL992+CL993+CM991+CM992+CM993+CN991+CN992-16)*Percapita/30*FX$4))))))</f>
        <v>0</v>
      </c>
      <c r="FY991" s="177">
        <f>IF(C991=4,SUM(CO991+CO992+CO993+CQ991+CQ992+CQ993)*Percapita/30*FY$4+(CP991+CP992+CP993+CR991+CR992+CR993)*Cadeirante/30*FY$4,IF(C991=3,IF(CO994+CQ994=10,Fixo/30*FY$4+(CO991+CO992+CO993+CQ991+CQ992+CQ993)*Percapita/30*FY$4+(CP994+CR994)*Cadeirante/30*FY$4,IF(CO994+CQ994&lt;=9,(CO994+CQ994)*Crechee/30*FY$4)+(CP994+CR994)*Cadeirante/30*FY$4+(CO991+CO992+CO993+CQ991+CQ992+CQ993)*Percapita/30*FY$4)+IF(CO994+CQ994&gt;=11,Fixo/30*FY$4+(CO994+CQ994-10)*Crechee/30*FY$4,0),IF(C991=2,IF(CP991+CP992+CP993+CP994+CR991+CR992+CR993+CR994=1,Cadeirante/30*FY$4,IF(CP991+CP992+CP993+CP994+CR991+CR992+CR993+CR994=2,Fixo/30*FY$4,IF(CP991+CP992+CP993+CP994+CR991+CR992+CR993+CR994&gt;2,Fixo/30*FY$4+(CP991+CP992+CP993+CP994+CR991+CR992+CR993+CR994-2)*Cadeirante/30*FY$4)))+(CO991+CO992+CO993+CQ991+CQ992+CQ993)*Percapita/30*FY$4+(CO994+CQ994)*Crechee/30*FY$4,IF(C991=1,IF(CO991+CO992+CO993+CP991+CP992+CP993+CQ991+CQ992+CQ993+CR991+CR992+CR993&lt;=15,(CO991+CO992+CO993+CQ991+CQ992+CQ993)*Percapita/30*FY$4,IF(CO991+CO992+CO993+CP991+CP992+CP993+CQ991+CQ992+CQ993+CR991+CR992+CR993&gt;=16,Fixo/30*FY$4+(CO991+CO992+CO993+CP991+CP992+CP993+CQ991+CQ992+CQ993+CR991+CR992-16)*Percapita/30*FY$4))))))</f>
        <v>0</v>
      </c>
      <c r="FZ991" s="177">
        <f>IF(C991=4,SUM(CS991+CS992+CS993+CU991+CU992+CU993)*Percapita/30*FZ$4+(CT991+CT992+CT993+CV991+CV992+CV993)*Cadeirante/30*FZ$4,IF(C991=3,IF(CS994+CU994=10,Fixo/30*FZ$4+(CS991+CS992+CS993+CU991+CU992+CU993)*Percapita/30*FZ$4+(CT994+CV994)*Cadeirante/30*FZ$4,IF(CS994+CU994&lt;=9,(CS994+CU994)*Crechee/30*FZ$4)+(CT994+CV994)*Cadeirante/30*FZ$4+(CS991+CS992+CS993+CU991+CU992+CU993)*Percapita/30*FZ$4)+IF(CS994+CU994&gt;=11,Fixo/30*FZ$4+(CS994+CU994-10)*Crechee/30*FZ$4,0),IF(C991=2,IF(CT991+CT992+CT993+CT994+CV991+CV992+CV993+CV994=1,Cadeirante/30*FZ$4,IF(CT991+CT992+CT993+CT994+CV991+CV992+CV993+CV994=2,Fixo/30*FZ$4,IF(CT991+CT992+CT993+CT994+CV991+CV992+CV993+CV994&gt;2,Fixo/30*FZ$4+(CT991+CT992+CT993+CT994+CV991+CV992+CV993+CV994-2)*Cadeirante/30*FZ$4)))+(CS991+CS992+CS993+CU991+CU992+CU993)*Percapita/30*FZ$4+(CS994+CU994)*Crechee/30*FZ$4,IF(C991=1,IF(CS991+CS992+CS993+CT991+CT992+CT993+CU991+CU992+CU993+CV991+CV992+CV993&lt;=15,(CS991+CS992+CS993+CU991+CU992+CU993)*Percapita/30*FZ$4,IF(CS991+CS992+CS993+CT991+CT992+CT993+CU991+CU992+CU993+CV991+CV992+CV993&gt;=16,Fixo/30*FZ$4+(CS991+CS992+CS993+CT991+CT992+CT993+CU991+CU992+CU993+CV991+CV992-16)*Percapita/30*FZ$4))))))</f>
        <v>0</v>
      </c>
      <c r="GA991" s="177">
        <f>IF(C991=4,SUM(CW991+CW992+CW993+CY991+CY992+CY993)*Percapita/30*GA$4+(CX991+CX992+CX993+CZ991+CZ992+CZ993)*Cadeirante/30*GA$4,IF(C991=3,IF(CW994+CY994=10,Fixo/30*GA$4+(CW991+CW992+CW993+CY991+CY992+CY993)*Percapita/30*GA$4+(CX994+CZ994)*Cadeirante/30*GA$4,IF(CW994+CY994&lt;=9,(CW994+CY994)*Crechee/30*GA$4)+(CX994+CZ994)*Cadeirante/30*GA$4+(CW991+CW992+CW993+CY991+CY992+CY993)*Percapita/30*GA$4)+IF(CW994+CY994&gt;=11,Fixo/30*GA$4+(CW994+CY994-10)*Crechee/30*GA$4,0),IF(C991=2,IF(CX991+CX992+CX993+CX994+CZ991+CZ992+CZ993+CZ994=1,Cadeirante/30*GA$4,IF(CX991+CX992+CX993+CX994+CZ991+CZ992+CZ993+CZ994=2,Fixo/30*GA$4,IF(CX991+CX992+CX993+CX994+CZ991+CZ992+CZ993+CZ994&gt;2,Fixo/30*GA$4+(CX991+CX992+CX993+CX994+CZ991+CZ992+CZ993+CZ994-2)*Cadeirante/30*GA$4)))+(CW991+CW992+CW993+CY991+CY992+CY993)*Percapita/30*GA$4+(CW994+CY994)*Crechee/30*GA$4,IF(C991=1,IF(CW991+CW992+CW993+CX991+CX992+CX993+CY991+CY992+CY993+CZ991+CZ992+CZ993&lt;=15,(CW991+CW992+CW993+CY991+CY992+CY993)*Percapita/30*GA$4,IF(CW991+CW992+CW993+CX991+CX992+CX993+CY991+CY992+CY993+CZ991+CZ992+CZ993&gt;=16,Fixo/30*GA$4+(CW991+CW992+CW993+CX991+CX992+CX993+CY991+CY992+CY993+CZ991+CZ992-16)*Percapita/30*GA$4))))))</f>
        <v>0</v>
      </c>
      <c r="GB991" s="177">
        <f>IF(C991=4,SUM(DA991+DA992+DA993+DC991+DC992+DC993)*Percapita/30*GB$4+(DB991+DB992+DB993+DD991+DD992+DD993)*Cadeirante/30*GB$4,IF(C991=3,IF(DA994+DC994=10,Fixo/30*GB$4+(DA991+DA992+DA993+DC991+DC992+DC993)*Percapita/30*GB$4+(DB994+DD994)*Cadeirante/30*GB$4,IF(DA994+DC994&lt;=9,(DA994+DC994)*Crechee/30*GB$4)+(DB994+DD994)*Cadeirante/30*GB$4+(DA991+DA992+DA993+DC991+DC992+DC993)*Percapita/30*GB$4)+IF(DA994+DC994&gt;=11,Fixo/30*GB$4+(DA994+DC994-10)*Crechee/30*GB$4,0),IF(C991=2,IF(DB991+DB992+DB993+DB994+DD991+DD992+DD993+DD994=1,Cadeirante/30*GB$4,IF(DB991+DB992+DB993+DB994+DD991+DD992+DD993+DD994=2,Fixo/30*GB$4,IF(DB991+DB992+DB993+DB994+DD991+DD992+DD993+DD994&gt;2,Fixo/30*GB$4+(DB991+DB992+DB993+DB994+DD991+DD992+DD993+DD994-2)*Cadeirante/30*GB$4)))+(DA991+DA992+DA993+DC991+DC992+DC993)*Percapita/30*GB$4+(DA994+DC994)*Crechee/30*GB$4,IF(C991=1,IF(DA991+DA992+DA993+DB991+DB992+DB993+DC991+DC992+DC993+DD991+DD992+DD993&lt;=15,(DA991+DA992+DA993+DC991+DC992+DC993)*Percapita/30*GB$4,IF(DA991+DA992+DA993+DB991+DB992+DB993+DC991+DC992+DC993+DD991+DD992+DD993&gt;=16,Fixo/30*GB$4+(DA991+DA992+DA993+DB991+DB992+DB993+DC991+DC992+DC993+DD991+DD992-16)*Percapita/30*GB$4))))))</f>
        <v>0</v>
      </c>
      <c r="GC991" s="177">
        <f>IF(C991=4,SUM(DE991+DE992+DE993+DG991+DG992+DG993)*Percapita/30*GC$4+(DF991+DF992+DF993+DH991+DH992+DH993)*Cadeirante/30*GC$4,IF(C991=3,IF(DE994+DG994=10,Fixo/30*GC$4+(DE991+DE992+DE993+DG991+DG992+DG993)*Percapita/30*GC$4+(DF994+DH994)*Cadeirante/30*GC$4,IF(DE994+DG994&lt;=9,(DE994+DG994)*Crechee/30*GC$4)+(DF994+DH994)*Cadeirante/30*GC$4+(DE991+DE992+DE993+DG991+DG992+DG993)*Percapita/30*GC$4)+IF(DE994+DG994&gt;=11,Fixo/30*GC$4+(DE994+DG994-10)*Crechee/30*GC$4,0),IF(C991=2,IF(DF991+DF992+DF993+DF994+DH991+DH992+DH993+DH994=1,Cadeirante/30*GC$4,IF(DF991+DF992+DF993+DF994+DH991+DH992+DH993+DH994=2,Fixo/30*GC$4,IF(DF991+DF992+DF993+DF994+DH991+DH992+DH993+DH994&gt;2,Fixo/30*GC$4+(DF991+DF992+DF993+DF994+DH991+DH992+DH993+DH994-2)*Cadeirante/30*GC$4)))+(DE991+DE992+DE993+DG991+DG992+DG993)*Percapita/30*GC$4+(DE994+DG994)*Crechee/30*GC$4,IF(C991=1,IF(DE991+DE992+DE993+DF991+DF992+DF993+DG991+DG992+DG993+DH991+DH992+DH993&lt;=15,(DE991+DE992+DE993+DG991+DG992+DG993)*Percapita/30*GC$4,IF(DE991+DE992+DE993+DF991+DF992+DF993+DG991+DG992+DG993+DH991+DH992+DH993&gt;=16,Fixo/30*GC$4+(DE991+DE992+DE993+DF991+DF992+DF993+DG991+DG992+DG993+DH991+DH992-16)*Percapita/30*GC$4))))))</f>
        <v>0</v>
      </c>
      <c r="GD991" s="177">
        <f>IF(C991=4,SUM(DI991+DI992+DI993+DK991+DK992+DK993)*Percapita/30*GD$4+(DJ991+DJ992+DJ993+DL991+DL992+DL993)*Cadeirante/30*GD$4,IF(C991=3,IF(DI994+DK994=10,Fixo/30*GD$4+(DI991+DI992+DI993+DK991+DK992+DK993)*Percapita/30*GD$4+(DJ994+DL994)*Cadeirante/30*GD$4,IF(DI994+DK994&lt;=9,(DI994+DK994)*Crechee/30*GD$4)+(DJ994+DL994)*Cadeirante/30*GD$4+(DI991+DI992+DI993+DK991+DK992+DK993)*Percapita/30*GD$4)+IF(DI994+DK994&gt;=11,Fixo/30*GD$4+(DI994+DK994-10)*Crechee/30*GD$4,0),IF(C991=2,IF(DJ991+DJ992+DJ993+DJ994+DL991+DL992+DL993+DL994=1,Cadeirante/30*GD$4,IF(DJ991+DJ992+DJ993+DJ994+DL991+DL992+DL993+DL994=2,Fixo/30*GD$4,IF(DJ991+DJ992+DJ993+DJ994+DL991+DL992+DL993+DL994&gt;2,Fixo/30*GD$4+(DJ991+DJ992+DJ993+DJ994+DL991+DL992+DL993+DL994-2)*Cadeirante/30*GD$4)))+(DI991+DI992+DI993+DK991+DK992+DK993)*Percapita/30*GD$4+(DI994+DK994)*Crechee/30*GD$4,IF(C991=1,IF(DI991+DI992+DI993+DJ991+DJ992+DJ993+DK991+DK992+DK993+DL991+DL992+DL993&lt;=15,(DI991+DI992+DI993+DK991+DK992+DK993)*Percapita/30*GD$4,IF(DI991+DI992+DI993+DJ991+DJ992+DJ993+DK991+DK992+DK993+DL991+DL992+DL993&gt;=16,Fixo/30*GD$4+(DI991+DI992+DI993+DJ991+DJ992+DJ993+DK991+DK992+DK993+DL991+DL992-16)*Percapita/30*GD$4))))))</f>
        <v>0</v>
      </c>
      <c r="GE991" s="177">
        <f>IF(C991=4,SUM(DM991+DM992+DM993+DO991+DO992+DO993)*Percapita/30*GE$4+(DN991+DN992+DN993+DP991+DP992+DP993)*Cadeirante/30*GE$4,IF(C991=3,IF(DM994+DO994=10,Fixo/30*GE$4+(DM991+DM992+DM993+DO991+DO992+DO993)*Percapita/30*GE$4+(DN994+DP994)*Cadeirante/30*GE$4,IF(DM994+DO994&lt;=9,(DM994+DO994)*Crechee/30*GE$4)+(DN994+DP994)*Cadeirante/30*GE$4+(DM991+DM992+DM993+DO991+DO992+DO993)*Percapita/30*GE$4)+IF(DM994+DO994&gt;=11,Fixo/30*GE$4+(DM994+DO994-10)*Crechee/30*GE$4,0),IF(C991=2,IF(DN991+DN992+DN993+DN994+DP991+DP992+DP993+DP994=1,Cadeirante/30*GE$4,IF(DN991+DN992+DN993+DN994+DP991+DP992+DP993+DP994=2,Fixo/30*GE$4,IF(DN991+DN992+DN993+DN994+DP991+DP992+DP993+DP994&gt;2,Fixo/30*GE$4+(DN991+DN992+DN993+DN994+DP991+DP992+DP993+DP994-2)*Cadeirante/30*GE$4)))+(DM991+DM992+DM993+DO991+DO992+DO993)*Percapita/30*GE$4+(DM994+DO994)*Crechee/30*GE$4,IF(C991=1,IF(DM991+DM992+DM993+DN991+DN992+DN993+DO991+DO992+DO993+DP991+DP992+DP993&lt;=15,(DM991+DM992+DM993+DO991+DO992+DO993)*Percapita/30*GE$4,IF(DM991+DM992+DM993+DN991+DN992+DN993+DO991+DO992+DO993+DP991+DP992+DP993&gt;=16,Fixo/30*GE$4+(DM991+DM992+DM993+DN991+DN992+DN993+DO991+DO992+DO993+DP991+DP992-16)*Percapita/30*GE$4))))))</f>
        <v>0</v>
      </c>
      <c r="GF991" s="177">
        <f>IF(C991=4,SUM(DQ991+DQ992+DQ993+DS991+DS992+DS993)*Percapita/30*GF$4+(DR991+DR992+DR993+DT991+DT992+DT993)*Cadeirante/30*GF$4,IF(C991=3,IF(DQ994+DS994=10,Fixo/30*GF$4+(DQ991+DQ992+DQ993+DS991+DS992+DS993)*Percapita/30*GF$4+(DR994+DT994)*Cadeirante/30*GF$4,IF(DQ994+DS994&lt;=9,(DQ994+DS994)*Crechee/30*GF$4)+(DR994+DT994)*Cadeirante/30*GF$4+(DQ991+DQ992+DQ993+DS991+DS992+DS993)*Percapita/30*GF$4)+IF(DQ994+DS994&gt;=11,Fixo/30*GF$4+(DQ994+DS994-10)*Crechee/30*GF$4,0),IF(C991=2,IF(DR991+DR992+DR993+DR994+DT991+DT992+DT993+DT994=1,Cadeirante/30*GF$4,IF(DR991+DR992+DR993+DR994+DT991+DT992+DT993+DT994=2,Fixo/30*GF$4,IF(DR991+DR992+DR993+DR994+DT991+DT992+DT993+DT994&gt;2,Fixo/30*GF$4+(DR991+DR992+DR993+DR994+DT991+DT992+DT993+DT994-2)*Cadeirante/30*GF$4)))+(DQ991+DQ992+DQ993+DS991+DS992+DS993)*Percapita/30*GF$4+(DQ994+DS994)*Crechee/30*GF$4,IF(C991=1,IF(DQ991+DQ992+DQ993+DR991+DR992+DR993+DS991+DS992+DS993+DT991+DT992+DT993&lt;=15,(DQ991+DQ992+DQ993+DS991+DS992+DS993)*Percapita/30*GF$4,IF(DQ991+DQ992+DQ993+DR991+DR992+DR993+DS991+DS992+DS993+DT991+DT992+DT993&gt;=16,Fixo/30*GF$4+(DQ991+DQ992+DQ993+DR991+DR992+DR993+DS991+DS992+DS993+DT991+DT992-16)*Percapita/30*GF$4))))))</f>
        <v>0</v>
      </c>
      <c r="GG991" s="177">
        <f>IF(C991=4,SUM(DU991+DU992+DU993+DW991+DW992+DW993)*Percapita/30*GG$4+(DV991+DV992+DV993+DX991+DX992+DX993)*Cadeirante/30*GG$4,IF(C991=3,IF(DU994+DW994=10,Fixo/30*GG$4+(DU991+DU992+DU993+DW991+DW992+DW993)*Percapita/30*GG$4+(DV994+DX994)*Cadeirante/30*GG$4,IF(DU994+DW994&lt;=9,(DU994+DW994)*Crechee/30*GG$4)+(DV994+DX994)*Cadeirante/30*GG$4+(DU991+DU992+DU993+DW991+DW992+DW993)*Percapita/30*GG$4)+IF(DU994+DW994&gt;=11,Fixo/30*GG$4+(DU994+DW994-10)*Crechee/30*GG$4,0),IF(C991=2,IF(DV991+DV992+DV993+DV994+DX991+DX992+DX993+DX994=1,Cadeirante/30*GG$4,IF(DV991+DV992+DV993+DV994+DX991+DX992+DX993+DX994=2,Fixo/30*GG$4,IF(DV991+DV992+DV993+DV994+DX991+DX992+DX993+DX994&gt;2,Fixo/30*GG$4+(DV991+DV992+DV993+DV994+DX991+DX992+DX993+DX994-2)*Cadeirante/30*GG$4)))+(DU991+DU992+DU993+DW991+DW992+DW993)*Percapita/30*GG$4+(DU994+DW994)*Crechee/30*GG$4,IF(C991=1,IF(DU991+DU992+DU993+DV991+DV992+DV993+DW991+DW992+DW993+DX991+DX992+DX993&lt;=15,(DU991+DU992+DU993+DW991+DW992+DW993)*Percapita/30*GG$4,IF(DU991+DU992+DU993+DV991+DV992+DV993+DW991+DW992+DW993+DX991+DX992+DX993&gt;=16,Fixo/30*GG$4+(DU991+DU992+DU993+DV991+DV992+DV993+DW991+DW992+DW993+DX991+DX992-16)*Percapita/30*GG$4))))))</f>
        <v>0</v>
      </c>
      <c r="GH991" s="177">
        <f>IF(C991=4,SUM(DY991+DY992+DY993+EA991+EA992+EA993)*Percapita/30*GH$4+(DZ991+DZ992+DZ993+EB991+EB992+EB993)*Cadeirante/30*GH$4,IF(C991=3,IF(DY994+EA994=10,Fixo/30*GH$4+(DY991+DY992+DY993+EA991+EA992+EA993)*Percapita/30*GH$4+(DZ994+EB994)*Cadeirante/30*GH$4,IF(DY994+EA994&lt;=9,(DY994+EA994)*Crechee/30*GH$4)+(DZ994+EB994)*Cadeirante/30*GH$4+(DY991+DY992+DY993+EA991+EA992+EA993)*Percapita/30*GH$4)+IF(DY994+EA994&gt;=11,Fixo/30*GH$4+(DY994+EA994-10)*Crechee/30*GH$4,0),IF(C991=2,IF(DZ991+DZ992+DZ993+DZ994+EB991+EB992+EB993+EB994=1,Cadeirante/30*GH$4,IF(DZ991+DZ992+DZ993+DZ994+EB991+EB992+EB993+EB994=2,Fixo/30*GH$4,IF(DZ991+DZ992+DZ993+DZ994+EB991+EB992+EB993+EB994&gt;2,Fixo/30*GH$4+(DZ991+DZ992+DZ993+DZ994+EB991+EB992+EB993+EB994-2)*Cadeirante/30*GH$4)))+(DY991+DY992+DY993+EA991+EA992+EA993)*Percapita/30*GH$4+(DY994+EA994)*Crechee/30*GH$4,IF(C991=1,IF(DY991+DY992+DY993+DZ991+DZ992+DZ993+EA991+EA992+EA993+EB991+EB992+EB993&lt;=15,(DY991+DY992+DY993+EA991+EA992+EA993)*Percapita/30*GH$4,IF(DY991+DY992+DY993+DZ991+DZ992+DZ993+EA991+EA992+EA993+EB991+EB992+EB993&gt;=16,Fixo/30*GH$4+(DY991+DY992+DY993+DZ991+DZ992+DZ993+EA991+EA992+EA993+EB991+EB992-16)*Percapita/30*GH$4))))))</f>
        <v>0</v>
      </c>
      <c r="GI991" s="177">
        <f>IF(C991=4,SUM(EC991+EC992+EC993+EE991+EE992+EE993)*Percapita/30*GI$4+(ED991+ED992+ED993+EF991+EF992+EF993)*Cadeirante/30*GI$4,IF(C991=3,IF(EC994+EE994=10,Fixo/30*GI$4+(EC991+EC992+EC993+EE991+EE992+EE993)*Percapita/30*GI$4+(ED994+EF994)*Cadeirante/30*GI$4,IF(EC994+EE994&lt;=9,(EC994+EE994)*Crechee/30*GI$4)+(ED994+EF994)*Cadeirante/30*GI$4+(EC991+EC992+EC993+EE991+EE992+EE993)*Percapita/30*GI$4)+IF(EC994+EE994&gt;=11,Fixo/30*GI$4+(EC994+EE994-10)*Crechee/30*GI$4,0),IF(C991=2,IF(ED991+ED992+ED993+ED994+EF991+EF992+EF993+EF994=1,Cadeirante/30*GI$4,IF(ED991+ED992+ED993+ED994+EF991+EF992+EF993+EF994=2,Fixo/30*GI$4,IF(ED991+ED992+ED993+ED994+EF991+EF992+EF993+EF994&gt;2,Fixo/30*GI$4+(ED991+ED992+ED993+ED994+EF991+EF992+EF993+EF994-2)*Cadeirante/30*GI$4)))+(EC991+EC992+EC993+EE991+EE992+EE993)*Percapita/30*GI$4+(EC994+EE994)*Crechee/30*GI$4,IF(C991=1,IF(EC991+EC992+EC993+ED991+ED992+ED993+EE991+EE992+EE993+EF991+EF992+EF993&lt;=15,(EC991+EC992+EC993+EE991+EE992+EE993)*Percapita/30*GI$4,IF(EC991+EC992+EC993+ED991+ED992+ED993+EE991+EE992+EE993+EF991+EF992+EF993&gt;=16,Fixo/30*GI$4+(EC991+EC992+EC993+ED991+ED992+ED993+EE991+EE992+EE993+EF991+EF992-16)*Percapita/30*GI$4))))))</f>
        <v>0</v>
      </c>
      <c r="GJ991" s="177">
        <f>IF(C991=4,SUM(EG991+EG992+EG993+EI991+EI992+EI993)*Percapita/30*GJ$4+(EH991+EH992+EH993+EJ991+EJ992+EJ993)*Cadeirante/30*GJ$4,IF(C991=3,IF(EG994+EI994=10,Fixo/30*GJ$4+(EG991+EG992+EG993+EI991+EI992+EI993)*Percapita/30*GJ$4+(EH994+EJ994)*Cadeirante/30*GJ$4,IF(EG994+EI994&lt;=9,(EG994+EI994)*Crechee/30*GJ$4)+(EH994+EJ994)*Cadeirante/30*GJ$4+(EG991+EG992+EG993+EI991+EI992+EI993)*Percapita/30*GJ$4)+IF(EG994+EI994&gt;=11,Fixo/30*GJ$4+(EG994+EI994-10)*Crechee/30*GJ$4,0),IF(C991=2,IF(EH991+EH992+EH993+EH994+EJ991+EJ992+EJ993+EJ994=1,Cadeirante/30*GJ$4,IF(EH991+EH992+EH993+EH994+EJ991+EJ992+EJ993+EJ994=2,Fixo/30*GJ$4,IF(EH991+EH992+EH993+EH994+EJ991+EJ992+EJ993+EJ994&gt;2,Fixo/30*GJ$4+(EH991+EH992+EH993+EH994+EJ991+EJ992+EJ993+EJ994-2)*Cadeirante/30*GJ$4)))+(EG991+EG992+EG993+EI991+EI992+EI993)*Percapita/30*GJ$4+(EG994+EI994)*Crechee/30*GJ$4,IF(C991=1,IF(EG991+EG992+EG993+EH991+EH992+EH993+EI991+EI992+EI993+EJ991+EJ992+EJ993&lt;=15,(EG991+EG992+EG993+EI991+EI992+EI993)*Percapita/30*GJ$4,IF(EG991+EG992+EG993+EH991+EH992+EH993+EI991+EI992+EI993+EJ991+EJ992+EJ993&gt;=16,Fixo/30*GJ$4+(EG991+EG992+EG993+EH991+EH992+EH993+EI991+EI992+EI993+EJ991+EJ992-16)*Percapita/30*GJ$4))))))</f>
        <v>0</v>
      </c>
      <c r="GK991" s="178"/>
      <c r="GL991" s="103">
        <f t="shared" si="1110"/>
        <v>0</v>
      </c>
      <c r="GM991" s="124"/>
      <c r="GN991" s="104">
        <f>SUMIF(V991:V994,"&lt;0")*Cadeirante/30*GN$4+SUMIF(X991:X994,"&lt;0")*Cadeirante/30*GN$4</f>
        <v>0</v>
      </c>
      <c r="GO991" s="104">
        <f>SUMIF(Z991:Z994,"&lt;0")*Cadeirante/30*GO$4+SUMIF(AB991:AB994,"&lt;0")*Cadeirante/30*GO$4</f>
        <v>0</v>
      </c>
      <c r="GP991" s="104">
        <f>SUMIF(AD991:AD994,"&lt;0")*Cadeirante/30*GP$4+SUMIF(AF991:AF994,"&lt;0")*Cadeirante/30*GP$4</f>
        <v>0</v>
      </c>
      <c r="GQ991" s="104">
        <f>SUMIF(AH991:AH994,"&lt;0")*Cadeirante/30*GQ$4+SUMIF(AJ991:AJ994,"&lt;0")*Cadeirante/30*GQ$4</f>
        <v>0</v>
      </c>
      <c r="GR991" s="104">
        <f>SUMIF(AL991:AL994,"&lt;0")*Cadeirante/30*GR$4+SUMIF(AN991:AN994,"&lt;0")*Cadeirante/30*GR$4</f>
        <v>0</v>
      </c>
      <c r="GS991" s="104">
        <f>SUMIF(AP991:AP994,"&lt;0")*Cadeirante/30*GS$4+SUMIF(AR991:AR994,"&lt;0")*Cadeirante/30*GS$4</f>
        <v>0</v>
      </c>
      <c r="GT991" s="104">
        <f>SUMIF(AT991:AT994,"&lt;0")*Cadeirante/30*GT$4+SUMIF(AV991:AV994,"&lt;0")*Cadeirante/30*GT$4</f>
        <v>0</v>
      </c>
      <c r="GU991" s="104">
        <f>SUMIF(AX991:AX994,"&lt;0")*Cadeirante/30*GU$4+SUMIF(AZ991:AZ994,"&lt;0")*Cadeirante/30*GU$4</f>
        <v>0</v>
      </c>
      <c r="GV991" s="104">
        <f>SUMIF(BB991:BB994,"&lt;0")*Cadeirante/30*GV$4+SUMIF(BD991:BD994,"&lt;0")*Cadeirante/30*GV$4</f>
        <v>0</v>
      </c>
      <c r="GW991" s="104">
        <f>SUMIF(BF991:BF994,"&lt;0")*Cadeirante/30*GW$4+SUMIF(BH991:BH994,"&lt;0")*Cadeirante/30*GW$4</f>
        <v>0</v>
      </c>
      <c r="GX991" s="104">
        <f>SUMIF(BJ991:BJ994,"&lt;0")*Cadeirante/30*GX$4+SUMIF(BL991:BL994,"&lt;0")*Cadeirante/30*GX$4</f>
        <v>0</v>
      </c>
      <c r="GY991" s="104">
        <f>SUMIF(BN991:BN994,"&lt;0")*Cadeirante/30*GY$4+SUMIF(BP991:BP994,"&lt;0")*Cadeirante/30*GY$4</f>
        <v>0</v>
      </c>
      <c r="GZ991" s="104">
        <f>SUMIF(BR991:BR994,"&lt;0")*Cadeirante/30*GZ$4+SUMIF(BT991:BT994,"&lt;0")*Cadeirante/30*GZ$4</f>
        <v>0</v>
      </c>
      <c r="HA991" s="104">
        <f>SUMIF(BV991:BV994,"&lt;0")*Cadeirante/30*HA$4+SUMIF(BX991:BX994,"&lt;0")*Cadeirante/30*HA$4</f>
        <v>0</v>
      </c>
      <c r="HB991" s="104">
        <f>SUMIF(BZ991:BZ994,"&lt;0")*Cadeirante/30*HB$4+SUMIF(CB991:CB994,"&lt;0")*Cadeirante/30*HB$4</f>
        <v>0</v>
      </c>
      <c r="HC991" s="104">
        <f>SUMIF(CD991:CD994,"&lt;0")*Cadeirante/30*HC$4+SUMIF(CF991:CF994,"&lt;0")*Cadeirante/30*HC$4</f>
        <v>0</v>
      </c>
      <c r="HD991" s="104">
        <f>SUMIF(CH991:CH994,"&lt;0")*Cadeirante/30*HD$4+SUMIF(CJ991:CJ994,"&lt;0")*Cadeirante/30*HD$4</f>
        <v>0</v>
      </c>
      <c r="HE991" s="104">
        <f>SUMIF(CL991:CL994,"&lt;0")*Cadeirante/30*HE$4+SUMIF(CN991:CN994,"&lt;0")*Cadeirante/30*HE$4</f>
        <v>0</v>
      </c>
      <c r="HF991" s="104">
        <f>SUMIF(CP991:CP994,"&lt;0")*Cadeirante/30*HF$4+SUMIF(CR991:CR994,"&lt;0")*Cadeirante/30*HF$4</f>
        <v>0</v>
      </c>
      <c r="HG991" s="104">
        <f>SUMIF(CT991:CT994,"&lt;0")*Cadeirante/30*HG$4+SUMIF(CV991:CV994,"&lt;0")*Cadeirante/30*HG$4</f>
        <v>0</v>
      </c>
      <c r="HH991" s="104">
        <f>SUMIF(CX991:CX994,"&lt;0")*Cadeirante/30*HH$4+SUMIF(CZ991:CZ994,"&lt;0")*Cadeirante/30*HH$4</f>
        <v>0</v>
      </c>
      <c r="HI991" s="104">
        <f>SUMIF(DB991:DB994,"&lt;0")*Cadeirante/30*HI$4+SUMIF(DD991:DD994,"&lt;0")*Cadeirante/30*HI$4</f>
        <v>0</v>
      </c>
      <c r="HJ991" s="104">
        <f>SUMIF(DF991:DF994,"&lt;0")*Cadeirante/30*HJ$4+SUMIF(DH991:DH994,"&lt;0")*Cadeirante/30*HJ$4</f>
        <v>0</v>
      </c>
      <c r="HK991" s="104">
        <f>SUMIF(DJ991:DJ994,"&lt;0")*Cadeirante/30*HK$4+SUMIF(DL991:DL994,"&lt;0")*Cadeirante/30*HK$4</f>
        <v>0</v>
      </c>
      <c r="HL991" s="104">
        <f>SUMIF(DN991:DN994,"&lt;0")*Cadeirante/30*HL$4+SUMIF(DP991:DP994,"&lt;0")*Cadeirante/30*HL$4</f>
        <v>0</v>
      </c>
      <c r="HM991" s="104">
        <f>SUMIF(DR991:DR994,"&lt;0")*Cadeirante/30*HM$4+SUMIF(DT991:DT994,"&lt;0")*Cadeirante/30*HM$4</f>
        <v>0</v>
      </c>
      <c r="HN991" s="104">
        <f>SUMIF(DV991:DV994,"&lt;0")*Cadeirante/30*HN$4+SUMIF(DX991:DX994,"&lt;0")*Cadeirante/30*HN$4</f>
        <v>0</v>
      </c>
      <c r="HO991" s="104">
        <f>SUMIF(DZ991:DZ994,"&lt;0")*Cadeirante/30*HO$4+SUMIF(EB991:EB994,"&lt;0")*Cadeirante/30*HO$4</f>
        <v>0</v>
      </c>
      <c r="HP991" s="104">
        <f>SUMIF(ED991:ED994,"&lt;0")*Cadeirante/30*HP$4+SUMIF(EF991:EF994,"&lt;0")*Cadeirante/30*HP$4</f>
        <v>0</v>
      </c>
      <c r="HQ991" s="64"/>
      <c r="HR991" s="64"/>
      <c r="HS991" s="64"/>
      <c r="HT991" s="64"/>
      <c r="HU991" s="64"/>
      <c r="HV991" s="64"/>
      <c r="HW991" s="176">
        <v>17629.309999999998</v>
      </c>
      <c r="HX991" s="64"/>
      <c r="HY991" s="280">
        <f>IF(ISTEXT(EM991), VALUE(EM991), EM991)</f>
        <v>0</v>
      </c>
      <c r="HZ991" s="280">
        <f>IF(ISTEXT(EN991), VALUE(EN991), EN991)</f>
        <v>0</v>
      </c>
      <c r="IA991" s="280">
        <f>IF(ISTEXT(EO991), VALUE(EO991), EO991)</f>
        <v>0</v>
      </c>
      <c r="IB991" s="64" t="b">
        <f>HW991=FE991</f>
        <v>0</v>
      </c>
      <c r="IC991" s="64"/>
    </row>
    <row r="992" spans="1:237" s="106" customFormat="1" ht="22.5" customHeight="1" x14ac:dyDescent="0.25">
      <c r="A992" s="368" t="s">
        <v>4060</v>
      </c>
      <c r="B992" s="369" t="s">
        <v>4061</v>
      </c>
      <c r="C992" s="370" t="s">
        <v>3229</v>
      </c>
      <c r="D992" s="371" t="s">
        <v>4062</v>
      </c>
      <c r="E992" s="371" t="s">
        <v>4063</v>
      </c>
      <c r="F992" s="372" t="s">
        <v>3222</v>
      </c>
      <c r="G992" s="372" t="s">
        <v>3223</v>
      </c>
      <c r="H992" s="373" t="s">
        <v>261</v>
      </c>
      <c r="I992" s="374" t="s">
        <v>4064</v>
      </c>
      <c r="J992" s="421" t="s">
        <v>3227</v>
      </c>
      <c r="K992" s="421" t="s">
        <v>3230</v>
      </c>
      <c r="L992" s="329">
        <f>CONTINUA!BV992</f>
        <v>0</v>
      </c>
      <c r="M992" s="329">
        <f>CONTINUA!BW992</f>
        <v>0</v>
      </c>
      <c r="N992" s="657"/>
      <c r="O992" s="658" t="s">
        <v>4251</v>
      </c>
      <c r="P992" s="659" t="s">
        <v>206</v>
      </c>
      <c r="Q992" s="400">
        <v>25</v>
      </c>
      <c r="R992" s="401"/>
      <c r="S992" s="400">
        <v>2</v>
      </c>
      <c r="T992" s="401"/>
      <c r="U992" s="400"/>
      <c r="V992" s="401"/>
      <c r="W992" s="400"/>
      <c r="X992" s="401"/>
      <c r="Y992" s="400"/>
      <c r="Z992" s="401"/>
      <c r="AA992" s="400"/>
      <c r="AB992" s="401"/>
      <c r="AC992" s="400"/>
      <c r="AD992" s="401"/>
      <c r="AE992" s="400"/>
      <c r="AF992" s="401"/>
      <c r="AG992" s="400"/>
      <c r="AH992" s="401"/>
      <c r="AI992" s="400"/>
      <c r="AJ992" s="401"/>
      <c r="AK992" s="400"/>
      <c r="AL992" s="401"/>
      <c r="AM992" s="400"/>
      <c r="AN992" s="401"/>
      <c r="AO992" s="400"/>
      <c r="AP992" s="401"/>
      <c r="AQ992" s="400"/>
      <c r="AR992" s="401"/>
      <c r="AS992" s="400"/>
      <c r="AT992" s="401"/>
      <c r="AU992" s="400"/>
      <c r="AV992" s="401"/>
      <c r="AW992" s="400"/>
      <c r="AX992" s="401"/>
      <c r="AY992" s="400"/>
      <c r="AZ992" s="401"/>
      <c r="BA992" s="400"/>
      <c r="BB992" s="401"/>
      <c r="BC992" s="400"/>
      <c r="BD992" s="401"/>
      <c r="BE992" s="400"/>
      <c r="BF992" s="401"/>
      <c r="BG992" s="400"/>
      <c r="BH992" s="401"/>
      <c r="BI992" s="400"/>
      <c r="BJ992" s="401"/>
      <c r="BK992" s="400"/>
      <c r="BL992" s="401"/>
      <c r="BM992" s="400">
        <v>1</v>
      </c>
      <c r="BN992" s="401"/>
      <c r="BO992" s="400"/>
      <c r="BP992" s="401"/>
      <c r="BQ992" s="400"/>
      <c r="BR992" s="401"/>
      <c r="BS992" s="400"/>
      <c r="BT992" s="401"/>
      <c r="BU992" s="400"/>
      <c r="BV992" s="401"/>
      <c r="BW992" s="400"/>
      <c r="BX992" s="401"/>
      <c r="BY992" s="400"/>
      <c r="BZ992" s="401"/>
      <c r="CA992" s="400"/>
      <c r="CB992" s="401"/>
      <c r="CC992" s="400"/>
      <c r="CD992" s="401"/>
      <c r="CE992" s="400"/>
      <c r="CF992" s="401"/>
      <c r="CG992" s="400"/>
      <c r="CH992" s="401"/>
      <c r="CI992" s="400"/>
      <c r="CJ992" s="401"/>
      <c r="CK992" s="400"/>
      <c r="CL992" s="401"/>
      <c r="CM992" s="400"/>
      <c r="CN992" s="401"/>
      <c r="CO992" s="400"/>
      <c r="CP992" s="401"/>
      <c r="CQ992" s="400"/>
      <c r="CR992" s="401"/>
      <c r="CS992" s="400"/>
      <c r="CT992" s="401"/>
      <c r="CU992" s="400"/>
      <c r="CV992" s="401"/>
      <c r="CW992" s="400"/>
      <c r="CX992" s="401"/>
      <c r="CY992" s="400"/>
      <c r="CZ992" s="401"/>
      <c r="DA992" s="400"/>
      <c r="DB992" s="401"/>
      <c r="DC992" s="400"/>
      <c r="DD992" s="401"/>
      <c r="DE992" s="400"/>
      <c r="DF992" s="401"/>
      <c r="DG992" s="400"/>
      <c r="DH992" s="401"/>
      <c r="DI992" s="400"/>
      <c r="DJ992" s="401"/>
      <c r="DK992" s="400"/>
      <c r="DL992" s="401"/>
      <c r="DM992" s="400"/>
      <c r="DN992" s="401"/>
      <c r="DO992" s="400"/>
      <c r="DP992" s="401"/>
      <c r="DQ992" s="400"/>
      <c r="DR992" s="401"/>
      <c r="DS992" s="400"/>
      <c r="DT992" s="401"/>
      <c r="DU992" s="400"/>
      <c r="DV992" s="401"/>
      <c r="DW992" s="400"/>
      <c r="DX992" s="401"/>
      <c r="DY992" s="400"/>
      <c r="DZ992" s="401"/>
      <c r="EA992" s="400"/>
      <c r="EB992" s="401"/>
      <c r="EC992" s="400"/>
      <c r="ED992" s="401"/>
      <c r="EE992" s="400"/>
      <c r="EF992" s="401"/>
      <c r="EG992" s="400"/>
      <c r="EH992" s="401"/>
      <c r="EI992" s="400"/>
      <c r="EJ992" s="447"/>
      <c r="EK992" s="511"/>
      <c r="EL992" s="514"/>
      <c r="EM992" s="448"/>
      <c r="EN992" s="344"/>
      <c r="EO992" s="345"/>
      <c r="EP992" s="171">
        <f t="shared" si="1102"/>
        <v>25</v>
      </c>
      <c r="EQ992" s="171">
        <f t="shared" si="1103"/>
        <v>1</v>
      </c>
      <c r="ER992" s="171">
        <f t="shared" si="1104"/>
        <v>2</v>
      </c>
      <c r="ES992" s="171">
        <f t="shared" si="1105"/>
        <v>0</v>
      </c>
      <c r="ET992" s="171">
        <f t="shared" si="1106"/>
        <v>0</v>
      </c>
      <c r="EU992" s="171">
        <f t="shared" si="1107"/>
        <v>0</v>
      </c>
      <c r="EV992" s="172">
        <f t="shared" si="1108"/>
        <v>28</v>
      </c>
      <c r="EW992" s="173"/>
      <c r="EX992" s="248">
        <f t="shared" si="1130"/>
        <v>0</v>
      </c>
      <c r="EY992" s="174">
        <f>(L992*regular)+(M992*Cadeirantee)</f>
        <v>0</v>
      </c>
      <c r="EZ992" s="249">
        <f>SUMIF(FG992:GJ992,"&gt;0")</f>
        <v>0</v>
      </c>
      <c r="FA992" s="249">
        <f>SUMIF(FG992:GJ992,"&lt;0")+SUMIF(GN992:HP992,"&lt;0")</f>
        <v>0</v>
      </c>
      <c r="FB992" s="174">
        <v>0</v>
      </c>
      <c r="FC992" s="126">
        <f>N992*km*'VALORES TABELA'!$B$13</f>
        <v>0</v>
      </c>
      <c r="FD992" s="250">
        <f t="shared" ref="FD992:FD995" si="1131">GL992</f>
        <v>0</v>
      </c>
      <c r="FE992" s="105"/>
      <c r="FF992" s="119"/>
      <c r="FG992" s="119"/>
      <c r="FH992" s="119"/>
      <c r="FI992" s="119"/>
      <c r="FJ992" s="119"/>
      <c r="FK992" s="119"/>
      <c r="FL992" s="119"/>
      <c r="FM992" s="119"/>
      <c r="FN992" s="119"/>
      <c r="FO992" s="119"/>
      <c r="FP992" s="119"/>
      <c r="FQ992" s="119"/>
      <c r="FR992" s="119"/>
      <c r="FS992" s="119"/>
      <c r="FT992" s="119"/>
      <c r="FU992" s="119"/>
      <c r="FV992" s="119"/>
      <c r="FW992" s="119"/>
      <c r="FX992" s="119"/>
      <c r="FY992" s="119"/>
      <c r="FZ992" s="119"/>
      <c r="GA992" s="119"/>
      <c r="GB992" s="119"/>
      <c r="GC992" s="119"/>
      <c r="GD992" s="119"/>
      <c r="GE992" s="119"/>
      <c r="GF992" s="119"/>
      <c r="GG992" s="119"/>
      <c r="GH992" s="119"/>
      <c r="GI992" s="119"/>
      <c r="GJ992" s="119"/>
      <c r="GK992" s="251"/>
      <c r="GL992" s="103">
        <f t="shared" si="1110"/>
        <v>0</v>
      </c>
      <c r="GM992" s="124"/>
      <c r="GN992" s="104"/>
      <c r="GO992" s="104"/>
      <c r="GP992" s="104"/>
      <c r="GQ992" s="104"/>
      <c r="GR992" s="104"/>
      <c r="GS992" s="104"/>
      <c r="GT992" s="104"/>
      <c r="GU992" s="104"/>
      <c r="GV992" s="104"/>
      <c r="GW992" s="104"/>
      <c r="GX992" s="104"/>
      <c r="GY992" s="104"/>
      <c r="GZ992" s="104"/>
      <c r="HA992" s="104"/>
      <c r="HB992" s="104"/>
      <c r="HC992" s="104"/>
      <c r="HD992" s="104"/>
      <c r="HE992" s="104"/>
      <c r="HF992" s="104"/>
      <c r="HG992" s="104"/>
      <c r="HH992" s="104"/>
      <c r="HI992" s="104"/>
      <c r="HJ992" s="104"/>
      <c r="HK992" s="104"/>
      <c r="HL992" s="104"/>
      <c r="HM992" s="104"/>
      <c r="HN992" s="104"/>
      <c r="HO992" s="104"/>
      <c r="HP992" s="104"/>
      <c r="HQ992" s="64"/>
      <c r="HR992" s="64"/>
      <c r="HS992" s="64"/>
      <c r="HT992" s="64"/>
      <c r="HU992" s="64"/>
      <c r="HV992" s="64"/>
      <c r="HW992" s="105"/>
      <c r="HX992" s="64"/>
      <c r="HY992" s="280">
        <f t="shared" ref="HY992:HY995" si="1132">IF(ISTEXT(EM992), VALUE(EM992), EM992)</f>
        <v>0</v>
      </c>
      <c r="HZ992" s="280">
        <f t="shared" ref="HZ992:HZ995" si="1133">IF(ISTEXT(EN992), VALUE(EN992), EN992)</f>
        <v>0</v>
      </c>
      <c r="IA992" s="280">
        <f t="shared" ref="IA992:IA995" si="1134">IF(ISTEXT(EO992), VALUE(EO992), EO992)</f>
        <v>0</v>
      </c>
      <c r="IB992" s="64"/>
      <c r="IC992" s="64"/>
    </row>
    <row r="993" spans="1:237" s="106" customFormat="1" ht="22.5" customHeight="1" x14ac:dyDescent="0.25">
      <c r="A993" s="368" t="s">
        <v>4060</v>
      </c>
      <c r="B993" s="369" t="s">
        <v>4061</v>
      </c>
      <c r="C993" s="375" t="s">
        <v>3229</v>
      </c>
      <c r="D993" s="371" t="s">
        <v>4062</v>
      </c>
      <c r="E993" s="371" t="s">
        <v>4063</v>
      </c>
      <c r="F993" s="376" t="s">
        <v>3222</v>
      </c>
      <c r="G993" s="376" t="s">
        <v>3223</v>
      </c>
      <c r="H993" s="373" t="s">
        <v>261</v>
      </c>
      <c r="I993" s="374" t="s">
        <v>4064</v>
      </c>
      <c r="J993" s="421" t="s">
        <v>3227</v>
      </c>
      <c r="K993" s="422" t="s">
        <v>3231</v>
      </c>
      <c r="L993" s="329">
        <f>CONTINUA!BV993</f>
        <v>0</v>
      </c>
      <c r="M993" s="329">
        <f>CONTINUA!BW993</f>
        <v>0</v>
      </c>
      <c r="N993" s="657"/>
      <c r="O993" s="658" t="s">
        <v>4251</v>
      </c>
      <c r="P993" s="659" t="s">
        <v>206</v>
      </c>
      <c r="Q993" s="400"/>
      <c r="R993" s="401"/>
      <c r="S993" s="400"/>
      <c r="T993" s="401"/>
      <c r="U993" s="400"/>
      <c r="V993" s="401"/>
      <c r="W993" s="400"/>
      <c r="X993" s="401"/>
      <c r="Y993" s="400"/>
      <c r="Z993" s="401"/>
      <c r="AA993" s="400"/>
      <c r="AB993" s="401"/>
      <c r="AC993" s="400"/>
      <c r="AD993" s="401"/>
      <c r="AE993" s="400"/>
      <c r="AF993" s="401"/>
      <c r="AG993" s="400"/>
      <c r="AH993" s="401"/>
      <c r="AI993" s="400"/>
      <c r="AJ993" s="401"/>
      <c r="AK993" s="400"/>
      <c r="AL993" s="401"/>
      <c r="AM993" s="400"/>
      <c r="AN993" s="401"/>
      <c r="AO993" s="400"/>
      <c r="AP993" s="401"/>
      <c r="AQ993" s="400"/>
      <c r="AR993" s="401"/>
      <c r="AS993" s="400"/>
      <c r="AT993" s="401"/>
      <c r="AU993" s="400"/>
      <c r="AV993" s="401"/>
      <c r="AW993" s="400"/>
      <c r="AX993" s="401"/>
      <c r="AY993" s="400"/>
      <c r="AZ993" s="401"/>
      <c r="BA993" s="400"/>
      <c r="BB993" s="401"/>
      <c r="BC993" s="400"/>
      <c r="BD993" s="401"/>
      <c r="BE993" s="400"/>
      <c r="BF993" s="401"/>
      <c r="BG993" s="400"/>
      <c r="BH993" s="401"/>
      <c r="BI993" s="400"/>
      <c r="BJ993" s="401"/>
      <c r="BK993" s="400"/>
      <c r="BL993" s="401"/>
      <c r="BM993" s="400"/>
      <c r="BN993" s="401"/>
      <c r="BO993" s="400"/>
      <c r="BP993" s="401"/>
      <c r="BQ993" s="400"/>
      <c r="BR993" s="401"/>
      <c r="BS993" s="400"/>
      <c r="BT993" s="401"/>
      <c r="BU993" s="400"/>
      <c r="BV993" s="401"/>
      <c r="BW993" s="400"/>
      <c r="BX993" s="401"/>
      <c r="BY993" s="400"/>
      <c r="BZ993" s="401"/>
      <c r="CA993" s="400"/>
      <c r="CB993" s="401"/>
      <c r="CC993" s="400"/>
      <c r="CD993" s="401"/>
      <c r="CE993" s="400"/>
      <c r="CF993" s="401"/>
      <c r="CG993" s="400"/>
      <c r="CH993" s="401"/>
      <c r="CI993" s="400"/>
      <c r="CJ993" s="401"/>
      <c r="CK993" s="400"/>
      <c r="CL993" s="401"/>
      <c r="CM993" s="400"/>
      <c r="CN993" s="401"/>
      <c r="CO993" s="400"/>
      <c r="CP993" s="401"/>
      <c r="CQ993" s="400"/>
      <c r="CR993" s="401"/>
      <c r="CS993" s="400"/>
      <c r="CT993" s="401"/>
      <c r="CU993" s="400"/>
      <c r="CV993" s="401"/>
      <c r="CW993" s="400"/>
      <c r="CX993" s="401"/>
      <c r="CY993" s="400"/>
      <c r="CZ993" s="401"/>
      <c r="DA993" s="400"/>
      <c r="DB993" s="401"/>
      <c r="DC993" s="400"/>
      <c r="DD993" s="401"/>
      <c r="DE993" s="400"/>
      <c r="DF993" s="401"/>
      <c r="DG993" s="400"/>
      <c r="DH993" s="401"/>
      <c r="DI993" s="400"/>
      <c r="DJ993" s="401"/>
      <c r="DK993" s="400"/>
      <c r="DL993" s="401"/>
      <c r="DM993" s="400"/>
      <c r="DN993" s="401"/>
      <c r="DO993" s="400"/>
      <c r="DP993" s="401"/>
      <c r="DQ993" s="400"/>
      <c r="DR993" s="401"/>
      <c r="DS993" s="400"/>
      <c r="DT993" s="401"/>
      <c r="DU993" s="400"/>
      <c r="DV993" s="401"/>
      <c r="DW993" s="400"/>
      <c r="DX993" s="401"/>
      <c r="DY993" s="400"/>
      <c r="DZ993" s="401"/>
      <c r="EA993" s="400"/>
      <c r="EB993" s="401"/>
      <c r="EC993" s="400"/>
      <c r="ED993" s="401"/>
      <c r="EE993" s="400"/>
      <c r="EF993" s="401"/>
      <c r="EG993" s="400"/>
      <c r="EH993" s="401"/>
      <c r="EI993" s="400"/>
      <c r="EJ993" s="447"/>
      <c r="EK993" s="511"/>
      <c r="EL993" s="514"/>
      <c r="EM993" s="448"/>
      <c r="EN993" s="344"/>
      <c r="EO993" s="345"/>
      <c r="EP993" s="171">
        <f t="shared" si="1102"/>
        <v>0</v>
      </c>
      <c r="EQ993" s="171">
        <f t="shared" si="1103"/>
        <v>0</v>
      </c>
      <c r="ER993" s="171">
        <f t="shared" si="1104"/>
        <v>0</v>
      </c>
      <c r="ES993" s="171">
        <f t="shared" si="1105"/>
        <v>0</v>
      </c>
      <c r="ET993" s="171">
        <f t="shared" si="1106"/>
        <v>0</v>
      </c>
      <c r="EU993" s="171">
        <f t="shared" si="1107"/>
        <v>0</v>
      </c>
      <c r="EV993" s="172">
        <f t="shared" si="1108"/>
        <v>0</v>
      </c>
      <c r="EW993" s="125"/>
      <c r="EX993" s="248">
        <f t="shared" si="1130"/>
        <v>0</v>
      </c>
      <c r="EY993" s="174">
        <f>(L993*regular)+(M993*Cadeirantee)</f>
        <v>0</v>
      </c>
      <c r="EZ993" s="249">
        <f>SUMIF(FG993:GJ993,"&gt;0")</f>
        <v>0</v>
      </c>
      <c r="FA993" s="249">
        <f>SUMIF(FG993:GJ993,"&lt;0")+SUMIF(GN993:HP993,"&lt;0")</f>
        <v>0</v>
      </c>
      <c r="FB993" s="174">
        <v>0</v>
      </c>
      <c r="FC993" s="126">
        <f>N993*km*'VALORES TABELA'!$B$13</f>
        <v>0</v>
      </c>
      <c r="FD993" s="250">
        <f t="shared" si="1131"/>
        <v>0</v>
      </c>
      <c r="FE993" s="105"/>
      <c r="FF993" s="108"/>
      <c r="FG993" s="108"/>
      <c r="FH993" s="108"/>
      <c r="FI993" s="108"/>
      <c r="FJ993" s="108"/>
      <c r="FK993" s="108"/>
      <c r="FL993" s="108"/>
      <c r="FM993" s="108"/>
      <c r="FN993" s="108"/>
      <c r="FO993" s="108"/>
      <c r="FP993" s="108"/>
      <c r="FQ993" s="108"/>
      <c r="FR993" s="108"/>
      <c r="FS993" s="108"/>
      <c r="FT993" s="108"/>
      <c r="FU993" s="108"/>
      <c r="FV993" s="108"/>
      <c r="FW993" s="108"/>
      <c r="FX993" s="108"/>
      <c r="FY993" s="108"/>
      <c r="FZ993" s="108"/>
      <c r="GA993" s="108"/>
      <c r="GB993" s="108"/>
      <c r="GC993" s="108"/>
      <c r="GD993" s="108"/>
      <c r="GE993" s="108"/>
      <c r="GF993" s="108"/>
      <c r="GG993" s="108"/>
      <c r="GH993" s="108"/>
      <c r="GI993" s="108"/>
      <c r="GJ993" s="108"/>
      <c r="GK993" s="251"/>
      <c r="GL993" s="103">
        <f t="shared" si="1110"/>
        <v>0</v>
      </c>
      <c r="GM993" s="124"/>
      <c r="GN993" s="104"/>
      <c r="GO993" s="104"/>
      <c r="GP993" s="104"/>
      <c r="GQ993" s="104"/>
      <c r="GR993" s="104"/>
      <c r="GS993" s="104"/>
      <c r="GT993" s="104"/>
      <c r="GU993" s="104"/>
      <c r="GV993" s="104"/>
      <c r="GW993" s="104"/>
      <c r="GX993" s="104"/>
      <c r="GY993" s="104"/>
      <c r="GZ993" s="104"/>
      <c r="HA993" s="104"/>
      <c r="HB993" s="104"/>
      <c r="HC993" s="104"/>
      <c r="HD993" s="104"/>
      <c r="HE993" s="104"/>
      <c r="HF993" s="104"/>
      <c r="HG993" s="104"/>
      <c r="HH993" s="104"/>
      <c r="HI993" s="104"/>
      <c r="HJ993" s="104"/>
      <c r="HK993" s="104"/>
      <c r="HL993" s="104"/>
      <c r="HM993" s="104"/>
      <c r="HN993" s="104"/>
      <c r="HO993" s="104"/>
      <c r="HP993" s="104"/>
      <c r="HQ993" s="64"/>
      <c r="HR993" s="64"/>
      <c r="HS993" s="64"/>
      <c r="HT993" s="64"/>
      <c r="HU993" s="64"/>
      <c r="HV993" s="64"/>
      <c r="HW993" s="105"/>
      <c r="HX993" s="64"/>
      <c r="HY993" s="280">
        <f t="shared" si="1132"/>
        <v>0</v>
      </c>
      <c r="HZ993" s="280">
        <f t="shared" si="1133"/>
        <v>0</v>
      </c>
      <c r="IA993" s="280">
        <f t="shared" si="1134"/>
        <v>0</v>
      </c>
      <c r="IB993" s="64"/>
      <c r="IC993" s="64"/>
    </row>
    <row r="994" spans="1:237" s="106" customFormat="1" ht="22.5" customHeight="1" x14ac:dyDescent="0.25">
      <c r="A994" s="368" t="s">
        <v>4060</v>
      </c>
      <c r="B994" s="369" t="s">
        <v>4061</v>
      </c>
      <c r="C994" s="375" t="s">
        <v>3229</v>
      </c>
      <c r="D994" s="371" t="s">
        <v>4062</v>
      </c>
      <c r="E994" s="371" t="s">
        <v>4063</v>
      </c>
      <c r="F994" s="376" t="s">
        <v>3222</v>
      </c>
      <c r="G994" s="376" t="s">
        <v>3223</v>
      </c>
      <c r="H994" s="373" t="s">
        <v>261</v>
      </c>
      <c r="I994" s="374" t="s">
        <v>4064</v>
      </c>
      <c r="J994" s="421" t="s">
        <v>3227</v>
      </c>
      <c r="K994" s="423" t="s">
        <v>3232</v>
      </c>
      <c r="L994" s="329">
        <f>CONTINUA!BV994</f>
        <v>0</v>
      </c>
      <c r="M994" s="329">
        <f>CONTINUA!BW994</f>
        <v>0</v>
      </c>
      <c r="N994" s="657"/>
      <c r="O994" s="658" t="s">
        <v>4251</v>
      </c>
      <c r="P994" s="659" t="s">
        <v>206</v>
      </c>
      <c r="Q994" s="400"/>
      <c r="R994" s="401"/>
      <c r="S994" s="400"/>
      <c r="T994" s="401"/>
      <c r="U994" s="400"/>
      <c r="V994" s="401"/>
      <c r="W994" s="400"/>
      <c r="X994" s="401"/>
      <c r="Y994" s="400"/>
      <c r="Z994" s="401"/>
      <c r="AA994" s="400"/>
      <c r="AB994" s="401"/>
      <c r="AC994" s="400"/>
      <c r="AD994" s="401"/>
      <c r="AE994" s="400"/>
      <c r="AF994" s="401"/>
      <c r="AG994" s="400"/>
      <c r="AH994" s="401"/>
      <c r="AI994" s="400"/>
      <c r="AJ994" s="401"/>
      <c r="AK994" s="400"/>
      <c r="AL994" s="401"/>
      <c r="AM994" s="400"/>
      <c r="AN994" s="401"/>
      <c r="AO994" s="400"/>
      <c r="AP994" s="401"/>
      <c r="AQ994" s="400"/>
      <c r="AR994" s="401"/>
      <c r="AS994" s="400"/>
      <c r="AT994" s="401"/>
      <c r="AU994" s="400"/>
      <c r="AV994" s="401"/>
      <c r="AW994" s="400"/>
      <c r="AX994" s="401"/>
      <c r="AY994" s="400"/>
      <c r="AZ994" s="401"/>
      <c r="BA994" s="400"/>
      <c r="BB994" s="401"/>
      <c r="BC994" s="400"/>
      <c r="BD994" s="401"/>
      <c r="BE994" s="400"/>
      <c r="BF994" s="401"/>
      <c r="BG994" s="400"/>
      <c r="BH994" s="401"/>
      <c r="BI994" s="400"/>
      <c r="BJ994" s="401"/>
      <c r="BK994" s="400"/>
      <c r="BL994" s="401"/>
      <c r="BM994" s="400"/>
      <c r="BN994" s="401"/>
      <c r="BO994" s="400"/>
      <c r="BP994" s="401"/>
      <c r="BQ994" s="400"/>
      <c r="BR994" s="401"/>
      <c r="BS994" s="400"/>
      <c r="BT994" s="401"/>
      <c r="BU994" s="400"/>
      <c r="BV994" s="401"/>
      <c r="BW994" s="400"/>
      <c r="BX994" s="401"/>
      <c r="BY994" s="400"/>
      <c r="BZ994" s="401"/>
      <c r="CA994" s="400"/>
      <c r="CB994" s="401"/>
      <c r="CC994" s="400"/>
      <c r="CD994" s="401"/>
      <c r="CE994" s="400"/>
      <c r="CF994" s="401"/>
      <c r="CG994" s="400"/>
      <c r="CH994" s="401"/>
      <c r="CI994" s="400"/>
      <c r="CJ994" s="401"/>
      <c r="CK994" s="400"/>
      <c r="CL994" s="401"/>
      <c r="CM994" s="400"/>
      <c r="CN994" s="401"/>
      <c r="CO994" s="400"/>
      <c r="CP994" s="401"/>
      <c r="CQ994" s="400"/>
      <c r="CR994" s="401"/>
      <c r="CS994" s="400"/>
      <c r="CT994" s="401"/>
      <c r="CU994" s="400"/>
      <c r="CV994" s="401"/>
      <c r="CW994" s="400"/>
      <c r="CX994" s="401"/>
      <c r="CY994" s="400"/>
      <c r="CZ994" s="401"/>
      <c r="DA994" s="400"/>
      <c r="DB994" s="401"/>
      <c r="DC994" s="400"/>
      <c r="DD994" s="401"/>
      <c r="DE994" s="400"/>
      <c r="DF994" s="401"/>
      <c r="DG994" s="400"/>
      <c r="DH994" s="401"/>
      <c r="DI994" s="400"/>
      <c r="DJ994" s="401"/>
      <c r="DK994" s="400"/>
      <c r="DL994" s="401"/>
      <c r="DM994" s="400"/>
      <c r="DN994" s="401"/>
      <c r="DO994" s="400"/>
      <c r="DP994" s="401"/>
      <c r="DQ994" s="400"/>
      <c r="DR994" s="401"/>
      <c r="DS994" s="400"/>
      <c r="DT994" s="401"/>
      <c r="DU994" s="400"/>
      <c r="DV994" s="401"/>
      <c r="DW994" s="400"/>
      <c r="DX994" s="401"/>
      <c r="DY994" s="400"/>
      <c r="DZ994" s="401"/>
      <c r="EA994" s="400"/>
      <c r="EB994" s="401"/>
      <c r="EC994" s="400"/>
      <c r="ED994" s="401"/>
      <c r="EE994" s="400"/>
      <c r="EF994" s="401"/>
      <c r="EG994" s="400"/>
      <c r="EH994" s="401"/>
      <c r="EI994" s="400"/>
      <c r="EJ994" s="447"/>
      <c r="EK994" s="511"/>
      <c r="EL994" s="514"/>
      <c r="EM994" s="448"/>
      <c r="EN994" s="344"/>
      <c r="EO994" s="345"/>
      <c r="EP994" s="171">
        <f t="shared" si="1102"/>
        <v>0</v>
      </c>
      <c r="EQ994" s="171">
        <f t="shared" si="1103"/>
        <v>0</v>
      </c>
      <c r="ER994" s="171">
        <f t="shared" si="1104"/>
        <v>0</v>
      </c>
      <c r="ES994" s="171">
        <f t="shared" si="1105"/>
        <v>0</v>
      </c>
      <c r="ET994" s="171">
        <f t="shared" si="1106"/>
        <v>0</v>
      </c>
      <c r="EU994" s="171">
        <f t="shared" si="1107"/>
        <v>0</v>
      </c>
      <c r="EV994" s="172">
        <f t="shared" si="1108"/>
        <v>0</v>
      </c>
      <c r="EW994" s="127"/>
      <c r="EX994" s="248">
        <f t="shared" si="1130"/>
        <v>0</v>
      </c>
      <c r="EY994" s="174">
        <f>(L994*regular)+(M994*Cadeirantee)</f>
        <v>0</v>
      </c>
      <c r="EZ994" s="249">
        <f>SUMIF(FG994:GJ994,"&gt;0")</f>
        <v>0</v>
      </c>
      <c r="FA994" s="249">
        <f>SUMIF(FG994:GJ994,"&lt;0")+SUMIF(GN994:HP994,"&lt;0")</f>
        <v>0</v>
      </c>
      <c r="FB994" s="174">
        <v>0</v>
      </c>
      <c r="FC994" s="126">
        <f>N994*km*'VALORES TABELA'!$B$13</f>
        <v>0</v>
      </c>
      <c r="FD994" s="250">
        <f t="shared" si="1131"/>
        <v>0</v>
      </c>
      <c r="FE994" s="105"/>
      <c r="FF994" s="118"/>
      <c r="FG994" s="118"/>
      <c r="FH994" s="118"/>
      <c r="FI994" s="118"/>
      <c r="FJ994" s="118"/>
      <c r="FK994" s="118"/>
      <c r="FL994" s="118"/>
      <c r="FM994" s="118"/>
      <c r="FN994" s="118"/>
      <c r="FO994" s="118"/>
      <c r="FP994" s="118"/>
      <c r="FQ994" s="118"/>
      <c r="FR994" s="118"/>
      <c r="FS994" s="118"/>
      <c r="FT994" s="118"/>
      <c r="FU994" s="118"/>
      <c r="FV994" s="118"/>
      <c r="FW994" s="118"/>
      <c r="FX994" s="118"/>
      <c r="FY994" s="118"/>
      <c r="FZ994" s="118"/>
      <c r="GA994" s="118"/>
      <c r="GB994" s="118"/>
      <c r="GC994" s="118"/>
      <c r="GD994" s="118"/>
      <c r="GE994" s="118"/>
      <c r="GF994" s="118"/>
      <c r="GG994" s="118"/>
      <c r="GH994" s="118"/>
      <c r="GI994" s="118"/>
      <c r="GJ994" s="118"/>
      <c r="GK994" s="252"/>
      <c r="GL994" s="103">
        <f t="shared" si="1110"/>
        <v>0</v>
      </c>
      <c r="GM994" s="124"/>
      <c r="GN994" s="104"/>
      <c r="GO994" s="104"/>
      <c r="GP994" s="104"/>
      <c r="GQ994" s="104"/>
      <c r="GR994" s="104"/>
      <c r="GS994" s="104"/>
      <c r="GT994" s="104"/>
      <c r="GU994" s="104"/>
      <c r="GV994" s="104"/>
      <c r="GW994" s="104"/>
      <c r="GX994" s="104"/>
      <c r="GY994" s="104"/>
      <c r="GZ994" s="104"/>
      <c r="HA994" s="104"/>
      <c r="HB994" s="104"/>
      <c r="HC994" s="104"/>
      <c r="HD994" s="104"/>
      <c r="HE994" s="104"/>
      <c r="HF994" s="104"/>
      <c r="HG994" s="104"/>
      <c r="HH994" s="104"/>
      <c r="HI994" s="104"/>
      <c r="HJ994" s="104"/>
      <c r="HK994" s="104"/>
      <c r="HL994" s="104"/>
      <c r="HM994" s="104"/>
      <c r="HN994" s="104"/>
      <c r="HO994" s="104"/>
      <c r="HP994" s="104"/>
      <c r="HQ994" s="64"/>
      <c r="HR994" s="65"/>
      <c r="HS994" s="65"/>
      <c r="HT994" s="65"/>
      <c r="HU994" s="65"/>
      <c r="HV994" s="65"/>
      <c r="HW994" s="105"/>
      <c r="HX994" s="65"/>
      <c r="HY994" s="280">
        <f t="shared" si="1132"/>
        <v>0</v>
      </c>
      <c r="HZ994" s="280">
        <f t="shared" si="1133"/>
        <v>0</v>
      </c>
      <c r="IA994" s="280">
        <f t="shared" si="1134"/>
        <v>0</v>
      </c>
      <c r="IB994" s="65"/>
      <c r="IC994" s="65"/>
    </row>
    <row r="995" spans="1:237" s="106" customFormat="1" ht="22.5" customHeight="1" thickBot="1" x14ac:dyDescent="0.3">
      <c r="A995" s="377" t="s">
        <v>4060</v>
      </c>
      <c r="B995" s="378" t="s">
        <v>4061</v>
      </c>
      <c r="C995" s="379" t="s">
        <v>3229</v>
      </c>
      <c r="D995" s="380" t="s">
        <v>4062</v>
      </c>
      <c r="E995" s="380" t="s">
        <v>4063</v>
      </c>
      <c r="F995" s="381" t="s">
        <v>3222</v>
      </c>
      <c r="G995" s="381" t="s">
        <v>3223</v>
      </c>
      <c r="H995" s="382" t="s">
        <v>261</v>
      </c>
      <c r="I995" s="383" t="s">
        <v>4064</v>
      </c>
      <c r="J995" s="421" t="s">
        <v>3227</v>
      </c>
      <c r="K995" s="424" t="s">
        <v>60</v>
      </c>
      <c r="L995" s="329">
        <f>CONTINUA!BV995</f>
        <v>0</v>
      </c>
      <c r="M995" s="329">
        <f>CONTINUA!BW995</f>
        <v>0</v>
      </c>
      <c r="N995" s="657"/>
      <c r="O995" s="658" t="s">
        <v>4251</v>
      </c>
      <c r="P995" s="659" t="s">
        <v>206</v>
      </c>
      <c r="Q995" s="400"/>
      <c r="R995" s="401"/>
      <c r="S995" s="400"/>
      <c r="T995" s="401"/>
      <c r="U995" s="400"/>
      <c r="V995" s="401"/>
      <c r="W995" s="400"/>
      <c r="X995" s="401"/>
      <c r="Y995" s="400"/>
      <c r="Z995" s="401"/>
      <c r="AA995" s="400"/>
      <c r="AB995" s="401"/>
      <c r="AC995" s="400"/>
      <c r="AD995" s="401"/>
      <c r="AE995" s="400"/>
      <c r="AF995" s="401"/>
      <c r="AG995" s="400"/>
      <c r="AH995" s="401"/>
      <c r="AI995" s="400"/>
      <c r="AJ995" s="401"/>
      <c r="AK995" s="400"/>
      <c r="AL995" s="401"/>
      <c r="AM995" s="400"/>
      <c r="AN995" s="401"/>
      <c r="AO995" s="400"/>
      <c r="AP995" s="401"/>
      <c r="AQ995" s="400"/>
      <c r="AR995" s="401"/>
      <c r="AS995" s="400"/>
      <c r="AT995" s="401"/>
      <c r="AU995" s="400"/>
      <c r="AV995" s="401"/>
      <c r="AW995" s="400"/>
      <c r="AX995" s="401"/>
      <c r="AY995" s="400"/>
      <c r="AZ995" s="401"/>
      <c r="BA995" s="400"/>
      <c r="BB995" s="401"/>
      <c r="BC995" s="400"/>
      <c r="BD995" s="401"/>
      <c r="BE995" s="400"/>
      <c r="BF995" s="401"/>
      <c r="BG995" s="400"/>
      <c r="BH995" s="401"/>
      <c r="BI995" s="400"/>
      <c r="BJ995" s="401"/>
      <c r="BK995" s="400"/>
      <c r="BL995" s="401"/>
      <c r="BM995" s="400"/>
      <c r="BN995" s="401"/>
      <c r="BO995" s="400"/>
      <c r="BP995" s="401"/>
      <c r="BQ995" s="400"/>
      <c r="BR995" s="401"/>
      <c r="BS995" s="400"/>
      <c r="BT995" s="401"/>
      <c r="BU995" s="400"/>
      <c r="BV995" s="401"/>
      <c r="BW995" s="400"/>
      <c r="BX995" s="401"/>
      <c r="BY995" s="400"/>
      <c r="BZ995" s="401"/>
      <c r="CA995" s="400"/>
      <c r="CB995" s="401"/>
      <c r="CC995" s="400"/>
      <c r="CD995" s="401"/>
      <c r="CE995" s="400"/>
      <c r="CF995" s="401"/>
      <c r="CG995" s="400"/>
      <c r="CH995" s="401"/>
      <c r="CI995" s="400"/>
      <c r="CJ995" s="401"/>
      <c r="CK995" s="400"/>
      <c r="CL995" s="401"/>
      <c r="CM995" s="400"/>
      <c r="CN995" s="401"/>
      <c r="CO995" s="400"/>
      <c r="CP995" s="401"/>
      <c r="CQ995" s="400"/>
      <c r="CR995" s="401"/>
      <c r="CS995" s="400"/>
      <c r="CT995" s="401"/>
      <c r="CU995" s="400"/>
      <c r="CV995" s="401"/>
      <c r="CW995" s="400"/>
      <c r="CX995" s="401"/>
      <c r="CY995" s="400"/>
      <c r="CZ995" s="401"/>
      <c r="DA995" s="400"/>
      <c r="DB995" s="401"/>
      <c r="DC995" s="400"/>
      <c r="DD995" s="401"/>
      <c r="DE995" s="400"/>
      <c r="DF995" s="401"/>
      <c r="DG995" s="400"/>
      <c r="DH995" s="401"/>
      <c r="DI995" s="400"/>
      <c r="DJ995" s="401"/>
      <c r="DK995" s="400"/>
      <c r="DL995" s="401"/>
      <c r="DM995" s="400"/>
      <c r="DN995" s="401"/>
      <c r="DO995" s="400"/>
      <c r="DP995" s="401"/>
      <c r="DQ995" s="400"/>
      <c r="DR995" s="401"/>
      <c r="DS995" s="400"/>
      <c r="DT995" s="401"/>
      <c r="DU995" s="400"/>
      <c r="DV995" s="401"/>
      <c r="DW995" s="400"/>
      <c r="DX995" s="401"/>
      <c r="DY995" s="400"/>
      <c r="DZ995" s="401"/>
      <c r="EA995" s="400"/>
      <c r="EB995" s="401"/>
      <c r="EC995" s="400"/>
      <c r="ED995" s="401"/>
      <c r="EE995" s="400"/>
      <c r="EF995" s="401"/>
      <c r="EG995" s="400"/>
      <c r="EH995" s="401"/>
      <c r="EI995" s="400"/>
      <c r="EJ995" s="447"/>
      <c r="EK995" s="512"/>
      <c r="EL995" s="515"/>
      <c r="EM995" s="450"/>
      <c r="EN995" s="348"/>
      <c r="EO995" s="348"/>
      <c r="EP995" s="179">
        <f t="shared" si="1102"/>
        <v>0</v>
      </c>
      <c r="EQ995" s="179">
        <f t="shared" si="1103"/>
        <v>0</v>
      </c>
      <c r="ER995" s="179">
        <f t="shared" si="1104"/>
        <v>0</v>
      </c>
      <c r="ES995" s="179">
        <f t="shared" si="1105"/>
        <v>0</v>
      </c>
      <c r="ET995" s="179">
        <f t="shared" si="1106"/>
        <v>0</v>
      </c>
      <c r="EU995" s="179">
        <f t="shared" si="1107"/>
        <v>0</v>
      </c>
      <c r="EV995" s="172">
        <f t="shared" si="1108"/>
        <v>0</v>
      </c>
      <c r="EW995" s="253"/>
      <c r="EX995" s="254">
        <v>0</v>
      </c>
      <c r="EY995" s="180">
        <v>0</v>
      </c>
      <c r="EZ995" s="255">
        <v>0</v>
      </c>
      <c r="FA995" s="255">
        <v>0</v>
      </c>
      <c r="FB995" s="180">
        <f>SUM(FF995:GI995)/2</f>
        <v>0</v>
      </c>
      <c r="FC995" s="256">
        <f>N995*km*'VALORES TABELA'!$B$13</f>
        <v>0</v>
      </c>
      <c r="FD995" s="250">
        <f t="shared" si="1131"/>
        <v>0</v>
      </c>
      <c r="FE995" s="257"/>
      <c r="FF995" s="181">
        <f>((Q995+S995)*Percapita)+((R995+T995)*Cadeirante)</f>
        <v>0</v>
      </c>
      <c r="FG995" s="181">
        <f>((U995+W995)*Percapita/30*FG$4)+((V995+X995)*Cadeirante/30*FG$4)</f>
        <v>0</v>
      </c>
      <c r="FH995" s="181">
        <f>((Y995+AA995)*Percapita/30*FH$4)+((Z995+AB995)*Cadeirante/30*FH$4)</f>
        <v>0</v>
      </c>
      <c r="FI995" s="181">
        <f>((AC995+AE995)*Percapita/30*FI$4)+((AD995+AF995)*Cadeirante/30*FI$4)</f>
        <v>0</v>
      </c>
      <c r="FJ995" s="181">
        <f>((AG995+AI995)*Percapita/30*FJ$4)+((AH995+AJ995)*Cadeirante/30*FJ$4)</f>
        <v>0</v>
      </c>
      <c r="FK995" s="181">
        <f>((AK995+AM995)*Percapita/30*FK$4)+((AL995+AN995)*Cadeirante/30*FK$4)</f>
        <v>0</v>
      </c>
      <c r="FL995" s="181">
        <f>((AO995+AQ995)*Percapita/30*FL$4)+((AP995+AR995)*Cadeirante/30*FL$4)</f>
        <v>0</v>
      </c>
      <c r="FM995" s="181">
        <f>((AS995+AU995)*Percapita/30*FM$4)+((AT995+AV995)*Cadeirante/30*FM$4)</f>
        <v>0</v>
      </c>
      <c r="FN995" s="181">
        <f>((AW995+AY995)*Percapita/30*FN$4)+((AX995+AZ995)*Cadeirante/30*FN$4)</f>
        <v>0</v>
      </c>
      <c r="FO995" s="181">
        <f>((BA995+BC995)*Percapita/30*FO$4)+((BB995+BD995)*Cadeirante/30*FO$4)</f>
        <v>0</v>
      </c>
      <c r="FP995" s="181">
        <f>((BE995+BG995)*Percapita/30*FP$4)+((BF995+BH995)*Cadeirante/30*FP$4)</f>
        <v>0</v>
      </c>
      <c r="FQ995" s="181">
        <f>((BI995+BK995)*Percapita/30*FQ$4)+((BJ995+BL995)*Cadeirante/30*FQ$4)</f>
        <v>0</v>
      </c>
      <c r="FR995" s="181">
        <f>((BM995+BO995)*Percapita/30*FR$4)+((BN995+BP995)*Cadeirante/30*FR$4)</f>
        <v>0</v>
      </c>
      <c r="FS995" s="181">
        <f>((BQ995+BS995)*Percapita/30*FS$4)+((BR995+BT995)*Cadeirante/30*FS$4)</f>
        <v>0</v>
      </c>
      <c r="FT995" s="181">
        <f>((BU995+BW995)*Percapita/30*FT$4)+((BV995+BX995)*Cadeirante/30*FT$4)</f>
        <v>0</v>
      </c>
      <c r="FU995" s="181">
        <f>((BY995+CA995)*Percapita/30*FU$4)+((BZ995+CB995)*Cadeirante/30*FU$4)</f>
        <v>0</v>
      </c>
      <c r="FV995" s="181">
        <f>((CC995+CE995)*Percapita/30*FV$4)+((CD995+CF995)*Cadeirante/30*FV$4)</f>
        <v>0</v>
      </c>
      <c r="FW995" s="181">
        <f>((CG995+CI995)*Percapita/30*FW$4)+((CI995+CK995)*Cadeirante/30*FW$4)</f>
        <v>0</v>
      </c>
      <c r="FX995" s="181">
        <f>((CK995+CM995)*Percapita/30*FX$4)+((CL995+CN995)*Cadeirante/30*FX$4)</f>
        <v>0</v>
      </c>
      <c r="FY995" s="181">
        <f>((CO995+CQ995)*Percapita/30*FY$4)+((CP995+CR995)*Cadeirante/30*FY$4)</f>
        <v>0</v>
      </c>
      <c r="FZ995" s="181">
        <f>((CS995+CU995)*Percapita/30*FZ$4)+((CT995+CV995)*Cadeirante/30*FZ$4)</f>
        <v>0</v>
      </c>
      <c r="GA995" s="181">
        <f>((CW995+CY995)*Percapita/30*GA$4)+((CX995+CZ995)*Cadeirante/30*GA$4)</f>
        <v>0</v>
      </c>
      <c r="GB995" s="181">
        <f>((DA995+DC995)*Percapita/30*GB$4)+((DB995+DD995)*Cadeirante/30*GB$4)</f>
        <v>0</v>
      </c>
      <c r="GC995" s="181">
        <f>((DE995+DG995)*Percapita/30*GC$4)+((DF995+DH995)*Cadeirante/30*GC$4)</f>
        <v>0</v>
      </c>
      <c r="GD995" s="181">
        <f>((DI995+DK995)*Percapita/30*GD$4)+((DJ995+DL995)*Cadeirante/30*GD$4)</f>
        <v>0</v>
      </c>
      <c r="GE995" s="181">
        <f>((DM995+DO995)*Percapita/30*GE$4)+((DN995+DP995)*Cadeirante/30*GE$4)</f>
        <v>0</v>
      </c>
      <c r="GF995" s="181">
        <f>((DQ995+DS995)*Percapita/30*GF$4)+((DR995+DT995)*Cadeirante/30*GF$4)</f>
        <v>0</v>
      </c>
      <c r="GG995" s="181">
        <f>((DU995+DW995)*Percapita/30*GG$4)+((DV995+DX995)*Cadeirante/30*GG$4)</f>
        <v>0</v>
      </c>
      <c r="GH995" s="181">
        <f>((DY995+EA995)*Percapita/30*GH$4)+((DZ995+EB995)*Cadeirante/30*GH$4)</f>
        <v>0</v>
      </c>
      <c r="GI995" s="181">
        <f>((EC995+EE995)*Percapita/30*GI$4)+((ED995+EF995)*Cadeirante/30*GI$4)</f>
        <v>0</v>
      </c>
      <c r="GJ995" s="181">
        <f>((EG995+EI995)*Percapita)+((EH995+EJ995)*Cadeirante)</f>
        <v>0</v>
      </c>
      <c r="GK995" s="258"/>
      <c r="GL995" s="103">
        <f t="shared" si="1110"/>
        <v>0</v>
      </c>
      <c r="GM995" s="124"/>
      <c r="GN995" s="182"/>
      <c r="GO995" s="182"/>
      <c r="GP995" s="182"/>
      <c r="GQ995" s="182"/>
      <c r="GR995" s="182"/>
      <c r="GS995" s="182"/>
      <c r="GT995" s="182"/>
      <c r="GU995" s="182"/>
      <c r="GV995" s="182"/>
      <c r="GW995" s="182"/>
      <c r="GX995" s="182"/>
      <c r="GY995" s="182"/>
      <c r="GZ995" s="182"/>
      <c r="HA995" s="182"/>
      <c r="HB995" s="182"/>
      <c r="HC995" s="182"/>
      <c r="HD995" s="182"/>
      <c r="HE995" s="182"/>
      <c r="HF995" s="182"/>
      <c r="HG995" s="182"/>
      <c r="HH995" s="182"/>
      <c r="HI995" s="182"/>
      <c r="HJ995" s="182"/>
      <c r="HK995" s="182"/>
      <c r="HL995" s="182"/>
      <c r="HM995" s="182"/>
      <c r="HN995" s="182"/>
      <c r="HO995" s="182"/>
      <c r="HP995" s="259"/>
      <c r="HQ995" s="64"/>
      <c r="HW995" s="257"/>
      <c r="HY995" s="280">
        <f t="shared" si="1132"/>
        <v>0</v>
      </c>
      <c r="HZ995" s="280">
        <f t="shared" si="1133"/>
        <v>0</v>
      </c>
      <c r="IA995" s="280">
        <f t="shared" si="1134"/>
        <v>0</v>
      </c>
    </row>
    <row r="996" spans="1:237" s="106" customFormat="1" ht="22.5" customHeight="1" x14ac:dyDescent="0.25">
      <c r="A996" t="s">
        <v>4065</v>
      </c>
      <c r="B996" s="522" t="s">
        <v>4066</v>
      </c>
      <c r="C996" s="523">
        <v>2</v>
      </c>
      <c r="D996" s="524" t="s">
        <v>4062</v>
      </c>
      <c r="E996" s="524" t="s">
        <v>4067</v>
      </c>
      <c r="F996" s="525" t="s">
        <v>3222</v>
      </c>
      <c r="G996" s="525" t="s">
        <v>3223</v>
      </c>
      <c r="H996" s="350" t="s">
        <v>261</v>
      </c>
      <c r="I996" s="351" t="s">
        <v>4068</v>
      </c>
      <c r="J996" s="409" t="s">
        <v>3337</v>
      </c>
      <c r="K996" s="410" t="s">
        <v>3228</v>
      </c>
      <c r="L996" s="329">
        <f>CONTINUA!BV996</f>
        <v>0</v>
      </c>
      <c r="M996" s="329">
        <f>CONTINUA!BW996</f>
        <v>0</v>
      </c>
      <c r="N996" s="657"/>
      <c r="O996" s="658" t="s">
        <v>4251</v>
      </c>
      <c r="P996" s="659" t="s">
        <v>206</v>
      </c>
      <c r="Q996" s="400">
        <v>1</v>
      </c>
      <c r="R996" s="401"/>
      <c r="S996" s="400"/>
      <c r="T996" s="401"/>
      <c r="U996" s="400"/>
      <c r="V996" s="401"/>
      <c r="W996" s="400"/>
      <c r="X996" s="401"/>
      <c r="Y996" s="400"/>
      <c r="Z996" s="401"/>
      <c r="AA996" s="400"/>
      <c r="AB996" s="401"/>
      <c r="AC996" s="400"/>
      <c r="AD996" s="401"/>
      <c r="AE996" s="400"/>
      <c r="AF996" s="401"/>
      <c r="AG996" s="400"/>
      <c r="AH996" s="401"/>
      <c r="AI996" s="400"/>
      <c r="AJ996" s="401"/>
      <c r="AK996" s="400"/>
      <c r="AL996" s="401"/>
      <c r="AM996" s="400"/>
      <c r="AN996" s="401"/>
      <c r="AO996" s="400"/>
      <c r="AP996" s="401"/>
      <c r="AQ996" s="400"/>
      <c r="AR996" s="401"/>
      <c r="AS996" s="400"/>
      <c r="AT996" s="401"/>
      <c r="AU996" s="400"/>
      <c r="AV996" s="401"/>
      <c r="AW996" s="400"/>
      <c r="AX996" s="401"/>
      <c r="AY996" s="400"/>
      <c r="AZ996" s="401"/>
      <c r="BA996" s="400"/>
      <c r="BB996" s="401"/>
      <c r="BC996" s="400"/>
      <c r="BD996" s="401"/>
      <c r="BE996" s="400"/>
      <c r="BF996" s="401"/>
      <c r="BG996" s="400"/>
      <c r="BH996" s="401"/>
      <c r="BI996" s="400"/>
      <c r="BJ996" s="401"/>
      <c r="BK996" s="400"/>
      <c r="BL996" s="401"/>
      <c r="BM996" s="400"/>
      <c r="BN996" s="401"/>
      <c r="BO996" s="400"/>
      <c r="BP996" s="401"/>
      <c r="BQ996" s="400"/>
      <c r="BR996" s="401"/>
      <c r="BS996" s="400"/>
      <c r="BT996" s="401"/>
      <c r="BU996" s="400"/>
      <c r="BV996" s="401"/>
      <c r="BW996" s="400"/>
      <c r="BX996" s="401"/>
      <c r="BY996" s="400"/>
      <c r="BZ996" s="401"/>
      <c r="CA996" s="400"/>
      <c r="CB996" s="401"/>
      <c r="CC996" s="400"/>
      <c r="CD996" s="401"/>
      <c r="CE996" s="400"/>
      <c r="CF996" s="401"/>
      <c r="CG996" s="400"/>
      <c r="CH996" s="401"/>
      <c r="CI996" s="400"/>
      <c r="CJ996" s="401"/>
      <c r="CK996" s="400"/>
      <c r="CL996" s="401"/>
      <c r="CM996" s="400"/>
      <c r="CN996" s="401"/>
      <c r="CO996" s="400"/>
      <c r="CP996" s="401"/>
      <c r="CQ996" s="400"/>
      <c r="CR996" s="401"/>
      <c r="CS996" s="400"/>
      <c r="CT996" s="401"/>
      <c r="CU996" s="400"/>
      <c r="CV996" s="401"/>
      <c r="CW996" s="400"/>
      <c r="CX996" s="401"/>
      <c r="CY996" s="400"/>
      <c r="CZ996" s="401"/>
      <c r="DA996" s="400"/>
      <c r="DB996" s="401"/>
      <c r="DC996" s="400"/>
      <c r="DD996" s="401"/>
      <c r="DE996" s="400"/>
      <c r="DF996" s="401"/>
      <c r="DG996" s="400"/>
      <c r="DH996" s="401"/>
      <c r="DI996" s="400"/>
      <c r="DJ996" s="401"/>
      <c r="DK996" s="400"/>
      <c r="DL996" s="401"/>
      <c r="DM996" s="400"/>
      <c r="DN996" s="401"/>
      <c r="DO996" s="400"/>
      <c r="DP996" s="401"/>
      <c r="DQ996" s="400"/>
      <c r="DR996" s="401"/>
      <c r="DS996" s="400"/>
      <c r="DT996" s="401"/>
      <c r="DU996" s="400"/>
      <c r="DV996" s="401"/>
      <c r="DW996" s="400"/>
      <c r="DX996" s="401"/>
      <c r="DY996" s="400"/>
      <c r="DZ996" s="401"/>
      <c r="EA996" s="400"/>
      <c r="EB996" s="401"/>
      <c r="EC996" s="400"/>
      <c r="ED996" s="401"/>
      <c r="EE996" s="400"/>
      <c r="EF996" s="401"/>
      <c r="EG996" s="400"/>
      <c r="EH996" s="401"/>
      <c r="EI996" s="400"/>
      <c r="EJ996" s="447"/>
      <c r="EK996" s="510"/>
      <c r="EL996" s="513"/>
      <c r="EM996" s="520"/>
      <c r="EN996" s="520"/>
      <c r="EO996" s="520"/>
      <c r="EP996" s="171">
        <f t="shared" si="1102"/>
        <v>1</v>
      </c>
      <c r="EQ996" s="171">
        <f t="shared" si="1103"/>
        <v>0</v>
      </c>
      <c r="ER996" s="171">
        <f t="shared" si="1104"/>
        <v>0</v>
      </c>
      <c r="ES996" s="171">
        <f t="shared" si="1105"/>
        <v>0</v>
      </c>
      <c r="ET996" s="171">
        <f t="shared" si="1106"/>
        <v>0</v>
      </c>
      <c r="EU996" s="171">
        <f t="shared" si="1107"/>
        <v>0</v>
      </c>
      <c r="EV996" s="172">
        <f t="shared" si="1108"/>
        <v>1</v>
      </c>
      <c r="EW996" s="367">
        <f>IF(C996=4,IF(MAX(Q996:EJ998)&gt;0,(Especiall/30*(IF(($G996-$F996)=($G$5-$F$5),30,IF(DAY($G996)=31,($G996-$F996),($G996-$F996)+1)))),0),0)</f>
        <v>0</v>
      </c>
      <c r="EX996" s="248">
        <f t="shared" ref="EX996:EX999" si="1135">FF996</f>
        <v>14008.7</v>
      </c>
      <c r="EY996" s="174">
        <f>(L996*regular)+(M996*Cadeirantee)</f>
        <v>0</v>
      </c>
      <c r="EZ996" s="249">
        <f>SUMIF(FG996:GJ996,"&gt;0")</f>
        <v>0</v>
      </c>
      <c r="FA996" s="249">
        <f>SUMIF(FG996:GJ996,"&lt;0")+SUMIF(GN996:HP996,"&lt;0")</f>
        <v>0</v>
      </c>
      <c r="FB996" s="174">
        <v>0</v>
      </c>
      <c r="FC996" s="175">
        <f>N996*km*'VALORES TABELA'!$B$13</f>
        <v>0</v>
      </c>
      <c r="FD996" s="250">
        <f>GL996</f>
        <v>0</v>
      </c>
      <c r="FE996" s="176">
        <f>(EW996+EW997+EW998+EW999+EX996+EX997+EX998+EX999+EY996+EY997+EY998+EY999+EY1000+EZ996+EZ997+EZ998+EZ999+FA996+FA997+FA998+FA999+FC996+FC997+FC998+FC999+HY996-HZ996-IA996+FD996+FD997+FD998+FD999+FB1000)</f>
        <v>14008.7</v>
      </c>
      <c r="FF996" s="177">
        <f>IF(C996=4,SUM(Q996+Q997+Q998+S996+S997+S998)*Percapita/30*FF$4+(R996+R997+R998+T996+T997+T998)*Cadeirante/30*FF$4,IF(C996=3,IF(Q999+S999=10,Fixo/30*FF$4+(Q996+Q997+Q998+S996+S997+S998)*Percapita/30*FF$4+(R999+T999)*Cadeirante/30*FF$4,IF(Q999+S999&lt;=9,(Q999+S999)*Crechee/30*FF$4)+(R999+T999)*Cadeirante/30*FF$4+(Q996+Q997+Q998+S996+S997+S998)*Percapita/30*FF$4)+IF(Q999+S999&gt;=11,Fixo/30*FF$4+(Q999+S999-10)*Crechee/30*FF$4,0),IF(C996=2,IF(R996+R997+R998+R999+T996+T997+T998+T999=1,Cadeirante/30*FF$4,IF(R996+R997+R998+R999+T996+T997+T998+T999=2,Fixo/30*FF$4,IF(R996+R997+R998+R999+T996+T997+T998+T999&gt;2,Fixo/30*FF$4+(R996+R997+R998+R999+T996+T997+T998+T999-2)*Cadeirante/30*FF$4)))+(Q996+Q997+Q998+S996+S997+S998)*Percapita/30*FF$4+(Q999+S999)*Crechee/30*FF$4,IF(C996=1,IF(Q996+Q997+Q998+R996+R997+R998+S996+S997+S998+T996+T997+T998&lt;=15,(Q996+Q997+Q998+S996+S997+S998)*Percapita/30*FF$4,IF(Q996+Q997+Q998+R996+R997+R998+S996+S997+S998+T996+T997+T998&gt;=16,Fixo/30*FF$4+(Q996+Q997+Q998+R996+R997+R998+S996+S997+S998+T996+T997-16)*Percapita/30*FF$4))))))</f>
        <v>14008.7</v>
      </c>
      <c r="FG996" s="177">
        <f>IF(C996=4,SUM(U996+U997+U998+W996+W997+W998)*Percapita/30*FG$4+(V996+V997+V998+X996+X997+X998)*Cadeirante/30*FG$4,IF(C996=3,IF(U999+W999=10,Fixo/30*FG$4+(U996+U997+U998+W996+W997+W998)*Percapita/30*FG$4+(V999+X999)*Cadeirante/30*FG$4,IF(U999+W999&lt;=9,(U999+W999)*Crechee/30*FG$4)+(V999+X999)*Cadeirante/30*FG$4+(U996+U997+U998+W996+W997+W998)*Percapita/30*FG$4)+IF(U999+W999&gt;=11,Fixo/30*FG$4+(U999+W999-10)*Crechee/30*FG$4,0),IF(C996=2,IF(V996+V997+V998+V999+X996+X997+X998+X999=1,Cadeirante/30*FG$4,IF(V996+V997+V998+V999+X996+X997+X998+X999=2,Fixo/30*FG$4,IF(V996+V997+V998+V999+X996+X997+X998+X999&gt;2,Fixo/30*FG$4+(V996+V997+V998+V999+X996+X997+X998+X999-2)*Cadeirante/30*FG$4)))+(U996+U997+U998+W996+W997+W998)*Percapita/30*FG$4+(U999+W999)*Crechee/30*FG$4,IF(C996=1,IF(U996+U997+U998+V996+V997+V998+W996+W997+W998+X996+X997+X998&lt;=15,(U996+U997+U998+W996+W997+W998)*Percapita/30*FG$4,IF(U996+U997+U998+V996+V997+V998+W996+W997+W998+X996+X997+X998&gt;=16,Fixo/30*FG$4+(U996+U997+U998+V996+V997+V998+W996+W997+W998+X996+X997-16)*Percapita/30*FG$4))))))</f>
        <v>0</v>
      </c>
      <c r="FH996" s="177">
        <f>IF(C996=4,SUM(Y996+Y997+Y998+AA996+AA997+AA998)*Percapita/30*FH$4+(Z996+Z997+Z998+AB996+AB997+AB998)*Cadeirante/30*FH$4,IF(C996=3,IF(Y999+AA999=10,Fixo/30*FH$4+(Y996+Y997+Y998+AA996+AA997+AA998)*Percapita/30*FH$4+(Z999+AB999)*Cadeirante/30*FH$4,IF(Y999+AA999&lt;=9,(Y999+AA999)*Crechee/30*FH$4)+(Z999+AB999)*Cadeirante/30*FH$4+(Y996+Y997+Y998+AA996+AA997+AA998)*Percapita/30*FH$4)+IF(Y999+AA999&gt;=11,Fixo/30*FH$4+(Y999+AA999-10)*Crechee/30*FH$4,0),IF(C996=2,IF(Z996+Z997+Z998+Z999+AB996+AB997+AB998+AB999=1,Cadeirante/30*FH$4,IF(Z996+Z997+Z998+Z999+AB996+AB997+AB998+AB999=2,Fixo/30*FH$4,IF(Z996+Z997+Z998+Z999+AB996+AB997+AB998+AB999&gt;2,Fixo/30*FH$4+(Z996+Z997+Z998+Z999+AB996+AB997+AB998+AB999-2)*Cadeirante/30*FH$4)))+(Y996+Y997+Y998+AA996+AA997+AA998)*Percapita/30*FH$4+(Y999+AA999)*Crechee/30*FH$4,IF(C996=1,IF(Y996+Y997+Y998+Z996+Z997+Z998+AA996+AA997+AA998+AB996+AB997+AB998&lt;=15,(Y996+Y997+Y998+AA996+AA997+AA998)*Percapita/30*FH$4,IF(Y996+Y997+Y998+Z996+Z997+Z998+AA996+AA997+AA998+AB996+AB997+AB998&gt;=16,Fixo/30*FH$4+(Y996+Y997+Y998+Z996+Z997+Z998+AA996+AA997+AA998+AB996+AB997-16)*Percapita/30*FH$4))))))</f>
        <v>0</v>
      </c>
      <c r="FI996" s="177">
        <f>IF(C996=4,SUM(AC996+AC997+AC998+AE996+AE997+AE998)*Percapita/30*FI$4+(AD996+AD997+AD998+AF996+AF997+AF998)*Cadeirante/30*FI$4,IF(C996=3,IF(AC999+AE999=10,Fixo/30*FI$4+(AC996+AC997+AC998+AE996+AE997+AE998)*Percapita/30*FI$4+(AD999+AF999)*Cadeirante/30*FI$4,IF(AC999+AE999&lt;=9,(AC999+AE999)*Crechee/30*FI$4)+(AD999+AF999)*Cadeirante/30*FI$4+(AC996+AC997+AC998+AE996+AE997+AE998)*Percapita/30*FI$4)+IF(AC999+AE999&gt;=11,Fixo/30*FI$4+(AC999+AE999-10)*Crechee/30*FI$4,0),IF(C996=2,IF(AD996+AD997+AD998+AD999+AF996+AF997+AF998+AF999=1,Cadeirante/30*FI$4,IF(AD996+AD997+AD998+AD999+AF996+AF997+AF998+AF999=2,Fixo/30*FI$4,IF(AD996+AD997+AD998+AD999+AF996+AF997+AF998+AF999&gt;2,Fixo/30*FI$4+(AD996+AD997+AD998+AD999+AF996+AF997+AF998+AF999-2)*Cadeirante/30*FI$4)))+(AC996+AC997+AC998+AE996+AE997+AE998)*Percapita/30*FI$4+(AC999+AE999)*Crechee/30*FI$4,IF(C996=1,IF(AC996+AC997+AC998+AD996+AD997+AD998+AE996+AE997+AE998+AF996+AF997+AF998&lt;=15,(AC996+AC997+AC998+AE996+AE997+AE998)*Percapita/30*FI$4,IF(AC996+AC997+AC998+AD996+AD997+AD998+AE996+AE997+AE998+AF996+AF997+AF998&gt;=16,Fixo/30*FI$4+(AC996+AC997+AC998+AD996+AD997+AD998+AE996+AE997+AE998+AF996+AF997-16)*Percapita/30*FI$4))))))</f>
        <v>0</v>
      </c>
      <c r="FJ996" s="177">
        <f>IF(C996=4,SUM(AG996+AG997+AG998+AI996+AI997+AI998)*Percapita/30*FJ$4+(AH996+AH997+AH998+AJ996+AJ997+AJ998)*Cadeirante/30*FJ$4,IF(C996=3,IF(AG999+AI999=10,Fixo/30*FJ$4+(AG996+AG997+AG998+AI996+AI997+AI998)*Percapita/30*FJ$4+(AH999+AJ999)*Cadeirante/30*FJ$4,IF(AG999+AI999&lt;=9,(AG999+AI999)*Crechee/30*FJ$4)+(AH999+AJ999)*Cadeirante/30*FJ$4+(AG996+AG997+AG998+AI996+AI997+AI998)*Percapita/30*FJ$4)+IF(AG999+AI999&gt;=11,Fixo/30*FJ$4+(AG999+AI999-10)*Crechee/30*FJ$4,0),IF(C996=2,IF(AH996+AH997+AH998+AH999+AJ996+AJ997+AJ998+AJ999=1,Cadeirante/30*FJ$4,IF(AH996+AH997+AH998+AH999+AJ996+AJ997+AJ998+AJ999=2,Fixo/30*FJ$4,IF(AH996+AH997+AH998+AH999+AJ996+AJ997+AJ998+AJ999&gt;2,Fixo/30*FJ$4+(AH996+AH997+AH998+AH999+AJ996+AJ997+AJ998+AJ999-2)*Cadeirante/30*FJ$4)))+(AG996+AG997+AG998+AI996+AI997+AI998)*Percapita/30*FJ$4+(AG999+AI999)*Crechee/30*FJ$4,IF(C996=1,IF(AG996+AG997+AG998+AH996+AH997+AH998+AI996+AI997+AI998+AJ996+AJ997+AJ998&lt;=15,(AG996+AG997+AG998+AI996+AI997+AI998)*Percapita/30*FJ$4,IF(AG996+AG997+AG998+AH996+AH997+AH998+AI996+AI997+AI998+AJ996+AJ997+AJ998&gt;=16,Fixo/30*FJ$4+(AG996+AG997+AG998+AH996+AH997+AH998+AI996+AI997+AI998+AJ996+AJ997-16)*Percapita/30*FJ$4))))))</f>
        <v>0</v>
      </c>
      <c r="FK996" s="177">
        <f>IF(C996=4,SUM(AK996+AK997+AK998+AM996+AM997+AM998)*Percapita/30*FK$4+(AL996+AL997+AL998+AN996+AN997+AN998)*Cadeirante/30*FK$4,IF(C996=3,IF(AK999+AM999=10,Fixo/30*FK$4+(AK996+AK997+AK998+AM996+AM997+AM998)*Percapita/30*FK$4+(AL999+AN999)*Cadeirante/30*FK$4,IF(AK999+AM999&lt;=9,(AK999+AM999)*Crechee/30*FK$4)+(AL999+AN999)*Cadeirante/30*FK$4+(AK996+AK997+AK998+AM996+AM997+AM998)*Percapita/30*FK$4)+IF(AK999+AM999&gt;=11,Fixo/30*FK$4+(AK999+AM999-10)*Crechee/30*FK$4,0),IF(C996=2,IF(AL996+AL997+AL998+AL999+AN996+AN997+AN998+AN999=1,Cadeirante/30*FK$4,IF(AL996+AL997+AL998+AL999+AN996+AN997+AN998+AN999=2,Fixo/30*FK$4,IF(AL996+AL997+AL998+AL999+AN996+AN997+AN998+AN999&gt;2,Fixo/30*FK$4+(AL996+AL997+AL998+AL999+AN996+AN997+AN998+AN999-2)*Cadeirante/30*FK$4)))+(AK996+AK997+AK998+AM996+AM997+AM998)*Percapita/30*FK$4+(AK999+AM999)*Crechee/30*FK$4,IF(C996=1,IF(AK996+AK997+AK998+AL996+AL997+AL998+AM996+AM997+AM998+AN996+AN997+AN998&lt;=15,(AK996+AK997+AK998+AM996+AM997+AM998)*Percapita/30*FK$4,IF(AK996+AK997+AK998+AL996+AL997+AL998+AM996+AM997+AM998+AN996+AN997+AN998&gt;=16,Fixo/30*FK$4+(AK996+AK997+AK998+AL996+AL997+AL998+AM996+AM997+AM998+AN996+AN997-16)*Percapita/30*FK$4))))))</f>
        <v>0</v>
      </c>
      <c r="FL996" s="177">
        <f>IF(C996=4,SUM(AO996+AO997+AO998+AQ996+AQ997+AQ998)*Percapita/30*FL$4+(AP996+AP997+AP998+AR996+AR997+AR998)*Cadeirante/30*FL$4,IF(C996=3,IF(AO999+AQ999=10,Fixo/30*FL$4+(AO996+AO997+AO998+AQ996+AQ997+AQ998)*Percapita/30*FL$4+(AP999+AR999)*Cadeirante/30*FL$4,IF(AO999+AQ999&lt;=9,(AO999+AQ999)*Crechee/30*FL$4)+(AP999+AR999)*Cadeirante/30*FL$4+(AO996+AO997+AO998+AQ996+AQ997+AQ998)*Percapita/30*FL$4)+IF(AO999+AQ999&gt;=11,Fixo/30*FL$4+(AO999+AQ999-10)*Crechee/30*FL$4,0),IF(C996=2,IF(AP996+AP997+AP998+AP999+AR996+AR997+AR998+AR999=1,Cadeirante/30*FL$4,IF(AP996+AP997+AP998+AP999+AR996+AR997+AR998+AR999=2,Fixo/30*FL$4,IF(AP996+AP997+AP998+AP999+AR996+AR997+AR998+AR999&gt;2,Fixo/30*FL$4+(AP996+AP997+AP998+AP999+AR996+AR997+AR998+AR999-2)*Cadeirante/30*FL$4)))+(AO996+AO997+AO998+AQ996+AQ997+AQ998)*Percapita/30*FL$4+(AO999+AQ999)*Crechee/30*FL$4,IF(C996=1,IF(AO996+AO997+AO998+AP996+AP997+AP998+AQ996+AQ997+AQ998+AR996+AR997+AR998&lt;=15,(AO996+AO997+AO998+AQ996+AQ997+AQ998)*Percapita/30*FL$4,IF(AO996+AO997+AO998+AP996+AP997+AP998+AQ996+AQ997+AQ998+AR996+AR997+AR998&gt;=16,Fixo/30*FL$4+(AO996+AO997+AO998+AP996+AP997+AP998+AQ996+AQ997+AQ998+AR996+AR997-16)*Percapita/30*FL$4))))))</f>
        <v>0</v>
      </c>
      <c r="FM996" s="177">
        <f>IF(C996=4,SUM(AS996+AS997+AS998+AU996+AU997+AU998)*Percapita/30*FM$4+(AT996+AT997+AT998+AV996+AV997+AV998)*Cadeirante/30*FM$4,IF(C996=3,IF(AS999+AU999=10,Fixo/30*FM$4+(AS996+AS997+AS998+AU996+AU997+AU998)*Percapita/30*FM$4+(AT999+AV999)*Cadeirante/30*FM$4,IF(AS999+AU999&lt;=9,(AS999+AU999)*Crechee/30*FM$4)+(AT999+AV999)*Cadeirante/30*FM$4+(AS996+AS997+AS998+AU996+AU997+AU998)*Percapita/30*FM$4)+IF(AS999+AU999&gt;=11,Fixo/30*FM$4+(AS999+AU999-10)*Crechee/30*FM$4,0),IF(C996=2,IF(AT996+AT997+AT998+AT999+AV996+AV997+AV998+AV999=1,Cadeirante/30*FM$4,IF(AT996+AT997+AT998+AT999+AV996+AV997+AV998+AV999=2,Fixo/30*FM$4,IF(AT996+AT997+AT998+AT999+AV996+AV997+AV998+AV999&gt;2,Fixo/30*FM$4+(AT996+AT997+AT998+AT999+AV996+AV997+AV998+AV999-2)*Cadeirante/30*FM$4)))+(AS996+AS997+AS998+AU996+AU997+AU998)*Percapita/30*FM$4+(AS999+AU999)*Crechee/30*FM$4,IF(C996=1,IF(AS996+AS997+AS998+AT996+AT997+AT998+AU996+AU997+AU998+AV996+AV997+AV998&lt;=15,(AS996+AS997+AS998+AU996+AU997+AU998)*Percapita/30*FM$4,IF(AS996+AS997+AS998+AT996+AT997+AT998+AU996+AU997+AU998+AV996+AV997+AV998&gt;=16,Fixo/30*FM$4+(AS996+AS997+AS998+AT996+AT997+AT998+AU996+AU997+AU998+AV996+AV997-16)*Percapita/30*FM$4))))))</f>
        <v>0</v>
      </c>
      <c r="FN996" s="177">
        <f>IF(C996=4,SUM(AW996+AW997+AW998+AY996+AY997+AY998)*Percapita/30*FN$4+(AX996+AX997+AX998+AZ996+AZ997+AZ998)*Cadeirante/30*FN$4,IF(C996=3,IF(AW999+AY999=10,Fixo/30*FN$4+(AW996+AW997+AW998+AY996+AY997+AY998)*Percapita/30*FN$4+(AX999+AZ999)*Cadeirante/30*FN$4,IF(AW999+AY999&lt;=9,(AW999+AY999)*Crechee/30*FN$4)+(AX999+AZ999)*Cadeirante/30*FN$4+(AW996+AW997+AW998+AY996+AY997+AY998)*Percapita/30*FN$4)+IF(AW999+AY999&gt;=11,Fixo/30*FN$4+(AW999+AY999-10)*Crechee/30*FN$4,0),IF(C996=2,IF(AX996+AX997+AX998+AX999+AZ996+AZ997+AZ998+AZ999=1,Cadeirante/30*FN$4,IF(AX996+AX997+AX998+AX999+AZ996+AZ997+AZ998+AZ999=2,Fixo/30*FN$4,IF(AX996+AX997+AX998+AX999+AZ996+AZ997+AZ998+AZ999&gt;2,Fixo/30*FN$4+(AX996+AX997+AX998+AX999+AZ996+AZ997+AZ998+AZ999-2)*Cadeirante/30*FN$4)))+(AW996+AW997+AW998+AY996+AY997+AY998)*Percapita/30*FN$4+(AW999+AY999)*Crechee/30*FN$4,IF(C996=1,IF(AW996+AW997+AW998+AX996+AX997+AX998+AY996+AY997+AY998+AZ996+AZ997+AZ998&lt;=15,(AW996+AW997+AW998+AY996+AY997+AY998)*Percapita/30*FN$4,IF(AW996+AW997+AW998+AX996+AX997+AX998+AY996+AY997+AY998+AZ996+AZ997+AZ998&gt;=16,Fixo/30*FN$4+(AW996+AW997+AW998+AX996+AX997+AX998+AY996+AY997+AY998+AZ996+AZ997-16)*Percapita/30*FN$4))))))</f>
        <v>0</v>
      </c>
      <c r="FO996" s="177">
        <f>IF(C996=4,SUM(BA996+BA997+BA998+BC996+BC997+BC998)*Percapita/30*FO$4+(BB996+BB997+BB998+BD996+BD997+BD998)*Cadeirante/30*FO$4,IF(C996=3,IF(BA999+BC999=10,Fixo/30*FO$4+(BA996+BA997+BA998+BC996+BC997+BC998)*Percapita/30*FO$4+(BB999+BD999)*Cadeirante/30*FO$4,IF(BA999+BC999&lt;=9,(BA999+BC999)*Crechee/30*FO$4)+(BB999+BD999)*Cadeirante/30*FO$4+(BA996+BA997+BA998+BC996+BC997+BC998)*Percapita/30*FO$4)+IF(BA999+BC999&gt;=11,Fixo/30*FO$4+(BA999+BC999-10)*Crechee/30*FO$4,0),IF(C996=2,IF(BB996+BB997+BB998+BB999+BD996+BD997+BD998+BD999=1,Cadeirante/30*FO$4,IF(BB996+BB997+BB998+BB999+BD996+BD997+BD998+BD999=2,Fixo/30*FO$4,IF(BB996+BB997+BB998+BB999+BD996+BD997+BD998+BD999&gt;2,Fixo/30*FO$4+(BB996+BB997+BB998+BB999+BD996+BD997+BD998+BD999-2)*Cadeirante/30*FO$4)))+(BA996+BA997+BA998+BC996+BC997+BC998)*Percapita/30*FO$4+(BA999+BC999)*Crechee/30*FO$4,IF(C996=1,IF(BA996+BA997+BA998+BB996+BB997+BB998+BC996+BC997+BC998+BD996+BD997+BD998&lt;=15,(BA996+BA997+BA998+BC996+BC997+BC998)*Percapita/30*FO$4,IF(BA996+BA997+BA998+BB996+BB997+BB998+BC996+BC997+BC998+BD996+BD997+BD998&gt;=16,Fixo/30*FO$4+(BA996+BA997+BA998+BB996+BB997+BB998+BC996+BC997+BC998+BD996+BD997-16)*Percapita/30*FO$4))))))</f>
        <v>0</v>
      </c>
      <c r="FP996" s="177">
        <f>IF(C996=4,SUM(BE996+BE997+BE998+BG996+BG997+BG998)*Percapita/30*FP$4+(BF996+BF997+BF998+BH996+BH997+BH998)*Cadeirante/30*FP$4,IF(C996=3,IF(BE999+BG999=10,Fixo/30*FP$4+(BE996+BE997+BE998+BG996+BG997+BG998)*Percapita/30*FP$4+(BF999+BH999)*Cadeirante/30*FP$4,IF(BE999+BG999&lt;=9,(BE999+BG999)*Crechee/30*FP$4)+(BF999+BH999)*Cadeirante/30*FP$4+(BE996+BE997+BE998+BG996+BG997+BG998)*Percapita/30*FP$4)+IF(BE999+BG999&gt;=11,Fixo/30*FP$4+(BE999+BG999-10)*Crechee/30*FP$4,0),IF(C996=2,IF(BF996+BF997+BF998+BF999+BH996+BH997+BH998+BH999=1,Cadeirante/30*FP$4,IF(BF996+BF997+BF998+BF999+BH996+BH997+BH998+BH999=2,Fixo/30*FP$4,IF(BF996+BF997+BF998+BF999+BH996+BH997+BH998+BH999&gt;2,Fixo/30*FP$4+(BF996+BF997+BF998+BF999+BH996+BH997+BH998+BH999-2)*Cadeirante/30*FP$4)))+(BE996+BE997+BE998+BG996+BG997+BG998)*Percapita/30*FP$4+(BE999+BG999)*Crechee/30*FP$4,IF(C996=1,IF(BE996+BE997+BE998+BF996+BF997+BF998+BG996+BG997+BG998+BH996+BH997+BH998&lt;=15,(BE996+BE997+BE998+BG996+BG997+BG998)*Percapita/30*FP$4,IF(BE996+BE997+BE998+BF996+BF997+BF998+BG996+BG997+BG998+BH996+BH997+BH998&gt;=16,Fixo/30*FP$4+(BE996+BE997+BE998+BF996+BF997+BF998+BG996+BG997+BG998+BH996+BH997-16)*Percapita/30*FP$4))))))</f>
        <v>0</v>
      </c>
      <c r="FQ996" s="177">
        <f>IF(C996=4,SUM(BI996+BI997+BI998+BK996+BK997+BK998)*Percapita/30*FQ$4+(BJ996+BJ997+BJ998+BL996+BL997+BL998)*Cadeirante/30*FQ$4,IF(C996=3,IF(BI999+BK999=10,Fixo/30*FQ$4+(BI996+BI997+BI998+BK996+BK997+BK998)*Percapita/30*FQ$4+(BJ999+BL999)*Cadeirante/30*FQ$4,IF(BI999+BK999&lt;=9,(BI999+BK999)*Crechee/30*FQ$4)+(BJ999+BL999)*Cadeirante/30*FQ$4+(BI996+BI997+BI998+BK996+BK997+BK998)*Percapita/30*FQ$4)+IF(BI999+BK999&gt;=11,Fixo/30*FQ$4+(BI999+BK999-10)*Crechee/30*FQ$4,0),IF(C996=2,IF(BJ996+BJ997+BJ998+BJ999+BL996+BL997+BL998+BL999=1,Cadeirante/30*FQ$4,IF(BJ996+BJ997+BJ998+BJ999+BL996+BL997+BL998+BL999=2,Fixo/30*FQ$4,IF(BJ996+BJ997+BJ998+BJ999+BL996+BL997+BL998+BL999&gt;2,Fixo/30*FQ$4+(BJ996+BJ997+BJ998+BJ999+BL996+BL997+BL998+BL999-2)*Cadeirante/30*FQ$4)))+(BI996+BI997+BI998+BK996+BK997+BK998)*Percapita/30*FQ$4+(BI999+BK999)*Crechee/30*FQ$4,IF(C996=1,IF(BI996+BI997+BI998+BJ996+BJ997+BJ998+BK996+BK997+BK998+BL996+BL997+BL998&lt;=15,(BI996+BI997+BI998+BK996+BK997+BK998)*Percapita/30*FQ$4,IF(BI996+BI997+BI998+BJ996+BJ997+BJ998+BK996+BK997+BK998+BL996+BL997+BL998&gt;=16,Fixo/30*FQ$4+(BI996+BI997+BI998+BJ996+BJ997+BJ998+BK996+BK997+BK998+BL996+BL997-16)*Percapita/30*FQ$4))))))</f>
        <v>0</v>
      </c>
      <c r="FR996" s="177">
        <f>IF(C996=4,SUM(BM996+BM997+BM998+BO996+BO997+BO998)*Percapita/30*FR$4+(BN996+BN997+BN998+BP996+BP997+BP998)*Cadeirante/30*FR$4,IF(C996=3,IF(BM999+BO999=10,Fixo/30*FR$4+(BM996+BM997+BM998+BO996+BO997+BO998)*Percapita/30*FR$4+(BN999+BP999)*Cadeirante/30*FR$4,IF(BM999+BO999&lt;=9,(BM999+BO999)*Crechee/30*FR$4)+(BN999+BP999)*Cadeirante/30*FR$4+(BM996+BM997+BM998+BO996+BO997+BO998)*Percapita/30*FR$4)+IF(BM999+BO999&gt;=11,Fixo/30*FR$4+(BM999+BO999-10)*Crechee/30*FR$4,0),IF(C996=2,IF(BN996+BN997+BN998+BN999+BP996+BP997+BP998+BP999=1,Cadeirante/30*FR$4,IF(BN996+BN997+BN998+BN999+BP996+BP997+BP998+BP999=2,Fixo/30*FR$4,IF(BN996+BN997+BN998+BN999+BP996+BP997+BP998+BP999&gt;2,Fixo/30*FR$4+(BN996+BN997+BN998+BN999+BP996+BP997+BP998+BP999-2)*Cadeirante/30*FR$4)))+(BM996+BM997+BM998+BO996+BO997+BO998)*Percapita/30*FR$4+(BM999+BO999)*Crechee/30*FR$4,IF(C996=1,IF(BM996+BM997+BM998+BN996+BN997+BN998+BO996+BO997+BO998+BP996+BP997+BP998&lt;=15,(BM996+BM997+BM998+BO996+BO997+BO998)*Percapita/30*FR$4,IF(BM996+BM997+BM998+BN996+BN997+BN998+BO996+BO997+BO998+BP996+BP997+BP998&gt;=16,Fixo/30*FR$4+(BM996+BM997+BM998+BN996+BN997+BN998+BO996+BO997+BO998+BP996+BP997-16)*Percapita/30*FR$4))))))</f>
        <v>0</v>
      </c>
      <c r="FS996" s="177">
        <f>IF(C996=4,SUM(BQ996+BQ997+BQ998+BS996+BS997+BS998)*Percapita/30*FS$4+(BR996+BR997+BR998+BT996+BT997+BT998)*Cadeirante/30*FS$4,IF(C996=3,IF(BQ999+BS999=10,Fixo/30*FS$4+(BQ996+BQ997+BQ998+BS996+BS997+BS998)*Percapita/30*FS$4+(BR999+BT999)*Cadeirante/30*FS$4,IF(BQ999+BS999&lt;=9,(BQ999+BS999)*Crechee/30*FS$4)+(BR999+BT999)*Cadeirante/30*FS$4+(BQ996+BQ997+BQ998+BS996+BS997+BS998)*Percapita/30*FS$4)+IF(BQ999+BS999&gt;=11,Fixo/30*FS$4+(BQ999+BS999-10)*Crechee/30*FS$4,0),IF(C996=2,IF(BR996+BR997+BR998+BR999+BT996+BT997+BT998+BT999=1,Cadeirante/30*FS$4,IF(BR996+BR997+BR998+BR999+BT996+BT997+BT998+BT999=2,Fixo/30*FS$4,IF(BR996+BR997+BR998+BR999+BT996+BT997+BT998+BT999&gt;2,Fixo/30*FS$4+(BR996+BR997+BR998+BR999+BT996+BT997+BT998+BT999-2)*Cadeirante/30*FS$4)))+(BQ996+BQ997+BQ998+BS996+BS997+BS998)*Percapita/30*FS$4+(BQ999+BS999)*Crechee/30*FS$4,IF(C996=1,IF(BQ996+BQ997+BQ998+BR996+BR997+BR998+BS996+BS997+BS998+BT996+BT997+BT998&lt;=15,(BQ996+BQ997+BQ998+BS996+BS997+BS998)*Percapita/30*FS$4,IF(BQ996+BQ997+BQ998+BR996+BR997+BR998+BS996+BS997+BS998+BT996+BT997+BT998&gt;=16,Fixo/30*FS$4+(BQ996+BQ997+BQ998+BR996+BR997+BR998+BS996+BS997+BS998+BT996+BT997-16)*Percapita/30*FS$4))))))</f>
        <v>0</v>
      </c>
      <c r="FT996" s="177">
        <f>IF(C996=4,SUM(BU996+BU997+BU998+BW996+BW997+BW998)*Percapita/30*FT$4+(BV996+BV997+BV998+BX996+BX997+BX998)*Cadeirante/30*FT$4,IF(C996=3,IF(BU999+BW999=10,Fixo/30*FT$4+(BU996+BU997+BU998+BW996+BW997+BW998)*Percapita/30*FT$4+(BV999+BX999)*Cadeirante/30*FT$4,IF(BU999+BW999&lt;=9,(BU999+BW999)*Crechee/30*FT$4)+(BV999+BX999)*Cadeirante/30*FT$4+(BU996+BU997+BU998+BW996+BW997+BW998)*Percapita/30*FT$4)+IF(BU999+BW999&gt;=11,Fixo/30*FT$4+(BU999+BW999-10)*Crechee/30*FT$4,0),IF(C996=2,IF(BV996+BV997+BV998+BV999+BX996+BX997+BX998+BX999=1,Cadeirante/30*FT$4,IF(BV996+BV997+BV998+BV999+BX996+BX997+BX998+BX999=2,Fixo/30*FT$4,IF(BV996+BV997+BV998+BV999+BX996+BX997+BX998+BX999&gt;2,Fixo/30*FT$4+(BV996+BV997+BV998+BV999+BX996+BX997+BX998+BX999-2)*Cadeirante/30*FT$4)))+(BU996+BU997+BU998+BW996+BW997+BW998)*Percapita/30*FT$4+(BU999+BW999)*Crechee/30*FT$4,IF(C996=1,IF(BU996+BU997+BU998+BV996+BV997+BV998+BW996+BW997+BW998+BX996+BX997+BX998&lt;=15,(BU996+BU997+BU998+BW996+BW997+BW998)*Percapita/30*FT$4,IF(BU996+BU997+BU998+BV996+BV997+BV998+BW996+BW997+BW998+BX996+BX997+BX998&gt;=16,Fixo/30*FT$4+(BU996+BU997+BU998+BV996+BV997+BV998+BW996+BW997+BW998+BX996+BX997-16)*Percapita/30*FT$4))))))</f>
        <v>0</v>
      </c>
      <c r="FU996" s="177">
        <f>IF(C996=4,SUM(BY996+BY997+BY998+CA996+CA997+CA998)*Percapita/30*FU$4+(BZ996+BZ997+BZ998+CB996+CB997+CB998)*Cadeirante/30*FU$4,IF(C996=3,IF(BY999+CA999=10,Fixo/30*FU$4+(BY996+BY997+BY998+CA996+CA997+CA998)*Percapita/30*FU$4+(BZ999+CB999)*Cadeirante/30*FU$4,IF(BY999+CA999&lt;=9,(BY999+CA999)*Crechee/30*FU$4)+(BZ999+CB999)*Cadeirante/30*FU$4+(BY996+BY997+BY998+CA996+CA997+CA998)*Percapita/30*FU$4)+IF(BY999+CA999&gt;=11,Fixo/30*FU$4+(BY999+CA999-10)*Crechee/30*FU$4,0),IF(C996=2,IF(BZ996+BZ997+BZ998+BZ999+CB996+CB997+CB998+CB999=1,Cadeirante/30*FU$4,IF(BZ996+BZ997+BZ998+BZ999+CB996+CB997+CB998+CB999=2,Fixo/30*FU$4,IF(BZ996+BZ997+BZ998+BZ999+CB996+CB997+CB998+CB999&gt;2,Fixo/30*FU$4+(BZ996+BZ997+BZ998+BZ999+CB996+CB997+CB998+CB999-2)*Cadeirante/30*FU$4)))+(BY996+BY997+BY998+CA996+CA997+CA998)*Percapita/30*FU$4+(BY999+CA999)*Crechee/30*FU$4,IF(C996=1,IF(BY996+BY997+BY998+BZ996+BZ997+BZ998+CA996+CA997+CA998+CB996+CB997+CB998&lt;=15,(BY996+BY997+BY998+CA996+CA997+CA998)*Percapita/30*FU$4,IF(BY996+BY997+BY998+BZ996+BZ997+BZ998+CA996+CA997+CA998+CB996+CB997+CB998&gt;=16,Fixo/30*FU$4+(BY996+BY997+BY998+BZ996+BZ997+BZ998+CA996+CA997+CA998+CB996+CB997-16)*Percapita/30*FU$4))))))</f>
        <v>0</v>
      </c>
      <c r="FV996" s="177">
        <f>IF(C996=4,SUM(CC996+CC997+CC998+CE996+CE997+CE998)*Percapita/30*FV$4+(CD996+CD997+CD998+CF996+CF997+CF998)*Cadeirante/30*FV$4,IF(C996=3,IF(CC999+CE999=10,Fixo/30*FV$4+(CC996+CC997+CC998+CE996+CE997+CE998)*Percapita/30*FV$4+(CD999+CF999)*Cadeirante/30*FV$4,IF(CC999+CE999&lt;=9,(CC999+CE999)*Crechee/30*FV$4)+(CD999+CF999)*Cadeirante/30*FV$4+(CC996+CC997+CC998+CE996+CE997+CE998)*Percapita/30*FV$4)+IF(CC999+CE999&gt;=11,Fixo/30*FV$4+(CC999+CE999-10)*Crechee/30*FV$4,0),IF(C996=2,IF(CD996+CD997+CD998+CD999+CF996+CF997+CF998+CF999=1,Cadeirante/30*FV$4,IF(CD996+CD997+CD998+CD999+CF996+CF997+CF998+CF999=2,Fixo/30*FV$4,IF(CD996+CD997+CD998+CD999+CF996+CF997+CF998+CF999&gt;2,Fixo/30*FV$4+(CD996+CD997+CD998+CD999+CF996+CF997+CF998+CF999-2)*Cadeirante/30*FV$4)))+(CC996+CC997+CC998+CE996+CE997+CE998)*Percapita/30*FV$4+(CC999+CE999)*Crechee/30*FV$4,IF(C996=1,IF(CC996+CC997+CC998+CD996+CD997+CD998+CE996+CE997+CE998+CF996+CF997+CF998&lt;=15,(CC996+CC997+CC998+CE996+CE997+CE998)*Percapita/30*FV$4,IF(CC996+CC997+CC998+CD996+CD997+CD998+CE996+CE997+CE998+CF996+CF997+CF998&gt;=16,Fixo/30*FV$4+(CC996+CC997+CC998+CD996+CD997+CD998+CE996+CE997+CE998+CF996+CF997-16)*Percapita/30*FV$4))))))</f>
        <v>0</v>
      </c>
      <c r="FW996" s="177">
        <f>IF(C996=4,SUM(CG996+CG997+CG998+CI996+CI997+CI998)*Percapita/30*FW$4+(CH996+CH997+CH998+CJ996+CJ997+CJ998)*Cadeirante/30*FW$4,IF(C996=3,IF(CG999+CI999=10,Fixo/30*FW$4+(CG996+CG997+CG998+CI996+CI997+CI998)*Percapita/30*FW$4+(CH999+CJ999)*Cadeirante/30*FW$4,IF(CG999+CI999&lt;=9,(CG999+CI999)*Crechee/30*FW$4)+(CH999+CJ999)*Cadeirante/30*FW$4+(CG996+CG997+CG998+CI996+CI997+CI998)*Percapita/30*FW$4)+IF(CG999+CI999&gt;=11,Fixo/30*FW$4+(CG999+CI999-10)*Crechee/30*FW$4,0),IF(C996=2,IF(CH996+CH997+CH998+CH999+CJ996+CJ997+CJ998+CJ999=1,Cadeirante/30*FW$4,IF(CH996+CH997+CH998+CH999+CJ996+CJ997+CJ998+CJ999=2,Fixo/30*FW$4,IF(CH996+CH997+CH998+CH999+CJ996+CJ997+CJ998+CJ999&gt;2,Fixo/30*FW$4+(CH996+CH997+CH998+CH999+CJ996+CJ997+CJ998+CJ999-2)*Cadeirante/30*FW$4)))+(CG996+CG997+CG998+CI996+CI997+CI998)*Percapita/30*FW$4+(CG999+CI999)*Crechee/30*FW$4,IF(C996=1,IF(CG996+CG997+CG998+CH996+CH997+CH998+CI996+CI997+CI998+CJ996+CJ997+CJ998&lt;=15,(CG996+CG997+CG998+CI996+CI997+CI998)*Percapita/30*FW$4,IF(CG996+CG997+CG998+CH996+CH997+CH998+CI996+CI997+CI998+CJ996+CJ997+CJ998&gt;=16,Fixo/30*FW$4+(CG996+CG997+CG998+CH996+CH997+CH998+CI996+CI997+CI998+CJ996+CJ997-16)*Percapita/30*FW$4))))))</f>
        <v>0</v>
      </c>
      <c r="FX996" s="177">
        <f>IF(C996=4,SUM(CK996+CK997+CK998+CM996+CM997+CM998)*Percapita/30*FX$4+(CL996+CL997+CL998+CN996+CN997+CN998)*Cadeirante/30*FX$4,IF(C996=3,IF(CK999+CM999=10,Fixo/30*FX$4+(CK996+CK997+CK998+CM996+CM997+CM998)*Percapita/30*FX$4+(CL999+CN999)*Cadeirante/30*FX$4,IF(CK999+CM999&lt;=9,(CK999+CM999)*Crechee/30*FX$4)+(CL999+CN999)*Cadeirante/30*FX$4+(CK996+CK997+CK998+CM996+CM997+CM998)*Percapita/30*FX$4)+IF(CK999+CM999&gt;=11,Fixo/30*FX$4+(CK999+CM999-10)*Crechee/30*FX$4,0),IF(C996=2,IF(CL996+CL997+CL998+CL999+CN996+CN997+CN998+CN999=1,Cadeirante/30*FX$4,IF(CL996+CL997+CL998+CL999+CN996+CN997+CN998+CN999=2,Fixo/30*FX$4,IF(CL996+CL997+CL998+CL999+CN996+CN997+CN998+CN999&gt;2,Fixo/30*FX$4+(CL996+CL997+CL998+CL999+CN996+CN997+CN998+CN999-2)*Cadeirante/30*FX$4)))+(CK996+CK997+CK998+CM996+CM997+CM998)*Percapita/30*FX$4+(CK999+CM999)*Crechee/30*FX$4,IF(C996=1,IF(CK996+CK997+CK998+CL996+CL997+CL998+CM996+CM997+CM998+CN996+CN997+CN998&lt;=15,(CK996+CK997+CK998+CM996+CM997+CM998)*Percapita/30*FX$4,IF(CK996+CK997+CK998+CL996+CL997+CL998+CM996+CM997+CM998+CN996+CN997+CN998&gt;=16,Fixo/30*FX$4+(CK996+CK997+CK998+CL996+CL997+CL998+CM996+CM997+CM998+CN996+CN997-16)*Percapita/30*FX$4))))))</f>
        <v>0</v>
      </c>
      <c r="FY996" s="177">
        <f>IF(C996=4,SUM(CO996+CO997+CO998+CQ996+CQ997+CQ998)*Percapita/30*FY$4+(CP996+CP997+CP998+CR996+CR997+CR998)*Cadeirante/30*FY$4,IF(C996=3,IF(CO999+CQ999=10,Fixo/30*FY$4+(CO996+CO997+CO998+CQ996+CQ997+CQ998)*Percapita/30*FY$4+(CP999+CR999)*Cadeirante/30*FY$4,IF(CO999+CQ999&lt;=9,(CO999+CQ999)*Crechee/30*FY$4)+(CP999+CR999)*Cadeirante/30*FY$4+(CO996+CO997+CO998+CQ996+CQ997+CQ998)*Percapita/30*FY$4)+IF(CO999+CQ999&gt;=11,Fixo/30*FY$4+(CO999+CQ999-10)*Crechee/30*FY$4,0),IF(C996=2,IF(CP996+CP997+CP998+CP999+CR996+CR997+CR998+CR999=1,Cadeirante/30*FY$4,IF(CP996+CP997+CP998+CP999+CR996+CR997+CR998+CR999=2,Fixo/30*FY$4,IF(CP996+CP997+CP998+CP999+CR996+CR997+CR998+CR999&gt;2,Fixo/30*FY$4+(CP996+CP997+CP998+CP999+CR996+CR997+CR998+CR999-2)*Cadeirante/30*FY$4)))+(CO996+CO997+CO998+CQ996+CQ997+CQ998)*Percapita/30*FY$4+(CO999+CQ999)*Crechee/30*FY$4,IF(C996=1,IF(CO996+CO997+CO998+CP996+CP997+CP998+CQ996+CQ997+CQ998+CR996+CR997+CR998&lt;=15,(CO996+CO997+CO998+CQ996+CQ997+CQ998)*Percapita/30*FY$4,IF(CO996+CO997+CO998+CP996+CP997+CP998+CQ996+CQ997+CQ998+CR996+CR997+CR998&gt;=16,Fixo/30*FY$4+(CO996+CO997+CO998+CP996+CP997+CP998+CQ996+CQ997+CQ998+CR996+CR997-16)*Percapita/30*FY$4))))))</f>
        <v>0</v>
      </c>
      <c r="FZ996" s="177">
        <f>IF(C996=4,SUM(CS996+CS997+CS998+CU996+CU997+CU998)*Percapita/30*FZ$4+(CT996+CT997+CT998+CV996+CV997+CV998)*Cadeirante/30*FZ$4,IF(C996=3,IF(CS999+CU999=10,Fixo/30*FZ$4+(CS996+CS997+CS998+CU996+CU997+CU998)*Percapita/30*FZ$4+(CT999+CV999)*Cadeirante/30*FZ$4,IF(CS999+CU999&lt;=9,(CS999+CU999)*Crechee/30*FZ$4)+(CT999+CV999)*Cadeirante/30*FZ$4+(CS996+CS997+CS998+CU996+CU997+CU998)*Percapita/30*FZ$4)+IF(CS999+CU999&gt;=11,Fixo/30*FZ$4+(CS999+CU999-10)*Crechee/30*FZ$4,0),IF(C996=2,IF(CT996+CT997+CT998+CT999+CV996+CV997+CV998+CV999=1,Cadeirante/30*FZ$4,IF(CT996+CT997+CT998+CT999+CV996+CV997+CV998+CV999=2,Fixo/30*FZ$4,IF(CT996+CT997+CT998+CT999+CV996+CV997+CV998+CV999&gt;2,Fixo/30*FZ$4+(CT996+CT997+CT998+CT999+CV996+CV997+CV998+CV999-2)*Cadeirante/30*FZ$4)))+(CS996+CS997+CS998+CU996+CU997+CU998)*Percapita/30*FZ$4+(CS999+CU999)*Crechee/30*FZ$4,IF(C996=1,IF(CS996+CS997+CS998+CT996+CT997+CT998+CU996+CU997+CU998+CV996+CV997+CV998&lt;=15,(CS996+CS997+CS998+CU996+CU997+CU998)*Percapita/30*FZ$4,IF(CS996+CS997+CS998+CT996+CT997+CT998+CU996+CU997+CU998+CV996+CV997+CV998&gt;=16,Fixo/30*FZ$4+(CS996+CS997+CS998+CT996+CT997+CT998+CU996+CU997+CU998+CV996+CV997-16)*Percapita/30*FZ$4))))))</f>
        <v>0</v>
      </c>
      <c r="GA996" s="177">
        <f>IF(C996=4,SUM(CW996+CW997+CW998+CY996+CY997+CY998)*Percapita/30*GA$4+(CX996+CX997+CX998+CZ996+CZ997+CZ998)*Cadeirante/30*GA$4,IF(C996=3,IF(CW999+CY999=10,Fixo/30*GA$4+(CW996+CW997+CW998+CY996+CY997+CY998)*Percapita/30*GA$4+(CX999+CZ999)*Cadeirante/30*GA$4,IF(CW999+CY999&lt;=9,(CW999+CY999)*Crechee/30*GA$4)+(CX999+CZ999)*Cadeirante/30*GA$4+(CW996+CW997+CW998+CY996+CY997+CY998)*Percapita/30*GA$4)+IF(CW999+CY999&gt;=11,Fixo/30*GA$4+(CW999+CY999-10)*Crechee/30*GA$4,0),IF(C996=2,IF(CX996+CX997+CX998+CX999+CZ996+CZ997+CZ998+CZ999=1,Cadeirante/30*GA$4,IF(CX996+CX997+CX998+CX999+CZ996+CZ997+CZ998+CZ999=2,Fixo/30*GA$4,IF(CX996+CX997+CX998+CX999+CZ996+CZ997+CZ998+CZ999&gt;2,Fixo/30*GA$4+(CX996+CX997+CX998+CX999+CZ996+CZ997+CZ998+CZ999-2)*Cadeirante/30*GA$4)))+(CW996+CW997+CW998+CY996+CY997+CY998)*Percapita/30*GA$4+(CW999+CY999)*Crechee/30*GA$4,IF(C996=1,IF(CW996+CW997+CW998+CX996+CX997+CX998+CY996+CY997+CY998+CZ996+CZ997+CZ998&lt;=15,(CW996+CW997+CW998+CY996+CY997+CY998)*Percapita/30*GA$4,IF(CW996+CW997+CW998+CX996+CX997+CX998+CY996+CY997+CY998+CZ996+CZ997+CZ998&gt;=16,Fixo/30*GA$4+(CW996+CW997+CW998+CX996+CX997+CX998+CY996+CY997+CY998+CZ996+CZ997-16)*Percapita/30*GA$4))))))</f>
        <v>0</v>
      </c>
      <c r="GB996" s="177">
        <f>IF(C996=4,SUM(DA996+DA997+DA998+DC996+DC997+DC998)*Percapita/30*GB$4+(DB996+DB997+DB998+DD996+DD997+DD998)*Cadeirante/30*GB$4,IF(C996=3,IF(DA999+DC999=10,Fixo/30*GB$4+(DA996+DA997+DA998+DC996+DC997+DC998)*Percapita/30*GB$4+(DB999+DD999)*Cadeirante/30*GB$4,IF(DA999+DC999&lt;=9,(DA999+DC999)*Crechee/30*GB$4)+(DB999+DD999)*Cadeirante/30*GB$4+(DA996+DA997+DA998+DC996+DC997+DC998)*Percapita/30*GB$4)+IF(DA999+DC999&gt;=11,Fixo/30*GB$4+(DA999+DC999-10)*Crechee/30*GB$4,0),IF(C996=2,IF(DB996+DB997+DB998+DB999+DD996+DD997+DD998+DD999=1,Cadeirante/30*GB$4,IF(DB996+DB997+DB998+DB999+DD996+DD997+DD998+DD999=2,Fixo/30*GB$4,IF(DB996+DB997+DB998+DB999+DD996+DD997+DD998+DD999&gt;2,Fixo/30*GB$4+(DB996+DB997+DB998+DB999+DD996+DD997+DD998+DD999-2)*Cadeirante/30*GB$4)))+(DA996+DA997+DA998+DC996+DC997+DC998)*Percapita/30*GB$4+(DA999+DC999)*Crechee/30*GB$4,IF(C996=1,IF(DA996+DA997+DA998+DB996+DB997+DB998+DC996+DC997+DC998+DD996+DD997+DD998&lt;=15,(DA996+DA997+DA998+DC996+DC997+DC998)*Percapita/30*GB$4,IF(DA996+DA997+DA998+DB996+DB997+DB998+DC996+DC997+DC998+DD996+DD997+DD998&gt;=16,Fixo/30*GB$4+(DA996+DA997+DA998+DB996+DB997+DB998+DC996+DC997+DC998+DD996+DD997-16)*Percapita/30*GB$4))))))</f>
        <v>0</v>
      </c>
      <c r="GC996" s="177">
        <f>IF(C996=4,SUM(DE996+DE997+DE998+DG996+DG997+DG998)*Percapita/30*GC$4+(DF996+DF997+DF998+DH996+DH997+DH998)*Cadeirante/30*GC$4,IF(C996=3,IF(DE999+DG999=10,Fixo/30*GC$4+(DE996+DE997+DE998+DG996+DG997+DG998)*Percapita/30*GC$4+(DF999+DH999)*Cadeirante/30*GC$4,IF(DE999+DG999&lt;=9,(DE999+DG999)*Crechee/30*GC$4)+(DF999+DH999)*Cadeirante/30*GC$4+(DE996+DE997+DE998+DG996+DG997+DG998)*Percapita/30*GC$4)+IF(DE999+DG999&gt;=11,Fixo/30*GC$4+(DE999+DG999-10)*Crechee/30*GC$4,0),IF(C996=2,IF(DF996+DF997+DF998+DF999+DH996+DH997+DH998+DH999=1,Cadeirante/30*GC$4,IF(DF996+DF997+DF998+DF999+DH996+DH997+DH998+DH999=2,Fixo/30*GC$4,IF(DF996+DF997+DF998+DF999+DH996+DH997+DH998+DH999&gt;2,Fixo/30*GC$4+(DF996+DF997+DF998+DF999+DH996+DH997+DH998+DH999-2)*Cadeirante/30*GC$4)))+(DE996+DE997+DE998+DG996+DG997+DG998)*Percapita/30*GC$4+(DE999+DG999)*Crechee/30*GC$4,IF(C996=1,IF(DE996+DE997+DE998+DF996+DF997+DF998+DG996+DG997+DG998+DH996+DH997+DH998&lt;=15,(DE996+DE997+DE998+DG996+DG997+DG998)*Percapita/30*GC$4,IF(DE996+DE997+DE998+DF996+DF997+DF998+DG996+DG997+DG998+DH996+DH997+DH998&gt;=16,Fixo/30*GC$4+(DE996+DE997+DE998+DF996+DF997+DF998+DG996+DG997+DG998+DH996+DH997-16)*Percapita/30*GC$4))))))</f>
        <v>0</v>
      </c>
      <c r="GD996" s="177">
        <f>IF(C996=4,SUM(DI996+DI997+DI998+DK996+DK997+DK998)*Percapita/30*GD$4+(DJ996+DJ997+DJ998+DL996+DL997+DL998)*Cadeirante/30*GD$4,IF(C996=3,IF(DI999+DK999=10,Fixo/30*GD$4+(DI996+DI997+DI998+DK996+DK997+DK998)*Percapita/30*GD$4+(DJ999+DL999)*Cadeirante/30*GD$4,IF(DI999+DK999&lt;=9,(DI999+DK999)*Crechee/30*GD$4)+(DJ999+DL999)*Cadeirante/30*GD$4+(DI996+DI997+DI998+DK996+DK997+DK998)*Percapita/30*GD$4)+IF(DI999+DK999&gt;=11,Fixo/30*GD$4+(DI999+DK999-10)*Crechee/30*GD$4,0),IF(C996=2,IF(DJ996+DJ997+DJ998+DJ999+DL996+DL997+DL998+DL999=1,Cadeirante/30*GD$4,IF(DJ996+DJ997+DJ998+DJ999+DL996+DL997+DL998+DL999=2,Fixo/30*GD$4,IF(DJ996+DJ997+DJ998+DJ999+DL996+DL997+DL998+DL999&gt;2,Fixo/30*GD$4+(DJ996+DJ997+DJ998+DJ999+DL996+DL997+DL998+DL999-2)*Cadeirante/30*GD$4)))+(DI996+DI997+DI998+DK996+DK997+DK998)*Percapita/30*GD$4+(DI999+DK999)*Crechee/30*GD$4,IF(C996=1,IF(DI996+DI997+DI998+DJ996+DJ997+DJ998+DK996+DK997+DK998+DL996+DL997+DL998&lt;=15,(DI996+DI997+DI998+DK996+DK997+DK998)*Percapita/30*GD$4,IF(DI996+DI997+DI998+DJ996+DJ997+DJ998+DK996+DK997+DK998+DL996+DL997+DL998&gt;=16,Fixo/30*GD$4+(DI996+DI997+DI998+DJ996+DJ997+DJ998+DK996+DK997+DK998+DL996+DL997-16)*Percapita/30*GD$4))))))</f>
        <v>0</v>
      </c>
      <c r="GE996" s="177">
        <f>IF(C996=4,SUM(DM996+DM997+DM998+DO996+DO997+DO998)*Percapita/30*GE$4+(DN996+DN997+DN998+DP996+DP997+DP998)*Cadeirante/30*GE$4,IF(C996=3,IF(DM999+DO999=10,Fixo/30*GE$4+(DM996+DM997+DM998+DO996+DO997+DO998)*Percapita/30*GE$4+(DN999+DP999)*Cadeirante/30*GE$4,IF(DM999+DO999&lt;=9,(DM999+DO999)*Crechee/30*GE$4)+(DN999+DP999)*Cadeirante/30*GE$4+(DM996+DM997+DM998+DO996+DO997+DO998)*Percapita/30*GE$4)+IF(DM999+DO999&gt;=11,Fixo/30*GE$4+(DM999+DO999-10)*Crechee/30*GE$4,0),IF(C996=2,IF(DN996+DN997+DN998+DN999+DP996+DP997+DP998+DP999=1,Cadeirante/30*GE$4,IF(DN996+DN997+DN998+DN999+DP996+DP997+DP998+DP999=2,Fixo/30*GE$4,IF(DN996+DN997+DN998+DN999+DP996+DP997+DP998+DP999&gt;2,Fixo/30*GE$4+(DN996+DN997+DN998+DN999+DP996+DP997+DP998+DP999-2)*Cadeirante/30*GE$4)))+(DM996+DM997+DM998+DO996+DO997+DO998)*Percapita/30*GE$4+(DM999+DO999)*Crechee/30*GE$4,IF(C996=1,IF(DM996+DM997+DM998+DN996+DN997+DN998+DO996+DO997+DO998+DP996+DP997+DP998&lt;=15,(DM996+DM997+DM998+DO996+DO997+DO998)*Percapita/30*GE$4,IF(DM996+DM997+DM998+DN996+DN997+DN998+DO996+DO997+DO998+DP996+DP997+DP998&gt;=16,Fixo/30*GE$4+(DM996+DM997+DM998+DN996+DN997+DN998+DO996+DO997+DO998+DP996+DP997-16)*Percapita/30*GE$4))))))</f>
        <v>0</v>
      </c>
      <c r="GF996" s="177">
        <f>IF(C996=4,SUM(DQ996+DQ997+DQ998+DS996+DS997+DS998)*Percapita/30*GF$4+(DR996+DR997+DR998+DT996+DT997+DT998)*Cadeirante/30*GF$4,IF(C996=3,IF(DQ999+DS999=10,Fixo/30*GF$4+(DQ996+DQ997+DQ998+DS996+DS997+DS998)*Percapita/30*GF$4+(DR999+DT999)*Cadeirante/30*GF$4,IF(DQ999+DS999&lt;=9,(DQ999+DS999)*Crechee/30*GF$4)+(DR999+DT999)*Cadeirante/30*GF$4+(DQ996+DQ997+DQ998+DS996+DS997+DS998)*Percapita/30*GF$4)+IF(DQ999+DS999&gt;=11,Fixo/30*GF$4+(DQ999+DS999-10)*Crechee/30*GF$4,0),IF(C996=2,IF(DR996+DR997+DR998+DR999+DT996+DT997+DT998+DT999=1,Cadeirante/30*GF$4,IF(DR996+DR997+DR998+DR999+DT996+DT997+DT998+DT999=2,Fixo/30*GF$4,IF(DR996+DR997+DR998+DR999+DT996+DT997+DT998+DT999&gt;2,Fixo/30*GF$4+(DR996+DR997+DR998+DR999+DT996+DT997+DT998+DT999-2)*Cadeirante/30*GF$4)))+(DQ996+DQ997+DQ998+DS996+DS997+DS998)*Percapita/30*GF$4+(DQ999+DS999)*Crechee/30*GF$4,IF(C996=1,IF(DQ996+DQ997+DQ998+DR996+DR997+DR998+DS996+DS997+DS998+DT996+DT997+DT998&lt;=15,(DQ996+DQ997+DQ998+DS996+DS997+DS998)*Percapita/30*GF$4,IF(DQ996+DQ997+DQ998+DR996+DR997+DR998+DS996+DS997+DS998+DT996+DT997+DT998&gt;=16,Fixo/30*GF$4+(DQ996+DQ997+DQ998+DR996+DR997+DR998+DS996+DS997+DS998+DT996+DT997-16)*Percapita/30*GF$4))))))</f>
        <v>0</v>
      </c>
      <c r="GG996" s="177">
        <f>IF(C996=4,SUM(DU996+DU997+DU998+DW996+DW997+DW998)*Percapita/30*GG$4+(DV996+DV997+DV998+DX996+DX997+DX998)*Cadeirante/30*GG$4,IF(C996=3,IF(DU999+DW999=10,Fixo/30*GG$4+(DU996+DU997+DU998+DW996+DW997+DW998)*Percapita/30*GG$4+(DV999+DX999)*Cadeirante/30*GG$4,IF(DU999+DW999&lt;=9,(DU999+DW999)*Crechee/30*GG$4)+(DV999+DX999)*Cadeirante/30*GG$4+(DU996+DU997+DU998+DW996+DW997+DW998)*Percapita/30*GG$4)+IF(DU999+DW999&gt;=11,Fixo/30*GG$4+(DU999+DW999-10)*Crechee/30*GG$4,0),IF(C996=2,IF(DV996+DV997+DV998+DV999+DX996+DX997+DX998+DX999=1,Cadeirante/30*GG$4,IF(DV996+DV997+DV998+DV999+DX996+DX997+DX998+DX999=2,Fixo/30*GG$4,IF(DV996+DV997+DV998+DV999+DX996+DX997+DX998+DX999&gt;2,Fixo/30*GG$4+(DV996+DV997+DV998+DV999+DX996+DX997+DX998+DX999-2)*Cadeirante/30*GG$4)))+(DU996+DU997+DU998+DW996+DW997+DW998)*Percapita/30*GG$4+(DU999+DW999)*Crechee/30*GG$4,IF(C996=1,IF(DU996+DU997+DU998+DV996+DV997+DV998+DW996+DW997+DW998+DX996+DX997+DX998&lt;=15,(DU996+DU997+DU998+DW996+DW997+DW998)*Percapita/30*GG$4,IF(DU996+DU997+DU998+DV996+DV997+DV998+DW996+DW997+DW998+DX996+DX997+DX998&gt;=16,Fixo/30*GG$4+(DU996+DU997+DU998+DV996+DV997+DV998+DW996+DW997+DW998+DX996+DX997-16)*Percapita/30*GG$4))))))</f>
        <v>0</v>
      </c>
      <c r="GH996" s="177">
        <f>IF(C996=4,SUM(DY996+DY997+DY998+EA996+EA997+EA998)*Percapita/30*GH$4+(DZ996+DZ997+DZ998+EB996+EB997+EB998)*Cadeirante/30*GH$4,IF(C996=3,IF(DY999+EA999=10,Fixo/30*GH$4+(DY996+DY997+DY998+EA996+EA997+EA998)*Percapita/30*GH$4+(DZ999+EB999)*Cadeirante/30*GH$4,IF(DY999+EA999&lt;=9,(DY999+EA999)*Crechee/30*GH$4)+(DZ999+EB999)*Cadeirante/30*GH$4+(DY996+DY997+DY998+EA996+EA997+EA998)*Percapita/30*GH$4)+IF(DY999+EA999&gt;=11,Fixo/30*GH$4+(DY999+EA999-10)*Crechee/30*GH$4,0),IF(C996=2,IF(DZ996+DZ997+DZ998+DZ999+EB996+EB997+EB998+EB999=1,Cadeirante/30*GH$4,IF(DZ996+DZ997+DZ998+DZ999+EB996+EB997+EB998+EB999=2,Fixo/30*GH$4,IF(DZ996+DZ997+DZ998+DZ999+EB996+EB997+EB998+EB999&gt;2,Fixo/30*GH$4+(DZ996+DZ997+DZ998+DZ999+EB996+EB997+EB998+EB999-2)*Cadeirante/30*GH$4)))+(DY996+DY997+DY998+EA996+EA997+EA998)*Percapita/30*GH$4+(DY999+EA999)*Crechee/30*GH$4,IF(C996=1,IF(DY996+DY997+DY998+DZ996+DZ997+DZ998+EA996+EA997+EA998+EB996+EB997+EB998&lt;=15,(DY996+DY997+DY998+EA996+EA997+EA998)*Percapita/30*GH$4,IF(DY996+DY997+DY998+DZ996+DZ997+DZ998+EA996+EA997+EA998+EB996+EB997+EB998&gt;=16,Fixo/30*GH$4+(DY996+DY997+DY998+DZ996+DZ997+DZ998+EA996+EA997+EA998+EB996+EB997-16)*Percapita/30*GH$4))))))</f>
        <v>0</v>
      </c>
      <c r="GI996" s="177">
        <f>IF(C996=4,SUM(EC996+EC997+EC998+EE996+EE997+EE998)*Percapita/30*GI$4+(ED996+ED997+ED998+EF996+EF997+EF998)*Cadeirante/30*GI$4,IF(C996=3,IF(EC999+EE999=10,Fixo/30*GI$4+(EC996+EC997+EC998+EE996+EE997+EE998)*Percapita/30*GI$4+(ED999+EF999)*Cadeirante/30*GI$4,IF(EC999+EE999&lt;=9,(EC999+EE999)*Crechee/30*GI$4)+(ED999+EF999)*Cadeirante/30*GI$4+(EC996+EC997+EC998+EE996+EE997+EE998)*Percapita/30*GI$4)+IF(EC999+EE999&gt;=11,Fixo/30*GI$4+(EC999+EE999-10)*Crechee/30*GI$4,0),IF(C996=2,IF(ED996+ED997+ED998+ED999+EF996+EF997+EF998+EF999=1,Cadeirante/30*GI$4,IF(ED996+ED997+ED998+ED999+EF996+EF997+EF998+EF999=2,Fixo/30*GI$4,IF(ED996+ED997+ED998+ED999+EF996+EF997+EF998+EF999&gt;2,Fixo/30*GI$4+(ED996+ED997+ED998+ED999+EF996+EF997+EF998+EF999-2)*Cadeirante/30*GI$4)))+(EC996+EC997+EC998+EE996+EE997+EE998)*Percapita/30*GI$4+(EC999+EE999)*Crechee/30*GI$4,IF(C996=1,IF(EC996+EC997+EC998+ED996+ED997+ED998+EE996+EE997+EE998+EF996+EF997+EF998&lt;=15,(EC996+EC997+EC998+EE996+EE997+EE998)*Percapita/30*GI$4,IF(EC996+EC997+EC998+ED996+ED997+ED998+EE996+EE997+EE998+EF996+EF997+EF998&gt;=16,Fixo/30*GI$4+(EC996+EC997+EC998+ED996+ED997+ED998+EE996+EE997+EE998+EF996+EF997-16)*Percapita/30*GI$4))))))</f>
        <v>0</v>
      </c>
      <c r="GJ996" s="177">
        <f>IF(C996=4,SUM(EG996+EG997+EG998+EI996+EI997+EI998)*Percapita/30*GJ$4+(EH996+EH997+EH998+EJ996+EJ997+EJ998)*Cadeirante/30*GJ$4,IF(C996=3,IF(EG999+EI999=10,Fixo/30*GJ$4+(EG996+EG997+EG998+EI996+EI997+EI998)*Percapita/30*GJ$4+(EH999+EJ999)*Cadeirante/30*GJ$4,IF(EG999+EI999&lt;=9,(EG999+EI999)*Crechee/30*GJ$4)+(EH999+EJ999)*Cadeirante/30*GJ$4+(EG996+EG997+EG998+EI996+EI997+EI998)*Percapita/30*GJ$4)+IF(EG999+EI999&gt;=11,Fixo/30*GJ$4+(EG999+EI999-10)*Crechee/30*GJ$4,0),IF(C996=2,IF(EH996+EH997+EH998+EH999+EJ996+EJ997+EJ998+EJ999=1,Cadeirante/30*GJ$4,IF(EH996+EH997+EH998+EH999+EJ996+EJ997+EJ998+EJ999=2,Fixo/30*GJ$4,IF(EH996+EH997+EH998+EH999+EJ996+EJ997+EJ998+EJ999&gt;2,Fixo/30*GJ$4+(EH996+EH997+EH998+EH999+EJ996+EJ997+EJ998+EJ999-2)*Cadeirante/30*GJ$4)))+(EG996+EG997+EG998+EI996+EI997+EI998)*Percapita/30*GJ$4+(EG999+EI999)*Crechee/30*GJ$4,IF(C996=1,IF(EG996+EG997+EG998+EH996+EH997+EH998+EI996+EI997+EI998+EJ996+EJ997+EJ998&lt;=15,(EG996+EG997+EG998+EI996+EI997+EI998)*Percapita/30*GJ$4,IF(EG996+EG997+EG998+EH996+EH997+EH998+EI996+EI997+EI998+EJ996+EJ997+EJ998&gt;=16,Fixo/30*GJ$4+(EG996+EG997+EG998+EH996+EH997+EH998+EI996+EI997+EI998+EJ996+EJ997-16)*Percapita/30*GJ$4))))))</f>
        <v>0</v>
      </c>
      <c r="GK996" s="178"/>
      <c r="GL996" s="103">
        <f t="shared" si="1110"/>
        <v>0</v>
      </c>
      <c r="GM996" s="124"/>
      <c r="GN996" s="104">
        <f>SUMIF(V996:V999,"&lt;0")*Cadeirante/30*GN$4+SUMIF(X996:X999,"&lt;0")*Cadeirante/30*GN$4</f>
        <v>0</v>
      </c>
      <c r="GO996" s="104">
        <f>SUMIF(Z996:Z999,"&lt;0")*Cadeirante/30*GO$4+SUMIF(AB996:AB999,"&lt;0")*Cadeirante/30*GO$4</f>
        <v>0</v>
      </c>
      <c r="GP996" s="104">
        <f>SUMIF(AD996:AD999,"&lt;0")*Cadeirante/30*GP$4+SUMIF(AF996:AF999,"&lt;0")*Cadeirante/30*GP$4</f>
        <v>0</v>
      </c>
      <c r="GQ996" s="104">
        <f>SUMIF(AH996:AH999,"&lt;0")*Cadeirante/30*GQ$4+SUMIF(AJ996:AJ999,"&lt;0")*Cadeirante/30*GQ$4</f>
        <v>0</v>
      </c>
      <c r="GR996" s="104">
        <f>SUMIF(AL996:AL999,"&lt;0")*Cadeirante/30*GR$4+SUMIF(AN996:AN999,"&lt;0")*Cadeirante/30*GR$4</f>
        <v>0</v>
      </c>
      <c r="GS996" s="104">
        <f>SUMIF(AP996:AP999,"&lt;0")*Cadeirante/30*GS$4+SUMIF(AR996:AR999,"&lt;0")*Cadeirante/30*GS$4</f>
        <v>0</v>
      </c>
      <c r="GT996" s="104">
        <f>SUMIF(AT996:AT999,"&lt;0")*Cadeirante/30*GT$4+SUMIF(AV996:AV999,"&lt;0")*Cadeirante/30*GT$4</f>
        <v>0</v>
      </c>
      <c r="GU996" s="104">
        <f>SUMIF(AX996:AX999,"&lt;0")*Cadeirante/30*GU$4+SUMIF(AZ996:AZ999,"&lt;0")*Cadeirante/30*GU$4</f>
        <v>0</v>
      </c>
      <c r="GV996" s="104">
        <f>SUMIF(BB996:BB999,"&lt;0")*Cadeirante/30*GV$4+SUMIF(BD996:BD999,"&lt;0")*Cadeirante/30*GV$4</f>
        <v>0</v>
      </c>
      <c r="GW996" s="104">
        <f>SUMIF(BF996:BF999,"&lt;0")*Cadeirante/30*GW$4+SUMIF(BH996:BH999,"&lt;0")*Cadeirante/30*GW$4</f>
        <v>0</v>
      </c>
      <c r="GX996" s="104">
        <f>SUMIF(BJ996:BJ999,"&lt;0")*Cadeirante/30*GX$4+SUMIF(BL996:BL999,"&lt;0")*Cadeirante/30*GX$4</f>
        <v>0</v>
      </c>
      <c r="GY996" s="104">
        <f>SUMIF(BN996:BN999,"&lt;0")*Cadeirante/30*GY$4+SUMIF(BP996:BP999,"&lt;0")*Cadeirante/30*GY$4</f>
        <v>0</v>
      </c>
      <c r="GZ996" s="104">
        <f>SUMIF(BR996:BR999,"&lt;0")*Cadeirante/30*GZ$4+SUMIF(BT996:BT999,"&lt;0")*Cadeirante/30*GZ$4</f>
        <v>0</v>
      </c>
      <c r="HA996" s="104">
        <f>SUMIF(BV996:BV999,"&lt;0")*Cadeirante/30*HA$4+SUMIF(BX996:BX999,"&lt;0")*Cadeirante/30*HA$4</f>
        <v>0</v>
      </c>
      <c r="HB996" s="104">
        <f>SUMIF(BZ996:BZ999,"&lt;0")*Cadeirante/30*HB$4+SUMIF(CB996:CB999,"&lt;0")*Cadeirante/30*HB$4</f>
        <v>0</v>
      </c>
      <c r="HC996" s="104">
        <f>SUMIF(CD996:CD999,"&lt;0")*Cadeirante/30*HC$4+SUMIF(CF996:CF999,"&lt;0")*Cadeirante/30*HC$4</f>
        <v>0</v>
      </c>
      <c r="HD996" s="104">
        <f>SUMIF(CH996:CH999,"&lt;0")*Cadeirante/30*HD$4+SUMIF(CJ996:CJ999,"&lt;0")*Cadeirante/30*HD$4</f>
        <v>0</v>
      </c>
      <c r="HE996" s="104">
        <f>SUMIF(CL996:CL999,"&lt;0")*Cadeirante/30*HE$4+SUMIF(CN996:CN999,"&lt;0")*Cadeirante/30*HE$4</f>
        <v>0</v>
      </c>
      <c r="HF996" s="104">
        <f>SUMIF(CP996:CP999,"&lt;0")*Cadeirante/30*HF$4+SUMIF(CR996:CR999,"&lt;0")*Cadeirante/30*HF$4</f>
        <v>0</v>
      </c>
      <c r="HG996" s="104">
        <f>SUMIF(CT996:CT999,"&lt;0")*Cadeirante/30*HG$4+SUMIF(CV996:CV999,"&lt;0")*Cadeirante/30*HG$4</f>
        <v>0</v>
      </c>
      <c r="HH996" s="104">
        <f>SUMIF(CX996:CX999,"&lt;0")*Cadeirante/30*HH$4+SUMIF(CZ996:CZ999,"&lt;0")*Cadeirante/30*HH$4</f>
        <v>0</v>
      </c>
      <c r="HI996" s="104">
        <f>SUMIF(DB996:DB999,"&lt;0")*Cadeirante/30*HI$4+SUMIF(DD996:DD999,"&lt;0")*Cadeirante/30*HI$4</f>
        <v>0</v>
      </c>
      <c r="HJ996" s="104">
        <f>SUMIF(DF996:DF999,"&lt;0")*Cadeirante/30*HJ$4+SUMIF(DH996:DH999,"&lt;0")*Cadeirante/30*HJ$4</f>
        <v>0</v>
      </c>
      <c r="HK996" s="104">
        <f>SUMIF(DJ996:DJ999,"&lt;0")*Cadeirante/30*HK$4+SUMIF(DL996:DL999,"&lt;0")*Cadeirante/30*HK$4</f>
        <v>0</v>
      </c>
      <c r="HL996" s="104">
        <f>SUMIF(DN996:DN999,"&lt;0")*Cadeirante/30*HL$4+SUMIF(DP996:DP999,"&lt;0")*Cadeirante/30*HL$4</f>
        <v>0</v>
      </c>
      <c r="HM996" s="104">
        <f>SUMIF(DR996:DR999,"&lt;0")*Cadeirante/30*HM$4+SUMIF(DT996:DT999,"&lt;0")*Cadeirante/30*HM$4</f>
        <v>0</v>
      </c>
      <c r="HN996" s="104">
        <f>SUMIF(DV996:DV999,"&lt;0")*Cadeirante/30*HN$4+SUMIF(DX996:DX999,"&lt;0")*Cadeirante/30*HN$4</f>
        <v>0</v>
      </c>
      <c r="HO996" s="104">
        <f>SUMIF(DZ996:DZ999,"&lt;0")*Cadeirante/30*HO$4+SUMIF(EB996:EB999,"&lt;0")*Cadeirante/30*HO$4</f>
        <v>0</v>
      </c>
      <c r="HP996" s="104">
        <f>SUMIF(ED996:ED999,"&lt;0")*Cadeirante/30*HP$4+SUMIF(EF996:EF999,"&lt;0")*Cadeirante/30*HP$4</f>
        <v>0</v>
      </c>
      <c r="HQ996" s="64"/>
      <c r="HR996" s="64"/>
      <c r="HS996" s="64"/>
      <c r="HT996" s="64"/>
      <c r="HU996" s="64"/>
      <c r="HV996" s="64"/>
      <c r="HW996" s="176">
        <v>17629.309999999998</v>
      </c>
      <c r="HX996" s="64"/>
      <c r="HY996" s="280">
        <f>IF(ISTEXT(EM996), VALUE(EM996), EM996)</f>
        <v>0</v>
      </c>
      <c r="HZ996" s="280">
        <f>IF(ISTEXT(EN996), VALUE(EN996), EN996)</f>
        <v>0</v>
      </c>
      <c r="IA996" s="280">
        <f>IF(ISTEXT(EO996), VALUE(EO996), EO996)</f>
        <v>0</v>
      </c>
      <c r="IB996" s="64" t="b">
        <f>HW996=FE996</f>
        <v>0</v>
      </c>
      <c r="IC996" s="64"/>
    </row>
    <row r="997" spans="1:237" s="106" customFormat="1" ht="22.5" customHeight="1" x14ac:dyDescent="0.25">
      <c r="A997" s="368" t="s">
        <v>4065</v>
      </c>
      <c r="B997" s="369" t="s">
        <v>4066</v>
      </c>
      <c r="C997" s="370" t="s">
        <v>3229</v>
      </c>
      <c r="D997" s="371" t="s">
        <v>4062</v>
      </c>
      <c r="E997" s="371" t="s">
        <v>4067</v>
      </c>
      <c r="F997" s="372" t="s">
        <v>3222</v>
      </c>
      <c r="G997" s="372" t="s">
        <v>3223</v>
      </c>
      <c r="H997" s="373" t="s">
        <v>261</v>
      </c>
      <c r="I997" s="374" t="s">
        <v>4068</v>
      </c>
      <c r="J997" s="421" t="s">
        <v>3337</v>
      </c>
      <c r="K997" s="421" t="s">
        <v>3230</v>
      </c>
      <c r="L997" s="329">
        <f>CONTINUA!BV997</f>
        <v>0</v>
      </c>
      <c r="M997" s="329">
        <f>CONTINUA!BW997</f>
        <v>0</v>
      </c>
      <c r="N997" s="657"/>
      <c r="O997" s="658" t="s">
        <v>4251</v>
      </c>
      <c r="P997" s="659" t="s">
        <v>206</v>
      </c>
      <c r="Q997" s="400"/>
      <c r="R997" s="401">
        <v>5</v>
      </c>
      <c r="S997" s="400"/>
      <c r="T997" s="401"/>
      <c r="U997" s="400"/>
      <c r="V997" s="401"/>
      <c r="W997" s="400"/>
      <c r="X997" s="401"/>
      <c r="Y997" s="400"/>
      <c r="Z997" s="401"/>
      <c r="AA997" s="400"/>
      <c r="AB997" s="401"/>
      <c r="AC997" s="400"/>
      <c r="AD997" s="401"/>
      <c r="AE997" s="400"/>
      <c r="AF997" s="401"/>
      <c r="AG997" s="400"/>
      <c r="AH997" s="401"/>
      <c r="AI997" s="400"/>
      <c r="AJ997" s="401"/>
      <c r="AK997" s="400"/>
      <c r="AL997" s="401"/>
      <c r="AM997" s="400"/>
      <c r="AN997" s="401"/>
      <c r="AO997" s="400"/>
      <c r="AP997" s="401"/>
      <c r="AQ997" s="400"/>
      <c r="AR997" s="401"/>
      <c r="AS997" s="400"/>
      <c r="AT997" s="401"/>
      <c r="AU997" s="400"/>
      <c r="AV997" s="401"/>
      <c r="AW997" s="400"/>
      <c r="AX997" s="401"/>
      <c r="AY997" s="400"/>
      <c r="AZ997" s="401"/>
      <c r="BA997" s="400"/>
      <c r="BB997" s="401"/>
      <c r="BC997" s="400"/>
      <c r="BD997" s="401"/>
      <c r="BE997" s="400"/>
      <c r="BF997" s="401"/>
      <c r="BG997" s="400"/>
      <c r="BH997" s="401"/>
      <c r="BI997" s="400"/>
      <c r="BJ997" s="401"/>
      <c r="BK997" s="400"/>
      <c r="BL997" s="401"/>
      <c r="BM997" s="400"/>
      <c r="BN997" s="401"/>
      <c r="BO997" s="400"/>
      <c r="BP997" s="401"/>
      <c r="BQ997" s="400"/>
      <c r="BR997" s="401"/>
      <c r="BS997" s="400"/>
      <c r="BT997" s="401"/>
      <c r="BU997" s="400"/>
      <c r="BV997" s="401"/>
      <c r="BW997" s="400"/>
      <c r="BX997" s="401"/>
      <c r="BY997" s="400"/>
      <c r="BZ997" s="401"/>
      <c r="CA997" s="400"/>
      <c r="CB997" s="401"/>
      <c r="CC997" s="400"/>
      <c r="CD997" s="401"/>
      <c r="CE997" s="400"/>
      <c r="CF997" s="401"/>
      <c r="CG997" s="400"/>
      <c r="CH997" s="401"/>
      <c r="CI997" s="400"/>
      <c r="CJ997" s="401"/>
      <c r="CK997" s="400"/>
      <c r="CL997" s="401"/>
      <c r="CM997" s="400"/>
      <c r="CN997" s="401"/>
      <c r="CO997" s="400"/>
      <c r="CP997" s="401"/>
      <c r="CQ997" s="400"/>
      <c r="CR997" s="401"/>
      <c r="CS997" s="400"/>
      <c r="CT997" s="401"/>
      <c r="CU997" s="400"/>
      <c r="CV997" s="401"/>
      <c r="CW997" s="400"/>
      <c r="CX997" s="401"/>
      <c r="CY997" s="400"/>
      <c r="CZ997" s="401"/>
      <c r="DA997" s="400"/>
      <c r="DB997" s="401"/>
      <c r="DC997" s="400"/>
      <c r="DD997" s="401"/>
      <c r="DE997" s="400"/>
      <c r="DF997" s="401"/>
      <c r="DG997" s="400"/>
      <c r="DH997" s="401"/>
      <c r="DI997" s="400"/>
      <c r="DJ997" s="401"/>
      <c r="DK997" s="400"/>
      <c r="DL997" s="401"/>
      <c r="DM997" s="400"/>
      <c r="DN997" s="401"/>
      <c r="DO997" s="400"/>
      <c r="DP997" s="401"/>
      <c r="DQ997" s="400"/>
      <c r="DR997" s="401"/>
      <c r="DS997" s="400"/>
      <c r="DT997" s="401"/>
      <c r="DU997" s="400"/>
      <c r="DV997" s="401"/>
      <c r="DW997" s="400"/>
      <c r="DX997" s="401"/>
      <c r="DY997" s="400"/>
      <c r="DZ997" s="401"/>
      <c r="EA997" s="400"/>
      <c r="EB997" s="401"/>
      <c r="EC997" s="400"/>
      <c r="ED997" s="401"/>
      <c r="EE997" s="400"/>
      <c r="EF997" s="401"/>
      <c r="EG997" s="400"/>
      <c r="EH997" s="401"/>
      <c r="EI997" s="400"/>
      <c r="EJ997" s="447"/>
      <c r="EK997" s="511"/>
      <c r="EL997" s="514"/>
      <c r="EM997" s="448"/>
      <c r="EN997" s="344"/>
      <c r="EO997" s="345"/>
      <c r="EP997" s="171">
        <f t="shared" si="1102"/>
        <v>0</v>
      </c>
      <c r="EQ997" s="171">
        <f t="shared" si="1103"/>
        <v>0</v>
      </c>
      <c r="ER997" s="171">
        <f t="shared" si="1104"/>
        <v>0</v>
      </c>
      <c r="ES997" s="171">
        <f t="shared" si="1105"/>
        <v>5</v>
      </c>
      <c r="ET997" s="171">
        <f t="shared" si="1106"/>
        <v>0</v>
      </c>
      <c r="EU997" s="171">
        <f t="shared" si="1107"/>
        <v>0</v>
      </c>
      <c r="EV997" s="172">
        <f t="shared" si="1108"/>
        <v>5</v>
      </c>
      <c r="EW997" s="173"/>
      <c r="EX997" s="248">
        <f t="shared" si="1135"/>
        <v>0</v>
      </c>
      <c r="EY997" s="174">
        <f>(L997*regular)+(M997*Cadeirantee)</f>
        <v>0</v>
      </c>
      <c r="EZ997" s="249">
        <f>SUMIF(FG997:GJ997,"&gt;0")</f>
        <v>0</v>
      </c>
      <c r="FA997" s="249">
        <f>SUMIF(FG997:GJ997,"&lt;0")+SUMIF(GN997:HP997,"&lt;0")</f>
        <v>0</v>
      </c>
      <c r="FB997" s="174">
        <v>0</v>
      </c>
      <c r="FC997" s="126">
        <f>N997*km*'VALORES TABELA'!$B$13</f>
        <v>0</v>
      </c>
      <c r="FD997" s="250">
        <f t="shared" ref="FD997:FD1000" si="1136">GL997</f>
        <v>0</v>
      </c>
      <c r="FE997" s="105"/>
      <c r="FF997" s="119"/>
      <c r="FG997" s="119"/>
      <c r="FH997" s="119"/>
      <c r="FI997" s="119"/>
      <c r="FJ997" s="119"/>
      <c r="FK997" s="119"/>
      <c r="FL997" s="119"/>
      <c r="FM997" s="119"/>
      <c r="FN997" s="119"/>
      <c r="FO997" s="119"/>
      <c r="FP997" s="119"/>
      <c r="FQ997" s="119"/>
      <c r="FR997" s="119"/>
      <c r="FS997" s="119"/>
      <c r="FT997" s="119"/>
      <c r="FU997" s="119"/>
      <c r="FV997" s="119"/>
      <c r="FW997" s="119"/>
      <c r="FX997" s="119"/>
      <c r="FY997" s="119"/>
      <c r="FZ997" s="119"/>
      <c r="GA997" s="119"/>
      <c r="GB997" s="119"/>
      <c r="GC997" s="119"/>
      <c r="GD997" s="119"/>
      <c r="GE997" s="119"/>
      <c r="GF997" s="119"/>
      <c r="GG997" s="119"/>
      <c r="GH997" s="119"/>
      <c r="GI997" s="119"/>
      <c r="GJ997" s="119"/>
      <c r="GK997" s="251"/>
      <c r="GL997" s="103">
        <f t="shared" si="1110"/>
        <v>0</v>
      </c>
      <c r="GM997" s="124"/>
      <c r="GN997" s="104"/>
      <c r="GO997" s="104"/>
      <c r="GP997" s="104"/>
      <c r="GQ997" s="104"/>
      <c r="GR997" s="104"/>
      <c r="GS997" s="104"/>
      <c r="GT997" s="104"/>
      <c r="GU997" s="104"/>
      <c r="GV997" s="104"/>
      <c r="GW997" s="104"/>
      <c r="GX997" s="104"/>
      <c r="GY997" s="104"/>
      <c r="GZ997" s="104"/>
      <c r="HA997" s="104"/>
      <c r="HB997" s="104"/>
      <c r="HC997" s="104"/>
      <c r="HD997" s="104"/>
      <c r="HE997" s="104"/>
      <c r="HF997" s="104"/>
      <c r="HG997" s="104"/>
      <c r="HH997" s="104"/>
      <c r="HI997" s="104"/>
      <c r="HJ997" s="104"/>
      <c r="HK997" s="104"/>
      <c r="HL997" s="104"/>
      <c r="HM997" s="104"/>
      <c r="HN997" s="104"/>
      <c r="HO997" s="104"/>
      <c r="HP997" s="104"/>
      <c r="HQ997" s="64"/>
      <c r="HR997" s="64"/>
      <c r="HS997" s="64"/>
      <c r="HT997" s="64"/>
      <c r="HU997" s="64"/>
      <c r="HV997" s="64"/>
      <c r="HW997" s="105"/>
      <c r="HX997" s="64"/>
      <c r="HY997" s="280">
        <f t="shared" ref="HY997:HY1000" si="1137">IF(ISTEXT(EM997), VALUE(EM997), EM997)</f>
        <v>0</v>
      </c>
      <c r="HZ997" s="280">
        <f t="shared" ref="HZ997:HZ1000" si="1138">IF(ISTEXT(EN997), VALUE(EN997), EN997)</f>
        <v>0</v>
      </c>
      <c r="IA997" s="280">
        <f t="shared" ref="IA997:IA1000" si="1139">IF(ISTEXT(EO997), VALUE(EO997), EO997)</f>
        <v>0</v>
      </c>
      <c r="IB997" s="64"/>
      <c r="IC997" s="64"/>
    </row>
    <row r="998" spans="1:237" s="106" customFormat="1" ht="22.5" customHeight="1" x14ac:dyDescent="0.25">
      <c r="A998" s="368" t="s">
        <v>4065</v>
      </c>
      <c r="B998" s="369" t="s">
        <v>4066</v>
      </c>
      <c r="C998" s="375" t="s">
        <v>3229</v>
      </c>
      <c r="D998" s="371" t="s">
        <v>4062</v>
      </c>
      <c r="E998" s="371" t="s">
        <v>4067</v>
      </c>
      <c r="F998" s="376" t="s">
        <v>3222</v>
      </c>
      <c r="G998" s="376" t="s">
        <v>3223</v>
      </c>
      <c r="H998" s="373" t="s">
        <v>261</v>
      </c>
      <c r="I998" s="374" t="s">
        <v>4068</v>
      </c>
      <c r="J998" s="421" t="s">
        <v>3337</v>
      </c>
      <c r="K998" s="422" t="s">
        <v>3231</v>
      </c>
      <c r="L998" s="329">
        <f>CONTINUA!BV998</f>
        <v>0</v>
      </c>
      <c r="M998" s="329">
        <f>CONTINUA!BW998</f>
        <v>0</v>
      </c>
      <c r="N998" s="657"/>
      <c r="O998" s="658" t="s">
        <v>4251</v>
      </c>
      <c r="P998" s="659" t="s">
        <v>206</v>
      </c>
      <c r="Q998" s="400"/>
      <c r="R998" s="401"/>
      <c r="S998" s="400"/>
      <c r="T998" s="401"/>
      <c r="U998" s="400"/>
      <c r="V998" s="401"/>
      <c r="W998" s="400"/>
      <c r="X998" s="401"/>
      <c r="Y998" s="400"/>
      <c r="Z998" s="401"/>
      <c r="AA998" s="400"/>
      <c r="AB998" s="401"/>
      <c r="AC998" s="400"/>
      <c r="AD998" s="401"/>
      <c r="AE998" s="400"/>
      <c r="AF998" s="401"/>
      <c r="AG998" s="400"/>
      <c r="AH998" s="401"/>
      <c r="AI998" s="400"/>
      <c r="AJ998" s="401"/>
      <c r="AK998" s="400"/>
      <c r="AL998" s="401"/>
      <c r="AM998" s="400"/>
      <c r="AN998" s="401"/>
      <c r="AO998" s="400"/>
      <c r="AP998" s="401"/>
      <c r="AQ998" s="400"/>
      <c r="AR998" s="401"/>
      <c r="AS998" s="400"/>
      <c r="AT998" s="401"/>
      <c r="AU998" s="400"/>
      <c r="AV998" s="401"/>
      <c r="AW998" s="400"/>
      <c r="AX998" s="401"/>
      <c r="AY998" s="400"/>
      <c r="AZ998" s="401"/>
      <c r="BA998" s="400"/>
      <c r="BB998" s="401"/>
      <c r="BC998" s="400"/>
      <c r="BD998" s="401"/>
      <c r="BE998" s="400"/>
      <c r="BF998" s="401"/>
      <c r="BG998" s="400"/>
      <c r="BH998" s="401"/>
      <c r="BI998" s="400"/>
      <c r="BJ998" s="401"/>
      <c r="BK998" s="400"/>
      <c r="BL998" s="401"/>
      <c r="BM998" s="400"/>
      <c r="BN998" s="401"/>
      <c r="BO998" s="400"/>
      <c r="BP998" s="401"/>
      <c r="BQ998" s="400"/>
      <c r="BR998" s="401"/>
      <c r="BS998" s="400"/>
      <c r="BT998" s="401"/>
      <c r="BU998" s="400"/>
      <c r="BV998" s="401"/>
      <c r="BW998" s="400"/>
      <c r="BX998" s="401"/>
      <c r="BY998" s="400"/>
      <c r="BZ998" s="401"/>
      <c r="CA998" s="400"/>
      <c r="CB998" s="401"/>
      <c r="CC998" s="400"/>
      <c r="CD998" s="401"/>
      <c r="CE998" s="400"/>
      <c r="CF998" s="401"/>
      <c r="CG998" s="400"/>
      <c r="CH998" s="401"/>
      <c r="CI998" s="400"/>
      <c r="CJ998" s="401"/>
      <c r="CK998" s="400"/>
      <c r="CL998" s="401"/>
      <c r="CM998" s="400"/>
      <c r="CN998" s="401"/>
      <c r="CO998" s="400"/>
      <c r="CP998" s="401"/>
      <c r="CQ998" s="400"/>
      <c r="CR998" s="401"/>
      <c r="CS998" s="400"/>
      <c r="CT998" s="401"/>
      <c r="CU998" s="400"/>
      <c r="CV998" s="401"/>
      <c r="CW998" s="400"/>
      <c r="CX998" s="401"/>
      <c r="CY998" s="400"/>
      <c r="CZ998" s="401"/>
      <c r="DA998" s="400"/>
      <c r="DB998" s="401"/>
      <c r="DC998" s="400"/>
      <c r="DD998" s="401"/>
      <c r="DE998" s="400"/>
      <c r="DF998" s="401"/>
      <c r="DG998" s="400"/>
      <c r="DH998" s="401"/>
      <c r="DI998" s="400"/>
      <c r="DJ998" s="401"/>
      <c r="DK998" s="400"/>
      <c r="DL998" s="401"/>
      <c r="DM998" s="400"/>
      <c r="DN998" s="401"/>
      <c r="DO998" s="400"/>
      <c r="DP998" s="401"/>
      <c r="DQ998" s="400"/>
      <c r="DR998" s="401"/>
      <c r="DS998" s="400"/>
      <c r="DT998" s="401"/>
      <c r="DU998" s="400"/>
      <c r="DV998" s="401"/>
      <c r="DW998" s="400"/>
      <c r="DX998" s="401"/>
      <c r="DY998" s="400"/>
      <c r="DZ998" s="401"/>
      <c r="EA998" s="400"/>
      <c r="EB998" s="401"/>
      <c r="EC998" s="400"/>
      <c r="ED998" s="401"/>
      <c r="EE998" s="400"/>
      <c r="EF998" s="401"/>
      <c r="EG998" s="400"/>
      <c r="EH998" s="401"/>
      <c r="EI998" s="400"/>
      <c r="EJ998" s="447"/>
      <c r="EK998" s="511"/>
      <c r="EL998" s="514"/>
      <c r="EM998" s="448"/>
      <c r="EN998" s="344"/>
      <c r="EO998" s="345"/>
      <c r="EP998" s="171">
        <f t="shared" si="1102"/>
        <v>0</v>
      </c>
      <c r="EQ998" s="171">
        <f t="shared" si="1103"/>
        <v>0</v>
      </c>
      <c r="ER998" s="171">
        <f t="shared" si="1104"/>
        <v>0</v>
      </c>
      <c r="ES998" s="171">
        <f t="shared" si="1105"/>
        <v>0</v>
      </c>
      <c r="ET998" s="171">
        <f t="shared" si="1106"/>
        <v>0</v>
      </c>
      <c r="EU998" s="171">
        <f t="shared" si="1107"/>
        <v>0</v>
      </c>
      <c r="EV998" s="172">
        <f t="shared" si="1108"/>
        <v>0</v>
      </c>
      <c r="EW998" s="125"/>
      <c r="EX998" s="248">
        <f t="shared" si="1135"/>
        <v>0</v>
      </c>
      <c r="EY998" s="174">
        <f>(L998*regular)+(M998*Cadeirantee)</f>
        <v>0</v>
      </c>
      <c r="EZ998" s="249">
        <f>SUMIF(FG998:GJ998,"&gt;0")</f>
        <v>0</v>
      </c>
      <c r="FA998" s="249">
        <f>SUMIF(FG998:GJ998,"&lt;0")+SUMIF(GN998:HP998,"&lt;0")</f>
        <v>0</v>
      </c>
      <c r="FB998" s="174">
        <v>0</v>
      </c>
      <c r="FC998" s="126">
        <f>N998*km*'VALORES TABELA'!$B$13</f>
        <v>0</v>
      </c>
      <c r="FD998" s="250">
        <f t="shared" si="1136"/>
        <v>0</v>
      </c>
      <c r="FE998" s="105"/>
      <c r="FF998" s="108"/>
      <c r="FG998" s="108"/>
      <c r="FH998" s="108"/>
      <c r="FI998" s="108"/>
      <c r="FJ998" s="108"/>
      <c r="FK998" s="108"/>
      <c r="FL998" s="108"/>
      <c r="FM998" s="108"/>
      <c r="FN998" s="108"/>
      <c r="FO998" s="108"/>
      <c r="FP998" s="108"/>
      <c r="FQ998" s="108"/>
      <c r="FR998" s="108"/>
      <c r="FS998" s="108"/>
      <c r="FT998" s="108"/>
      <c r="FU998" s="108"/>
      <c r="FV998" s="108"/>
      <c r="FW998" s="108"/>
      <c r="FX998" s="108"/>
      <c r="FY998" s="108"/>
      <c r="FZ998" s="108"/>
      <c r="GA998" s="108"/>
      <c r="GB998" s="108"/>
      <c r="GC998" s="108"/>
      <c r="GD998" s="108"/>
      <c r="GE998" s="108"/>
      <c r="GF998" s="108"/>
      <c r="GG998" s="108"/>
      <c r="GH998" s="108"/>
      <c r="GI998" s="108"/>
      <c r="GJ998" s="108"/>
      <c r="GK998" s="251"/>
      <c r="GL998" s="103">
        <f t="shared" si="1110"/>
        <v>0</v>
      </c>
      <c r="GM998" s="124"/>
      <c r="GN998" s="104"/>
      <c r="GO998" s="104"/>
      <c r="GP998" s="104"/>
      <c r="GQ998" s="104"/>
      <c r="GR998" s="104"/>
      <c r="GS998" s="104"/>
      <c r="GT998" s="104"/>
      <c r="GU998" s="104"/>
      <c r="GV998" s="104"/>
      <c r="GW998" s="104"/>
      <c r="GX998" s="104"/>
      <c r="GY998" s="104"/>
      <c r="GZ998" s="104"/>
      <c r="HA998" s="104"/>
      <c r="HB998" s="104"/>
      <c r="HC998" s="104"/>
      <c r="HD998" s="104"/>
      <c r="HE998" s="104"/>
      <c r="HF998" s="104"/>
      <c r="HG998" s="104"/>
      <c r="HH998" s="104"/>
      <c r="HI998" s="104"/>
      <c r="HJ998" s="104"/>
      <c r="HK998" s="104"/>
      <c r="HL998" s="104"/>
      <c r="HM998" s="104"/>
      <c r="HN998" s="104"/>
      <c r="HO998" s="104"/>
      <c r="HP998" s="104"/>
      <c r="HQ998" s="64"/>
      <c r="HR998" s="64"/>
      <c r="HS998" s="64"/>
      <c r="HT998" s="64"/>
      <c r="HU998" s="64"/>
      <c r="HV998" s="64"/>
      <c r="HW998" s="105"/>
      <c r="HX998" s="64"/>
      <c r="HY998" s="280">
        <f t="shared" si="1137"/>
        <v>0</v>
      </c>
      <c r="HZ998" s="280">
        <f t="shared" si="1138"/>
        <v>0</v>
      </c>
      <c r="IA998" s="280">
        <f t="shared" si="1139"/>
        <v>0</v>
      </c>
      <c r="IB998" s="64"/>
      <c r="IC998" s="64"/>
    </row>
    <row r="999" spans="1:237" s="106" customFormat="1" ht="22.5" customHeight="1" x14ac:dyDescent="0.25">
      <c r="A999" s="368" t="s">
        <v>4065</v>
      </c>
      <c r="B999" s="369" t="s">
        <v>4066</v>
      </c>
      <c r="C999" s="375" t="s">
        <v>3229</v>
      </c>
      <c r="D999" s="371" t="s">
        <v>4062</v>
      </c>
      <c r="E999" s="371" t="s">
        <v>4067</v>
      </c>
      <c r="F999" s="376" t="s">
        <v>3222</v>
      </c>
      <c r="G999" s="376" t="s">
        <v>3223</v>
      </c>
      <c r="H999" s="373" t="s">
        <v>261</v>
      </c>
      <c r="I999" s="374" t="s">
        <v>4068</v>
      </c>
      <c r="J999" s="421" t="s">
        <v>3337</v>
      </c>
      <c r="K999" s="423" t="s">
        <v>3232</v>
      </c>
      <c r="L999" s="329">
        <f>CONTINUA!BV999</f>
        <v>0</v>
      </c>
      <c r="M999" s="329">
        <f>CONTINUA!BW999</f>
        <v>0</v>
      </c>
      <c r="N999" s="657"/>
      <c r="O999" s="658" t="s">
        <v>4251</v>
      </c>
      <c r="P999" s="659" t="s">
        <v>206</v>
      </c>
      <c r="Q999" s="400"/>
      <c r="R999" s="401"/>
      <c r="S999" s="400"/>
      <c r="T999" s="401"/>
      <c r="U999" s="400"/>
      <c r="V999" s="401"/>
      <c r="W999" s="400"/>
      <c r="X999" s="401"/>
      <c r="Y999" s="400"/>
      <c r="Z999" s="401"/>
      <c r="AA999" s="400"/>
      <c r="AB999" s="401"/>
      <c r="AC999" s="400"/>
      <c r="AD999" s="401"/>
      <c r="AE999" s="400"/>
      <c r="AF999" s="401"/>
      <c r="AG999" s="400"/>
      <c r="AH999" s="401"/>
      <c r="AI999" s="400"/>
      <c r="AJ999" s="401"/>
      <c r="AK999" s="400"/>
      <c r="AL999" s="401"/>
      <c r="AM999" s="400"/>
      <c r="AN999" s="401"/>
      <c r="AO999" s="400"/>
      <c r="AP999" s="401"/>
      <c r="AQ999" s="400"/>
      <c r="AR999" s="401"/>
      <c r="AS999" s="400"/>
      <c r="AT999" s="401"/>
      <c r="AU999" s="400"/>
      <c r="AV999" s="401"/>
      <c r="AW999" s="400"/>
      <c r="AX999" s="401"/>
      <c r="AY999" s="400"/>
      <c r="AZ999" s="401"/>
      <c r="BA999" s="400"/>
      <c r="BB999" s="401"/>
      <c r="BC999" s="400"/>
      <c r="BD999" s="401"/>
      <c r="BE999" s="400"/>
      <c r="BF999" s="401"/>
      <c r="BG999" s="400"/>
      <c r="BH999" s="401"/>
      <c r="BI999" s="400"/>
      <c r="BJ999" s="401"/>
      <c r="BK999" s="400"/>
      <c r="BL999" s="401"/>
      <c r="BM999" s="400"/>
      <c r="BN999" s="401"/>
      <c r="BO999" s="400"/>
      <c r="BP999" s="401"/>
      <c r="BQ999" s="400"/>
      <c r="BR999" s="401"/>
      <c r="BS999" s="400"/>
      <c r="BT999" s="401"/>
      <c r="BU999" s="400"/>
      <c r="BV999" s="401"/>
      <c r="BW999" s="400"/>
      <c r="BX999" s="401"/>
      <c r="BY999" s="400"/>
      <c r="BZ999" s="401"/>
      <c r="CA999" s="400"/>
      <c r="CB999" s="401"/>
      <c r="CC999" s="400"/>
      <c r="CD999" s="401"/>
      <c r="CE999" s="400"/>
      <c r="CF999" s="401"/>
      <c r="CG999" s="400"/>
      <c r="CH999" s="401"/>
      <c r="CI999" s="400"/>
      <c r="CJ999" s="401"/>
      <c r="CK999" s="400"/>
      <c r="CL999" s="401"/>
      <c r="CM999" s="400"/>
      <c r="CN999" s="401"/>
      <c r="CO999" s="400"/>
      <c r="CP999" s="401"/>
      <c r="CQ999" s="400"/>
      <c r="CR999" s="401"/>
      <c r="CS999" s="400"/>
      <c r="CT999" s="401"/>
      <c r="CU999" s="400"/>
      <c r="CV999" s="401"/>
      <c r="CW999" s="400"/>
      <c r="CX999" s="401"/>
      <c r="CY999" s="400"/>
      <c r="CZ999" s="401"/>
      <c r="DA999" s="400"/>
      <c r="DB999" s="401"/>
      <c r="DC999" s="400"/>
      <c r="DD999" s="401"/>
      <c r="DE999" s="400"/>
      <c r="DF999" s="401"/>
      <c r="DG999" s="400"/>
      <c r="DH999" s="401"/>
      <c r="DI999" s="400"/>
      <c r="DJ999" s="401"/>
      <c r="DK999" s="400"/>
      <c r="DL999" s="401"/>
      <c r="DM999" s="400"/>
      <c r="DN999" s="401"/>
      <c r="DO999" s="400"/>
      <c r="DP999" s="401"/>
      <c r="DQ999" s="400"/>
      <c r="DR999" s="401"/>
      <c r="DS999" s="400"/>
      <c r="DT999" s="401"/>
      <c r="DU999" s="400"/>
      <c r="DV999" s="401"/>
      <c r="DW999" s="400"/>
      <c r="DX999" s="401"/>
      <c r="DY999" s="400"/>
      <c r="DZ999" s="401"/>
      <c r="EA999" s="400"/>
      <c r="EB999" s="401"/>
      <c r="EC999" s="400"/>
      <c r="ED999" s="401"/>
      <c r="EE999" s="400"/>
      <c r="EF999" s="401"/>
      <c r="EG999" s="400"/>
      <c r="EH999" s="401"/>
      <c r="EI999" s="400"/>
      <c r="EJ999" s="447"/>
      <c r="EK999" s="511"/>
      <c r="EL999" s="514"/>
      <c r="EM999" s="448"/>
      <c r="EN999" s="344"/>
      <c r="EO999" s="345"/>
      <c r="EP999" s="171">
        <f t="shared" si="1102"/>
        <v>0</v>
      </c>
      <c r="EQ999" s="171">
        <f t="shared" si="1103"/>
        <v>0</v>
      </c>
      <c r="ER999" s="171">
        <f t="shared" si="1104"/>
        <v>0</v>
      </c>
      <c r="ES999" s="171">
        <f t="shared" si="1105"/>
        <v>0</v>
      </c>
      <c r="ET999" s="171">
        <f t="shared" si="1106"/>
        <v>0</v>
      </c>
      <c r="EU999" s="171">
        <f t="shared" si="1107"/>
        <v>0</v>
      </c>
      <c r="EV999" s="172">
        <f t="shared" si="1108"/>
        <v>0</v>
      </c>
      <c r="EW999" s="127"/>
      <c r="EX999" s="248">
        <f t="shared" si="1135"/>
        <v>0</v>
      </c>
      <c r="EY999" s="174">
        <f>(L999*regular)+(M999*Cadeirantee)</f>
        <v>0</v>
      </c>
      <c r="EZ999" s="249">
        <f>SUMIF(FG999:GJ999,"&gt;0")</f>
        <v>0</v>
      </c>
      <c r="FA999" s="249">
        <f>SUMIF(FG999:GJ999,"&lt;0")+SUMIF(GN999:HP999,"&lt;0")</f>
        <v>0</v>
      </c>
      <c r="FB999" s="174">
        <v>0</v>
      </c>
      <c r="FC999" s="126">
        <f>N999*km*'VALORES TABELA'!$B$13</f>
        <v>0</v>
      </c>
      <c r="FD999" s="250">
        <f t="shared" si="1136"/>
        <v>0</v>
      </c>
      <c r="FE999" s="105"/>
      <c r="FF999" s="118"/>
      <c r="FG999" s="118"/>
      <c r="FH999" s="118"/>
      <c r="FI999" s="118"/>
      <c r="FJ999" s="118"/>
      <c r="FK999" s="118"/>
      <c r="FL999" s="118"/>
      <c r="FM999" s="118"/>
      <c r="FN999" s="118"/>
      <c r="FO999" s="118"/>
      <c r="FP999" s="118"/>
      <c r="FQ999" s="118"/>
      <c r="FR999" s="118"/>
      <c r="FS999" s="118"/>
      <c r="FT999" s="118"/>
      <c r="FU999" s="118"/>
      <c r="FV999" s="118"/>
      <c r="FW999" s="118"/>
      <c r="FX999" s="118"/>
      <c r="FY999" s="118"/>
      <c r="FZ999" s="118"/>
      <c r="GA999" s="118"/>
      <c r="GB999" s="118"/>
      <c r="GC999" s="118"/>
      <c r="GD999" s="118"/>
      <c r="GE999" s="118"/>
      <c r="GF999" s="118"/>
      <c r="GG999" s="118"/>
      <c r="GH999" s="118"/>
      <c r="GI999" s="118"/>
      <c r="GJ999" s="118"/>
      <c r="GK999" s="252"/>
      <c r="GL999" s="103">
        <f t="shared" si="1110"/>
        <v>0</v>
      </c>
      <c r="GM999" s="124"/>
      <c r="GN999" s="104"/>
      <c r="GO999" s="104"/>
      <c r="GP999" s="104"/>
      <c r="GQ999" s="104"/>
      <c r="GR999" s="104"/>
      <c r="GS999" s="104"/>
      <c r="GT999" s="104"/>
      <c r="GU999" s="104"/>
      <c r="GV999" s="104"/>
      <c r="GW999" s="104"/>
      <c r="GX999" s="104"/>
      <c r="GY999" s="104"/>
      <c r="GZ999" s="104"/>
      <c r="HA999" s="104"/>
      <c r="HB999" s="104"/>
      <c r="HC999" s="104"/>
      <c r="HD999" s="104"/>
      <c r="HE999" s="104"/>
      <c r="HF999" s="104"/>
      <c r="HG999" s="104"/>
      <c r="HH999" s="104"/>
      <c r="HI999" s="104"/>
      <c r="HJ999" s="104"/>
      <c r="HK999" s="104"/>
      <c r="HL999" s="104"/>
      <c r="HM999" s="104"/>
      <c r="HN999" s="104"/>
      <c r="HO999" s="104"/>
      <c r="HP999" s="104"/>
      <c r="HQ999" s="64"/>
      <c r="HR999" s="65"/>
      <c r="HS999" s="65"/>
      <c r="HT999" s="65"/>
      <c r="HU999" s="65"/>
      <c r="HV999" s="65"/>
      <c r="HW999" s="105"/>
      <c r="HX999" s="65"/>
      <c r="HY999" s="280">
        <f t="shared" si="1137"/>
        <v>0</v>
      </c>
      <c r="HZ999" s="280">
        <f t="shared" si="1138"/>
        <v>0</v>
      </c>
      <c r="IA999" s="280">
        <f t="shared" si="1139"/>
        <v>0</v>
      </c>
      <c r="IB999" s="65"/>
      <c r="IC999" s="65"/>
    </row>
    <row r="1000" spans="1:237" s="106" customFormat="1" ht="22.5" customHeight="1" thickBot="1" x14ac:dyDescent="0.3">
      <c r="A1000" s="377" t="s">
        <v>4065</v>
      </c>
      <c r="B1000" s="378" t="s">
        <v>4066</v>
      </c>
      <c r="C1000" s="379" t="s">
        <v>3229</v>
      </c>
      <c r="D1000" s="380" t="s">
        <v>4062</v>
      </c>
      <c r="E1000" s="380" t="s">
        <v>4067</v>
      </c>
      <c r="F1000" s="381" t="s">
        <v>3222</v>
      </c>
      <c r="G1000" s="381" t="s">
        <v>3223</v>
      </c>
      <c r="H1000" s="382" t="s">
        <v>261</v>
      </c>
      <c r="I1000" s="383" t="s">
        <v>4068</v>
      </c>
      <c r="J1000" s="421" t="s">
        <v>3337</v>
      </c>
      <c r="K1000" s="424" t="s">
        <v>60</v>
      </c>
      <c r="L1000" s="329">
        <f>CONTINUA!BV1000</f>
        <v>0</v>
      </c>
      <c r="M1000" s="329">
        <f>CONTINUA!BW1000</f>
        <v>0</v>
      </c>
      <c r="N1000" s="657"/>
      <c r="O1000" s="658" t="s">
        <v>4251</v>
      </c>
      <c r="P1000" s="659" t="s">
        <v>206</v>
      </c>
      <c r="Q1000" s="400"/>
      <c r="R1000" s="401"/>
      <c r="S1000" s="400"/>
      <c r="T1000" s="401"/>
      <c r="U1000" s="400"/>
      <c r="V1000" s="401"/>
      <c r="W1000" s="400"/>
      <c r="X1000" s="401"/>
      <c r="Y1000" s="400"/>
      <c r="Z1000" s="401"/>
      <c r="AA1000" s="400"/>
      <c r="AB1000" s="401"/>
      <c r="AC1000" s="400"/>
      <c r="AD1000" s="401"/>
      <c r="AE1000" s="400"/>
      <c r="AF1000" s="401"/>
      <c r="AG1000" s="400"/>
      <c r="AH1000" s="401"/>
      <c r="AI1000" s="400"/>
      <c r="AJ1000" s="401"/>
      <c r="AK1000" s="400"/>
      <c r="AL1000" s="401"/>
      <c r="AM1000" s="400"/>
      <c r="AN1000" s="401"/>
      <c r="AO1000" s="400"/>
      <c r="AP1000" s="401"/>
      <c r="AQ1000" s="400"/>
      <c r="AR1000" s="401"/>
      <c r="AS1000" s="400"/>
      <c r="AT1000" s="401"/>
      <c r="AU1000" s="400"/>
      <c r="AV1000" s="401"/>
      <c r="AW1000" s="400"/>
      <c r="AX1000" s="401"/>
      <c r="AY1000" s="400"/>
      <c r="AZ1000" s="401"/>
      <c r="BA1000" s="400"/>
      <c r="BB1000" s="401"/>
      <c r="BC1000" s="400"/>
      <c r="BD1000" s="401"/>
      <c r="BE1000" s="400"/>
      <c r="BF1000" s="401"/>
      <c r="BG1000" s="400"/>
      <c r="BH1000" s="401"/>
      <c r="BI1000" s="400"/>
      <c r="BJ1000" s="401"/>
      <c r="BK1000" s="400"/>
      <c r="BL1000" s="401"/>
      <c r="BM1000" s="400"/>
      <c r="BN1000" s="401"/>
      <c r="BO1000" s="400"/>
      <c r="BP1000" s="401"/>
      <c r="BQ1000" s="400"/>
      <c r="BR1000" s="401"/>
      <c r="BS1000" s="400"/>
      <c r="BT1000" s="401"/>
      <c r="BU1000" s="400"/>
      <c r="BV1000" s="401"/>
      <c r="BW1000" s="400"/>
      <c r="BX1000" s="401"/>
      <c r="BY1000" s="400"/>
      <c r="BZ1000" s="401"/>
      <c r="CA1000" s="400"/>
      <c r="CB1000" s="401"/>
      <c r="CC1000" s="400"/>
      <c r="CD1000" s="401"/>
      <c r="CE1000" s="400"/>
      <c r="CF1000" s="401"/>
      <c r="CG1000" s="400"/>
      <c r="CH1000" s="401"/>
      <c r="CI1000" s="400"/>
      <c r="CJ1000" s="401"/>
      <c r="CK1000" s="400"/>
      <c r="CL1000" s="401"/>
      <c r="CM1000" s="400"/>
      <c r="CN1000" s="401"/>
      <c r="CO1000" s="400"/>
      <c r="CP1000" s="401"/>
      <c r="CQ1000" s="400"/>
      <c r="CR1000" s="401"/>
      <c r="CS1000" s="400"/>
      <c r="CT1000" s="401"/>
      <c r="CU1000" s="400"/>
      <c r="CV1000" s="401"/>
      <c r="CW1000" s="400"/>
      <c r="CX1000" s="401"/>
      <c r="CY1000" s="400"/>
      <c r="CZ1000" s="401"/>
      <c r="DA1000" s="400"/>
      <c r="DB1000" s="401"/>
      <c r="DC1000" s="400"/>
      <c r="DD1000" s="401"/>
      <c r="DE1000" s="400"/>
      <c r="DF1000" s="401"/>
      <c r="DG1000" s="400"/>
      <c r="DH1000" s="401"/>
      <c r="DI1000" s="400"/>
      <c r="DJ1000" s="401"/>
      <c r="DK1000" s="400"/>
      <c r="DL1000" s="401"/>
      <c r="DM1000" s="400"/>
      <c r="DN1000" s="401"/>
      <c r="DO1000" s="400"/>
      <c r="DP1000" s="401"/>
      <c r="DQ1000" s="400"/>
      <c r="DR1000" s="401"/>
      <c r="DS1000" s="400"/>
      <c r="DT1000" s="401"/>
      <c r="DU1000" s="400"/>
      <c r="DV1000" s="401"/>
      <c r="DW1000" s="400"/>
      <c r="DX1000" s="401"/>
      <c r="DY1000" s="400"/>
      <c r="DZ1000" s="401"/>
      <c r="EA1000" s="400"/>
      <c r="EB1000" s="401"/>
      <c r="EC1000" s="400"/>
      <c r="ED1000" s="401"/>
      <c r="EE1000" s="400"/>
      <c r="EF1000" s="401"/>
      <c r="EG1000" s="400"/>
      <c r="EH1000" s="401"/>
      <c r="EI1000" s="400"/>
      <c r="EJ1000" s="447"/>
      <c r="EK1000" s="512"/>
      <c r="EL1000" s="515"/>
      <c r="EM1000" s="450"/>
      <c r="EN1000" s="348"/>
      <c r="EO1000" s="348"/>
      <c r="EP1000" s="179">
        <f t="shared" si="1102"/>
        <v>0</v>
      </c>
      <c r="EQ1000" s="179">
        <f t="shared" si="1103"/>
        <v>0</v>
      </c>
      <c r="ER1000" s="179">
        <f t="shared" si="1104"/>
        <v>0</v>
      </c>
      <c r="ES1000" s="179">
        <f t="shared" si="1105"/>
        <v>0</v>
      </c>
      <c r="ET1000" s="179">
        <f t="shared" si="1106"/>
        <v>0</v>
      </c>
      <c r="EU1000" s="179">
        <f t="shared" si="1107"/>
        <v>0</v>
      </c>
      <c r="EV1000" s="172">
        <f t="shared" si="1108"/>
        <v>0</v>
      </c>
      <c r="EW1000" s="253"/>
      <c r="EX1000" s="254">
        <v>0</v>
      </c>
      <c r="EY1000" s="180">
        <v>0</v>
      </c>
      <c r="EZ1000" s="255">
        <v>0</v>
      </c>
      <c r="FA1000" s="255">
        <v>0</v>
      </c>
      <c r="FB1000" s="180">
        <f>SUM(FF1000:GI1000)/2</f>
        <v>0</v>
      </c>
      <c r="FC1000" s="256">
        <f>N1000*km*'VALORES TABELA'!$B$13</f>
        <v>0</v>
      </c>
      <c r="FD1000" s="250">
        <f t="shared" si="1136"/>
        <v>0</v>
      </c>
      <c r="FE1000" s="257"/>
      <c r="FF1000" s="181">
        <f>((Q1000+S1000)*Percapita)+((R1000+T1000)*Cadeirante)</f>
        <v>0</v>
      </c>
      <c r="FG1000" s="181">
        <f>((U1000+W1000)*Percapita/30*FG$4)+((V1000+X1000)*Cadeirante/30*FG$4)</f>
        <v>0</v>
      </c>
      <c r="FH1000" s="181">
        <f>((Y1000+AA1000)*Percapita/30*FH$4)+((Z1000+AB1000)*Cadeirante/30*FH$4)</f>
        <v>0</v>
      </c>
      <c r="FI1000" s="181">
        <f>((AC1000+AE1000)*Percapita/30*FI$4)+((AD1000+AF1000)*Cadeirante/30*FI$4)</f>
        <v>0</v>
      </c>
      <c r="FJ1000" s="181">
        <f>((AG1000+AI1000)*Percapita/30*FJ$4)+((AH1000+AJ1000)*Cadeirante/30*FJ$4)</f>
        <v>0</v>
      </c>
      <c r="FK1000" s="181">
        <f>((AK1000+AM1000)*Percapita/30*FK$4)+((AL1000+AN1000)*Cadeirante/30*FK$4)</f>
        <v>0</v>
      </c>
      <c r="FL1000" s="181">
        <f>((AO1000+AQ1000)*Percapita/30*FL$4)+((AP1000+AR1000)*Cadeirante/30*FL$4)</f>
        <v>0</v>
      </c>
      <c r="FM1000" s="181">
        <f>((AS1000+AU1000)*Percapita/30*FM$4)+((AT1000+AV1000)*Cadeirante/30*FM$4)</f>
        <v>0</v>
      </c>
      <c r="FN1000" s="181">
        <f>((AW1000+AY1000)*Percapita/30*FN$4)+((AX1000+AZ1000)*Cadeirante/30*FN$4)</f>
        <v>0</v>
      </c>
      <c r="FO1000" s="181">
        <f>((BA1000+BC1000)*Percapita/30*FO$4)+((BB1000+BD1000)*Cadeirante/30*FO$4)</f>
        <v>0</v>
      </c>
      <c r="FP1000" s="181">
        <f>((BE1000+BG1000)*Percapita/30*FP$4)+((BF1000+BH1000)*Cadeirante/30*FP$4)</f>
        <v>0</v>
      </c>
      <c r="FQ1000" s="181">
        <f>((BI1000+BK1000)*Percapita/30*FQ$4)+((BJ1000+BL1000)*Cadeirante/30*FQ$4)</f>
        <v>0</v>
      </c>
      <c r="FR1000" s="181">
        <f>((BM1000+BO1000)*Percapita/30*FR$4)+((BN1000+BP1000)*Cadeirante/30*FR$4)</f>
        <v>0</v>
      </c>
      <c r="FS1000" s="181">
        <f>((BQ1000+BS1000)*Percapita/30*FS$4)+((BR1000+BT1000)*Cadeirante/30*FS$4)</f>
        <v>0</v>
      </c>
      <c r="FT1000" s="181">
        <f>((BU1000+BW1000)*Percapita/30*FT$4)+((BV1000+BX1000)*Cadeirante/30*FT$4)</f>
        <v>0</v>
      </c>
      <c r="FU1000" s="181">
        <f>((BY1000+CA1000)*Percapita/30*FU$4)+((BZ1000+CB1000)*Cadeirante/30*FU$4)</f>
        <v>0</v>
      </c>
      <c r="FV1000" s="181">
        <f>((CC1000+CE1000)*Percapita/30*FV$4)+((CD1000+CF1000)*Cadeirante/30*FV$4)</f>
        <v>0</v>
      </c>
      <c r="FW1000" s="181">
        <f>((CG1000+CI1000)*Percapita/30*FW$4)+((CI1000+CK1000)*Cadeirante/30*FW$4)</f>
        <v>0</v>
      </c>
      <c r="FX1000" s="181">
        <f>((CK1000+CM1000)*Percapita/30*FX$4)+((CL1000+CN1000)*Cadeirante/30*FX$4)</f>
        <v>0</v>
      </c>
      <c r="FY1000" s="181">
        <f>((CO1000+CQ1000)*Percapita/30*FY$4)+((CP1000+CR1000)*Cadeirante/30*FY$4)</f>
        <v>0</v>
      </c>
      <c r="FZ1000" s="181">
        <f>((CS1000+CU1000)*Percapita/30*FZ$4)+((CT1000+CV1000)*Cadeirante/30*FZ$4)</f>
        <v>0</v>
      </c>
      <c r="GA1000" s="181">
        <f>((CW1000+CY1000)*Percapita/30*GA$4)+((CX1000+CZ1000)*Cadeirante/30*GA$4)</f>
        <v>0</v>
      </c>
      <c r="GB1000" s="181">
        <f>((DA1000+DC1000)*Percapita/30*GB$4)+((DB1000+DD1000)*Cadeirante/30*GB$4)</f>
        <v>0</v>
      </c>
      <c r="GC1000" s="181">
        <f>((DE1000+DG1000)*Percapita/30*GC$4)+((DF1000+DH1000)*Cadeirante/30*GC$4)</f>
        <v>0</v>
      </c>
      <c r="GD1000" s="181">
        <f>((DI1000+DK1000)*Percapita/30*GD$4)+((DJ1000+DL1000)*Cadeirante/30*GD$4)</f>
        <v>0</v>
      </c>
      <c r="GE1000" s="181">
        <f>((DM1000+DO1000)*Percapita/30*GE$4)+((DN1000+DP1000)*Cadeirante/30*GE$4)</f>
        <v>0</v>
      </c>
      <c r="GF1000" s="181">
        <f>((DQ1000+DS1000)*Percapita/30*GF$4)+((DR1000+DT1000)*Cadeirante/30*GF$4)</f>
        <v>0</v>
      </c>
      <c r="GG1000" s="181">
        <f>((DU1000+DW1000)*Percapita/30*GG$4)+((DV1000+DX1000)*Cadeirante/30*GG$4)</f>
        <v>0</v>
      </c>
      <c r="GH1000" s="181">
        <f>((DY1000+EA1000)*Percapita/30*GH$4)+((DZ1000+EB1000)*Cadeirante/30*GH$4)</f>
        <v>0</v>
      </c>
      <c r="GI1000" s="181">
        <f>((EC1000+EE1000)*Percapita/30*GI$4)+((ED1000+EF1000)*Cadeirante/30*GI$4)</f>
        <v>0</v>
      </c>
      <c r="GJ1000" s="181">
        <f>((EG1000+EI1000)*Percapita)+((EH1000+EJ1000)*Cadeirante)</f>
        <v>0</v>
      </c>
      <c r="GK1000" s="258"/>
      <c r="GL1000" s="103">
        <f t="shared" si="1110"/>
        <v>0</v>
      </c>
      <c r="GM1000" s="124"/>
      <c r="GN1000" s="182"/>
      <c r="GO1000" s="182"/>
      <c r="GP1000" s="182"/>
      <c r="GQ1000" s="182"/>
      <c r="GR1000" s="182"/>
      <c r="GS1000" s="182"/>
      <c r="GT1000" s="182"/>
      <c r="GU1000" s="182"/>
      <c r="GV1000" s="182"/>
      <c r="GW1000" s="182"/>
      <c r="GX1000" s="182"/>
      <c r="GY1000" s="182"/>
      <c r="GZ1000" s="182"/>
      <c r="HA1000" s="182"/>
      <c r="HB1000" s="182"/>
      <c r="HC1000" s="182"/>
      <c r="HD1000" s="182"/>
      <c r="HE1000" s="182"/>
      <c r="HF1000" s="182"/>
      <c r="HG1000" s="182"/>
      <c r="HH1000" s="182"/>
      <c r="HI1000" s="182"/>
      <c r="HJ1000" s="182"/>
      <c r="HK1000" s="182"/>
      <c r="HL1000" s="182"/>
      <c r="HM1000" s="182"/>
      <c r="HN1000" s="182"/>
      <c r="HO1000" s="182"/>
      <c r="HP1000" s="259"/>
      <c r="HQ1000" s="64"/>
      <c r="HW1000" s="257"/>
      <c r="HY1000" s="280">
        <f t="shared" si="1137"/>
        <v>0</v>
      </c>
      <c r="HZ1000" s="280">
        <f t="shared" si="1138"/>
        <v>0</v>
      </c>
      <c r="IA1000" s="280">
        <f t="shared" si="1139"/>
        <v>0</v>
      </c>
    </row>
    <row r="1001" spans="1:237" s="106" customFormat="1" ht="22.5" customHeight="1" x14ac:dyDescent="0.25">
      <c r="A1001" t="s">
        <v>4069</v>
      </c>
      <c r="B1001" s="522" t="s">
        <v>4070</v>
      </c>
      <c r="C1001" s="523">
        <v>1</v>
      </c>
      <c r="D1001" s="524" t="s">
        <v>4071</v>
      </c>
      <c r="E1001" s="524" t="s">
        <v>4072</v>
      </c>
      <c r="F1001" s="525" t="s">
        <v>3222</v>
      </c>
      <c r="G1001" s="525" t="s">
        <v>3223</v>
      </c>
      <c r="H1001" s="350" t="s">
        <v>4073</v>
      </c>
      <c r="I1001" s="351" t="s">
        <v>395</v>
      </c>
      <c r="J1001" s="409" t="s">
        <v>3227</v>
      </c>
      <c r="K1001" s="410" t="s">
        <v>3228</v>
      </c>
      <c r="L1001" s="329">
        <f>CONTINUA!BV1001</f>
        <v>0</v>
      </c>
      <c r="M1001" s="329">
        <f>CONTINUA!BW1001</f>
        <v>0</v>
      </c>
      <c r="N1001" s="657"/>
      <c r="O1001" s="658" t="s">
        <v>4252</v>
      </c>
      <c r="P1001" s="659" t="s">
        <v>206</v>
      </c>
      <c r="Q1001" s="400">
        <v>28</v>
      </c>
      <c r="R1001" s="401"/>
      <c r="S1001" s="400"/>
      <c r="T1001" s="401"/>
      <c r="U1001" s="400"/>
      <c r="V1001" s="401"/>
      <c r="W1001" s="400"/>
      <c r="X1001" s="401"/>
      <c r="Y1001" s="400"/>
      <c r="Z1001" s="401"/>
      <c r="AA1001" s="400"/>
      <c r="AB1001" s="401"/>
      <c r="AC1001" s="400"/>
      <c r="AD1001" s="401"/>
      <c r="AE1001" s="400"/>
      <c r="AF1001" s="401"/>
      <c r="AG1001" s="400"/>
      <c r="AH1001" s="401"/>
      <c r="AI1001" s="400"/>
      <c r="AJ1001" s="401"/>
      <c r="AK1001" s="400"/>
      <c r="AL1001" s="401"/>
      <c r="AM1001" s="400"/>
      <c r="AN1001" s="401"/>
      <c r="AO1001" s="400"/>
      <c r="AP1001" s="401"/>
      <c r="AQ1001" s="400"/>
      <c r="AR1001" s="401"/>
      <c r="AS1001" s="400"/>
      <c r="AT1001" s="401"/>
      <c r="AU1001" s="400"/>
      <c r="AV1001" s="401"/>
      <c r="AW1001" s="400"/>
      <c r="AX1001" s="401"/>
      <c r="AY1001" s="400"/>
      <c r="AZ1001" s="401"/>
      <c r="BA1001" s="400"/>
      <c r="BB1001" s="401"/>
      <c r="BC1001" s="400"/>
      <c r="BD1001" s="401"/>
      <c r="BE1001" s="400"/>
      <c r="BF1001" s="401"/>
      <c r="BG1001" s="400"/>
      <c r="BH1001" s="401"/>
      <c r="BI1001" s="400"/>
      <c r="BJ1001" s="401"/>
      <c r="BK1001" s="400"/>
      <c r="BL1001" s="401"/>
      <c r="BM1001" s="400"/>
      <c r="BN1001" s="401"/>
      <c r="BO1001" s="400"/>
      <c r="BP1001" s="401"/>
      <c r="BQ1001" s="400"/>
      <c r="BR1001" s="401"/>
      <c r="BS1001" s="400"/>
      <c r="BT1001" s="401"/>
      <c r="BU1001" s="400"/>
      <c r="BV1001" s="401"/>
      <c r="BW1001" s="400"/>
      <c r="BX1001" s="401"/>
      <c r="BY1001" s="400">
        <v>1</v>
      </c>
      <c r="BZ1001" s="401"/>
      <c r="CA1001" s="400"/>
      <c r="CB1001" s="401"/>
      <c r="CC1001" s="400"/>
      <c r="CD1001" s="401"/>
      <c r="CE1001" s="400"/>
      <c r="CF1001" s="401"/>
      <c r="CG1001" s="400"/>
      <c r="CH1001" s="401"/>
      <c r="CI1001" s="400"/>
      <c r="CJ1001" s="401"/>
      <c r="CK1001" s="400"/>
      <c r="CL1001" s="401"/>
      <c r="CM1001" s="400"/>
      <c r="CN1001" s="401"/>
      <c r="CO1001" s="400"/>
      <c r="CP1001" s="401"/>
      <c r="CQ1001" s="400"/>
      <c r="CR1001" s="401"/>
      <c r="CS1001" s="400"/>
      <c r="CT1001" s="401"/>
      <c r="CU1001" s="400"/>
      <c r="CV1001" s="401"/>
      <c r="CW1001" s="400"/>
      <c r="CX1001" s="401"/>
      <c r="CY1001" s="400"/>
      <c r="CZ1001" s="401"/>
      <c r="DA1001" s="400"/>
      <c r="DB1001" s="401"/>
      <c r="DC1001" s="400"/>
      <c r="DD1001" s="401"/>
      <c r="DE1001" s="400"/>
      <c r="DF1001" s="401"/>
      <c r="DG1001" s="400"/>
      <c r="DH1001" s="401"/>
      <c r="DI1001" s="400"/>
      <c r="DJ1001" s="401"/>
      <c r="DK1001" s="400"/>
      <c r="DL1001" s="401"/>
      <c r="DM1001" s="400"/>
      <c r="DN1001" s="401"/>
      <c r="DO1001" s="400"/>
      <c r="DP1001" s="401"/>
      <c r="DQ1001" s="400"/>
      <c r="DR1001" s="401"/>
      <c r="DS1001" s="400"/>
      <c r="DT1001" s="401"/>
      <c r="DU1001" s="400"/>
      <c r="DV1001" s="401"/>
      <c r="DW1001" s="400"/>
      <c r="DX1001" s="401"/>
      <c r="DY1001" s="400"/>
      <c r="DZ1001" s="401"/>
      <c r="EA1001" s="400"/>
      <c r="EB1001" s="401"/>
      <c r="EC1001" s="400">
        <v>1</v>
      </c>
      <c r="ED1001" s="401"/>
      <c r="EE1001" s="400"/>
      <c r="EF1001" s="401"/>
      <c r="EG1001" s="400"/>
      <c r="EH1001" s="401"/>
      <c r="EI1001" s="400"/>
      <c r="EJ1001" s="447"/>
      <c r="EK1001" s="510"/>
      <c r="EL1001" s="513"/>
      <c r="EM1001" s="520"/>
      <c r="EN1001" s="520"/>
      <c r="EO1001" s="520"/>
      <c r="EP1001" s="171">
        <f t="shared" si="1102"/>
        <v>28</v>
      </c>
      <c r="EQ1001" s="171">
        <f t="shared" si="1103"/>
        <v>2</v>
      </c>
      <c r="ER1001" s="171">
        <f t="shared" si="1104"/>
        <v>0</v>
      </c>
      <c r="ES1001" s="171">
        <f t="shared" si="1105"/>
        <v>0</v>
      </c>
      <c r="ET1001" s="171">
        <f t="shared" si="1106"/>
        <v>0</v>
      </c>
      <c r="EU1001" s="171">
        <f t="shared" si="1107"/>
        <v>0</v>
      </c>
      <c r="EV1001" s="172">
        <f t="shared" si="1108"/>
        <v>30</v>
      </c>
      <c r="EW1001" s="367">
        <f>IF(C1001=4,IF(MAX(Q1001:EJ1003)&gt;0,(Especiall/30*(IF(($G1001-$F1001)=($G$5-$F$5),30,IF(DAY($G1001)=31,($G1001-$F1001),($G1001-$F1001)+1)))),0),0)</f>
        <v>0</v>
      </c>
      <c r="EX1001" s="248">
        <f t="shared" ref="EX1001:EX1004" si="1140">FF1001</f>
        <v>27909.710000000003</v>
      </c>
      <c r="EY1001" s="174">
        <f>(L1001*regular)+(M1001*Cadeirantee)</f>
        <v>0</v>
      </c>
      <c r="EZ1001" s="249">
        <f>SUMIF(FG1001:GJ1001,"&gt;0")</f>
        <v>205.45600000000002</v>
      </c>
      <c r="FA1001" s="249">
        <f>SUMIF(FG1001:GJ1001,"&lt;0")+SUMIF(GN1001:HP1001,"&lt;0")</f>
        <v>0</v>
      </c>
      <c r="FB1001" s="174">
        <v>0</v>
      </c>
      <c r="FC1001" s="175">
        <f>N1001*km*'VALORES TABELA'!$B$13</f>
        <v>0</v>
      </c>
      <c r="FD1001" s="250">
        <f>GL1001</f>
        <v>0</v>
      </c>
      <c r="FE1001" s="176">
        <f>(EW1001+EW1002+EW1003+EW1004+EX1001+EX1002+EX1003+EX1004+EY1001+EY1002+EY1003+EY1004+EY1005+EZ1001+EZ1002+EZ1003+EZ1004+FA1001+FA1002+FA1003+FA1004+FC1001+FC1002+FC1003+FC1004+HY1001-HZ1001-IA1001+FD1001+FD1002+FD1003+FD1004+FB1005)</f>
        <v>28712.846000000001</v>
      </c>
      <c r="FF1001" s="177">
        <f>IF(C1001=4,SUM(Q1001+Q1002+Q1003+S1001+S1002+S1003)*Percapita/30*FF$4+(R1001+R1002+R1003+T1001+T1002+T1003)*Cadeirante/30*FF$4,IF(C1001=3,IF(Q1004+S1004=10,Fixo/30*FF$4+(Q1001+Q1002+Q1003+S1001+S1002+S1003)*Percapita/30*FF$4+(R1004+T1004)*Cadeirante/30*FF$4,IF(Q1004+S1004&lt;=9,(Q1004+S1004)*Crechee/30*FF$4)+(R1004+T1004)*Cadeirante/30*FF$4+(Q1001+Q1002+Q1003+S1001+S1002+S1003)*Percapita/30*FF$4)+IF(Q1004+S1004&gt;=11,Fixo/30*FF$4+(Q1004+S1004-10)*Crechee/30*FF$4,0),IF(C1001=2,IF(R1001+R1002+R1003+R1004+T1001+T1002+T1003+T1004=1,Cadeirante/30*FF$4,IF(R1001+R1002+R1003+R1004+T1001+T1002+T1003+T1004=2,Fixo/30*FF$4,IF(R1001+R1002+R1003+R1004+T1001+T1002+T1003+T1004&gt;2,Fixo/30*FF$4+(R1001+R1002+R1003+R1004+T1001+T1002+T1003+T1004-2)*Cadeirante/30*FF$4)))+(Q1001+Q1002+Q1003+S1001+S1002+S1003)*Percapita/30*FF$4+(Q1004+S1004)*Crechee/30*FF$4,IF(C1001=1,IF(Q1001+Q1002+Q1003+R1001+R1002+R1003+S1001+S1002+S1003+T1001+T1002+T1003&lt;=15,(Q1001+Q1002+Q1003+S1001+S1002+S1003)*Percapita/30*FF$4,IF(Q1001+Q1002+Q1003+R1001+R1002+R1003+S1001+S1002+S1003+T1001+T1002+T1003&gt;=16,Fixo/30*FF$4+(Q1001+Q1002+Q1003+R1001+R1002+R1003+S1001+S1002+S1003+T1001+T1002-16)*Percapita/30*FF$4))))))</f>
        <v>27909.710000000003</v>
      </c>
      <c r="FG1001" s="177">
        <f>IF(C1001=4,SUM(U1001+U1002+U1003+W1001+W1002+W1003)*Percapita/30*FG$4+(V1001+V1002+V1003+X1001+X1002+X1003)*Cadeirante/30*FG$4,IF(C1001=3,IF(U1004+W1004=10,Fixo/30*FG$4+(U1001+U1002+U1003+W1001+W1002+W1003)*Percapita/30*FG$4+(V1004+X1004)*Cadeirante/30*FG$4,IF(U1004+W1004&lt;=9,(U1004+W1004)*Crechee/30*FG$4)+(V1004+X1004)*Cadeirante/30*FG$4+(U1001+U1002+U1003+W1001+W1002+W1003)*Percapita/30*FG$4)+IF(U1004+W1004&gt;=11,Fixo/30*FG$4+(U1004+W1004-10)*Crechee/30*FG$4,0),IF(C1001=2,IF(V1001+V1002+V1003+V1004+X1001+X1002+X1003+X1004=1,Cadeirante/30*FG$4,IF(V1001+V1002+V1003+V1004+X1001+X1002+X1003+X1004=2,Fixo/30*FG$4,IF(V1001+V1002+V1003+V1004+X1001+X1002+X1003+X1004&gt;2,Fixo/30*FG$4+(V1001+V1002+V1003+V1004+X1001+X1002+X1003+X1004-2)*Cadeirante/30*FG$4)))+(U1001+U1002+U1003+W1001+W1002+W1003)*Percapita/30*FG$4+(U1004+W1004)*Crechee/30*FG$4,IF(C1001=1,IF(U1001+U1002+U1003+V1001+V1002+V1003+W1001+W1002+W1003+X1001+X1002+X1003&lt;=15,(U1001+U1002+U1003+W1001+W1002+W1003)*Percapita/30*FG$4,IF(U1001+U1002+U1003+V1001+V1002+V1003+W1001+W1002+W1003+X1001+X1002+X1003&gt;=16,Fixo/30*FG$4+(U1001+U1002+U1003+V1001+V1002+V1003+W1001+W1002+W1003+X1001+X1002-16)*Percapita/30*FG$4))))))</f>
        <v>0</v>
      </c>
      <c r="FH1001" s="177">
        <f>IF(C1001=4,SUM(Y1001+Y1002+Y1003+AA1001+AA1002+AA1003)*Percapita/30*FH$4+(Z1001+Z1002+Z1003+AB1001+AB1002+AB1003)*Cadeirante/30*FH$4,IF(C1001=3,IF(Y1004+AA1004=10,Fixo/30*FH$4+(Y1001+Y1002+Y1003+AA1001+AA1002+AA1003)*Percapita/30*FH$4+(Z1004+AB1004)*Cadeirante/30*FH$4,IF(Y1004+AA1004&lt;=9,(Y1004+AA1004)*Crechee/30*FH$4)+(Z1004+AB1004)*Cadeirante/30*FH$4+(Y1001+Y1002+Y1003+AA1001+AA1002+AA1003)*Percapita/30*FH$4)+IF(Y1004+AA1004&gt;=11,Fixo/30*FH$4+(Y1004+AA1004-10)*Crechee/30*FH$4,0),IF(C1001=2,IF(Z1001+Z1002+Z1003+Z1004+AB1001+AB1002+AB1003+AB1004=1,Cadeirante/30*FH$4,IF(Z1001+Z1002+Z1003+Z1004+AB1001+AB1002+AB1003+AB1004=2,Fixo/30*FH$4,IF(Z1001+Z1002+Z1003+Z1004+AB1001+AB1002+AB1003+AB1004&gt;2,Fixo/30*FH$4+(Z1001+Z1002+Z1003+Z1004+AB1001+AB1002+AB1003+AB1004-2)*Cadeirante/30*FH$4)))+(Y1001+Y1002+Y1003+AA1001+AA1002+AA1003)*Percapita/30*FH$4+(Y1004+AA1004)*Crechee/30*FH$4,IF(C1001=1,IF(Y1001+Y1002+Y1003+Z1001+Z1002+Z1003+AA1001+AA1002+AA1003+AB1001+AB1002+AB1003&lt;=15,(Y1001+Y1002+Y1003+AA1001+AA1002+AA1003)*Percapita/30*FH$4,IF(Y1001+Y1002+Y1003+Z1001+Z1002+Z1003+AA1001+AA1002+AA1003+AB1001+AB1002+AB1003&gt;=16,Fixo/30*FH$4+(Y1001+Y1002+Y1003+Z1001+Z1002+Z1003+AA1001+AA1002+AA1003+AB1001+AB1002-16)*Percapita/30*FH$4))))))</f>
        <v>0</v>
      </c>
      <c r="FI1001" s="177">
        <f>IF(C1001=4,SUM(AC1001+AC1002+AC1003+AE1001+AE1002+AE1003)*Percapita/30*FI$4+(AD1001+AD1002+AD1003+AF1001+AF1002+AF1003)*Cadeirante/30*FI$4,IF(C1001=3,IF(AC1004+AE1004=10,Fixo/30*FI$4+(AC1001+AC1002+AC1003+AE1001+AE1002+AE1003)*Percapita/30*FI$4+(AD1004+AF1004)*Cadeirante/30*FI$4,IF(AC1004+AE1004&lt;=9,(AC1004+AE1004)*Crechee/30*FI$4)+(AD1004+AF1004)*Cadeirante/30*FI$4+(AC1001+AC1002+AC1003+AE1001+AE1002+AE1003)*Percapita/30*FI$4)+IF(AC1004+AE1004&gt;=11,Fixo/30*FI$4+(AC1004+AE1004-10)*Crechee/30*FI$4,0),IF(C1001=2,IF(AD1001+AD1002+AD1003+AD1004+AF1001+AF1002+AF1003+AF1004=1,Cadeirante/30*FI$4,IF(AD1001+AD1002+AD1003+AD1004+AF1001+AF1002+AF1003+AF1004=2,Fixo/30*FI$4,IF(AD1001+AD1002+AD1003+AD1004+AF1001+AF1002+AF1003+AF1004&gt;2,Fixo/30*FI$4+(AD1001+AD1002+AD1003+AD1004+AF1001+AF1002+AF1003+AF1004-2)*Cadeirante/30*FI$4)))+(AC1001+AC1002+AC1003+AE1001+AE1002+AE1003)*Percapita/30*FI$4+(AC1004+AE1004)*Crechee/30*FI$4,IF(C1001=1,IF(AC1001+AC1002+AC1003+AD1001+AD1002+AD1003+AE1001+AE1002+AE1003+AF1001+AF1002+AF1003&lt;=15,(AC1001+AC1002+AC1003+AE1001+AE1002+AE1003)*Percapita/30*FI$4,IF(AC1001+AC1002+AC1003+AD1001+AD1002+AD1003+AE1001+AE1002+AE1003+AF1001+AF1002+AF1003&gt;=16,Fixo/30*FI$4+(AC1001+AC1002+AC1003+AD1001+AD1002+AD1003+AE1001+AE1002+AE1003+AF1001+AF1002-16)*Percapita/30*FI$4))))))</f>
        <v>0</v>
      </c>
      <c r="FJ1001" s="177">
        <f>IF(C1001=4,SUM(AG1001+AG1002+AG1003+AI1001+AI1002+AI1003)*Percapita/30*FJ$4+(AH1001+AH1002+AH1003+AJ1001+AJ1002+AJ1003)*Cadeirante/30*FJ$4,IF(C1001=3,IF(AG1004+AI1004=10,Fixo/30*FJ$4+(AG1001+AG1002+AG1003+AI1001+AI1002+AI1003)*Percapita/30*FJ$4+(AH1004+AJ1004)*Cadeirante/30*FJ$4,IF(AG1004+AI1004&lt;=9,(AG1004+AI1004)*Crechee/30*FJ$4)+(AH1004+AJ1004)*Cadeirante/30*FJ$4+(AG1001+AG1002+AG1003+AI1001+AI1002+AI1003)*Percapita/30*FJ$4)+IF(AG1004+AI1004&gt;=11,Fixo/30*FJ$4+(AG1004+AI1004-10)*Crechee/30*FJ$4,0),IF(C1001=2,IF(AH1001+AH1002+AH1003+AH1004+AJ1001+AJ1002+AJ1003+AJ1004=1,Cadeirante/30*FJ$4,IF(AH1001+AH1002+AH1003+AH1004+AJ1001+AJ1002+AJ1003+AJ1004=2,Fixo/30*FJ$4,IF(AH1001+AH1002+AH1003+AH1004+AJ1001+AJ1002+AJ1003+AJ1004&gt;2,Fixo/30*FJ$4+(AH1001+AH1002+AH1003+AH1004+AJ1001+AJ1002+AJ1003+AJ1004-2)*Cadeirante/30*FJ$4)))+(AG1001+AG1002+AG1003+AI1001+AI1002+AI1003)*Percapita/30*FJ$4+(AG1004+AI1004)*Crechee/30*FJ$4,IF(C1001=1,IF(AG1001+AG1002+AG1003+AH1001+AH1002+AH1003+AI1001+AI1002+AI1003+AJ1001+AJ1002+AJ1003&lt;=15,(AG1001+AG1002+AG1003+AI1001+AI1002+AI1003)*Percapita/30*FJ$4,IF(AG1001+AG1002+AG1003+AH1001+AH1002+AH1003+AI1001+AI1002+AI1003+AJ1001+AJ1002+AJ1003&gt;=16,Fixo/30*FJ$4+(AG1001+AG1002+AG1003+AH1001+AH1002+AH1003+AI1001+AI1002+AI1003+AJ1001+AJ1002-16)*Percapita/30*FJ$4))))))</f>
        <v>0</v>
      </c>
      <c r="FK1001" s="177">
        <f>IF(C1001=4,SUM(AK1001+AK1002+AK1003+AM1001+AM1002+AM1003)*Percapita/30*FK$4+(AL1001+AL1002+AL1003+AN1001+AN1002+AN1003)*Cadeirante/30*FK$4,IF(C1001=3,IF(AK1004+AM1004=10,Fixo/30*FK$4+(AK1001+AK1002+AK1003+AM1001+AM1002+AM1003)*Percapita/30*FK$4+(AL1004+AN1004)*Cadeirante/30*FK$4,IF(AK1004+AM1004&lt;=9,(AK1004+AM1004)*Crechee/30*FK$4)+(AL1004+AN1004)*Cadeirante/30*FK$4+(AK1001+AK1002+AK1003+AM1001+AM1002+AM1003)*Percapita/30*FK$4)+IF(AK1004+AM1004&gt;=11,Fixo/30*FK$4+(AK1004+AM1004-10)*Crechee/30*FK$4,0),IF(C1001=2,IF(AL1001+AL1002+AL1003+AL1004+AN1001+AN1002+AN1003+AN1004=1,Cadeirante/30*FK$4,IF(AL1001+AL1002+AL1003+AL1004+AN1001+AN1002+AN1003+AN1004=2,Fixo/30*FK$4,IF(AL1001+AL1002+AL1003+AL1004+AN1001+AN1002+AN1003+AN1004&gt;2,Fixo/30*FK$4+(AL1001+AL1002+AL1003+AL1004+AN1001+AN1002+AN1003+AN1004-2)*Cadeirante/30*FK$4)))+(AK1001+AK1002+AK1003+AM1001+AM1002+AM1003)*Percapita/30*FK$4+(AK1004+AM1004)*Crechee/30*FK$4,IF(C1001=1,IF(AK1001+AK1002+AK1003+AL1001+AL1002+AL1003+AM1001+AM1002+AM1003+AN1001+AN1002+AN1003&lt;=15,(AK1001+AK1002+AK1003+AM1001+AM1002+AM1003)*Percapita/30*FK$4,IF(AK1001+AK1002+AK1003+AL1001+AL1002+AL1003+AM1001+AM1002+AM1003+AN1001+AN1002+AN1003&gt;=16,Fixo/30*FK$4+(AK1001+AK1002+AK1003+AL1001+AL1002+AL1003+AM1001+AM1002+AM1003+AN1001+AN1002-16)*Percapita/30*FK$4))))))</f>
        <v>0</v>
      </c>
      <c r="FL1001" s="177">
        <f>IF(C1001=4,SUM(AO1001+AO1002+AO1003+AQ1001+AQ1002+AQ1003)*Percapita/30*FL$4+(AP1001+AP1002+AP1003+AR1001+AR1002+AR1003)*Cadeirante/30*FL$4,IF(C1001=3,IF(AO1004+AQ1004=10,Fixo/30*FL$4+(AO1001+AO1002+AO1003+AQ1001+AQ1002+AQ1003)*Percapita/30*FL$4+(AP1004+AR1004)*Cadeirante/30*FL$4,IF(AO1004+AQ1004&lt;=9,(AO1004+AQ1004)*Crechee/30*FL$4)+(AP1004+AR1004)*Cadeirante/30*FL$4+(AO1001+AO1002+AO1003+AQ1001+AQ1002+AQ1003)*Percapita/30*FL$4)+IF(AO1004+AQ1004&gt;=11,Fixo/30*FL$4+(AO1004+AQ1004-10)*Crechee/30*FL$4,0),IF(C1001=2,IF(AP1001+AP1002+AP1003+AP1004+AR1001+AR1002+AR1003+AR1004=1,Cadeirante/30*FL$4,IF(AP1001+AP1002+AP1003+AP1004+AR1001+AR1002+AR1003+AR1004=2,Fixo/30*FL$4,IF(AP1001+AP1002+AP1003+AP1004+AR1001+AR1002+AR1003+AR1004&gt;2,Fixo/30*FL$4+(AP1001+AP1002+AP1003+AP1004+AR1001+AR1002+AR1003+AR1004-2)*Cadeirante/30*FL$4)))+(AO1001+AO1002+AO1003+AQ1001+AQ1002+AQ1003)*Percapita/30*FL$4+(AO1004+AQ1004)*Crechee/30*FL$4,IF(C1001=1,IF(AO1001+AO1002+AO1003+AP1001+AP1002+AP1003+AQ1001+AQ1002+AQ1003+AR1001+AR1002+AR1003&lt;=15,(AO1001+AO1002+AO1003+AQ1001+AQ1002+AQ1003)*Percapita/30*FL$4,IF(AO1001+AO1002+AO1003+AP1001+AP1002+AP1003+AQ1001+AQ1002+AQ1003+AR1001+AR1002+AR1003&gt;=16,Fixo/30*FL$4+(AO1001+AO1002+AO1003+AP1001+AP1002+AP1003+AQ1001+AQ1002+AQ1003+AR1001+AR1002-16)*Percapita/30*FL$4))))))</f>
        <v>0</v>
      </c>
      <c r="FM1001" s="177">
        <f>IF(C1001=4,SUM(AS1001+AS1002+AS1003+AU1001+AU1002+AU1003)*Percapita/30*FM$4+(AT1001+AT1002+AT1003+AV1001+AV1002+AV1003)*Cadeirante/30*FM$4,IF(C1001=3,IF(AS1004+AU1004=10,Fixo/30*FM$4+(AS1001+AS1002+AS1003+AU1001+AU1002+AU1003)*Percapita/30*FM$4+(AT1004+AV1004)*Cadeirante/30*FM$4,IF(AS1004+AU1004&lt;=9,(AS1004+AU1004)*Crechee/30*FM$4)+(AT1004+AV1004)*Cadeirante/30*FM$4+(AS1001+AS1002+AS1003+AU1001+AU1002+AU1003)*Percapita/30*FM$4)+IF(AS1004+AU1004&gt;=11,Fixo/30*FM$4+(AS1004+AU1004-10)*Crechee/30*FM$4,0),IF(C1001=2,IF(AT1001+AT1002+AT1003+AT1004+AV1001+AV1002+AV1003+AV1004=1,Cadeirante/30*FM$4,IF(AT1001+AT1002+AT1003+AT1004+AV1001+AV1002+AV1003+AV1004=2,Fixo/30*FM$4,IF(AT1001+AT1002+AT1003+AT1004+AV1001+AV1002+AV1003+AV1004&gt;2,Fixo/30*FM$4+(AT1001+AT1002+AT1003+AT1004+AV1001+AV1002+AV1003+AV1004-2)*Cadeirante/30*FM$4)))+(AS1001+AS1002+AS1003+AU1001+AU1002+AU1003)*Percapita/30*FM$4+(AS1004+AU1004)*Crechee/30*FM$4,IF(C1001=1,IF(AS1001+AS1002+AS1003+AT1001+AT1002+AT1003+AU1001+AU1002+AU1003+AV1001+AV1002+AV1003&lt;=15,(AS1001+AS1002+AS1003+AU1001+AU1002+AU1003)*Percapita/30*FM$4,IF(AS1001+AS1002+AS1003+AT1001+AT1002+AT1003+AU1001+AU1002+AU1003+AV1001+AV1002+AV1003&gt;=16,Fixo/30*FM$4+(AS1001+AS1002+AS1003+AT1001+AT1002+AT1003+AU1001+AU1002+AU1003+AV1001+AV1002-16)*Percapita/30*FM$4))))))</f>
        <v>0</v>
      </c>
      <c r="FN1001" s="177">
        <f>IF(C1001=4,SUM(AW1001+AW1002+AW1003+AY1001+AY1002+AY1003)*Percapita/30*FN$4+(AX1001+AX1002+AX1003+AZ1001+AZ1002+AZ1003)*Cadeirante/30*FN$4,IF(C1001=3,IF(AW1004+AY1004=10,Fixo/30*FN$4+(AW1001+AW1002+AW1003+AY1001+AY1002+AY1003)*Percapita/30*FN$4+(AX1004+AZ1004)*Cadeirante/30*FN$4,IF(AW1004+AY1004&lt;=9,(AW1004+AY1004)*Crechee/30*FN$4)+(AX1004+AZ1004)*Cadeirante/30*FN$4+(AW1001+AW1002+AW1003+AY1001+AY1002+AY1003)*Percapita/30*FN$4)+IF(AW1004+AY1004&gt;=11,Fixo/30*FN$4+(AW1004+AY1004-10)*Crechee/30*FN$4,0),IF(C1001=2,IF(AX1001+AX1002+AX1003+AX1004+AZ1001+AZ1002+AZ1003+AZ1004=1,Cadeirante/30*FN$4,IF(AX1001+AX1002+AX1003+AX1004+AZ1001+AZ1002+AZ1003+AZ1004=2,Fixo/30*FN$4,IF(AX1001+AX1002+AX1003+AX1004+AZ1001+AZ1002+AZ1003+AZ1004&gt;2,Fixo/30*FN$4+(AX1001+AX1002+AX1003+AX1004+AZ1001+AZ1002+AZ1003+AZ1004-2)*Cadeirante/30*FN$4)))+(AW1001+AW1002+AW1003+AY1001+AY1002+AY1003)*Percapita/30*FN$4+(AW1004+AY1004)*Crechee/30*FN$4,IF(C1001=1,IF(AW1001+AW1002+AW1003+AX1001+AX1002+AX1003+AY1001+AY1002+AY1003+AZ1001+AZ1002+AZ1003&lt;=15,(AW1001+AW1002+AW1003+AY1001+AY1002+AY1003)*Percapita/30*FN$4,IF(AW1001+AW1002+AW1003+AX1001+AX1002+AX1003+AY1001+AY1002+AY1003+AZ1001+AZ1002+AZ1003&gt;=16,Fixo/30*FN$4+(AW1001+AW1002+AW1003+AX1001+AX1002+AX1003+AY1001+AY1002+AY1003+AZ1001+AZ1002-16)*Percapita/30*FN$4))))))</f>
        <v>0</v>
      </c>
      <c r="FO1001" s="177">
        <f>IF(C1001=4,SUM(BA1001+BA1002+BA1003+BC1001+BC1002+BC1003)*Percapita/30*FO$4+(BB1001+BB1002+BB1003+BD1001+BD1002+BD1003)*Cadeirante/30*FO$4,IF(C1001=3,IF(BA1004+BC1004=10,Fixo/30*FO$4+(BA1001+BA1002+BA1003+BC1001+BC1002+BC1003)*Percapita/30*FO$4+(BB1004+BD1004)*Cadeirante/30*FO$4,IF(BA1004+BC1004&lt;=9,(BA1004+BC1004)*Crechee/30*FO$4)+(BB1004+BD1004)*Cadeirante/30*FO$4+(BA1001+BA1002+BA1003+BC1001+BC1002+BC1003)*Percapita/30*FO$4)+IF(BA1004+BC1004&gt;=11,Fixo/30*FO$4+(BA1004+BC1004-10)*Crechee/30*FO$4,0),IF(C1001=2,IF(BB1001+BB1002+BB1003+BB1004+BD1001+BD1002+BD1003+BD1004=1,Cadeirante/30*FO$4,IF(BB1001+BB1002+BB1003+BB1004+BD1001+BD1002+BD1003+BD1004=2,Fixo/30*FO$4,IF(BB1001+BB1002+BB1003+BB1004+BD1001+BD1002+BD1003+BD1004&gt;2,Fixo/30*FO$4+(BB1001+BB1002+BB1003+BB1004+BD1001+BD1002+BD1003+BD1004-2)*Cadeirante/30*FO$4)))+(BA1001+BA1002+BA1003+BC1001+BC1002+BC1003)*Percapita/30*FO$4+(BA1004+BC1004)*Crechee/30*FO$4,IF(C1001=1,IF(BA1001+BA1002+BA1003+BB1001+BB1002+BB1003+BC1001+BC1002+BC1003+BD1001+BD1002+BD1003&lt;=15,(BA1001+BA1002+BA1003+BC1001+BC1002+BC1003)*Percapita/30*FO$4,IF(BA1001+BA1002+BA1003+BB1001+BB1002+BB1003+BC1001+BC1002+BC1003+BD1001+BD1002+BD1003&gt;=16,Fixo/30*FO$4+(BA1001+BA1002+BA1003+BB1001+BB1002+BB1003+BC1001+BC1002+BC1003+BD1001+BD1002-16)*Percapita/30*FO$4))))))</f>
        <v>0</v>
      </c>
      <c r="FP1001" s="177">
        <f>IF(C1001=4,SUM(BE1001+BE1002+BE1003+BG1001+BG1002+BG1003)*Percapita/30*FP$4+(BF1001+BF1002+BF1003+BH1001+BH1002+BH1003)*Cadeirante/30*FP$4,IF(C1001=3,IF(BE1004+BG1004=10,Fixo/30*FP$4+(BE1001+BE1002+BE1003+BG1001+BG1002+BG1003)*Percapita/30*FP$4+(BF1004+BH1004)*Cadeirante/30*FP$4,IF(BE1004+BG1004&lt;=9,(BE1004+BG1004)*Crechee/30*FP$4)+(BF1004+BH1004)*Cadeirante/30*FP$4+(BE1001+BE1002+BE1003+BG1001+BG1002+BG1003)*Percapita/30*FP$4)+IF(BE1004+BG1004&gt;=11,Fixo/30*FP$4+(BE1004+BG1004-10)*Crechee/30*FP$4,0),IF(C1001=2,IF(BF1001+BF1002+BF1003+BF1004+BH1001+BH1002+BH1003+BH1004=1,Cadeirante/30*FP$4,IF(BF1001+BF1002+BF1003+BF1004+BH1001+BH1002+BH1003+BH1004=2,Fixo/30*FP$4,IF(BF1001+BF1002+BF1003+BF1004+BH1001+BH1002+BH1003+BH1004&gt;2,Fixo/30*FP$4+(BF1001+BF1002+BF1003+BF1004+BH1001+BH1002+BH1003+BH1004-2)*Cadeirante/30*FP$4)))+(BE1001+BE1002+BE1003+BG1001+BG1002+BG1003)*Percapita/30*FP$4+(BE1004+BG1004)*Crechee/30*FP$4,IF(C1001=1,IF(BE1001+BE1002+BE1003+BF1001+BF1002+BF1003+BG1001+BG1002+BG1003+BH1001+BH1002+BH1003&lt;=15,(BE1001+BE1002+BE1003+BG1001+BG1002+BG1003)*Percapita/30*FP$4,IF(BE1001+BE1002+BE1003+BF1001+BF1002+BF1003+BG1001+BG1002+BG1003+BH1001+BH1002+BH1003&gt;=16,Fixo/30*FP$4+(BE1001+BE1002+BE1003+BF1001+BF1002+BF1003+BG1001+BG1002+BG1003+BH1001+BH1002-16)*Percapita/30*FP$4))))))</f>
        <v>0</v>
      </c>
      <c r="FQ1001" s="177">
        <f>IF(C1001=4,SUM(BI1001+BI1002+BI1003+BK1001+BK1002+BK1003)*Percapita/30*FQ$4+(BJ1001+BJ1002+BJ1003+BL1001+BL1002+BL1003)*Cadeirante/30*FQ$4,IF(C1001=3,IF(BI1004+BK1004=10,Fixo/30*FQ$4+(BI1001+BI1002+BI1003+BK1001+BK1002+BK1003)*Percapita/30*FQ$4+(BJ1004+BL1004)*Cadeirante/30*FQ$4,IF(BI1004+BK1004&lt;=9,(BI1004+BK1004)*Crechee/30*FQ$4)+(BJ1004+BL1004)*Cadeirante/30*FQ$4+(BI1001+BI1002+BI1003+BK1001+BK1002+BK1003)*Percapita/30*FQ$4)+IF(BI1004+BK1004&gt;=11,Fixo/30*FQ$4+(BI1004+BK1004-10)*Crechee/30*FQ$4,0),IF(C1001=2,IF(BJ1001+BJ1002+BJ1003+BJ1004+BL1001+BL1002+BL1003+BL1004=1,Cadeirante/30*FQ$4,IF(BJ1001+BJ1002+BJ1003+BJ1004+BL1001+BL1002+BL1003+BL1004=2,Fixo/30*FQ$4,IF(BJ1001+BJ1002+BJ1003+BJ1004+BL1001+BL1002+BL1003+BL1004&gt;2,Fixo/30*FQ$4+(BJ1001+BJ1002+BJ1003+BJ1004+BL1001+BL1002+BL1003+BL1004-2)*Cadeirante/30*FQ$4)))+(BI1001+BI1002+BI1003+BK1001+BK1002+BK1003)*Percapita/30*FQ$4+(BI1004+BK1004)*Crechee/30*FQ$4,IF(C1001=1,IF(BI1001+BI1002+BI1003+BJ1001+BJ1002+BJ1003+BK1001+BK1002+BK1003+BL1001+BL1002+BL1003&lt;=15,(BI1001+BI1002+BI1003+BK1001+BK1002+BK1003)*Percapita/30*FQ$4,IF(BI1001+BI1002+BI1003+BJ1001+BJ1002+BJ1003+BK1001+BK1002+BK1003+BL1001+BL1002+BL1003&gt;=16,Fixo/30*FQ$4+(BI1001+BI1002+BI1003+BJ1001+BJ1002+BJ1003+BK1001+BK1002+BK1003+BL1001+BL1002-16)*Percapita/30*FQ$4))))))</f>
        <v>0</v>
      </c>
      <c r="FR1001" s="177">
        <f>IF(C1001=4,SUM(BM1001+BM1002+BM1003+BO1001+BO1002+BO1003)*Percapita/30*FR$4+(BN1001+BN1002+BN1003+BP1001+BP1002+BP1003)*Cadeirante/30*FR$4,IF(C1001=3,IF(BM1004+BO1004=10,Fixo/30*FR$4+(BM1001+BM1002+BM1003+BO1001+BO1002+BO1003)*Percapita/30*FR$4+(BN1004+BP1004)*Cadeirante/30*FR$4,IF(BM1004+BO1004&lt;=9,(BM1004+BO1004)*Crechee/30*FR$4)+(BN1004+BP1004)*Cadeirante/30*FR$4+(BM1001+BM1002+BM1003+BO1001+BO1002+BO1003)*Percapita/30*FR$4)+IF(BM1004+BO1004&gt;=11,Fixo/30*FR$4+(BM1004+BO1004-10)*Crechee/30*FR$4,0),IF(C1001=2,IF(BN1001+BN1002+BN1003+BN1004+BP1001+BP1002+BP1003+BP1004=1,Cadeirante/30*FR$4,IF(BN1001+BN1002+BN1003+BN1004+BP1001+BP1002+BP1003+BP1004=2,Fixo/30*FR$4,IF(BN1001+BN1002+BN1003+BN1004+BP1001+BP1002+BP1003+BP1004&gt;2,Fixo/30*FR$4+(BN1001+BN1002+BN1003+BN1004+BP1001+BP1002+BP1003+BP1004-2)*Cadeirante/30*FR$4)))+(BM1001+BM1002+BM1003+BO1001+BO1002+BO1003)*Percapita/30*FR$4+(BM1004+BO1004)*Crechee/30*FR$4,IF(C1001=1,IF(BM1001+BM1002+BM1003+BN1001+BN1002+BN1003+BO1001+BO1002+BO1003+BP1001+BP1002+BP1003&lt;=15,(BM1001+BM1002+BM1003+BO1001+BO1002+BO1003)*Percapita/30*FR$4,IF(BM1001+BM1002+BM1003+BN1001+BN1002+BN1003+BO1001+BO1002+BO1003+BP1001+BP1002+BP1003&gt;=16,Fixo/30*FR$4+(BM1001+BM1002+BM1003+BN1001+BN1002+BN1003+BO1001+BO1002+BO1003+BP1001+BP1002-16)*Percapita/30*FR$4))))))</f>
        <v>0</v>
      </c>
      <c r="FS1001" s="177">
        <f>IF(C1001=4,SUM(BQ1001+BQ1002+BQ1003+BS1001+BS1002+BS1003)*Percapita/30*FS$4+(BR1001+BR1002+BR1003+BT1001+BT1002+BT1003)*Cadeirante/30*FS$4,IF(C1001=3,IF(BQ1004+BS1004=10,Fixo/30*FS$4+(BQ1001+BQ1002+BQ1003+BS1001+BS1002+BS1003)*Percapita/30*FS$4+(BR1004+BT1004)*Cadeirante/30*FS$4,IF(BQ1004+BS1004&lt;=9,(BQ1004+BS1004)*Crechee/30*FS$4)+(BR1004+BT1004)*Cadeirante/30*FS$4+(BQ1001+BQ1002+BQ1003+BS1001+BS1002+BS1003)*Percapita/30*FS$4)+IF(BQ1004+BS1004&gt;=11,Fixo/30*FS$4+(BQ1004+BS1004-10)*Crechee/30*FS$4,0),IF(C1001=2,IF(BR1001+BR1002+BR1003+BR1004+BT1001+BT1002+BT1003+BT1004=1,Cadeirante/30*FS$4,IF(BR1001+BR1002+BR1003+BR1004+BT1001+BT1002+BT1003+BT1004=2,Fixo/30*FS$4,IF(BR1001+BR1002+BR1003+BR1004+BT1001+BT1002+BT1003+BT1004&gt;2,Fixo/30*FS$4+(BR1001+BR1002+BR1003+BR1004+BT1001+BT1002+BT1003+BT1004-2)*Cadeirante/30*FS$4)))+(BQ1001+BQ1002+BQ1003+BS1001+BS1002+BS1003)*Percapita/30*FS$4+(BQ1004+BS1004)*Crechee/30*FS$4,IF(C1001=1,IF(BQ1001+BQ1002+BQ1003+BR1001+BR1002+BR1003+BS1001+BS1002+BS1003+BT1001+BT1002+BT1003&lt;=15,(BQ1001+BQ1002+BQ1003+BS1001+BS1002+BS1003)*Percapita/30*FS$4,IF(BQ1001+BQ1002+BQ1003+BR1001+BR1002+BR1003+BS1001+BS1002+BS1003+BT1001+BT1002+BT1003&gt;=16,Fixo/30*FS$4+(BQ1001+BQ1002+BQ1003+BR1001+BR1002+BR1003+BS1001+BS1002+BS1003+BT1001+BT1002-16)*Percapita/30*FS$4))))))</f>
        <v>0</v>
      </c>
      <c r="FT1001" s="177">
        <f>IF(C1001=4,SUM(BU1001+BU1002+BU1003+BW1001+BW1002+BW1003)*Percapita/30*FT$4+(BV1001+BV1002+BV1003+BX1001+BX1002+BX1003)*Cadeirante/30*FT$4,IF(C1001=3,IF(BU1004+BW1004=10,Fixo/30*FT$4+(BU1001+BU1002+BU1003+BW1001+BW1002+BW1003)*Percapita/30*FT$4+(BV1004+BX1004)*Cadeirante/30*FT$4,IF(BU1004+BW1004&lt;=9,(BU1004+BW1004)*Crechee/30*FT$4)+(BV1004+BX1004)*Cadeirante/30*FT$4+(BU1001+BU1002+BU1003+BW1001+BW1002+BW1003)*Percapita/30*FT$4)+IF(BU1004+BW1004&gt;=11,Fixo/30*FT$4+(BU1004+BW1004-10)*Crechee/30*FT$4,0),IF(C1001=2,IF(BV1001+BV1002+BV1003+BV1004+BX1001+BX1002+BX1003+BX1004=1,Cadeirante/30*FT$4,IF(BV1001+BV1002+BV1003+BV1004+BX1001+BX1002+BX1003+BX1004=2,Fixo/30*FT$4,IF(BV1001+BV1002+BV1003+BV1004+BX1001+BX1002+BX1003+BX1004&gt;2,Fixo/30*FT$4+(BV1001+BV1002+BV1003+BV1004+BX1001+BX1002+BX1003+BX1004-2)*Cadeirante/30*FT$4)))+(BU1001+BU1002+BU1003+BW1001+BW1002+BW1003)*Percapita/30*FT$4+(BU1004+BW1004)*Crechee/30*FT$4,IF(C1001=1,IF(BU1001+BU1002+BU1003+BV1001+BV1002+BV1003+BW1001+BW1002+BW1003+BX1001+BX1002+BX1003&lt;=15,(BU1001+BU1002+BU1003+BW1001+BW1002+BW1003)*Percapita/30*FT$4,IF(BU1001+BU1002+BU1003+BV1001+BV1002+BV1003+BW1001+BW1002+BW1003+BX1001+BX1002+BX1003&gt;=16,Fixo/30*FT$4+(BU1001+BU1002+BU1003+BV1001+BV1002+BV1003+BW1001+BW1002+BW1003+BX1001+BX1002-16)*Percapita/30*FT$4))))))</f>
        <v>0</v>
      </c>
      <c r="FU1001" s="177">
        <f>IF(C1001=4,SUM(BY1001+BY1002+BY1003+CA1001+CA1002+CA1003)*Percapita/30*FU$4+(BZ1001+BZ1002+BZ1003+CB1001+CB1002+CB1003)*Cadeirante/30*FU$4,IF(C1001=3,IF(BY1004+CA1004=10,Fixo/30*FU$4+(BY1001+BY1002+BY1003+CA1001+CA1002+CA1003)*Percapita/30*FU$4+(BZ1004+CB1004)*Cadeirante/30*FU$4,IF(BY1004+CA1004&lt;=9,(BY1004+CA1004)*Crechee/30*FU$4)+(BZ1004+CB1004)*Cadeirante/30*FU$4+(BY1001+BY1002+BY1003+CA1001+CA1002+CA1003)*Percapita/30*FU$4)+IF(BY1004+CA1004&gt;=11,Fixo/30*FU$4+(BY1004+CA1004-10)*Crechee/30*FU$4,0),IF(C1001=2,IF(BZ1001+BZ1002+BZ1003+BZ1004+CB1001+CB1002+CB1003+CB1004=1,Cadeirante/30*FU$4,IF(BZ1001+BZ1002+BZ1003+BZ1004+CB1001+CB1002+CB1003+CB1004=2,Fixo/30*FU$4,IF(BZ1001+BZ1002+BZ1003+BZ1004+CB1001+CB1002+CB1003+CB1004&gt;2,Fixo/30*FU$4+(BZ1001+BZ1002+BZ1003+BZ1004+CB1001+CB1002+CB1003+CB1004-2)*Cadeirante/30*FU$4)))+(BY1001+BY1002+BY1003+CA1001+CA1002+CA1003)*Percapita/30*FU$4+(BY1004+CA1004)*Crechee/30*FU$4,IF(C1001=1,IF(BY1001+BY1002+BY1003+BZ1001+BZ1002+BZ1003+CA1001+CA1002+CA1003+CB1001+CB1002+CB1003&lt;=15,(BY1001+BY1002+BY1003+CA1001+CA1002+CA1003)*Percapita/30*FU$4,IF(BY1001+BY1002+BY1003+BZ1001+BZ1002+BZ1003+CA1001+CA1002+CA1003+CB1001+CB1002+CB1003&gt;=16,Fixo/30*FU$4+(BY1001+BY1002+BY1003+BZ1001+BZ1002+BZ1003+CA1001+CA1002+CA1003+CB1001+CB1002-16)*Percapita/30*FU$4))))))</f>
        <v>192.61500000000001</v>
      </c>
      <c r="FV1001" s="177">
        <f>IF(C1001=4,SUM(CC1001+CC1002+CC1003+CE1001+CE1002+CE1003)*Percapita/30*FV$4+(CD1001+CD1002+CD1003+CF1001+CF1002+CF1003)*Cadeirante/30*FV$4,IF(C1001=3,IF(CC1004+CE1004=10,Fixo/30*FV$4+(CC1001+CC1002+CC1003+CE1001+CE1002+CE1003)*Percapita/30*FV$4+(CD1004+CF1004)*Cadeirante/30*FV$4,IF(CC1004+CE1004&lt;=9,(CC1004+CE1004)*Crechee/30*FV$4)+(CD1004+CF1004)*Cadeirante/30*FV$4+(CC1001+CC1002+CC1003+CE1001+CE1002+CE1003)*Percapita/30*FV$4)+IF(CC1004+CE1004&gt;=11,Fixo/30*FV$4+(CC1004+CE1004-10)*Crechee/30*FV$4,0),IF(C1001=2,IF(CD1001+CD1002+CD1003+CD1004+CF1001+CF1002+CF1003+CF1004=1,Cadeirante/30*FV$4,IF(CD1001+CD1002+CD1003+CD1004+CF1001+CF1002+CF1003+CF1004=2,Fixo/30*FV$4,IF(CD1001+CD1002+CD1003+CD1004+CF1001+CF1002+CF1003+CF1004&gt;2,Fixo/30*FV$4+(CD1001+CD1002+CD1003+CD1004+CF1001+CF1002+CF1003+CF1004-2)*Cadeirante/30*FV$4)))+(CC1001+CC1002+CC1003+CE1001+CE1002+CE1003)*Percapita/30*FV$4+(CC1004+CE1004)*Crechee/30*FV$4,IF(C1001=1,IF(CC1001+CC1002+CC1003+CD1001+CD1002+CD1003+CE1001+CE1002+CE1003+CF1001+CF1002+CF1003&lt;=15,(CC1001+CC1002+CC1003+CE1001+CE1002+CE1003)*Percapita/30*FV$4,IF(CC1001+CC1002+CC1003+CD1001+CD1002+CD1003+CE1001+CE1002+CE1003+CF1001+CF1002+CF1003&gt;=16,Fixo/30*FV$4+(CC1001+CC1002+CC1003+CD1001+CD1002+CD1003+CE1001+CE1002+CE1003+CF1001+CF1002-16)*Percapita/30*FV$4))))))</f>
        <v>0</v>
      </c>
      <c r="FW1001" s="177">
        <f>IF(C1001=4,SUM(CG1001+CG1002+CG1003+CI1001+CI1002+CI1003)*Percapita/30*FW$4+(CH1001+CH1002+CH1003+CJ1001+CJ1002+CJ1003)*Cadeirante/30*FW$4,IF(C1001=3,IF(CG1004+CI1004=10,Fixo/30*FW$4+(CG1001+CG1002+CG1003+CI1001+CI1002+CI1003)*Percapita/30*FW$4+(CH1004+CJ1004)*Cadeirante/30*FW$4,IF(CG1004+CI1004&lt;=9,(CG1004+CI1004)*Crechee/30*FW$4)+(CH1004+CJ1004)*Cadeirante/30*FW$4+(CG1001+CG1002+CG1003+CI1001+CI1002+CI1003)*Percapita/30*FW$4)+IF(CG1004+CI1004&gt;=11,Fixo/30*FW$4+(CG1004+CI1004-10)*Crechee/30*FW$4,0),IF(C1001=2,IF(CH1001+CH1002+CH1003+CH1004+CJ1001+CJ1002+CJ1003+CJ1004=1,Cadeirante/30*FW$4,IF(CH1001+CH1002+CH1003+CH1004+CJ1001+CJ1002+CJ1003+CJ1004=2,Fixo/30*FW$4,IF(CH1001+CH1002+CH1003+CH1004+CJ1001+CJ1002+CJ1003+CJ1004&gt;2,Fixo/30*FW$4+(CH1001+CH1002+CH1003+CH1004+CJ1001+CJ1002+CJ1003+CJ1004-2)*Cadeirante/30*FW$4)))+(CG1001+CG1002+CG1003+CI1001+CI1002+CI1003)*Percapita/30*FW$4+(CG1004+CI1004)*Crechee/30*FW$4,IF(C1001=1,IF(CG1001+CG1002+CG1003+CH1001+CH1002+CH1003+CI1001+CI1002+CI1003+CJ1001+CJ1002+CJ1003&lt;=15,(CG1001+CG1002+CG1003+CI1001+CI1002+CI1003)*Percapita/30*FW$4,IF(CG1001+CG1002+CG1003+CH1001+CH1002+CH1003+CI1001+CI1002+CI1003+CJ1001+CJ1002+CJ1003&gt;=16,Fixo/30*FW$4+(CG1001+CG1002+CG1003+CH1001+CH1002+CH1003+CI1001+CI1002+CI1003+CJ1001+CJ1002-16)*Percapita/30*FW$4))))))</f>
        <v>0</v>
      </c>
      <c r="FX1001" s="177">
        <f>IF(C1001=4,SUM(CK1001+CK1002+CK1003+CM1001+CM1002+CM1003)*Percapita/30*FX$4+(CL1001+CL1002+CL1003+CN1001+CN1002+CN1003)*Cadeirante/30*FX$4,IF(C1001=3,IF(CK1004+CM1004=10,Fixo/30*FX$4+(CK1001+CK1002+CK1003+CM1001+CM1002+CM1003)*Percapita/30*FX$4+(CL1004+CN1004)*Cadeirante/30*FX$4,IF(CK1004+CM1004&lt;=9,(CK1004+CM1004)*Crechee/30*FX$4)+(CL1004+CN1004)*Cadeirante/30*FX$4+(CK1001+CK1002+CK1003+CM1001+CM1002+CM1003)*Percapita/30*FX$4)+IF(CK1004+CM1004&gt;=11,Fixo/30*FX$4+(CK1004+CM1004-10)*Crechee/30*FX$4,0),IF(C1001=2,IF(CL1001+CL1002+CL1003+CL1004+CN1001+CN1002+CN1003+CN1004=1,Cadeirante/30*FX$4,IF(CL1001+CL1002+CL1003+CL1004+CN1001+CN1002+CN1003+CN1004=2,Fixo/30*FX$4,IF(CL1001+CL1002+CL1003+CL1004+CN1001+CN1002+CN1003+CN1004&gt;2,Fixo/30*FX$4+(CL1001+CL1002+CL1003+CL1004+CN1001+CN1002+CN1003+CN1004-2)*Cadeirante/30*FX$4)))+(CK1001+CK1002+CK1003+CM1001+CM1002+CM1003)*Percapita/30*FX$4+(CK1004+CM1004)*Crechee/30*FX$4,IF(C1001=1,IF(CK1001+CK1002+CK1003+CL1001+CL1002+CL1003+CM1001+CM1002+CM1003+CN1001+CN1002+CN1003&lt;=15,(CK1001+CK1002+CK1003+CM1001+CM1002+CM1003)*Percapita/30*FX$4,IF(CK1001+CK1002+CK1003+CL1001+CL1002+CL1003+CM1001+CM1002+CM1003+CN1001+CN1002+CN1003&gt;=16,Fixo/30*FX$4+(CK1001+CK1002+CK1003+CL1001+CL1002+CL1003+CM1001+CM1002+CM1003+CN1001+CN1002-16)*Percapita/30*FX$4))))))</f>
        <v>0</v>
      </c>
      <c r="FY1001" s="177">
        <f>IF(C1001=4,SUM(CO1001+CO1002+CO1003+CQ1001+CQ1002+CQ1003)*Percapita/30*FY$4+(CP1001+CP1002+CP1003+CR1001+CR1002+CR1003)*Cadeirante/30*FY$4,IF(C1001=3,IF(CO1004+CQ1004=10,Fixo/30*FY$4+(CO1001+CO1002+CO1003+CQ1001+CQ1002+CQ1003)*Percapita/30*FY$4+(CP1004+CR1004)*Cadeirante/30*FY$4,IF(CO1004+CQ1004&lt;=9,(CO1004+CQ1004)*Crechee/30*FY$4)+(CP1004+CR1004)*Cadeirante/30*FY$4+(CO1001+CO1002+CO1003+CQ1001+CQ1002+CQ1003)*Percapita/30*FY$4)+IF(CO1004+CQ1004&gt;=11,Fixo/30*FY$4+(CO1004+CQ1004-10)*Crechee/30*FY$4,0),IF(C1001=2,IF(CP1001+CP1002+CP1003+CP1004+CR1001+CR1002+CR1003+CR1004=1,Cadeirante/30*FY$4,IF(CP1001+CP1002+CP1003+CP1004+CR1001+CR1002+CR1003+CR1004=2,Fixo/30*FY$4,IF(CP1001+CP1002+CP1003+CP1004+CR1001+CR1002+CR1003+CR1004&gt;2,Fixo/30*FY$4+(CP1001+CP1002+CP1003+CP1004+CR1001+CR1002+CR1003+CR1004-2)*Cadeirante/30*FY$4)))+(CO1001+CO1002+CO1003+CQ1001+CQ1002+CQ1003)*Percapita/30*FY$4+(CO1004+CQ1004)*Crechee/30*FY$4,IF(C1001=1,IF(CO1001+CO1002+CO1003+CP1001+CP1002+CP1003+CQ1001+CQ1002+CQ1003+CR1001+CR1002+CR1003&lt;=15,(CO1001+CO1002+CO1003+CQ1001+CQ1002+CQ1003)*Percapita/30*FY$4,IF(CO1001+CO1002+CO1003+CP1001+CP1002+CP1003+CQ1001+CQ1002+CQ1003+CR1001+CR1002+CR1003&gt;=16,Fixo/30*FY$4+(CO1001+CO1002+CO1003+CP1001+CP1002+CP1003+CQ1001+CQ1002+CQ1003+CR1001+CR1002-16)*Percapita/30*FY$4))))))</f>
        <v>0</v>
      </c>
      <c r="FZ1001" s="177">
        <f>IF(C1001=4,SUM(CS1001+CS1002+CS1003+CU1001+CU1002+CU1003)*Percapita/30*FZ$4+(CT1001+CT1002+CT1003+CV1001+CV1002+CV1003)*Cadeirante/30*FZ$4,IF(C1001=3,IF(CS1004+CU1004=10,Fixo/30*FZ$4+(CS1001+CS1002+CS1003+CU1001+CU1002+CU1003)*Percapita/30*FZ$4+(CT1004+CV1004)*Cadeirante/30*FZ$4,IF(CS1004+CU1004&lt;=9,(CS1004+CU1004)*Crechee/30*FZ$4)+(CT1004+CV1004)*Cadeirante/30*FZ$4+(CS1001+CS1002+CS1003+CU1001+CU1002+CU1003)*Percapita/30*FZ$4)+IF(CS1004+CU1004&gt;=11,Fixo/30*FZ$4+(CS1004+CU1004-10)*Crechee/30*FZ$4,0),IF(C1001=2,IF(CT1001+CT1002+CT1003+CT1004+CV1001+CV1002+CV1003+CV1004=1,Cadeirante/30*FZ$4,IF(CT1001+CT1002+CT1003+CT1004+CV1001+CV1002+CV1003+CV1004=2,Fixo/30*FZ$4,IF(CT1001+CT1002+CT1003+CT1004+CV1001+CV1002+CV1003+CV1004&gt;2,Fixo/30*FZ$4+(CT1001+CT1002+CT1003+CT1004+CV1001+CV1002+CV1003+CV1004-2)*Cadeirante/30*FZ$4)))+(CS1001+CS1002+CS1003+CU1001+CU1002+CU1003)*Percapita/30*FZ$4+(CS1004+CU1004)*Crechee/30*FZ$4,IF(C1001=1,IF(CS1001+CS1002+CS1003+CT1001+CT1002+CT1003+CU1001+CU1002+CU1003+CV1001+CV1002+CV1003&lt;=15,(CS1001+CS1002+CS1003+CU1001+CU1002+CU1003)*Percapita/30*FZ$4,IF(CS1001+CS1002+CS1003+CT1001+CT1002+CT1003+CU1001+CU1002+CU1003+CV1001+CV1002+CV1003&gt;=16,Fixo/30*FZ$4+(CS1001+CS1002+CS1003+CT1001+CT1002+CT1003+CU1001+CU1002+CU1003+CV1001+CV1002-16)*Percapita/30*FZ$4))))))</f>
        <v>0</v>
      </c>
      <c r="GA1001" s="177">
        <f>IF(C1001=4,SUM(CW1001+CW1002+CW1003+CY1001+CY1002+CY1003)*Percapita/30*GA$4+(CX1001+CX1002+CX1003+CZ1001+CZ1002+CZ1003)*Cadeirante/30*GA$4,IF(C1001=3,IF(CW1004+CY1004=10,Fixo/30*GA$4+(CW1001+CW1002+CW1003+CY1001+CY1002+CY1003)*Percapita/30*GA$4+(CX1004+CZ1004)*Cadeirante/30*GA$4,IF(CW1004+CY1004&lt;=9,(CW1004+CY1004)*Crechee/30*GA$4)+(CX1004+CZ1004)*Cadeirante/30*GA$4+(CW1001+CW1002+CW1003+CY1001+CY1002+CY1003)*Percapita/30*GA$4)+IF(CW1004+CY1004&gt;=11,Fixo/30*GA$4+(CW1004+CY1004-10)*Crechee/30*GA$4,0),IF(C1001=2,IF(CX1001+CX1002+CX1003+CX1004+CZ1001+CZ1002+CZ1003+CZ1004=1,Cadeirante/30*GA$4,IF(CX1001+CX1002+CX1003+CX1004+CZ1001+CZ1002+CZ1003+CZ1004=2,Fixo/30*GA$4,IF(CX1001+CX1002+CX1003+CX1004+CZ1001+CZ1002+CZ1003+CZ1004&gt;2,Fixo/30*GA$4+(CX1001+CX1002+CX1003+CX1004+CZ1001+CZ1002+CZ1003+CZ1004-2)*Cadeirante/30*GA$4)))+(CW1001+CW1002+CW1003+CY1001+CY1002+CY1003)*Percapita/30*GA$4+(CW1004+CY1004)*Crechee/30*GA$4,IF(C1001=1,IF(CW1001+CW1002+CW1003+CX1001+CX1002+CX1003+CY1001+CY1002+CY1003+CZ1001+CZ1002+CZ1003&lt;=15,(CW1001+CW1002+CW1003+CY1001+CY1002+CY1003)*Percapita/30*GA$4,IF(CW1001+CW1002+CW1003+CX1001+CX1002+CX1003+CY1001+CY1002+CY1003+CZ1001+CZ1002+CZ1003&gt;=16,Fixo/30*GA$4+(CW1001+CW1002+CW1003+CX1001+CX1002+CX1003+CY1001+CY1002+CY1003+CZ1001+CZ1002-16)*Percapita/30*GA$4))))))</f>
        <v>0</v>
      </c>
      <c r="GB1001" s="177">
        <f>IF(C1001=4,SUM(DA1001+DA1002+DA1003+DC1001+DC1002+DC1003)*Percapita/30*GB$4+(DB1001+DB1002+DB1003+DD1001+DD1002+DD1003)*Cadeirante/30*GB$4,IF(C1001=3,IF(DA1004+DC1004=10,Fixo/30*GB$4+(DA1001+DA1002+DA1003+DC1001+DC1002+DC1003)*Percapita/30*GB$4+(DB1004+DD1004)*Cadeirante/30*GB$4,IF(DA1004+DC1004&lt;=9,(DA1004+DC1004)*Crechee/30*GB$4)+(DB1004+DD1004)*Cadeirante/30*GB$4+(DA1001+DA1002+DA1003+DC1001+DC1002+DC1003)*Percapita/30*GB$4)+IF(DA1004+DC1004&gt;=11,Fixo/30*GB$4+(DA1004+DC1004-10)*Crechee/30*GB$4,0),IF(C1001=2,IF(DB1001+DB1002+DB1003+DB1004+DD1001+DD1002+DD1003+DD1004=1,Cadeirante/30*GB$4,IF(DB1001+DB1002+DB1003+DB1004+DD1001+DD1002+DD1003+DD1004=2,Fixo/30*GB$4,IF(DB1001+DB1002+DB1003+DB1004+DD1001+DD1002+DD1003+DD1004&gt;2,Fixo/30*GB$4+(DB1001+DB1002+DB1003+DB1004+DD1001+DD1002+DD1003+DD1004-2)*Cadeirante/30*GB$4)))+(DA1001+DA1002+DA1003+DC1001+DC1002+DC1003)*Percapita/30*GB$4+(DA1004+DC1004)*Crechee/30*GB$4,IF(C1001=1,IF(DA1001+DA1002+DA1003+DB1001+DB1002+DB1003+DC1001+DC1002+DC1003+DD1001+DD1002+DD1003&lt;=15,(DA1001+DA1002+DA1003+DC1001+DC1002+DC1003)*Percapita/30*GB$4,IF(DA1001+DA1002+DA1003+DB1001+DB1002+DB1003+DC1001+DC1002+DC1003+DD1001+DD1002+DD1003&gt;=16,Fixo/30*GB$4+(DA1001+DA1002+DA1003+DB1001+DB1002+DB1003+DC1001+DC1002+DC1003+DD1001+DD1002-16)*Percapita/30*GB$4))))))</f>
        <v>0</v>
      </c>
      <c r="GC1001" s="177">
        <f>IF(C1001=4,SUM(DE1001+DE1002+DE1003+DG1001+DG1002+DG1003)*Percapita/30*GC$4+(DF1001+DF1002+DF1003+DH1001+DH1002+DH1003)*Cadeirante/30*GC$4,IF(C1001=3,IF(DE1004+DG1004=10,Fixo/30*GC$4+(DE1001+DE1002+DE1003+DG1001+DG1002+DG1003)*Percapita/30*GC$4+(DF1004+DH1004)*Cadeirante/30*GC$4,IF(DE1004+DG1004&lt;=9,(DE1004+DG1004)*Crechee/30*GC$4)+(DF1004+DH1004)*Cadeirante/30*GC$4+(DE1001+DE1002+DE1003+DG1001+DG1002+DG1003)*Percapita/30*GC$4)+IF(DE1004+DG1004&gt;=11,Fixo/30*GC$4+(DE1004+DG1004-10)*Crechee/30*GC$4,0),IF(C1001=2,IF(DF1001+DF1002+DF1003+DF1004+DH1001+DH1002+DH1003+DH1004=1,Cadeirante/30*GC$4,IF(DF1001+DF1002+DF1003+DF1004+DH1001+DH1002+DH1003+DH1004=2,Fixo/30*GC$4,IF(DF1001+DF1002+DF1003+DF1004+DH1001+DH1002+DH1003+DH1004&gt;2,Fixo/30*GC$4+(DF1001+DF1002+DF1003+DF1004+DH1001+DH1002+DH1003+DH1004-2)*Cadeirante/30*GC$4)))+(DE1001+DE1002+DE1003+DG1001+DG1002+DG1003)*Percapita/30*GC$4+(DE1004+DG1004)*Crechee/30*GC$4,IF(C1001=1,IF(DE1001+DE1002+DE1003+DF1001+DF1002+DF1003+DG1001+DG1002+DG1003+DH1001+DH1002+DH1003&lt;=15,(DE1001+DE1002+DE1003+DG1001+DG1002+DG1003)*Percapita/30*GC$4,IF(DE1001+DE1002+DE1003+DF1001+DF1002+DF1003+DG1001+DG1002+DG1003+DH1001+DH1002+DH1003&gt;=16,Fixo/30*GC$4+(DE1001+DE1002+DE1003+DF1001+DF1002+DF1003+DG1001+DG1002+DG1003+DH1001+DH1002-16)*Percapita/30*GC$4))))))</f>
        <v>0</v>
      </c>
      <c r="GD1001" s="177">
        <f>IF(C1001=4,SUM(DI1001+DI1002+DI1003+DK1001+DK1002+DK1003)*Percapita/30*GD$4+(DJ1001+DJ1002+DJ1003+DL1001+DL1002+DL1003)*Cadeirante/30*GD$4,IF(C1001=3,IF(DI1004+DK1004=10,Fixo/30*GD$4+(DI1001+DI1002+DI1003+DK1001+DK1002+DK1003)*Percapita/30*GD$4+(DJ1004+DL1004)*Cadeirante/30*GD$4,IF(DI1004+DK1004&lt;=9,(DI1004+DK1004)*Crechee/30*GD$4)+(DJ1004+DL1004)*Cadeirante/30*GD$4+(DI1001+DI1002+DI1003+DK1001+DK1002+DK1003)*Percapita/30*GD$4)+IF(DI1004+DK1004&gt;=11,Fixo/30*GD$4+(DI1004+DK1004-10)*Crechee/30*GD$4,0),IF(C1001=2,IF(DJ1001+DJ1002+DJ1003+DJ1004+DL1001+DL1002+DL1003+DL1004=1,Cadeirante/30*GD$4,IF(DJ1001+DJ1002+DJ1003+DJ1004+DL1001+DL1002+DL1003+DL1004=2,Fixo/30*GD$4,IF(DJ1001+DJ1002+DJ1003+DJ1004+DL1001+DL1002+DL1003+DL1004&gt;2,Fixo/30*GD$4+(DJ1001+DJ1002+DJ1003+DJ1004+DL1001+DL1002+DL1003+DL1004-2)*Cadeirante/30*GD$4)))+(DI1001+DI1002+DI1003+DK1001+DK1002+DK1003)*Percapita/30*GD$4+(DI1004+DK1004)*Crechee/30*GD$4,IF(C1001=1,IF(DI1001+DI1002+DI1003+DJ1001+DJ1002+DJ1003+DK1001+DK1002+DK1003+DL1001+DL1002+DL1003&lt;=15,(DI1001+DI1002+DI1003+DK1001+DK1002+DK1003)*Percapita/30*GD$4,IF(DI1001+DI1002+DI1003+DJ1001+DJ1002+DJ1003+DK1001+DK1002+DK1003+DL1001+DL1002+DL1003&gt;=16,Fixo/30*GD$4+(DI1001+DI1002+DI1003+DJ1001+DJ1002+DJ1003+DK1001+DK1002+DK1003+DL1001+DL1002-16)*Percapita/30*GD$4))))))</f>
        <v>0</v>
      </c>
      <c r="GE1001" s="177">
        <f>IF(C1001=4,SUM(DM1001+DM1002+DM1003+DO1001+DO1002+DO1003)*Percapita/30*GE$4+(DN1001+DN1002+DN1003+DP1001+DP1002+DP1003)*Cadeirante/30*GE$4,IF(C1001=3,IF(DM1004+DO1004=10,Fixo/30*GE$4+(DM1001+DM1002+DM1003+DO1001+DO1002+DO1003)*Percapita/30*GE$4+(DN1004+DP1004)*Cadeirante/30*GE$4,IF(DM1004+DO1004&lt;=9,(DM1004+DO1004)*Crechee/30*GE$4)+(DN1004+DP1004)*Cadeirante/30*GE$4+(DM1001+DM1002+DM1003+DO1001+DO1002+DO1003)*Percapita/30*GE$4)+IF(DM1004+DO1004&gt;=11,Fixo/30*GE$4+(DM1004+DO1004-10)*Crechee/30*GE$4,0),IF(C1001=2,IF(DN1001+DN1002+DN1003+DN1004+DP1001+DP1002+DP1003+DP1004=1,Cadeirante/30*GE$4,IF(DN1001+DN1002+DN1003+DN1004+DP1001+DP1002+DP1003+DP1004=2,Fixo/30*GE$4,IF(DN1001+DN1002+DN1003+DN1004+DP1001+DP1002+DP1003+DP1004&gt;2,Fixo/30*GE$4+(DN1001+DN1002+DN1003+DN1004+DP1001+DP1002+DP1003+DP1004-2)*Cadeirante/30*GE$4)))+(DM1001+DM1002+DM1003+DO1001+DO1002+DO1003)*Percapita/30*GE$4+(DM1004+DO1004)*Crechee/30*GE$4,IF(C1001=1,IF(DM1001+DM1002+DM1003+DN1001+DN1002+DN1003+DO1001+DO1002+DO1003+DP1001+DP1002+DP1003&lt;=15,(DM1001+DM1002+DM1003+DO1001+DO1002+DO1003)*Percapita/30*GE$4,IF(DM1001+DM1002+DM1003+DN1001+DN1002+DN1003+DO1001+DO1002+DO1003+DP1001+DP1002+DP1003&gt;=16,Fixo/30*GE$4+(DM1001+DM1002+DM1003+DN1001+DN1002+DN1003+DO1001+DO1002+DO1003+DP1001+DP1002-16)*Percapita/30*GE$4))))))</f>
        <v>0</v>
      </c>
      <c r="GF1001" s="177">
        <f>IF(C1001=4,SUM(DQ1001+DQ1002+DQ1003+DS1001+DS1002+DS1003)*Percapita/30*GF$4+(DR1001+DR1002+DR1003+DT1001+DT1002+DT1003)*Cadeirante/30*GF$4,IF(C1001=3,IF(DQ1004+DS1004=10,Fixo/30*GF$4+(DQ1001+DQ1002+DQ1003+DS1001+DS1002+DS1003)*Percapita/30*GF$4+(DR1004+DT1004)*Cadeirante/30*GF$4,IF(DQ1004+DS1004&lt;=9,(DQ1004+DS1004)*Crechee/30*GF$4)+(DR1004+DT1004)*Cadeirante/30*GF$4+(DQ1001+DQ1002+DQ1003+DS1001+DS1002+DS1003)*Percapita/30*GF$4)+IF(DQ1004+DS1004&gt;=11,Fixo/30*GF$4+(DQ1004+DS1004-10)*Crechee/30*GF$4,0),IF(C1001=2,IF(DR1001+DR1002+DR1003+DR1004+DT1001+DT1002+DT1003+DT1004=1,Cadeirante/30*GF$4,IF(DR1001+DR1002+DR1003+DR1004+DT1001+DT1002+DT1003+DT1004=2,Fixo/30*GF$4,IF(DR1001+DR1002+DR1003+DR1004+DT1001+DT1002+DT1003+DT1004&gt;2,Fixo/30*GF$4+(DR1001+DR1002+DR1003+DR1004+DT1001+DT1002+DT1003+DT1004-2)*Cadeirante/30*GF$4)))+(DQ1001+DQ1002+DQ1003+DS1001+DS1002+DS1003)*Percapita/30*GF$4+(DQ1004+DS1004)*Crechee/30*GF$4,IF(C1001=1,IF(DQ1001+DQ1002+DQ1003+DR1001+DR1002+DR1003+DS1001+DS1002+DS1003+DT1001+DT1002+DT1003&lt;=15,(DQ1001+DQ1002+DQ1003+DS1001+DS1002+DS1003)*Percapita/30*GF$4,IF(DQ1001+DQ1002+DQ1003+DR1001+DR1002+DR1003+DS1001+DS1002+DS1003+DT1001+DT1002+DT1003&gt;=16,Fixo/30*GF$4+(DQ1001+DQ1002+DQ1003+DR1001+DR1002+DR1003+DS1001+DS1002+DS1003+DT1001+DT1002-16)*Percapita/30*GF$4))))))</f>
        <v>0</v>
      </c>
      <c r="GG1001" s="177">
        <f>IF(C1001=4,SUM(DU1001+DU1002+DU1003+DW1001+DW1002+DW1003)*Percapita/30*GG$4+(DV1001+DV1002+DV1003+DX1001+DX1002+DX1003)*Cadeirante/30*GG$4,IF(C1001=3,IF(DU1004+DW1004=10,Fixo/30*GG$4+(DU1001+DU1002+DU1003+DW1001+DW1002+DW1003)*Percapita/30*GG$4+(DV1004+DX1004)*Cadeirante/30*GG$4,IF(DU1004+DW1004&lt;=9,(DU1004+DW1004)*Crechee/30*GG$4)+(DV1004+DX1004)*Cadeirante/30*GG$4+(DU1001+DU1002+DU1003+DW1001+DW1002+DW1003)*Percapita/30*GG$4)+IF(DU1004+DW1004&gt;=11,Fixo/30*GG$4+(DU1004+DW1004-10)*Crechee/30*GG$4,0),IF(C1001=2,IF(DV1001+DV1002+DV1003+DV1004+DX1001+DX1002+DX1003+DX1004=1,Cadeirante/30*GG$4,IF(DV1001+DV1002+DV1003+DV1004+DX1001+DX1002+DX1003+DX1004=2,Fixo/30*GG$4,IF(DV1001+DV1002+DV1003+DV1004+DX1001+DX1002+DX1003+DX1004&gt;2,Fixo/30*GG$4+(DV1001+DV1002+DV1003+DV1004+DX1001+DX1002+DX1003+DX1004-2)*Cadeirante/30*GG$4)))+(DU1001+DU1002+DU1003+DW1001+DW1002+DW1003)*Percapita/30*GG$4+(DU1004+DW1004)*Crechee/30*GG$4,IF(C1001=1,IF(DU1001+DU1002+DU1003+DV1001+DV1002+DV1003+DW1001+DW1002+DW1003+DX1001+DX1002+DX1003&lt;=15,(DU1001+DU1002+DU1003+DW1001+DW1002+DW1003)*Percapita/30*GG$4,IF(DU1001+DU1002+DU1003+DV1001+DV1002+DV1003+DW1001+DW1002+DW1003+DX1001+DX1002+DX1003&gt;=16,Fixo/30*GG$4+(DU1001+DU1002+DU1003+DV1001+DV1002+DV1003+DW1001+DW1002+DW1003+DX1001+DX1002-16)*Percapita/30*GG$4))))))</f>
        <v>0</v>
      </c>
      <c r="GH1001" s="177">
        <f>IF(C1001=4,SUM(DY1001+DY1002+DY1003+EA1001+EA1002+EA1003)*Percapita/30*GH$4+(DZ1001+DZ1002+DZ1003+EB1001+EB1002+EB1003)*Cadeirante/30*GH$4,IF(C1001=3,IF(DY1004+EA1004=10,Fixo/30*GH$4+(DY1001+DY1002+DY1003+EA1001+EA1002+EA1003)*Percapita/30*GH$4+(DZ1004+EB1004)*Cadeirante/30*GH$4,IF(DY1004+EA1004&lt;=9,(DY1004+EA1004)*Crechee/30*GH$4)+(DZ1004+EB1004)*Cadeirante/30*GH$4+(DY1001+DY1002+DY1003+EA1001+EA1002+EA1003)*Percapita/30*GH$4)+IF(DY1004+EA1004&gt;=11,Fixo/30*GH$4+(DY1004+EA1004-10)*Crechee/30*GH$4,0),IF(C1001=2,IF(DZ1001+DZ1002+DZ1003+DZ1004+EB1001+EB1002+EB1003+EB1004=1,Cadeirante/30*GH$4,IF(DZ1001+DZ1002+DZ1003+DZ1004+EB1001+EB1002+EB1003+EB1004=2,Fixo/30*GH$4,IF(DZ1001+DZ1002+DZ1003+DZ1004+EB1001+EB1002+EB1003+EB1004&gt;2,Fixo/30*GH$4+(DZ1001+DZ1002+DZ1003+DZ1004+EB1001+EB1002+EB1003+EB1004-2)*Cadeirante/30*GH$4)))+(DY1001+DY1002+DY1003+EA1001+EA1002+EA1003)*Percapita/30*GH$4+(DY1004+EA1004)*Crechee/30*GH$4,IF(C1001=1,IF(DY1001+DY1002+DY1003+DZ1001+DZ1002+DZ1003+EA1001+EA1002+EA1003+EB1001+EB1002+EB1003&lt;=15,(DY1001+DY1002+DY1003+EA1001+EA1002+EA1003)*Percapita/30*GH$4,IF(DY1001+DY1002+DY1003+DZ1001+DZ1002+DZ1003+EA1001+EA1002+EA1003+EB1001+EB1002+EB1003&gt;=16,Fixo/30*GH$4+(DY1001+DY1002+DY1003+DZ1001+DZ1002+DZ1003+EA1001+EA1002+EA1003+EB1001+EB1002-16)*Percapita/30*GH$4))))))</f>
        <v>0</v>
      </c>
      <c r="GI1001" s="177">
        <f>IF(C1001=4,SUM(EC1001+EC1002+EC1003+EE1001+EE1002+EE1003)*Percapita/30*GI$4+(ED1001+ED1002+ED1003+EF1001+EF1002+EF1003)*Cadeirante/30*GI$4,IF(C1001=3,IF(EC1004+EE1004=10,Fixo/30*GI$4+(EC1001+EC1002+EC1003+EE1001+EE1002+EE1003)*Percapita/30*GI$4+(ED1004+EF1004)*Cadeirante/30*GI$4,IF(EC1004+EE1004&lt;=9,(EC1004+EE1004)*Crechee/30*GI$4)+(ED1004+EF1004)*Cadeirante/30*GI$4+(EC1001+EC1002+EC1003+EE1001+EE1002+EE1003)*Percapita/30*GI$4)+IF(EC1004+EE1004&gt;=11,Fixo/30*GI$4+(EC1004+EE1004-10)*Crechee/30*GI$4,0),IF(C1001=2,IF(ED1001+ED1002+ED1003+ED1004+EF1001+EF1002+EF1003+EF1004=1,Cadeirante/30*GI$4,IF(ED1001+ED1002+ED1003+ED1004+EF1001+EF1002+EF1003+EF1004=2,Fixo/30*GI$4,IF(ED1001+ED1002+ED1003+ED1004+EF1001+EF1002+EF1003+EF1004&gt;2,Fixo/30*GI$4+(ED1001+ED1002+ED1003+ED1004+EF1001+EF1002+EF1003+EF1004-2)*Cadeirante/30*GI$4)))+(EC1001+EC1002+EC1003+EE1001+EE1002+EE1003)*Percapita/30*GI$4+(EC1004+EE1004)*Crechee/30*GI$4,IF(C1001=1,IF(EC1001+EC1002+EC1003+ED1001+ED1002+ED1003+EE1001+EE1002+EE1003+EF1001+EF1002+EF1003&lt;=15,(EC1001+EC1002+EC1003+EE1001+EE1002+EE1003)*Percapita/30*GI$4,IF(EC1001+EC1002+EC1003+ED1001+ED1002+ED1003+EE1001+EE1002+EE1003+EF1001+EF1002+EF1003&gt;=16,Fixo/30*GI$4+(EC1001+EC1002+EC1003+ED1001+ED1002+ED1003+EE1001+EE1002+EE1003+EF1001+EF1002-16)*Percapita/30*GI$4))))))</f>
        <v>12.841000000000001</v>
      </c>
      <c r="GJ1001" s="177">
        <f>IF(C1001=4,SUM(EG1001+EG1002+EG1003+EI1001+EI1002+EI1003)*Percapita/30*GJ$4+(EH1001+EH1002+EH1003+EJ1001+EJ1002+EJ1003)*Cadeirante/30*GJ$4,IF(C1001=3,IF(EG1004+EI1004=10,Fixo/30*GJ$4+(EG1001+EG1002+EG1003+EI1001+EI1002+EI1003)*Percapita/30*GJ$4+(EH1004+EJ1004)*Cadeirante/30*GJ$4,IF(EG1004+EI1004&lt;=9,(EG1004+EI1004)*Crechee/30*GJ$4)+(EH1004+EJ1004)*Cadeirante/30*GJ$4+(EG1001+EG1002+EG1003+EI1001+EI1002+EI1003)*Percapita/30*GJ$4)+IF(EG1004+EI1004&gt;=11,Fixo/30*GJ$4+(EG1004+EI1004-10)*Crechee/30*GJ$4,0),IF(C1001=2,IF(EH1001+EH1002+EH1003+EH1004+EJ1001+EJ1002+EJ1003+EJ1004=1,Cadeirante/30*GJ$4,IF(EH1001+EH1002+EH1003+EH1004+EJ1001+EJ1002+EJ1003+EJ1004=2,Fixo/30*GJ$4,IF(EH1001+EH1002+EH1003+EH1004+EJ1001+EJ1002+EJ1003+EJ1004&gt;2,Fixo/30*GJ$4+(EH1001+EH1002+EH1003+EH1004+EJ1001+EJ1002+EJ1003+EJ1004-2)*Cadeirante/30*GJ$4)))+(EG1001+EG1002+EG1003+EI1001+EI1002+EI1003)*Percapita/30*GJ$4+(EG1004+EI1004)*Crechee/30*GJ$4,IF(C1001=1,IF(EG1001+EG1002+EG1003+EH1001+EH1002+EH1003+EI1001+EI1002+EI1003+EJ1001+EJ1002+EJ1003&lt;=15,(EG1001+EG1002+EG1003+EI1001+EI1002+EI1003)*Percapita/30*GJ$4,IF(EG1001+EG1002+EG1003+EH1001+EH1002+EH1003+EI1001+EI1002+EI1003+EJ1001+EJ1002+EJ1003&gt;=16,Fixo/30*GJ$4+(EG1001+EG1002+EG1003+EH1001+EH1002+EH1003+EI1001+EI1002+EI1003+EJ1001+EJ1002-16)*Percapita/30*GJ$4))))))</f>
        <v>0</v>
      </c>
      <c r="GK1001" s="178"/>
      <c r="GL1001" s="103">
        <f t="shared" si="1110"/>
        <v>0</v>
      </c>
      <c r="GM1001" s="124"/>
      <c r="GN1001" s="104">
        <f>SUMIF(V1001:V1004,"&lt;0")*Cadeirante/30*GN$4+SUMIF(X1001:X1004,"&lt;0")*Cadeirante/30*GN$4</f>
        <v>0</v>
      </c>
      <c r="GO1001" s="104">
        <f>SUMIF(Z1001:Z1004,"&lt;0")*Cadeirante/30*GO$4+SUMIF(AB1001:AB1004,"&lt;0")*Cadeirante/30*GO$4</f>
        <v>0</v>
      </c>
      <c r="GP1001" s="104">
        <f>SUMIF(AD1001:AD1004,"&lt;0")*Cadeirante/30*GP$4+SUMIF(AF1001:AF1004,"&lt;0")*Cadeirante/30*GP$4</f>
        <v>0</v>
      </c>
      <c r="GQ1001" s="104">
        <f>SUMIF(AH1001:AH1004,"&lt;0")*Cadeirante/30*GQ$4+SUMIF(AJ1001:AJ1004,"&lt;0")*Cadeirante/30*GQ$4</f>
        <v>0</v>
      </c>
      <c r="GR1001" s="104">
        <f>SUMIF(AL1001:AL1004,"&lt;0")*Cadeirante/30*GR$4+SUMIF(AN1001:AN1004,"&lt;0")*Cadeirante/30*GR$4</f>
        <v>0</v>
      </c>
      <c r="GS1001" s="104">
        <f>SUMIF(AP1001:AP1004,"&lt;0")*Cadeirante/30*GS$4+SUMIF(AR1001:AR1004,"&lt;0")*Cadeirante/30*GS$4</f>
        <v>0</v>
      </c>
      <c r="GT1001" s="104">
        <f>SUMIF(AT1001:AT1004,"&lt;0")*Cadeirante/30*GT$4+SUMIF(AV1001:AV1004,"&lt;0")*Cadeirante/30*GT$4</f>
        <v>0</v>
      </c>
      <c r="GU1001" s="104">
        <f>SUMIF(AX1001:AX1004,"&lt;0")*Cadeirante/30*GU$4+SUMIF(AZ1001:AZ1004,"&lt;0")*Cadeirante/30*GU$4</f>
        <v>0</v>
      </c>
      <c r="GV1001" s="104">
        <f>SUMIF(BB1001:BB1004,"&lt;0")*Cadeirante/30*GV$4+SUMIF(BD1001:BD1004,"&lt;0")*Cadeirante/30*GV$4</f>
        <v>0</v>
      </c>
      <c r="GW1001" s="104">
        <f>SUMIF(BF1001:BF1004,"&lt;0")*Cadeirante/30*GW$4+SUMIF(BH1001:BH1004,"&lt;0")*Cadeirante/30*GW$4</f>
        <v>0</v>
      </c>
      <c r="GX1001" s="104">
        <f>SUMIF(BJ1001:BJ1004,"&lt;0")*Cadeirante/30*GX$4+SUMIF(BL1001:BL1004,"&lt;0")*Cadeirante/30*GX$4</f>
        <v>0</v>
      </c>
      <c r="GY1001" s="104">
        <f>SUMIF(BN1001:BN1004,"&lt;0")*Cadeirante/30*GY$4+SUMIF(BP1001:BP1004,"&lt;0")*Cadeirante/30*GY$4</f>
        <v>0</v>
      </c>
      <c r="GZ1001" s="104">
        <f>SUMIF(BR1001:BR1004,"&lt;0")*Cadeirante/30*GZ$4+SUMIF(BT1001:BT1004,"&lt;0")*Cadeirante/30*GZ$4</f>
        <v>0</v>
      </c>
      <c r="HA1001" s="104">
        <f>SUMIF(BV1001:BV1004,"&lt;0")*Cadeirante/30*HA$4+SUMIF(BX1001:BX1004,"&lt;0")*Cadeirante/30*HA$4</f>
        <v>0</v>
      </c>
      <c r="HB1001" s="104">
        <f>SUMIF(BZ1001:BZ1004,"&lt;0")*Cadeirante/30*HB$4+SUMIF(CB1001:CB1004,"&lt;0")*Cadeirante/30*HB$4</f>
        <v>0</v>
      </c>
      <c r="HC1001" s="104">
        <f>SUMIF(CD1001:CD1004,"&lt;0")*Cadeirante/30*HC$4+SUMIF(CF1001:CF1004,"&lt;0")*Cadeirante/30*HC$4</f>
        <v>0</v>
      </c>
      <c r="HD1001" s="104">
        <f>SUMIF(CH1001:CH1004,"&lt;0")*Cadeirante/30*HD$4+SUMIF(CJ1001:CJ1004,"&lt;0")*Cadeirante/30*HD$4</f>
        <v>0</v>
      </c>
      <c r="HE1001" s="104">
        <f>SUMIF(CL1001:CL1004,"&lt;0")*Cadeirante/30*HE$4+SUMIF(CN1001:CN1004,"&lt;0")*Cadeirante/30*HE$4</f>
        <v>0</v>
      </c>
      <c r="HF1001" s="104">
        <f>SUMIF(CP1001:CP1004,"&lt;0")*Cadeirante/30*HF$4+SUMIF(CR1001:CR1004,"&lt;0")*Cadeirante/30*HF$4</f>
        <v>0</v>
      </c>
      <c r="HG1001" s="104">
        <f>SUMIF(CT1001:CT1004,"&lt;0")*Cadeirante/30*HG$4+SUMIF(CV1001:CV1004,"&lt;0")*Cadeirante/30*HG$4</f>
        <v>0</v>
      </c>
      <c r="HH1001" s="104">
        <f>SUMIF(CX1001:CX1004,"&lt;0")*Cadeirante/30*HH$4+SUMIF(CZ1001:CZ1004,"&lt;0")*Cadeirante/30*HH$4</f>
        <v>0</v>
      </c>
      <c r="HI1001" s="104">
        <f>SUMIF(DB1001:DB1004,"&lt;0")*Cadeirante/30*HI$4+SUMIF(DD1001:DD1004,"&lt;0")*Cadeirante/30*HI$4</f>
        <v>0</v>
      </c>
      <c r="HJ1001" s="104">
        <f>SUMIF(DF1001:DF1004,"&lt;0")*Cadeirante/30*HJ$4+SUMIF(DH1001:DH1004,"&lt;0")*Cadeirante/30*HJ$4</f>
        <v>0</v>
      </c>
      <c r="HK1001" s="104">
        <f>SUMIF(DJ1001:DJ1004,"&lt;0")*Cadeirante/30*HK$4+SUMIF(DL1001:DL1004,"&lt;0")*Cadeirante/30*HK$4</f>
        <v>0</v>
      </c>
      <c r="HL1001" s="104">
        <f>SUMIF(DN1001:DN1004,"&lt;0")*Cadeirante/30*HL$4+SUMIF(DP1001:DP1004,"&lt;0")*Cadeirante/30*HL$4</f>
        <v>0</v>
      </c>
      <c r="HM1001" s="104">
        <f>SUMIF(DR1001:DR1004,"&lt;0")*Cadeirante/30*HM$4+SUMIF(DT1001:DT1004,"&lt;0")*Cadeirante/30*HM$4</f>
        <v>0</v>
      </c>
      <c r="HN1001" s="104">
        <f>SUMIF(DV1001:DV1004,"&lt;0")*Cadeirante/30*HN$4+SUMIF(DX1001:DX1004,"&lt;0")*Cadeirante/30*HN$4</f>
        <v>0</v>
      </c>
      <c r="HO1001" s="104">
        <f>SUMIF(DZ1001:DZ1004,"&lt;0")*Cadeirante/30*HO$4+SUMIF(EB1001:EB1004,"&lt;0")*Cadeirante/30*HO$4</f>
        <v>0</v>
      </c>
      <c r="HP1001" s="104">
        <f>SUMIF(ED1001:ED1004,"&lt;0")*Cadeirante/30*HP$4+SUMIF(EF1001:EF1004,"&lt;0")*Cadeirante/30*HP$4</f>
        <v>0</v>
      </c>
      <c r="HQ1001" s="64"/>
      <c r="HR1001" s="64"/>
      <c r="HS1001" s="64"/>
      <c r="HT1001" s="64"/>
      <c r="HU1001" s="64"/>
      <c r="HV1001" s="64"/>
      <c r="HW1001" s="176">
        <v>17629.309999999998</v>
      </c>
      <c r="HX1001" s="64"/>
      <c r="HY1001" s="280">
        <f>IF(ISTEXT(EM1001), VALUE(EM1001), EM1001)</f>
        <v>0</v>
      </c>
      <c r="HZ1001" s="280">
        <f>IF(ISTEXT(EN1001), VALUE(EN1001), EN1001)</f>
        <v>0</v>
      </c>
      <c r="IA1001" s="280">
        <f>IF(ISTEXT(EO1001), VALUE(EO1001), EO1001)</f>
        <v>0</v>
      </c>
      <c r="IB1001" s="64" t="b">
        <f>HW1001=FE1001</f>
        <v>0</v>
      </c>
      <c r="IC1001" s="64"/>
    </row>
    <row r="1002" spans="1:237" s="106" customFormat="1" ht="22.5" customHeight="1" x14ac:dyDescent="0.25">
      <c r="A1002" s="368" t="s">
        <v>4069</v>
      </c>
      <c r="B1002" s="369" t="s">
        <v>4070</v>
      </c>
      <c r="C1002" s="370" t="s">
        <v>3229</v>
      </c>
      <c r="D1002" s="371" t="s">
        <v>4071</v>
      </c>
      <c r="E1002" s="371" t="s">
        <v>4072</v>
      </c>
      <c r="F1002" s="372" t="s">
        <v>3222</v>
      </c>
      <c r="G1002" s="372" t="s">
        <v>3223</v>
      </c>
      <c r="H1002" s="373" t="s">
        <v>4073</v>
      </c>
      <c r="I1002" s="374" t="s">
        <v>395</v>
      </c>
      <c r="J1002" s="421" t="s">
        <v>3227</v>
      </c>
      <c r="K1002" s="421" t="s">
        <v>3230</v>
      </c>
      <c r="L1002" s="329">
        <f>CONTINUA!BV1002</f>
        <v>62</v>
      </c>
      <c r="M1002" s="329">
        <f>CONTINUA!BW1002</f>
        <v>0</v>
      </c>
      <c r="N1002" s="657"/>
      <c r="O1002" s="658" t="s">
        <v>4252</v>
      </c>
      <c r="P1002" s="659" t="s">
        <v>206</v>
      </c>
      <c r="Q1002" s="400">
        <v>37</v>
      </c>
      <c r="R1002" s="401"/>
      <c r="S1002" s="400">
        <v>4</v>
      </c>
      <c r="T1002" s="401"/>
      <c r="U1002" s="400"/>
      <c r="V1002" s="401"/>
      <c r="W1002" s="400"/>
      <c r="X1002" s="401"/>
      <c r="Y1002" s="400"/>
      <c r="Z1002" s="401"/>
      <c r="AA1002" s="400"/>
      <c r="AB1002" s="401"/>
      <c r="AC1002" s="400"/>
      <c r="AD1002" s="401"/>
      <c r="AE1002" s="400"/>
      <c r="AF1002" s="401"/>
      <c r="AG1002" s="400"/>
      <c r="AH1002" s="401"/>
      <c r="AI1002" s="400"/>
      <c r="AJ1002" s="401"/>
      <c r="AK1002" s="400"/>
      <c r="AL1002" s="401"/>
      <c r="AM1002" s="400"/>
      <c r="AN1002" s="401"/>
      <c r="AO1002" s="400"/>
      <c r="AP1002" s="401"/>
      <c r="AQ1002" s="400"/>
      <c r="AR1002" s="401"/>
      <c r="AS1002" s="400"/>
      <c r="AT1002" s="401"/>
      <c r="AU1002" s="400"/>
      <c r="AV1002" s="401"/>
      <c r="AW1002" s="400"/>
      <c r="AX1002" s="401"/>
      <c r="AY1002" s="400"/>
      <c r="AZ1002" s="401"/>
      <c r="BA1002" s="400"/>
      <c r="BB1002" s="401"/>
      <c r="BC1002" s="400"/>
      <c r="BD1002" s="401"/>
      <c r="BE1002" s="400"/>
      <c r="BF1002" s="401"/>
      <c r="BG1002" s="400"/>
      <c r="BH1002" s="401"/>
      <c r="BI1002" s="400"/>
      <c r="BJ1002" s="401"/>
      <c r="BK1002" s="400"/>
      <c r="BL1002" s="401"/>
      <c r="BM1002" s="400"/>
      <c r="BN1002" s="401"/>
      <c r="BO1002" s="400"/>
      <c r="BP1002" s="401"/>
      <c r="BQ1002" s="400"/>
      <c r="BR1002" s="401"/>
      <c r="BS1002" s="400"/>
      <c r="BT1002" s="401"/>
      <c r="BU1002" s="400"/>
      <c r="BV1002" s="401"/>
      <c r="BW1002" s="400"/>
      <c r="BX1002" s="401"/>
      <c r="BY1002" s="400"/>
      <c r="BZ1002" s="401"/>
      <c r="CA1002" s="400"/>
      <c r="CB1002" s="401"/>
      <c r="CC1002" s="400"/>
      <c r="CD1002" s="401"/>
      <c r="CE1002" s="400"/>
      <c r="CF1002" s="401"/>
      <c r="CG1002" s="400"/>
      <c r="CH1002" s="401"/>
      <c r="CI1002" s="400"/>
      <c r="CJ1002" s="401"/>
      <c r="CK1002" s="400"/>
      <c r="CL1002" s="401"/>
      <c r="CM1002" s="400"/>
      <c r="CN1002" s="401"/>
      <c r="CO1002" s="400"/>
      <c r="CP1002" s="401"/>
      <c r="CQ1002" s="400"/>
      <c r="CR1002" s="401"/>
      <c r="CS1002" s="400"/>
      <c r="CT1002" s="401"/>
      <c r="CU1002" s="400"/>
      <c r="CV1002" s="401"/>
      <c r="CW1002" s="400"/>
      <c r="CX1002" s="401"/>
      <c r="CY1002" s="400"/>
      <c r="CZ1002" s="401"/>
      <c r="DA1002" s="400"/>
      <c r="DB1002" s="401"/>
      <c r="DC1002" s="400"/>
      <c r="DD1002" s="401"/>
      <c r="DE1002" s="400"/>
      <c r="DF1002" s="401"/>
      <c r="DG1002" s="400"/>
      <c r="DH1002" s="401"/>
      <c r="DI1002" s="400"/>
      <c r="DJ1002" s="401"/>
      <c r="DK1002" s="400"/>
      <c r="DL1002" s="401"/>
      <c r="DM1002" s="400"/>
      <c r="DN1002" s="401"/>
      <c r="DO1002" s="400"/>
      <c r="DP1002" s="401"/>
      <c r="DQ1002" s="400"/>
      <c r="DR1002" s="401"/>
      <c r="DS1002" s="400"/>
      <c r="DT1002" s="401"/>
      <c r="DU1002" s="400"/>
      <c r="DV1002" s="401"/>
      <c r="DW1002" s="400"/>
      <c r="DX1002" s="401"/>
      <c r="DY1002" s="400"/>
      <c r="DZ1002" s="401"/>
      <c r="EA1002" s="400"/>
      <c r="EB1002" s="401"/>
      <c r="EC1002" s="400"/>
      <c r="ED1002" s="401"/>
      <c r="EE1002" s="400"/>
      <c r="EF1002" s="401"/>
      <c r="EG1002" s="400"/>
      <c r="EH1002" s="401"/>
      <c r="EI1002" s="400"/>
      <c r="EJ1002" s="447"/>
      <c r="EK1002" s="511"/>
      <c r="EL1002" s="514"/>
      <c r="EM1002" s="448"/>
      <c r="EN1002" s="344"/>
      <c r="EO1002" s="345"/>
      <c r="EP1002" s="171">
        <f t="shared" si="1102"/>
        <v>37</v>
      </c>
      <c r="EQ1002" s="171">
        <f t="shared" si="1103"/>
        <v>0</v>
      </c>
      <c r="ER1002" s="171">
        <f t="shared" si="1104"/>
        <v>4</v>
      </c>
      <c r="ES1002" s="171">
        <f t="shared" si="1105"/>
        <v>0</v>
      </c>
      <c r="ET1002" s="171">
        <f t="shared" si="1106"/>
        <v>0</v>
      </c>
      <c r="EU1002" s="171">
        <f t="shared" si="1107"/>
        <v>0</v>
      </c>
      <c r="EV1002" s="172">
        <f t="shared" si="1108"/>
        <v>41</v>
      </c>
      <c r="EW1002" s="173"/>
      <c r="EX1002" s="248">
        <f t="shared" si="1140"/>
        <v>0</v>
      </c>
      <c r="EY1002" s="174">
        <f>(L1002*regular)+(M1002*Cadeirantee)</f>
        <v>597.68000000000006</v>
      </c>
      <c r="EZ1002" s="249">
        <f>SUMIF(FG1002:GJ1002,"&gt;0")</f>
        <v>0</v>
      </c>
      <c r="FA1002" s="249">
        <f>SUMIF(FG1002:GJ1002,"&lt;0")+SUMIF(GN1002:HP1002,"&lt;0")</f>
        <v>0</v>
      </c>
      <c r="FB1002" s="174">
        <v>0</v>
      </c>
      <c r="FC1002" s="126">
        <f>N1002*km*'VALORES TABELA'!$B$13</f>
        <v>0</v>
      </c>
      <c r="FD1002" s="250">
        <f t="shared" ref="FD1002:FD1005" si="1141">GL1002</f>
        <v>0</v>
      </c>
      <c r="FE1002" s="105"/>
      <c r="FF1002" s="119"/>
      <c r="FG1002" s="119"/>
      <c r="FH1002" s="119"/>
      <c r="FI1002" s="119"/>
      <c r="FJ1002" s="119"/>
      <c r="FK1002" s="119"/>
      <c r="FL1002" s="119"/>
      <c r="FM1002" s="119"/>
      <c r="FN1002" s="119"/>
      <c r="FO1002" s="119"/>
      <c r="FP1002" s="119"/>
      <c r="FQ1002" s="119"/>
      <c r="FR1002" s="119"/>
      <c r="FS1002" s="119"/>
      <c r="FT1002" s="119"/>
      <c r="FU1002" s="119"/>
      <c r="FV1002" s="119"/>
      <c r="FW1002" s="119"/>
      <c r="FX1002" s="119"/>
      <c r="FY1002" s="119"/>
      <c r="FZ1002" s="119"/>
      <c r="GA1002" s="119"/>
      <c r="GB1002" s="119"/>
      <c r="GC1002" s="119"/>
      <c r="GD1002" s="119"/>
      <c r="GE1002" s="119"/>
      <c r="GF1002" s="119"/>
      <c r="GG1002" s="119"/>
      <c r="GH1002" s="119"/>
      <c r="GI1002" s="119"/>
      <c r="GJ1002" s="119"/>
      <c r="GK1002" s="251"/>
      <c r="GL1002" s="103">
        <f t="shared" si="1110"/>
        <v>0</v>
      </c>
      <c r="GM1002" s="124"/>
      <c r="GN1002" s="104"/>
      <c r="GO1002" s="104"/>
      <c r="GP1002" s="104"/>
      <c r="GQ1002" s="104"/>
      <c r="GR1002" s="104"/>
      <c r="GS1002" s="104"/>
      <c r="GT1002" s="104"/>
      <c r="GU1002" s="104"/>
      <c r="GV1002" s="104"/>
      <c r="GW1002" s="104"/>
      <c r="GX1002" s="104"/>
      <c r="GY1002" s="104"/>
      <c r="GZ1002" s="104"/>
      <c r="HA1002" s="104"/>
      <c r="HB1002" s="104"/>
      <c r="HC1002" s="104"/>
      <c r="HD1002" s="104"/>
      <c r="HE1002" s="104"/>
      <c r="HF1002" s="104"/>
      <c r="HG1002" s="104"/>
      <c r="HH1002" s="104"/>
      <c r="HI1002" s="104"/>
      <c r="HJ1002" s="104"/>
      <c r="HK1002" s="104"/>
      <c r="HL1002" s="104"/>
      <c r="HM1002" s="104"/>
      <c r="HN1002" s="104"/>
      <c r="HO1002" s="104"/>
      <c r="HP1002" s="104"/>
      <c r="HQ1002" s="64"/>
      <c r="HR1002" s="64"/>
      <c r="HS1002" s="64"/>
      <c r="HT1002" s="64"/>
      <c r="HU1002" s="64"/>
      <c r="HV1002" s="64"/>
      <c r="HW1002" s="105"/>
      <c r="HX1002" s="64"/>
      <c r="HY1002" s="280">
        <f t="shared" ref="HY1002:HY1005" si="1142">IF(ISTEXT(EM1002), VALUE(EM1002), EM1002)</f>
        <v>0</v>
      </c>
      <c r="HZ1002" s="280">
        <f t="shared" ref="HZ1002:HZ1005" si="1143">IF(ISTEXT(EN1002), VALUE(EN1002), EN1002)</f>
        <v>0</v>
      </c>
      <c r="IA1002" s="280">
        <f t="shared" ref="IA1002:IA1005" si="1144">IF(ISTEXT(EO1002), VALUE(EO1002), EO1002)</f>
        <v>0</v>
      </c>
      <c r="IB1002" s="64"/>
      <c r="IC1002" s="64"/>
    </row>
    <row r="1003" spans="1:237" s="106" customFormat="1" ht="22.5" customHeight="1" x14ac:dyDescent="0.25">
      <c r="A1003" s="368" t="s">
        <v>4069</v>
      </c>
      <c r="B1003" s="369" t="s">
        <v>4070</v>
      </c>
      <c r="C1003" s="375" t="s">
        <v>3229</v>
      </c>
      <c r="D1003" s="371" t="s">
        <v>4071</v>
      </c>
      <c r="E1003" s="371" t="s">
        <v>4072</v>
      </c>
      <c r="F1003" s="376" t="s">
        <v>3222</v>
      </c>
      <c r="G1003" s="376" t="s">
        <v>3223</v>
      </c>
      <c r="H1003" s="373" t="s">
        <v>4073</v>
      </c>
      <c r="I1003" s="374" t="s">
        <v>395</v>
      </c>
      <c r="J1003" s="421" t="s">
        <v>3227</v>
      </c>
      <c r="K1003" s="422" t="s">
        <v>3231</v>
      </c>
      <c r="L1003" s="329">
        <f>CONTINUA!BV1003</f>
        <v>0</v>
      </c>
      <c r="M1003" s="329">
        <f>CONTINUA!BW1003</f>
        <v>0</v>
      </c>
      <c r="N1003" s="657"/>
      <c r="O1003" s="658" t="s">
        <v>4252</v>
      </c>
      <c r="P1003" s="659" t="s">
        <v>206</v>
      </c>
      <c r="Q1003" s="400"/>
      <c r="R1003" s="401"/>
      <c r="S1003" s="400"/>
      <c r="T1003" s="401"/>
      <c r="U1003" s="400"/>
      <c r="V1003" s="401"/>
      <c r="W1003" s="400"/>
      <c r="X1003" s="401"/>
      <c r="Y1003" s="400"/>
      <c r="Z1003" s="401"/>
      <c r="AA1003" s="400"/>
      <c r="AB1003" s="401"/>
      <c r="AC1003" s="400"/>
      <c r="AD1003" s="401"/>
      <c r="AE1003" s="400"/>
      <c r="AF1003" s="401"/>
      <c r="AG1003" s="400"/>
      <c r="AH1003" s="401"/>
      <c r="AI1003" s="400"/>
      <c r="AJ1003" s="401"/>
      <c r="AK1003" s="400"/>
      <c r="AL1003" s="401"/>
      <c r="AM1003" s="400"/>
      <c r="AN1003" s="401"/>
      <c r="AO1003" s="400"/>
      <c r="AP1003" s="401"/>
      <c r="AQ1003" s="400"/>
      <c r="AR1003" s="401"/>
      <c r="AS1003" s="400"/>
      <c r="AT1003" s="401"/>
      <c r="AU1003" s="400"/>
      <c r="AV1003" s="401"/>
      <c r="AW1003" s="400"/>
      <c r="AX1003" s="401"/>
      <c r="AY1003" s="400"/>
      <c r="AZ1003" s="401"/>
      <c r="BA1003" s="400"/>
      <c r="BB1003" s="401"/>
      <c r="BC1003" s="400"/>
      <c r="BD1003" s="401"/>
      <c r="BE1003" s="400"/>
      <c r="BF1003" s="401"/>
      <c r="BG1003" s="400"/>
      <c r="BH1003" s="401"/>
      <c r="BI1003" s="400"/>
      <c r="BJ1003" s="401"/>
      <c r="BK1003" s="400"/>
      <c r="BL1003" s="401"/>
      <c r="BM1003" s="400"/>
      <c r="BN1003" s="401"/>
      <c r="BO1003" s="400"/>
      <c r="BP1003" s="401"/>
      <c r="BQ1003" s="400"/>
      <c r="BR1003" s="401"/>
      <c r="BS1003" s="400"/>
      <c r="BT1003" s="401"/>
      <c r="BU1003" s="400"/>
      <c r="BV1003" s="401"/>
      <c r="BW1003" s="400"/>
      <c r="BX1003" s="401"/>
      <c r="BY1003" s="400"/>
      <c r="BZ1003" s="401"/>
      <c r="CA1003" s="400"/>
      <c r="CB1003" s="401"/>
      <c r="CC1003" s="400"/>
      <c r="CD1003" s="401"/>
      <c r="CE1003" s="400"/>
      <c r="CF1003" s="401"/>
      <c r="CG1003" s="400"/>
      <c r="CH1003" s="401"/>
      <c r="CI1003" s="400"/>
      <c r="CJ1003" s="401"/>
      <c r="CK1003" s="400"/>
      <c r="CL1003" s="401"/>
      <c r="CM1003" s="400"/>
      <c r="CN1003" s="401"/>
      <c r="CO1003" s="400"/>
      <c r="CP1003" s="401"/>
      <c r="CQ1003" s="400"/>
      <c r="CR1003" s="401"/>
      <c r="CS1003" s="400"/>
      <c r="CT1003" s="401"/>
      <c r="CU1003" s="400"/>
      <c r="CV1003" s="401"/>
      <c r="CW1003" s="400"/>
      <c r="CX1003" s="401"/>
      <c r="CY1003" s="400"/>
      <c r="CZ1003" s="401"/>
      <c r="DA1003" s="400"/>
      <c r="DB1003" s="401"/>
      <c r="DC1003" s="400"/>
      <c r="DD1003" s="401"/>
      <c r="DE1003" s="400"/>
      <c r="DF1003" s="401"/>
      <c r="DG1003" s="400"/>
      <c r="DH1003" s="401"/>
      <c r="DI1003" s="400"/>
      <c r="DJ1003" s="401"/>
      <c r="DK1003" s="400"/>
      <c r="DL1003" s="401"/>
      <c r="DM1003" s="400"/>
      <c r="DN1003" s="401"/>
      <c r="DO1003" s="400"/>
      <c r="DP1003" s="401"/>
      <c r="DQ1003" s="400"/>
      <c r="DR1003" s="401"/>
      <c r="DS1003" s="400"/>
      <c r="DT1003" s="401"/>
      <c r="DU1003" s="400"/>
      <c r="DV1003" s="401"/>
      <c r="DW1003" s="400"/>
      <c r="DX1003" s="401"/>
      <c r="DY1003" s="400"/>
      <c r="DZ1003" s="401"/>
      <c r="EA1003" s="400"/>
      <c r="EB1003" s="401"/>
      <c r="EC1003" s="400"/>
      <c r="ED1003" s="401"/>
      <c r="EE1003" s="400"/>
      <c r="EF1003" s="401"/>
      <c r="EG1003" s="400"/>
      <c r="EH1003" s="401"/>
      <c r="EI1003" s="400"/>
      <c r="EJ1003" s="447"/>
      <c r="EK1003" s="511"/>
      <c r="EL1003" s="514"/>
      <c r="EM1003" s="448"/>
      <c r="EN1003" s="344"/>
      <c r="EO1003" s="345"/>
      <c r="EP1003" s="171">
        <f t="shared" si="1102"/>
        <v>0</v>
      </c>
      <c r="EQ1003" s="171">
        <f t="shared" si="1103"/>
        <v>0</v>
      </c>
      <c r="ER1003" s="171">
        <f t="shared" si="1104"/>
        <v>0</v>
      </c>
      <c r="ES1003" s="171">
        <f t="shared" si="1105"/>
        <v>0</v>
      </c>
      <c r="ET1003" s="171">
        <f t="shared" si="1106"/>
        <v>0</v>
      </c>
      <c r="EU1003" s="171">
        <f t="shared" si="1107"/>
        <v>0</v>
      </c>
      <c r="EV1003" s="172">
        <f t="shared" si="1108"/>
        <v>0</v>
      </c>
      <c r="EW1003" s="125"/>
      <c r="EX1003" s="248">
        <f t="shared" si="1140"/>
        <v>0</v>
      </c>
      <c r="EY1003" s="174">
        <f>(L1003*regular)+(M1003*Cadeirantee)</f>
        <v>0</v>
      </c>
      <c r="EZ1003" s="249">
        <f>SUMIF(FG1003:GJ1003,"&gt;0")</f>
        <v>0</v>
      </c>
      <c r="FA1003" s="249">
        <f>SUMIF(FG1003:GJ1003,"&lt;0")+SUMIF(GN1003:HP1003,"&lt;0")</f>
        <v>0</v>
      </c>
      <c r="FB1003" s="174">
        <v>0</v>
      </c>
      <c r="FC1003" s="126">
        <f>N1003*km*'VALORES TABELA'!$B$13</f>
        <v>0</v>
      </c>
      <c r="FD1003" s="250">
        <f t="shared" si="1141"/>
        <v>0</v>
      </c>
      <c r="FE1003" s="105"/>
      <c r="FF1003" s="108"/>
      <c r="FG1003" s="108"/>
      <c r="FH1003" s="108"/>
      <c r="FI1003" s="108"/>
      <c r="FJ1003" s="108"/>
      <c r="FK1003" s="108"/>
      <c r="FL1003" s="108"/>
      <c r="FM1003" s="108"/>
      <c r="FN1003" s="108"/>
      <c r="FO1003" s="108"/>
      <c r="FP1003" s="108"/>
      <c r="FQ1003" s="108"/>
      <c r="FR1003" s="108"/>
      <c r="FS1003" s="108"/>
      <c r="FT1003" s="108"/>
      <c r="FU1003" s="108"/>
      <c r="FV1003" s="108"/>
      <c r="FW1003" s="108"/>
      <c r="FX1003" s="108"/>
      <c r="FY1003" s="108"/>
      <c r="FZ1003" s="108"/>
      <c r="GA1003" s="108"/>
      <c r="GB1003" s="108"/>
      <c r="GC1003" s="108"/>
      <c r="GD1003" s="108"/>
      <c r="GE1003" s="108"/>
      <c r="GF1003" s="108"/>
      <c r="GG1003" s="108"/>
      <c r="GH1003" s="108"/>
      <c r="GI1003" s="108"/>
      <c r="GJ1003" s="108"/>
      <c r="GK1003" s="251"/>
      <c r="GL1003" s="103">
        <f t="shared" si="1110"/>
        <v>0</v>
      </c>
      <c r="GM1003" s="124"/>
      <c r="GN1003" s="104"/>
      <c r="GO1003" s="104"/>
      <c r="GP1003" s="104"/>
      <c r="GQ1003" s="104"/>
      <c r="GR1003" s="104"/>
      <c r="GS1003" s="104"/>
      <c r="GT1003" s="104"/>
      <c r="GU1003" s="104"/>
      <c r="GV1003" s="104"/>
      <c r="GW1003" s="104"/>
      <c r="GX1003" s="104"/>
      <c r="GY1003" s="104"/>
      <c r="GZ1003" s="104"/>
      <c r="HA1003" s="104"/>
      <c r="HB1003" s="104"/>
      <c r="HC1003" s="104"/>
      <c r="HD1003" s="104"/>
      <c r="HE1003" s="104"/>
      <c r="HF1003" s="104"/>
      <c r="HG1003" s="104"/>
      <c r="HH1003" s="104"/>
      <c r="HI1003" s="104"/>
      <c r="HJ1003" s="104"/>
      <c r="HK1003" s="104"/>
      <c r="HL1003" s="104"/>
      <c r="HM1003" s="104"/>
      <c r="HN1003" s="104"/>
      <c r="HO1003" s="104"/>
      <c r="HP1003" s="104"/>
      <c r="HQ1003" s="64"/>
      <c r="HR1003" s="64"/>
      <c r="HS1003" s="64"/>
      <c r="HT1003" s="64"/>
      <c r="HU1003" s="64"/>
      <c r="HV1003" s="64"/>
      <c r="HW1003" s="105"/>
      <c r="HX1003" s="64"/>
      <c r="HY1003" s="280">
        <f t="shared" si="1142"/>
        <v>0</v>
      </c>
      <c r="HZ1003" s="280">
        <f t="shared" si="1143"/>
        <v>0</v>
      </c>
      <c r="IA1003" s="280">
        <f t="shared" si="1144"/>
        <v>0</v>
      </c>
      <c r="IB1003" s="64"/>
      <c r="IC1003" s="64"/>
    </row>
    <row r="1004" spans="1:237" s="106" customFormat="1" ht="22.5" customHeight="1" x14ac:dyDescent="0.25">
      <c r="A1004" s="368" t="s">
        <v>4069</v>
      </c>
      <c r="B1004" s="369" t="s">
        <v>4070</v>
      </c>
      <c r="C1004" s="375" t="s">
        <v>3229</v>
      </c>
      <c r="D1004" s="371" t="s">
        <v>4071</v>
      </c>
      <c r="E1004" s="371" t="s">
        <v>4072</v>
      </c>
      <c r="F1004" s="376" t="s">
        <v>3222</v>
      </c>
      <c r="G1004" s="376" t="s">
        <v>3223</v>
      </c>
      <c r="H1004" s="373" t="s">
        <v>4073</v>
      </c>
      <c r="I1004" s="374" t="s">
        <v>395</v>
      </c>
      <c r="J1004" s="421" t="s">
        <v>3227</v>
      </c>
      <c r="K1004" s="423" t="s">
        <v>3232</v>
      </c>
      <c r="L1004" s="329">
        <f>CONTINUA!BV1004</f>
        <v>0</v>
      </c>
      <c r="M1004" s="329">
        <f>CONTINUA!BW1004</f>
        <v>0</v>
      </c>
      <c r="N1004" s="657"/>
      <c r="O1004" s="658" t="s">
        <v>4252</v>
      </c>
      <c r="P1004" s="659" t="s">
        <v>206</v>
      </c>
      <c r="Q1004" s="400"/>
      <c r="R1004" s="401"/>
      <c r="S1004" s="400"/>
      <c r="T1004" s="401"/>
      <c r="U1004" s="400"/>
      <c r="V1004" s="401"/>
      <c r="W1004" s="400"/>
      <c r="X1004" s="401"/>
      <c r="Y1004" s="400"/>
      <c r="Z1004" s="401"/>
      <c r="AA1004" s="400"/>
      <c r="AB1004" s="401"/>
      <c r="AC1004" s="400"/>
      <c r="AD1004" s="401"/>
      <c r="AE1004" s="400"/>
      <c r="AF1004" s="401"/>
      <c r="AG1004" s="400"/>
      <c r="AH1004" s="401"/>
      <c r="AI1004" s="400"/>
      <c r="AJ1004" s="401"/>
      <c r="AK1004" s="400"/>
      <c r="AL1004" s="401"/>
      <c r="AM1004" s="400"/>
      <c r="AN1004" s="401"/>
      <c r="AO1004" s="400"/>
      <c r="AP1004" s="401"/>
      <c r="AQ1004" s="400"/>
      <c r="AR1004" s="401"/>
      <c r="AS1004" s="400"/>
      <c r="AT1004" s="401"/>
      <c r="AU1004" s="400"/>
      <c r="AV1004" s="401"/>
      <c r="AW1004" s="400"/>
      <c r="AX1004" s="401"/>
      <c r="AY1004" s="400"/>
      <c r="AZ1004" s="401"/>
      <c r="BA1004" s="400"/>
      <c r="BB1004" s="401"/>
      <c r="BC1004" s="400"/>
      <c r="BD1004" s="401"/>
      <c r="BE1004" s="400"/>
      <c r="BF1004" s="401"/>
      <c r="BG1004" s="400"/>
      <c r="BH1004" s="401"/>
      <c r="BI1004" s="400"/>
      <c r="BJ1004" s="401"/>
      <c r="BK1004" s="400"/>
      <c r="BL1004" s="401"/>
      <c r="BM1004" s="400"/>
      <c r="BN1004" s="401"/>
      <c r="BO1004" s="400"/>
      <c r="BP1004" s="401"/>
      <c r="BQ1004" s="400"/>
      <c r="BR1004" s="401"/>
      <c r="BS1004" s="400"/>
      <c r="BT1004" s="401"/>
      <c r="BU1004" s="400"/>
      <c r="BV1004" s="401"/>
      <c r="BW1004" s="400"/>
      <c r="BX1004" s="401"/>
      <c r="BY1004" s="400"/>
      <c r="BZ1004" s="401"/>
      <c r="CA1004" s="400"/>
      <c r="CB1004" s="401"/>
      <c r="CC1004" s="400"/>
      <c r="CD1004" s="401"/>
      <c r="CE1004" s="400"/>
      <c r="CF1004" s="401"/>
      <c r="CG1004" s="400"/>
      <c r="CH1004" s="401"/>
      <c r="CI1004" s="400"/>
      <c r="CJ1004" s="401"/>
      <c r="CK1004" s="400"/>
      <c r="CL1004" s="401"/>
      <c r="CM1004" s="400"/>
      <c r="CN1004" s="401"/>
      <c r="CO1004" s="400"/>
      <c r="CP1004" s="401"/>
      <c r="CQ1004" s="400"/>
      <c r="CR1004" s="401"/>
      <c r="CS1004" s="400"/>
      <c r="CT1004" s="401"/>
      <c r="CU1004" s="400"/>
      <c r="CV1004" s="401"/>
      <c r="CW1004" s="400"/>
      <c r="CX1004" s="401"/>
      <c r="CY1004" s="400"/>
      <c r="CZ1004" s="401"/>
      <c r="DA1004" s="400"/>
      <c r="DB1004" s="401"/>
      <c r="DC1004" s="400"/>
      <c r="DD1004" s="401"/>
      <c r="DE1004" s="400"/>
      <c r="DF1004" s="401"/>
      <c r="DG1004" s="400"/>
      <c r="DH1004" s="401"/>
      <c r="DI1004" s="400"/>
      <c r="DJ1004" s="401"/>
      <c r="DK1004" s="400"/>
      <c r="DL1004" s="401"/>
      <c r="DM1004" s="400"/>
      <c r="DN1004" s="401"/>
      <c r="DO1004" s="400"/>
      <c r="DP1004" s="401"/>
      <c r="DQ1004" s="400"/>
      <c r="DR1004" s="401"/>
      <c r="DS1004" s="400"/>
      <c r="DT1004" s="401"/>
      <c r="DU1004" s="400"/>
      <c r="DV1004" s="401"/>
      <c r="DW1004" s="400"/>
      <c r="DX1004" s="401"/>
      <c r="DY1004" s="400"/>
      <c r="DZ1004" s="401"/>
      <c r="EA1004" s="400"/>
      <c r="EB1004" s="401"/>
      <c r="EC1004" s="400"/>
      <c r="ED1004" s="401"/>
      <c r="EE1004" s="400"/>
      <c r="EF1004" s="401"/>
      <c r="EG1004" s="400"/>
      <c r="EH1004" s="401"/>
      <c r="EI1004" s="400"/>
      <c r="EJ1004" s="447"/>
      <c r="EK1004" s="511"/>
      <c r="EL1004" s="514"/>
      <c r="EM1004" s="448"/>
      <c r="EN1004" s="344"/>
      <c r="EO1004" s="345"/>
      <c r="EP1004" s="171">
        <f t="shared" si="1102"/>
        <v>0</v>
      </c>
      <c r="EQ1004" s="171">
        <f t="shared" si="1103"/>
        <v>0</v>
      </c>
      <c r="ER1004" s="171">
        <f t="shared" si="1104"/>
        <v>0</v>
      </c>
      <c r="ES1004" s="171">
        <f t="shared" si="1105"/>
        <v>0</v>
      </c>
      <c r="ET1004" s="171">
        <f t="shared" si="1106"/>
        <v>0</v>
      </c>
      <c r="EU1004" s="171">
        <f t="shared" si="1107"/>
        <v>0</v>
      </c>
      <c r="EV1004" s="172">
        <f t="shared" si="1108"/>
        <v>0</v>
      </c>
      <c r="EW1004" s="127"/>
      <c r="EX1004" s="248">
        <f t="shared" si="1140"/>
        <v>0</v>
      </c>
      <c r="EY1004" s="174">
        <f>(L1004*regular)+(M1004*Cadeirantee)</f>
        <v>0</v>
      </c>
      <c r="EZ1004" s="249">
        <f>SUMIF(FG1004:GJ1004,"&gt;0")</f>
        <v>0</v>
      </c>
      <c r="FA1004" s="249">
        <f>SUMIF(FG1004:GJ1004,"&lt;0")+SUMIF(GN1004:HP1004,"&lt;0")</f>
        <v>0</v>
      </c>
      <c r="FB1004" s="174">
        <v>0</v>
      </c>
      <c r="FC1004" s="126">
        <f>N1004*km*'VALORES TABELA'!$B$13</f>
        <v>0</v>
      </c>
      <c r="FD1004" s="250">
        <f t="shared" si="1141"/>
        <v>0</v>
      </c>
      <c r="FE1004" s="105"/>
      <c r="FF1004" s="118"/>
      <c r="FG1004" s="118"/>
      <c r="FH1004" s="118"/>
      <c r="FI1004" s="118"/>
      <c r="FJ1004" s="118"/>
      <c r="FK1004" s="118"/>
      <c r="FL1004" s="118"/>
      <c r="FM1004" s="118"/>
      <c r="FN1004" s="118"/>
      <c r="FO1004" s="118"/>
      <c r="FP1004" s="118"/>
      <c r="FQ1004" s="118"/>
      <c r="FR1004" s="118"/>
      <c r="FS1004" s="118"/>
      <c r="FT1004" s="118"/>
      <c r="FU1004" s="118"/>
      <c r="FV1004" s="118"/>
      <c r="FW1004" s="118"/>
      <c r="FX1004" s="118"/>
      <c r="FY1004" s="118"/>
      <c r="FZ1004" s="118"/>
      <c r="GA1004" s="118"/>
      <c r="GB1004" s="118"/>
      <c r="GC1004" s="118"/>
      <c r="GD1004" s="118"/>
      <c r="GE1004" s="118"/>
      <c r="GF1004" s="118"/>
      <c r="GG1004" s="118"/>
      <c r="GH1004" s="118"/>
      <c r="GI1004" s="118"/>
      <c r="GJ1004" s="118"/>
      <c r="GK1004" s="252"/>
      <c r="GL1004" s="103">
        <f t="shared" si="1110"/>
        <v>0</v>
      </c>
      <c r="GM1004" s="124"/>
      <c r="GN1004" s="104"/>
      <c r="GO1004" s="104"/>
      <c r="GP1004" s="104"/>
      <c r="GQ1004" s="104"/>
      <c r="GR1004" s="104"/>
      <c r="GS1004" s="104"/>
      <c r="GT1004" s="104"/>
      <c r="GU1004" s="104"/>
      <c r="GV1004" s="104"/>
      <c r="GW1004" s="104"/>
      <c r="GX1004" s="104"/>
      <c r="GY1004" s="104"/>
      <c r="GZ1004" s="104"/>
      <c r="HA1004" s="104"/>
      <c r="HB1004" s="104"/>
      <c r="HC1004" s="104"/>
      <c r="HD1004" s="104"/>
      <c r="HE1004" s="104"/>
      <c r="HF1004" s="104"/>
      <c r="HG1004" s="104"/>
      <c r="HH1004" s="104"/>
      <c r="HI1004" s="104"/>
      <c r="HJ1004" s="104"/>
      <c r="HK1004" s="104"/>
      <c r="HL1004" s="104"/>
      <c r="HM1004" s="104"/>
      <c r="HN1004" s="104"/>
      <c r="HO1004" s="104"/>
      <c r="HP1004" s="104"/>
      <c r="HQ1004" s="64"/>
      <c r="HR1004" s="65"/>
      <c r="HS1004" s="65"/>
      <c r="HT1004" s="65"/>
      <c r="HU1004" s="65"/>
      <c r="HV1004" s="65"/>
      <c r="HW1004" s="105"/>
      <c r="HX1004" s="65"/>
      <c r="HY1004" s="280">
        <f t="shared" si="1142"/>
        <v>0</v>
      </c>
      <c r="HZ1004" s="280">
        <f t="shared" si="1143"/>
        <v>0</v>
      </c>
      <c r="IA1004" s="280">
        <f t="shared" si="1144"/>
        <v>0</v>
      </c>
      <c r="IB1004" s="65"/>
      <c r="IC1004" s="65"/>
    </row>
    <row r="1005" spans="1:237" s="106" customFormat="1" ht="22.5" customHeight="1" thickBot="1" x14ac:dyDescent="0.3">
      <c r="A1005" s="377" t="s">
        <v>4069</v>
      </c>
      <c r="B1005" s="378" t="s">
        <v>4070</v>
      </c>
      <c r="C1005" s="379" t="s">
        <v>3229</v>
      </c>
      <c r="D1005" s="380" t="s">
        <v>4071</v>
      </c>
      <c r="E1005" s="380" t="s">
        <v>4072</v>
      </c>
      <c r="F1005" s="381" t="s">
        <v>3222</v>
      </c>
      <c r="G1005" s="381" t="s">
        <v>3223</v>
      </c>
      <c r="H1005" s="382" t="s">
        <v>4073</v>
      </c>
      <c r="I1005" s="383" t="s">
        <v>395</v>
      </c>
      <c r="J1005" s="421" t="s">
        <v>3227</v>
      </c>
      <c r="K1005" s="424" t="s">
        <v>60</v>
      </c>
      <c r="L1005" s="329">
        <f>CONTINUA!BV1005</f>
        <v>0</v>
      </c>
      <c r="M1005" s="329">
        <f>CONTINUA!BW1005</f>
        <v>0</v>
      </c>
      <c r="N1005" s="657"/>
      <c r="O1005" s="658" t="s">
        <v>4252</v>
      </c>
      <c r="P1005" s="659" t="s">
        <v>206</v>
      </c>
      <c r="Q1005" s="400"/>
      <c r="R1005" s="401"/>
      <c r="S1005" s="400"/>
      <c r="T1005" s="401"/>
      <c r="U1005" s="400"/>
      <c r="V1005" s="401"/>
      <c r="W1005" s="400"/>
      <c r="X1005" s="401"/>
      <c r="Y1005" s="400"/>
      <c r="Z1005" s="401"/>
      <c r="AA1005" s="400"/>
      <c r="AB1005" s="401"/>
      <c r="AC1005" s="400"/>
      <c r="AD1005" s="401"/>
      <c r="AE1005" s="400"/>
      <c r="AF1005" s="401"/>
      <c r="AG1005" s="400"/>
      <c r="AH1005" s="401"/>
      <c r="AI1005" s="400"/>
      <c r="AJ1005" s="401"/>
      <c r="AK1005" s="400"/>
      <c r="AL1005" s="401"/>
      <c r="AM1005" s="400"/>
      <c r="AN1005" s="401"/>
      <c r="AO1005" s="400"/>
      <c r="AP1005" s="401"/>
      <c r="AQ1005" s="400"/>
      <c r="AR1005" s="401"/>
      <c r="AS1005" s="400"/>
      <c r="AT1005" s="401"/>
      <c r="AU1005" s="400"/>
      <c r="AV1005" s="401"/>
      <c r="AW1005" s="400"/>
      <c r="AX1005" s="401"/>
      <c r="AY1005" s="400"/>
      <c r="AZ1005" s="401"/>
      <c r="BA1005" s="400"/>
      <c r="BB1005" s="401"/>
      <c r="BC1005" s="400"/>
      <c r="BD1005" s="401"/>
      <c r="BE1005" s="400"/>
      <c r="BF1005" s="401"/>
      <c r="BG1005" s="400"/>
      <c r="BH1005" s="401"/>
      <c r="BI1005" s="400"/>
      <c r="BJ1005" s="401"/>
      <c r="BK1005" s="400"/>
      <c r="BL1005" s="401"/>
      <c r="BM1005" s="400"/>
      <c r="BN1005" s="401"/>
      <c r="BO1005" s="400"/>
      <c r="BP1005" s="401"/>
      <c r="BQ1005" s="400"/>
      <c r="BR1005" s="401"/>
      <c r="BS1005" s="400"/>
      <c r="BT1005" s="401"/>
      <c r="BU1005" s="400"/>
      <c r="BV1005" s="401"/>
      <c r="BW1005" s="400"/>
      <c r="BX1005" s="401"/>
      <c r="BY1005" s="400"/>
      <c r="BZ1005" s="401"/>
      <c r="CA1005" s="400"/>
      <c r="CB1005" s="401"/>
      <c r="CC1005" s="400"/>
      <c r="CD1005" s="401"/>
      <c r="CE1005" s="400"/>
      <c r="CF1005" s="401"/>
      <c r="CG1005" s="400"/>
      <c r="CH1005" s="401"/>
      <c r="CI1005" s="400"/>
      <c r="CJ1005" s="401"/>
      <c r="CK1005" s="400"/>
      <c r="CL1005" s="401"/>
      <c r="CM1005" s="400"/>
      <c r="CN1005" s="401"/>
      <c r="CO1005" s="400"/>
      <c r="CP1005" s="401"/>
      <c r="CQ1005" s="400"/>
      <c r="CR1005" s="401"/>
      <c r="CS1005" s="400"/>
      <c r="CT1005" s="401"/>
      <c r="CU1005" s="400"/>
      <c r="CV1005" s="401"/>
      <c r="CW1005" s="400"/>
      <c r="CX1005" s="401"/>
      <c r="CY1005" s="400"/>
      <c r="CZ1005" s="401"/>
      <c r="DA1005" s="400"/>
      <c r="DB1005" s="401"/>
      <c r="DC1005" s="400"/>
      <c r="DD1005" s="401"/>
      <c r="DE1005" s="400"/>
      <c r="DF1005" s="401"/>
      <c r="DG1005" s="400"/>
      <c r="DH1005" s="401"/>
      <c r="DI1005" s="400"/>
      <c r="DJ1005" s="401"/>
      <c r="DK1005" s="400"/>
      <c r="DL1005" s="401"/>
      <c r="DM1005" s="400"/>
      <c r="DN1005" s="401"/>
      <c r="DO1005" s="400"/>
      <c r="DP1005" s="401"/>
      <c r="DQ1005" s="400"/>
      <c r="DR1005" s="401"/>
      <c r="DS1005" s="400"/>
      <c r="DT1005" s="401"/>
      <c r="DU1005" s="400"/>
      <c r="DV1005" s="401"/>
      <c r="DW1005" s="400"/>
      <c r="DX1005" s="401"/>
      <c r="DY1005" s="400"/>
      <c r="DZ1005" s="401"/>
      <c r="EA1005" s="400"/>
      <c r="EB1005" s="401"/>
      <c r="EC1005" s="400"/>
      <c r="ED1005" s="401"/>
      <c r="EE1005" s="400"/>
      <c r="EF1005" s="401"/>
      <c r="EG1005" s="400"/>
      <c r="EH1005" s="401"/>
      <c r="EI1005" s="400"/>
      <c r="EJ1005" s="447"/>
      <c r="EK1005" s="512"/>
      <c r="EL1005" s="515"/>
      <c r="EM1005" s="450"/>
      <c r="EN1005" s="348"/>
      <c r="EO1005" s="348"/>
      <c r="EP1005" s="179">
        <f t="shared" si="1102"/>
        <v>0</v>
      </c>
      <c r="EQ1005" s="179">
        <f t="shared" si="1103"/>
        <v>0</v>
      </c>
      <c r="ER1005" s="179">
        <f t="shared" si="1104"/>
        <v>0</v>
      </c>
      <c r="ES1005" s="179">
        <f t="shared" si="1105"/>
        <v>0</v>
      </c>
      <c r="ET1005" s="179">
        <f t="shared" si="1106"/>
        <v>0</v>
      </c>
      <c r="EU1005" s="179">
        <f t="shared" si="1107"/>
        <v>0</v>
      </c>
      <c r="EV1005" s="172">
        <f t="shared" si="1108"/>
        <v>0</v>
      </c>
      <c r="EW1005" s="253"/>
      <c r="EX1005" s="254">
        <v>0</v>
      </c>
      <c r="EY1005" s="180">
        <v>0</v>
      </c>
      <c r="EZ1005" s="255">
        <v>0</v>
      </c>
      <c r="FA1005" s="255">
        <v>0</v>
      </c>
      <c r="FB1005" s="180">
        <f>SUM(FF1005:GI1005)/2</f>
        <v>0</v>
      </c>
      <c r="FC1005" s="256">
        <f>N1005*km*'VALORES TABELA'!$B$13</f>
        <v>0</v>
      </c>
      <c r="FD1005" s="250">
        <f t="shared" si="1141"/>
        <v>0</v>
      </c>
      <c r="FE1005" s="257"/>
      <c r="FF1005" s="181">
        <f>((Q1005+S1005)*Percapita)+((R1005+T1005)*Cadeirante)</f>
        <v>0</v>
      </c>
      <c r="FG1005" s="181">
        <f>((U1005+W1005)*Percapita/30*FG$4)+((V1005+X1005)*Cadeirante/30*FG$4)</f>
        <v>0</v>
      </c>
      <c r="FH1005" s="181">
        <f>((Y1005+AA1005)*Percapita/30*FH$4)+((Z1005+AB1005)*Cadeirante/30*FH$4)</f>
        <v>0</v>
      </c>
      <c r="FI1005" s="181">
        <f>((AC1005+AE1005)*Percapita/30*FI$4)+((AD1005+AF1005)*Cadeirante/30*FI$4)</f>
        <v>0</v>
      </c>
      <c r="FJ1005" s="181">
        <f>((AG1005+AI1005)*Percapita/30*FJ$4)+((AH1005+AJ1005)*Cadeirante/30*FJ$4)</f>
        <v>0</v>
      </c>
      <c r="FK1005" s="181">
        <f>((AK1005+AM1005)*Percapita/30*FK$4)+((AL1005+AN1005)*Cadeirante/30*FK$4)</f>
        <v>0</v>
      </c>
      <c r="FL1005" s="181">
        <f>((AO1005+AQ1005)*Percapita/30*FL$4)+((AP1005+AR1005)*Cadeirante/30*FL$4)</f>
        <v>0</v>
      </c>
      <c r="FM1005" s="181">
        <f>((AS1005+AU1005)*Percapita/30*FM$4)+((AT1005+AV1005)*Cadeirante/30*FM$4)</f>
        <v>0</v>
      </c>
      <c r="FN1005" s="181">
        <f>((AW1005+AY1005)*Percapita/30*FN$4)+((AX1005+AZ1005)*Cadeirante/30*FN$4)</f>
        <v>0</v>
      </c>
      <c r="FO1005" s="181">
        <f>((BA1005+BC1005)*Percapita/30*FO$4)+((BB1005+BD1005)*Cadeirante/30*FO$4)</f>
        <v>0</v>
      </c>
      <c r="FP1005" s="181">
        <f>((BE1005+BG1005)*Percapita/30*FP$4)+((BF1005+BH1005)*Cadeirante/30*FP$4)</f>
        <v>0</v>
      </c>
      <c r="FQ1005" s="181">
        <f>((BI1005+BK1005)*Percapita/30*FQ$4)+((BJ1005+BL1005)*Cadeirante/30*FQ$4)</f>
        <v>0</v>
      </c>
      <c r="FR1005" s="181">
        <f>((BM1005+BO1005)*Percapita/30*FR$4)+((BN1005+BP1005)*Cadeirante/30*FR$4)</f>
        <v>0</v>
      </c>
      <c r="FS1005" s="181">
        <f>((BQ1005+BS1005)*Percapita/30*FS$4)+((BR1005+BT1005)*Cadeirante/30*FS$4)</f>
        <v>0</v>
      </c>
      <c r="FT1005" s="181">
        <f>((BU1005+BW1005)*Percapita/30*FT$4)+((BV1005+BX1005)*Cadeirante/30*FT$4)</f>
        <v>0</v>
      </c>
      <c r="FU1005" s="181">
        <f>((BY1005+CA1005)*Percapita/30*FU$4)+((BZ1005+CB1005)*Cadeirante/30*FU$4)</f>
        <v>0</v>
      </c>
      <c r="FV1005" s="181">
        <f>((CC1005+CE1005)*Percapita/30*FV$4)+((CD1005+CF1005)*Cadeirante/30*FV$4)</f>
        <v>0</v>
      </c>
      <c r="FW1005" s="181">
        <f>((CG1005+CI1005)*Percapita/30*FW$4)+((CI1005+CK1005)*Cadeirante/30*FW$4)</f>
        <v>0</v>
      </c>
      <c r="FX1005" s="181">
        <f>((CK1005+CM1005)*Percapita/30*FX$4)+((CL1005+CN1005)*Cadeirante/30*FX$4)</f>
        <v>0</v>
      </c>
      <c r="FY1005" s="181">
        <f>((CO1005+CQ1005)*Percapita/30*FY$4)+((CP1005+CR1005)*Cadeirante/30*FY$4)</f>
        <v>0</v>
      </c>
      <c r="FZ1005" s="181">
        <f>((CS1005+CU1005)*Percapita/30*FZ$4)+((CT1005+CV1005)*Cadeirante/30*FZ$4)</f>
        <v>0</v>
      </c>
      <c r="GA1005" s="181">
        <f>((CW1005+CY1005)*Percapita/30*GA$4)+((CX1005+CZ1005)*Cadeirante/30*GA$4)</f>
        <v>0</v>
      </c>
      <c r="GB1005" s="181">
        <f>((DA1005+DC1005)*Percapita/30*GB$4)+((DB1005+DD1005)*Cadeirante/30*GB$4)</f>
        <v>0</v>
      </c>
      <c r="GC1005" s="181">
        <f>((DE1005+DG1005)*Percapita/30*GC$4)+((DF1005+DH1005)*Cadeirante/30*GC$4)</f>
        <v>0</v>
      </c>
      <c r="GD1005" s="181">
        <f>((DI1005+DK1005)*Percapita/30*GD$4)+((DJ1005+DL1005)*Cadeirante/30*GD$4)</f>
        <v>0</v>
      </c>
      <c r="GE1005" s="181">
        <f>((DM1005+DO1005)*Percapita/30*GE$4)+((DN1005+DP1005)*Cadeirante/30*GE$4)</f>
        <v>0</v>
      </c>
      <c r="GF1005" s="181">
        <f>((DQ1005+DS1005)*Percapita/30*GF$4)+((DR1005+DT1005)*Cadeirante/30*GF$4)</f>
        <v>0</v>
      </c>
      <c r="GG1005" s="181">
        <f>((DU1005+DW1005)*Percapita/30*GG$4)+((DV1005+DX1005)*Cadeirante/30*GG$4)</f>
        <v>0</v>
      </c>
      <c r="GH1005" s="181">
        <f>((DY1005+EA1005)*Percapita/30*GH$4)+((DZ1005+EB1005)*Cadeirante/30*GH$4)</f>
        <v>0</v>
      </c>
      <c r="GI1005" s="181">
        <f>((EC1005+EE1005)*Percapita/30*GI$4)+((ED1005+EF1005)*Cadeirante/30*GI$4)</f>
        <v>0</v>
      </c>
      <c r="GJ1005" s="181">
        <f>((EG1005+EI1005)*Percapita)+((EH1005+EJ1005)*Cadeirante)</f>
        <v>0</v>
      </c>
      <c r="GK1005" s="258"/>
      <c r="GL1005" s="103">
        <f t="shared" si="1110"/>
        <v>0</v>
      </c>
      <c r="GM1005" s="124"/>
      <c r="GN1005" s="182"/>
      <c r="GO1005" s="182"/>
      <c r="GP1005" s="182"/>
      <c r="GQ1005" s="182"/>
      <c r="GR1005" s="182"/>
      <c r="GS1005" s="182"/>
      <c r="GT1005" s="182"/>
      <c r="GU1005" s="182"/>
      <c r="GV1005" s="182"/>
      <c r="GW1005" s="182"/>
      <c r="GX1005" s="182"/>
      <c r="GY1005" s="182"/>
      <c r="GZ1005" s="182"/>
      <c r="HA1005" s="182"/>
      <c r="HB1005" s="182"/>
      <c r="HC1005" s="182"/>
      <c r="HD1005" s="182"/>
      <c r="HE1005" s="182"/>
      <c r="HF1005" s="182"/>
      <c r="HG1005" s="182"/>
      <c r="HH1005" s="182"/>
      <c r="HI1005" s="182"/>
      <c r="HJ1005" s="182"/>
      <c r="HK1005" s="182"/>
      <c r="HL1005" s="182"/>
      <c r="HM1005" s="182"/>
      <c r="HN1005" s="182"/>
      <c r="HO1005" s="182"/>
      <c r="HP1005" s="259"/>
      <c r="HQ1005" s="64"/>
      <c r="HW1005" s="257"/>
      <c r="HY1005" s="280">
        <f t="shared" si="1142"/>
        <v>0</v>
      </c>
      <c r="HZ1005" s="280">
        <f t="shared" si="1143"/>
        <v>0</v>
      </c>
      <c r="IA1005" s="280">
        <f t="shared" si="1144"/>
        <v>0</v>
      </c>
    </row>
    <row r="1006" spans="1:237" s="106" customFormat="1" ht="22.5" customHeight="1" x14ac:dyDescent="0.25">
      <c r="A1006" t="s">
        <v>4074</v>
      </c>
      <c r="B1006" s="522" t="s">
        <v>4075</v>
      </c>
      <c r="C1006" s="523">
        <v>2</v>
      </c>
      <c r="D1006" s="524" t="s">
        <v>4076</v>
      </c>
      <c r="E1006" s="524" t="s">
        <v>4077</v>
      </c>
      <c r="F1006" s="525" t="s">
        <v>3222</v>
      </c>
      <c r="G1006" s="525" t="s">
        <v>3223</v>
      </c>
      <c r="H1006" s="350" t="s">
        <v>204</v>
      </c>
      <c r="I1006" s="351" t="s">
        <v>4078</v>
      </c>
      <c r="J1006" s="409" t="s">
        <v>3337</v>
      </c>
      <c r="K1006" s="410" t="s">
        <v>3228</v>
      </c>
      <c r="L1006" s="329">
        <f>CONTINUA!BV1006</f>
        <v>0</v>
      </c>
      <c r="M1006" s="329">
        <f>CONTINUA!BW1006</f>
        <v>0</v>
      </c>
      <c r="N1006" s="657"/>
      <c r="O1006" s="658" t="s">
        <v>4253</v>
      </c>
      <c r="P1006" s="659" t="s">
        <v>206</v>
      </c>
      <c r="Q1006" s="400">
        <v>4</v>
      </c>
      <c r="R1006" s="401">
        <v>1</v>
      </c>
      <c r="S1006" s="400"/>
      <c r="T1006" s="401"/>
      <c r="U1006" s="400"/>
      <c r="V1006" s="401"/>
      <c r="W1006" s="400"/>
      <c r="X1006" s="401"/>
      <c r="Y1006" s="400"/>
      <c r="Z1006" s="401"/>
      <c r="AA1006" s="400"/>
      <c r="AB1006" s="401"/>
      <c r="AC1006" s="400"/>
      <c r="AD1006" s="401"/>
      <c r="AE1006" s="400"/>
      <c r="AF1006" s="401"/>
      <c r="AG1006" s="400"/>
      <c r="AH1006" s="401"/>
      <c r="AI1006" s="400"/>
      <c r="AJ1006" s="401"/>
      <c r="AK1006" s="400"/>
      <c r="AL1006" s="401"/>
      <c r="AM1006" s="400"/>
      <c r="AN1006" s="401"/>
      <c r="AO1006" s="400"/>
      <c r="AP1006" s="401"/>
      <c r="AQ1006" s="400"/>
      <c r="AR1006" s="401"/>
      <c r="AS1006" s="400"/>
      <c r="AT1006" s="401"/>
      <c r="AU1006" s="400"/>
      <c r="AV1006" s="401"/>
      <c r="AW1006" s="400"/>
      <c r="AX1006" s="401"/>
      <c r="AY1006" s="400"/>
      <c r="AZ1006" s="401"/>
      <c r="BA1006" s="400"/>
      <c r="BB1006" s="401"/>
      <c r="BC1006" s="400"/>
      <c r="BD1006" s="401"/>
      <c r="BE1006" s="400"/>
      <c r="BF1006" s="401"/>
      <c r="BG1006" s="400"/>
      <c r="BH1006" s="401"/>
      <c r="BI1006" s="400"/>
      <c r="BJ1006" s="401"/>
      <c r="BK1006" s="400"/>
      <c r="BL1006" s="401"/>
      <c r="BM1006" s="400"/>
      <c r="BN1006" s="401"/>
      <c r="BO1006" s="400"/>
      <c r="BP1006" s="401"/>
      <c r="BQ1006" s="400"/>
      <c r="BR1006" s="401"/>
      <c r="BS1006" s="400"/>
      <c r="BT1006" s="401"/>
      <c r="BU1006" s="400"/>
      <c r="BV1006" s="401"/>
      <c r="BW1006" s="400"/>
      <c r="BX1006" s="401"/>
      <c r="BY1006" s="400"/>
      <c r="BZ1006" s="401"/>
      <c r="CA1006" s="400"/>
      <c r="CB1006" s="401"/>
      <c r="CC1006" s="400"/>
      <c r="CD1006" s="401"/>
      <c r="CE1006" s="400"/>
      <c r="CF1006" s="401"/>
      <c r="CG1006" s="400"/>
      <c r="CH1006" s="401"/>
      <c r="CI1006" s="400"/>
      <c r="CJ1006" s="401"/>
      <c r="CK1006" s="400"/>
      <c r="CL1006" s="401"/>
      <c r="CM1006" s="400"/>
      <c r="CN1006" s="401"/>
      <c r="CO1006" s="400"/>
      <c r="CP1006" s="401"/>
      <c r="CQ1006" s="400"/>
      <c r="CR1006" s="401"/>
      <c r="CS1006" s="400"/>
      <c r="CT1006" s="401"/>
      <c r="CU1006" s="400"/>
      <c r="CV1006" s="401"/>
      <c r="CW1006" s="400"/>
      <c r="CX1006" s="401"/>
      <c r="CY1006" s="400"/>
      <c r="CZ1006" s="401"/>
      <c r="DA1006" s="400"/>
      <c r="DB1006" s="401"/>
      <c r="DC1006" s="400"/>
      <c r="DD1006" s="401"/>
      <c r="DE1006" s="400"/>
      <c r="DF1006" s="401"/>
      <c r="DG1006" s="400"/>
      <c r="DH1006" s="401"/>
      <c r="DI1006" s="400"/>
      <c r="DJ1006" s="401"/>
      <c r="DK1006" s="400"/>
      <c r="DL1006" s="401"/>
      <c r="DM1006" s="400"/>
      <c r="DN1006" s="401"/>
      <c r="DO1006" s="400"/>
      <c r="DP1006" s="401"/>
      <c r="DQ1006" s="400"/>
      <c r="DR1006" s="401"/>
      <c r="DS1006" s="400"/>
      <c r="DT1006" s="401"/>
      <c r="DU1006" s="400"/>
      <c r="DV1006" s="401"/>
      <c r="DW1006" s="400"/>
      <c r="DX1006" s="401"/>
      <c r="DY1006" s="400">
        <v>-1</v>
      </c>
      <c r="DZ1006" s="401">
        <v>-1</v>
      </c>
      <c r="EA1006" s="400"/>
      <c r="EB1006" s="401"/>
      <c r="EC1006" s="400"/>
      <c r="ED1006" s="401"/>
      <c r="EE1006" s="400"/>
      <c r="EF1006" s="401"/>
      <c r="EG1006" s="400"/>
      <c r="EH1006" s="401"/>
      <c r="EI1006" s="400"/>
      <c r="EJ1006" s="447"/>
      <c r="EK1006" s="510"/>
      <c r="EL1006" s="513"/>
      <c r="EM1006" s="520"/>
      <c r="EN1006" s="520"/>
      <c r="EO1006" s="520"/>
      <c r="EP1006" s="171">
        <f t="shared" si="1102"/>
        <v>4</v>
      </c>
      <c r="EQ1006" s="171">
        <f t="shared" si="1103"/>
        <v>-1</v>
      </c>
      <c r="ER1006" s="171">
        <f t="shared" si="1104"/>
        <v>0</v>
      </c>
      <c r="ES1006" s="171">
        <f t="shared" si="1105"/>
        <v>1</v>
      </c>
      <c r="ET1006" s="171">
        <f t="shared" si="1106"/>
        <v>-1</v>
      </c>
      <c r="EU1006" s="171">
        <f t="shared" si="1107"/>
        <v>0</v>
      </c>
      <c r="EV1006" s="172">
        <f t="shared" si="1108"/>
        <v>3</v>
      </c>
      <c r="EW1006" s="367">
        <f>IF(C1006=4,IF(MAX(Q1006:EJ1008)&gt;0,(Especiall/30*(IF(($G1006-$F1006)=($G$5-$F$5),30,IF(DAY($G1006)=31,($G1006-$F1006),($G1006-$F1006)+1)))),0),0)</f>
        <v>0</v>
      </c>
      <c r="EX1006" s="248">
        <f t="shared" ref="EX1006:EX1009" si="1145">FF1006</f>
        <v>12232.78</v>
      </c>
      <c r="EY1006" s="174">
        <f>(L1006*regular)+(M1006*Cadeirantee)</f>
        <v>0</v>
      </c>
      <c r="EZ1006" s="249">
        <f>SUMIF(FG1006:GJ1006,"&gt;0")</f>
        <v>0</v>
      </c>
      <c r="FA1006" s="249">
        <f>SUMIF(FG1006:GJ1006,"&lt;0")+SUMIF(GN1006:HP1006,"&lt;0")</f>
        <v>-161.92533333333336</v>
      </c>
      <c r="FB1006" s="174">
        <v>0</v>
      </c>
      <c r="FC1006" s="175">
        <f>N1006*km*'VALORES TABELA'!$B$13</f>
        <v>0</v>
      </c>
      <c r="FD1006" s="250">
        <f>GL1006</f>
        <v>0</v>
      </c>
      <c r="FE1006" s="176">
        <f>(EW1006+EW1007+EW1008+EW1009+EX1006+EX1007+EX1008+EX1009+EY1006+EY1007+EY1008+EY1009+EY1010+EZ1006+EZ1007+EZ1008+EZ1009+FA1006+FA1007+FA1008+FA1009+FC1006+FC1007+FC1008+FC1009+HY1006-HZ1006-IA1006+FD1006+FD1007+FD1008+FD1009+FB1010)</f>
        <v>12090.134666666669</v>
      </c>
      <c r="FF1006" s="177">
        <f>IF(C1006=4,SUM(Q1006+Q1007+Q1008+S1006+S1007+S1008)*Percapita/30*FF$4+(R1006+R1007+R1008+T1006+T1007+T1008)*Cadeirante/30*FF$4,IF(C1006=3,IF(Q1009+S1009=10,Fixo/30*FF$4+(Q1006+Q1007+Q1008+S1006+S1007+S1008)*Percapita/30*FF$4+(R1009+T1009)*Cadeirante/30*FF$4,IF(Q1009+S1009&lt;=9,(Q1009+S1009)*Crechee/30*FF$4)+(R1009+T1009)*Cadeirante/30*FF$4+(Q1006+Q1007+Q1008+S1006+S1007+S1008)*Percapita/30*FF$4)+IF(Q1009+S1009&gt;=11,Fixo/30*FF$4+(Q1009+S1009-10)*Crechee/30*FF$4,0),IF(C1006=2,IF(R1006+R1007+R1008+R1009+T1006+T1007+T1008+T1009=1,Cadeirante/30*FF$4,IF(R1006+R1007+R1008+R1009+T1006+T1007+T1008+T1009=2,Fixo/30*FF$4,IF(R1006+R1007+R1008+R1009+T1006+T1007+T1008+T1009&gt;2,Fixo/30*FF$4+(R1006+R1007+R1008+R1009+T1006+T1007+T1008+T1009-2)*Cadeirante/30*FF$4)))+(Q1006+Q1007+Q1008+S1006+S1007+S1008)*Percapita/30*FF$4+(Q1009+S1009)*Crechee/30*FF$4,IF(C1006=1,IF(Q1006+Q1007+Q1008+R1006+R1007+R1008+S1006+S1007+S1008+T1006+T1007+T1008&lt;=15,(Q1006+Q1007+Q1008+S1006+S1007+S1008)*Percapita/30*FF$4,IF(Q1006+Q1007+Q1008+R1006+R1007+R1008+S1006+S1007+S1008+T1006+T1007+T1008&gt;=16,Fixo/30*FF$4+(Q1006+Q1007+Q1008+R1006+R1007+R1008+S1006+S1007+S1008+T1006+T1007-16)*Percapita/30*FF$4))))))</f>
        <v>12232.78</v>
      </c>
      <c r="FG1006" s="177">
        <f>IF(C1006=4,SUM(U1006+U1007+U1008+W1006+W1007+W1008)*Percapita/30*FG$4+(V1006+V1007+V1008+X1006+X1007+X1008)*Cadeirante/30*FG$4,IF(C1006=3,IF(U1009+W1009=10,Fixo/30*FG$4+(U1006+U1007+U1008+W1006+W1007+W1008)*Percapita/30*FG$4+(V1009+X1009)*Cadeirante/30*FG$4,IF(U1009+W1009&lt;=9,(U1009+W1009)*Crechee/30*FG$4)+(V1009+X1009)*Cadeirante/30*FG$4+(U1006+U1007+U1008+W1006+W1007+W1008)*Percapita/30*FG$4)+IF(U1009+W1009&gt;=11,Fixo/30*FG$4+(U1009+W1009-10)*Crechee/30*FG$4,0),IF(C1006=2,IF(V1006+V1007+V1008+V1009+X1006+X1007+X1008+X1009=1,Cadeirante/30*FG$4,IF(V1006+V1007+V1008+V1009+X1006+X1007+X1008+X1009=2,Fixo/30*FG$4,IF(V1006+V1007+V1008+V1009+X1006+X1007+X1008+X1009&gt;2,Fixo/30*FG$4+(V1006+V1007+V1008+V1009+X1006+X1007+X1008+X1009-2)*Cadeirante/30*FG$4)))+(U1006+U1007+U1008+W1006+W1007+W1008)*Percapita/30*FG$4+(U1009+W1009)*Crechee/30*FG$4,IF(C1006=1,IF(U1006+U1007+U1008+V1006+V1007+V1008+W1006+W1007+W1008+X1006+X1007+X1008&lt;=15,(U1006+U1007+U1008+W1006+W1007+W1008)*Percapita/30*FG$4,IF(U1006+U1007+U1008+V1006+V1007+V1008+W1006+W1007+W1008+X1006+X1007+X1008&gt;=16,Fixo/30*FG$4+(U1006+U1007+U1008+V1006+V1007+V1008+W1006+W1007+W1008+X1006+X1007-16)*Percapita/30*FG$4))))))</f>
        <v>0</v>
      </c>
      <c r="FH1006" s="177">
        <f>IF(C1006=4,SUM(Y1006+Y1007+Y1008+AA1006+AA1007+AA1008)*Percapita/30*FH$4+(Z1006+Z1007+Z1008+AB1006+AB1007+AB1008)*Cadeirante/30*FH$4,IF(C1006=3,IF(Y1009+AA1009=10,Fixo/30*FH$4+(Y1006+Y1007+Y1008+AA1006+AA1007+AA1008)*Percapita/30*FH$4+(Z1009+AB1009)*Cadeirante/30*FH$4,IF(Y1009+AA1009&lt;=9,(Y1009+AA1009)*Crechee/30*FH$4)+(Z1009+AB1009)*Cadeirante/30*FH$4+(Y1006+Y1007+Y1008+AA1006+AA1007+AA1008)*Percapita/30*FH$4)+IF(Y1009+AA1009&gt;=11,Fixo/30*FH$4+(Y1009+AA1009-10)*Crechee/30*FH$4,0),IF(C1006=2,IF(Z1006+Z1007+Z1008+Z1009+AB1006+AB1007+AB1008+AB1009=1,Cadeirante/30*FH$4,IF(Z1006+Z1007+Z1008+Z1009+AB1006+AB1007+AB1008+AB1009=2,Fixo/30*FH$4,IF(Z1006+Z1007+Z1008+Z1009+AB1006+AB1007+AB1008+AB1009&gt;2,Fixo/30*FH$4+(Z1006+Z1007+Z1008+Z1009+AB1006+AB1007+AB1008+AB1009-2)*Cadeirante/30*FH$4)))+(Y1006+Y1007+Y1008+AA1006+AA1007+AA1008)*Percapita/30*FH$4+(Y1009+AA1009)*Crechee/30*FH$4,IF(C1006=1,IF(Y1006+Y1007+Y1008+Z1006+Z1007+Z1008+AA1006+AA1007+AA1008+AB1006+AB1007+AB1008&lt;=15,(Y1006+Y1007+Y1008+AA1006+AA1007+AA1008)*Percapita/30*FH$4,IF(Y1006+Y1007+Y1008+Z1006+Z1007+Z1008+AA1006+AA1007+AA1008+AB1006+AB1007+AB1008&gt;=16,Fixo/30*FH$4+(Y1006+Y1007+Y1008+Z1006+Z1007+Z1008+AA1006+AA1007+AA1008+AB1006+AB1007-16)*Percapita/30*FH$4))))))</f>
        <v>0</v>
      </c>
      <c r="FI1006" s="177">
        <f>IF(C1006=4,SUM(AC1006+AC1007+AC1008+AE1006+AE1007+AE1008)*Percapita/30*FI$4+(AD1006+AD1007+AD1008+AF1006+AF1007+AF1008)*Cadeirante/30*FI$4,IF(C1006=3,IF(AC1009+AE1009=10,Fixo/30*FI$4+(AC1006+AC1007+AC1008+AE1006+AE1007+AE1008)*Percapita/30*FI$4+(AD1009+AF1009)*Cadeirante/30*FI$4,IF(AC1009+AE1009&lt;=9,(AC1009+AE1009)*Crechee/30*FI$4)+(AD1009+AF1009)*Cadeirante/30*FI$4+(AC1006+AC1007+AC1008+AE1006+AE1007+AE1008)*Percapita/30*FI$4)+IF(AC1009+AE1009&gt;=11,Fixo/30*FI$4+(AC1009+AE1009-10)*Crechee/30*FI$4,0),IF(C1006=2,IF(AD1006+AD1007+AD1008+AD1009+AF1006+AF1007+AF1008+AF1009=1,Cadeirante/30*FI$4,IF(AD1006+AD1007+AD1008+AD1009+AF1006+AF1007+AF1008+AF1009=2,Fixo/30*FI$4,IF(AD1006+AD1007+AD1008+AD1009+AF1006+AF1007+AF1008+AF1009&gt;2,Fixo/30*FI$4+(AD1006+AD1007+AD1008+AD1009+AF1006+AF1007+AF1008+AF1009-2)*Cadeirante/30*FI$4)))+(AC1006+AC1007+AC1008+AE1006+AE1007+AE1008)*Percapita/30*FI$4+(AC1009+AE1009)*Crechee/30*FI$4,IF(C1006=1,IF(AC1006+AC1007+AC1008+AD1006+AD1007+AD1008+AE1006+AE1007+AE1008+AF1006+AF1007+AF1008&lt;=15,(AC1006+AC1007+AC1008+AE1006+AE1007+AE1008)*Percapita/30*FI$4,IF(AC1006+AC1007+AC1008+AD1006+AD1007+AD1008+AE1006+AE1007+AE1008+AF1006+AF1007+AF1008&gt;=16,Fixo/30*FI$4+(AC1006+AC1007+AC1008+AD1006+AD1007+AD1008+AE1006+AE1007+AE1008+AF1006+AF1007-16)*Percapita/30*FI$4))))))</f>
        <v>0</v>
      </c>
      <c r="FJ1006" s="177">
        <f>IF(C1006=4,SUM(AG1006+AG1007+AG1008+AI1006+AI1007+AI1008)*Percapita/30*FJ$4+(AH1006+AH1007+AH1008+AJ1006+AJ1007+AJ1008)*Cadeirante/30*FJ$4,IF(C1006=3,IF(AG1009+AI1009=10,Fixo/30*FJ$4+(AG1006+AG1007+AG1008+AI1006+AI1007+AI1008)*Percapita/30*FJ$4+(AH1009+AJ1009)*Cadeirante/30*FJ$4,IF(AG1009+AI1009&lt;=9,(AG1009+AI1009)*Crechee/30*FJ$4)+(AH1009+AJ1009)*Cadeirante/30*FJ$4+(AG1006+AG1007+AG1008+AI1006+AI1007+AI1008)*Percapita/30*FJ$4)+IF(AG1009+AI1009&gt;=11,Fixo/30*FJ$4+(AG1009+AI1009-10)*Crechee/30*FJ$4,0),IF(C1006=2,IF(AH1006+AH1007+AH1008+AH1009+AJ1006+AJ1007+AJ1008+AJ1009=1,Cadeirante/30*FJ$4,IF(AH1006+AH1007+AH1008+AH1009+AJ1006+AJ1007+AJ1008+AJ1009=2,Fixo/30*FJ$4,IF(AH1006+AH1007+AH1008+AH1009+AJ1006+AJ1007+AJ1008+AJ1009&gt;2,Fixo/30*FJ$4+(AH1006+AH1007+AH1008+AH1009+AJ1006+AJ1007+AJ1008+AJ1009-2)*Cadeirante/30*FJ$4)))+(AG1006+AG1007+AG1008+AI1006+AI1007+AI1008)*Percapita/30*FJ$4+(AG1009+AI1009)*Crechee/30*FJ$4,IF(C1006=1,IF(AG1006+AG1007+AG1008+AH1006+AH1007+AH1008+AI1006+AI1007+AI1008+AJ1006+AJ1007+AJ1008&lt;=15,(AG1006+AG1007+AG1008+AI1006+AI1007+AI1008)*Percapita/30*FJ$4,IF(AG1006+AG1007+AG1008+AH1006+AH1007+AH1008+AI1006+AI1007+AI1008+AJ1006+AJ1007+AJ1008&gt;=16,Fixo/30*FJ$4+(AG1006+AG1007+AG1008+AH1006+AH1007+AH1008+AI1006+AI1007+AI1008+AJ1006+AJ1007-16)*Percapita/30*FJ$4))))))</f>
        <v>0</v>
      </c>
      <c r="FK1006" s="177">
        <f>IF(C1006=4,SUM(AK1006+AK1007+AK1008+AM1006+AM1007+AM1008)*Percapita/30*FK$4+(AL1006+AL1007+AL1008+AN1006+AN1007+AN1008)*Cadeirante/30*FK$4,IF(C1006=3,IF(AK1009+AM1009=10,Fixo/30*FK$4+(AK1006+AK1007+AK1008+AM1006+AM1007+AM1008)*Percapita/30*FK$4+(AL1009+AN1009)*Cadeirante/30*FK$4,IF(AK1009+AM1009&lt;=9,(AK1009+AM1009)*Crechee/30*FK$4)+(AL1009+AN1009)*Cadeirante/30*FK$4+(AK1006+AK1007+AK1008+AM1006+AM1007+AM1008)*Percapita/30*FK$4)+IF(AK1009+AM1009&gt;=11,Fixo/30*FK$4+(AK1009+AM1009-10)*Crechee/30*FK$4,0),IF(C1006=2,IF(AL1006+AL1007+AL1008+AL1009+AN1006+AN1007+AN1008+AN1009=1,Cadeirante/30*FK$4,IF(AL1006+AL1007+AL1008+AL1009+AN1006+AN1007+AN1008+AN1009=2,Fixo/30*FK$4,IF(AL1006+AL1007+AL1008+AL1009+AN1006+AN1007+AN1008+AN1009&gt;2,Fixo/30*FK$4+(AL1006+AL1007+AL1008+AL1009+AN1006+AN1007+AN1008+AN1009-2)*Cadeirante/30*FK$4)))+(AK1006+AK1007+AK1008+AM1006+AM1007+AM1008)*Percapita/30*FK$4+(AK1009+AM1009)*Crechee/30*FK$4,IF(C1006=1,IF(AK1006+AK1007+AK1008+AL1006+AL1007+AL1008+AM1006+AM1007+AM1008+AN1006+AN1007+AN1008&lt;=15,(AK1006+AK1007+AK1008+AM1006+AM1007+AM1008)*Percapita/30*FK$4,IF(AK1006+AK1007+AK1008+AL1006+AL1007+AL1008+AM1006+AM1007+AM1008+AN1006+AN1007+AN1008&gt;=16,Fixo/30*FK$4+(AK1006+AK1007+AK1008+AL1006+AL1007+AL1008+AM1006+AM1007+AM1008+AN1006+AN1007-16)*Percapita/30*FK$4))))))</f>
        <v>0</v>
      </c>
      <c r="FL1006" s="177">
        <f>IF(C1006=4,SUM(AO1006+AO1007+AO1008+AQ1006+AQ1007+AQ1008)*Percapita/30*FL$4+(AP1006+AP1007+AP1008+AR1006+AR1007+AR1008)*Cadeirante/30*FL$4,IF(C1006=3,IF(AO1009+AQ1009=10,Fixo/30*FL$4+(AO1006+AO1007+AO1008+AQ1006+AQ1007+AQ1008)*Percapita/30*FL$4+(AP1009+AR1009)*Cadeirante/30*FL$4,IF(AO1009+AQ1009&lt;=9,(AO1009+AQ1009)*Crechee/30*FL$4)+(AP1009+AR1009)*Cadeirante/30*FL$4+(AO1006+AO1007+AO1008+AQ1006+AQ1007+AQ1008)*Percapita/30*FL$4)+IF(AO1009+AQ1009&gt;=11,Fixo/30*FL$4+(AO1009+AQ1009-10)*Crechee/30*FL$4,0),IF(C1006=2,IF(AP1006+AP1007+AP1008+AP1009+AR1006+AR1007+AR1008+AR1009=1,Cadeirante/30*FL$4,IF(AP1006+AP1007+AP1008+AP1009+AR1006+AR1007+AR1008+AR1009=2,Fixo/30*FL$4,IF(AP1006+AP1007+AP1008+AP1009+AR1006+AR1007+AR1008+AR1009&gt;2,Fixo/30*FL$4+(AP1006+AP1007+AP1008+AP1009+AR1006+AR1007+AR1008+AR1009-2)*Cadeirante/30*FL$4)))+(AO1006+AO1007+AO1008+AQ1006+AQ1007+AQ1008)*Percapita/30*FL$4+(AO1009+AQ1009)*Crechee/30*FL$4,IF(C1006=1,IF(AO1006+AO1007+AO1008+AP1006+AP1007+AP1008+AQ1006+AQ1007+AQ1008+AR1006+AR1007+AR1008&lt;=15,(AO1006+AO1007+AO1008+AQ1006+AQ1007+AQ1008)*Percapita/30*FL$4,IF(AO1006+AO1007+AO1008+AP1006+AP1007+AP1008+AQ1006+AQ1007+AQ1008+AR1006+AR1007+AR1008&gt;=16,Fixo/30*FL$4+(AO1006+AO1007+AO1008+AP1006+AP1007+AP1008+AQ1006+AQ1007+AQ1008+AR1006+AR1007-16)*Percapita/30*FL$4))))))</f>
        <v>0</v>
      </c>
      <c r="FM1006" s="177">
        <f>IF(C1006=4,SUM(AS1006+AS1007+AS1008+AU1006+AU1007+AU1008)*Percapita/30*FM$4+(AT1006+AT1007+AT1008+AV1006+AV1007+AV1008)*Cadeirante/30*FM$4,IF(C1006=3,IF(AS1009+AU1009=10,Fixo/30*FM$4+(AS1006+AS1007+AS1008+AU1006+AU1007+AU1008)*Percapita/30*FM$4+(AT1009+AV1009)*Cadeirante/30*FM$4,IF(AS1009+AU1009&lt;=9,(AS1009+AU1009)*Crechee/30*FM$4)+(AT1009+AV1009)*Cadeirante/30*FM$4+(AS1006+AS1007+AS1008+AU1006+AU1007+AU1008)*Percapita/30*FM$4)+IF(AS1009+AU1009&gt;=11,Fixo/30*FM$4+(AS1009+AU1009-10)*Crechee/30*FM$4,0),IF(C1006=2,IF(AT1006+AT1007+AT1008+AT1009+AV1006+AV1007+AV1008+AV1009=1,Cadeirante/30*FM$4,IF(AT1006+AT1007+AT1008+AT1009+AV1006+AV1007+AV1008+AV1009=2,Fixo/30*FM$4,IF(AT1006+AT1007+AT1008+AT1009+AV1006+AV1007+AV1008+AV1009&gt;2,Fixo/30*FM$4+(AT1006+AT1007+AT1008+AT1009+AV1006+AV1007+AV1008+AV1009-2)*Cadeirante/30*FM$4)))+(AS1006+AS1007+AS1008+AU1006+AU1007+AU1008)*Percapita/30*FM$4+(AS1009+AU1009)*Crechee/30*FM$4,IF(C1006=1,IF(AS1006+AS1007+AS1008+AT1006+AT1007+AT1008+AU1006+AU1007+AU1008+AV1006+AV1007+AV1008&lt;=15,(AS1006+AS1007+AS1008+AU1006+AU1007+AU1008)*Percapita/30*FM$4,IF(AS1006+AS1007+AS1008+AT1006+AT1007+AT1008+AU1006+AU1007+AU1008+AV1006+AV1007+AV1008&gt;=16,Fixo/30*FM$4+(AS1006+AS1007+AS1008+AT1006+AT1007+AT1008+AU1006+AU1007+AU1008+AV1006+AV1007-16)*Percapita/30*FM$4))))))</f>
        <v>0</v>
      </c>
      <c r="FN1006" s="177">
        <f>IF(C1006=4,SUM(AW1006+AW1007+AW1008+AY1006+AY1007+AY1008)*Percapita/30*FN$4+(AX1006+AX1007+AX1008+AZ1006+AZ1007+AZ1008)*Cadeirante/30*FN$4,IF(C1006=3,IF(AW1009+AY1009=10,Fixo/30*FN$4+(AW1006+AW1007+AW1008+AY1006+AY1007+AY1008)*Percapita/30*FN$4+(AX1009+AZ1009)*Cadeirante/30*FN$4,IF(AW1009+AY1009&lt;=9,(AW1009+AY1009)*Crechee/30*FN$4)+(AX1009+AZ1009)*Cadeirante/30*FN$4+(AW1006+AW1007+AW1008+AY1006+AY1007+AY1008)*Percapita/30*FN$4)+IF(AW1009+AY1009&gt;=11,Fixo/30*FN$4+(AW1009+AY1009-10)*Crechee/30*FN$4,0),IF(C1006=2,IF(AX1006+AX1007+AX1008+AX1009+AZ1006+AZ1007+AZ1008+AZ1009=1,Cadeirante/30*FN$4,IF(AX1006+AX1007+AX1008+AX1009+AZ1006+AZ1007+AZ1008+AZ1009=2,Fixo/30*FN$4,IF(AX1006+AX1007+AX1008+AX1009+AZ1006+AZ1007+AZ1008+AZ1009&gt;2,Fixo/30*FN$4+(AX1006+AX1007+AX1008+AX1009+AZ1006+AZ1007+AZ1008+AZ1009-2)*Cadeirante/30*FN$4)))+(AW1006+AW1007+AW1008+AY1006+AY1007+AY1008)*Percapita/30*FN$4+(AW1009+AY1009)*Crechee/30*FN$4,IF(C1006=1,IF(AW1006+AW1007+AW1008+AX1006+AX1007+AX1008+AY1006+AY1007+AY1008+AZ1006+AZ1007+AZ1008&lt;=15,(AW1006+AW1007+AW1008+AY1006+AY1007+AY1008)*Percapita/30*FN$4,IF(AW1006+AW1007+AW1008+AX1006+AX1007+AX1008+AY1006+AY1007+AY1008+AZ1006+AZ1007+AZ1008&gt;=16,Fixo/30*FN$4+(AW1006+AW1007+AW1008+AX1006+AX1007+AX1008+AY1006+AY1007+AY1008+AZ1006+AZ1007-16)*Percapita/30*FN$4))))))</f>
        <v>0</v>
      </c>
      <c r="FO1006" s="177">
        <f>IF(C1006=4,SUM(BA1006+BA1007+BA1008+BC1006+BC1007+BC1008)*Percapita/30*FO$4+(BB1006+BB1007+BB1008+BD1006+BD1007+BD1008)*Cadeirante/30*FO$4,IF(C1006=3,IF(BA1009+BC1009=10,Fixo/30*FO$4+(BA1006+BA1007+BA1008+BC1006+BC1007+BC1008)*Percapita/30*FO$4+(BB1009+BD1009)*Cadeirante/30*FO$4,IF(BA1009+BC1009&lt;=9,(BA1009+BC1009)*Crechee/30*FO$4)+(BB1009+BD1009)*Cadeirante/30*FO$4+(BA1006+BA1007+BA1008+BC1006+BC1007+BC1008)*Percapita/30*FO$4)+IF(BA1009+BC1009&gt;=11,Fixo/30*FO$4+(BA1009+BC1009-10)*Crechee/30*FO$4,0),IF(C1006=2,IF(BB1006+BB1007+BB1008+BB1009+BD1006+BD1007+BD1008+BD1009=1,Cadeirante/30*FO$4,IF(BB1006+BB1007+BB1008+BB1009+BD1006+BD1007+BD1008+BD1009=2,Fixo/30*FO$4,IF(BB1006+BB1007+BB1008+BB1009+BD1006+BD1007+BD1008+BD1009&gt;2,Fixo/30*FO$4+(BB1006+BB1007+BB1008+BB1009+BD1006+BD1007+BD1008+BD1009-2)*Cadeirante/30*FO$4)))+(BA1006+BA1007+BA1008+BC1006+BC1007+BC1008)*Percapita/30*FO$4+(BA1009+BC1009)*Crechee/30*FO$4,IF(C1006=1,IF(BA1006+BA1007+BA1008+BB1006+BB1007+BB1008+BC1006+BC1007+BC1008+BD1006+BD1007+BD1008&lt;=15,(BA1006+BA1007+BA1008+BC1006+BC1007+BC1008)*Percapita/30*FO$4,IF(BA1006+BA1007+BA1008+BB1006+BB1007+BB1008+BC1006+BC1007+BC1008+BD1006+BD1007+BD1008&gt;=16,Fixo/30*FO$4+(BA1006+BA1007+BA1008+BB1006+BB1007+BB1008+BC1006+BC1007+BC1008+BD1006+BD1007-16)*Percapita/30*FO$4))))))</f>
        <v>0</v>
      </c>
      <c r="FP1006" s="177">
        <f>IF(C1006=4,SUM(BE1006+BE1007+BE1008+BG1006+BG1007+BG1008)*Percapita/30*FP$4+(BF1006+BF1007+BF1008+BH1006+BH1007+BH1008)*Cadeirante/30*FP$4,IF(C1006=3,IF(BE1009+BG1009=10,Fixo/30*FP$4+(BE1006+BE1007+BE1008+BG1006+BG1007+BG1008)*Percapita/30*FP$4+(BF1009+BH1009)*Cadeirante/30*FP$4,IF(BE1009+BG1009&lt;=9,(BE1009+BG1009)*Crechee/30*FP$4)+(BF1009+BH1009)*Cadeirante/30*FP$4+(BE1006+BE1007+BE1008+BG1006+BG1007+BG1008)*Percapita/30*FP$4)+IF(BE1009+BG1009&gt;=11,Fixo/30*FP$4+(BE1009+BG1009-10)*Crechee/30*FP$4,0),IF(C1006=2,IF(BF1006+BF1007+BF1008+BF1009+BH1006+BH1007+BH1008+BH1009=1,Cadeirante/30*FP$4,IF(BF1006+BF1007+BF1008+BF1009+BH1006+BH1007+BH1008+BH1009=2,Fixo/30*FP$4,IF(BF1006+BF1007+BF1008+BF1009+BH1006+BH1007+BH1008+BH1009&gt;2,Fixo/30*FP$4+(BF1006+BF1007+BF1008+BF1009+BH1006+BH1007+BH1008+BH1009-2)*Cadeirante/30*FP$4)))+(BE1006+BE1007+BE1008+BG1006+BG1007+BG1008)*Percapita/30*FP$4+(BE1009+BG1009)*Crechee/30*FP$4,IF(C1006=1,IF(BE1006+BE1007+BE1008+BF1006+BF1007+BF1008+BG1006+BG1007+BG1008+BH1006+BH1007+BH1008&lt;=15,(BE1006+BE1007+BE1008+BG1006+BG1007+BG1008)*Percapita/30*FP$4,IF(BE1006+BE1007+BE1008+BF1006+BF1007+BF1008+BG1006+BG1007+BG1008+BH1006+BH1007+BH1008&gt;=16,Fixo/30*FP$4+(BE1006+BE1007+BE1008+BF1006+BF1007+BF1008+BG1006+BG1007+BG1008+BH1006+BH1007-16)*Percapita/30*FP$4))))))</f>
        <v>0</v>
      </c>
      <c r="FQ1006" s="177">
        <f>IF(C1006=4,SUM(BI1006+BI1007+BI1008+BK1006+BK1007+BK1008)*Percapita/30*FQ$4+(BJ1006+BJ1007+BJ1008+BL1006+BL1007+BL1008)*Cadeirante/30*FQ$4,IF(C1006=3,IF(BI1009+BK1009=10,Fixo/30*FQ$4+(BI1006+BI1007+BI1008+BK1006+BK1007+BK1008)*Percapita/30*FQ$4+(BJ1009+BL1009)*Cadeirante/30*FQ$4,IF(BI1009+BK1009&lt;=9,(BI1009+BK1009)*Crechee/30*FQ$4)+(BJ1009+BL1009)*Cadeirante/30*FQ$4+(BI1006+BI1007+BI1008+BK1006+BK1007+BK1008)*Percapita/30*FQ$4)+IF(BI1009+BK1009&gt;=11,Fixo/30*FQ$4+(BI1009+BK1009-10)*Crechee/30*FQ$4,0),IF(C1006=2,IF(BJ1006+BJ1007+BJ1008+BJ1009+BL1006+BL1007+BL1008+BL1009=1,Cadeirante/30*FQ$4,IF(BJ1006+BJ1007+BJ1008+BJ1009+BL1006+BL1007+BL1008+BL1009=2,Fixo/30*FQ$4,IF(BJ1006+BJ1007+BJ1008+BJ1009+BL1006+BL1007+BL1008+BL1009&gt;2,Fixo/30*FQ$4+(BJ1006+BJ1007+BJ1008+BJ1009+BL1006+BL1007+BL1008+BL1009-2)*Cadeirante/30*FQ$4)))+(BI1006+BI1007+BI1008+BK1006+BK1007+BK1008)*Percapita/30*FQ$4+(BI1009+BK1009)*Crechee/30*FQ$4,IF(C1006=1,IF(BI1006+BI1007+BI1008+BJ1006+BJ1007+BJ1008+BK1006+BK1007+BK1008+BL1006+BL1007+BL1008&lt;=15,(BI1006+BI1007+BI1008+BK1006+BK1007+BK1008)*Percapita/30*FQ$4,IF(BI1006+BI1007+BI1008+BJ1006+BJ1007+BJ1008+BK1006+BK1007+BK1008+BL1006+BL1007+BL1008&gt;=16,Fixo/30*FQ$4+(BI1006+BI1007+BI1008+BJ1006+BJ1007+BJ1008+BK1006+BK1007+BK1008+BL1006+BL1007-16)*Percapita/30*FQ$4))))))</f>
        <v>0</v>
      </c>
      <c r="FR1006" s="177">
        <f>IF(C1006=4,SUM(BM1006+BM1007+BM1008+BO1006+BO1007+BO1008)*Percapita/30*FR$4+(BN1006+BN1007+BN1008+BP1006+BP1007+BP1008)*Cadeirante/30*FR$4,IF(C1006=3,IF(BM1009+BO1009=10,Fixo/30*FR$4+(BM1006+BM1007+BM1008+BO1006+BO1007+BO1008)*Percapita/30*FR$4+(BN1009+BP1009)*Cadeirante/30*FR$4,IF(BM1009+BO1009&lt;=9,(BM1009+BO1009)*Crechee/30*FR$4)+(BN1009+BP1009)*Cadeirante/30*FR$4+(BM1006+BM1007+BM1008+BO1006+BO1007+BO1008)*Percapita/30*FR$4)+IF(BM1009+BO1009&gt;=11,Fixo/30*FR$4+(BM1009+BO1009-10)*Crechee/30*FR$4,0),IF(C1006=2,IF(BN1006+BN1007+BN1008+BN1009+BP1006+BP1007+BP1008+BP1009=1,Cadeirante/30*FR$4,IF(BN1006+BN1007+BN1008+BN1009+BP1006+BP1007+BP1008+BP1009=2,Fixo/30*FR$4,IF(BN1006+BN1007+BN1008+BN1009+BP1006+BP1007+BP1008+BP1009&gt;2,Fixo/30*FR$4+(BN1006+BN1007+BN1008+BN1009+BP1006+BP1007+BP1008+BP1009-2)*Cadeirante/30*FR$4)))+(BM1006+BM1007+BM1008+BO1006+BO1007+BO1008)*Percapita/30*FR$4+(BM1009+BO1009)*Crechee/30*FR$4,IF(C1006=1,IF(BM1006+BM1007+BM1008+BN1006+BN1007+BN1008+BO1006+BO1007+BO1008+BP1006+BP1007+BP1008&lt;=15,(BM1006+BM1007+BM1008+BO1006+BO1007+BO1008)*Percapita/30*FR$4,IF(BM1006+BM1007+BM1008+BN1006+BN1007+BN1008+BO1006+BO1007+BO1008+BP1006+BP1007+BP1008&gt;=16,Fixo/30*FR$4+(BM1006+BM1007+BM1008+BN1006+BN1007+BN1008+BO1006+BO1007+BO1008+BP1006+BP1007-16)*Percapita/30*FR$4))))))</f>
        <v>0</v>
      </c>
      <c r="FS1006" s="177">
        <f>IF(C1006=4,SUM(BQ1006+BQ1007+BQ1008+BS1006+BS1007+BS1008)*Percapita/30*FS$4+(BR1006+BR1007+BR1008+BT1006+BT1007+BT1008)*Cadeirante/30*FS$4,IF(C1006=3,IF(BQ1009+BS1009=10,Fixo/30*FS$4+(BQ1006+BQ1007+BQ1008+BS1006+BS1007+BS1008)*Percapita/30*FS$4+(BR1009+BT1009)*Cadeirante/30*FS$4,IF(BQ1009+BS1009&lt;=9,(BQ1009+BS1009)*Crechee/30*FS$4)+(BR1009+BT1009)*Cadeirante/30*FS$4+(BQ1006+BQ1007+BQ1008+BS1006+BS1007+BS1008)*Percapita/30*FS$4)+IF(BQ1009+BS1009&gt;=11,Fixo/30*FS$4+(BQ1009+BS1009-10)*Crechee/30*FS$4,0),IF(C1006=2,IF(BR1006+BR1007+BR1008+BR1009+BT1006+BT1007+BT1008+BT1009=1,Cadeirante/30*FS$4,IF(BR1006+BR1007+BR1008+BR1009+BT1006+BT1007+BT1008+BT1009=2,Fixo/30*FS$4,IF(BR1006+BR1007+BR1008+BR1009+BT1006+BT1007+BT1008+BT1009&gt;2,Fixo/30*FS$4+(BR1006+BR1007+BR1008+BR1009+BT1006+BT1007+BT1008+BT1009-2)*Cadeirante/30*FS$4)))+(BQ1006+BQ1007+BQ1008+BS1006+BS1007+BS1008)*Percapita/30*FS$4+(BQ1009+BS1009)*Crechee/30*FS$4,IF(C1006=1,IF(BQ1006+BQ1007+BQ1008+BR1006+BR1007+BR1008+BS1006+BS1007+BS1008+BT1006+BT1007+BT1008&lt;=15,(BQ1006+BQ1007+BQ1008+BS1006+BS1007+BS1008)*Percapita/30*FS$4,IF(BQ1006+BQ1007+BQ1008+BR1006+BR1007+BR1008+BS1006+BS1007+BS1008+BT1006+BT1007+BT1008&gt;=16,Fixo/30*FS$4+(BQ1006+BQ1007+BQ1008+BR1006+BR1007+BR1008+BS1006+BS1007+BS1008+BT1006+BT1007-16)*Percapita/30*FS$4))))))</f>
        <v>0</v>
      </c>
      <c r="FT1006" s="177">
        <f>IF(C1006=4,SUM(BU1006+BU1007+BU1008+BW1006+BW1007+BW1008)*Percapita/30*FT$4+(BV1006+BV1007+BV1008+BX1006+BX1007+BX1008)*Cadeirante/30*FT$4,IF(C1006=3,IF(BU1009+BW1009=10,Fixo/30*FT$4+(BU1006+BU1007+BU1008+BW1006+BW1007+BW1008)*Percapita/30*FT$4+(BV1009+BX1009)*Cadeirante/30*FT$4,IF(BU1009+BW1009&lt;=9,(BU1009+BW1009)*Crechee/30*FT$4)+(BV1009+BX1009)*Cadeirante/30*FT$4+(BU1006+BU1007+BU1008+BW1006+BW1007+BW1008)*Percapita/30*FT$4)+IF(BU1009+BW1009&gt;=11,Fixo/30*FT$4+(BU1009+BW1009-10)*Crechee/30*FT$4,0),IF(C1006=2,IF(BV1006+BV1007+BV1008+BV1009+BX1006+BX1007+BX1008+BX1009=1,Cadeirante/30*FT$4,IF(BV1006+BV1007+BV1008+BV1009+BX1006+BX1007+BX1008+BX1009=2,Fixo/30*FT$4,IF(BV1006+BV1007+BV1008+BV1009+BX1006+BX1007+BX1008+BX1009&gt;2,Fixo/30*FT$4+(BV1006+BV1007+BV1008+BV1009+BX1006+BX1007+BX1008+BX1009-2)*Cadeirante/30*FT$4)))+(BU1006+BU1007+BU1008+BW1006+BW1007+BW1008)*Percapita/30*FT$4+(BU1009+BW1009)*Crechee/30*FT$4,IF(C1006=1,IF(BU1006+BU1007+BU1008+BV1006+BV1007+BV1008+BW1006+BW1007+BW1008+BX1006+BX1007+BX1008&lt;=15,(BU1006+BU1007+BU1008+BW1006+BW1007+BW1008)*Percapita/30*FT$4,IF(BU1006+BU1007+BU1008+BV1006+BV1007+BV1008+BW1006+BW1007+BW1008+BX1006+BX1007+BX1008&gt;=16,Fixo/30*FT$4+(BU1006+BU1007+BU1008+BV1006+BV1007+BV1008+BW1006+BW1007+BW1008+BX1006+BX1007-16)*Percapita/30*FT$4))))))</f>
        <v>0</v>
      </c>
      <c r="FU1006" s="177">
        <f>IF(C1006=4,SUM(BY1006+BY1007+BY1008+CA1006+CA1007+CA1008)*Percapita/30*FU$4+(BZ1006+BZ1007+BZ1008+CB1006+CB1007+CB1008)*Cadeirante/30*FU$4,IF(C1006=3,IF(BY1009+CA1009=10,Fixo/30*FU$4+(BY1006+BY1007+BY1008+CA1006+CA1007+CA1008)*Percapita/30*FU$4+(BZ1009+CB1009)*Cadeirante/30*FU$4,IF(BY1009+CA1009&lt;=9,(BY1009+CA1009)*Crechee/30*FU$4)+(BZ1009+CB1009)*Cadeirante/30*FU$4+(BY1006+BY1007+BY1008+CA1006+CA1007+CA1008)*Percapita/30*FU$4)+IF(BY1009+CA1009&gt;=11,Fixo/30*FU$4+(BY1009+CA1009-10)*Crechee/30*FU$4,0),IF(C1006=2,IF(BZ1006+BZ1007+BZ1008+BZ1009+CB1006+CB1007+CB1008+CB1009=1,Cadeirante/30*FU$4,IF(BZ1006+BZ1007+BZ1008+BZ1009+CB1006+CB1007+CB1008+CB1009=2,Fixo/30*FU$4,IF(BZ1006+BZ1007+BZ1008+BZ1009+CB1006+CB1007+CB1008+CB1009&gt;2,Fixo/30*FU$4+(BZ1006+BZ1007+BZ1008+BZ1009+CB1006+CB1007+CB1008+CB1009-2)*Cadeirante/30*FU$4)))+(BY1006+BY1007+BY1008+CA1006+CA1007+CA1008)*Percapita/30*FU$4+(BY1009+CA1009)*Crechee/30*FU$4,IF(C1006=1,IF(BY1006+BY1007+BY1008+BZ1006+BZ1007+BZ1008+CA1006+CA1007+CA1008+CB1006+CB1007+CB1008&lt;=15,(BY1006+BY1007+BY1008+CA1006+CA1007+CA1008)*Percapita/30*FU$4,IF(BY1006+BY1007+BY1008+BZ1006+BZ1007+BZ1008+CA1006+CA1007+CA1008+CB1006+CB1007+CB1008&gt;=16,Fixo/30*FU$4+(BY1006+BY1007+BY1008+BZ1006+BZ1007+BZ1008+CA1006+CA1007+CA1008+CB1006+CB1007-16)*Percapita/30*FU$4))))))</f>
        <v>0</v>
      </c>
      <c r="FV1006" s="177">
        <f>IF(C1006=4,SUM(CC1006+CC1007+CC1008+CE1006+CE1007+CE1008)*Percapita/30*FV$4+(CD1006+CD1007+CD1008+CF1006+CF1007+CF1008)*Cadeirante/30*FV$4,IF(C1006=3,IF(CC1009+CE1009=10,Fixo/30*FV$4+(CC1006+CC1007+CC1008+CE1006+CE1007+CE1008)*Percapita/30*FV$4+(CD1009+CF1009)*Cadeirante/30*FV$4,IF(CC1009+CE1009&lt;=9,(CC1009+CE1009)*Crechee/30*FV$4)+(CD1009+CF1009)*Cadeirante/30*FV$4+(CC1006+CC1007+CC1008+CE1006+CE1007+CE1008)*Percapita/30*FV$4)+IF(CC1009+CE1009&gt;=11,Fixo/30*FV$4+(CC1009+CE1009-10)*Crechee/30*FV$4,0),IF(C1006=2,IF(CD1006+CD1007+CD1008+CD1009+CF1006+CF1007+CF1008+CF1009=1,Cadeirante/30*FV$4,IF(CD1006+CD1007+CD1008+CD1009+CF1006+CF1007+CF1008+CF1009=2,Fixo/30*FV$4,IF(CD1006+CD1007+CD1008+CD1009+CF1006+CF1007+CF1008+CF1009&gt;2,Fixo/30*FV$4+(CD1006+CD1007+CD1008+CD1009+CF1006+CF1007+CF1008+CF1009-2)*Cadeirante/30*FV$4)))+(CC1006+CC1007+CC1008+CE1006+CE1007+CE1008)*Percapita/30*FV$4+(CC1009+CE1009)*Crechee/30*FV$4,IF(C1006=1,IF(CC1006+CC1007+CC1008+CD1006+CD1007+CD1008+CE1006+CE1007+CE1008+CF1006+CF1007+CF1008&lt;=15,(CC1006+CC1007+CC1008+CE1006+CE1007+CE1008)*Percapita/30*FV$4,IF(CC1006+CC1007+CC1008+CD1006+CD1007+CD1008+CE1006+CE1007+CE1008+CF1006+CF1007+CF1008&gt;=16,Fixo/30*FV$4+(CC1006+CC1007+CC1008+CD1006+CD1007+CD1008+CE1006+CE1007+CE1008+CF1006+CF1007-16)*Percapita/30*FV$4))))))</f>
        <v>0</v>
      </c>
      <c r="FW1006" s="177">
        <f>IF(C1006=4,SUM(CG1006+CG1007+CG1008+CI1006+CI1007+CI1008)*Percapita/30*FW$4+(CH1006+CH1007+CH1008+CJ1006+CJ1007+CJ1008)*Cadeirante/30*FW$4,IF(C1006=3,IF(CG1009+CI1009=10,Fixo/30*FW$4+(CG1006+CG1007+CG1008+CI1006+CI1007+CI1008)*Percapita/30*FW$4+(CH1009+CJ1009)*Cadeirante/30*FW$4,IF(CG1009+CI1009&lt;=9,(CG1009+CI1009)*Crechee/30*FW$4)+(CH1009+CJ1009)*Cadeirante/30*FW$4+(CG1006+CG1007+CG1008+CI1006+CI1007+CI1008)*Percapita/30*FW$4)+IF(CG1009+CI1009&gt;=11,Fixo/30*FW$4+(CG1009+CI1009-10)*Crechee/30*FW$4,0),IF(C1006=2,IF(CH1006+CH1007+CH1008+CH1009+CJ1006+CJ1007+CJ1008+CJ1009=1,Cadeirante/30*FW$4,IF(CH1006+CH1007+CH1008+CH1009+CJ1006+CJ1007+CJ1008+CJ1009=2,Fixo/30*FW$4,IF(CH1006+CH1007+CH1008+CH1009+CJ1006+CJ1007+CJ1008+CJ1009&gt;2,Fixo/30*FW$4+(CH1006+CH1007+CH1008+CH1009+CJ1006+CJ1007+CJ1008+CJ1009-2)*Cadeirante/30*FW$4)))+(CG1006+CG1007+CG1008+CI1006+CI1007+CI1008)*Percapita/30*FW$4+(CG1009+CI1009)*Crechee/30*FW$4,IF(C1006=1,IF(CG1006+CG1007+CG1008+CH1006+CH1007+CH1008+CI1006+CI1007+CI1008+CJ1006+CJ1007+CJ1008&lt;=15,(CG1006+CG1007+CG1008+CI1006+CI1007+CI1008)*Percapita/30*FW$4,IF(CG1006+CG1007+CG1008+CH1006+CH1007+CH1008+CI1006+CI1007+CI1008+CJ1006+CJ1007+CJ1008&gt;=16,Fixo/30*FW$4+(CG1006+CG1007+CG1008+CH1006+CH1007+CH1008+CI1006+CI1007+CI1008+CJ1006+CJ1007-16)*Percapita/30*FW$4))))))</f>
        <v>0</v>
      </c>
      <c r="FX1006" s="177">
        <f>IF(C1006=4,SUM(CK1006+CK1007+CK1008+CM1006+CM1007+CM1008)*Percapita/30*FX$4+(CL1006+CL1007+CL1008+CN1006+CN1007+CN1008)*Cadeirante/30*FX$4,IF(C1006=3,IF(CK1009+CM1009=10,Fixo/30*FX$4+(CK1006+CK1007+CK1008+CM1006+CM1007+CM1008)*Percapita/30*FX$4+(CL1009+CN1009)*Cadeirante/30*FX$4,IF(CK1009+CM1009&lt;=9,(CK1009+CM1009)*Crechee/30*FX$4)+(CL1009+CN1009)*Cadeirante/30*FX$4+(CK1006+CK1007+CK1008+CM1006+CM1007+CM1008)*Percapita/30*FX$4)+IF(CK1009+CM1009&gt;=11,Fixo/30*FX$4+(CK1009+CM1009-10)*Crechee/30*FX$4,0),IF(C1006=2,IF(CL1006+CL1007+CL1008+CL1009+CN1006+CN1007+CN1008+CN1009=1,Cadeirante/30*FX$4,IF(CL1006+CL1007+CL1008+CL1009+CN1006+CN1007+CN1008+CN1009=2,Fixo/30*FX$4,IF(CL1006+CL1007+CL1008+CL1009+CN1006+CN1007+CN1008+CN1009&gt;2,Fixo/30*FX$4+(CL1006+CL1007+CL1008+CL1009+CN1006+CN1007+CN1008+CN1009-2)*Cadeirante/30*FX$4)))+(CK1006+CK1007+CK1008+CM1006+CM1007+CM1008)*Percapita/30*FX$4+(CK1009+CM1009)*Crechee/30*FX$4,IF(C1006=1,IF(CK1006+CK1007+CK1008+CL1006+CL1007+CL1008+CM1006+CM1007+CM1008+CN1006+CN1007+CN1008&lt;=15,(CK1006+CK1007+CK1008+CM1006+CM1007+CM1008)*Percapita/30*FX$4,IF(CK1006+CK1007+CK1008+CL1006+CL1007+CL1008+CM1006+CM1007+CM1008+CN1006+CN1007+CN1008&gt;=16,Fixo/30*FX$4+(CK1006+CK1007+CK1008+CL1006+CL1007+CL1008+CM1006+CM1007+CM1008+CN1006+CN1007-16)*Percapita/30*FX$4))))))</f>
        <v>0</v>
      </c>
      <c r="FY1006" s="177">
        <f>IF(C1006=4,SUM(CO1006+CO1007+CO1008+CQ1006+CQ1007+CQ1008)*Percapita/30*FY$4+(CP1006+CP1007+CP1008+CR1006+CR1007+CR1008)*Cadeirante/30*FY$4,IF(C1006=3,IF(CO1009+CQ1009=10,Fixo/30*FY$4+(CO1006+CO1007+CO1008+CQ1006+CQ1007+CQ1008)*Percapita/30*FY$4+(CP1009+CR1009)*Cadeirante/30*FY$4,IF(CO1009+CQ1009&lt;=9,(CO1009+CQ1009)*Crechee/30*FY$4)+(CP1009+CR1009)*Cadeirante/30*FY$4+(CO1006+CO1007+CO1008+CQ1006+CQ1007+CQ1008)*Percapita/30*FY$4)+IF(CO1009+CQ1009&gt;=11,Fixo/30*FY$4+(CO1009+CQ1009-10)*Crechee/30*FY$4,0),IF(C1006=2,IF(CP1006+CP1007+CP1008+CP1009+CR1006+CR1007+CR1008+CR1009=1,Cadeirante/30*FY$4,IF(CP1006+CP1007+CP1008+CP1009+CR1006+CR1007+CR1008+CR1009=2,Fixo/30*FY$4,IF(CP1006+CP1007+CP1008+CP1009+CR1006+CR1007+CR1008+CR1009&gt;2,Fixo/30*FY$4+(CP1006+CP1007+CP1008+CP1009+CR1006+CR1007+CR1008+CR1009-2)*Cadeirante/30*FY$4)))+(CO1006+CO1007+CO1008+CQ1006+CQ1007+CQ1008)*Percapita/30*FY$4+(CO1009+CQ1009)*Crechee/30*FY$4,IF(C1006=1,IF(CO1006+CO1007+CO1008+CP1006+CP1007+CP1008+CQ1006+CQ1007+CQ1008+CR1006+CR1007+CR1008&lt;=15,(CO1006+CO1007+CO1008+CQ1006+CQ1007+CQ1008)*Percapita/30*FY$4,IF(CO1006+CO1007+CO1008+CP1006+CP1007+CP1008+CQ1006+CQ1007+CQ1008+CR1006+CR1007+CR1008&gt;=16,Fixo/30*FY$4+(CO1006+CO1007+CO1008+CP1006+CP1007+CP1008+CQ1006+CQ1007+CQ1008+CR1006+CR1007-16)*Percapita/30*FY$4))))))</f>
        <v>0</v>
      </c>
      <c r="FZ1006" s="177">
        <f>IF(C1006=4,SUM(CS1006+CS1007+CS1008+CU1006+CU1007+CU1008)*Percapita/30*FZ$4+(CT1006+CT1007+CT1008+CV1006+CV1007+CV1008)*Cadeirante/30*FZ$4,IF(C1006=3,IF(CS1009+CU1009=10,Fixo/30*FZ$4+(CS1006+CS1007+CS1008+CU1006+CU1007+CU1008)*Percapita/30*FZ$4+(CT1009+CV1009)*Cadeirante/30*FZ$4,IF(CS1009+CU1009&lt;=9,(CS1009+CU1009)*Crechee/30*FZ$4)+(CT1009+CV1009)*Cadeirante/30*FZ$4+(CS1006+CS1007+CS1008+CU1006+CU1007+CU1008)*Percapita/30*FZ$4)+IF(CS1009+CU1009&gt;=11,Fixo/30*FZ$4+(CS1009+CU1009-10)*Crechee/30*FZ$4,0),IF(C1006=2,IF(CT1006+CT1007+CT1008+CT1009+CV1006+CV1007+CV1008+CV1009=1,Cadeirante/30*FZ$4,IF(CT1006+CT1007+CT1008+CT1009+CV1006+CV1007+CV1008+CV1009=2,Fixo/30*FZ$4,IF(CT1006+CT1007+CT1008+CT1009+CV1006+CV1007+CV1008+CV1009&gt;2,Fixo/30*FZ$4+(CT1006+CT1007+CT1008+CT1009+CV1006+CV1007+CV1008+CV1009-2)*Cadeirante/30*FZ$4)))+(CS1006+CS1007+CS1008+CU1006+CU1007+CU1008)*Percapita/30*FZ$4+(CS1009+CU1009)*Crechee/30*FZ$4,IF(C1006=1,IF(CS1006+CS1007+CS1008+CT1006+CT1007+CT1008+CU1006+CU1007+CU1008+CV1006+CV1007+CV1008&lt;=15,(CS1006+CS1007+CS1008+CU1006+CU1007+CU1008)*Percapita/30*FZ$4,IF(CS1006+CS1007+CS1008+CT1006+CT1007+CT1008+CU1006+CU1007+CU1008+CV1006+CV1007+CV1008&gt;=16,Fixo/30*FZ$4+(CS1006+CS1007+CS1008+CT1006+CT1007+CT1008+CU1006+CU1007+CU1008+CV1006+CV1007-16)*Percapita/30*FZ$4))))))</f>
        <v>0</v>
      </c>
      <c r="GA1006" s="177">
        <f>IF(C1006=4,SUM(CW1006+CW1007+CW1008+CY1006+CY1007+CY1008)*Percapita/30*GA$4+(CX1006+CX1007+CX1008+CZ1006+CZ1007+CZ1008)*Cadeirante/30*GA$4,IF(C1006=3,IF(CW1009+CY1009=10,Fixo/30*GA$4+(CW1006+CW1007+CW1008+CY1006+CY1007+CY1008)*Percapita/30*GA$4+(CX1009+CZ1009)*Cadeirante/30*GA$4,IF(CW1009+CY1009&lt;=9,(CW1009+CY1009)*Crechee/30*GA$4)+(CX1009+CZ1009)*Cadeirante/30*GA$4+(CW1006+CW1007+CW1008+CY1006+CY1007+CY1008)*Percapita/30*GA$4)+IF(CW1009+CY1009&gt;=11,Fixo/30*GA$4+(CW1009+CY1009-10)*Crechee/30*GA$4,0),IF(C1006=2,IF(CX1006+CX1007+CX1008+CX1009+CZ1006+CZ1007+CZ1008+CZ1009=1,Cadeirante/30*GA$4,IF(CX1006+CX1007+CX1008+CX1009+CZ1006+CZ1007+CZ1008+CZ1009=2,Fixo/30*GA$4,IF(CX1006+CX1007+CX1008+CX1009+CZ1006+CZ1007+CZ1008+CZ1009&gt;2,Fixo/30*GA$4+(CX1006+CX1007+CX1008+CX1009+CZ1006+CZ1007+CZ1008+CZ1009-2)*Cadeirante/30*GA$4)))+(CW1006+CW1007+CW1008+CY1006+CY1007+CY1008)*Percapita/30*GA$4+(CW1009+CY1009)*Crechee/30*GA$4,IF(C1006=1,IF(CW1006+CW1007+CW1008+CX1006+CX1007+CX1008+CY1006+CY1007+CY1008+CZ1006+CZ1007+CZ1008&lt;=15,(CW1006+CW1007+CW1008+CY1006+CY1007+CY1008)*Percapita/30*GA$4,IF(CW1006+CW1007+CW1008+CX1006+CX1007+CX1008+CY1006+CY1007+CY1008+CZ1006+CZ1007+CZ1008&gt;=16,Fixo/30*GA$4+(CW1006+CW1007+CW1008+CX1006+CX1007+CX1008+CY1006+CY1007+CY1008+CZ1006+CZ1007-16)*Percapita/30*GA$4))))))</f>
        <v>0</v>
      </c>
      <c r="GB1006" s="177">
        <f>IF(C1006=4,SUM(DA1006+DA1007+DA1008+DC1006+DC1007+DC1008)*Percapita/30*GB$4+(DB1006+DB1007+DB1008+DD1006+DD1007+DD1008)*Cadeirante/30*GB$4,IF(C1006=3,IF(DA1009+DC1009=10,Fixo/30*GB$4+(DA1006+DA1007+DA1008+DC1006+DC1007+DC1008)*Percapita/30*GB$4+(DB1009+DD1009)*Cadeirante/30*GB$4,IF(DA1009+DC1009&lt;=9,(DA1009+DC1009)*Crechee/30*GB$4)+(DB1009+DD1009)*Cadeirante/30*GB$4+(DA1006+DA1007+DA1008+DC1006+DC1007+DC1008)*Percapita/30*GB$4)+IF(DA1009+DC1009&gt;=11,Fixo/30*GB$4+(DA1009+DC1009-10)*Crechee/30*GB$4,0),IF(C1006=2,IF(DB1006+DB1007+DB1008+DB1009+DD1006+DD1007+DD1008+DD1009=1,Cadeirante/30*GB$4,IF(DB1006+DB1007+DB1008+DB1009+DD1006+DD1007+DD1008+DD1009=2,Fixo/30*GB$4,IF(DB1006+DB1007+DB1008+DB1009+DD1006+DD1007+DD1008+DD1009&gt;2,Fixo/30*GB$4+(DB1006+DB1007+DB1008+DB1009+DD1006+DD1007+DD1008+DD1009-2)*Cadeirante/30*GB$4)))+(DA1006+DA1007+DA1008+DC1006+DC1007+DC1008)*Percapita/30*GB$4+(DA1009+DC1009)*Crechee/30*GB$4,IF(C1006=1,IF(DA1006+DA1007+DA1008+DB1006+DB1007+DB1008+DC1006+DC1007+DC1008+DD1006+DD1007+DD1008&lt;=15,(DA1006+DA1007+DA1008+DC1006+DC1007+DC1008)*Percapita/30*GB$4,IF(DA1006+DA1007+DA1008+DB1006+DB1007+DB1008+DC1006+DC1007+DC1008+DD1006+DD1007+DD1008&gt;=16,Fixo/30*GB$4+(DA1006+DA1007+DA1008+DB1006+DB1007+DB1008+DC1006+DC1007+DC1008+DD1006+DD1007-16)*Percapita/30*GB$4))))))</f>
        <v>0</v>
      </c>
      <c r="GC1006" s="177">
        <f>IF(C1006=4,SUM(DE1006+DE1007+DE1008+DG1006+DG1007+DG1008)*Percapita/30*GC$4+(DF1006+DF1007+DF1008+DH1006+DH1007+DH1008)*Cadeirante/30*GC$4,IF(C1006=3,IF(DE1009+DG1009=10,Fixo/30*GC$4+(DE1006+DE1007+DE1008+DG1006+DG1007+DG1008)*Percapita/30*GC$4+(DF1009+DH1009)*Cadeirante/30*GC$4,IF(DE1009+DG1009&lt;=9,(DE1009+DG1009)*Crechee/30*GC$4)+(DF1009+DH1009)*Cadeirante/30*GC$4+(DE1006+DE1007+DE1008+DG1006+DG1007+DG1008)*Percapita/30*GC$4)+IF(DE1009+DG1009&gt;=11,Fixo/30*GC$4+(DE1009+DG1009-10)*Crechee/30*GC$4,0),IF(C1006=2,IF(DF1006+DF1007+DF1008+DF1009+DH1006+DH1007+DH1008+DH1009=1,Cadeirante/30*GC$4,IF(DF1006+DF1007+DF1008+DF1009+DH1006+DH1007+DH1008+DH1009=2,Fixo/30*GC$4,IF(DF1006+DF1007+DF1008+DF1009+DH1006+DH1007+DH1008+DH1009&gt;2,Fixo/30*GC$4+(DF1006+DF1007+DF1008+DF1009+DH1006+DH1007+DH1008+DH1009-2)*Cadeirante/30*GC$4)))+(DE1006+DE1007+DE1008+DG1006+DG1007+DG1008)*Percapita/30*GC$4+(DE1009+DG1009)*Crechee/30*GC$4,IF(C1006=1,IF(DE1006+DE1007+DE1008+DF1006+DF1007+DF1008+DG1006+DG1007+DG1008+DH1006+DH1007+DH1008&lt;=15,(DE1006+DE1007+DE1008+DG1006+DG1007+DG1008)*Percapita/30*GC$4,IF(DE1006+DE1007+DE1008+DF1006+DF1007+DF1008+DG1006+DG1007+DG1008+DH1006+DH1007+DH1008&gt;=16,Fixo/30*GC$4+(DE1006+DE1007+DE1008+DF1006+DF1007+DF1008+DG1006+DG1007+DG1008+DH1006+DH1007-16)*Percapita/30*GC$4))))))</f>
        <v>0</v>
      </c>
      <c r="GD1006" s="177">
        <f>IF(C1006=4,SUM(DI1006+DI1007+DI1008+DK1006+DK1007+DK1008)*Percapita/30*GD$4+(DJ1006+DJ1007+DJ1008+DL1006+DL1007+DL1008)*Cadeirante/30*GD$4,IF(C1006=3,IF(DI1009+DK1009=10,Fixo/30*GD$4+(DI1006+DI1007+DI1008+DK1006+DK1007+DK1008)*Percapita/30*GD$4+(DJ1009+DL1009)*Cadeirante/30*GD$4,IF(DI1009+DK1009&lt;=9,(DI1009+DK1009)*Crechee/30*GD$4)+(DJ1009+DL1009)*Cadeirante/30*GD$4+(DI1006+DI1007+DI1008+DK1006+DK1007+DK1008)*Percapita/30*GD$4)+IF(DI1009+DK1009&gt;=11,Fixo/30*GD$4+(DI1009+DK1009-10)*Crechee/30*GD$4,0),IF(C1006=2,IF(DJ1006+DJ1007+DJ1008+DJ1009+DL1006+DL1007+DL1008+DL1009=1,Cadeirante/30*GD$4,IF(DJ1006+DJ1007+DJ1008+DJ1009+DL1006+DL1007+DL1008+DL1009=2,Fixo/30*GD$4,IF(DJ1006+DJ1007+DJ1008+DJ1009+DL1006+DL1007+DL1008+DL1009&gt;2,Fixo/30*GD$4+(DJ1006+DJ1007+DJ1008+DJ1009+DL1006+DL1007+DL1008+DL1009-2)*Cadeirante/30*GD$4)))+(DI1006+DI1007+DI1008+DK1006+DK1007+DK1008)*Percapita/30*GD$4+(DI1009+DK1009)*Crechee/30*GD$4,IF(C1006=1,IF(DI1006+DI1007+DI1008+DJ1006+DJ1007+DJ1008+DK1006+DK1007+DK1008+DL1006+DL1007+DL1008&lt;=15,(DI1006+DI1007+DI1008+DK1006+DK1007+DK1008)*Percapita/30*GD$4,IF(DI1006+DI1007+DI1008+DJ1006+DJ1007+DJ1008+DK1006+DK1007+DK1008+DL1006+DL1007+DL1008&gt;=16,Fixo/30*GD$4+(DI1006+DI1007+DI1008+DJ1006+DJ1007+DJ1008+DK1006+DK1007+DK1008+DL1006+DL1007-16)*Percapita/30*GD$4))))))</f>
        <v>0</v>
      </c>
      <c r="GE1006" s="177">
        <f>IF(C1006=4,SUM(DM1006+DM1007+DM1008+DO1006+DO1007+DO1008)*Percapita/30*GE$4+(DN1006+DN1007+DN1008+DP1006+DP1007+DP1008)*Cadeirante/30*GE$4,IF(C1006=3,IF(DM1009+DO1009=10,Fixo/30*GE$4+(DM1006+DM1007+DM1008+DO1006+DO1007+DO1008)*Percapita/30*GE$4+(DN1009+DP1009)*Cadeirante/30*GE$4,IF(DM1009+DO1009&lt;=9,(DM1009+DO1009)*Crechee/30*GE$4)+(DN1009+DP1009)*Cadeirante/30*GE$4+(DM1006+DM1007+DM1008+DO1006+DO1007+DO1008)*Percapita/30*GE$4)+IF(DM1009+DO1009&gt;=11,Fixo/30*GE$4+(DM1009+DO1009-10)*Crechee/30*GE$4,0),IF(C1006=2,IF(DN1006+DN1007+DN1008+DN1009+DP1006+DP1007+DP1008+DP1009=1,Cadeirante/30*GE$4,IF(DN1006+DN1007+DN1008+DN1009+DP1006+DP1007+DP1008+DP1009=2,Fixo/30*GE$4,IF(DN1006+DN1007+DN1008+DN1009+DP1006+DP1007+DP1008+DP1009&gt;2,Fixo/30*GE$4+(DN1006+DN1007+DN1008+DN1009+DP1006+DP1007+DP1008+DP1009-2)*Cadeirante/30*GE$4)))+(DM1006+DM1007+DM1008+DO1006+DO1007+DO1008)*Percapita/30*GE$4+(DM1009+DO1009)*Crechee/30*GE$4,IF(C1006=1,IF(DM1006+DM1007+DM1008+DN1006+DN1007+DN1008+DO1006+DO1007+DO1008+DP1006+DP1007+DP1008&lt;=15,(DM1006+DM1007+DM1008+DO1006+DO1007+DO1008)*Percapita/30*GE$4,IF(DM1006+DM1007+DM1008+DN1006+DN1007+DN1008+DO1006+DO1007+DO1008+DP1006+DP1007+DP1008&gt;=16,Fixo/30*GE$4+(DM1006+DM1007+DM1008+DN1006+DN1007+DN1008+DO1006+DO1007+DO1008+DP1006+DP1007-16)*Percapita/30*GE$4))))))</f>
        <v>0</v>
      </c>
      <c r="GF1006" s="177">
        <f>IF(C1006=4,SUM(DQ1006+DQ1007+DQ1008+DS1006+DS1007+DS1008)*Percapita/30*GF$4+(DR1006+DR1007+DR1008+DT1006+DT1007+DT1008)*Cadeirante/30*GF$4,IF(C1006=3,IF(DQ1009+DS1009=10,Fixo/30*GF$4+(DQ1006+DQ1007+DQ1008+DS1006+DS1007+DS1008)*Percapita/30*GF$4+(DR1009+DT1009)*Cadeirante/30*GF$4,IF(DQ1009+DS1009&lt;=9,(DQ1009+DS1009)*Crechee/30*GF$4)+(DR1009+DT1009)*Cadeirante/30*GF$4+(DQ1006+DQ1007+DQ1008+DS1006+DS1007+DS1008)*Percapita/30*GF$4)+IF(DQ1009+DS1009&gt;=11,Fixo/30*GF$4+(DQ1009+DS1009-10)*Crechee/30*GF$4,0),IF(C1006=2,IF(DR1006+DR1007+DR1008+DR1009+DT1006+DT1007+DT1008+DT1009=1,Cadeirante/30*GF$4,IF(DR1006+DR1007+DR1008+DR1009+DT1006+DT1007+DT1008+DT1009=2,Fixo/30*GF$4,IF(DR1006+DR1007+DR1008+DR1009+DT1006+DT1007+DT1008+DT1009&gt;2,Fixo/30*GF$4+(DR1006+DR1007+DR1008+DR1009+DT1006+DT1007+DT1008+DT1009-2)*Cadeirante/30*GF$4)))+(DQ1006+DQ1007+DQ1008+DS1006+DS1007+DS1008)*Percapita/30*GF$4+(DQ1009+DS1009)*Crechee/30*GF$4,IF(C1006=1,IF(DQ1006+DQ1007+DQ1008+DR1006+DR1007+DR1008+DS1006+DS1007+DS1008+DT1006+DT1007+DT1008&lt;=15,(DQ1006+DQ1007+DQ1008+DS1006+DS1007+DS1008)*Percapita/30*GF$4,IF(DQ1006+DQ1007+DQ1008+DR1006+DR1007+DR1008+DS1006+DS1007+DS1008+DT1006+DT1007+DT1008&gt;=16,Fixo/30*GF$4+(DQ1006+DQ1007+DQ1008+DR1006+DR1007+DR1008+DS1006+DS1007+DS1008+DT1006+DT1007-16)*Percapita/30*GF$4))))))</f>
        <v>0</v>
      </c>
      <c r="GG1006" s="177">
        <f>IF(C1006=4,SUM(DU1006+DU1007+DU1008+DW1006+DW1007+DW1008)*Percapita/30*GG$4+(DV1006+DV1007+DV1008+DX1006+DX1007+DX1008)*Cadeirante/30*GG$4,IF(C1006=3,IF(DU1009+DW1009=10,Fixo/30*GG$4+(DU1006+DU1007+DU1008+DW1006+DW1007+DW1008)*Percapita/30*GG$4+(DV1009+DX1009)*Cadeirante/30*GG$4,IF(DU1009+DW1009&lt;=9,(DU1009+DW1009)*Crechee/30*GG$4)+(DV1009+DX1009)*Cadeirante/30*GG$4+(DU1006+DU1007+DU1008+DW1006+DW1007+DW1008)*Percapita/30*GG$4)+IF(DU1009+DW1009&gt;=11,Fixo/30*GG$4+(DU1009+DW1009-10)*Crechee/30*GG$4,0),IF(C1006=2,IF(DV1006+DV1007+DV1008+DV1009+DX1006+DX1007+DX1008+DX1009=1,Cadeirante/30*GG$4,IF(DV1006+DV1007+DV1008+DV1009+DX1006+DX1007+DX1008+DX1009=2,Fixo/30*GG$4,IF(DV1006+DV1007+DV1008+DV1009+DX1006+DX1007+DX1008+DX1009&gt;2,Fixo/30*GG$4+(DV1006+DV1007+DV1008+DV1009+DX1006+DX1007+DX1008+DX1009-2)*Cadeirante/30*GG$4)))+(DU1006+DU1007+DU1008+DW1006+DW1007+DW1008)*Percapita/30*GG$4+(DU1009+DW1009)*Crechee/30*GG$4,IF(C1006=1,IF(DU1006+DU1007+DU1008+DV1006+DV1007+DV1008+DW1006+DW1007+DW1008+DX1006+DX1007+DX1008&lt;=15,(DU1006+DU1007+DU1008+DW1006+DW1007+DW1008)*Percapita/30*GG$4,IF(DU1006+DU1007+DU1008+DV1006+DV1007+DV1008+DW1006+DW1007+DW1008+DX1006+DX1007+DX1008&gt;=16,Fixo/30*GG$4+(DU1006+DU1007+DU1008+DV1006+DV1007+DV1008+DW1006+DW1007+DW1008+DX1006+DX1007-16)*Percapita/30*GG$4))))))</f>
        <v>0</v>
      </c>
      <c r="GH1006" s="177">
        <f>IF(C1006=4,SUM(DY1006+DY1007+DY1008+EA1006+EA1007+EA1008)*Percapita/30*GH$4+(DZ1006+DZ1007+DZ1008+EB1006+EB1007+EB1008)*Cadeirante/30*GH$4,IF(C1006=3,IF(DY1009+EA1009=10,Fixo/30*GH$4+(DY1006+DY1007+DY1008+EA1006+EA1007+EA1008)*Percapita/30*GH$4+(DZ1009+EB1009)*Cadeirante/30*GH$4,IF(DY1009+EA1009&lt;=9,(DY1009+EA1009)*Crechee/30*GH$4)+(DZ1009+EB1009)*Cadeirante/30*GH$4+(DY1006+DY1007+DY1008+EA1006+EA1007+EA1008)*Percapita/30*GH$4)+IF(DY1009+EA1009&gt;=11,Fixo/30*GH$4+(DY1009+EA1009-10)*Crechee/30*GH$4,0),IF(C1006=2,IF(DZ1006+DZ1007+DZ1008+DZ1009+EB1006+EB1007+EB1008+EB1009=1,Cadeirante/30*GH$4,IF(DZ1006+DZ1007+DZ1008+DZ1009+EB1006+EB1007+EB1008+EB1009=2,Fixo/30*GH$4,IF(DZ1006+DZ1007+DZ1008+DZ1009+EB1006+EB1007+EB1008+EB1009&gt;2,Fixo/30*GH$4+(DZ1006+DZ1007+DZ1008+DZ1009+EB1006+EB1007+EB1008+EB1009-2)*Cadeirante/30*GH$4)))+(DY1006+DY1007+DY1008+EA1006+EA1007+EA1008)*Percapita/30*GH$4+(DY1009+EA1009)*Crechee/30*GH$4,IF(C1006=1,IF(DY1006+DY1007+DY1008+DZ1006+DZ1007+DZ1008+EA1006+EA1007+EA1008+EB1006+EB1007+EB1008&lt;=15,(DY1006+DY1007+DY1008+EA1006+EA1007+EA1008)*Percapita/30*GH$4,IF(DY1006+DY1007+DY1008+DZ1006+DZ1007+DZ1008+EA1006+EA1007+EA1008+EB1006+EB1007+EB1008&gt;=16,Fixo/30*GH$4+(DY1006+DY1007+DY1008+DZ1006+DZ1007+DZ1008+EA1006+EA1007+EA1008+EB1006+EB1007-16)*Percapita/30*GH$4))))))</f>
        <v>-25.682000000000002</v>
      </c>
      <c r="GI1006" s="177">
        <f>IF(C1006=4,SUM(EC1006+EC1007+EC1008+EE1006+EE1007+EE1008)*Percapita/30*GI$4+(ED1006+ED1007+ED1008+EF1006+EF1007+EF1008)*Cadeirante/30*GI$4,IF(C1006=3,IF(EC1009+EE1009=10,Fixo/30*GI$4+(EC1006+EC1007+EC1008+EE1006+EE1007+EE1008)*Percapita/30*GI$4+(ED1009+EF1009)*Cadeirante/30*GI$4,IF(EC1009+EE1009&lt;=9,(EC1009+EE1009)*Crechee/30*GI$4)+(ED1009+EF1009)*Cadeirante/30*GI$4+(EC1006+EC1007+EC1008+EE1006+EE1007+EE1008)*Percapita/30*GI$4)+IF(EC1009+EE1009&gt;=11,Fixo/30*GI$4+(EC1009+EE1009-10)*Crechee/30*GI$4,0),IF(C1006=2,IF(ED1006+ED1007+ED1008+ED1009+EF1006+EF1007+EF1008+EF1009=1,Cadeirante/30*GI$4,IF(ED1006+ED1007+ED1008+ED1009+EF1006+EF1007+EF1008+EF1009=2,Fixo/30*GI$4,IF(ED1006+ED1007+ED1008+ED1009+EF1006+EF1007+EF1008+EF1009&gt;2,Fixo/30*GI$4+(ED1006+ED1007+ED1008+ED1009+EF1006+EF1007+EF1008+EF1009-2)*Cadeirante/30*GI$4)))+(EC1006+EC1007+EC1008+EE1006+EE1007+EE1008)*Percapita/30*GI$4+(EC1009+EE1009)*Crechee/30*GI$4,IF(C1006=1,IF(EC1006+EC1007+EC1008+ED1006+ED1007+ED1008+EE1006+EE1007+EE1008+EF1006+EF1007+EF1008&lt;=15,(EC1006+EC1007+EC1008+EE1006+EE1007+EE1008)*Percapita/30*GI$4,IF(EC1006+EC1007+EC1008+ED1006+ED1007+ED1008+EE1006+EE1007+EE1008+EF1006+EF1007+EF1008&gt;=16,Fixo/30*GI$4+(EC1006+EC1007+EC1008+ED1006+ED1007+ED1008+EE1006+EE1007+EE1008+EF1006+EF1007-16)*Percapita/30*GI$4))))))</f>
        <v>0</v>
      </c>
      <c r="GJ1006" s="177">
        <f>IF(C1006=4,SUM(EG1006+EG1007+EG1008+EI1006+EI1007+EI1008)*Percapita/30*GJ$4+(EH1006+EH1007+EH1008+EJ1006+EJ1007+EJ1008)*Cadeirante/30*GJ$4,IF(C1006=3,IF(EG1009+EI1009=10,Fixo/30*GJ$4+(EG1006+EG1007+EG1008+EI1006+EI1007+EI1008)*Percapita/30*GJ$4+(EH1009+EJ1009)*Cadeirante/30*GJ$4,IF(EG1009+EI1009&lt;=9,(EG1009+EI1009)*Crechee/30*GJ$4)+(EH1009+EJ1009)*Cadeirante/30*GJ$4+(EG1006+EG1007+EG1008+EI1006+EI1007+EI1008)*Percapita/30*GJ$4)+IF(EG1009+EI1009&gt;=11,Fixo/30*GJ$4+(EG1009+EI1009-10)*Crechee/30*GJ$4,0),IF(C1006=2,IF(EH1006+EH1007+EH1008+EH1009+EJ1006+EJ1007+EJ1008+EJ1009=1,Cadeirante/30*GJ$4,IF(EH1006+EH1007+EH1008+EH1009+EJ1006+EJ1007+EJ1008+EJ1009=2,Fixo/30*GJ$4,IF(EH1006+EH1007+EH1008+EH1009+EJ1006+EJ1007+EJ1008+EJ1009&gt;2,Fixo/30*GJ$4+(EH1006+EH1007+EH1008+EH1009+EJ1006+EJ1007+EJ1008+EJ1009-2)*Cadeirante/30*GJ$4)))+(EG1006+EG1007+EG1008+EI1006+EI1007+EI1008)*Percapita/30*GJ$4+(EG1009+EI1009)*Crechee/30*GJ$4,IF(C1006=1,IF(EG1006+EG1007+EG1008+EH1006+EH1007+EH1008+EI1006+EI1007+EI1008+EJ1006+EJ1007+EJ1008&lt;=15,(EG1006+EG1007+EG1008+EI1006+EI1007+EI1008)*Percapita/30*GJ$4,IF(EG1006+EG1007+EG1008+EH1006+EH1007+EH1008+EI1006+EI1007+EI1008+EJ1006+EJ1007+EJ1008&gt;=16,Fixo/30*GJ$4+(EG1006+EG1007+EG1008+EH1006+EH1007+EH1008+EI1006+EI1007+EI1008+EJ1006+EJ1007-16)*Percapita/30*GJ$4))))))</f>
        <v>0</v>
      </c>
      <c r="GK1006" s="178"/>
      <c r="GL1006" s="103">
        <f t="shared" si="1110"/>
        <v>0</v>
      </c>
      <c r="GM1006" s="124"/>
      <c r="GN1006" s="104">
        <f>SUMIF(V1006:V1009,"&lt;0")*Cadeirante/30*GN$4+SUMIF(X1006:X1009,"&lt;0")*Cadeirante/30*GN$4</f>
        <v>0</v>
      </c>
      <c r="GO1006" s="104">
        <f>SUMIF(Z1006:Z1009,"&lt;0")*Cadeirante/30*GO$4+SUMIF(AB1006:AB1009,"&lt;0")*Cadeirante/30*GO$4</f>
        <v>0</v>
      </c>
      <c r="GP1006" s="104">
        <f>SUMIF(AD1006:AD1009,"&lt;0")*Cadeirante/30*GP$4+SUMIF(AF1006:AF1009,"&lt;0")*Cadeirante/30*GP$4</f>
        <v>0</v>
      </c>
      <c r="GQ1006" s="104">
        <f>SUMIF(AH1006:AH1009,"&lt;0")*Cadeirante/30*GQ$4+SUMIF(AJ1006:AJ1009,"&lt;0")*Cadeirante/30*GQ$4</f>
        <v>0</v>
      </c>
      <c r="GR1006" s="104">
        <f>SUMIF(AL1006:AL1009,"&lt;0")*Cadeirante/30*GR$4+SUMIF(AN1006:AN1009,"&lt;0")*Cadeirante/30*GR$4</f>
        <v>0</v>
      </c>
      <c r="GS1006" s="104">
        <f>SUMIF(AP1006:AP1009,"&lt;0")*Cadeirante/30*GS$4+SUMIF(AR1006:AR1009,"&lt;0")*Cadeirante/30*GS$4</f>
        <v>0</v>
      </c>
      <c r="GT1006" s="104">
        <f>SUMIF(AT1006:AT1009,"&lt;0")*Cadeirante/30*GT$4+SUMIF(AV1006:AV1009,"&lt;0")*Cadeirante/30*GT$4</f>
        <v>0</v>
      </c>
      <c r="GU1006" s="104">
        <f>SUMIF(AX1006:AX1009,"&lt;0")*Cadeirante/30*GU$4+SUMIF(AZ1006:AZ1009,"&lt;0")*Cadeirante/30*GU$4</f>
        <v>0</v>
      </c>
      <c r="GV1006" s="104">
        <f>SUMIF(BB1006:BB1009,"&lt;0")*Cadeirante/30*GV$4+SUMIF(BD1006:BD1009,"&lt;0")*Cadeirante/30*GV$4</f>
        <v>0</v>
      </c>
      <c r="GW1006" s="104">
        <f>SUMIF(BF1006:BF1009,"&lt;0")*Cadeirante/30*GW$4+SUMIF(BH1006:BH1009,"&lt;0")*Cadeirante/30*GW$4</f>
        <v>0</v>
      </c>
      <c r="GX1006" s="104">
        <f>SUMIF(BJ1006:BJ1009,"&lt;0")*Cadeirante/30*GX$4+SUMIF(BL1006:BL1009,"&lt;0")*Cadeirante/30*GX$4</f>
        <v>0</v>
      </c>
      <c r="GY1006" s="104">
        <f>SUMIF(BN1006:BN1009,"&lt;0")*Cadeirante/30*GY$4+SUMIF(BP1006:BP1009,"&lt;0")*Cadeirante/30*GY$4</f>
        <v>0</v>
      </c>
      <c r="GZ1006" s="104">
        <f>SUMIF(BR1006:BR1009,"&lt;0")*Cadeirante/30*GZ$4+SUMIF(BT1006:BT1009,"&lt;0")*Cadeirante/30*GZ$4</f>
        <v>0</v>
      </c>
      <c r="HA1006" s="104">
        <f>SUMIF(BV1006:BV1009,"&lt;0")*Cadeirante/30*HA$4+SUMIF(BX1006:BX1009,"&lt;0")*Cadeirante/30*HA$4</f>
        <v>0</v>
      </c>
      <c r="HB1006" s="104">
        <f>SUMIF(BZ1006:BZ1009,"&lt;0")*Cadeirante/30*HB$4+SUMIF(CB1006:CB1009,"&lt;0")*Cadeirante/30*HB$4</f>
        <v>0</v>
      </c>
      <c r="HC1006" s="104">
        <f>SUMIF(CD1006:CD1009,"&lt;0")*Cadeirante/30*HC$4+SUMIF(CF1006:CF1009,"&lt;0")*Cadeirante/30*HC$4</f>
        <v>0</v>
      </c>
      <c r="HD1006" s="104">
        <f>SUMIF(CH1006:CH1009,"&lt;0")*Cadeirante/30*HD$4+SUMIF(CJ1006:CJ1009,"&lt;0")*Cadeirante/30*HD$4</f>
        <v>0</v>
      </c>
      <c r="HE1006" s="104">
        <f>SUMIF(CL1006:CL1009,"&lt;0")*Cadeirante/30*HE$4+SUMIF(CN1006:CN1009,"&lt;0")*Cadeirante/30*HE$4</f>
        <v>0</v>
      </c>
      <c r="HF1006" s="104">
        <f>SUMIF(CP1006:CP1009,"&lt;0")*Cadeirante/30*HF$4+SUMIF(CR1006:CR1009,"&lt;0")*Cadeirante/30*HF$4</f>
        <v>0</v>
      </c>
      <c r="HG1006" s="104">
        <f>SUMIF(CT1006:CT1009,"&lt;0")*Cadeirante/30*HG$4+SUMIF(CV1006:CV1009,"&lt;0")*Cadeirante/30*HG$4</f>
        <v>0</v>
      </c>
      <c r="HH1006" s="104">
        <f>SUMIF(CX1006:CX1009,"&lt;0")*Cadeirante/30*HH$4+SUMIF(CZ1006:CZ1009,"&lt;0")*Cadeirante/30*HH$4</f>
        <v>0</v>
      </c>
      <c r="HI1006" s="104">
        <f>SUMIF(DB1006:DB1009,"&lt;0")*Cadeirante/30*HI$4+SUMIF(DD1006:DD1009,"&lt;0")*Cadeirante/30*HI$4</f>
        <v>0</v>
      </c>
      <c r="HJ1006" s="104">
        <f>SUMIF(DF1006:DF1009,"&lt;0")*Cadeirante/30*HJ$4+SUMIF(DH1006:DH1009,"&lt;0")*Cadeirante/30*HJ$4</f>
        <v>0</v>
      </c>
      <c r="HK1006" s="104">
        <f>SUMIF(DJ1006:DJ1009,"&lt;0")*Cadeirante/30*HK$4+SUMIF(DL1006:DL1009,"&lt;0")*Cadeirante/30*HK$4</f>
        <v>0</v>
      </c>
      <c r="HL1006" s="104">
        <f>SUMIF(DN1006:DN1009,"&lt;0")*Cadeirante/30*HL$4+SUMIF(DP1006:DP1009,"&lt;0")*Cadeirante/30*HL$4</f>
        <v>0</v>
      </c>
      <c r="HM1006" s="104">
        <f>SUMIF(DR1006:DR1009,"&lt;0")*Cadeirante/30*HM$4+SUMIF(DT1006:DT1009,"&lt;0")*Cadeirante/30*HM$4</f>
        <v>0</v>
      </c>
      <c r="HN1006" s="104">
        <f>SUMIF(DV1006:DV1009,"&lt;0")*Cadeirante/30*HN$4+SUMIF(DX1006:DX1009,"&lt;0")*Cadeirante/30*HN$4</f>
        <v>0</v>
      </c>
      <c r="HO1006" s="104">
        <f>SUMIF(DZ1006:DZ1009,"&lt;0")*Cadeirante/30*HO$4+SUMIF(EB1006:EB1009,"&lt;0")*Cadeirante/30*HO$4</f>
        <v>-136.24333333333334</v>
      </c>
      <c r="HP1006" s="104">
        <f>SUMIF(ED1006:ED1009,"&lt;0")*Cadeirante/30*HP$4+SUMIF(EF1006:EF1009,"&lt;0")*Cadeirante/30*HP$4</f>
        <v>0</v>
      </c>
      <c r="HQ1006" s="64"/>
      <c r="HR1006" s="64"/>
      <c r="HS1006" s="64"/>
      <c r="HT1006" s="64"/>
      <c r="HU1006" s="64"/>
      <c r="HV1006" s="64"/>
      <c r="HW1006" s="176">
        <v>17629.309999999998</v>
      </c>
      <c r="HX1006" s="64"/>
      <c r="HY1006" s="280">
        <f>IF(ISTEXT(EM1006), VALUE(EM1006), EM1006)</f>
        <v>0</v>
      </c>
      <c r="HZ1006" s="280">
        <f>IF(ISTEXT(EN1006), VALUE(EN1006), EN1006)</f>
        <v>0</v>
      </c>
      <c r="IA1006" s="280">
        <f>IF(ISTEXT(EO1006), VALUE(EO1006), EO1006)</f>
        <v>0</v>
      </c>
      <c r="IB1006" s="64" t="b">
        <f>HW1006=FE1006</f>
        <v>0</v>
      </c>
      <c r="IC1006" s="64"/>
    </row>
    <row r="1007" spans="1:237" s="106" customFormat="1" ht="22.5" customHeight="1" x14ac:dyDescent="0.25">
      <c r="A1007" s="368" t="s">
        <v>4074</v>
      </c>
      <c r="B1007" s="369" t="s">
        <v>4075</v>
      </c>
      <c r="C1007" s="370" t="s">
        <v>3229</v>
      </c>
      <c r="D1007" s="371" t="s">
        <v>4076</v>
      </c>
      <c r="E1007" s="371" t="s">
        <v>4077</v>
      </c>
      <c r="F1007" s="372" t="s">
        <v>3222</v>
      </c>
      <c r="G1007" s="372" t="s">
        <v>3223</v>
      </c>
      <c r="H1007" s="373" t="s">
        <v>204</v>
      </c>
      <c r="I1007" s="374" t="s">
        <v>4078</v>
      </c>
      <c r="J1007" s="421" t="s">
        <v>3337</v>
      </c>
      <c r="K1007" s="421" t="s">
        <v>3230</v>
      </c>
      <c r="L1007" s="329">
        <f>CONTINUA!BV1007</f>
        <v>2</v>
      </c>
      <c r="M1007" s="329">
        <f>CONTINUA!BW1007</f>
        <v>0</v>
      </c>
      <c r="N1007" s="657"/>
      <c r="O1007" s="658" t="s">
        <v>4253</v>
      </c>
      <c r="P1007" s="659" t="s">
        <v>206</v>
      </c>
      <c r="Q1007" s="400">
        <v>3</v>
      </c>
      <c r="R1007" s="401">
        <v>2</v>
      </c>
      <c r="S1007" s="400"/>
      <c r="T1007" s="401"/>
      <c r="U1007" s="400"/>
      <c r="V1007" s="401"/>
      <c r="W1007" s="400"/>
      <c r="X1007" s="401"/>
      <c r="Y1007" s="400"/>
      <c r="Z1007" s="401"/>
      <c r="AA1007" s="400"/>
      <c r="AB1007" s="401"/>
      <c r="AC1007" s="400"/>
      <c r="AD1007" s="401"/>
      <c r="AE1007" s="400"/>
      <c r="AF1007" s="401"/>
      <c r="AG1007" s="400"/>
      <c r="AH1007" s="401"/>
      <c r="AI1007" s="400"/>
      <c r="AJ1007" s="401"/>
      <c r="AK1007" s="400"/>
      <c r="AL1007" s="401"/>
      <c r="AM1007" s="400"/>
      <c r="AN1007" s="401"/>
      <c r="AO1007" s="400"/>
      <c r="AP1007" s="401"/>
      <c r="AQ1007" s="400"/>
      <c r="AR1007" s="401"/>
      <c r="AS1007" s="400"/>
      <c r="AT1007" s="401"/>
      <c r="AU1007" s="400"/>
      <c r="AV1007" s="401"/>
      <c r="AW1007" s="400"/>
      <c r="AX1007" s="401"/>
      <c r="AY1007" s="400"/>
      <c r="AZ1007" s="401"/>
      <c r="BA1007" s="400"/>
      <c r="BB1007" s="401"/>
      <c r="BC1007" s="400"/>
      <c r="BD1007" s="401"/>
      <c r="BE1007" s="400"/>
      <c r="BF1007" s="401"/>
      <c r="BG1007" s="400"/>
      <c r="BH1007" s="401"/>
      <c r="BI1007" s="400"/>
      <c r="BJ1007" s="401"/>
      <c r="BK1007" s="400"/>
      <c r="BL1007" s="401"/>
      <c r="BM1007" s="400"/>
      <c r="BN1007" s="401"/>
      <c r="BO1007" s="400"/>
      <c r="BP1007" s="401"/>
      <c r="BQ1007" s="400"/>
      <c r="BR1007" s="401"/>
      <c r="BS1007" s="400"/>
      <c r="BT1007" s="401"/>
      <c r="BU1007" s="400"/>
      <c r="BV1007" s="401"/>
      <c r="BW1007" s="400"/>
      <c r="BX1007" s="401"/>
      <c r="BY1007" s="400"/>
      <c r="BZ1007" s="401"/>
      <c r="CA1007" s="400"/>
      <c r="CB1007" s="401"/>
      <c r="CC1007" s="400"/>
      <c r="CD1007" s="401"/>
      <c r="CE1007" s="400"/>
      <c r="CF1007" s="401"/>
      <c r="CG1007" s="400"/>
      <c r="CH1007" s="401"/>
      <c r="CI1007" s="400"/>
      <c r="CJ1007" s="401"/>
      <c r="CK1007" s="400"/>
      <c r="CL1007" s="401"/>
      <c r="CM1007" s="400"/>
      <c r="CN1007" s="401"/>
      <c r="CO1007" s="400"/>
      <c r="CP1007" s="401"/>
      <c r="CQ1007" s="400"/>
      <c r="CR1007" s="401"/>
      <c r="CS1007" s="400"/>
      <c r="CT1007" s="401"/>
      <c r="CU1007" s="400"/>
      <c r="CV1007" s="401"/>
      <c r="CW1007" s="400"/>
      <c r="CX1007" s="401"/>
      <c r="CY1007" s="400"/>
      <c r="CZ1007" s="401"/>
      <c r="DA1007" s="400"/>
      <c r="DB1007" s="401"/>
      <c r="DC1007" s="400"/>
      <c r="DD1007" s="401"/>
      <c r="DE1007" s="400"/>
      <c r="DF1007" s="401"/>
      <c r="DG1007" s="400"/>
      <c r="DH1007" s="401"/>
      <c r="DI1007" s="400"/>
      <c r="DJ1007" s="401"/>
      <c r="DK1007" s="400"/>
      <c r="DL1007" s="401"/>
      <c r="DM1007" s="400"/>
      <c r="DN1007" s="401"/>
      <c r="DO1007" s="400"/>
      <c r="DP1007" s="401"/>
      <c r="DQ1007" s="400"/>
      <c r="DR1007" s="401"/>
      <c r="DS1007" s="400"/>
      <c r="DT1007" s="401"/>
      <c r="DU1007" s="400"/>
      <c r="DV1007" s="401"/>
      <c r="DW1007" s="400"/>
      <c r="DX1007" s="401"/>
      <c r="DY1007" s="400"/>
      <c r="DZ1007" s="401"/>
      <c r="EA1007" s="400"/>
      <c r="EB1007" s="401"/>
      <c r="EC1007" s="400"/>
      <c r="ED1007" s="401"/>
      <c r="EE1007" s="400"/>
      <c r="EF1007" s="401"/>
      <c r="EG1007" s="400"/>
      <c r="EH1007" s="401"/>
      <c r="EI1007" s="400"/>
      <c r="EJ1007" s="447"/>
      <c r="EK1007" s="511"/>
      <c r="EL1007" s="514"/>
      <c r="EM1007" s="448"/>
      <c r="EN1007" s="344"/>
      <c r="EO1007" s="345"/>
      <c r="EP1007" s="171">
        <f t="shared" si="1102"/>
        <v>3</v>
      </c>
      <c r="EQ1007" s="171">
        <f t="shared" si="1103"/>
        <v>0</v>
      </c>
      <c r="ER1007" s="171">
        <f t="shared" si="1104"/>
        <v>0</v>
      </c>
      <c r="ES1007" s="171">
        <f t="shared" si="1105"/>
        <v>2</v>
      </c>
      <c r="ET1007" s="171">
        <f t="shared" si="1106"/>
        <v>0</v>
      </c>
      <c r="EU1007" s="171">
        <f t="shared" si="1107"/>
        <v>0</v>
      </c>
      <c r="EV1007" s="172">
        <f t="shared" si="1108"/>
        <v>5</v>
      </c>
      <c r="EW1007" s="173"/>
      <c r="EX1007" s="248">
        <f t="shared" si="1145"/>
        <v>0</v>
      </c>
      <c r="EY1007" s="174">
        <f>(L1007*regular)+(M1007*Cadeirantee)</f>
        <v>19.28</v>
      </c>
      <c r="EZ1007" s="249">
        <f>SUMIF(FG1007:GJ1007,"&gt;0")</f>
        <v>0</v>
      </c>
      <c r="FA1007" s="249">
        <f>SUMIF(FG1007:GJ1007,"&lt;0")+SUMIF(GN1007:HP1007,"&lt;0")</f>
        <v>0</v>
      </c>
      <c r="FB1007" s="174">
        <v>0</v>
      </c>
      <c r="FC1007" s="126">
        <f>N1007*km*'VALORES TABELA'!$B$13</f>
        <v>0</v>
      </c>
      <c r="FD1007" s="250">
        <f t="shared" ref="FD1007:FD1010" si="1146">GL1007</f>
        <v>0</v>
      </c>
      <c r="FE1007" s="105"/>
      <c r="FF1007" s="119"/>
      <c r="FG1007" s="119"/>
      <c r="FH1007" s="119"/>
      <c r="FI1007" s="119"/>
      <c r="FJ1007" s="119"/>
      <c r="FK1007" s="119"/>
      <c r="FL1007" s="119"/>
      <c r="FM1007" s="119"/>
      <c r="FN1007" s="119"/>
      <c r="FO1007" s="119"/>
      <c r="FP1007" s="119"/>
      <c r="FQ1007" s="119"/>
      <c r="FR1007" s="119"/>
      <c r="FS1007" s="119"/>
      <c r="FT1007" s="119"/>
      <c r="FU1007" s="119"/>
      <c r="FV1007" s="119"/>
      <c r="FW1007" s="119"/>
      <c r="FX1007" s="119"/>
      <c r="FY1007" s="119"/>
      <c r="FZ1007" s="119"/>
      <c r="GA1007" s="119"/>
      <c r="GB1007" s="119"/>
      <c r="GC1007" s="119"/>
      <c r="GD1007" s="119"/>
      <c r="GE1007" s="119"/>
      <c r="GF1007" s="119"/>
      <c r="GG1007" s="119"/>
      <c r="GH1007" s="119"/>
      <c r="GI1007" s="119"/>
      <c r="GJ1007" s="119"/>
      <c r="GK1007" s="251"/>
      <c r="GL1007" s="103">
        <f t="shared" si="1110"/>
        <v>0</v>
      </c>
      <c r="GM1007" s="124"/>
      <c r="GN1007" s="104"/>
      <c r="GO1007" s="104"/>
      <c r="GP1007" s="104"/>
      <c r="GQ1007" s="104"/>
      <c r="GR1007" s="104"/>
      <c r="GS1007" s="104"/>
      <c r="GT1007" s="104"/>
      <c r="GU1007" s="104"/>
      <c r="GV1007" s="104"/>
      <c r="GW1007" s="104"/>
      <c r="GX1007" s="104"/>
      <c r="GY1007" s="104"/>
      <c r="GZ1007" s="104"/>
      <c r="HA1007" s="104"/>
      <c r="HB1007" s="104"/>
      <c r="HC1007" s="104"/>
      <c r="HD1007" s="104"/>
      <c r="HE1007" s="104"/>
      <c r="HF1007" s="104"/>
      <c r="HG1007" s="104"/>
      <c r="HH1007" s="104"/>
      <c r="HI1007" s="104"/>
      <c r="HJ1007" s="104"/>
      <c r="HK1007" s="104"/>
      <c r="HL1007" s="104"/>
      <c r="HM1007" s="104"/>
      <c r="HN1007" s="104"/>
      <c r="HO1007" s="104"/>
      <c r="HP1007" s="104"/>
      <c r="HQ1007" s="64"/>
      <c r="HR1007" s="64"/>
      <c r="HS1007" s="64"/>
      <c r="HT1007" s="64"/>
      <c r="HU1007" s="64"/>
      <c r="HV1007" s="64"/>
      <c r="HW1007" s="105"/>
      <c r="HX1007" s="64"/>
      <c r="HY1007" s="280">
        <f t="shared" ref="HY1007:HY1010" si="1147">IF(ISTEXT(EM1007), VALUE(EM1007), EM1007)</f>
        <v>0</v>
      </c>
      <c r="HZ1007" s="280">
        <f t="shared" ref="HZ1007:HZ1010" si="1148">IF(ISTEXT(EN1007), VALUE(EN1007), EN1007)</f>
        <v>0</v>
      </c>
      <c r="IA1007" s="280">
        <f t="shared" ref="IA1007:IA1010" si="1149">IF(ISTEXT(EO1007), VALUE(EO1007), EO1007)</f>
        <v>0</v>
      </c>
      <c r="IB1007" s="64"/>
      <c r="IC1007" s="64"/>
    </row>
    <row r="1008" spans="1:237" s="106" customFormat="1" ht="22.5" customHeight="1" x14ac:dyDescent="0.25">
      <c r="A1008" s="368" t="s">
        <v>4074</v>
      </c>
      <c r="B1008" s="369" t="s">
        <v>4075</v>
      </c>
      <c r="C1008" s="375" t="s">
        <v>3229</v>
      </c>
      <c r="D1008" s="371" t="s">
        <v>4076</v>
      </c>
      <c r="E1008" s="371" t="s">
        <v>4077</v>
      </c>
      <c r="F1008" s="376" t="s">
        <v>3222</v>
      </c>
      <c r="G1008" s="376" t="s">
        <v>3223</v>
      </c>
      <c r="H1008" s="373" t="s">
        <v>204</v>
      </c>
      <c r="I1008" s="374" t="s">
        <v>4078</v>
      </c>
      <c r="J1008" s="421" t="s">
        <v>3337</v>
      </c>
      <c r="K1008" s="422" t="s">
        <v>3231</v>
      </c>
      <c r="L1008" s="329">
        <f>CONTINUA!BV1008</f>
        <v>0</v>
      </c>
      <c r="M1008" s="329">
        <f>CONTINUA!BW1008</f>
        <v>0</v>
      </c>
      <c r="N1008" s="657"/>
      <c r="O1008" s="658" t="s">
        <v>4253</v>
      </c>
      <c r="P1008" s="659" t="s">
        <v>206</v>
      </c>
      <c r="Q1008" s="400"/>
      <c r="R1008" s="401"/>
      <c r="S1008" s="400"/>
      <c r="T1008" s="401"/>
      <c r="U1008" s="400"/>
      <c r="V1008" s="401"/>
      <c r="W1008" s="400"/>
      <c r="X1008" s="401"/>
      <c r="Y1008" s="400"/>
      <c r="Z1008" s="401"/>
      <c r="AA1008" s="400"/>
      <c r="AB1008" s="401"/>
      <c r="AC1008" s="400"/>
      <c r="AD1008" s="401"/>
      <c r="AE1008" s="400"/>
      <c r="AF1008" s="401"/>
      <c r="AG1008" s="400"/>
      <c r="AH1008" s="401"/>
      <c r="AI1008" s="400"/>
      <c r="AJ1008" s="401"/>
      <c r="AK1008" s="400"/>
      <c r="AL1008" s="401"/>
      <c r="AM1008" s="400"/>
      <c r="AN1008" s="401"/>
      <c r="AO1008" s="400"/>
      <c r="AP1008" s="401"/>
      <c r="AQ1008" s="400"/>
      <c r="AR1008" s="401"/>
      <c r="AS1008" s="400"/>
      <c r="AT1008" s="401"/>
      <c r="AU1008" s="400"/>
      <c r="AV1008" s="401"/>
      <c r="AW1008" s="400"/>
      <c r="AX1008" s="401"/>
      <c r="AY1008" s="400"/>
      <c r="AZ1008" s="401"/>
      <c r="BA1008" s="400"/>
      <c r="BB1008" s="401"/>
      <c r="BC1008" s="400"/>
      <c r="BD1008" s="401"/>
      <c r="BE1008" s="400"/>
      <c r="BF1008" s="401"/>
      <c r="BG1008" s="400"/>
      <c r="BH1008" s="401"/>
      <c r="BI1008" s="400"/>
      <c r="BJ1008" s="401"/>
      <c r="BK1008" s="400"/>
      <c r="BL1008" s="401"/>
      <c r="BM1008" s="400"/>
      <c r="BN1008" s="401"/>
      <c r="BO1008" s="400"/>
      <c r="BP1008" s="401"/>
      <c r="BQ1008" s="400"/>
      <c r="BR1008" s="401"/>
      <c r="BS1008" s="400"/>
      <c r="BT1008" s="401"/>
      <c r="BU1008" s="400"/>
      <c r="BV1008" s="401"/>
      <c r="BW1008" s="400"/>
      <c r="BX1008" s="401"/>
      <c r="BY1008" s="400"/>
      <c r="BZ1008" s="401"/>
      <c r="CA1008" s="400"/>
      <c r="CB1008" s="401"/>
      <c r="CC1008" s="400"/>
      <c r="CD1008" s="401"/>
      <c r="CE1008" s="400"/>
      <c r="CF1008" s="401"/>
      <c r="CG1008" s="400"/>
      <c r="CH1008" s="401"/>
      <c r="CI1008" s="400"/>
      <c r="CJ1008" s="401"/>
      <c r="CK1008" s="400"/>
      <c r="CL1008" s="401"/>
      <c r="CM1008" s="400"/>
      <c r="CN1008" s="401"/>
      <c r="CO1008" s="400"/>
      <c r="CP1008" s="401"/>
      <c r="CQ1008" s="400"/>
      <c r="CR1008" s="401"/>
      <c r="CS1008" s="400"/>
      <c r="CT1008" s="401"/>
      <c r="CU1008" s="400"/>
      <c r="CV1008" s="401"/>
      <c r="CW1008" s="400"/>
      <c r="CX1008" s="401"/>
      <c r="CY1008" s="400"/>
      <c r="CZ1008" s="401"/>
      <c r="DA1008" s="400"/>
      <c r="DB1008" s="401"/>
      <c r="DC1008" s="400"/>
      <c r="DD1008" s="401"/>
      <c r="DE1008" s="400"/>
      <c r="DF1008" s="401"/>
      <c r="DG1008" s="400"/>
      <c r="DH1008" s="401"/>
      <c r="DI1008" s="400"/>
      <c r="DJ1008" s="401"/>
      <c r="DK1008" s="400"/>
      <c r="DL1008" s="401"/>
      <c r="DM1008" s="400"/>
      <c r="DN1008" s="401"/>
      <c r="DO1008" s="400"/>
      <c r="DP1008" s="401"/>
      <c r="DQ1008" s="400"/>
      <c r="DR1008" s="401"/>
      <c r="DS1008" s="400"/>
      <c r="DT1008" s="401"/>
      <c r="DU1008" s="400"/>
      <c r="DV1008" s="401"/>
      <c r="DW1008" s="400"/>
      <c r="DX1008" s="401"/>
      <c r="DY1008" s="400"/>
      <c r="DZ1008" s="401"/>
      <c r="EA1008" s="400"/>
      <c r="EB1008" s="401"/>
      <c r="EC1008" s="400"/>
      <c r="ED1008" s="401"/>
      <c r="EE1008" s="400"/>
      <c r="EF1008" s="401"/>
      <c r="EG1008" s="400"/>
      <c r="EH1008" s="401"/>
      <c r="EI1008" s="400"/>
      <c r="EJ1008" s="447"/>
      <c r="EK1008" s="511"/>
      <c r="EL1008" s="514"/>
      <c r="EM1008" s="448"/>
      <c r="EN1008" s="344"/>
      <c r="EO1008" s="345"/>
      <c r="EP1008" s="171">
        <f t="shared" si="1102"/>
        <v>0</v>
      </c>
      <c r="EQ1008" s="171">
        <f t="shared" si="1103"/>
        <v>0</v>
      </c>
      <c r="ER1008" s="171">
        <f t="shared" si="1104"/>
        <v>0</v>
      </c>
      <c r="ES1008" s="171">
        <f t="shared" si="1105"/>
        <v>0</v>
      </c>
      <c r="ET1008" s="171">
        <f t="shared" si="1106"/>
        <v>0</v>
      </c>
      <c r="EU1008" s="171">
        <f t="shared" si="1107"/>
        <v>0</v>
      </c>
      <c r="EV1008" s="172">
        <f t="shared" si="1108"/>
        <v>0</v>
      </c>
      <c r="EW1008" s="125"/>
      <c r="EX1008" s="248">
        <f t="shared" si="1145"/>
        <v>0</v>
      </c>
      <c r="EY1008" s="174">
        <f>(L1008*regular)+(M1008*Cadeirantee)</f>
        <v>0</v>
      </c>
      <c r="EZ1008" s="249">
        <f>SUMIF(FG1008:GJ1008,"&gt;0")</f>
        <v>0</v>
      </c>
      <c r="FA1008" s="249">
        <f>SUMIF(FG1008:GJ1008,"&lt;0")+SUMIF(GN1008:HP1008,"&lt;0")</f>
        <v>0</v>
      </c>
      <c r="FB1008" s="174">
        <v>0</v>
      </c>
      <c r="FC1008" s="126">
        <f>N1008*km*'VALORES TABELA'!$B$13</f>
        <v>0</v>
      </c>
      <c r="FD1008" s="250">
        <f t="shared" si="1146"/>
        <v>0</v>
      </c>
      <c r="FE1008" s="105"/>
      <c r="FF1008" s="108"/>
      <c r="FG1008" s="108"/>
      <c r="FH1008" s="108"/>
      <c r="FI1008" s="108"/>
      <c r="FJ1008" s="108"/>
      <c r="FK1008" s="108"/>
      <c r="FL1008" s="108"/>
      <c r="FM1008" s="108"/>
      <c r="FN1008" s="108"/>
      <c r="FO1008" s="108"/>
      <c r="FP1008" s="108"/>
      <c r="FQ1008" s="108"/>
      <c r="FR1008" s="108"/>
      <c r="FS1008" s="108"/>
      <c r="FT1008" s="108"/>
      <c r="FU1008" s="108"/>
      <c r="FV1008" s="108"/>
      <c r="FW1008" s="108"/>
      <c r="FX1008" s="108"/>
      <c r="FY1008" s="108"/>
      <c r="FZ1008" s="108"/>
      <c r="GA1008" s="108"/>
      <c r="GB1008" s="108"/>
      <c r="GC1008" s="108"/>
      <c r="GD1008" s="108"/>
      <c r="GE1008" s="108"/>
      <c r="GF1008" s="108"/>
      <c r="GG1008" s="108"/>
      <c r="GH1008" s="108"/>
      <c r="GI1008" s="108"/>
      <c r="GJ1008" s="108"/>
      <c r="GK1008" s="251"/>
      <c r="GL1008" s="103">
        <f t="shared" si="1110"/>
        <v>0</v>
      </c>
      <c r="GM1008" s="124"/>
      <c r="GN1008" s="104"/>
      <c r="GO1008" s="104"/>
      <c r="GP1008" s="104"/>
      <c r="GQ1008" s="104"/>
      <c r="GR1008" s="104"/>
      <c r="GS1008" s="104"/>
      <c r="GT1008" s="104"/>
      <c r="GU1008" s="104"/>
      <c r="GV1008" s="104"/>
      <c r="GW1008" s="104"/>
      <c r="GX1008" s="104"/>
      <c r="GY1008" s="104"/>
      <c r="GZ1008" s="104"/>
      <c r="HA1008" s="104"/>
      <c r="HB1008" s="104"/>
      <c r="HC1008" s="104"/>
      <c r="HD1008" s="104"/>
      <c r="HE1008" s="104"/>
      <c r="HF1008" s="104"/>
      <c r="HG1008" s="104"/>
      <c r="HH1008" s="104"/>
      <c r="HI1008" s="104"/>
      <c r="HJ1008" s="104"/>
      <c r="HK1008" s="104"/>
      <c r="HL1008" s="104"/>
      <c r="HM1008" s="104"/>
      <c r="HN1008" s="104"/>
      <c r="HO1008" s="104"/>
      <c r="HP1008" s="104"/>
      <c r="HQ1008" s="64"/>
      <c r="HR1008" s="64"/>
      <c r="HS1008" s="64"/>
      <c r="HT1008" s="64"/>
      <c r="HU1008" s="64"/>
      <c r="HV1008" s="64"/>
      <c r="HW1008" s="105"/>
      <c r="HX1008" s="64"/>
      <c r="HY1008" s="280">
        <f t="shared" si="1147"/>
        <v>0</v>
      </c>
      <c r="HZ1008" s="280">
        <f t="shared" si="1148"/>
        <v>0</v>
      </c>
      <c r="IA1008" s="280">
        <f t="shared" si="1149"/>
        <v>0</v>
      </c>
      <c r="IB1008" s="64"/>
      <c r="IC1008" s="64"/>
    </row>
    <row r="1009" spans="1:237" s="106" customFormat="1" ht="22.5" customHeight="1" x14ac:dyDescent="0.25">
      <c r="A1009" s="368" t="s">
        <v>4074</v>
      </c>
      <c r="B1009" s="369" t="s">
        <v>4075</v>
      </c>
      <c r="C1009" s="375" t="s">
        <v>3229</v>
      </c>
      <c r="D1009" s="371" t="s">
        <v>4076</v>
      </c>
      <c r="E1009" s="371" t="s">
        <v>4077</v>
      </c>
      <c r="F1009" s="376" t="s">
        <v>3222</v>
      </c>
      <c r="G1009" s="376" t="s">
        <v>3223</v>
      </c>
      <c r="H1009" s="373" t="s">
        <v>204</v>
      </c>
      <c r="I1009" s="374" t="s">
        <v>4078</v>
      </c>
      <c r="J1009" s="421" t="s">
        <v>3337</v>
      </c>
      <c r="K1009" s="423" t="s">
        <v>3232</v>
      </c>
      <c r="L1009" s="329">
        <f>CONTINUA!BV1009</f>
        <v>0</v>
      </c>
      <c r="M1009" s="329">
        <f>CONTINUA!BW1009</f>
        <v>0</v>
      </c>
      <c r="N1009" s="657"/>
      <c r="O1009" s="658" t="s">
        <v>4253</v>
      </c>
      <c r="P1009" s="659" t="s">
        <v>206</v>
      </c>
      <c r="Q1009" s="400"/>
      <c r="R1009" s="401"/>
      <c r="S1009" s="400"/>
      <c r="T1009" s="401"/>
      <c r="U1009" s="400"/>
      <c r="V1009" s="401"/>
      <c r="W1009" s="400"/>
      <c r="X1009" s="401"/>
      <c r="Y1009" s="400"/>
      <c r="Z1009" s="401"/>
      <c r="AA1009" s="400"/>
      <c r="AB1009" s="401"/>
      <c r="AC1009" s="400"/>
      <c r="AD1009" s="401"/>
      <c r="AE1009" s="400"/>
      <c r="AF1009" s="401"/>
      <c r="AG1009" s="400"/>
      <c r="AH1009" s="401"/>
      <c r="AI1009" s="400"/>
      <c r="AJ1009" s="401"/>
      <c r="AK1009" s="400"/>
      <c r="AL1009" s="401"/>
      <c r="AM1009" s="400"/>
      <c r="AN1009" s="401"/>
      <c r="AO1009" s="400"/>
      <c r="AP1009" s="401"/>
      <c r="AQ1009" s="400"/>
      <c r="AR1009" s="401"/>
      <c r="AS1009" s="400"/>
      <c r="AT1009" s="401"/>
      <c r="AU1009" s="400"/>
      <c r="AV1009" s="401"/>
      <c r="AW1009" s="400"/>
      <c r="AX1009" s="401"/>
      <c r="AY1009" s="400"/>
      <c r="AZ1009" s="401"/>
      <c r="BA1009" s="400"/>
      <c r="BB1009" s="401"/>
      <c r="BC1009" s="400"/>
      <c r="BD1009" s="401"/>
      <c r="BE1009" s="400"/>
      <c r="BF1009" s="401"/>
      <c r="BG1009" s="400"/>
      <c r="BH1009" s="401"/>
      <c r="BI1009" s="400"/>
      <c r="BJ1009" s="401"/>
      <c r="BK1009" s="400"/>
      <c r="BL1009" s="401"/>
      <c r="BM1009" s="400"/>
      <c r="BN1009" s="401"/>
      <c r="BO1009" s="400"/>
      <c r="BP1009" s="401"/>
      <c r="BQ1009" s="400"/>
      <c r="BR1009" s="401"/>
      <c r="BS1009" s="400"/>
      <c r="BT1009" s="401"/>
      <c r="BU1009" s="400"/>
      <c r="BV1009" s="401"/>
      <c r="BW1009" s="400"/>
      <c r="BX1009" s="401"/>
      <c r="BY1009" s="400"/>
      <c r="BZ1009" s="401"/>
      <c r="CA1009" s="400"/>
      <c r="CB1009" s="401"/>
      <c r="CC1009" s="400"/>
      <c r="CD1009" s="401"/>
      <c r="CE1009" s="400"/>
      <c r="CF1009" s="401"/>
      <c r="CG1009" s="400"/>
      <c r="CH1009" s="401"/>
      <c r="CI1009" s="400"/>
      <c r="CJ1009" s="401"/>
      <c r="CK1009" s="400"/>
      <c r="CL1009" s="401"/>
      <c r="CM1009" s="400"/>
      <c r="CN1009" s="401"/>
      <c r="CO1009" s="400"/>
      <c r="CP1009" s="401"/>
      <c r="CQ1009" s="400"/>
      <c r="CR1009" s="401"/>
      <c r="CS1009" s="400"/>
      <c r="CT1009" s="401"/>
      <c r="CU1009" s="400"/>
      <c r="CV1009" s="401"/>
      <c r="CW1009" s="400"/>
      <c r="CX1009" s="401"/>
      <c r="CY1009" s="400"/>
      <c r="CZ1009" s="401"/>
      <c r="DA1009" s="400"/>
      <c r="DB1009" s="401"/>
      <c r="DC1009" s="400"/>
      <c r="DD1009" s="401"/>
      <c r="DE1009" s="400"/>
      <c r="DF1009" s="401"/>
      <c r="DG1009" s="400"/>
      <c r="DH1009" s="401"/>
      <c r="DI1009" s="400"/>
      <c r="DJ1009" s="401"/>
      <c r="DK1009" s="400"/>
      <c r="DL1009" s="401"/>
      <c r="DM1009" s="400"/>
      <c r="DN1009" s="401"/>
      <c r="DO1009" s="400"/>
      <c r="DP1009" s="401"/>
      <c r="DQ1009" s="400"/>
      <c r="DR1009" s="401"/>
      <c r="DS1009" s="400"/>
      <c r="DT1009" s="401"/>
      <c r="DU1009" s="400"/>
      <c r="DV1009" s="401"/>
      <c r="DW1009" s="400"/>
      <c r="DX1009" s="401"/>
      <c r="DY1009" s="400"/>
      <c r="DZ1009" s="401"/>
      <c r="EA1009" s="400"/>
      <c r="EB1009" s="401"/>
      <c r="EC1009" s="400"/>
      <c r="ED1009" s="401"/>
      <c r="EE1009" s="400"/>
      <c r="EF1009" s="401"/>
      <c r="EG1009" s="400"/>
      <c r="EH1009" s="401"/>
      <c r="EI1009" s="400"/>
      <c r="EJ1009" s="447"/>
      <c r="EK1009" s="511"/>
      <c r="EL1009" s="514"/>
      <c r="EM1009" s="448"/>
      <c r="EN1009" s="344"/>
      <c r="EO1009" s="345"/>
      <c r="EP1009" s="171">
        <f t="shared" si="1102"/>
        <v>0</v>
      </c>
      <c r="EQ1009" s="171">
        <f t="shared" si="1103"/>
        <v>0</v>
      </c>
      <c r="ER1009" s="171">
        <f t="shared" si="1104"/>
        <v>0</v>
      </c>
      <c r="ES1009" s="171">
        <f t="shared" si="1105"/>
        <v>0</v>
      </c>
      <c r="ET1009" s="171">
        <f t="shared" si="1106"/>
        <v>0</v>
      </c>
      <c r="EU1009" s="171">
        <f t="shared" si="1107"/>
        <v>0</v>
      </c>
      <c r="EV1009" s="172">
        <f t="shared" si="1108"/>
        <v>0</v>
      </c>
      <c r="EW1009" s="127"/>
      <c r="EX1009" s="248">
        <f t="shared" si="1145"/>
        <v>0</v>
      </c>
      <c r="EY1009" s="174">
        <f>(L1009*regular)+(M1009*Cadeirantee)</f>
        <v>0</v>
      </c>
      <c r="EZ1009" s="249">
        <f>SUMIF(FG1009:GJ1009,"&gt;0")</f>
        <v>0</v>
      </c>
      <c r="FA1009" s="249">
        <f>SUMIF(FG1009:GJ1009,"&lt;0")+SUMIF(GN1009:HP1009,"&lt;0")</f>
        <v>0</v>
      </c>
      <c r="FB1009" s="174">
        <v>0</v>
      </c>
      <c r="FC1009" s="126">
        <f>N1009*km*'VALORES TABELA'!$B$13</f>
        <v>0</v>
      </c>
      <c r="FD1009" s="250">
        <f t="shared" si="1146"/>
        <v>0</v>
      </c>
      <c r="FE1009" s="105"/>
      <c r="FF1009" s="118"/>
      <c r="FG1009" s="118"/>
      <c r="FH1009" s="118"/>
      <c r="FI1009" s="118"/>
      <c r="FJ1009" s="118"/>
      <c r="FK1009" s="118"/>
      <c r="FL1009" s="118"/>
      <c r="FM1009" s="118"/>
      <c r="FN1009" s="118"/>
      <c r="FO1009" s="118"/>
      <c r="FP1009" s="118"/>
      <c r="FQ1009" s="118"/>
      <c r="FR1009" s="118"/>
      <c r="FS1009" s="118"/>
      <c r="FT1009" s="118"/>
      <c r="FU1009" s="118"/>
      <c r="FV1009" s="118"/>
      <c r="FW1009" s="118"/>
      <c r="FX1009" s="118"/>
      <c r="FY1009" s="118"/>
      <c r="FZ1009" s="118"/>
      <c r="GA1009" s="118"/>
      <c r="GB1009" s="118"/>
      <c r="GC1009" s="118"/>
      <c r="GD1009" s="118"/>
      <c r="GE1009" s="118"/>
      <c r="GF1009" s="118"/>
      <c r="GG1009" s="118"/>
      <c r="GH1009" s="118"/>
      <c r="GI1009" s="118"/>
      <c r="GJ1009" s="118"/>
      <c r="GK1009" s="252"/>
      <c r="GL1009" s="103">
        <f t="shared" si="1110"/>
        <v>0</v>
      </c>
      <c r="GM1009" s="124"/>
      <c r="GN1009" s="104"/>
      <c r="GO1009" s="104"/>
      <c r="GP1009" s="104"/>
      <c r="GQ1009" s="104"/>
      <c r="GR1009" s="104"/>
      <c r="GS1009" s="104"/>
      <c r="GT1009" s="104"/>
      <c r="GU1009" s="104"/>
      <c r="GV1009" s="104"/>
      <c r="GW1009" s="104"/>
      <c r="GX1009" s="104"/>
      <c r="GY1009" s="104"/>
      <c r="GZ1009" s="104"/>
      <c r="HA1009" s="104"/>
      <c r="HB1009" s="104"/>
      <c r="HC1009" s="104"/>
      <c r="HD1009" s="104"/>
      <c r="HE1009" s="104"/>
      <c r="HF1009" s="104"/>
      <c r="HG1009" s="104"/>
      <c r="HH1009" s="104"/>
      <c r="HI1009" s="104"/>
      <c r="HJ1009" s="104"/>
      <c r="HK1009" s="104"/>
      <c r="HL1009" s="104"/>
      <c r="HM1009" s="104"/>
      <c r="HN1009" s="104"/>
      <c r="HO1009" s="104"/>
      <c r="HP1009" s="104"/>
      <c r="HQ1009" s="64"/>
      <c r="HR1009" s="65"/>
      <c r="HS1009" s="65"/>
      <c r="HT1009" s="65"/>
      <c r="HU1009" s="65"/>
      <c r="HV1009" s="65"/>
      <c r="HW1009" s="105"/>
      <c r="HX1009" s="65"/>
      <c r="HY1009" s="280">
        <f t="shared" si="1147"/>
        <v>0</v>
      </c>
      <c r="HZ1009" s="280">
        <f t="shared" si="1148"/>
        <v>0</v>
      </c>
      <c r="IA1009" s="280">
        <f t="shared" si="1149"/>
        <v>0</v>
      </c>
      <c r="IB1009" s="65"/>
      <c r="IC1009" s="65"/>
    </row>
    <row r="1010" spans="1:237" s="106" customFormat="1" ht="22.5" customHeight="1" thickBot="1" x14ac:dyDescent="0.3">
      <c r="A1010" s="377" t="s">
        <v>4074</v>
      </c>
      <c r="B1010" s="378" t="s">
        <v>4075</v>
      </c>
      <c r="C1010" s="379" t="s">
        <v>3229</v>
      </c>
      <c r="D1010" s="380" t="s">
        <v>4076</v>
      </c>
      <c r="E1010" s="380" t="s">
        <v>4077</v>
      </c>
      <c r="F1010" s="381" t="s">
        <v>3222</v>
      </c>
      <c r="G1010" s="381" t="s">
        <v>3223</v>
      </c>
      <c r="H1010" s="382" t="s">
        <v>204</v>
      </c>
      <c r="I1010" s="383" t="s">
        <v>4078</v>
      </c>
      <c r="J1010" s="421" t="s">
        <v>3337</v>
      </c>
      <c r="K1010" s="424" t="s">
        <v>60</v>
      </c>
      <c r="L1010" s="329">
        <f>CONTINUA!BV1010</f>
        <v>0</v>
      </c>
      <c r="M1010" s="329">
        <f>CONTINUA!BW1010</f>
        <v>0</v>
      </c>
      <c r="N1010" s="657"/>
      <c r="O1010" s="658" t="s">
        <v>4253</v>
      </c>
      <c r="P1010" s="659" t="s">
        <v>206</v>
      </c>
      <c r="Q1010" s="400"/>
      <c r="R1010" s="401"/>
      <c r="S1010" s="400"/>
      <c r="T1010" s="401"/>
      <c r="U1010" s="400"/>
      <c r="V1010" s="401"/>
      <c r="W1010" s="400"/>
      <c r="X1010" s="401"/>
      <c r="Y1010" s="400"/>
      <c r="Z1010" s="401"/>
      <c r="AA1010" s="400"/>
      <c r="AB1010" s="401"/>
      <c r="AC1010" s="400"/>
      <c r="AD1010" s="401"/>
      <c r="AE1010" s="400"/>
      <c r="AF1010" s="401"/>
      <c r="AG1010" s="400"/>
      <c r="AH1010" s="401"/>
      <c r="AI1010" s="400"/>
      <c r="AJ1010" s="401"/>
      <c r="AK1010" s="400"/>
      <c r="AL1010" s="401"/>
      <c r="AM1010" s="400"/>
      <c r="AN1010" s="401"/>
      <c r="AO1010" s="400"/>
      <c r="AP1010" s="401"/>
      <c r="AQ1010" s="400"/>
      <c r="AR1010" s="401"/>
      <c r="AS1010" s="400"/>
      <c r="AT1010" s="401"/>
      <c r="AU1010" s="400"/>
      <c r="AV1010" s="401"/>
      <c r="AW1010" s="400"/>
      <c r="AX1010" s="401"/>
      <c r="AY1010" s="400"/>
      <c r="AZ1010" s="401"/>
      <c r="BA1010" s="400"/>
      <c r="BB1010" s="401"/>
      <c r="BC1010" s="400"/>
      <c r="BD1010" s="401"/>
      <c r="BE1010" s="400"/>
      <c r="BF1010" s="401"/>
      <c r="BG1010" s="400"/>
      <c r="BH1010" s="401"/>
      <c r="BI1010" s="400"/>
      <c r="BJ1010" s="401"/>
      <c r="BK1010" s="400"/>
      <c r="BL1010" s="401"/>
      <c r="BM1010" s="400"/>
      <c r="BN1010" s="401"/>
      <c r="BO1010" s="400"/>
      <c r="BP1010" s="401"/>
      <c r="BQ1010" s="400"/>
      <c r="BR1010" s="401"/>
      <c r="BS1010" s="400"/>
      <c r="BT1010" s="401"/>
      <c r="BU1010" s="400"/>
      <c r="BV1010" s="401"/>
      <c r="BW1010" s="400"/>
      <c r="BX1010" s="401"/>
      <c r="BY1010" s="400"/>
      <c r="BZ1010" s="401"/>
      <c r="CA1010" s="400"/>
      <c r="CB1010" s="401"/>
      <c r="CC1010" s="400"/>
      <c r="CD1010" s="401"/>
      <c r="CE1010" s="400"/>
      <c r="CF1010" s="401"/>
      <c r="CG1010" s="400"/>
      <c r="CH1010" s="401"/>
      <c r="CI1010" s="400"/>
      <c r="CJ1010" s="401"/>
      <c r="CK1010" s="400"/>
      <c r="CL1010" s="401"/>
      <c r="CM1010" s="400"/>
      <c r="CN1010" s="401"/>
      <c r="CO1010" s="400"/>
      <c r="CP1010" s="401"/>
      <c r="CQ1010" s="400"/>
      <c r="CR1010" s="401"/>
      <c r="CS1010" s="400"/>
      <c r="CT1010" s="401"/>
      <c r="CU1010" s="400"/>
      <c r="CV1010" s="401"/>
      <c r="CW1010" s="400"/>
      <c r="CX1010" s="401"/>
      <c r="CY1010" s="400"/>
      <c r="CZ1010" s="401"/>
      <c r="DA1010" s="400"/>
      <c r="DB1010" s="401"/>
      <c r="DC1010" s="400"/>
      <c r="DD1010" s="401"/>
      <c r="DE1010" s="400"/>
      <c r="DF1010" s="401"/>
      <c r="DG1010" s="400"/>
      <c r="DH1010" s="401"/>
      <c r="DI1010" s="400"/>
      <c r="DJ1010" s="401"/>
      <c r="DK1010" s="400"/>
      <c r="DL1010" s="401"/>
      <c r="DM1010" s="400"/>
      <c r="DN1010" s="401"/>
      <c r="DO1010" s="400"/>
      <c r="DP1010" s="401"/>
      <c r="DQ1010" s="400"/>
      <c r="DR1010" s="401"/>
      <c r="DS1010" s="400"/>
      <c r="DT1010" s="401"/>
      <c r="DU1010" s="400"/>
      <c r="DV1010" s="401"/>
      <c r="DW1010" s="400"/>
      <c r="DX1010" s="401"/>
      <c r="DY1010" s="400"/>
      <c r="DZ1010" s="401"/>
      <c r="EA1010" s="400"/>
      <c r="EB1010" s="401"/>
      <c r="EC1010" s="400"/>
      <c r="ED1010" s="401"/>
      <c r="EE1010" s="400"/>
      <c r="EF1010" s="401"/>
      <c r="EG1010" s="400"/>
      <c r="EH1010" s="401"/>
      <c r="EI1010" s="400"/>
      <c r="EJ1010" s="447"/>
      <c r="EK1010" s="512"/>
      <c r="EL1010" s="515"/>
      <c r="EM1010" s="450"/>
      <c r="EN1010" s="348"/>
      <c r="EO1010" s="348"/>
      <c r="EP1010" s="179">
        <f t="shared" si="1102"/>
        <v>0</v>
      </c>
      <c r="EQ1010" s="179">
        <f t="shared" si="1103"/>
        <v>0</v>
      </c>
      <c r="ER1010" s="179">
        <f t="shared" si="1104"/>
        <v>0</v>
      </c>
      <c r="ES1010" s="179">
        <f t="shared" si="1105"/>
        <v>0</v>
      </c>
      <c r="ET1010" s="179">
        <f t="shared" si="1106"/>
        <v>0</v>
      </c>
      <c r="EU1010" s="179">
        <f t="shared" si="1107"/>
        <v>0</v>
      </c>
      <c r="EV1010" s="172">
        <f t="shared" si="1108"/>
        <v>0</v>
      </c>
      <c r="EW1010" s="253"/>
      <c r="EX1010" s="254">
        <v>0</v>
      </c>
      <c r="EY1010" s="180">
        <v>0</v>
      </c>
      <c r="EZ1010" s="255">
        <v>0</v>
      </c>
      <c r="FA1010" s="255">
        <v>0</v>
      </c>
      <c r="FB1010" s="180">
        <f>SUM(FF1010:GI1010)/2</f>
        <v>0</v>
      </c>
      <c r="FC1010" s="256">
        <f>N1010*km*'VALORES TABELA'!$B$13</f>
        <v>0</v>
      </c>
      <c r="FD1010" s="250">
        <f t="shared" si="1146"/>
        <v>0</v>
      </c>
      <c r="FE1010" s="257"/>
      <c r="FF1010" s="181">
        <f>((Q1010+S1010)*Percapita)+((R1010+T1010)*Cadeirante)</f>
        <v>0</v>
      </c>
      <c r="FG1010" s="181">
        <f>((U1010+W1010)*Percapita/30*FG$4)+((V1010+X1010)*Cadeirante/30*FG$4)</f>
        <v>0</v>
      </c>
      <c r="FH1010" s="181">
        <f>((Y1010+AA1010)*Percapita/30*FH$4)+((Z1010+AB1010)*Cadeirante/30*FH$4)</f>
        <v>0</v>
      </c>
      <c r="FI1010" s="181">
        <f>((AC1010+AE1010)*Percapita/30*FI$4)+((AD1010+AF1010)*Cadeirante/30*FI$4)</f>
        <v>0</v>
      </c>
      <c r="FJ1010" s="181">
        <f>((AG1010+AI1010)*Percapita/30*FJ$4)+((AH1010+AJ1010)*Cadeirante/30*FJ$4)</f>
        <v>0</v>
      </c>
      <c r="FK1010" s="181">
        <f>((AK1010+AM1010)*Percapita/30*FK$4)+((AL1010+AN1010)*Cadeirante/30*FK$4)</f>
        <v>0</v>
      </c>
      <c r="FL1010" s="181">
        <f>((AO1010+AQ1010)*Percapita/30*FL$4)+((AP1010+AR1010)*Cadeirante/30*FL$4)</f>
        <v>0</v>
      </c>
      <c r="FM1010" s="181">
        <f>((AS1010+AU1010)*Percapita/30*FM$4)+((AT1010+AV1010)*Cadeirante/30*FM$4)</f>
        <v>0</v>
      </c>
      <c r="FN1010" s="181">
        <f>((AW1010+AY1010)*Percapita/30*FN$4)+((AX1010+AZ1010)*Cadeirante/30*FN$4)</f>
        <v>0</v>
      </c>
      <c r="FO1010" s="181">
        <f>((BA1010+BC1010)*Percapita/30*FO$4)+((BB1010+BD1010)*Cadeirante/30*FO$4)</f>
        <v>0</v>
      </c>
      <c r="FP1010" s="181">
        <f>((BE1010+BG1010)*Percapita/30*FP$4)+((BF1010+BH1010)*Cadeirante/30*FP$4)</f>
        <v>0</v>
      </c>
      <c r="FQ1010" s="181">
        <f>((BI1010+BK1010)*Percapita/30*FQ$4)+((BJ1010+BL1010)*Cadeirante/30*FQ$4)</f>
        <v>0</v>
      </c>
      <c r="FR1010" s="181">
        <f>((BM1010+BO1010)*Percapita/30*FR$4)+((BN1010+BP1010)*Cadeirante/30*FR$4)</f>
        <v>0</v>
      </c>
      <c r="FS1010" s="181">
        <f>((BQ1010+BS1010)*Percapita/30*FS$4)+((BR1010+BT1010)*Cadeirante/30*FS$4)</f>
        <v>0</v>
      </c>
      <c r="FT1010" s="181">
        <f>((BU1010+BW1010)*Percapita/30*FT$4)+((BV1010+BX1010)*Cadeirante/30*FT$4)</f>
        <v>0</v>
      </c>
      <c r="FU1010" s="181">
        <f>((BY1010+CA1010)*Percapita/30*FU$4)+((BZ1010+CB1010)*Cadeirante/30*FU$4)</f>
        <v>0</v>
      </c>
      <c r="FV1010" s="181">
        <f>((CC1010+CE1010)*Percapita/30*FV$4)+((CD1010+CF1010)*Cadeirante/30*FV$4)</f>
        <v>0</v>
      </c>
      <c r="FW1010" s="181">
        <f>((CG1010+CI1010)*Percapita/30*FW$4)+((CI1010+CK1010)*Cadeirante/30*FW$4)</f>
        <v>0</v>
      </c>
      <c r="FX1010" s="181">
        <f>((CK1010+CM1010)*Percapita/30*FX$4)+((CL1010+CN1010)*Cadeirante/30*FX$4)</f>
        <v>0</v>
      </c>
      <c r="FY1010" s="181">
        <f>((CO1010+CQ1010)*Percapita/30*FY$4)+((CP1010+CR1010)*Cadeirante/30*FY$4)</f>
        <v>0</v>
      </c>
      <c r="FZ1010" s="181">
        <f>((CS1010+CU1010)*Percapita/30*FZ$4)+((CT1010+CV1010)*Cadeirante/30*FZ$4)</f>
        <v>0</v>
      </c>
      <c r="GA1010" s="181">
        <f>((CW1010+CY1010)*Percapita/30*GA$4)+((CX1010+CZ1010)*Cadeirante/30*GA$4)</f>
        <v>0</v>
      </c>
      <c r="GB1010" s="181">
        <f>((DA1010+DC1010)*Percapita/30*GB$4)+((DB1010+DD1010)*Cadeirante/30*GB$4)</f>
        <v>0</v>
      </c>
      <c r="GC1010" s="181">
        <f>((DE1010+DG1010)*Percapita/30*GC$4)+((DF1010+DH1010)*Cadeirante/30*GC$4)</f>
        <v>0</v>
      </c>
      <c r="GD1010" s="181">
        <f>((DI1010+DK1010)*Percapita/30*GD$4)+((DJ1010+DL1010)*Cadeirante/30*GD$4)</f>
        <v>0</v>
      </c>
      <c r="GE1010" s="181">
        <f>((DM1010+DO1010)*Percapita/30*GE$4)+((DN1010+DP1010)*Cadeirante/30*GE$4)</f>
        <v>0</v>
      </c>
      <c r="GF1010" s="181">
        <f>((DQ1010+DS1010)*Percapita/30*GF$4)+((DR1010+DT1010)*Cadeirante/30*GF$4)</f>
        <v>0</v>
      </c>
      <c r="GG1010" s="181">
        <f>((DU1010+DW1010)*Percapita/30*GG$4)+((DV1010+DX1010)*Cadeirante/30*GG$4)</f>
        <v>0</v>
      </c>
      <c r="GH1010" s="181">
        <f>((DY1010+EA1010)*Percapita/30*GH$4)+((DZ1010+EB1010)*Cadeirante/30*GH$4)</f>
        <v>0</v>
      </c>
      <c r="GI1010" s="181">
        <f>((EC1010+EE1010)*Percapita/30*GI$4)+((ED1010+EF1010)*Cadeirante/30*GI$4)</f>
        <v>0</v>
      </c>
      <c r="GJ1010" s="181">
        <f>((EG1010+EI1010)*Percapita)+((EH1010+EJ1010)*Cadeirante)</f>
        <v>0</v>
      </c>
      <c r="GK1010" s="258"/>
      <c r="GL1010" s="103">
        <f t="shared" si="1110"/>
        <v>0</v>
      </c>
      <c r="GM1010" s="124"/>
      <c r="GN1010" s="182"/>
      <c r="GO1010" s="182"/>
      <c r="GP1010" s="182"/>
      <c r="GQ1010" s="182"/>
      <c r="GR1010" s="182"/>
      <c r="GS1010" s="182"/>
      <c r="GT1010" s="182"/>
      <c r="GU1010" s="182"/>
      <c r="GV1010" s="182"/>
      <c r="GW1010" s="182"/>
      <c r="GX1010" s="182"/>
      <c r="GY1010" s="182"/>
      <c r="GZ1010" s="182"/>
      <c r="HA1010" s="182"/>
      <c r="HB1010" s="182"/>
      <c r="HC1010" s="182"/>
      <c r="HD1010" s="182"/>
      <c r="HE1010" s="182"/>
      <c r="HF1010" s="182"/>
      <c r="HG1010" s="182"/>
      <c r="HH1010" s="182"/>
      <c r="HI1010" s="182"/>
      <c r="HJ1010" s="182"/>
      <c r="HK1010" s="182"/>
      <c r="HL1010" s="182"/>
      <c r="HM1010" s="182"/>
      <c r="HN1010" s="182"/>
      <c r="HO1010" s="182"/>
      <c r="HP1010" s="259"/>
      <c r="HQ1010" s="64"/>
      <c r="HW1010" s="257"/>
      <c r="HY1010" s="280">
        <f t="shared" si="1147"/>
        <v>0</v>
      </c>
      <c r="HZ1010" s="280">
        <f t="shared" si="1148"/>
        <v>0</v>
      </c>
      <c r="IA1010" s="280">
        <f t="shared" si="1149"/>
        <v>0</v>
      </c>
    </row>
    <row r="1011" spans="1:237" s="106" customFormat="1" ht="22.5" customHeight="1" x14ac:dyDescent="0.25">
      <c r="A1011" t="s">
        <v>4079</v>
      </c>
      <c r="B1011" s="522" t="s">
        <v>4080</v>
      </c>
      <c r="C1011" s="523">
        <v>3</v>
      </c>
      <c r="D1011" s="524" t="s">
        <v>4081</v>
      </c>
      <c r="E1011" s="524" t="s">
        <v>4082</v>
      </c>
      <c r="F1011" s="525" t="s">
        <v>3222</v>
      </c>
      <c r="G1011" s="525" t="s">
        <v>3223</v>
      </c>
      <c r="H1011" s="350" t="s">
        <v>262</v>
      </c>
      <c r="I1011" s="351" t="s">
        <v>4083</v>
      </c>
      <c r="J1011" s="409" t="s">
        <v>3257</v>
      </c>
      <c r="K1011" s="410" t="s">
        <v>3228</v>
      </c>
      <c r="L1011" s="329">
        <f>CONTINUA!BV1011</f>
        <v>0</v>
      </c>
      <c r="M1011" s="329">
        <f>CONTINUA!BW1011</f>
        <v>0</v>
      </c>
      <c r="N1011" s="657"/>
      <c r="O1011" s="658" t="s">
        <v>4254</v>
      </c>
      <c r="P1011" s="659" t="s">
        <v>206</v>
      </c>
      <c r="Q1011" s="400"/>
      <c r="R1011" s="401"/>
      <c r="S1011" s="400"/>
      <c r="T1011" s="401"/>
      <c r="U1011" s="400"/>
      <c r="V1011" s="401"/>
      <c r="W1011" s="400"/>
      <c r="X1011" s="401"/>
      <c r="Y1011" s="400"/>
      <c r="Z1011" s="401"/>
      <c r="AA1011" s="400"/>
      <c r="AB1011" s="401"/>
      <c r="AC1011" s="400"/>
      <c r="AD1011" s="401"/>
      <c r="AE1011" s="400"/>
      <c r="AF1011" s="401"/>
      <c r="AG1011" s="400"/>
      <c r="AH1011" s="401"/>
      <c r="AI1011" s="400"/>
      <c r="AJ1011" s="401"/>
      <c r="AK1011" s="400"/>
      <c r="AL1011" s="401"/>
      <c r="AM1011" s="400"/>
      <c r="AN1011" s="401"/>
      <c r="AO1011" s="400"/>
      <c r="AP1011" s="401"/>
      <c r="AQ1011" s="400"/>
      <c r="AR1011" s="401"/>
      <c r="AS1011" s="400"/>
      <c r="AT1011" s="401"/>
      <c r="AU1011" s="400"/>
      <c r="AV1011" s="401"/>
      <c r="AW1011" s="400"/>
      <c r="AX1011" s="401"/>
      <c r="AY1011" s="400"/>
      <c r="AZ1011" s="401"/>
      <c r="BA1011" s="400"/>
      <c r="BB1011" s="401"/>
      <c r="BC1011" s="400"/>
      <c r="BD1011" s="401"/>
      <c r="BE1011" s="400"/>
      <c r="BF1011" s="401"/>
      <c r="BG1011" s="400"/>
      <c r="BH1011" s="401"/>
      <c r="BI1011" s="400"/>
      <c r="BJ1011" s="401"/>
      <c r="BK1011" s="400"/>
      <c r="BL1011" s="401"/>
      <c r="BM1011" s="400"/>
      <c r="BN1011" s="401"/>
      <c r="BO1011" s="400"/>
      <c r="BP1011" s="401"/>
      <c r="BQ1011" s="400"/>
      <c r="BR1011" s="401"/>
      <c r="BS1011" s="400"/>
      <c r="BT1011" s="401"/>
      <c r="BU1011" s="400"/>
      <c r="BV1011" s="401"/>
      <c r="BW1011" s="400"/>
      <c r="BX1011" s="401"/>
      <c r="BY1011" s="400"/>
      <c r="BZ1011" s="401"/>
      <c r="CA1011" s="400"/>
      <c r="CB1011" s="401"/>
      <c r="CC1011" s="400"/>
      <c r="CD1011" s="401"/>
      <c r="CE1011" s="400"/>
      <c r="CF1011" s="401"/>
      <c r="CG1011" s="400"/>
      <c r="CH1011" s="401"/>
      <c r="CI1011" s="400"/>
      <c r="CJ1011" s="401"/>
      <c r="CK1011" s="400"/>
      <c r="CL1011" s="401"/>
      <c r="CM1011" s="400"/>
      <c r="CN1011" s="401"/>
      <c r="CO1011" s="400"/>
      <c r="CP1011" s="401"/>
      <c r="CQ1011" s="400"/>
      <c r="CR1011" s="401"/>
      <c r="CS1011" s="400"/>
      <c r="CT1011" s="401"/>
      <c r="CU1011" s="400"/>
      <c r="CV1011" s="401"/>
      <c r="CW1011" s="400"/>
      <c r="CX1011" s="401"/>
      <c r="CY1011" s="400"/>
      <c r="CZ1011" s="401"/>
      <c r="DA1011" s="400"/>
      <c r="DB1011" s="401"/>
      <c r="DC1011" s="400"/>
      <c r="DD1011" s="401"/>
      <c r="DE1011" s="400"/>
      <c r="DF1011" s="401"/>
      <c r="DG1011" s="400"/>
      <c r="DH1011" s="401"/>
      <c r="DI1011" s="400"/>
      <c r="DJ1011" s="401"/>
      <c r="DK1011" s="400"/>
      <c r="DL1011" s="401"/>
      <c r="DM1011" s="400"/>
      <c r="DN1011" s="401"/>
      <c r="DO1011" s="400"/>
      <c r="DP1011" s="401"/>
      <c r="DQ1011" s="400"/>
      <c r="DR1011" s="401"/>
      <c r="DS1011" s="400"/>
      <c r="DT1011" s="401"/>
      <c r="DU1011" s="400"/>
      <c r="DV1011" s="401"/>
      <c r="DW1011" s="400"/>
      <c r="DX1011" s="401"/>
      <c r="DY1011" s="400"/>
      <c r="DZ1011" s="401"/>
      <c r="EA1011" s="400"/>
      <c r="EB1011" s="401"/>
      <c r="EC1011" s="400"/>
      <c r="ED1011" s="401"/>
      <c r="EE1011" s="400"/>
      <c r="EF1011" s="401"/>
      <c r="EG1011" s="400"/>
      <c r="EH1011" s="401"/>
      <c r="EI1011" s="400"/>
      <c r="EJ1011" s="447"/>
      <c r="EK1011" s="510"/>
      <c r="EL1011" s="513"/>
      <c r="EM1011" s="520"/>
      <c r="EN1011" s="520"/>
      <c r="EO1011" s="520"/>
      <c r="EP1011" s="171">
        <f t="shared" si="1102"/>
        <v>0</v>
      </c>
      <c r="EQ1011" s="171">
        <f t="shared" si="1103"/>
        <v>0</v>
      </c>
      <c r="ER1011" s="171">
        <f t="shared" si="1104"/>
        <v>0</v>
      </c>
      <c r="ES1011" s="171">
        <f t="shared" si="1105"/>
        <v>0</v>
      </c>
      <c r="ET1011" s="171">
        <f t="shared" si="1106"/>
        <v>0</v>
      </c>
      <c r="EU1011" s="171">
        <f t="shared" si="1107"/>
        <v>0</v>
      </c>
      <c r="EV1011" s="172">
        <f t="shared" si="1108"/>
        <v>0</v>
      </c>
      <c r="EW1011" s="367">
        <f>IF(C1011=4,IF(MAX(Q1011:EJ1013)&gt;0,(Especiall/30*(IF(($G1011-$F1011)=($G$5-$F$5),30,IF(DAY($G1011)=31,($G1011-$F1011),($G1011-$F1011)+1)))),0),0)</f>
        <v>0</v>
      </c>
      <c r="EX1011" s="248">
        <f t="shared" ref="EX1011:EX1014" si="1150">FF1011</f>
        <v>16188.48</v>
      </c>
      <c r="EY1011" s="174">
        <f>(L1011*regular)+(M1011*Cadeirantee)</f>
        <v>0</v>
      </c>
      <c r="EZ1011" s="249">
        <f>SUMIF(FG1011:GJ1011,"&gt;0")</f>
        <v>0</v>
      </c>
      <c r="FA1011" s="249">
        <f>SUMIF(FG1011:GJ1011,"&lt;0")+SUMIF(GN1011:HP1011,"&lt;0")</f>
        <v>0</v>
      </c>
      <c r="FB1011" s="174">
        <v>0</v>
      </c>
      <c r="FC1011" s="175">
        <f>N1011*km*'VALORES TABELA'!$B$13</f>
        <v>0</v>
      </c>
      <c r="FD1011" s="250">
        <f>GL1011</f>
        <v>0</v>
      </c>
      <c r="FE1011" s="176">
        <f>(EW1011+EW1012+EW1013+EW1014+EX1011+EX1012+EX1013+EX1014+EY1011+EY1012+EY1013+EY1014+EY1015+EZ1011+EZ1012+EZ1013+EZ1014+FA1011+FA1012+FA1013+FA1014+FC1011+FC1012+FC1013+FC1014+HY1011-HZ1011-IA1011+FD1011+FD1012+FD1013+FD1014+FB1015)</f>
        <v>16188.48</v>
      </c>
      <c r="FF1011" s="177">
        <f>IF(C1011=4,SUM(Q1011+Q1012+Q1013+S1011+S1012+S1013)*Percapita/30*FF$4+(R1011+R1012+R1013+T1011+T1012+T1013)*Cadeirante/30*FF$4,IF(C1011=3,IF(Q1014+S1014=10,Fixo/30*FF$4+(Q1011+Q1012+Q1013+S1011+S1012+S1013)*Percapita/30*FF$4+(R1014+T1014)*Cadeirante/30*FF$4,IF(Q1014+S1014&lt;=9,(Q1014+S1014)*Crechee/30*FF$4)+(R1014+T1014)*Cadeirante/30*FF$4+(Q1011+Q1012+Q1013+S1011+S1012+S1013)*Percapita/30*FF$4)+IF(Q1014+S1014&gt;=11,Fixo/30*FF$4+(Q1014+S1014-10)*Crechee/30*FF$4,0),IF(C1011=2,IF(R1011+R1012+R1013+R1014+T1011+T1012+T1013+T1014=1,Cadeirante/30*FF$4,IF(R1011+R1012+R1013+R1014+T1011+T1012+T1013+T1014=2,Fixo/30*FF$4,IF(R1011+R1012+R1013+R1014+T1011+T1012+T1013+T1014&gt;2,Fixo/30*FF$4+(R1011+R1012+R1013+R1014+T1011+T1012+T1013+T1014-2)*Cadeirante/30*FF$4)))+(Q1011+Q1012+Q1013+S1011+S1012+S1013)*Percapita/30*FF$4+(Q1014+S1014)*Crechee/30*FF$4,IF(C1011=1,IF(Q1011+Q1012+Q1013+R1011+R1012+R1013+S1011+S1012+S1013+T1011+T1012+T1013&lt;=15,(Q1011+Q1012+Q1013+S1011+S1012+S1013)*Percapita/30*FF$4,IF(Q1011+Q1012+Q1013+R1011+R1012+R1013+S1011+S1012+S1013+T1011+T1012+T1013&gt;=16,Fixo/30*FF$4+(Q1011+Q1012+Q1013+R1011+R1012+R1013+S1011+S1012+S1013+T1011+T1012-16)*Percapita/30*FF$4))))))</f>
        <v>16188.48</v>
      </c>
      <c r="FG1011" s="177">
        <f>IF(C1011=4,SUM(U1011+U1012+U1013+W1011+W1012+W1013)*Percapita/30*FG$4+(V1011+V1012+V1013+X1011+X1012+X1013)*Cadeirante/30*FG$4,IF(C1011=3,IF(U1014+W1014=10,Fixo/30*FG$4+(U1011+U1012+U1013+W1011+W1012+W1013)*Percapita/30*FG$4+(V1014+X1014)*Cadeirante/30*FG$4,IF(U1014+W1014&lt;=9,(U1014+W1014)*Crechee/30*FG$4)+(V1014+X1014)*Cadeirante/30*FG$4+(U1011+U1012+U1013+W1011+W1012+W1013)*Percapita/30*FG$4)+IF(U1014+W1014&gt;=11,Fixo/30*FG$4+(U1014+W1014-10)*Crechee/30*FG$4,0),IF(C1011=2,IF(V1011+V1012+V1013+V1014+X1011+X1012+X1013+X1014=1,Cadeirante/30*FG$4,IF(V1011+V1012+V1013+V1014+X1011+X1012+X1013+X1014=2,Fixo/30*FG$4,IF(V1011+V1012+V1013+V1014+X1011+X1012+X1013+X1014&gt;2,Fixo/30*FG$4+(V1011+V1012+V1013+V1014+X1011+X1012+X1013+X1014-2)*Cadeirante/30*FG$4)))+(U1011+U1012+U1013+W1011+W1012+W1013)*Percapita/30*FG$4+(U1014+W1014)*Crechee/30*FG$4,IF(C1011=1,IF(U1011+U1012+U1013+V1011+V1012+V1013+W1011+W1012+W1013+X1011+X1012+X1013&lt;=15,(U1011+U1012+U1013+W1011+W1012+W1013)*Percapita/30*FG$4,IF(U1011+U1012+U1013+V1011+V1012+V1013+W1011+W1012+W1013+X1011+X1012+X1013&gt;=16,Fixo/30*FG$4+(U1011+U1012+U1013+V1011+V1012+V1013+W1011+W1012+W1013+X1011+X1012-16)*Percapita/30*FG$4))))))</f>
        <v>0</v>
      </c>
      <c r="FH1011" s="177">
        <f>IF(C1011=4,SUM(Y1011+Y1012+Y1013+AA1011+AA1012+AA1013)*Percapita/30*FH$4+(Z1011+Z1012+Z1013+AB1011+AB1012+AB1013)*Cadeirante/30*FH$4,IF(C1011=3,IF(Y1014+AA1014=10,Fixo/30*FH$4+(Y1011+Y1012+Y1013+AA1011+AA1012+AA1013)*Percapita/30*FH$4+(Z1014+AB1014)*Cadeirante/30*FH$4,IF(Y1014+AA1014&lt;=9,(Y1014+AA1014)*Crechee/30*FH$4)+(Z1014+AB1014)*Cadeirante/30*FH$4+(Y1011+Y1012+Y1013+AA1011+AA1012+AA1013)*Percapita/30*FH$4)+IF(Y1014+AA1014&gt;=11,Fixo/30*FH$4+(Y1014+AA1014-10)*Crechee/30*FH$4,0),IF(C1011=2,IF(Z1011+Z1012+Z1013+Z1014+AB1011+AB1012+AB1013+AB1014=1,Cadeirante/30*FH$4,IF(Z1011+Z1012+Z1013+Z1014+AB1011+AB1012+AB1013+AB1014=2,Fixo/30*FH$4,IF(Z1011+Z1012+Z1013+Z1014+AB1011+AB1012+AB1013+AB1014&gt;2,Fixo/30*FH$4+(Z1011+Z1012+Z1013+Z1014+AB1011+AB1012+AB1013+AB1014-2)*Cadeirante/30*FH$4)))+(Y1011+Y1012+Y1013+AA1011+AA1012+AA1013)*Percapita/30*FH$4+(Y1014+AA1014)*Crechee/30*FH$4,IF(C1011=1,IF(Y1011+Y1012+Y1013+Z1011+Z1012+Z1013+AA1011+AA1012+AA1013+AB1011+AB1012+AB1013&lt;=15,(Y1011+Y1012+Y1013+AA1011+AA1012+AA1013)*Percapita/30*FH$4,IF(Y1011+Y1012+Y1013+Z1011+Z1012+Z1013+AA1011+AA1012+AA1013+AB1011+AB1012+AB1013&gt;=16,Fixo/30*FH$4+(Y1011+Y1012+Y1013+Z1011+Z1012+Z1013+AA1011+AA1012+AA1013+AB1011+AB1012-16)*Percapita/30*FH$4))))))</f>
        <v>0</v>
      </c>
      <c r="FI1011" s="177">
        <f>IF(C1011=4,SUM(AC1011+AC1012+AC1013+AE1011+AE1012+AE1013)*Percapita/30*FI$4+(AD1011+AD1012+AD1013+AF1011+AF1012+AF1013)*Cadeirante/30*FI$4,IF(C1011=3,IF(AC1014+AE1014=10,Fixo/30*FI$4+(AC1011+AC1012+AC1013+AE1011+AE1012+AE1013)*Percapita/30*FI$4+(AD1014+AF1014)*Cadeirante/30*FI$4,IF(AC1014+AE1014&lt;=9,(AC1014+AE1014)*Crechee/30*FI$4)+(AD1014+AF1014)*Cadeirante/30*FI$4+(AC1011+AC1012+AC1013+AE1011+AE1012+AE1013)*Percapita/30*FI$4)+IF(AC1014+AE1014&gt;=11,Fixo/30*FI$4+(AC1014+AE1014-10)*Crechee/30*FI$4,0),IF(C1011=2,IF(AD1011+AD1012+AD1013+AD1014+AF1011+AF1012+AF1013+AF1014=1,Cadeirante/30*FI$4,IF(AD1011+AD1012+AD1013+AD1014+AF1011+AF1012+AF1013+AF1014=2,Fixo/30*FI$4,IF(AD1011+AD1012+AD1013+AD1014+AF1011+AF1012+AF1013+AF1014&gt;2,Fixo/30*FI$4+(AD1011+AD1012+AD1013+AD1014+AF1011+AF1012+AF1013+AF1014-2)*Cadeirante/30*FI$4)))+(AC1011+AC1012+AC1013+AE1011+AE1012+AE1013)*Percapita/30*FI$4+(AC1014+AE1014)*Crechee/30*FI$4,IF(C1011=1,IF(AC1011+AC1012+AC1013+AD1011+AD1012+AD1013+AE1011+AE1012+AE1013+AF1011+AF1012+AF1013&lt;=15,(AC1011+AC1012+AC1013+AE1011+AE1012+AE1013)*Percapita/30*FI$4,IF(AC1011+AC1012+AC1013+AD1011+AD1012+AD1013+AE1011+AE1012+AE1013+AF1011+AF1012+AF1013&gt;=16,Fixo/30*FI$4+(AC1011+AC1012+AC1013+AD1011+AD1012+AD1013+AE1011+AE1012+AE1013+AF1011+AF1012-16)*Percapita/30*FI$4))))))</f>
        <v>0</v>
      </c>
      <c r="FJ1011" s="177">
        <f>IF(C1011=4,SUM(AG1011+AG1012+AG1013+AI1011+AI1012+AI1013)*Percapita/30*FJ$4+(AH1011+AH1012+AH1013+AJ1011+AJ1012+AJ1013)*Cadeirante/30*FJ$4,IF(C1011=3,IF(AG1014+AI1014=10,Fixo/30*FJ$4+(AG1011+AG1012+AG1013+AI1011+AI1012+AI1013)*Percapita/30*FJ$4+(AH1014+AJ1014)*Cadeirante/30*FJ$4,IF(AG1014+AI1014&lt;=9,(AG1014+AI1014)*Crechee/30*FJ$4)+(AH1014+AJ1014)*Cadeirante/30*FJ$4+(AG1011+AG1012+AG1013+AI1011+AI1012+AI1013)*Percapita/30*FJ$4)+IF(AG1014+AI1014&gt;=11,Fixo/30*FJ$4+(AG1014+AI1014-10)*Crechee/30*FJ$4,0),IF(C1011=2,IF(AH1011+AH1012+AH1013+AH1014+AJ1011+AJ1012+AJ1013+AJ1014=1,Cadeirante/30*FJ$4,IF(AH1011+AH1012+AH1013+AH1014+AJ1011+AJ1012+AJ1013+AJ1014=2,Fixo/30*FJ$4,IF(AH1011+AH1012+AH1013+AH1014+AJ1011+AJ1012+AJ1013+AJ1014&gt;2,Fixo/30*FJ$4+(AH1011+AH1012+AH1013+AH1014+AJ1011+AJ1012+AJ1013+AJ1014-2)*Cadeirante/30*FJ$4)))+(AG1011+AG1012+AG1013+AI1011+AI1012+AI1013)*Percapita/30*FJ$4+(AG1014+AI1014)*Crechee/30*FJ$4,IF(C1011=1,IF(AG1011+AG1012+AG1013+AH1011+AH1012+AH1013+AI1011+AI1012+AI1013+AJ1011+AJ1012+AJ1013&lt;=15,(AG1011+AG1012+AG1013+AI1011+AI1012+AI1013)*Percapita/30*FJ$4,IF(AG1011+AG1012+AG1013+AH1011+AH1012+AH1013+AI1011+AI1012+AI1013+AJ1011+AJ1012+AJ1013&gt;=16,Fixo/30*FJ$4+(AG1011+AG1012+AG1013+AH1011+AH1012+AH1013+AI1011+AI1012+AI1013+AJ1011+AJ1012-16)*Percapita/30*FJ$4))))))</f>
        <v>0</v>
      </c>
      <c r="FK1011" s="177">
        <f>IF(C1011=4,SUM(AK1011+AK1012+AK1013+AM1011+AM1012+AM1013)*Percapita/30*FK$4+(AL1011+AL1012+AL1013+AN1011+AN1012+AN1013)*Cadeirante/30*FK$4,IF(C1011=3,IF(AK1014+AM1014=10,Fixo/30*FK$4+(AK1011+AK1012+AK1013+AM1011+AM1012+AM1013)*Percapita/30*FK$4+(AL1014+AN1014)*Cadeirante/30*FK$4,IF(AK1014+AM1014&lt;=9,(AK1014+AM1014)*Crechee/30*FK$4)+(AL1014+AN1014)*Cadeirante/30*FK$4+(AK1011+AK1012+AK1013+AM1011+AM1012+AM1013)*Percapita/30*FK$4)+IF(AK1014+AM1014&gt;=11,Fixo/30*FK$4+(AK1014+AM1014-10)*Crechee/30*FK$4,0),IF(C1011=2,IF(AL1011+AL1012+AL1013+AL1014+AN1011+AN1012+AN1013+AN1014=1,Cadeirante/30*FK$4,IF(AL1011+AL1012+AL1013+AL1014+AN1011+AN1012+AN1013+AN1014=2,Fixo/30*FK$4,IF(AL1011+AL1012+AL1013+AL1014+AN1011+AN1012+AN1013+AN1014&gt;2,Fixo/30*FK$4+(AL1011+AL1012+AL1013+AL1014+AN1011+AN1012+AN1013+AN1014-2)*Cadeirante/30*FK$4)))+(AK1011+AK1012+AK1013+AM1011+AM1012+AM1013)*Percapita/30*FK$4+(AK1014+AM1014)*Crechee/30*FK$4,IF(C1011=1,IF(AK1011+AK1012+AK1013+AL1011+AL1012+AL1013+AM1011+AM1012+AM1013+AN1011+AN1012+AN1013&lt;=15,(AK1011+AK1012+AK1013+AM1011+AM1012+AM1013)*Percapita/30*FK$4,IF(AK1011+AK1012+AK1013+AL1011+AL1012+AL1013+AM1011+AM1012+AM1013+AN1011+AN1012+AN1013&gt;=16,Fixo/30*FK$4+(AK1011+AK1012+AK1013+AL1011+AL1012+AL1013+AM1011+AM1012+AM1013+AN1011+AN1012-16)*Percapita/30*FK$4))))))</f>
        <v>0</v>
      </c>
      <c r="FL1011" s="177">
        <f>IF(C1011=4,SUM(AO1011+AO1012+AO1013+AQ1011+AQ1012+AQ1013)*Percapita/30*FL$4+(AP1011+AP1012+AP1013+AR1011+AR1012+AR1013)*Cadeirante/30*FL$4,IF(C1011=3,IF(AO1014+AQ1014=10,Fixo/30*FL$4+(AO1011+AO1012+AO1013+AQ1011+AQ1012+AQ1013)*Percapita/30*FL$4+(AP1014+AR1014)*Cadeirante/30*FL$4,IF(AO1014+AQ1014&lt;=9,(AO1014+AQ1014)*Crechee/30*FL$4)+(AP1014+AR1014)*Cadeirante/30*FL$4+(AO1011+AO1012+AO1013+AQ1011+AQ1012+AQ1013)*Percapita/30*FL$4)+IF(AO1014+AQ1014&gt;=11,Fixo/30*FL$4+(AO1014+AQ1014-10)*Crechee/30*FL$4,0),IF(C1011=2,IF(AP1011+AP1012+AP1013+AP1014+AR1011+AR1012+AR1013+AR1014=1,Cadeirante/30*FL$4,IF(AP1011+AP1012+AP1013+AP1014+AR1011+AR1012+AR1013+AR1014=2,Fixo/30*FL$4,IF(AP1011+AP1012+AP1013+AP1014+AR1011+AR1012+AR1013+AR1014&gt;2,Fixo/30*FL$4+(AP1011+AP1012+AP1013+AP1014+AR1011+AR1012+AR1013+AR1014-2)*Cadeirante/30*FL$4)))+(AO1011+AO1012+AO1013+AQ1011+AQ1012+AQ1013)*Percapita/30*FL$4+(AO1014+AQ1014)*Crechee/30*FL$4,IF(C1011=1,IF(AO1011+AO1012+AO1013+AP1011+AP1012+AP1013+AQ1011+AQ1012+AQ1013+AR1011+AR1012+AR1013&lt;=15,(AO1011+AO1012+AO1013+AQ1011+AQ1012+AQ1013)*Percapita/30*FL$4,IF(AO1011+AO1012+AO1013+AP1011+AP1012+AP1013+AQ1011+AQ1012+AQ1013+AR1011+AR1012+AR1013&gt;=16,Fixo/30*FL$4+(AO1011+AO1012+AO1013+AP1011+AP1012+AP1013+AQ1011+AQ1012+AQ1013+AR1011+AR1012-16)*Percapita/30*FL$4))))))</f>
        <v>0</v>
      </c>
      <c r="FM1011" s="177">
        <f>IF(C1011=4,SUM(AS1011+AS1012+AS1013+AU1011+AU1012+AU1013)*Percapita/30*FM$4+(AT1011+AT1012+AT1013+AV1011+AV1012+AV1013)*Cadeirante/30*FM$4,IF(C1011=3,IF(AS1014+AU1014=10,Fixo/30*FM$4+(AS1011+AS1012+AS1013+AU1011+AU1012+AU1013)*Percapita/30*FM$4+(AT1014+AV1014)*Cadeirante/30*FM$4,IF(AS1014+AU1014&lt;=9,(AS1014+AU1014)*Crechee/30*FM$4)+(AT1014+AV1014)*Cadeirante/30*FM$4+(AS1011+AS1012+AS1013+AU1011+AU1012+AU1013)*Percapita/30*FM$4)+IF(AS1014+AU1014&gt;=11,Fixo/30*FM$4+(AS1014+AU1014-10)*Crechee/30*FM$4,0),IF(C1011=2,IF(AT1011+AT1012+AT1013+AT1014+AV1011+AV1012+AV1013+AV1014=1,Cadeirante/30*FM$4,IF(AT1011+AT1012+AT1013+AT1014+AV1011+AV1012+AV1013+AV1014=2,Fixo/30*FM$4,IF(AT1011+AT1012+AT1013+AT1014+AV1011+AV1012+AV1013+AV1014&gt;2,Fixo/30*FM$4+(AT1011+AT1012+AT1013+AT1014+AV1011+AV1012+AV1013+AV1014-2)*Cadeirante/30*FM$4)))+(AS1011+AS1012+AS1013+AU1011+AU1012+AU1013)*Percapita/30*FM$4+(AS1014+AU1014)*Crechee/30*FM$4,IF(C1011=1,IF(AS1011+AS1012+AS1013+AT1011+AT1012+AT1013+AU1011+AU1012+AU1013+AV1011+AV1012+AV1013&lt;=15,(AS1011+AS1012+AS1013+AU1011+AU1012+AU1013)*Percapita/30*FM$4,IF(AS1011+AS1012+AS1013+AT1011+AT1012+AT1013+AU1011+AU1012+AU1013+AV1011+AV1012+AV1013&gt;=16,Fixo/30*FM$4+(AS1011+AS1012+AS1013+AT1011+AT1012+AT1013+AU1011+AU1012+AU1013+AV1011+AV1012-16)*Percapita/30*FM$4))))))</f>
        <v>0</v>
      </c>
      <c r="FN1011" s="177">
        <f>IF(C1011=4,SUM(AW1011+AW1012+AW1013+AY1011+AY1012+AY1013)*Percapita/30*FN$4+(AX1011+AX1012+AX1013+AZ1011+AZ1012+AZ1013)*Cadeirante/30*FN$4,IF(C1011=3,IF(AW1014+AY1014=10,Fixo/30*FN$4+(AW1011+AW1012+AW1013+AY1011+AY1012+AY1013)*Percapita/30*FN$4+(AX1014+AZ1014)*Cadeirante/30*FN$4,IF(AW1014+AY1014&lt;=9,(AW1014+AY1014)*Crechee/30*FN$4)+(AX1014+AZ1014)*Cadeirante/30*FN$4+(AW1011+AW1012+AW1013+AY1011+AY1012+AY1013)*Percapita/30*FN$4)+IF(AW1014+AY1014&gt;=11,Fixo/30*FN$4+(AW1014+AY1014-10)*Crechee/30*FN$4,0),IF(C1011=2,IF(AX1011+AX1012+AX1013+AX1014+AZ1011+AZ1012+AZ1013+AZ1014=1,Cadeirante/30*FN$4,IF(AX1011+AX1012+AX1013+AX1014+AZ1011+AZ1012+AZ1013+AZ1014=2,Fixo/30*FN$4,IF(AX1011+AX1012+AX1013+AX1014+AZ1011+AZ1012+AZ1013+AZ1014&gt;2,Fixo/30*FN$4+(AX1011+AX1012+AX1013+AX1014+AZ1011+AZ1012+AZ1013+AZ1014-2)*Cadeirante/30*FN$4)))+(AW1011+AW1012+AW1013+AY1011+AY1012+AY1013)*Percapita/30*FN$4+(AW1014+AY1014)*Crechee/30*FN$4,IF(C1011=1,IF(AW1011+AW1012+AW1013+AX1011+AX1012+AX1013+AY1011+AY1012+AY1013+AZ1011+AZ1012+AZ1013&lt;=15,(AW1011+AW1012+AW1013+AY1011+AY1012+AY1013)*Percapita/30*FN$4,IF(AW1011+AW1012+AW1013+AX1011+AX1012+AX1013+AY1011+AY1012+AY1013+AZ1011+AZ1012+AZ1013&gt;=16,Fixo/30*FN$4+(AW1011+AW1012+AW1013+AX1011+AX1012+AX1013+AY1011+AY1012+AY1013+AZ1011+AZ1012-16)*Percapita/30*FN$4))))))</f>
        <v>0</v>
      </c>
      <c r="FO1011" s="177">
        <f>IF(C1011=4,SUM(BA1011+BA1012+BA1013+BC1011+BC1012+BC1013)*Percapita/30*FO$4+(BB1011+BB1012+BB1013+BD1011+BD1012+BD1013)*Cadeirante/30*FO$4,IF(C1011=3,IF(BA1014+BC1014=10,Fixo/30*FO$4+(BA1011+BA1012+BA1013+BC1011+BC1012+BC1013)*Percapita/30*FO$4+(BB1014+BD1014)*Cadeirante/30*FO$4,IF(BA1014+BC1014&lt;=9,(BA1014+BC1014)*Crechee/30*FO$4)+(BB1014+BD1014)*Cadeirante/30*FO$4+(BA1011+BA1012+BA1013+BC1011+BC1012+BC1013)*Percapita/30*FO$4)+IF(BA1014+BC1014&gt;=11,Fixo/30*FO$4+(BA1014+BC1014-10)*Crechee/30*FO$4,0),IF(C1011=2,IF(BB1011+BB1012+BB1013+BB1014+BD1011+BD1012+BD1013+BD1014=1,Cadeirante/30*FO$4,IF(BB1011+BB1012+BB1013+BB1014+BD1011+BD1012+BD1013+BD1014=2,Fixo/30*FO$4,IF(BB1011+BB1012+BB1013+BB1014+BD1011+BD1012+BD1013+BD1014&gt;2,Fixo/30*FO$4+(BB1011+BB1012+BB1013+BB1014+BD1011+BD1012+BD1013+BD1014-2)*Cadeirante/30*FO$4)))+(BA1011+BA1012+BA1013+BC1011+BC1012+BC1013)*Percapita/30*FO$4+(BA1014+BC1014)*Crechee/30*FO$4,IF(C1011=1,IF(BA1011+BA1012+BA1013+BB1011+BB1012+BB1013+BC1011+BC1012+BC1013+BD1011+BD1012+BD1013&lt;=15,(BA1011+BA1012+BA1013+BC1011+BC1012+BC1013)*Percapita/30*FO$4,IF(BA1011+BA1012+BA1013+BB1011+BB1012+BB1013+BC1011+BC1012+BC1013+BD1011+BD1012+BD1013&gt;=16,Fixo/30*FO$4+(BA1011+BA1012+BA1013+BB1011+BB1012+BB1013+BC1011+BC1012+BC1013+BD1011+BD1012-16)*Percapita/30*FO$4))))))</f>
        <v>0</v>
      </c>
      <c r="FP1011" s="177">
        <f>IF(C1011=4,SUM(BE1011+BE1012+BE1013+BG1011+BG1012+BG1013)*Percapita/30*FP$4+(BF1011+BF1012+BF1013+BH1011+BH1012+BH1013)*Cadeirante/30*FP$4,IF(C1011=3,IF(BE1014+BG1014=10,Fixo/30*FP$4+(BE1011+BE1012+BE1013+BG1011+BG1012+BG1013)*Percapita/30*FP$4+(BF1014+BH1014)*Cadeirante/30*FP$4,IF(BE1014+BG1014&lt;=9,(BE1014+BG1014)*Crechee/30*FP$4)+(BF1014+BH1014)*Cadeirante/30*FP$4+(BE1011+BE1012+BE1013+BG1011+BG1012+BG1013)*Percapita/30*FP$4)+IF(BE1014+BG1014&gt;=11,Fixo/30*FP$4+(BE1014+BG1014-10)*Crechee/30*FP$4,0),IF(C1011=2,IF(BF1011+BF1012+BF1013+BF1014+BH1011+BH1012+BH1013+BH1014=1,Cadeirante/30*FP$4,IF(BF1011+BF1012+BF1013+BF1014+BH1011+BH1012+BH1013+BH1014=2,Fixo/30*FP$4,IF(BF1011+BF1012+BF1013+BF1014+BH1011+BH1012+BH1013+BH1014&gt;2,Fixo/30*FP$4+(BF1011+BF1012+BF1013+BF1014+BH1011+BH1012+BH1013+BH1014-2)*Cadeirante/30*FP$4)))+(BE1011+BE1012+BE1013+BG1011+BG1012+BG1013)*Percapita/30*FP$4+(BE1014+BG1014)*Crechee/30*FP$4,IF(C1011=1,IF(BE1011+BE1012+BE1013+BF1011+BF1012+BF1013+BG1011+BG1012+BG1013+BH1011+BH1012+BH1013&lt;=15,(BE1011+BE1012+BE1013+BG1011+BG1012+BG1013)*Percapita/30*FP$4,IF(BE1011+BE1012+BE1013+BF1011+BF1012+BF1013+BG1011+BG1012+BG1013+BH1011+BH1012+BH1013&gt;=16,Fixo/30*FP$4+(BE1011+BE1012+BE1013+BF1011+BF1012+BF1013+BG1011+BG1012+BG1013+BH1011+BH1012-16)*Percapita/30*FP$4))))))</f>
        <v>0</v>
      </c>
      <c r="FQ1011" s="177">
        <f>IF(C1011=4,SUM(BI1011+BI1012+BI1013+BK1011+BK1012+BK1013)*Percapita/30*FQ$4+(BJ1011+BJ1012+BJ1013+BL1011+BL1012+BL1013)*Cadeirante/30*FQ$4,IF(C1011=3,IF(BI1014+BK1014=10,Fixo/30*FQ$4+(BI1011+BI1012+BI1013+BK1011+BK1012+BK1013)*Percapita/30*FQ$4+(BJ1014+BL1014)*Cadeirante/30*FQ$4,IF(BI1014+BK1014&lt;=9,(BI1014+BK1014)*Crechee/30*FQ$4)+(BJ1014+BL1014)*Cadeirante/30*FQ$4+(BI1011+BI1012+BI1013+BK1011+BK1012+BK1013)*Percapita/30*FQ$4)+IF(BI1014+BK1014&gt;=11,Fixo/30*FQ$4+(BI1014+BK1014-10)*Crechee/30*FQ$4,0),IF(C1011=2,IF(BJ1011+BJ1012+BJ1013+BJ1014+BL1011+BL1012+BL1013+BL1014=1,Cadeirante/30*FQ$4,IF(BJ1011+BJ1012+BJ1013+BJ1014+BL1011+BL1012+BL1013+BL1014=2,Fixo/30*FQ$4,IF(BJ1011+BJ1012+BJ1013+BJ1014+BL1011+BL1012+BL1013+BL1014&gt;2,Fixo/30*FQ$4+(BJ1011+BJ1012+BJ1013+BJ1014+BL1011+BL1012+BL1013+BL1014-2)*Cadeirante/30*FQ$4)))+(BI1011+BI1012+BI1013+BK1011+BK1012+BK1013)*Percapita/30*FQ$4+(BI1014+BK1014)*Crechee/30*FQ$4,IF(C1011=1,IF(BI1011+BI1012+BI1013+BJ1011+BJ1012+BJ1013+BK1011+BK1012+BK1013+BL1011+BL1012+BL1013&lt;=15,(BI1011+BI1012+BI1013+BK1011+BK1012+BK1013)*Percapita/30*FQ$4,IF(BI1011+BI1012+BI1013+BJ1011+BJ1012+BJ1013+BK1011+BK1012+BK1013+BL1011+BL1012+BL1013&gt;=16,Fixo/30*FQ$4+(BI1011+BI1012+BI1013+BJ1011+BJ1012+BJ1013+BK1011+BK1012+BK1013+BL1011+BL1012-16)*Percapita/30*FQ$4))))))</f>
        <v>0</v>
      </c>
      <c r="FR1011" s="177">
        <f>IF(C1011=4,SUM(BM1011+BM1012+BM1013+BO1011+BO1012+BO1013)*Percapita/30*FR$4+(BN1011+BN1012+BN1013+BP1011+BP1012+BP1013)*Cadeirante/30*FR$4,IF(C1011=3,IF(BM1014+BO1014=10,Fixo/30*FR$4+(BM1011+BM1012+BM1013+BO1011+BO1012+BO1013)*Percapita/30*FR$4+(BN1014+BP1014)*Cadeirante/30*FR$4,IF(BM1014+BO1014&lt;=9,(BM1014+BO1014)*Crechee/30*FR$4)+(BN1014+BP1014)*Cadeirante/30*FR$4+(BM1011+BM1012+BM1013+BO1011+BO1012+BO1013)*Percapita/30*FR$4)+IF(BM1014+BO1014&gt;=11,Fixo/30*FR$4+(BM1014+BO1014-10)*Crechee/30*FR$4,0),IF(C1011=2,IF(BN1011+BN1012+BN1013+BN1014+BP1011+BP1012+BP1013+BP1014=1,Cadeirante/30*FR$4,IF(BN1011+BN1012+BN1013+BN1014+BP1011+BP1012+BP1013+BP1014=2,Fixo/30*FR$4,IF(BN1011+BN1012+BN1013+BN1014+BP1011+BP1012+BP1013+BP1014&gt;2,Fixo/30*FR$4+(BN1011+BN1012+BN1013+BN1014+BP1011+BP1012+BP1013+BP1014-2)*Cadeirante/30*FR$4)))+(BM1011+BM1012+BM1013+BO1011+BO1012+BO1013)*Percapita/30*FR$4+(BM1014+BO1014)*Crechee/30*FR$4,IF(C1011=1,IF(BM1011+BM1012+BM1013+BN1011+BN1012+BN1013+BO1011+BO1012+BO1013+BP1011+BP1012+BP1013&lt;=15,(BM1011+BM1012+BM1013+BO1011+BO1012+BO1013)*Percapita/30*FR$4,IF(BM1011+BM1012+BM1013+BN1011+BN1012+BN1013+BO1011+BO1012+BO1013+BP1011+BP1012+BP1013&gt;=16,Fixo/30*FR$4+(BM1011+BM1012+BM1013+BN1011+BN1012+BN1013+BO1011+BO1012+BO1013+BP1011+BP1012-16)*Percapita/30*FR$4))))))</f>
        <v>0</v>
      </c>
      <c r="FS1011" s="177">
        <f>IF(C1011=4,SUM(BQ1011+BQ1012+BQ1013+BS1011+BS1012+BS1013)*Percapita/30*FS$4+(BR1011+BR1012+BR1013+BT1011+BT1012+BT1013)*Cadeirante/30*FS$4,IF(C1011=3,IF(BQ1014+BS1014=10,Fixo/30*FS$4+(BQ1011+BQ1012+BQ1013+BS1011+BS1012+BS1013)*Percapita/30*FS$4+(BR1014+BT1014)*Cadeirante/30*FS$4,IF(BQ1014+BS1014&lt;=9,(BQ1014+BS1014)*Crechee/30*FS$4)+(BR1014+BT1014)*Cadeirante/30*FS$4+(BQ1011+BQ1012+BQ1013+BS1011+BS1012+BS1013)*Percapita/30*FS$4)+IF(BQ1014+BS1014&gt;=11,Fixo/30*FS$4+(BQ1014+BS1014-10)*Crechee/30*FS$4,0),IF(C1011=2,IF(BR1011+BR1012+BR1013+BR1014+BT1011+BT1012+BT1013+BT1014=1,Cadeirante/30*FS$4,IF(BR1011+BR1012+BR1013+BR1014+BT1011+BT1012+BT1013+BT1014=2,Fixo/30*FS$4,IF(BR1011+BR1012+BR1013+BR1014+BT1011+BT1012+BT1013+BT1014&gt;2,Fixo/30*FS$4+(BR1011+BR1012+BR1013+BR1014+BT1011+BT1012+BT1013+BT1014-2)*Cadeirante/30*FS$4)))+(BQ1011+BQ1012+BQ1013+BS1011+BS1012+BS1013)*Percapita/30*FS$4+(BQ1014+BS1014)*Crechee/30*FS$4,IF(C1011=1,IF(BQ1011+BQ1012+BQ1013+BR1011+BR1012+BR1013+BS1011+BS1012+BS1013+BT1011+BT1012+BT1013&lt;=15,(BQ1011+BQ1012+BQ1013+BS1011+BS1012+BS1013)*Percapita/30*FS$4,IF(BQ1011+BQ1012+BQ1013+BR1011+BR1012+BR1013+BS1011+BS1012+BS1013+BT1011+BT1012+BT1013&gt;=16,Fixo/30*FS$4+(BQ1011+BQ1012+BQ1013+BR1011+BR1012+BR1013+BS1011+BS1012+BS1013+BT1011+BT1012-16)*Percapita/30*FS$4))))))</f>
        <v>0</v>
      </c>
      <c r="FT1011" s="177">
        <f>IF(C1011=4,SUM(BU1011+BU1012+BU1013+BW1011+BW1012+BW1013)*Percapita/30*FT$4+(BV1011+BV1012+BV1013+BX1011+BX1012+BX1013)*Cadeirante/30*FT$4,IF(C1011=3,IF(BU1014+BW1014=10,Fixo/30*FT$4+(BU1011+BU1012+BU1013+BW1011+BW1012+BW1013)*Percapita/30*FT$4+(BV1014+BX1014)*Cadeirante/30*FT$4,IF(BU1014+BW1014&lt;=9,(BU1014+BW1014)*Crechee/30*FT$4)+(BV1014+BX1014)*Cadeirante/30*FT$4+(BU1011+BU1012+BU1013+BW1011+BW1012+BW1013)*Percapita/30*FT$4)+IF(BU1014+BW1014&gt;=11,Fixo/30*FT$4+(BU1014+BW1014-10)*Crechee/30*FT$4,0),IF(C1011=2,IF(BV1011+BV1012+BV1013+BV1014+BX1011+BX1012+BX1013+BX1014=1,Cadeirante/30*FT$4,IF(BV1011+BV1012+BV1013+BV1014+BX1011+BX1012+BX1013+BX1014=2,Fixo/30*FT$4,IF(BV1011+BV1012+BV1013+BV1014+BX1011+BX1012+BX1013+BX1014&gt;2,Fixo/30*FT$4+(BV1011+BV1012+BV1013+BV1014+BX1011+BX1012+BX1013+BX1014-2)*Cadeirante/30*FT$4)))+(BU1011+BU1012+BU1013+BW1011+BW1012+BW1013)*Percapita/30*FT$4+(BU1014+BW1014)*Crechee/30*FT$4,IF(C1011=1,IF(BU1011+BU1012+BU1013+BV1011+BV1012+BV1013+BW1011+BW1012+BW1013+BX1011+BX1012+BX1013&lt;=15,(BU1011+BU1012+BU1013+BW1011+BW1012+BW1013)*Percapita/30*FT$4,IF(BU1011+BU1012+BU1013+BV1011+BV1012+BV1013+BW1011+BW1012+BW1013+BX1011+BX1012+BX1013&gt;=16,Fixo/30*FT$4+(BU1011+BU1012+BU1013+BV1011+BV1012+BV1013+BW1011+BW1012+BW1013+BX1011+BX1012-16)*Percapita/30*FT$4))))))</f>
        <v>0</v>
      </c>
      <c r="FU1011" s="177">
        <f>IF(C1011=4,SUM(BY1011+BY1012+BY1013+CA1011+CA1012+CA1013)*Percapita/30*FU$4+(BZ1011+BZ1012+BZ1013+CB1011+CB1012+CB1013)*Cadeirante/30*FU$4,IF(C1011=3,IF(BY1014+CA1014=10,Fixo/30*FU$4+(BY1011+BY1012+BY1013+CA1011+CA1012+CA1013)*Percapita/30*FU$4+(BZ1014+CB1014)*Cadeirante/30*FU$4,IF(BY1014+CA1014&lt;=9,(BY1014+CA1014)*Crechee/30*FU$4)+(BZ1014+CB1014)*Cadeirante/30*FU$4+(BY1011+BY1012+BY1013+CA1011+CA1012+CA1013)*Percapita/30*FU$4)+IF(BY1014+CA1014&gt;=11,Fixo/30*FU$4+(BY1014+CA1014-10)*Crechee/30*FU$4,0),IF(C1011=2,IF(BZ1011+BZ1012+BZ1013+BZ1014+CB1011+CB1012+CB1013+CB1014=1,Cadeirante/30*FU$4,IF(BZ1011+BZ1012+BZ1013+BZ1014+CB1011+CB1012+CB1013+CB1014=2,Fixo/30*FU$4,IF(BZ1011+BZ1012+BZ1013+BZ1014+CB1011+CB1012+CB1013+CB1014&gt;2,Fixo/30*FU$4+(BZ1011+BZ1012+BZ1013+BZ1014+CB1011+CB1012+CB1013+CB1014-2)*Cadeirante/30*FU$4)))+(BY1011+BY1012+BY1013+CA1011+CA1012+CA1013)*Percapita/30*FU$4+(BY1014+CA1014)*Crechee/30*FU$4,IF(C1011=1,IF(BY1011+BY1012+BY1013+BZ1011+BZ1012+BZ1013+CA1011+CA1012+CA1013+CB1011+CB1012+CB1013&lt;=15,(BY1011+BY1012+BY1013+CA1011+CA1012+CA1013)*Percapita/30*FU$4,IF(BY1011+BY1012+BY1013+BZ1011+BZ1012+BZ1013+CA1011+CA1012+CA1013+CB1011+CB1012+CB1013&gt;=16,Fixo/30*FU$4+(BY1011+BY1012+BY1013+BZ1011+BZ1012+BZ1013+CA1011+CA1012+CA1013+CB1011+CB1012-16)*Percapita/30*FU$4))))))</f>
        <v>0</v>
      </c>
      <c r="FV1011" s="177">
        <f>IF(C1011=4,SUM(CC1011+CC1012+CC1013+CE1011+CE1012+CE1013)*Percapita/30*FV$4+(CD1011+CD1012+CD1013+CF1011+CF1012+CF1013)*Cadeirante/30*FV$4,IF(C1011=3,IF(CC1014+CE1014=10,Fixo/30*FV$4+(CC1011+CC1012+CC1013+CE1011+CE1012+CE1013)*Percapita/30*FV$4+(CD1014+CF1014)*Cadeirante/30*FV$4,IF(CC1014+CE1014&lt;=9,(CC1014+CE1014)*Crechee/30*FV$4)+(CD1014+CF1014)*Cadeirante/30*FV$4+(CC1011+CC1012+CC1013+CE1011+CE1012+CE1013)*Percapita/30*FV$4)+IF(CC1014+CE1014&gt;=11,Fixo/30*FV$4+(CC1014+CE1014-10)*Crechee/30*FV$4,0),IF(C1011=2,IF(CD1011+CD1012+CD1013+CD1014+CF1011+CF1012+CF1013+CF1014=1,Cadeirante/30*FV$4,IF(CD1011+CD1012+CD1013+CD1014+CF1011+CF1012+CF1013+CF1014=2,Fixo/30*FV$4,IF(CD1011+CD1012+CD1013+CD1014+CF1011+CF1012+CF1013+CF1014&gt;2,Fixo/30*FV$4+(CD1011+CD1012+CD1013+CD1014+CF1011+CF1012+CF1013+CF1014-2)*Cadeirante/30*FV$4)))+(CC1011+CC1012+CC1013+CE1011+CE1012+CE1013)*Percapita/30*FV$4+(CC1014+CE1014)*Crechee/30*FV$4,IF(C1011=1,IF(CC1011+CC1012+CC1013+CD1011+CD1012+CD1013+CE1011+CE1012+CE1013+CF1011+CF1012+CF1013&lt;=15,(CC1011+CC1012+CC1013+CE1011+CE1012+CE1013)*Percapita/30*FV$4,IF(CC1011+CC1012+CC1013+CD1011+CD1012+CD1013+CE1011+CE1012+CE1013+CF1011+CF1012+CF1013&gt;=16,Fixo/30*FV$4+(CC1011+CC1012+CC1013+CD1011+CD1012+CD1013+CE1011+CE1012+CE1013+CF1011+CF1012-16)*Percapita/30*FV$4))))))</f>
        <v>0</v>
      </c>
      <c r="FW1011" s="177">
        <f>IF(C1011=4,SUM(CG1011+CG1012+CG1013+CI1011+CI1012+CI1013)*Percapita/30*FW$4+(CH1011+CH1012+CH1013+CJ1011+CJ1012+CJ1013)*Cadeirante/30*FW$4,IF(C1011=3,IF(CG1014+CI1014=10,Fixo/30*FW$4+(CG1011+CG1012+CG1013+CI1011+CI1012+CI1013)*Percapita/30*FW$4+(CH1014+CJ1014)*Cadeirante/30*FW$4,IF(CG1014+CI1014&lt;=9,(CG1014+CI1014)*Crechee/30*FW$4)+(CH1014+CJ1014)*Cadeirante/30*FW$4+(CG1011+CG1012+CG1013+CI1011+CI1012+CI1013)*Percapita/30*FW$4)+IF(CG1014+CI1014&gt;=11,Fixo/30*FW$4+(CG1014+CI1014-10)*Crechee/30*FW$4,0),IF(C1011=2,IF(CH1011+CH1012+CH1013+CH1014+CJ1011+CJ1012+CJ1013+CJ1014=1,Cadeirante/30*FW$4,IF(CH1011+CH1012+CH1013+CH1014+CJ1011+CJ1012+CJ1013+CJ1014=2,Fixo/30*FW$4,IF(CH1011+CH1012+CH1013+CH1014+CJ1011+CJ1012+CJ1013+CJ1014&gt;2,Fixo/30*FW$4+(CH1011+CH1012+CH1013+CH1014+CJ1011+CJ1012+CJ1013+CJ1014-2)*Cadeirante/30*FW$4)))+(CG1011+CG1012+CG1013+CI1011+CI1012+CI1013)*Percapita/30*FW$4+(CG1014+CI1014)*Crechee/30*FW$4,IF(C1011=1,IF(CG1011+CG1012+CG1013+CH1011+CH1012+CH1013+CI1011+CI1012+CI1013+CJ1011+CJ1012+CJ1013&lt;=15,(CG1011+CG1012+CG1013+CI1011+CI1012+CI1013)*Percapita/30*FW$4,IF(CG1011+CG1012+CG1013+CH1011+CH1012+CH1013+CI1011+CI1012+CI1013+CJ1011+CJ1012+CJ1013&gt;=16,Fixo/30*FW$4+(CG1011+CG1012+CG1013+CH1011+CH1012+CH1013+CI1011+CI1012+CI1013+CJ1011+CJ1012-16)*Percapita/30*FW$4))))))</f>
        <v>0</v>
      </c>
      <c r="FX1011" s="177">
        <f>IF(C1011=4,SUM(CK1011+CK1012+CK1013+CM1011+CM1012+CM1013)*Percapita/30*FX$4+(CL1011+CL1012+CL1013+CN1011+CN1012+CN1013)*Cadeirante/30*FX$4,IF(C1011=3,IF(CK1014+CM1014=10,Fixo/30*FX$4+(CK1011+CK1012+CK1013+CM1011+CM1012+CM1013)*Percapita/30*FX$4+(CL1014+CN1014)*Cadeirante/30*FX$4,IF(CK1014+CM1014&lt;=9,(CK1014+CM1014)*Crechee/30*FX$4)+(CL1014+CN1014)*Cadeirante/30*FX$4+(CK1011+CK1012+CK1013+CM1011+CM1012+CM1013)*Percapita/30*FX$4)+IF(CK1014+CM1014&gt;=11,Fixo/30*FX$4+(CK1014+CM1014-10)*Crechee/30*FX$4,0),IF(C1011=2,IF(CL1011+CL1012+CL1013+CL1014+CN1011+CN1012+CN1013+CN1014=1,Cadeirante/30*FX$4,IF(CL1011+CL1012+CL1013+CL1014+CN1011+CN1012+CN1013+CN1014=2,Fixo/30*FX$4,IF(CL1011+CL1012+CL1013+CL1014+CN1011+CN1012+CN1013+CN1014&gt;2,Fixo/30*FX$4+(CL1011+CL1012+CL1013+CL1014+CN1011+CN1012+CN1013+CN1014-2)*Cadeirante/30*FX$4)))+(CK1011+CK1012+CK1013+CM1011+CM1012+CM1013)*Percapita/30*FX$4+(CK1014+CM1014)*Crechee/30*FX$4,IF(C1011=1,IF(CK1011+CK1012+CK1013+CL1011+CL1012+CL1013+CM1011+CM1012+CM1013+CN1011+CN1012+CN1013&lt;=15,(CK1011+CK1012+CK1013+CM1011+CM1012+CM1013)*Percapita/30*FX$4,IF(CK1011+CK1012+CK1013+CL1011+CL1012+CL1013+CM1011+CM1012+CM1013+CN1011+CN1012+CN1013&gt;=16,Fixo/30*FX$4+(CK1011+CK1012+CK1013+CL1011+CL1012+CL1013+CM1011+CM1012+CM1013+CN1011+CN1012-16)*Percapita/30*FX$4))))))</f>
        <v>0</v>
      </c>
      <c r="FY1011" s="177">
        <f>IF(C1011=4,SUM(CO1011+CO1012+CO1013+CQ1011+CQ1012+CQ1013)*Percapita/30*FY$4+(CP1011+CP1012+CP1013+CR1011+CR1012+CR1013)*Cadeirante/30*FY$4,IF(C1011=3,IF(CO1014+CQ1014=10,Fixo/30*FY$4+(CO1011+CO1012+CO1013+CQ1011+CQ1012+CQ1013)*Percapita/30*FY$4+(CP1014+CR1014)*Cadeirante/30*FY$4,IF(CO1014+CQ1014&lt;=9,(CO1014+CQ1014)*Crechee/30*FY$4)+(CP1014+CR1014)*Cadeirante/30*FY$4+(CO1011+CO1012+CO1013+CQ1011+CQ1012+CQ1013)*Percapita/30*FY$4)+IF(CO1014+CQ1014&gt;=11,Fixo/30*FY$4+(CO1014+CQ1014-10)*Crechee/30*FY$4,0),IF(C1011=2,IF(CP1011+CP1012+CP1013+CP1014+CR1011+CR1012+CR1013+CR1014=1,Cadeirante/30*FY$4,IF(CP1011+CP1012+CP1013+CP1014+CR1011+CR1012+CR1013+CR1014=2,Fixo/30*FY$4,IF(CP1011+CP1012+CP1013+CP1014+CR1011+CR1012+CR1013+CR1014&gt;2,Fixo/30*FY$4+(CP1011+CP1012+CP1013+CP1014+CR1011+CR1012+CR1013+CR1014-2)*Cadeirante/30*FY$4)))+(CO1011+CO1012+CO1013+CQ1011+CQ1012+CQ1013)*Percapita/30*FY$4+(CO1014+CQ1014)*Crechee/30*FY$4,IF(C1011=1,IF(CO1011+CO1012+CO1013+CP1011+CP1012+CP1013+CQ1011+CQ1012+CQ1013+CR1011+CR1012+CR1013&lt;=15,(CO1011+CO1012+CO1013+CQ1011+CQ1012+CQ1013)*Percapita/30*FY$4,IF(CO1011+CO1012+CO1013+CP1011+CP1012+CP1013+CQ1011+CQ1012+CQ1013+CR1011+CR1012+CR1013&gt;=16,Fixo/30*FY$4+(CO1011+CO1012+CO1013+CP1011+CP1012+CP1013+CQ1011+CQ1012+CQ1013+CR1011+CR1012-16)*Percapita/30*FY$4))))))</f>
        <v>0</v>
      </c>
      <c r="FZ1011" s="177">
        <f>IF(C1011=4,SUM(CS1011+CS1012+CS1013+CU1011+CU1012+CU1013)*Percapita/30*FZ$4+(CT1011+CT1012+CT1013+CV1011+CV1012+CV1013)*Cadeirante/30*FZ$4,IF(C1011=3,IF(CS1014+CU1014=10,Fixo/30*FZ$4+(CS1011+CS1012+CS1013+CU1011+CU1012+CU1013)*Percapita/30*FZ$4+(CT1014+CV1014)*Cadeirante/30*FZ$4,IF(CS1014+CU1014&lt;=9,(CS1014+CU1014)*Crechee/30*FZ$4)+(CT1014+CV1014)*Cadeirante/30*FZ$4+(CS1011+CS1012+CS1013+CU1011+CU1012+CU1013)*Percapita/30*FZ$4)+IF(CS1014+CU1014&gt;=11,Fixo/30*FZ$4+(CS1014+CU1014-10)*Crechee/30*FZ$4,0),IF(C1011=2,IF(CT1011+CT1012+CT1013+CT1014+CV1011+CV1012+CV1013+CV1014=1,Cadeirante/30*FZ$4,IF(CT1011+CT1012+CT1013+CT1014+CV1011+CV1012+CV1013+CV1014=2,Fixo/30*FZ$4,IF(CT1011+CT1012+CT1013+CT1014+CV1011+CV1012+CV1013+CV1014&gt;2,Fixo/30*FZ$4+(CT1011+CT1012+CT1013+CT1014+CV1011+CV1012+CV1013+CV1014-2)*Cadeirante/30*FZ$4)))+(CS1011+CS1012+CS1013+CU1011+CU1012+CU1013)*Percapita/30*FZ$4+(CS1014+CU1014)*Crechee/30*FZ$4,IF(C1011=1,IF(CS1011+CS1012+CS1013+CT1011+CT1012+CT1013+CU1011+CU1012+CU1013+CV1011+CV1012+CV1013&lt;=15,(CS1011+CS1012+CS1013+CU1011+CU1012+CU1013)*Percapita/30*FZ$4,IF(CS1011+CS1012+CS1013+CT1011+CT1012+CT1013+CU1011+CU1012+CU1013+CV1011+CV1012+CV1013&gt;=16,Fixo/30*FZ$4+(CS1011+CS1012+CS1013+CT1011+CT1012+CT1013+CU1011+CU1012+CU1013+CV1011+CV1012-16)*Percapita/30*FZ$4))))))</f>
        <v>0</v>
      </c>
      <c r="GA1011" s="177">
        <f>IF(C1011=4,SUM(CW1011+CW1012+CW1013+CY1011+CY1012+CY1013)*Percapita/30*GA$4+(CX1011+CX1012+CX1013+CZ1011+CZ1012+CZ1013)*Cadeirante/30*GA$4,IF(C1011=3,IF(CW1014+CY1014=10,Fixo/30*GA$4+(CW1011+CW1012+CW1013+CY1011+CY1012+CY1013)*Percapita/30*GA$4+(CX1014+CZ1014)*Cadeirante/30*GA$4,IF(CW1014+CY1014&lt;=9,(CW1014+CY1014)*Crechee/30*GA$4)+(CX1014+CZ1014)*Cadeirante/30*GA$4+(CW1011+CW1012+CW1013+CY1011+CY1012+CY1013)*Percapita/30*GA$4)+IF(CW1014+CY1014&gt;=11,Fixo/30*GA$4+(CW1014+CY1014-10)*Crechee/30*GA$4,0),IF(C1011=2,IF(CX1011+CX1012+CX1013+CX1014+CZ1011+CZ1012+CZ1013+CZ1014=1,Cadeirante/30*GA$4,IF(CX1011+CX1012+CX1013+CX1014+CZ1011+CZ1012+CZ1013+CZ1014=2,Fixo/30*GA$4,IF(CX1011+CX1012+CX1013+CX1014+CZ1011+CZ1012+CZ1013+CZ1014&gt;2,Fixo/30*GA$4+(CX1011+CX1012+CX1013+CX1014+CZ1011+CZ1012+CZ1013+CZ1014-2)*Cadeirante/30*GA$4)))+(CW1011+CW1012+CW1013+CY1011+CY1012+CY1013)*Percapita/30*GA$4+(CW1014+CY1014)*Crechee/30*GA$4,IF(C1011=1,IF(CW1011+CW1012+CW1013+CX1011+CX1012+CX1013+CY1011+CY1012+CY1013+CZ1011+CZ1012+CZ1013&lt;=15,(CW1011+CW1012+CW1013+CY1011+CY1012+CY1013)*Percapita/30*GA$4,IF(CW1011+CW1012+CW1013+CX1011+CX1012+CX1013+CY1011+CY1012+CY1013+CZ1011+CZ1012+CZ1013&gt;=16,Fixo/30*GA$4+(CW1011+CW1012+CW1013+CX1011+CX1012+CX1013+CY1011+CY1012+CY1013+CZ1011+CZ1012-16)*Percapita/30*GA$4))))))</f>
        <v>0</v>
      </c>
      <c r="GB1011" s="177">
        <f>IF(C1011=4,SUM(DA1011+DA1012+DA1013+DC1011+DC1012+DC1013)*Percapita/30*GB$4+(DB1011+DB1012+DB1013+DD1011+DD1012+DD1013)*Cadeirante/30*GB$4,IF(C1011=3,IF(DA1014+DC1014=10,Fixo/30*GB$4+(DA1011+DA1012+DA1013+DC1011+DC1012+DC1013)*Percapita/30*GB$4+(DB1014+DD1014)*Cadeirante/30*GB$4,IF(DA1014+DC1014&lt;=9,(DA1014+DC1014)*Crechee/30*GB$4)+(DB1014+DD1014)*Cadeirante/30*GB$4+(DA1011+DA1012+DA1013+DC1011+DC1012+DC1013)*Percapita/30*GB$4)+IF(DA1014+DC1014&gt;=11,Fixo/30*GB$4+(DA1014+DC1014-10)*Crechee/30*GB$4,0),IF(C1011=2,IF(DB1011+DB1012+DB1013+DB1014+DD1011+DD1012+DD1013+DD1014=1,Cadeirante/30*GB$4,IF(DB1011+DB1012+DB1013+DB1014+DD1011+DD1012+DD1013+DD1014=2,Fixo/30*GB$4,IF(DB1011+DB1012+DB1013+DB1014+DD1011+DD1012+DD1013+DD1014&gt;2,Fixo/30*GB$4+(DB1011+DB1012+DB1013+DB1014+DD1011+DD1012+DD1013+DD1014-2)*Cadeirante/30*GB$4)))+(DA1011+DA1012+DA1013+DC1011+DC1012+DC1013)*Percapita/30*GB$4+(DA1014+DC1014)*Crechee/30*GB$4,IF(C1011=1,IF(DA1011+DA1012+DA1013+DB1011+DB1012+DB1013+DC1011+DC1012+DC1013+DD1011+DD1012+DD1013&lt;=15,(DA1011+DA1012+DA1013+DC1011+DC1012+DC1013)*Percapita/30*GB$4,IF(DA1011+DA1012+DA1013+DB1011+DB1012+DB1013+DC1011+DC1012+DC1013+DD1011+DD1012+DD1013&gt;=16,Fixo/30*GB$4+(DA1011+DA1012+DA1013+DB1011+DB1012+DB1013+DC1011+DC1012+DC1013+DD1011+DD1012-16)*Percapita/30*GB$4))))))</f>
        <v>0</v>
      </c>
      <c r="GC1011" s="177">
        <f>IF(C1011=4,SUM(DE1011+DE1012+DE1013+DG1011+DG1012+DG1013)*Percapita/30*GC$4+(DF1011+DF1012+DF1013+DH1011+DH1012+DH1013)*Cadeirante/30*GC$4,IF(C1011=3,IF(DE1014+DG1014=10,Fixo/30*GC$4+(DE1011+DE1012+DE1013+DG1011+DG1012+DG1013)*Percapita/30*GC$4+(DF1014+DH1014)*Cadeirante/30*GC$4,IF(DE1014+DG1014&lt;=9,(DE1014+DG1014)*Crechee/30*GC$4)+(DF1014+DH1014)*Cadeirante/30*GC$4+(DE1011+DE1012+DE1013+DG1011+DG1012+DG1013)*Percapita/30*GC$4)+IF(DE1014+DG1014&gt;=11,Fixo/30*GC$4+(DE1014+DG1014-10)*Crechee/30*GC$4,0),IF(C1011=2,IF(DF1011+DF1012+DF1013+DF1014+DH1011+DH1012+DH1013+DH1014=1,Cadeirante/30*GC$4,IF(DF1011+DF1012+DF1013+DF1014+DH1011+DH1012+DH1013+DH1014=2,Fixo/30*GC$4,IF(DF1011+DF1012+DF1013+DF1014+DH1011+DH1012+DH1013+DH1014&gt;2,Fixo/30*GC$4+(DF1011+DF1012+DF1013+DF1014+DH1011+DH1012+DH1013+DH1014-2)*Cadeirante/30*GC$4)))+(DE1011+DE1012+DE1013+DG1011+DG1012+DG1013)*Percapita/30*GC$4+(DE1014+DG1014)*Crechee/30*GC$4,IF(C1011=1,IF(DE1011+DE1012+DE1013+DF1011+DF1012+DF1013+DG1011+DG1012+DG1013+DH1011+DH1012+DH1013&lt;=15,(DE1011+DE1012+DE1013+DG1011+DG1012+DG1013)*Percapita/30*GC$4,IF(DE1011+DE1012+DE1013+DF1011+DF1012+DF1013+DG1011+DG1012+DG1013+DH1011+DH1012+DH1013&gt;=16,Fixo/30*GC$4+(DE1011+DE1012+DE1013+DF1011+DF1012+DF1013+DG1011+DG1012+DG1013+DH1011+DH1012-16)*Percapita/30*GC$4))))))</f>
        <v>0</v>
      </c>
      <c r="GD1011" s="177">
        <f>IF(C1011=4,SUM(DI1011+DI1012+DI1013+DK1011+DK1012+DK1013)*Percapita/30*GD$4+(DJ1011+DJ1012+DJ1013+DL1011+DL1012+DL1013)*Cadeirante/30*GD$4,IF(C1011=3,IF(DI1014+DK1014=10,Fixo/30*GD$4+(DI1011+DI1012+DI1013+DK1011+DK1012+DK1013)*Percapita/30*GD$4+(DJ1014+DL1014)*Cadeirante/30*GD$4,IF(DI1014+DK1014&lt;=9,(DI1014+DK1014)*Crechee/30*GD$4)+(DJ1014+DL1014)*Cadeirante/30*GD$4+(DI1011+DI1012+DI1013+DK1011+DK1012+DK1013)*Percapita/30*GD$4)+IF(DI1014+DK1014&gt;=11,Fixo/30*GD$4+(DI1014+DK1014-10)*Crechee/30*GD$4,0),IF(C1011=2,IF(DJ1011+DJ1012+DJ1013+DJ1014+DL1011+DL1012+DL1013+DL1014=1,Cadeirante/30*GD$4,IF(DJ1011+DJ1012+DJ1013+DJ1014+DL1011+DL1012+DL1013+DL1014=2,Fixo/30*GD$4,IF(DJ1011+DJ1012+DJ1013+DJ1014+DL1011+DL1012+DL1013+DL1014&gt;2,Fixo/30*GD$4+(DJ1011+DJ1012+DJ1013+DJ1014+DL1011+DL1012+DL1013+DL1014-2)*Cadeirante/30*GD$4)))+(DI1011+DI1012+DI1013+DK1011+DK1012+DK1013)*Percapita/30*GD$4+(DI1014+DK1014)*Crechee/30*GD$4,IF(C1011=1,IF(DI1011+DI1012+DI1013+DJ1011+DJ1012+DJ1013+DK1011+DK1012+DK1013+DL1011+DL1012+DL1013&lt;=15,(DI1011+DI1012+DI1013+DK1011+DK1012+DK1013)*Percapita/30*GD$4,IF(DI1011+DI1012+DI1013+DJ1011+DJ1012+DJ1013+DK1011+DK1012+DK1013+DL1011+DL1012+DL1013&gt;=16,Fixo/30*GD$4+(DI1011+DI1012+DI1013+DJ1011+DJ1012+DJ1013+DK1011+DK1012+DK1013+DL1011+DL1012-16)*Percapita/30*GD$4))))))</f>
        <v>0</v>
      </c>
      <c r="GE1011" s="177">
        <f>IF(C1011=4,SUM(DM1011+DM1012+DM1013+DO1011+DO1012+DO1013)*Percapita/30*GE$4+(DN1011+DN1012+DN1013+DP1011+DP1012+DP1013)*Cadeirante/30*GE$4,IF(C1011=3,IF(DM1014+DO1014=10,Fixo/30*GE$4+(DM1011+DM1012+DM1013+DO1011+DO1012+DO1013)*Percapita/30*GE$4+(DN1014+DP1014)*Cadeirante/30*GE$4,IF(DM1014+DO1014&lt;=9,(DM1014+DO1014)*Crechee/30*GE$4)+(DN1014+DP1014)*Cadeirante/30*GE$4+(DM1011+DM1012+DM1013+DO1011+DO1012+DO1013)*Percapita/30*GE$4)+IF(DM1014+DO1014&gt;=11,Fixo/30*GE$4+(DM1014+DO1014-10)*Crechee/30*GE$4,0),IF(C1011=2,IF(DN1011+DN1012+DN1013+DN1014+DP1011+DP1012+DP1013+DP1014=1,Cadeirante/30*GE$4,IF(DN1011+DN1012+DN1013+DN1014+DP1011+DP1012+DP1013+DP1014=2,Fixo/30*GE$4,IF(DN1011+DN1012+DN1013+DN1014+DP1011+DP1012+DP1013+DP1014&gt;2,Fixo/30*GE$4+(DN1011+DN1012+DN1013+DN1014+DP1011+DP1012+DP1013+DP1014-2)*Cadeirante/30*GE$4)))+(DM1011+DM1012+DM1013+DO1011+DO1012+DO1013)*Percapita/30*GE$4+(DM1014+DO1014)*Crechee/30*GE$4,IF(C1011=1,IF(DM1011+DM1012+DM1013+DN1011+DN1012+DN1013+DO1011+DO1012+DO1013+DP1011+DP1012+DP1013&lt;=15,(DM1011+DM1012+DM1013+DO1011+DO1012+DO1013)*Percapita/30*GE$4,IF(DM1011+DM1012+DM1013+DN1011+DN1012+DN1013+DO1011+DO1012+DO1013+DP1011+DP1012+DP1013&gt;=16,Fixo/30*GE$4+(DM1011+DM1012+DM1013+DN1011+DN1012+DN1013+DO1011+DO1012+DO1013+DP1011+DP1012-16)*Percapita/30*GE$4))))))</f>
        <v>0</v>
      </c>
      <c r="GF1011" s="177">
        <f>IF(C1011=4,SUM(DQ1011+DQ1012+DQ1013+DS1011+DS1012+DS1013)*Percapita/30*GF$4+(DR1011+DR1012+DR1013+DT1011+DT1012+DT1013)*Cadeirante/30*GF$4,IF(C1011=3,IF(DQ1014+DS1014=10,Fixo/30*GF$4+(DQ1011+DQ1012+DQ1013+DS1011+DS1012+DS1013)*Percapita/30*GF$4+(DR1014+DT1014)*Cadeirante/30*GF$4,IF(DQ1014+DS1014&lt;=9,(DQ1014+DS1014)*Crechee/30*GF$4)+(DR1014+DT1014)*Cadeirante/30*GF$4+(DQ1011+DQ1012+DQ1013+DS1011+DS1012+DS1013)*Percapita/30*GF$4)+IF(DQ1014+DS1014&gt;=11,Fixo/30*GF$4+(DQ1014+DS1014-10)*Crechee/30*GF$4,0),IF(C1011=2,IF(DR1011+DR1012+DR1013+DR1014+DT1011+DT1012+DT1013+DT1014=1,Cadeirante/30*GF$4,IF(DR1011+DR1012+DR1013+DR1014+DT1011+DT1012+DT1013+DT1014=2,Fixo/30*GF$4,IF(DR1011+DR1012+DR1013+DR1014+DT1011+DT1012+DT1013+DT1014&gt;2,Fixo/30*GF$4+(DR1011+DR1012+DR1013+DR1014+DT1011+DT1012+DT1013+DT1014-2)*Cadeirante/30*GF$4)))+(DQ1011+DQ1012+DQ1013+DS1011+DS1012+DS1013)*Percapita/30*GF$4+(DQ1014+DS1014)*Crechee/30*GF$4,IF(C1011=1,IF(DQ1011+DQ1012+DQ1013+DR1011+DR1012+DR1013+DS1011+DS1012+DS1013+DT1011+DT1012+DT1013&lt;=15,(DQ1011+DQ1012+DQ1013+DS1011+DS1012+DS1013)*Percapita/30*GF$4,IF(DQ1011+DQ1012+DQ1013+DR1011+DR1012+DR1013+DS1011+DS1012+DS1013+DT1011+DT1012+DT1013&gt;=16,Fixo/30*GF$4+(DQ1011+DQ1012+DQ1013+DR1011+DR1012+DR1013+DS1011+DS1012+DS1013+DT1011+DT1012-16)*Percapita/30*GF$4))))))</f>
        <v>0</v>
      </c>
      <c r="GG1011" s="177">
        <f>IF(C1011=4,SUM(DU1011+DU1012+DU1013+DW1011+DW1012+DW1013)*Percapita/30*GG$4+(DV1011+DV1012+DV1013+DX1011+DX1012+DX1013)*Cadeirante/30*GG$4,IF(C1011=3,IF(DU1014+DW1014=10,Fixo/30*GG$4+(DU1011+DU1012+DU1013+DW1011+DW1012+DW1013)*Percapita/30*GG$4+(DV1014+DX1014)*Cadeirante/30*GG$4,IF(DU1014+DW1014&lt;=9,(DU1014+DW1014)*Crechee/30*GG$4)+(DV1014+DX1014)*Cadeirante/30*GG$4+(DU1011+DU1012+DU1013+DW1011+DW1012+DW1013)*Percapita/30*GG$4)+IF(DU1014+DW1014&gt;=11,Fixo/30*GG$4+(DU1014+DW1014-10)*Crechee/30*GG$4,0),IF(C1011=2,IF(DV1011+DV1012+DV1013+DV1014+DX1011+DX1012+DX1013+DX1014=1,Cadeirante/30*GG$4,IF(DV1011+DV1012+DV1013+DV1014+DX1011+DX1012+DX1013+DX1014=2,Fixo/30*GG$4,IF(DV1011+DV1012+DV1013+DV1014+DX1011+DX1012+DX1013+DX1014&gt;2,Fixo/30*GG$4+(DV1011+DV1012+DV1013+DV1014+DX1011+DX1012+DX1013+DX1014-2)*Cadeirante/30*GG$4)))+(DU1011+DU1012+DU1013+DW1011+DW1012+DW1013)*Percapita/30*GG$4+(DU1014+DW1014)*Crechee/30*GG$4,IF(C1011=1,IF(DU1011+DU1012+DU1013+DV1011+DV1012+DV1013+DW1011+DW1012+DW1013+DX1011+DX1012+DX1013&lt;=15,(DU1011+DU1012+DU1013+DW1011+DW1012+DW1013)*Percapita/30*GG$4,IF(DU1011+DU1012+DU1013+DV1011+DV1012+DV1013+DW1011+DW1012+DW1013+DX1011+DX1012+DX1013&gt;=16,Fixo/30*GG$4+(DU1011+DU1012+DU1013+DV1011+DV1012+DV1013+DW1011+DW1012+DW1013+DX1011+DX1012-16)*Percapita/30*GG$4))))))</f>
        <v>0</v>
      </c>
      <c r="GH1011" s="177">
        <f>IF(C1011=4,SUM(DY1011+DY1012+DY1013+EA1011+EA1012+EA1013)*Percapita/30*GH$4+(DZ1011+DZ1012+DZ1013+EB1011+EB1012+EB1013)*Cadeirante/30*GH$4,IF(C1011=3,IF(DY1014+EA1014=10,Fixo/30*GH$4+(DY1011+DY1012+DY1013+EA1011+EA1012+EA1013)*Percapita/30*GH$4+(DZ1014+EB1014)*Cadeirante/30*GH$4,IF(DY1014+EA1014&lt;=9,(DY1014+EA1014)*Crechee/30*GH$4)+(DZ1014+EB1014)*Cadeirante/30*GH$4+(DY1011+DY1012+DY1013+EA1011+EA1012+EA1013)*Percapita/30*GH$4)+IF(DY1014+EA1014&gt;=11,Fixo/30*GH$4+(DY1014+EA1014-10)*Crechee/30*GH$4,0),IF(C1011=2,IF(DZ1011+DZ1012+DZ1013+DZ1014+EB1011+EB1012+EB1013+EB1014=1,Cadeirante/30*GH$4,IF(DZ1011+DZ1012+DZ1013+DZ1014+EB1011+EB1012+EB1013+EB1014=2,Fixo/30*GH$4,IF(DZ1011+DZ1012+DZ1013+DZ1014+EB1011+EB1012+EB1013+EB1014&gt;2,Fixo/30*GH$4+(DZ1011+DZ1012+DZ1013+DZ1014+EB1011+EB1012+EB1013+EB1014-2)*Cadeirante/30*GH$4)))+(DY1011+DY1012+DY1013+EA1011+EA1012+EA1013)*Percapita/30*GH$4+(DY1014+EA1014)*Crechee/30*GH$4,IF(C1011=1,IF(DY1011+DY1012+DY1013+DZ1011+DZ1012+DZ1013+EA1011+EA1012+EA1013+EB1011+EB1012+EB1013&lt;=15,(DY1011+DY1012+DY1013+EA1011+EA1012+EA1013)*Percapita/30*GH$4,IF(DY1011+DY1012+DY1013+DZ1011+DZ1012+DZ1013+EA1011+EA1012+EA1013+EB1011+EB1012+EB1013&gt;=16,Fixo/30*GH$4+(DY1011+DY1012+DY1013+DZ1011+DZ1012+DZ1013+EA1011+EA1012+EA1013+EB1011+EB1012-16)*Percapita/30*GH$4))))))</f>
        <v>0</v>
      </c>
      <c r="GI1011" s="177">
        <f>IF(C1011=4,SUM(EC1011+EC1012+EC1013+EE1011+EE1012+EE1013)*Percapita/30*GI$4+(ED1011+ED1012+ED1013+EF1011+EF1012+EF1013)*Cadeirante/30*GI$4,IF(C1011=3,IF(EC1014+EE1014=10,Fixo/30*GI$4+(EC1011+EC1012+EC1013+EE1011+EE1012+EE1013)*Percapita/30*GI$4+(ED1014+EF1014)*Cadeirante/30*GI$4,IF(EC1014+EE1014&lt;=9,(EC1014+EE1014)*Crechee/30*GI$4)+(ED1014+EF1014)*Cadeirante/30*GI$4+(EC1011+EC1012+EC1013+EE1011+EE1012+EE1013)*Percapita/30*GI$4)+IF(EC1014+EE1014&gt;=11,Fixo/30*GI$4+(EC1014+EE1014-10)*Crechee/30*GI$4,0),IF(C1011=2,IF(ED1011+ED1012+ED1013+ED1014+EF1011+EF1012+EF1013+EF1014=1,Cadeirante/30*GI$4,IF(ED1011+ED1012+ED1013+ED1014+EF1011+EF1012+EF1013+EF1014=2,Fixo/30*GI$4,IF(ED1011+ED1012+ED1013+ED1014+EF1011+EF1012+EF1013+EF1014&gt;2,Fixo/30*GI$4+(ED1011+ED1012+ED1013+ED1014+EF1011+EF1012+EF1013+EF1014-2)*Cadeirante/30*GI$4)))+(EC1011+EC1012+EC1013+EE1011+EE1012+EE1013)*Percapita/30*GI$4+(EC1014+EE1014)*Crechee/30*GI$4,IF(C1011=1,IF(EC1011+EC1012+EC1013+ED1011+ED1012+ED1013+EE1011+EE1012+EE1013+EF1011+EF1012+EF1013&lt;=15,(EC1011+EC1012+EC1013+EE1011+EE1012+EE1013)*Percapita/30*GI$4,IF(EC1011+EC1012+EC1013+ED1011+ED1012+ED1013+EE1011+EE1012+EE1013+EF1011+EF1012+EF1013&gt;=16,Fixo/30*GI$4+(EC1011+EC1012+EC1013+ED1011+ED1012+ED1013+EE1011+EE1012+EE1013+EF1011+EF1012-16)*Percapita/30*GI$4))))))</f>
        <v>0</v>
      </c>
      <c r="GJ1011" s="177">
        <f>IF(C1011=4,SUM(EG1011+EG1012+EG1013+EI1011+EI1012+EI1013)*Percapita/30*GJ$4+(EH1011+EH1012+EH1013+EJ1011+EJ1012+EJ1013)*Cadeirante/30*GJ$4,IF(C1011=3,IF(EG1014+EI1014=10,Fixo/30*GJ$4+(EG1011+EG1012+EG1013+EI1011+EI1012+EI1013)*Percapita/30*GJ$4+(EH1014+EJ1014)*Cadeirante/30*GJ$4,IF(EG1014+EI1014&lt;=9,(EG1014+EI1014)*Crechee/30*GJ$4)+(EH1014+EJ1014)*Cadeirante/30*GJ$4+(EG1011+EG1012+EG1013+EI1011+EI1012+EI1013)*Percapita/30*GJ$4)+IF(EG1014+EI1014&gt;=11,Fixo/30*GJ$4+(EG1014+EI1014-10)*Crechee/30*GJ$4,0),IF(C1011=2,IF(EH1011+EH1012+EH1013+EH1014+EJ1011+EJ1012+EJ1013+EJ1014=1,Cadeirante/30*GJ$4,IF(EH1011+EH1012+EH1013+EH1014+EJ1011+EJ1012+EJ1013+EJ1014=2,Fixo/30*GJ$4,IF(EH1011+EH1012+EH1013+EH1014+EJ1011+EJ1012+EJ1013+EJ1014&gt;2,Fixo/30*GJ$4+(EH1011+EH1012+EH1013+EH1014+EJ1011+EJ1012+EJ1013+EJ1014-2)*Cadeirante/30*GJ$4)))+(EG1011+EG1012+EG1013+EI1011+EI1012+EI1013)*Percapita/30*GJ$4+(EG1014+EI1014)*Crechee/30*GJ$4,IF(C1011=1,IF(EG1011+EG1012+EG1013+EH1011+EH1012+EH1013+EI1011+EI1012+EI1013+EJ1011+EJ1012+EJ1013&lt;=15,(EG1011+EG1012+EG1013+EI1011+EI1012+EI1013)*Percapita/30*GJ$4,IF(EG1011+EG1012+EG1013+EH1011+EH1012+EH1013+EI1011+EI1012+EI1013+EJ1011+EJ1012+EJ1013&gt;=16,Fixo/30*GJ$4+(EG1011+EG1012+EG1013+EH1011+EH1012+EH1013+EI1011+EI1012+EI1013+EJ1011+EJ1012-16)*Percapita/30*GJ$4))))))</f>
        <v>0</v>
      </c>
      <c r="GK1011" s="178"/>
      <c r="GL1011" s="103">
        <f t="shared" si="1110"/>
        <v>0</v>
      </c>
      <c r="GM1011" s="124"/>
      <c r="GN1011" s="104">
        <f>SUMIF(V1011:V1014,"&lt;0")*Cadeirante/30*GN$4+SUMIF(X1011:X1014,"&lt;0")*Cadeirante/30*GN$4</f>
        <v>0</v>
      </c>
      <c r="GO1011" s="104">
        <f>SUMIF(Z1011:Z1014,"&lt;0")*Cadeirante/30*GO$4+SUMIF(AB1011:AB1014,"&lt;0")*Cadeirante/30*GO$4</f>
        <v>0</v>
      </c>
      <c r="GP1011" s="104">
        <f>SUMIF(AD1011:AD1014,"&lt;0")*Cadeirante/30*GP$4+SUMIF(AF1011:AF1014,"&lt;0")*Cadeirante/30*GP$4</f>
        <v>0</v>
      </c>
      <c r="GQ1011" s="104">
        <f>SUMIF(AH1011:AH1014,"&lt;0")*Cadeirante/30*GQ$4+SUMIF(AJ1011:AJ1014,"&lt;0")*Cadeirante/30*GQ$4</f>
        <v>0</v>
      </c>
      <c r="GR1011" s="104">
        <f>SUMIF(AL1011:AL1014,"&lt;0")*Cadeirante/30*GR$4+SUMIF(AN1011:AN1014,"&lt;0")*Cadeirante/30*GR$4</f>
        <v>0</v>
      </c>
      <c r="GS1011" s="104">
        <f>SUMIF(AP1011:AP1014,"&lt;0")*Cadeirante/30*GS$4+SUMIF(AR1011:AR1014,"&lt;0")*Cadeirante/30*GS$4</f>
        <v>0</v>
      </c>
      <c r="GT1011" s="104">
        <f>SUMIF(AT1011:AT1014,"&lt;0")*Cadeirante/30*GT$4+SUMIF(AV1011:AV1014,"&lt;0")*Cadeirante/30*GT$4</f>
        <v>0</v>
      </c>
      <c r="GU1011" s="104">
        <f>SUMIF(AX1011:AX1014,"&lt;0")*Cadeirante/30*GU$4+SUMIF(AZ1011:AZ1014,"&lt;0")*Cadeirante/30*GU$4</f>
        <v>0</v>
      </c>
      <c r="GV1011" s="104">
        <f>SUMIF(BB1011:BB1014,"&lt;0")*Cadeirante/30*GV$4+SUMIF(BD1011:BD1014,"&lt;0")*Cadeirante/30*GV$4</f>
        <v>0</v>
      </c>
      <c r="GW1011" s="104">
        <f>SUMIF(BF1011:BF1014,"&lt;0")*Cadeirante/30*GW$4+SUMIF(BH1011:BH1014,"&lt;0")*Cadeirante/30*GW$4</f>
        <v>0</v>
      </c>
      <c r="GX1011" s="104">
        <f>SUMIF(BJ1011:BJ1014,"&lt;0")*Cadeirante/30*GX$4+SUMIF(BL1011:BL1014,"&lt;0")*Cadeirante/30*GX$4</f>
        <v>0</v>
      </c>
      <c r="GY1011" s="104">
        <f>SUMIF(BN1011:BN1014,"&lt;0")*Cadeirante/30*GY$4+SUMIF(BP1011:BP1014,"&lt;0")*Cadeirante/30*GY$4</f>
        <v>0</v>
      </c>
      <c r="GZ1011" s="104">
        <f>SUMIF(BR1011:BR1014,"&lt;0")*Cadeirante/30*GZ$4+SUMIF(BT1011:BT1014,"&lt;0")*Cadeirante/30*GZ$4</f>
        <v>0</v>
      </c>
      <c r="HA1011" s="104">
        <f>SUMIF(BV1011:BV1014,"&lt;0")*Cadeirante/30*HA$4+SUMIF(BX1011:BX1014,"&lt;0")*Cadeirante/30*HA$4</f>
        <v>0</v>
      </c>
      <c r="HB1011" s="104">
        <f>SUMIF(BZ1011:BZ1014,"&lt;0")*Cadeirante/30*HB$4+SUMIF(CB1011:CB1014,"&lt;0")*Cadeirante/30*HB$4</f>
        <v>0</v>
      </c>
      <c r="HC1011" s="104">
        <f>SUMIF(CD1011:CD1014,"&lt;0")*Cadeirante/30*HC$4+SUMIF(CF1011:CF1014,"&lt;0")*Cadeirante/30*HC$4</f>
        <v>0</v>
      </c>
      <c r="HD1011" s="104">
        <f>SUMIF(CH1011:CH1014,"&lt;0")*Cadeirante/30*HD$4+SUMIF(CJ1011:CJ1014,"&lt;0")*Cadeirante/30*HD$4</f>
        <v>0</v>
      </c>
      <c r="HE1011" s="104">
        <f>SUMIF(CL1011:CL1014,"&lt;0")*Cadeirante/30*HE$4+SUMIF(CN1011:CN1014,"&lt;0")*Cadeirante/30*HE$4</f>
        <v>0</v>
      </c>
      <c r="HF1011" s="104">
        <f>SUMIF(CP1011:CP1014,"&lt;0")*Cadeirante/30*HF$4+SUMIF(CR1011:CR1014,"&lt;0")*Cadeirante/30*HF$4</f>
        <v>0</v>
      </c>
      <c r="HG1011" s="104">
        <f>SUMIF(CT1011:CT1014,"&lt;0")*Cadeirante/30*HG$4+SUMIF(CV1011:CV1014,"&lt;0")*Cadeirante/30*HG$4</f>
        <v>0</v>
      </c>
      <c r="HH1011" s="104">
        <f>SUMIF(CX1011:CX1014,"&lt;0")*Cadeirante/30*HH$4+SUMIF(CZ1011:CZ1014,"&lt;0")*Cadeirante/30*HH$4</f>
        <v>0</v>
      </c>
      <c r="HI1011" s="104">
        <f>SUMIF(DB1011:DB1014,"&lt;0")*Cadeirante/30*HI$4+SUMIF(DD1011:DD1014,"&lt;0")*Cadeirante/30*HI$4</f>
        <v>0</v>
      </c>
      <c r="HJ1011" s="104">
        <f>SUMIF(DF1011:DF1014,"&lt;0")*Cadeirante/30*HJ$4+SUMIF(DH1011:DH1014,"&lt;0")*Cadeirante/30*HJ$4</f>
        <v>0</v>
      </c>
      <c r="HK1011" s="104">
        <f>SUMIF(DJ1011:DJ1014,"&lt;0")*Cadeirante/30*HK$4+SUMIF(DL1011:DL1014,"&lt;0")*Cadeirante/30*HK$4</f>
        <v>0</v>
      </c>
      <c r="HL1011" s="104">
        <f>SUMIF(DN1011:DN1014,"&lt;0")*Cadeirante/30*HL$4+SUMIF(DP1011:DP1014,"&lt;0")*Cadeirante/30*HL$4</f>
        <v>0</v>
      </c>
      <c r="HM1011" s="104">
        <f>SUMIF(DR1011:DR1014,"&lt;0")*Cadeirante/30*HM$4+SUMIF(DT1011:DT1014,"&lt;0")*Cadeirante/30*HM$4</f>
        <v>0</v>
      </c>
      <c r="HN1011" s="104">
        <f>SUMIF(DV1011:DV1014,"&lt;0")*Cadeirante/30*HN$4+SUMIF(DX1011:DX1014,"&lt;0")*Cadeirante/30*HN$4</f>
        <v>0</v>
      </c>
      <c r="HO1011" s="104">
        <f>SUMIF(DZ1011:DZ1014,"&lt;0")*Cadeirante/30*HO$4+SUMIF(EB1011:EB1014,"&lt;0")*Cadeirante/30*HO$4</f>
        <v>0</v>
      </c>
      <c r="HP1011" s="104">
        <f>SUMIF(ED1011:ED1014,"&lt;0")*Cadeirante/30*HP$4+SUMIF(EF1011:EF1014,"&lt;0")*Cadeirante/30*HP$4</f>
        <v>0</v>
      </c>
      <c r="HQ1011" s="64"/>
      <c r="HR1011" s="64"/>
      <c r="HS1011" s="64"/>
      <c r="HT1011" s="64"/>
      <c r="HU1011" s="64"/>
      <c r="HV1011" s="64"/>
      <c r="HW1011" s="176">
        <v>17629.309999999998</v>
      </c>
      <c r="HX1011" s="64"/>
      <c r="HY1011" s="280">
        <f>IF(ISTEXT(EM1011), VALUE(EM1011), EM1011)</f>
        <v>0</v>
      </c>
      <c r="HZ1011" s="280">
        <f>IF(ISTEXT(EN1011), VALUE(EN1011), EN1011)</f>
        <v>0</v>
      </c>
      <c r="IA1011" s="280">
        <f>IF(ISTEXT(EO1011), VALUE(EO1011), EO1011)</f>
        <v>0</v>
      </c>
      <c r="IB1011" s="64" t="b">
        <f>HW1011=FE1011</f>
        <v>0</v>
      </c>
      <c r="IC1011" s="64"/>
    </row>
    <row r="1012" spans="1:237" s="106" customFormat="1" ht="22.5" customHeight="1" x14ac:dyDescent="0.25">
      <c r="A1012" s="368" t="s">
        <v>4079</v>
      </c>
      <c r="B1012" s="369" t="s">
        <v>4080</v>
      </c>
      <c r="C1012" s="370" t="s">
        <v>3258</v>
      </c>
      <c r="D1012" s="371" t="s">
        <v>4081</v>
      </c>
      <c r="E1012" s="371" t="s">
        <v>4082</v>
      </c>
      <c r="F1012" s="372" t="s">
        <v>3222</v>
      </c>
      <c r="G1012" s="372" t="s">
        <v>3223</v>
      </c>
      <c r="H1012" s="373" t="s">
        <v>262</v>
      </c>
      <c r="I1012" s="374" t="s">
        <v>4083</v>
      </c>
      <c r="J1012" s="421" t="s">
        <v>3257</v>
      </c>
      <c r="K1012" s="421" t="s">
        <v>3230</v>
      </c>
      <c r="L1012" s="329">
        <f>CONTINUA!BV1012</f>
        <v>0</v>
      </c>
      <c r="M1012" s="329">
        <f>CONTINUA!BW1012</f>
        <v>0</v>
      </c>
      <c r="N1012" s="657"/>
      <c r="O1012" s="658" t="s">
        <v>4254</v>
      </c>
      <c r="P1012" s="659" t="s">
        <v>206</v>
      </c>
      <c r="Q1012" s="400"/>
      <c r="R1012" s="401"/>
      <c r="S1012" s="400"/>
      <c r="T1012" s="401"/>
      <c r="U1012" s="400"/>
      <c r="V1012" s="401"/>
      <c r="W1012" s="400"/>
      <c r="X1012" s="401"/>
      <c r="Y1012" s="400"/>
      <c r="Z1012" s="401"/>
      <c r="AA1012" s="400"/>
      <c r="AB1012" s="401"/>
      <c r="AC1012" s="400"/>
      <c r="AD1012" s="401"/>
      <c r="AE1012" s="400"/>
      <c r="AF1012" s="401"/>
      <c r="AG1012" s="400"/>
      <c r="AH1012" s="401"/>
      <c r="AI1012" s="400"/>
      <c r="AJ1012" s="401"/>
      <c r="AK1012" s="400"/>
      <c r="AL1012" s="401"/>
      <c r="AM1012" s="400"/>
      <c r="AN1012" s="401"/>
      <c r="AO1012" s="400"/>
      <c r="AP1012" s="401"/>
      <c r="AQ1012" s="400"/>
      <c r="AR1012" s="401"/>
      <c r="AS1012" s="400"/>
      <c r="AT1012" s="401"/>
      <c r="AU1012" s="400"/>
      <c r="AV1012" s="401"/>
      <c r="AW1012" s="400"/>
      <c r="AX1012" s="401"/>
      <c r="AY1012" s="400"/>
      <c r="AZ1012" s="401"/>
      <c r="BA1012" s="400"/>
      <c r="BB1012" s="401"/>
      <c r="BC1012" s="400"/>
      <c r="BD1012" s="401"/>
      <c r="BE1012" s="400"/>
      <c r="BF1012" s="401"/>
      <c r="BG1012" s="400"/>
      <c r="BH1012" s="401"/>
      <c r="BI1012" s="400"/>
      <c r="BJ1012" s="401"/>
      <c r="BK1012" s="400"/>
      <c r="BL1012" s="401"/>
      <c r="BM1012" s="400"/>
      <c r="BN1012" s="401"/>
      <c r="BO1012" s="400"/>
      <c r="BP1012" s="401"/>
      <c r="BQ1012" s="400"/>
      <c r="BR1012" s="401"/>
      <c r="BS1012" s="400"/>
      <c r="BT1012" s="401"/>
      <c r="BU1012" s="400"/>
      <c r="BV1012" s="401"/>
      <c r="BW1012" s="400"/>
      <c r="BX1012" s="401"/>
      <c r="BY1012" s="400"/>
      <c r="BZ1012" s="401"/>
      <c r="CA1012" s="400"/>
      <c r="CB1012" s="401"/>
      <c r="CC1012" s="400"/>
      <c r="CD1012" s="401"/>
      <c r="CE1012" s="400"/>
      <c r="CF1012" s="401"/>
      <c r="CG1012" s="400"/>
      <c r="CH1012" s="401"/>
      <c r="CI1012" s="400"/>
      <c r="CJ1012" s="401"/>
      <c r="CK1012" s="400"/>
      <c r="CL1012" s="401"/>
      <c r="CM1012" s="400"/>
      <c r="CN1012" s="401"/>
      <c r="CO1012" s="400"/>
      <c r="CP1012" s="401"/>
      <c r="CQ1012" s="400"/>
      <c r="CR1012" s="401"/>
      <c r="CS1012" s="400"/>
      <c r="CT1012" s="401"/>
      <c r="CU1012" s="400"/>
      <c r="CV1012" s="401"/>
      <c r="CW1012" s="400"/>
      <c r="CX1012" s="401"/>
      <c r="CY1012" s="400"/>
      <c r="CZ1012" s="401"/>
      <c r="DA1012" s="400"/>
      <c r="DB1012" s="401"/>
      <c r="DC1012" s="400"/>
      <c r="DD1012" s="401"/>
      <c r="DE1012" s="400"/>
      <c r="DF1012" s="401"/>
      <c r="DG1012" s="400"/>
      <c r="DH1012" s="401"/>
      <c r="DI1012" s="400"/>
      <c r="DJ1012" s="401"/>
      <c r="DK1012" s="400"/>
      <c r="DL1012" s="401"/>
      <c r="DM1012" s="400"/>
      <c r="DN1012" s="401"/>
      <c r="DO1012" s="400"/>
      <c r="DP1012" s="401"/>
      <c r="DQ1012" s="400"/>
      <c r="DR1012" s="401"/>
      <c r="DS1012" s="400"/>
      <c r="DT1012" s="401"/>
      <c r="DU1012" s="400"/>
      <c r="DV1012" s="401"/>
      <c r="DW1012" s="400"/>
      <c r="DX1012" s="401"/>
      <c r="DY1012" s="400"/>
      <c r="DZ1012" s="401"/>
      <c r="EA1012" s="400"/>
      <c r="EB1012" s="401"/>
      <c r="EC1012" s="400"/>
      <c r="ED1012" s="401"/>
      <c r="EE1012" s="400"/>
      <c r="EF1012" s="401"/>
      <c r="EG1012" s="400"/>
      <c r="EH1012" s="401"/>
      <c r="EI1012" s="400"/>
      <c r="EJ1012" s="447"/>
      <c r="EK1012" s="511"/>
      <c r="EL1012" s="514"/>
      <c r="EM1012" s="448"/>
      <c r="EN1012" s="344"/>
      <c r="EO1012" s="345"/>
      <c r="EP1012" s="171">
        <f t="shared" si="1102"/>
        <v>0</v>
      </c>
      <c r="EQ1012" s="171">
        <f t="shared" si="1103"/>
        <v>0</v>
      </c>
      <c r="ER1012" s="171">
        <f t="shared" si="1104"/>
        <v>0</v>
      </c>
      <c r="ES1012" s="171">
        <f t="shared" si="1105"/>
        <v>0</v>
      </c>
      <c r="ET1012" s="171">
        <f t="shared" si="1106"/>
        <v>0</v>
      </c>
      <c r="EU1012" s="171">
        <f t="shared" si="1107"/>
        <v>0</v>
      </c>
      <c r="EV1012" s="172">
        <f t="shared" si="1108"/>
        <v>0</v>
      </c>
      <c r="EW1012" s="173"/>
      <c r="EX1012" s="248">
        <f t="shared" si="1150"/>
        <v>0</v>
      </c>
      <c r="EY1012" s="174">
        <f>(L1012*regular)+(M1012*Cadeirantee)</f>
        <v>0</v>
      </c>
      <c r="EZ1012" s="249">
        <f>SUMIF(FG1012:GJ1012,"&gt;0")</f>
        <v>0</v>
      </c>
      <c r="FA1012" s="249">
        <f>SUMIF(FG1012:GJ1012,"&lt;0")+SUMIF(GN1012:HP1012,"&lt;0")</f>
        <v>0</v>
      </c>
      <c r="FB1012" s="174">
        <v>0</v>
      </c>
      <c r="FC1012" s="126">
        <f>N1012*km*'VALORES TABELA'!$B$13</f>
        <v>0</v>
      </c>
      <c r="FD1012" s="250">
        <f t="shared" ref="FD1012:FD1015" si="1151">GL1012</f>
        <v>0</v>
      </c>
      <c r="FE1012" s="105"/>
      <c r="FF1012" s="119"/>
      <c r="FG1012" s="119"/>
      <c r="FH1012" s="119"/>
      <c r="FI1012" s="119"/>
      <c r="FJ1012" s="119"/>
      <c r="FK1012" s="119"/>
      <c r="FL1012" s="119"/>
      <c r="FM1012" s="119"/>
      <c r="FN1012" s="119"/>
      <c r="FO1012" s="119"/>
      <c r="FP1012" s="119"/>
      <c r="FQ1012" s="119"/>
      <c r="FR1012" s="119"/>
      <c r="FS1012" s="119"/>
      <c r="FT1012" s="119"/>
      <c r="FU1012" s="119"/>
      <c r="FV1012" s="119"/>
      <c r="FW1012" s="119"/>
      <c r="FX1012" s="119"/>
      <c r="FY1012" s="119"/>
      <c r="FZ1012" s="119"/>
      <c r="GA1012" s="119"/>
      <c r="GB1012" s="119"/>
      <c r="GC1012" s="119"/>
      <c r="GD1012" s="119"/>
      <c r="GE1012" s="119"/>
      <c r="GF1012" s="119"/>
      <c r="GG1012" s="119"/>
      <c r="GH1012" s="119"/>
      <c r="GI1012" s="119"/>
      <c r="GJ1012" s="119"/>
      <c r="GK1012" s="251"/>
      <c r="GL1012" s="103">
        <f t="shared" si="1110"/>
        <v>0</v>
      </c>
      <c r="GM1012" s="124"/>
      <c r="GN1012" s="104"/>
      <c r="GO1012" s="104"/>
      <c r="GP1012" s="104"/>
      <c r="GQ1012" s="104"/>
      <c r="GR1012" s="104"/>
      <c r="GS1012" s="104"/>
      <c r="GT1012" s="104"/>
      <c r="GU1012" s="104"/>
      <c r="GV1012" s="104"/>
      <c r="GW1012" s="104"/>
      <c r="GX1012" s="104"/>
      <c r="GY1012" s="104"/>
      <c r="GZ1012" s="104"/>
      <c r="HA1012" s="104"/>
      <c r="HB1012" s="104"/>
      <c r="HC1012" s="104"/>
      <c r="HD1012" s="104"/>
      <c r="HE1012" s="104"/>
      <c r="HF1012" s="104"/>
      <c r="HG1012" s="104"/>
      <c r="HH1012" s="104"/>
      <c r="HI1012" s="104"/>
      <c r="HJ1012" s="104"/>
      <c r="HK1012" s="104"/>
      <c r="HL1012" s="104"/>
      <c r="HM1012" s="104"/>
      <c r="HN1012" s="104"/>
      <c r="HO1012" s="104"/>
      <c r="HP1012" s="104"/>
      <c r="HQ1012" s="64"/>
      <c r="HR1012" s="64"/>
      <c r="HS1012" s="64"/>
      <c r="HT1012" s="64"/>
      <c r="HU1012" s="64"/>
      <c r="HV1012" s="64"/>
      <c r="HW1012" s="105"/>
      <c r="HX1012" s="64"/>
      <c r="HY1012" s="280">
        <f t="shared" ref="HY1012:HY1015" si="1152">IF(ISTEXT(EM1012), VALUE(EM1012), EM1012)</f>
        <v>0</v>
      </c>
      <c r="HZ1012" s="280">
        <f t="shared" ref="HZ1012:HZ1015" si="1153">IF(ISTEXT(EN1012), VALUE(EN1012), EN1012)</f>
        <v>0</v>
      </c>
      <c r="IA1012" s="280">
        <f t="shared" ref="IA1012:IA1015" si="1154">IF(ISTEXT(EO1012), VALUE(EO1012), EO1012)</f>
        <v>0</v>
      </c>
      <c r="IB1012" s="64"/>
      <c r="IC1012" s="64"/>
    </row>
    <row r="1013" spans="1:237" s="106" customFormat="1" ht="22.5" customHeight="1" x14ac:dyDescent="0.25">
      <c r="A1013" s="368" t="s">
        <v>4079</v>
      </c>
      <c r="B1013" s="369" t="s">
        <v>4080</v>
      </c>
      <c r="C1013" s="375" t="s">
        <v>3258</v>
      </c>
      <c r="D1013" s="371" t="s">
        <v>4081</v>
      </c>
      <c r="E1013" s="371" t="s">
        <v>4082</v>
      </c>
      <c r="F1013" s="376" t="s">
        <v>3222</v>
      </c>
      <c r="G1013" s="376" t="s">
        <v>3223</v>
      </c>
      <c r="H1013" s="373" t="s">
        <v>262</v>
      </c>
      <c r="I1013" s="374" t="s">
        <v>4083</v>
      </c>
      <c r="J1013" s="421" t="s">
        <v>3257</v>
      </c>
      <c r="K1013" s="422" t="s">
        <v>3231</v>
      </c>
      <c r="L1013" s="329">
        <f>CONTINUA!BV1013</f>
        <v>0</v>
      </c>
      <c r="M1013" s="329">
        <f>CONTINUA!BW1013</f>
        <v>0</v>
      </c>
      <c r="N1013" s="657"/>
      <c r="O1013" s="658" t="s">
        <v>4254</v>
      </c>
      <c r="P1013" s="659" t="s">
        <v>206</v>
      </c>
      <c r="Q1013" s="400"/>
      <c r="R1013" s="401"/>
      <c r="S1013" s="400"/>
      <c r="T1013" s="401"/>
      <c r="U1013" s="400"/>
      <c r="V1013" s="401"/>
      <c r="W1013" s="400"/>
      <c r="X1013" s="401"/>
      <c r="Y1013" s="400"/>
      <c r="Z1013" s="401"/>
      <c r="AA1013" s="400"/>
      <c r="AB1013" s="401"/>
      <c r="AC1013" s="400"/>
      <c r="AD1013" s="401"/>
      <c r="AE1013" s="400"/>
      <c r="AF1013" s="401"/>
      <c r="AG1013" s="400"/>
      <c r="AH1013" s="401"/>
      <c r="AI1013" s="400"/>
      <c r="AJ1013" s="401"/>
      <c r="AK1013" s="400"/>
      <c r="AL1013" s="401"/>
      <c r="AM1013" s="400"/>
      <c r="AN1013" s="401"/>
      <c r="AO1013" s="400"/>
      <c r="AP1013" s="401"/>
      <c r="AQ1013" s="400"/>
      <c r="AR1013" s="401"/>
      <c r="AS1013" s="400"/>
      <c r="AT1013" s="401"/>
      <c r="AU1013" s="400"/>
      <c r="AV1013" s="401"/>
      <c r="AW1013" s="400"/>
      <c r="AX1013" s="401"/>
      <c r="AY1013" s="400"/>
      <c r="AZ1013" s="401"/>
      <c r="BA1013" s="400"/>
      <c r="BB1013" s="401"/>
      <c r="BC1013" s="400"/>
      <c r="BD1013" s="401"/>
      <c r="BE1013" s="400"/>
      <c r="BF1013" s="401"/>
      <c r="BG1013" s="400"/>
      <c r="BH1013" s="401"/>
      <c r="BI1013" s="400"/>
      <c r="BJ1013" s="401"/>
      <c r="BK1013" s="400"/>
      <c r="BL1013" s="401"/>
      <c r="BM1013" s="400"/>
      <c r="BN1013" s="401"/>
      <c r="BO1013" s="400"/>
      <c r="BP1013" s="401"/>
      <c r="BQ1013" s="400"/>
      <c r="BR1013" s="401"/>
      <c r="BS1013" s="400"/>
      <c r="BT1013" s="401"/>
      <c r="BU1013" s="400"/>
      <c r="BV1013" s="401"/>
      <c r="BW1013" s="400"/>
      <c r="BX1013" s="401"/>
      <c r="BY1013" s="400"/>
      <c r="BZ1013" s="401"/>
      <c r="CA1013" s="400"/>
      <c r="CB1013" s="401"/>
      <c r="CC1013" s="400"/>
      <c r="CD1013" s="401"/>
      <c r="CE1013" s="400"/>
      <c r="CF1013" s="401"/>
      <c r="CG1013" s="400"/>
      <c r="CH1013" s="401"/>
      <c r="CI1013" s="400"/>
      <c r="CJ1013" s="401"/>
      <c r="CK1013" s="400"/>
      <c r="CL1013" s="401"/>
      <c r="CM1013" s="400"/>
      <c r="CN1013" s="401"/>
      <c r="CO1013" s="400"/>
      <c r="CP1013" s="401"/>
      <c r="CQ1013" s="400"/>
      <c r="CR1013" s="401"/>
      <c r="CS1013" s="400"/>
      <c r="CT1013" s="401"/>
      <c r="CU1013" s="400"/>
      <c r="CV1013" s="401"/>
      <c r="CW1013" s="400"/>
      <c r="CX1013" s="401"/>
      <c r="CY1013" s="400"/>
      <c r="CZ1013" s="401"/>
      <c r="DA1013" s="400"/>
      <c r="DB1013" s="401"/>
      <c r="DC1013" s="400"/>
      <c r="DD1013" s="401"/>
      <c r="DE1013" s="400"/>
      <c r="DF1013" s="401"/>
      <c r="DG1013" s="400"/>
      <c r="DH1013" s="401"/>
      <c r="DI1013" s="400"/>
      <c r="DJ1013" s="401"/>
      <c r="DK1013" s="400"/>
      <c r="DL1013" s="401"/>
      <c r="DM1013" s="400"/>
      <c r="DN1013" s="401"/>
      <c r="DO1013" s="400"/>
      <c r="DP1013" s="401"/>
      <c r="DQ1013" s="400"/>
      <c r="DR1013" s="401"/>
      <c r="DS1013" s="400"/>
      <c r="DT1013" s="401"/>
      <c r="DU1013" s="400"/>
      <c r="DV1013" s="401"/>
      <c r="DW1013" s="400"/>
      <c r="DX1013" s="401"/>
      <c r="DY1013" s="400"/>
      <c r="DZ1013" s="401"/>
      <c r="EA1013" s="400"/>
      <c r="EB1013" s="401"/>
      <c r="EC1013" s="400"/>
      <c r="ED1013" s="401"/>
      <c r="EE1013" s="400"/>
      <c r="EF1013" s="401"/>
      <c r="EG1013" s="400"/>
      <c r="EH1013" s="401"/>
      <c r="EI1013" s="400"/>
      <c r="EJ1013" s="447"/>
      <c r="EK1013" s="511"/>
      <c r="EL1013" s="514"/>
      <c r="EM1013" s="448"/>
      <c r="EN1013" s="344"/>
      <c r="EO1013" s="345"/>
      <c r="EP1013" s="171">
        <f t="shared" si="1102"/>
        <v>0</v>
      </c>
      <c r="EQ1013" s="171">
        <f t="shared" si="1103"/>
        <v>0</v>
      </c>
      <c r="ER1013" s="171">
        <f t="shared" si="1104"/>
        <v>0</v>
      </c>
      <c r="ES1013" s="171">
        <f t="shared" si="1105"/>
        <v>0</v>
      </c>
      <c r="ET1013" s="171">
        <f t="shared" si="1106"/>
        <v>0</v>
      </c>
      <c r="EU1013" s="171">
        <f t="shared" si="1107"/>
        <v>0</v>
      </c>
      <c r="EV1013" s="172">
        <f t="shared" si="1108"/>
        <v>0</v>
      </c>
      <c r="EW1013" s="125"/>
      <c r="EX1013" s="248">
        <f t="shared" si="1150"/>
        <v>0</v>
      </c>
      <c r="EY1013" s="174">
        <f>(L1013*regular)+(M1013*Cadeirantee)</f>
        <v>0</v>
      </c>
      <c r="EZ1013" s="249">
        <f>SUMIF(FG1013:GJ1013,"&gt;0")</f>
        <v>0</v>
      </c>
      <c r="FA1013" s="249">
        <f>SUMIF(FG1013:GJ1013,"&lt;0")+SUMIF(GN1013:HP1013,"&lt;0")</f>
        <v>0</v>
      </c>
      <c r="FB1013" s="174">
        <v>0</v>
      </c>
      <c r="FC1013" s="126">
        <f>N1013*km*'VALORES TABELA'!$B$13</f>
        <v>0</v>
      </c>
      <c r="FD1013" s="250">
        <f t="shared" si="1151"/>
        <v>0</v>
      </c>
      <c r="FE1013" s="105"/>
      <c r="FF1013" s="108"/>
      <c r="FG1013" s="108"/>
      <c r="FH1013" s="108"/>
      <c r="FI1013" s="108"/>
      <c r="FJ1013" s="108"/>
      <c r="FK1013" s="108"/>
      <c r="FL1013" s="108"/>
      <c r="FM1013" s="108"/>
      <c r="FN1013" s="108"/>
      <c r="FO1013" s="108"/>
      <c r="FP1013" s="108"/>
      <c r="FQ1013" s="108"/>
      <c r="FR1013" s="108"/>
      <c r="FS1013" s="108"/>
      <c r="FT1013" s="108"/>
      <c r="FU1013" s="108"/>
      <c r="FV1013" s="108"/>
      <c r="FW1013" s="108"/>
      <c r="FX1013" s="108"/>
      <c r="FY1013" s="108"/>
      <c r="FZ1013" s="108"/>
      <c r="GA1013" s="108"/>
      <c r="GB1013" s="108"/>
      <c r="GC1013" s="108"/>
      <c r="GD1013" s="108"/>
      <c r="GE1013" s="108"/>
      <c r="GF1013" s="108"/>
      <c r="GG1013" s="108"/>
      <c r="GH1013" s="108"/>
      <c r="GI1013" s="108"/>
      <c r="GJ1013" s="108"/>
      <c r="GK1013" s="251"/>
      <c r="GL1013" s="103">
        <f t="shared" si="1110"/>
        <v>0</v>
      </c>
      <c r="GM1013" s="124"/>
      <c r="GN1013" s="104"/>
      <c r="GO1013" s="104"/>
      <c r="GP1013" s="104"/>
      <c r="GQ1013" s="104"/>
      <c r="GR1013" s="104"/>
      <c r="GS1013" s="104"/>
      <c r="GT1013" s="104"/>
      <c r="GU1013" s="104"/>
      <c r="GV1013" s="104"/>
      <c r="GW1013" s="104"/>
      <c r="GX1013" s="104"/>
      <c r="GY1013" s="104"/>
      <c r="GZ1013" s="104"/>
      <c r="HA1013" s="104"/>
      <c r="HB1013" s="104"/>
      <c r="HC1013" s="104"/>
      <c r="HD1013" s="104"/>
      <c r="HE1013" s="104"/>
      <c r="HF1013" s="104"/>
      <c r="HG1013" s="104"/>
      <c r="HH1013" s="104"/>
      <c r="HI1013" s="104"/>
      <c r="HJ1013" s="104"/>
      <c r="HK1013" s="104"/>
      <c r="HL1013" s="104"/>
      <c r="HM1013" s="104"/>
      <c r="HN1013" s="104"/>
      <c r="HO1013" s="104"/>
      <c r="HP1013" s="104"/>
      <c r="HQ1013" s="64"/>
      <c r="HR1013" s="64"/>
      <c r="HS1013" s="64"/>
      <c r="HT1013" s="64"/>
      <c r="HU1013" s="64"/>
      <c r="HV1013" s="64"/>
      <c r="HW1013" s="105"/>
      <c r="HX1013" s="64"/>
      <c r="HY1013" s="280">
        <f t="shared" si="1152"/>
        <v>0</v>
      </c>
      <c r="HZ1013" s="280">
        <f t="shared" si="1153"/>
        <v>0</v>
      </c>
      <c r="IA1013" s="280">
        <f t="shared" si="1154"/>
        <v>0</v>
      </c>
      <c r="IB1013" s="64"/>
      <c r="IC1013" s="64"/>
    </row>
    <row r="1014" spans="1:237" s="106" customFormat="1" ht="22.5" customHeight="1" x14ac:dyDescent="0.25">
      <c r="A1014" s="368" t="s">
        <v>4079</v>
      </c>
      <c r="B1014" s="369" t="s">
        <v>4080</v>
      </c>
      <c r="C1014" s="375" t="s">
        <v>3258</v>
      </c>
      <c r="D1014" s="371" t="s">
        <v>4081</v>
      </c>
      <c r="E1014" s="371" t="s">
        <v>4082</v>
      </c>
      <c r="F1014" s="376" t="s">
        <v>3222</v>
      </c>
      <c r="G1014" s="376" t="s">
        <v>3223</v>
      </c>
      <c r="H1014" s="373" t="s">
        <v>262</v>
      </c>
      <c r="I1014" s="374" t="s">
        <v>4083</v>
      </c>
      <c r="J1014" s="421" t="s">
        <v>3257</v>
      </c>
      <c r="K1014" s="423" t="s">
        <v>3232</v>
      </c>
      <c r="L1014" s="329">
        <f>CONTINUA!BV1014</f>
        <v>0</v>
      </c>
      <c r="M1014" s="329">
        <f>CONTINUA!BW1014</f>
        <v>0</v>
      </c>
      <c r="N1014" s="657"/>
      <c r="O1014" s="658" t="s">
        <v>4254</v>
      </c>
      <c r="P1014" s="659" t="s">
        <v>206</v>
      </c>
      <c r="Q1014" s="400">
        <v>24</v>
      </c>
      <c r="R1014" s="401"/>
      <c r="S1014" s="400"/>
      <c r="T1014" s="401"/>
      <c r="U1014" s="400"/>
      <c r="V1014" s="401"/>
      <c r="W1014" s="400"/>
      <c r="X1014" s="401"/>
      <c r="Y1014" s="400"/>
      <c r="Z1014" s="401"/>
      <c r="AA1014" s="400"/>
      <c r="AB1014" s="401"/>
      <c r="AC1014" s="400"/>
      <c r="AD1014" s="401"/>
      <c r="AE1014" s="400"/>
      <c r="AF1014" s="401"/>
      <c r="AG1014" s="400"/>
      <c r="AH1014" s="401"/>
      <c r="AI1014" s="400"/>
      <c r="AJ1014" s="401"/>
      <c r="AK1014" s="400"/>
      <c r="AL1014" s="401"/>
      <c r="AM1014" s="400"/>
      <c r="AN1014" s="401"/>
      <c r="AO1014" s="400"/>
      <c r="AP1014" s="401"/>
      <c r="AQ1014" s="400"/>
      <c r="AR1014" s="401"/>
      <c r="AS1014" s="400"/>
      <c r="AT1014" s="401"/>
      <c r="AU1014" s="400"/>
      <c r="AV1014" s="401"/>
      <c r="AW1014" s="400"/>
      <c r="AX1014" s="401"/>
      <c r="AY1014" s="400"/>
      <c r="AZ1014" s="401"/>
      <c r="BA1014" s="400"/>
      <c r="BB1014" s="401"/>
      <c r="BC1014" s="400"/>
      <c r="BD1014" s="401"/>
      <c r="BE1014" s="400"/>
      <c r="BF1014" s="401"/>
      <c r="BG1014" s="400"/>
      <c r="BH1014" s="401"/>
      <c r="BI1014" s="400"/>
      <c r="BJ1014" s="401"/>
      <c r="BK1014" s="400"/>
      <c r="BL1014" s="401"/>
      <c r="BM1014" s="400"/>
      <c r="BN1014" s="401"/>
      <c r="BO1014" s="400"/>
      <c r="BP1014" s="401"/>
      <c r="BQ1014" s="400"/>
      <c r="BR1014" s="401"/>
      <c r="BS1014" s="400"/>
      <c r="BT1014" s="401"/>
      <c r="BU1014" s="400"/>
      <c r="BV1014" s="401"/>
      <c r="BW1014" s="400"/>
      <c r="BX1014" s="401"/>
      <c r="BY1014" s="400"/>
      <c r="BZ1014" s="401"/>
      <c r="CA1014" s="400"/>
      <c r="CB1014" s="401"/>
      <c r="CC1014" s="400"/>
      <c r="CD1014" s="401"/>
      <c r="CE1014" s="400"/>
      <c r="CF1014" s="401"/>
      <c r="CG1014" s="400"/>
      <c r="CH1014" s="401"/>
      <c r="CI1014" s="400"/>
      <c r="CJ1014" s="401"/>
      <c r="CK1014" s="400"/>
      <c r="CL1014" s="401"/>
      <c r="CM1014" s="400"/>
      <c r="CN1014" s="401"/>
      <c r="CO1014" s="400"/>
      <c r="CP1014" s="401"/>
      <c r="CQ1014" s="400"/>
      <c r="CR1014" s="401"/>
      <c r="CS1014" s="400"/>
      <c r="CT1014" s="401"/>
      <c r="CU1014" s="400"/>
      <c r="CV1014" s="401"/>
      <c r="CW1014" s="400"/>
      <c r="CX1014" s="401"/>
      <c r="CY1014" s="400"/>
      <c r="CZ1014" s="401"/>
      <c r="DA1014" s="400"/>
      <c r="DB1014" s="401"/>
      <c r="DC1014" s="400"/>
      <c r="DD1014" s="401"/>
      <c r="DE1014" s="400"/>
      <c r="DF1014" s="401"/>
      <c r="DG1014" s="400"/>
      <c r="DH1014" s="401"/>
      <c r="DI1014" s="400"/>
      <c r="DJ1014" s="401"/>
      <c r="DK1014" s="400"/>
      <c r="DL1014" s="401"/>
      <c r="DM1014" s="400"/>
      <c r="DN1014" s="401"/>
      <c r="DO1014" s="400"/>
      <c r="DP1014" s="401"/>
      <c r="DQ1014" s="400"/>
      <c r="DR1014" s="401"/>
      <c r="DS1014" s="400"/>
      <c r="DT1014" s="401"/>
      <c r="DU1014" s="400"/>
      <c r="DV1014" s="401"/>
      <c r="DW1014" s="400"/>
      <c r="DX1014" s="401"/>
      <c r="DY1014" s="400"/>
      <c r="DZ1014" s="401"/>
      <c r="EA1014" s="400"/>
      <c r="EB1014" s="401"/>
      <c r="EC1014" s="400"/>
      <c r="ED1014" s="401"/>
      <c r="EE1014" s="400"/>
      <c r="EF1014" s="401"/>
      <c r="EG1014" s="400"/>
      <c r="EH1014" s="401"/>
      <c r="EI1014" s="400"/>
      <c r="EJ1014" s="447"/>
      <c r="EK1014" s="511"/>
      <c r="EL1014" s="514"/>
      <c r="EM1014" s="448"/>
      <c r="EN1014" s="344"/>
      <c r="EO1014" s="345"/>
      <c r="EP1014" s="171">
        <f t="shared" si="1102"/>
        <v>24</v>
      </c>
      <c r="EQ1014" s="171">
        <f t="shared" si="1103"/>
        <v>0</v>
      </c>
      <c r="ER1014" s="171">
        <f t="shared" si="1104"/>
        <v>0</v>
      </c>
      <c r="ES1014" s="171">
        <f t="shared" si="1105"/>
        <v>0</v>
      </c>
      <c r="ET1014" s="171">
        <f t="shared" si="1106"/>
        <v>0</v>
      </c>
      <c r="EU1014" s="171">
        <f t="shared" si="1107"/>
        <v>0</v>
      </c>
      <c r="EV1014" s="172">
        <f t="shared" si="1108"/>
        <v>24</v>
      </c>
      <c r="EW1014" s="127"/>
      <c r="EX1014" s="248">
        <f t="shared" si="1150"/>
        <v>0</v>
      </c>
      <c r="EY1014" s="174">
        <f>(L1014*regular)+(M1014*Cadeirantee)</f>
        <v>0</v>
      </c>
      <c r="EZ1014" s="249">
        <f>SUMIF(FG1014:GJ1014,"&gt;0")</f>
        <v>0</v>
      </c>
      <c r="FA1014" s="249">
        <f>SUMIF(FG1014:GJ1014,"&lt;0")+SUMIF(GN1014:HP1014,"&lt;0")</f>
        <v>0</v>
      </c>
      <c r="FB1014" s="174">
        <v>0</v>
      </c>
      <c r="FC1014" s="126">
        <f>N1014*km*'VALORES TABELA'!$B$13</f>
        <v>0</v>
      </c>
      <c r="FD1014" s="250">
        <f t="shared" si="1151"/>
        <v>0</v>
      </c>
      <c r="FE1014" s="105"/>
      <c r="FF1014" s="118"/>
      <c r="FG1014" s="118"/>
      <c r="FH1014" s="118"/>
      <c r="FI1014" s="118"/>
      <c r="FJ1014" s="118"/>
      <c r="FK1014" s="118"/>
      <c r="FL1014" s="118"/>
      <c r="FM1014" s="118"/>
      <c r="FN1014" s="118"/>
      <c r="FO1014" s="118"/>
      <c r="FP1014" s="118"/>
      <c r="FQ1014" s="118"/>
      <c r="FR1014" s="118"/>
      <c r="FS1014" s="118"/>
      <c r="FT1014" s="118"/>
      <c r="FU1014" s="118"/>
      <c r="FV1014" s="118"/>
      <c r="FW1014" s="118"/>
      <c r="FX1014" s="118"/>
      <c r="FY1014" s="118"/>
      <c r="FZ1014" s="118"/>
      <c r="GA1014" s="118"/>
      <c r="GB1014" s="118"/>
      <c r="GC1014" s="118"/>
      <c r="GD1014" s="118"/>
      <c r="GE1014" s="118"/>
      <c r="GF1014" s="118"/>
      <c r="GG1014" s="118"/>
      <c r="GH1014" s="118"/>
      <c r="GI1014" s="118"/>
      <c r="GJ1014" s="118"/>
      <c r="GK1014" s="252"/>
      <c r="GL1014" s="103">
        <f t="shared" si="1110"/>
        <v>0</v>
      </c>
      <c r="GM1014" s="124"/>
      <c r="GN1014" s="104"/>
      <c r="GO1014" s="104"/>
      <c r="GP1014" s="104"/>
      <c r="GQ1014" s="104"/>
      <c r="GR1014" s="104"/>
      <c r="GS1014" s="104"/>
      <c r="GT1014" s="104"/>
      <c r="GU1014" s="104"/>
      <c r="GV1014" s="104"/>
      <c r="GW1014" s="104"/>
      <c r="GX1014" s="104"/>
      <c r="GY1014" s="104"/>
      <c r="GZ1014" s="104"/>
      <c r="HA1014" s="104"/>
      <c r="HB1014" s="104"/>
      <c r="HC1014" s="104"/>
      <c r="HD1014" s="104"/>
      <c r="HE1014" s="104"/>
      <c r="HF1014" s="104"/>
      <c r="HG1014" s="104"/>
      <c r="HH1014" s="104"/>
      <c r="HI1014" s="104"/>
      <c r="HJ1014" s="104"/>
      <c r="HK1014" s="104"/>
      <c r="HL1014" s="104"/>
      <c r="HM1014" s="104"/>
      <c r="HN1014" s="104"/>
      <c r="HO1014" s="104"/>
      <c r="HP1014" s="104"/>
      <c r="HQ1014" s="64"/>
      <c r="HR1014" s="65"/>
      <c r="HS1014" s="65"/>
      <c r="HT1014" s="65"/>
      <c r="HU1014" s="65"/>
      <c r="HV1014" s="65"/>
      <c r="HW1014" s="105"/>
      <c r="HX1014" s="65"/>
      <c r="HY1014" s="280">
        <f t="shared" si="1152"/>
        <v>0</v>
      </c>
      <c r="HZ1014" s="280">
        <f t="shared" si="1153"/>
        <v>0</v>
      </c>
      <c r="IA1014" s="280">
        <f t="shared" si="1154"/>
        <v>0</v>
      </c>
      <c r="IB1014" s="65"/>
      <c r="IC1014" s="65"/>
    </row>
    <row r="1015" spans="1:237" s="106" customFormat="1" ht="22.5" customHeight="1" thickBot="1" x14ac:dyDescent="0.3">
      <c r="A1015" s="377" t="s">
        <v>4079</v>
      </c>
      <c r="B1015" s="378" t="s">
        <v>4080</v>
      </c>
      <c r="C1015" s="379" t="s">
        <v>3258</v>
      </c>
      <c r="D1015" s="380" t="s">
        <v>4081</v>
      </c>
      <c r="E1015" s="380" t="s">
        <v>4082</v>
      </c>
      <c r="F1015" s="381" t="s">
        <v>3222</v>
      </c>
      <c r="G1015" s="381" t="s">
        <v>3223</v>
      </c>
      <c r="H1015" s="382" t="s">
        <v>262</v>
      </c>
      <c r="I1015" s="383" t="s">
        <v>4083</v>
      </c>
      <c r="J1015" s="421" t="s">
        <v>3257</v>
      </c>
      <c r="K1015" s="424" t="s">
        <v>60</v>
      </c>
      <c r="L1015" s="329">
        <f>CONTINUA!BV1015</f>
        <v>0</v>
      </c>
      <c r="M1015" s="329">
        <f>CONTINUA!BW1015</f>
        <v>0</v>
      </c>
      <c r="N1015" s="657"/>
      <c r="O1015" s="658" t="s">
        <v>4254</v>
      </c>
      <c r="P1015" s="659" t="s">
        <v>206</v>
      </c>
      <c r="Q1015" s="400"/>
      <c r="R1015" s="401"/>
      <c r="S1015" s="400"/>
      <c r="T1015" s="401"/>
      <c r="U1015" s="400"/>
      <c r="V1015" s="401"/>
      <c r="W1015" s="400"/>
      <c r="X1015" s="401"/>
      <c r="Y1015" s="400"/>
      <c r="Z1015" s="401"/>
      <c r="AA1015" s="400"/>
      <c r="AB1015" s="401"/>
      <c r="AC1015" s="400"/>
      <c r="AD1015" s="401"/>
      <c r="AE1015" s="400"/>
      <c r="AF1015" s="401"/>
      <c r="AG1015" s="400"/>
      <c r="AH1015" s="401"/>
      <c r="AI1015" s="400"/>
      <c r="AJ1015" s="401"/>
      <c r="AK1015" s="400"/>
      <c r="AL1015" s="401"/>
      <c r="AM1015" s="400"/>
      <c r="AN1015" s="401"/>
      <c r="AO1015" s="400"/>
      <c r="AP1015" s="401"/>
      <c r="AQ1015" s="400"/>
      <c r="AR1015" s="401"/>
      <c r="AS1015" s="400"/>
      <c r="AT1015" s="401"/>
      <c r="AU1015" s="400"/>
      <c r="AV1015" s="401"/>
      <c r="AW1015" s="400"/>
      <c r="AX1015" s="401"/>
      <c r="AY1015" s="400"/>
      <c r="AZ1015" s="401"/>
      <c r="BA1015" s="400"/>
      <c r="BB1015" s="401"/>
      <c r="BC1015" s="400"/>
      <c r="BD1015" s="401"/>
      <c r="BE1015" s="400"/>
      <c r="BF1015" s="401"/>
      <c r="BG1015" s="400"/>
      <c r="BH1015" s="401"/>
      <c r="BI1015" s="400"/>
      <c r="BJ1015" s="401"/>
      <c r="BK1015" s="400"/>
      <c r="BL1015" s="401"/>
      <c r="BM1015" s="400"/>
      <c r="BN1015" s="401"/>
      <c r="BO1015" s="400"/>
      <c r="BP1015" s="401"/>
      <c r="BQ1015" s="400"/>
      <c r="BR1015" s="401"/>
      <c r="BS1015" s="400"/>
      <c r="BT1015" s="401"/>
      <c r="BU1015" s="400"/>
      <c r="BV1015" s="401"/>
      <c r="BW1015" s="400"/>
      <c r="BX1015" s="401"/>
      <c r="BY1015" s="400"/>
      <c r="BZ1015" s="401"/>
      <c r="CA1015" s="400"/>
      <c r="CB1015" s="401"/>
      <c r="CC1015" s="400"/>
      <c r="CD1015" s="401"/>
      <c r="CE1015" s="400"/>
      <c r="CF1015" s="401"/>
      <c r="CG1015" s="400"/>
      <c r="CH1015" s="401"/>
      <c r="CI1015" s="400"/>
      <c r="CJ1015" s="401"/>
      <c r="CK1015" s="400"/>
      <c r="CL1015" s="401"/>
      <c r="CM1015" s="400"/>
      <c r="CN1015" s="401"/>
      <c r="CO1015" s="400"/>
      <c r="CP1015" s="401"/>
      <c r="CQ1015" s="400"/>
      <c r="CR1015" s="401"/>
      <c r="CS1015" s="400"/>
      <c r="CT1015" s="401"/>
      <c r="CU1015" s="400"/>
      <c r="CV1015" s="401"/>
      <c r="CW1015" s="400"/>
      <c r="CX1015" s="401"/>
      <c r="CY1015" s="400"/>
      <c r="CZ1015" s="401"/>
      <c r="DA1015" s="400"/>
      <c r="DB1015" s="401"/>
      <c r="DC1015" s="400"/>
      <c r="DD1015" s="401"/>
      <c r="DE1015" s="400"/>
      <c r="DF1015" s="401"/>
      <c r="DG1015" s="400"/>
      <c r="DH1015" s="401"/>
      <c r="DI1015" s="400"/>
      <c r="DJ1015" s="401"/>
      <c r="DK1015" s="400"/>
      <c r="DL1015" s="401"/>
      <c r="DM1015" s="400"/>
      <c r="DN1015" s="401"/>
      <c r="DO1015" s="400"/>
      <c r="DP1015" s="401"/>
      <c r="DQ1015" s="400"/>
      <c r="DR1015" s="401"/>
      <c r="DS1015" s="400"/>
      <c r="DT1015" s="401"/>
      <c r="DU1015" s="400"/>
      <c r="DV1015" s="401"/>
      <c r="DW1015" s="400"/>
      <c r="DX1015" s="401"/>
      <c r="DY1015" s="400"/>
      <c r="DZ1015" s="401"/>
      <c r="EA1015" s="400"/>
      <c r="EB1015" s="401"/>
      <c r="EC1015" s="400"/>
      <c r="ED1015" s="401"/>
      <c r="EE1015" s="400"/>
      <c r="EF1015" s="401"/>
      <c r="EG1015" s="400"/>
      <c r="EH1015" s="401"/>
      <c r="EI1015" s="400"/>
      <c r="EJ1015" s="447"/>
      <c r="EK1015" s="512"/>
      <c r="EL1015" s="515"/>
      <c r="EM1015" s="450"/>
      <c r="EN1015" s="348"/>
      <c r="EO1015" s="348"/>
      <c r="EP1015" s="179">
        <f t="shared" si="1102"/>
        <v>0</v>
      </c>
      <c r="EQ1015" s="179">
        <f t="shared" si="1103"/>
        <v>0</v>
      </c>
      <c r="ER1015" s="179">
        <f t="shared" si="1104"/>
        <v>0</v>
      </c>
      <c r="ES1015" s="179">
        <f t="shared" si="1105"/>
        <v>0</v>
      </c>
      <c r="ET1015" s="179">
        <f t="shared" si="1106"/>
        <v>0</v>
      </c>
      <c r="EU1015" s="179">
        <f t="shared" si="1107"/>
        <v>0</v>
      </c>
      <c r="EV1015" s="172">
        <f t="shared" si="1108"/>
        <v>0</v>
      </c>
      <c r="EW1015" s="253"/>
      <c r="EX1015" s="254">
        <v>0</v>
      </c>
      <c r="EY1015" s="180">
        <v>0</v>
      </c>
      <c r="EZ1015" s="255">
        <v>0</v>
      </c>
      <c r="FA1015" s="255">
        <v>0</v>
      </c>
      <c r="FB1015" s="180">
        <f>SUM(FF1015:GI1015)/2</f>
        <v>0</v>
      </c>
      <c r="FC1015" s="256">
        <f>N1015*km*'VALORES TABELA'!$B$13</f>
        <v>0</v>
      </c>
      <c r="FD1015" s="250">
        <f t="shared" si="1151"/>
        <v>0</v>
      </c>
      <c r="FE1015" s="257"/>
      <c r="FF1015" s="181">
        <f>((Q1015+S1015)*Percapita)+((R1015+T1015)*Cadeirante)</f>
        <v>0</v>
      </c>
      <c r="FG1015" s="181">
        <f>((U1015+W1015)*Percapita/30*FG$4)+((V1015+X1015)*Cadeirante/30*FG$4)</f>
        <v>0</v>
      </c>
      <c r="FH1015" s="181">
        <f>((Y1015+AA1015)*Percapita/30*FH$4)+((Z1015+AB1015)*Cadeirante/30*FH$4)</f>
        <v>0</v>
      </c>
      <c r="FI1015" s="181">
        <f>((AC1015+AE1015)*Percapita/30*FI$4)+((AD1015+AF1015)*Cadeirante/30*FI$4)</f>
        <v>0</v>
      </c>
      <c r="FJ1015" s="181">
        <f>((AG1015+AI1015)*Percapita/30*FJ$4)+((AH1015+AJ1015)*Cadeirante/30*FJ$4)</f>
        <v>0</v>
      </c>
      <c r="FK1015" s="181">
        <f>((AK1015+AM1015)*Percapita/30*FK$4)+((AL1015+AN1015)*Cadeirante/30*FK$4)</f>
        <v>0</v>
      </c>
      <c r="FL1015" s="181">
        <f>((AO1015+AQ1015)*Percapita/30*FL$4)+((AP1015+AR1015)*Cadeirante/30*FL$4)</f>
        <v>0</v>
      </c>
      <c r="FM1015" s="181">
        <f>((AS1015+AU1015)*Percapita/30*FM$4)+((AT1015+AV1015)*Cadeirante/30*FM$4)</f>
        <v>0</v>
      </c>
      <c r="FN1015" s="181">
        <f>((AW1015+AY1015)*Percapita/30*FN$4)+((AX1015+AZ1015)*Cadeirante/30*FN$4)</f>
        <v>0</v>
      </c>
      <c r="FO1015" s="181">
        <f>((BA1015+BC1015)*Percapita/30*FO$4)+((BB1015+BD1015)*Cadeirante/30*FO$4)</f>
        <v>0</v>
      </c>
      <c r="FP1015" s="181">
        <f>((BE1015+BG1015)*Percapita/30*FP$4)+((BF1015+BH1015)*Cadeirante/30*FP$4)</f>
        <v>0</v>
      </c>
      <c r="FQ1015" s="181">
        <f>((BI1015+BK1015)*Percapita/30*FQ$4)+((BJ1015+BL1015)*Cadeirante/30*FQ$4)</f>
        <v>0</v>
      </c>
      <c r="FR1015" s="181">
        <f>((BM1015+BO1015)*Percapita/30*FR$4)+((BN1015+BP1015)*Cadeirante/30*FR$4)</f>
        <v>0</v>
      </c>
      <c r="FS1015" s="181">
        <f>((BQ1015+BS1015)*Percapita/30*FS$4)+((BR1015+BT1015)*Cadeirante/30*FS$4)</f>
        <v>0</v>
      </c>
      <c r="FT1015" s="181">
        <f>((BU1015+BW1015)*Percapita/30*FT$4)+((BV1015+BX1015)*Cadeirante/30*FT$4)</f>
        <v>0</v>
      </c>
      <c r="FU1015" s="181">
        <f>((BY1015+CA1015)*Percapita/30*FU$4)+((BZ1015+CB1015)*Cadeirante/30*FU$4)</f>
        <v>0</v>
      </c>
      <c r="FV1015" s="181">
        <f>((CC1015+CE1015)*Percapita/30*FV$4)+((CD1015+CF1015)*Cadeirante/30*FV$4)</f>
        <v>0</v>
      </c>
      <c r="FW1015" s="181">
        <f>((CG1015+CI1015)*Percapita/30*FW$4)+((CI1015+CK1015)*Cadeirante/30*FW$4)</f>
        <v>0</v>
      </c>
      <c r="FX1015" s="181">
        <f>((CK1015+CM1015)*Percapita/30*FX$4)+((CL1015+CN1015)*Cadeirante/30*FX$4)</f>
        <v>0</v>
      </c>
      <c r="FY1015" s="181">
        <f>((CO1015+CQ1015)*Percapita/30*FY$4)+((CP1015+CR1015)*Cadeirante/30*FY$4)</f>
        <v>0</v>
      </c>
      <c r="FZ1015" s="181">
        <f>((CS1015+CU1015)*Percapita/30*FZ$4)+((CT1015+CV1015)*Cadeirante/30*FZ$4)</f>
        <v>0</v>
      </c>
      <c r="GA1015" s="181">
        <f>((CW1015+CY1015)*Percapita/30*GA$4)+((CX1015+CZ1015)*Cadeirante/30*GA$4)</f>
        <v>0</v>
      </c>
      <c r="GB1015" s="181">
        <f>((DA1015+DC1015)*Percapita/30*GB$4)+((DB1015+DD1015)*Cadeirante/30*GB$4)</f>
        <v>0</v>
      </c>
      <c r="GC1015" s="181">
        <f>((DE1015+DG1015)*Percapita/30*GC$4)+((DF1015+DH1015)*Cadeirante/30*GC$4)</f>
        <v>0</v>
      </c>
      <c r="GD1015" s="181">
        <f>((DI1015+DK1015)*Percapita/30*GD$4)+((DJ1015+DL1015)*Cadeirante/30*GD$4)</f>
        <v>0</v>
      </c>
      <c r="GE1015" s="181">
        <f>((DM1015+DO1015)*Percapita/30*GE$4)+((DN1015+DP1015)*Cadeirante/30*GE$4)</f>
        <v>0</v>
      </c>
      <c r="GF1015" s="181">
        <f>((DQ1015+DS1015)*Percapita/30*GF$4)+((DR1015+DT1015)*Cadeirante/30*GF$4)</f>
        <v>0</v>
      </c>
      <c r="GG1015" s="181">
        <f>((DU1015+DW1015)*Percapita/30*GG$4)+((DV1015+DX1015)*Cadeirante/30*GG$4)</f>
        <v>0</v>
      </c>
      <c r="GH1015" s="181">
        <f>((DY1015+EA1015)*Percapita/30*GH$4)+((DZ1015+EB1015)*Cadeirante/30*GH$4)</f>
        <v>0</v>
      </c>
      <c r="GI1015" s="181">
        <f>((EC1015+EE1015)*Percapita/30*GI$4)+((ED1015+EF1015)*Cadeirante/30*GI$4)</f>
        <v>0</v>
      </c>
      <c r="GJ1015" s="181">
        <f>((EG1015+EI1015)*Percapita)+((EH1015+EJ1015)*Cadeirante)</f>
        <v>0</v>
      </c>
      <c r="GK1015" s="258"/>
      <c r="GL1015" s="103">
        <f t="shared" si="1110"/>
        <v>0</v>
      </c>
      <c r="GM1015" s="124"/>
      <c r="GN1015" s="182"/>
      <c r="GO1015" s="182"/>
      <c r="GP1015" s="182"/>
      <c r="GQ1015" s="182"/>
      <c r="GR1015" s="182"/>
      <c r="GS1015" s="182"/>
      <c r="GT1015" s="182"/>
      <c r="GU1015" s="182"/>
      <c r="GV1015" s="182"/>
      <c r="GW1015" s="182"/>
      <c r="GX1015" s="182"/>
      <c r="GY1015" s="182"/>
      <c r="GZ1015" s="182"/>
      <c r="HA1015" s="182"/>
      <c r="HB1015" s="182"/>
      <c r="HC1015" s="182"/>
      <c r="HD1015" s="182"/>
      <c r="HE1015" s="182"/>
      <c r="HF1015" s="182"/>
      <c r="HG1015" s="182"/>
      <c r="HH1015" s="182"/>
      <c r="HI1015" s="182"/>
      <c r="HJ1015" s="182"/>
      <c r="HK1015" s="182"/>
      <c r="HL1015" s="182"/>
      <c r="HM1015" s="182"/>
      <c r="HN1015" s="182"/>
      <c r="HO1015" s="182"/>
      <c r="HP1015" s="259"/>
      <c r="HQ1015" s="64"/>
      <c r="HW1015" s="257"/>
      <c r="HY1015" s="280">
        <f t="shared" si="1152"/>
        <v>0</v>
      </c>
      <c r="HZ1015" s="280">
        <f t="shared" si="1153"/>
        <v>0</v>
      </c>
      <c r="IA1015" s="280">
        <f t="shared" si="1154"/>
        <v>0</v>
      </c>
    </row>
    <row r="1016" spans="1:237" s="106" customFormat="1" ht="22.5" customHeight="1" x14ac:dyDescent="0.25">
      <c r="A1016" t="s">
        <v>4084</v>
      </c>
      <c r="B1016" s="522" t="s">
        <v>4085</v>
      </c>
      <c r="C1016" s="523">
        <v>1</v>
      </c>
      <c r="D1016" s="524" t="s">
        <v>4086</v>
      </c>
      <c r="E1016" s="524" t="s">
        <v>4087</v>
      </c>
      <c r="F1016" s="525" t="s">
        <v>3222</v>
      </c>
      <c r="G1016" s="525" t="s">
        <v>3223</v>
      </c>
      <c r="H1016" s="350" t="s">
        <v>263</v>
      </c>
      <c r="I1016" s="351" t="s">
        <v>4088</v>
      </c>
      <c r="J1016" s="409" t="s">
        <v>3227</v>
      </c>
      <c r="K1016" s="410" t="s">
        <v>3228</v>
      </c>
      <c r="L1016" s="329">
        <f>CONTINUA!BV1016</f>
        <v>0</v>
      </c>
      <c r="M1016" s="329">
        <f>CONTINUA!BW1016</f>
        <v>0</v>
      </c>
      <c r="N1016" s="657"/>
      <c r="O1016" s="658" t="s">
        <v>4255</v>
      </c>
      <c r="P1016" s="659" t="s">
        <v>206</v>
      </c>
      <c r="Q1016" s="400">
        <v>1</v>
      </c>
      <c r="R1016" s="401"/>
      <c r="S1016" s="400"/>
      <c r="T1016" s="401"/>
      <c r="U1016" s="400"/>
      <c r="V1016" s="401"/>
      <c r="W1016" s="400"/>
      <c r="X1016" s="401"/>
      <c r="Y1016" s="400"/>
      <c r="Z1016" s="401"/>
      <c r="AA1016" s="400"/>
      <c r="AB1016" s="401"/>
      <c r="AC1016" s="400"/>
      <c r="AD1016" s="401"/>
      <c r="AE1016" s="400"/>
      <c r="AF1016" s="401"/>
      <c r="AG1016" s="400"/>
      <c r="AH1016" s="401"/>
      <c r="AI1016" s="400"/>
      <c r="AJ1016" s="401"/>
      <c r="AK1016" s="400"/>
      <c r="AL1016" s="401"/>
      <c r="AM1016" s="400"/>
      <c r="AN1016" s="401"/>
      <c r="AO1016" s="400"/>
      <c r="AP1016" s="401"/>
      <c r="AQ1016" s="400"/>
      <c r="AR1016" s="401"/>
      <c r="AS1016" s="400"/>
      <c r="AT1016" s="401"/>
      <c r="AU1016" s="400"/>
      <c r="AV1016" s="401"/>
      <c r="AW1016" s="400"/>
      <c r="AX1016" s="401"/>
      <c r="AY1016" s="400"/>
      <c r="AZ1016" s="401"/>
      <c r="BA1016" s="400"/>
      <c r="BB1016" s="401"/>
      <c r="BC1016" s="400"/>
      <c r="BD1016" s="401"/>
      <c r="BE1016" s="400"/>
      <c r="BF1016" s="401"/>
      <c r="BG1016" s="400"/>
      <c r="BH1016" s="401"/>
      <c r="BI1016" s="400"/>
      <c r="BJ1016" s="401"/>
      <c r="BK1016" s="400"/>
      <c r="BL1016" s="401"/>
      <c r="BM1016" s="400"/>
      <c r="BN1016" s="401"/>
      <c r="BO1016" s="400"/>
      <c r="BP1016" s="401"/>
      <c r="BQ1016" s="400"/>
      <c r="BR1016" s="401"/>
      <c r="BS1016" s="400"/>
      <c r="BT1016" s="401"/>
      <c r="BU1016" s="400"/>
      <c r="BV1016" s="401"/>
      <c r="BW1016" s="400"/>
      <c r="BX1016" s="401"/>
      <c r="BY1016" s="400"/>
      <c r="BZ1016" s="401"/>
      <c r="CA1016" s="400"/>
      <c r="CB1016" s="401"/>
      <c r="CC1016" s="400"/>
      <c r="CD1016" s="401"/>
      <c r="CE1016" s="400"/>
      <c r="CF1016" s="401"/>
      <c r="CG1016" s="400"/>
      <c r="CH1016" s="401"/>
      <c r="CI1016" s="400"/>
      <c r="CJ1016" s="401"/>
      <c r="CK1016" s="400"/>
      <c r="CL1016" s="401"/>
      <c r="CM1016" s="400"/>
      <c r="CN1016" s="401"/>
      <c r="CO1016" s="400"/>
      <c r="CP1016" s="401"/>
      <c r="CQ1016" s="400"/>
      <c r="CR1016" s="401"/>
      <c r="CS1016" s="400"/>
      <c r="CT1016" s="401"/>
      <c r="CU1016" s="400"/>
      <c r="CV1016" s="401"/>
      <c r="CW1016" s="400"/>
      <c r="CX1016" s="401"/>
      <c r="CY1016" s="400"/>
      <c r="CZ1016" s="401"/>
      <c r="DA1016" s="400"/>
      <c r="DB1016" s="401"/>
      <c r="DC1016" s="400"/>
      <c r="DD1016" s="401"/>
      <c r="DE1016" s="400"/>
      <c r="DF1016" s="401"/>
      <c r="DG1016" s="400"/>
      <c r="DH1016" s="401"/>
      <c r="DI1016" s="400"/>
      <c r="DJ1016" s="401"/>
      <c r="DK1016" s="400"/>
      <c r="DL1016" s="401"/>
      <c r="DM1016" s="400"/>
      <c r="DN1016" s="401"/>
      <c r="DO1016" s="400"/>
      <c r="DP1016" s="401"/>
      <c r="DQ1016" s="400"/>
      <c r="DR1016" s="401"/>
      <c r="DS1016" s="400"/>
      <c r="DT1016" s="401"/>
      <c r="DU1016" s="400"/>
      <c r="DV1016" s="401"/>
      <c r="DW1016" s="400"/>
      <c r="DX1016" s="401"/>
      <c r="DY1016" s="400"/>
      <c r="DZ1016" s="401"/>
      <c r="EA1016" s="400"/>
      <c r="EB1016" s="401"/>
      <c r="EC1016" s="400"/>
      <c r="ED1016" s="401"/>
      <c r="EE1016" s="400"/>
      <c r="EF1016" s="401"/>
      <c r="EG1016" s="400"/>
      <c r="EH1016" s="401"/>
      <c r="EI1016" s="400"/>
      <c r="EJ1016" s="447"/>
      <c r="EK1016" s="510"/>
      <c r="EL1016" s="513"/>
      <c r="EM1016" s="520"/>
      <c r="EN1016" s="520"/>
      <c r="EO1016" s="520"/>
      <c r="EP1016" s="171">
        <f t="shared" si="1102"/>
        <v>1</v>
      </c>
      <c r="EQ1016" s="171">
        <f t="shared" si="1103"/>
        <v>0</v>
      </c>
      <c r="ER1016" s="171">
        <f t="shared" si="1104"/>
        <v>0</v>
      </c>
      <c r="ES1016" s="171">
        <f t="shared" si="1105"/>
        <v>0</v>
      </c>
      <c r="ET1016" s="171">
        <f t="shared" si="1106"/>
        <v>0</v>
      </c>
      <c r="EU1016" s="171">
        <f t="shared" si="1107"/>
        <v>0</v>
      </c>
      <c r="EV1016" s="172">
        <f t="shared" si="1108"/>
        <v>1</v>
      </c>
      <c r="EW1016" s="367">
        <f>IF(C1016=4,IF(MAX(Q1016:EJ1018)&gt;0,(Especiall/30*(IF(($G1016-$F1016)=($G$5-$F$5),30,IF(DAY($G1016)=31,($G1016-$F1016),($G1016-$F1016)+1)))),0),0)</f>
        <v>0</v>
      </c>
      <c r="EX1016" s="248">
        <f t="shared" ref="EX1016:EX1019" si="1155">FF1016</f>
        <v>13270.970000000001</v>
      </c>
      <c r="EY1016" s="174">
        <f>(L1016*regular)+(M1016*Cadeirantee)</f>
        <v>0</v>
      </c>
      <c r="EZ1016" s="249">
        <f>SUMIF(FG1016:GJ1016,"&gt;0")</f>
        <v>308.18400000000003</v>
      </c>
      <c r="FA1016" s="249">
        <f>SUMIF(FG1016:GJ1016,"&lt;0")+SUMIF(GN1016:HP1016,"&lt;0")</f>
        <v>-89.887</v>
      </c>
      <c r="FB1016" s="174">
        <v>0</v>
      </c>
      <c r="FC1016" s="175">
        <f>N1016*km*'VALORES TABELA'!$B$13</f>
        <v>0</v>
      </c>
      <c r="FD1016" s="250">
        <f>GL1016</f>
        <v>0</v>
      </c>
      <c r="FE1016" s="176">
        <f>(EW1016+EW1017+EW1018+EW1019+EX1016+EX1017+EX1018+EX1019+EY1016+EY1017+EY1018+EY1019+EY1020+EZ1016+EZ1017+EZ1018+EZ1019+FA1016+FA1017+FA1018+FA1019+FC1016+FC1017+FC1018+FC1019+HY1016-HZ1016-IA1016+FD1016+FD1017+FD1018+FD1019+FB1020)</f>
        <v>13653.146999999999</v>
      </c>
      <c r="FF1016" s="177">
        <f>IF(C1016=4,SUM(Q1016+Q1017+Q1018+S1016+S1017+S1018)*Percapita/30*FF$4+(R1016+R1017+R1018+T1016+T1017+T1018)*Cadeirante/30*FF$4,IF(C1016=3,IF(Q1019+S1019=10,Fixo/30*FF$4+(Q1016+Q1017+Q1018+S1016+S1017+S1018)*Percapita/30*FF$4+(R1019+T1019)*Cadeirante/30*FF$4,IF(Q1019+S1019&lt;=9,(Q1019+S1019)*Crechee/30*FF$4)+(R1019+T1019)*Cadeirante/30*FF$4+(Q1016+Q1017+Q1018+S1016+S1017+S1018)*Percapita/30*FF$4)+IF(Q1019+S1019&gt;=11,Fixo/30*FF$4+(Q1019+S1019-10)*Crechee/30*FF$4,0),IF(C1016=2,IF(R1016+R1017+R1018+R1019+T1016+T1017+T1018+T1019=1,Cadeirante/30*FF$4,IF(R1016+R1017+R1018+R1019+T1016+T1017+T1018+T1019=2,Fixo/30*FF$4,IF(R1016+R1017+R1018+R1019+T1016+T1017+T1018+T1019&gt;2,Fixo/30*FF$4+(R1016+R1017+R1018+R1019+T1016+T1017+T1018+T1019-2)*Cadeirante/30*FF$4)))+(Q1016+Q1017+Q1018+S1016+S1017+S1018)*Percapita/30*FF$4+(Q1019+S1019)*Crechee/30*FF$4,IF(C1016=1,IF(Q1016+Q1017+Q1018+R1016+R1017+R1018+S1016+S1017+S1018+T1016+T1017+T1018&lt;=15,(Q1016+Q1017+Q1018+S1016+S1017+S1018)*Percapita/30*FF$4,IF(Q1016+Q1017+Q1018+R1016+R1017+R1018+S1016+S1017+S1018+T1016+T1017+T1018&gt;=16,Fixo/30*FF$4+(Q1016+Q1017+Q1018+R1016+R1017+R1018+S1016+S1017+S1018+T1016+T1017-16)*Percapita/30*FF$4))))))</f>
        <v>13270.970000000001</v>
      </c>
      <c r="FG1016" s="177">
        <f>IF(C1016=4,SUM(U1016+U1017+U1018+W1016+W1017+W1018)*Percapita/30*FG$4+(V1016+V1017+V1018+X1016+X1017+X1018)*Cadeirante/30*FG$4,IF(C1016=3,IF(U1019+W1019=10,Fixo/30*FG$4+(U1016+U1017+U1018+W1016+W1017+W1018)*Percapita/30*FG$4+(V1019+X1019)*Cadeirante/30*FG$4,IF(U1019+W1019&lt;=9,(U1019+W1019)*Crechee/30*FG$4)+(V1019+X1019)*Cadeirante/30*FG$4+(U1016+U1017+U1018+W1016+W1017+W1018)*Percapita/30*FG$4)+IF(U1019+W1019&gt;=11,Fixo/30*FG$4+(U1019+W1019-10)*Crechee/30*FG$4,0),IF(C1016=2,IF(V1016+V1017+V1018+V1019+X1016+X1017+X1018+X1019=1,Cadeirante/30*FG$4,IF(V1016+V1017+V1018+V1019+X1016+X1017+X1018+X1019=2,Fixo/30*FG$4,IF(V1016+V1017+V1018+V1019+X1016+X1017+X1018+X1019&gt;2,Fixo/30*FG$4+(V1016+V1017+V1018+V1019+X1016+X1017+X1018+X1019-2)*Cadeirante/30*FG$4)))+(U1016+U1017+U1018+W1016+W1017+W1018)*Percapita/30*FG$4+(U1019+W1019)*Crechee/30*FG$4,IF(C1016=1,IF(U1016+U1017+U1018+V1016+V1017+V1018+W1016+W1017+W1018+X1016+X1017+X1018&lt;=15,(U1016+U1017+U1018+W1016+W1017+W1018)*Percapita/30*FG$4,IF(U1016+U1017+U1018+V1016+V1017+V1018+W1016+W1017+W1018+X1016+X1017+X1018&gt;=16,Fixo/30*FG$4+(U1016+U1017+U1018+V1016+V1017+V1018+W1016+W1017+W1018+X1016+X1017-16)*Percapita/30*FG$4))))))</f>
        <v>0</v>
      </c>
      <c r="FH1016" s="177">
        <f>IF(C1016=4,SUM(Y1016+Y1017+Y1018+AA1016+AA1017+AA1018)*Percapita/30*FH$4+(Z1016+Z1017+Z1018+AB1016+AB1017+AB1018)*Cadeirante/30*FH$4,IF(C1016=3,IF(Y1019+AA1019=10,Fixo/30*FH$4+(Y1016+Y1017+Y1018+AA1016+AA1017+AA1018)*Percapita/30*FH$4+(Z1019+AB1019)*Cadeirante/30*FH$4,IF(Y1019+AA1019&lt;=9,(Y1019+AA1019)*Crechee/30*FH$4)+(Z1019+AB1019)*Cadeirante/30*FH$4+(Y1016+Y1017+Y1018+AA1016+AA1017+AA1018)*Percapita/30*FH$4)+IF(Y1019+AA1019&gt;=11,Fixo/30*FH$4+(Y1019+AA1019-10)*Crechee/30*FH$4,0),IF(C1016=2,IF(Z1016+Z1017+Z1018+Z1019+AB1016+AB1017+AB1018+AB1019=1,Cadeirante/30*FH$4,IF(Z1016+Z1017+Z1018+Z1019+AB1016+AB1017+AB1018+AB1019=2,Fixo/30*FH$4,IF(Z1016+Z1017+Z1018+Z1019+AB1016+AB1017+AB1018+AB1019&gt;2,Fixo/30*FH$4+(Z1016+Z1017+Z1018+Z1019+AB1016+AB1017+AB1018+AB1019-2)*Cadeirante/30*FH$4)))+(Y1016+Y1017+Y1018+AA1016+AA1017+AA1018)*Percapita/30*FH$4+(Y1019+AA1019)*Crechee/30*FH$4,IF(C1016=1,IF(Y1016+Y1017+Y1018+Z1016+Z1017+Z1018+AA1016+AA1017+AA1018+AB1016+AB1017+AB1018&lt;=15,(Y1016+Y1017+Y1018+AA1016+AA1017+AA1018)*Percapita/30*FH$4,IF(Y1016+Y1017+Y1018+Z1016+Z1017+Z1018+AA1016+AA1017+AA1018+AB1016+AB1017+AB1018&gt;=16,Fixo/30*FH$4+(Y1016+Y1017+Y1018+Z1016+Z1017+Z1018+AA1016+AA1017+AA1018+AB1016+AB1017-16)*Percapita/30*FH$4))))))</f>
        <v>0</v>
      </c>
      <c r="FI1016" s="177">
        <f>IF(C1016=4,SUM(AC1016+AC1017+AC1018+AE1016+AE1017+AE1018)*Percapita/30*FI$4+(AD1016+AD1017+AD1018+AF1016+AF1017+AF1018)*Cadeirante/30*FI$4,IF(C1016=3,IF(AC1019+AE1019=10,Fixo/30*FI$4+(AC1016+AC1017+AC1018+AE1016+AE1017+AE1018)*Percapita/30*FI$4+(AD1019+AF1019)*Cadeirante/30*FI$4,IF(AC1019+AE1019&lt;=9,(AC1019+AE1019)*Crechee/30*FI$4)+(AD1019+AF1019)*Cadeirante/30*FI$4+(AC1016+AC1017+AC1018+AE1016+AE1017+AE1018)*Percapita/30*FI$4)+IF(AC1019+AE1019&gt;=11,Fixo/30*FI$4+(AC1019+AE1019-10)*Crechee/30*FI$4,0),IF(C1016=2,IF(AD1016+AD1017+AD1018+AD1019+AF1016+AF1017+AF1018+AF1019=1,Cadeirante/30*FI$4,IF(AD1016+AD1017+AD1018+AD1019+AF1016+AF1017+AF1018+AF1019=2,Fixo/30*FI$4,IF(AD1016+AD1017+AD1018+AD1019+AF1016+AF1017+AF1018+AF1019&gt;2,Fixo/30*FI$4+(AD1016+AD1017+AD1018+AD1019+AF1016+AF1017+AF1018+AF1019-2)*Cadeirante/30*FI$4)))+(AC1016+AC1017+AC1018+AE1016+AE1017+AE1018)*Percapita/30*FI$4+(AC1019+AE1019)*Crechee/30*FI$4,IF(C1016=1,IF(AC1016+AC1017+AC1018+AD1016+AD1017+AD1018+AE1016+AE1017+AE1018+AF1016+AF1017+AF1018&lt;=15,(AC1016+AC1017+AC1018+AE1016+AE1017+AE1018)*Percapita/30*FI$4,IF(AC1016+AC1017+AC1018+AD1016+AD1017+AD1018+AE1016+AE1017+AE1018+AF1016+AF1017+AF1018&gt;=16,Fixo/30*FI$4+(AC1016+AC1017+AC1018+AD1016+AD1017+AD1018+AE1016+AE1017+AE1018+AF1016+AF1017-16)*Percapita/30*FI$4))))))</f>
        <v>0</v>
      </c>
      <c r="FJ1016" s="177">
        <f>IF(C1016=4,SUM(AG1016+AG1017+AG1018+AI1016+AI1017+AI1018)*Percapita/30*FJ$4+(AH1016+AH1017+AH1018+AJ1016+AJ1017+AJ1018)*Cadeirante/30*FJ$4,IF(C1016=3,IF(AG1019+AI1019=10,Fixo/30*FJ$4+(AG1016+AG1017+AG1018+AI1016+AI1017+AI1018)*Percapita/30*FJ$4+(AH1019+AJ1019)*Cadeirante/30*FJ$4,IF(AG1019+AI1019&lt;=9,(AG1019+AI1019)*Crechee/30*FJ$4)+(AH1019+AJ1019)*Cadeirante/30*FJ$4+(AG1016+AG1017+AG1018+AI1016+AI1017+AI1018)*Percapita/30*FJ$4)+IF(AG1019+AI1019&gt;=11,Fixo/30*FJ$4+(AG1019+AI1019-10)*Crechee/30*FJ$4,0),IF(C1016=2,IF(AH1016+AH1017+AH1018+AH1019+AJ1016+AJ1017+AJ1018+AJ1019=1,Cadeirante/30*FJ$4,IF(AH1016+AH1017+AH1018+AH1019+AJ1016+AJ1017+AJ1018+AJ1019=2,Fixo/30*FJ$4,IF(AH1016+AH1017+AH1018+AH1019+AJ1016+AJ1017+AJ1018+AJ1019&gt;2,Fixo/30*FJ$4+(AH1016+AH1017+AH1018+AH1019+AJ1016+AJ1017+AJ1018+AJ1019-2)*Cadeirante/30*FJ$4)))+(AG1016+AG1017+AG1018+AI1016+AI1017+AI1018)*Percapita/30*FJ$4+(AG1019+AI1019)*Crechee/30*FJ$4,IF(C1016=1,IF(AG1016+AG1017+AG1018+AH1016+AH1017+AH1018+AI1016+AI1017+AI1018+AJ1016+AJ1017+AJ1018&lt;=15,(AG1016+AG1017+AG1018+AI1016+AI1017+AI1018)*Percapita/30*FJ$4,IF(AG1016+AG1017+AG1018+AH1016+AH1017+AH1018+AI1016+AI1017+AI1018+AJ1016+AJ1017+AJ1018&gt;=16,Fixo/30*FJ$4+(AG1016+AG1017+AG1018+AH1016+AH1017+AH1018+AI1016+AI1017+AI1018+AJ1016+AJ1017-16)*Percapita/30*FJ$4))))))</f>
        <v>0</v>
      </c>
      <c r="FK1016" s="177">
        <f>IF(C1016=4,SUM(AK1016+AK1017+AK1018+AM1016+AM1017+AM1018)*Percapita/30*FK$4+(AL1016+AL1017+AL1018+AN1016+AN1017+AN1018)*Cadeirante/30*FK$4,IF(C1016=3,IF(AK1019+AM1019=10,Fixo/30*FK$4+(AK1016+AK1017+AK1018+AM1016+AM1017+AM1018)*Percapita/30*FK$4+(AL1019+AN1019)*Cadeirante/30*FK$4,IF(AK1019+AM1019&lt;=9,(AK1019+AM1019)*Crechee/30*FK$4)+(AL1019+AN1019)*Cadeirante/30*FK$4+(AK1016+AK1017+AK1018+AM1016+AM1017+AM1018)*Percapita/30*FK$4)+IF(AK1019+AM1019&gt;=11,Fixo/30*FK$4+(AK1019+AM1019-10)*Crechee/30*FK$4,0),IF(C1016=2,IF(AL1016+AL1017+AL1018+AL1019+AN1016+AN1017+AN1018+AN1019=1,Cadeirante/30*FK$4,IF(AL1016+AL1017+AL1018+AL1019+AN1016+AN1017+AN1018+AN1019=2,Fixo/30*FK$4,IF(AL1016+AL1017+AL1018+AL1019+AN1016+AN1017+AN1018+AN1019&gt;2,Fixo/30*FK$4+(AL1016+AL1017+AL1018+AL1019+AN1016+AN1017+AN1018+AN1019-2)*Cadeirante/30*FK$4)))+(AK1016+AK1017+AK1018+AM1016+AM1017+AM1018)*Percapita/30*FK$4+(AK1019+AM1019)*Crechee/30*FK$4,IF(C1016=1,IF(AK1016+AK1017+AK1018+AL1016+AL1017+AL1018+AM1016+AM1017+AM1018+AN1016+AN1017+AN1018&lt;=15,(AK1016+AK1017+AK1018+AM1016+AM1017+AM1018)*Percapita/30*FK$4,IF(AK1016+AK1017+AK1018+AL1016+AL1017+AL1018+AM1016+AM1017+AM1018+AN1016+AN1017+AN1018&gt;=16,Fixo/30*FK$4+(AK1016+AK1017+AK1018+AL1016+AL1017+AL1018+AM1016+AM1017+AM1018+AN1016+AN1017-16)*Percapita/30*FK$4))))))</f>
        <v>0</v>
      </c>
      <c r="FL1016" s="177">
        <f>IF(C1016=4,SUM(AO1016+AO1017+AO1018+AQ1016+AQ1017+AQ1018)*Percapita/30*FL$4+(AP1016+AP1017+AP1018+AR1016+AR1017+AR1018)*Cadeirante/30*FL$4,IF(C1016=3,IF(AO1019+AQ1019=10,Fixo/30*FL$4+(AO1016+AO1017+AO1018+AQ1016+AQ1017+AQ1018)*Percapita/30*FL$4+(AP1019+AR1019)*Cadeirante/30*FL$4,IF(AO1019+AQ1019&lt;=9,(AO1019+AQ1019)*Crechee/30*FL$4)+(AP1019+AR1019)*Cadeirante/30*FL$4+(AO1016+AO1017+AO1018+AQ1016+AQ1017+AQ1018)*Percapita/30*FL$4)+IF(AO1019+AQ1019&gt;=11,Fixo/30*FL$4+(AO1019+AQ1019-10)*Crechee/30*FL$4,0),IF(C1016=2,IF(AP1016+AP1017+AP1018+AP1019+AR1016+AR1017+AR1018+AR1019=1,Cadeirante/30*FL$4,IF(AP1016+AP1017+AP1018+AP1019+AR1016+AR1017+AR1018+AR1019=2,Fixo/30*FL$4,IF(AP1016+AP1017+AP1018+AP1019+AR1016+AR1017+AR1018+AR1019&gt;2,Fixo/30*FL$4+(AP1016+AP1017+AP1018+AP1019+AR1016+AR1017+AR1018+AR1019-2)*Cadeirante/30*FL$4)))+(AO1016+AO1017+AO1018+AQ1016+AQ1017+AQ1018)*Percapita/30*FL$4+(AO1019+AQ1019)*Crechee/30*FL$4,IF(C1016=1,IF(AO1016+AO1017+AO1018+AP1016+AP1017+AP1018+AQ1016+AQ1017+AQ1018+AR1016+AR1017+AR1018&lt;=15,(AO1016+AO1017+AO1018+AQ1016+AQ1017+AQ1018)*Percapita/30*FL$4,IF(AO1016+AO1017+AO1018+AP1016+AP1017+AP1018+AQ1016+AQ1017+AQ1018+AR1016+AR1017+AR1018&gt;=16,Fixo/30*FL$4+(AO1016+AO1017+AO1018+AP1016+AP1017+AP1018+AQ1016+AQ1017+AQ1018+AR1016+AR1017-16)*Percapita/30*FL$4))))))</f>
        <v>308.18400000000003</v>
      </c>
      <c r="FM1016" s="177">
        <f>IF(C1016=4,SUM(AS1016+AS1017+AS1018+AU1016+AU1017+AU1018)*Percapita/30*FM$4+(AT1016+AT1017+AT1018+AV1016+AV1017+AV1018)*Cadeirante/30*FM$4,IF(C1016=3,IF(AS1019+AU1019=10,Fixo/30*FM$4+(AS1016+AS1017+AS1018+AU1016+AU1017+AU1018)*Percapita/30*FM$4+(AT1019+AV1019)*Cadeirante/30*FM$4,IF(AS1019+AU1019&lt;=9,(AS1019+AU1019)*Crechee/30*FM$4)+(AT1019+AV1019)*Cadeirante/30*FM$4+(AS1016+AS1017+AS1018+AU1016+AU1017+AU1018)*Percapita/30*FM$4)+IF(AS1019+AU1019&gt;=11,Fixo/30*FM$4+(AS1019+AU1019-10)*Crechee/30*FM$4,0),IF(C1016=2,IF(AT1016+AT1017+AT1018+AT1019+AV1016+AV1017+AV1018+AV1019=1,Cadeirante/30*FM$4,IF(AT1016+AT1017+AT1018+AT1019+AV1016+AV1017+AV1018+AV1019=2,Fixo/30*FM$4,IF(AT1016+AT1017+AT1018+AT1019+AV1016+AV1017+AV1018+AV1019&gt;2,Fixo/30*FM$4+(AT1016+AT1017+AT1018+AT1019+AV1016+AV1017+AV1018+AV1019-2)*Cadeirante/30*FM$4)))+(AS1016+AS1017+AS1018+AU1016+AU1017+AU1018)*Percapita/30*FM$4+(AS1019+AU1019)*Crechee/30*FM$4,IF(C1016=1,IF(AS1016+AS1017+AS1018+AT1016+AT1017+AT1018+AU1016+AU1017+AU1018+AV1016+AV1017+AV1018&lt;=15,(AS1016+AS1017+AS1018+AU1016+AU1017+AU1018)*Percapita/30*FM$4,IF(AS1016+AS1017+AS1018+AT1016+AT1017+AT1018+AU1016+AU1017+AU1018+AV1016+AV1017+AV1018&gt;=16,Fixo/30*FM$4+(AS1016+AS1017+AS1018+AT1016+AT1017+AT1018+AU1016+AU1017+AU1018+AV1016+AV1017-16)*Percapita/30*FM$4))))))</f>
        <v>0</v>
      </c>
      <c r="FN1016" s="177">
        <f>IF(C1016=4,SUM(AW1016+AW1017+AW1018+AY1016+AY1017+AY1018)*Percapita/30*FN$4+(AX1016+AX1017+AX1018+AZ1016+AZ1017+AZ1018)*Cadeirante/30*FN$4,IF(C1016=3,IF(AW1019+AY1019=10,Fixo/30*FN$4+(AW1016+AW1017+AW1018+AY1016+AY1017+AY1018)*Percapita/30*FN$4+(AX1019+AZ1019)*Cadeirante/30*FN$4,IF(AW1019+AY1019&lt;=9,(AW1019+AY1019)*Crechee/30*FN$4)+(AX1019+AZ1019)*Cadeirante/30*FN$4+(AW1016+AW1017+AW1018+AY1016+AY1017+AY1018)*Percapita/30*FN$4)+IF(AW1019+AY1019&gt;=11,Fixo/30*FN$4+(AW1019+AY1019-10)*Crechee/30*FN$4,0),IF(C1016=2,IF(AX1016+AX1017+AX1018+AX1019+AZ1016+AZ1017+AZ1018+AZ1019=1,Cadeirante/30*FN$4,IF(AX1016+AX1017+AX1018+AX1019+AZ1016+AZ1017+AZ1018+AZ1019=2,Fixo/30*FN$4,IF(AX1016+AX1017+AX1018+AX1019+AZ1016+AZ1017+AZ1018+AZ1019&gt;2,Fixo/30*FN$4+(AX1016+AX1017+AX1018+AX1019+AZ1016+AZ1017+AZ1018+AZ1019-2)*Cadeirante/30*FN$4)))+(AW1016+AW1017+AW1018+AY1016+AY1017+AY1018)*Percapita/30*FN$4+(AW1019+AY1019)*Crechee/30*FN$4,IF(C1016=1,IF(AW1016+AW1017+AW1018+AX1016+AX1017+AX1018+AY1016+AY1017+AY1018+AZ1016+AZ1017+AZ1018&lt;=15,(AW1016+AW1017+AW1018+AY1016+AY1017+AY1018)*Percapita/30*FN$4,IF(AW1016+AW1017+AW1018+AX1016+AX1017+AX1018+AY1016+AY1017+AY1018+AZ1016+AZ1017+AZ1018&gt;=16,Fixo/30*FN$4+(AW1016+AW1017+AW1018+AX1016+AX1017+AX1018+AY1016+AY1017+AY1018+AZ1016+AZ1017-16)*Percapita/30*FN$4))))))</f>
        <v>0</v>
      </c>
      <c r="FO1016" s="177">
        <f>IF(C1016=4,SUM(BA1016+BA1017+BA1018+BC1016+BC1017+BC1018)*Percapita/30*FO$4+(BB1016+BB1017+BB1018+BD1016+BD1017+BD1018)*Cadeirante/30*FO$4,IF(C1016=3,IF(BA1019+BC1019=10,Fixo/30*FO$4+(BA1016+BA1017+BA1018+BC1016+BC1017+BC1018)*Percapita/30*FO$4+(BB1019+BD1019)*Cadeirante/30*FO$4,IF(BA1019+BC1019&lt;=9,(BA1019+BC1019)*Crechee/30*FO$4)+(BB1019+BD1019)*Cadeirante/30*FO$4+(BA1016+BA1017+BA1018+BC1016+BC1017+BC1018)*Percapita/30*FO$4)+IF(BA1019+BC1019&gt;=11,Fixo/30*FO$4+(BA1019+BC1019-10)*Crechee/30*FO$4,0),IF(C1016=2,IF(BB1016+BB1017+BB1018+BB1019+BD1016+BD1017+BD1018+BD1019=1,Cadeirante/30*FO$4,IF(BB1016+BB1017+BB1018+BB1019+BD1016+BD1017+BD1018+BD1019=2,Fixo/30*FO$4,IF(BB1016+BB1017+BB1018+BB1019+BD1016+BD1017+BD1018+BD1019&gt;2,Fixo/30*FO$4+(BB1016+BB1017+BB1018+BB1019+BD1016+BD1017+BD1018+BD1019-2)*Cadeirante/30*FO$4)))+(BA1016+BA1017+BA1018+BC1016+BC1017+BC1018)*Percapita/30*FO$4+(BA1019+BC1019)*Crechee/30*FO$4,IF(C1016=1,IF(BA1016+BA1017+BA1018+BB1016+BB1017+BB1018+BC1016+BC1017+BC1018+BD1016+BD1017+BD1018&lt;=15,(BA1016+BA1017+BA1018+BC1016+BC1017+BC1018)*Percapita/30*FO$4,IF(BA1016+BA1017+BA1018+BB1016+BB1017+BB1018+BC1016+BC1017+BC1018+BD1016+BD1017+BD1018&gt;=16,Fixo/30*FO$4+(BA1016+BA1017+BA1018+BB1016+BB1017+BB1018+BC1016+BC1017+BC1018+BD1016+BD1017-16)*Percapita/30*FO$4))))))</f>
        <v>0</v>
      </c>
      <c r="FP1016" s="177">
        <f>IF(C1016=4,SUM(BE1016+BE1017+BE1018+BG1016+BG1017+BG1018)*Percapita/30*FP$4+(BF1016+BF1017+BF1018+BH1016+BH1017+BH1018)*Cadeirante/30*FP$4,IF(C1016=3,IF(BE1019+BG1019=10,Fixo/30*FP$4+(BE1016+BE1017+BE1018+BG1016+BG1017+BG1018)*Percapita/30*FP$4+(BF1019+BH1019)*Cadeirante/30*FP$4,IF(BE1019+BG1019&lt;=9,(BE1019+BG1019)*Crechee/30*FP$4)+(BF1019+BH1019)*Cadeirante/30*FP$4+(BE1016+BE1017+BE1018+BG1016+BG1017+BG1018)*Percapita/30*FP$4)+IF(BE1019+BG1019&gt;=11,Fixo/30*FP$4+(BE1019+BG1019-10)*Crechee/30*FP$4,0),IF(C1016=2,IF(BF1016+BF1017+BF1018+BF1019+BH1016+BH1017+BH1018+BH1019=1,Cadeirante/30*FP$4,IF(BF1016+BF1017+BF1018+BF1019+BH1016+BH1017+BH1018+BH1019=2,Fixo/30*FP$4,IF(BF1016+BF1017+BF1018+BF1019+BH1016+BH1017+BH1018+BH1019&gt;2,Fixo/30*FP$4+(BF1016+BF1017+BF1018+BF1019+BH1016+BH1017+BH1018+BH1019-2)*Cadeirante/30*FP$4)))+(BE1016+BE1017+BE1018+BG1016+BG1017+BG1018)*Percapita/30*FP$4+(BE1019+BG1019)*Crechee/30*FP$4,IF(C1016=1,IF(BE1016+BE1017+BE1018+BF1016+BF1017+BF1018+BG1016+BG1017+BG1018+BH1016+BH1017+BH1018&lt;=15,(BE1016+BE1017+BE1018+BG1016+BG1017+BG1018)*Percapita/30*FP$4,IF(BE1016+BE1017+BE1018+BF1016+BF1017+BF1018+BG1016+BG1017+BG1018+BH1016+BH1017+BH1018&gt;=16,Fixo/30*FP$4+(BE1016+BE1017+BE1018+BF1016+BF1017+BF1018+BG1016+BG1017+BG1018+BH1016+BH1017-16)*Percapita/30*FP$4))))))</f>
        <v>0</v>
      </c>
      <c r="FQ1016" s="177">
        <f>IF(C1016=4,SUM(BI1016+BI1017+BI1018+BK1016+BK1017+BK1018)*Percapita/30*FQ$4+(BJ1016+BJ1017+BJ1018+BL1016+BL1017+BL1018)*Cadeirante/30*FQ$4,IF(C1016=3,IF(BI1019+BK1019=10,Fixo/30*FQ$4+(BI1016+BI1017+BI1018+BK1016+BK1017+BK1018)*Percapita/30*FQ$4+(BJ1019+BL1019)*Cadeirante/30*FQ$4,IF(BI1019+BK1019&lt;=9,(BI1019+BK1019)*Crechee/30*FQ$4)+(BJ1019+BL1019)*Cadeirante/30*FQ$4+(BI1016+BI1017+BI1018+BK1016+BK1017+BK1018)*Percapita/30*FQ$4)+IF(BI1019+BK1019&gt;=11,Fixo/30*FQ$4+(BI1019+BK1019-10)*Crechee/30*FQ$4,0),IF(C1016=2,IF(BJ1016+BJ1017+BJ1018+BJ1019+BL1016+BL1017+BL1018+BL1019=1,Cadeirante/30*FQ$4,IF(BJ1016+BJ1017+BJ1018+BJ1019+BL1016+BL1017+BL1018+BL1019=2,Fixo/30*FQ$4,IF(BJ1016+BJ1017+BJ1018+BJ1019+BL1016+BL1017+BL1018+BL1019&gt;2,Fixo/30*FQ$4+(BJ1016+BJ1017+BJ1018+BJ1019+BL1016+BL1017+BL1018+BL1019-2)*Cadeirante/30*FQ$4)))+(BI1016+BI1017+BI1018+BK1016+BK1017+BK1018)*Percapita/30*FQ$4+(BI1019+BK1019)*Crechee/30*FQ$4,IF(C1016=1,IF(BI1016+BI1017+BI1018+BJ1016+BJ1017+BJ1018+BK1016+BK1017+BK1018+BL1016+BL1017+BL1018&lt;=15,(BI1016+BI1017+BI1018+BK1016+BK1017+BK1018)*Percapita/30*FQ$4,IF(BI1016+BI1017+BI1018+BJ1016+BJ1017+BJ1018+BK1016+BK1017+BK1018+BL1016+BL1017+BL1018&gt;=16,Fixo/30*FQ$4+(BI1016+BI1017+BI1018+BJ1016+BJ1017+BJ1018+BK1016+BK1017+BK1018+BL1016+BL1017-16)*Percapita/30*FQ$4))))))</f>
        <v>0</v>
      </c>
      <c r="FR1016" s="177">
        <f>IF(C1016=4,SUM(BM1016+BM1017+BM1018+BO1016+BO1017+BO1018)*Percapita/30*FR$4+(BN1016+BN1017+BN1018+BP1016+BP1017+BP1018)*Cadeirante/30*FR$4,IF(C1016=3,IF(BM1019+BO1019=10,Fixo/30*FR$4+(BM1016+BM1017+BM1018+BO1016+BO1017+BO1018)*Percapita/30*FR$4+(BN1019+BP1019)*Cadeirante/30*FR$4,IF(BM1019+BO1019&lt;=9,(BM1019+BO1019)*Crechee/30*FR$4)+(BN1019+BP1019)*Cadeirante/30*FR$4+(BM1016+BM1017+BM1018+BO1016+BO1017+BO1018)*Percapita/30*FR$4)+IF(BM1019+BO1019&gt;=11,Fixo/30*FR$4+(BM1019+BO1019-10)*Crechee/30*FR$4,0),IF(C1016=2,IF(BN1016+BN1017+BN1018+BN1019+BP1016+BP1017+BP1018+BP1019=1,Cadeirante/30*FR$4,IF(BN1016+BN1017+BN1018+BN1019+BP1016+BP1017+BP1018+BP1019=2,Fixo/30*FR$4,IF(BN1016+BN1017+BN1018+BN1019+BP1016+BP1017+BP1018+BP1019&gt;2,Fixo/30*FR$4+(BN1016+BN1017+BN1018+BN1019+BP1016+BP1017+BP1018+BP1019-2)*Cadeirante/30*FR$4)))+(BM1016+BM1017+BM1018+BO1016+BO1017+BO1018)*Percapita/30*FR$4+(BM1019+BO1019)*Crechee/30*FR$4,IF(C1016=1,IF(BM1016+BM1017+BM1018+BN1016+BN1017+BN1018+BO1016+BO1017+BO1018+BP1016+BP1017+BP1018&lt;=15,(BM1016+BM1017+BM1018+BO1016+BO1017+BO1018)*Percapita/30*FR$4,IF(BM1016+BM1017+BM1018+BN1016+BN1017+BN1018+BO1016+BO1017+BO1018+BP1016+BP1017+BP1018&gt;=16,Fixo/30*FR$4+(BM1016+BM1017+BM1018+BN1016+BN1017+BN1018+BO1016+BO1017+BO1018+BP1016+BP1017-16)*Percapita/30*FR$4))))))</f>
        <v>0</v>
      </c>
      <c r="FS1016" s="177">
        <f>IF(C1016=4,SUM(BQ1016+BQ1017+BQ1018+BS1016+BS1017+BS1018)*Percapita/30*FS$4+(BR1016+BR1017+BR1018+BT1016+BT1017+BT1018)*Cadeirante/30*FS$4,IF(C1016=3,IF(BQ1019+BS1019=10,Fixo/30*FS$4+(BQ1016+BQ1017+BQ1018+BS1016+BS1017+BS1018)*Percapita/30*FS$4+(BR1019+BT1019)*Cadeirante/30*FS$4,IF(BQ1019+BS1019&lt;=9,(BQ1019+BS1019)*Crechee/30*FS$4)+(BR1019+BT1019)*Cadeirante/30*FS$4+(BQ1016+BQ1017+BQ1018+BS1016+BS1017+BS1018)*Percapita/30*FS$4)+IF(BQ1019+BS1019&gt;=11,Fixo/30*FS$4+(BQ1019+BS1019-10)*Crechee/30*FS$4,0),IF(C1016=2,IF(BR1016+BR1017+BR1018+BR1019+BT1016+BT1017+BT1018+BT1019=1,Cadeirante/30*FS$4,IF(BR1016+BR1017+BR1018+BR1019+BT1016+BT1017+BT1018+BT1019=2,Fixo/30*FS$4,IF(BR1016+BR1017+BR1018+BR1019+BT1016+BT1017+BT1018+BT1019&gt;2,Fixo/30*FS$4+(BR1016+BR1017+BR1018+BR1019+BT1016+BT1017+BT1018+BT1019-2)*Cadeirante/30*FS$4)))+(BQ1016+BQ1017+BQ1018+BS1016+BS1017+BS1018)*Percapita/30*FS$4+(BQ1019+BS1019)*Crechee/30*FS$4,IF(C1016=1,IF(BQ1016+BQ1017+BQ1018+BR1016+BR1017+BR1018+BS1016+BS1017+BS1018+BT1016+BT1017+BT1018&lt;=15,(BQ1016+BQ1017+BQ1018+BS1016+BS1017+BS1018)*Percapita/30*FS$4,IF(BQ1016+BQ1017+BQ1018+BR1016+BR1017+BR1018+BS1016+BS1017+BS1018+BT1016+BT1017+BT1018&gt;=16,Fixo/30*FS$4+(BQ1016+BQ1017+BQ1018+BR1016+BR1017+BR1018+BS1016+BS1017+BS1018+BT1016+BT1017-16)*Percapita/30*FS$4))))))</f>
        <v>0</v>
      </c>
      <c r="FT1016" s="177">
        <f>IF(C1016=4,SUM(BU1016+BU1017+BU1018+BW1016+BW1017+BW1018)*Percapita/30*FT$4+(BV1016+BV1017+BV1018+BX1016+BX1017+BX1018)*Cadeirante/30*FT$4,IF(C1016=3,IF(BU1019+BW1019=10,Fixo/30*FT$4+(BU1016+BU1017+BU1018+BW1016+BW1017+BW1018)*Percapita/30*FT$4+(BV1019+BX1019)*Cadeirante/30*FT$4,IF(BU1019+BW1019&lt;=9,(BU1019+BW1019)*Crechee/30*FT$4)+(BV1019+BX1019)*Cadeirante/30*FT$4+(BU1016+BU1017+BU1018+BW1016+BW1017+BW1018)*Percapita/30*FT$4)+IF(BU1019+BW1019&gt;=11,Fixo/30*FT$4+(BU1019+BW1019-10)*Crechee/30*FT$4,0),IF(C1016=2,IF(BV1016+BV1017+BV1018+BV1019+BX1016+BX1017+BX1018+BX1019=1,Cadeirante/30*FT$4,IF(BV1016+BV1017+BV1018+BV1019+BX1016+BX1017+BX1018+BX1019=2,Fixo/30*FT$4,IF(BV1016+BV1017+BV1018+BV1019+BX1016+BX1017+BX1018+BX1019&gt;2,Fixo/30*FT$4+(BV1016+BV1017+BV1018+BV1019+BX1016+BX1017+BX1018+BX1019-2)*Cadeirante/30*FT$4)))+(BU1016+BU1017+BU1018+BW1016+BW1017+BW1018)*Percapita/30*FT$4+(BU1019+BW1019)*Crechee/30*FT$4,IF(C1016=1,IF(BU1016+BU1017+BU1018+BV1016+BV1017+BV1018+BW1016+BW1017+BW1018+BX1016+BX1017+BX1018&lt;=15,(BU1016+BU1017+BU1018+BW1016+BW1017+BW1018)*Percapita/30*FT$4,IF(BU1016+BU1017+BU1018+BV1016+BV1017+BV1018+BW1016+BW1017+BW1018+BX1016+BX1017+BX1018&gt;=16,Fixo/30*FT$4+(BU1016+BU1017+BU1018+BV1016+BV1017+BV1018+BW1016+BW1017+BW1018+BX1016+BX1017-16)*Percapita/30*FT$4))))))</f>
        <v>0</v>
      </c>
      <c r="FU1016" s="177">
        <f>IF(C1016=4,SUM(BY1016+BY1017+BY1018+CA1016+CA1017+CA1018)*Percapita/30*FU$4+(BZ1016+BZ1017+BZ1018+CB1016+CB1017+CB1018)*Cadeirante/30*FU$4,IF(C1016=3,IF(BY1019+CA1019=10,Fixo/30*FU$4+(BY1016+BY1017+BY1018+CA1016+CA1017+CA1018)*Percapita/30*FU$4+(BZ1019+CB1019)*Cadeirante/30*FU$4,IF(BY1019+CA1019&lt;=9,(BY1019+CA1019)*Crechee/30*FU$4)+(BZ1019+CB1019)*Cadeirante/30*FU$4+(BY1016+BY1017+BY1018+CA1016+CA1017+CA1018)*Percapita/30*FU$4)+IF(BY1019+CA1019&gt;=11,Fixo/30*FU$4+(BY1019+CA1019-10)*Crechee/30*FU$4,0),IF(C1016=2,IF(BZ1016+BZ1017+BZ1018+BZ1019+CB1016+CB1017+CB1018+CB1019=1,Cadeirante/30*FU$4,IF(BZ1016+BZ1017+BZ1018+BZ1019+CB1016+CB1017+CB1018+CB1019=2,Fixo/30*FU$4,IF(BZ1016+BZ1017+BZ1018+BZ1019+CB1016+CB1017+CB1018+CB1019&gt;2,Fixo/30*FU$4+(BZ1016+BZ1017+BZ1018+BZ1019+CB1016+CB1017+CB1018+CB1019-2)*Cadeirante/30*FU$4)))+(BY1016+BY1017+BY1018+CA1016+CA1017+CA1018)*Percapita/30*FU$4+(BY1019+CA1019)*Crechee/30*FU$4,IF(C1016=1,IF(BY1016+BY1017+BY1018+BZ1016+BZ1017+BZ1018+CA1016+CA1017+CA1018+CB1016+CB1017+CB1018&lt;=15,(BY1016+BY1017+BY1018+CA1016+CA1017+CA1018)*Percapita/30*FU$4,IF(BY1016+BY1017+BY1018+BZ1016+BZ1017+BZ1018+CA1016+CA1017+CA1018+CB1016+CB1017+CB1018&gt;=16,Fixo/30*FU$4+(BY1016+BY1017+BY1018+BZ1016+BZ1017+BZ1018+CA1016+CA1017+CA1018+CB1016+CB1017-16)*Percapita/30*FU$4))))))</f>
        <v>0</v>
      </c>
      <c r="FV1016" s="177">
        <f>IF(C1016=4,SUM(CC1016+CC1017+CC1018+CE1016+CE1017+CE1018)*Percapita/30*FV$4+(CD1016+CD1017+CD1018+CF1016+CF1017+CF1018)*Cadeirante/30*FV$4,IF(C1016=3,IF(CC1019+CE1019=10,Fixo/30*FV$4+(CC1016+CC1017+CC1018+CE1016+CE1017+CE1018)*Percapita/30*FV$4+(CD1019+CF1019)*Cadeirante/30*FV$4,IF(CC1019+CE1019&lt;=9,(CC1019+CE1019)*Crechee/30*FV$4)+(CD1019+CF1019)*Cadeirante/30*FV$4+(CC1016+CC1017+CC1018+CE1016+CE1017+CE1018)*Percapita/30*FV$4)+IF(CC1019+CE1019&gt;=11,Fixo/30*FV$4+(CC1019+CE1019-10)*Crechee/30*FV$4,0),IF(C1016=2,IF(CD1016+CD1017+CD1018+CD1019+CF1016+CF1017+CF1018+CF1019=1,Cadeirante/30*FV$4,IF(CD1016+CD1017+CD1018+CD1019+CF1016+CF1017+CF1018+CF1019=2,Fixo/30*FV$4,IF(CD1016+CD1017+CD1018+CD1019+CF1016+CF1017+CF1018+CF1019&gt;2,Fixo/30*FV$4+(CD1016+CD1017+CD1018+CD1019+CF1016+CF1017+CF1018+CF1019-2)*Cadeirante/30*FV$4)))+(CC1016+CC1017+CC1018+CE1016+CE1017+CE1018)*Percapita/30*FV$4+(CC1019+CE1019)*Crechee/30*FV$4,IF(C1016=1,IF(CC1016+CC1017+CC1018+CD1016+CD1017+CD1018+CE1016+CE1017+CE1018+CF1016+CF1017+CF1018&lt;=15,(CC1016+CC1017+CC1018+CE1016+CE1017+CE1018)*Percapita/30*FV$4,IF(CC1016+CC1017+CC1018+CD1016+CD1017+CD1018+CE1016+CE1017+CE1018+CF1016+CF1017+CF1018&gt;=16,Fixo/30*FV$4+(CC1016+CC1017+CC1018+CD1016+CD1017+CD1018+CE1016+CE1017+CE1018+CF1016+CF1017-16)*Percapita/30*FV$4))))))</f>
        <v>0</v>
      </c>
      <c r="FW1016" s="177">
        <f>IF(C1016=4,SUM(CG1016+CG1017+CG1018+CI1016+CI1017+CI1018)*Percapita/30*FW$4+(CH1016+CH1017+CH1018+CJ1016+CJ1017+CJ1018)*Cadeirante/30*FW$4,IF(C1016=3,IF(CG1019+CI1019=10,Fixo/30*FW$4+(CG1016+CG1017+CG1018+CI1016+CI1017+CI1018)*Percapita/30*FW$4+(CH1019+CJ1019)*Cadeirante/30*FW$4,IF(CG1019+CI1019&lt;=9,(CG1019+CI1019)*Crechee/30*FW$4)+(CH1019+CJ1019)*Cadeirante/30*FW$4+(CG1016+CG1017+CG1018+CI1016+CI1017+CI1018)*Percapita/30*FW$4)+IF(CG1019+CI1019&gt;=11,Fixo/30*FW$4+(CG1019+CI1019-10)*Crechee/30*FW$4,0),IF(C1016=2,IF(CH1016+CH1017+CH1018+CH1019+CJ1016+CJ1017+CJ1018+CJ1019=1,Cadeirante/30*FW$4,IF(CH1016+CH1017+CH1018+CH1019+CJ1016+CJ1017+CJ1018+CJ1019=2,Fixo/30*FW$4,IF(CH1016+CH1017+CH1018+CH1019+CJ1016+CJ1017+CJ1018+CJ1019&gt;2,Fixo/30*FW$4+(CH1016+CH1017+CH1018+CH1019+CJ1016+CJ1017+CJ1018+CJ1019-2)*Cadeirante/30*FW$4)))+(CG1016+CG1017+CG1018+CI1016+CI1017+CI1018)*Percapita/30*FW$4+(CG1019+CI1019)*Crechee/30*FW$4,IF(C1016=1,IF(CG1016+CG1017+CG1018+CH1016+CH1017+CH1018+CI1016+CI1017+CI1018+CJ1016+CJ1017+CJ1018&lt;=15,(CG1016+CG1017+CG1018+CI1016+CI1017+CI1018)*Percapita/30*FW$4,IF(CG1016+CG1017+CG1018+CH1016+CH1017+CH1018+CI1016+CI1017+CI1018+CJ1016+CJ1017+CJ1018&gt;=16,Fixo/30*FW$4+(CG1016+CG1017+CG1018+CH1016+CH1017+CH1018+CI1016+CI1017+CI1018+CJ1016+CJ1017-16)*Percapita/30*FW$4))))))</f>
        <v>0</v>
      </c>
      <c r="FX1016" s="177">
        <f>IF(C1016=4,SUM(CK1016+CK1017+CK1018+CM1016+CM1017+CM1018)*Percapita/30*FX$4+(CL1016+CL1017+CL1018+CN1016+CN1017+CN1018)*Cadeirante/30*FX$4,IF(C1016=3,IF(CK1019+CM1019=10,Fixo/30*FX$4+(CK1016+CK1017+CK1018+CM1016+CM1017+CM1018)*Percapita/30*FX$4+(CL1019+CN1019)*Cadeirante/30*FX$4,IF(CK1019+CM1019&lt;=9,(CK1019+CM1019)*Crechee/30*FX$4)+(CL1019+CN1019)*Cadeirante/30*FX$4+(CK1016+CK1017+CK1018+CM1016+CM1017+CM1018)*Percapita/30*FX$4)+IF(CK1019+CM1019&gt;=11,Fixo/30*FX$4+(CK1019+CM1019-10)*Crechee/30*FX$4,0),IF(C1016=2,IF(CL1016+CL1017+CL1018+CL1019+CN1016+CN1017+CN1018+CN1019=1,Cadeirante/30*FX$4,IF(CL1016+CL1017+CL1018+CL1019+CN1016+CN1017+CN1018+CN1019=2,Fixo/30*FX$4,IF(CL1016+CL1017+CL1018+CL1019+CN1016+CN1017+CN1018+CN1019&gt;2,Fixo/30*FX$4+(CL1016+CL1017+CL1018+CL1019+CN1016+CN1017+CN1018+CN1019-2)*Cadeirante/30*FX$4)))+(CK1016+CK1017+CK1018+CM1016+CM1017+CM1018)*Percapita/30*FX$4+(CK1019+CM1019)*Crechee/30*FX$4,IF(C1016=1,IF(CK1016+CK1017+CK1018+CL1016+CL1017+CL1018+CM1016+CM1017+CM1018+CN1016+CN1017+CN1018&lt;=15,(CK1016+CK1017+CK1018+CM1016+CM1017+CM1018)*Percapita/30*FX$4,IF(CK1016+CK1017+CK1018+CL1016+CL1017+CL1018+CM1016+CM1017+CM1018+CN1016+CN1017+CN1018&gt;=16,Fixo/30*FX$4+(CK1016+CK1017+CK1018+CL1016+CL1017+CL1018+CM1016+CM1017+CM1018+CN1016+CN1017-16)*Percapita/30*FX$4))))))</f>
        <v>0</v>
      </c>
      <c r="FY1016" s="177">
        <f>IF(C1016=4,SUM(CO1016+CO1017+CO1018+CQ1016+CQ1017+CQ1018)*Percapita/30*FY$4+(CP1016+CP1017+CP1018+CR1016+CR1017+CR1018)*Cadeirante/30*FY$4,IF(C1016=3,IF(CO1019+CQ1019=10,Fixo/30*FY$4+(CO1016+CO1017+CO1018+CQ1016+CQ1017+CQ1018)*Percapita/30*FY$4+(CP1019+CR1019)*Cadeirante/30*FY$4,IF(CO1019+CQ1019&lt;=9,(CO1019+CQ1019)*Crechee/30*FY$4)+(CP1019+CR1019)*Cadeirante/30*FY$4+(CO1016+CO1017+CO1018+CQ1016+CQ1017+CQ1018)*Percapita/30*FY$4)+IF(CO1019+CQ1019&gt;=11,Fixo/30*FY$4+(CO1019+CQ1019-10)*Crechee/30*FY$4,0),IF(C1016=2,IF(CP1016+CP1017+CP1018+CP1019+CR1016+CR1017+CR1018+CR1019=1,Cadeirante/30*FY$4,IF(CP1016+CP1017+CP1018+CP1019+CR1016+CR1017+CR1018+CR1019=2,Fixo/30*FY$4,IF(CP1016+CP1017+CP1018+CP1019+CR1016+CR1017+CR1018+CR1019&gt;2,Fixo/30*FY$4+(CP1016+CP1017+CP1018+CP1019+CR1016+CR1017+CR1018+CR1019-2)*Cadeirante/30*FY$4)))+(CO1016+CO1017+CO1018+CQ1016+CQ1017+CQ1018)*Percapita/30*FY$4+(CO1019+CQ1019)*Crechee/30*FY$4,IF(C1016=1,IF(CO1016+CO1017+CO1018+CP1016+CP1017+CP1018+CQ1016+CQ1017+CQ1018+CR1016+CR1017+CR1018&lt;=15,(CO1016+CO1017+CO1018+CQ1016+CQ1017+CQ1018)*Percapita/30*FY$4,IF(CO1016+CO1017+CO1018+CP1016+CP1017+CP1018+CQ1016+CQ1017+CQ1018+CR1016+CR1017+CR1018&gt;=16,Fixo/30*FY$4+(CO1016+CO1017+CO1018+CP1016+CP1017+CP1018+CQ1016+CQ1017+CQ1018+CR1016+CR1017-16)*Percapita/30*FY$4))))))</f>
        <v>0</v>
      </c>
      <c r="FZ1016" s="177">
        <f>IF(C1016=4,SUM(CS1016+CS1017+CS1018+CU1016+CU1017+CU1018)*Percapita/30*FZ$4+(CT1016+CT1017+CT1018+CV1016+CV1017+CV1018)*Cadeirante/30*FZ$4,IF(C1016=3,IF(CS1019+CU1019=10,Fixo/30*FZ$4+(CS1016+CS1017+CS1018+CU1016+CU1017+CU1018)*Percapita/30*FZ$4+(CT1019+CV1019)*Cadeirante/30*FZ$4,IF(CS1019+CU1019&lt;=9,(CS1019+CU1019)*Crechee/30*FZ$4)+(CT1019+CV1019)*Cadeirante/30*FZ$4+(CS1016+CS1017+CS1018+CU1016+CU1017+CU1018)*Percapita/30*FZ$4)+IF(CS1019+CU1019&gt;=11,Fixo/30*FZ$4+(CS1019+CU1019-10)*Crechee/30*FZ$4,0),IF(C1016=2,IF(CT1016+CT1017+CT1018+CT1019+CV1016+CV1017+CV1018+CV1019=1,Cadeirante/30*FZ$4,IF(CT1016+CT1017+CT1018+CT1019+CV1016+CV1017+CV1018+CV1019=2,Fixo/30*FZ$4,IF(CT1016+CT1017+CT1018+CT1019+CV1016+CV1017+CV1018+CV1019&gt;2,Fixo/30*FZ$4+(CT1016+CT1017+CT1018+CT1019+CV1016+CV1017+CV1018+CV1019-2)*Cadeirante/30*FZ$4)))+(CS1016+CS1017+CS1018+CU1016+CU1017+CU1018)*Percapita/30*FZ$4+(CS1019+CU1019)*Crechee/30*FZ$4,IF(C1016=1,IF(CS1016+CS1017+CS1018+CT1016+CT1017+CT1018+CU1016+CU1017+CU1018+CV1016+CV1017+CV1018&lt;=15,(CS1016+CS1017+CS1018+CU1016+CU1017+CU1018)*Percapita/30*FZ$4,IF(CS1016+CS1017+CS1018+CT1016+CT1017+CT1018+CU1016+CU1017+CU1018+CV1016+CV1017+CV1018&gt;=16,Fixo/30*FZ$4+(CS1016+CS1017+CS1018+CT1016+CT1017+CT1018+CU1016+CU1017+CU1018+CV1016+CV1017-16)*Percapita/30*FZ$4))))))</f>
        <v>0</v>
      </c>
      <c r="GA1016" s="177">
        <f>IF(C1016=4,SUM(CW1016+CW1017+CW1018+CY1016+CY1017+CY1018)*Percapita/30*GA$4+(CX1016+CX1017+CX1018+CZ1016+CZ1017+CZ1018)*Cadeirante/30*GA$4,IF(C1016=3,IF(CW1019+CY1019=10,Fixo/30*GA$4+(CW1016+CW1017+CW1018+CY1016+CY1017+CY1018)*Percapita/30*GA$4+(CX1019+CZ1019)*Cadeirante/30*GA$4,IF(CW1019+CY1019&lt;=9,(CW1019+CY1019)*Crechee/30*GA$4)+(CX1019+CZ1019)*Cadeirante/30*GA$4+(CW1016+CW1017+CW1018+CY1016+CY1017+CY1018)*Percapita/30*GA$4)+IF(CW1019+CY1019&gt;=11,Fixo/30*GA$4+(CW1019+CY1019-10)*Crechee/30*GA$4,0),IF(C1016=2,IF(CX1016+CX1017+CX1018+CX1019+CZ1016+CZ1017+CZ1018+CZ1019=1,Cadeirante/30*GA$4,IF(CX1016+CX1017+CX1018+CX1019+CZ1016+CZ1017+CZ1018+CZ1019=2,Fixo/30*GA$4,IF(CX1016+CX1017+CX1018+CX1019+CZ1016+CZ1017+CZ1018+CZ1019&gt;2,Fixo/30*GA$4+(CX1016+CX1017+CX1018+CX1019+CZ1016+CZ1017+CZ1018+CZ1019-2)*Cadeirante/30*GA$4)))+(CW1016+CW1017+CW1018+CY1016+CY1017+CY1018)*Percapita/30*GA$4+(CW1019+CY1019)*Crechee/30*GA$4,IF(C1016=1,IF(CW1016+CW1017+CW1018+CX1016+CX1017+CX1018+CY1016+CY1017+CY1018+CZ1016+CZ1017+CZ1018&lt;=15,(CW1016+CW1017+CW1018+CY1016+CY1017+CY1018)*Percapita/30*GA$4,IF(CW1016+CW1017+CW1018+CX1016+CX1017+CX1018+CY1016+CY1017+CY1018+CZ1016+CZ1017+CZ1018&gt;=16,Fixo/30*GA$4+(CW1016+CW1017+CW1018+CX1016+CX1017+CX1018+CY1016+CY1017+CY1018+CZ1016+CZ1017-16)*Percapita/30*GA$4))))))</f>
        <v>0</v>
      </c>
      <c r="GB1016" s="177">
        <f>IF(C1016=4,SUM(DA1016+DA1017+DA1018+DC1016+DC1017+DC1018)*Percapita/30*GB$4+(DB1016+DB1017+DB1018+DD1016+DD1017+DD1018)*Cadeirante/30*GB$4,IF(C1016=3,IF(DA1019+DC1019=10,Fixo/30*GB$4+(DA1016+DA1017+DA1018+DC1016+DC1017+DC1018)*Percapita/30*GB$4+(DB1019+DD1019)*Cadeirante/30*GB$4,IF(DA1019+DC1019&lt;=9,(DA1019+DC1019)*Crechee/30*GB$4)+(DB1019+DD1019)*Cadeirante/30*GB$4+(DA1016+DA1017+DA1018+DC1016+DC1017+DC1018)*Percapita/30*GB$4)+IF(DA1019+DC1019&gt;=11,Fixo/30*GB$4+(DA1019+DC1019-10)*Crechee/30*GB$4,0),IF(C1016=2,IF(DB1016+DB1017+DB1018+DB1019+DD1016+DD1017+DD1018+DD1019=1,Cadeirante/30*GB$4,IF(DB1016+DB1017+DB1018+DB1019+DD1016+DD1017+DD1018+DD1019=2,Fixo/30*GB$4,IF(DB1016+DB1017+DB1018+DB1019+DD1016+DD1017+DD1018+DD1019&gt;2,Fixo/30*GB$4+(DB1016+DB1017+DB1018+DB1019+DD1016+DD1017+DD1018+DD1019-2)*Cadeirante/30*GB$4)))+(DA1016+DA1017+DA1018+DC1016+DC1017+DC1018)*Percapita/30*GB$4+(DA1019+DC1019)*Crechee/30*GB$4,IF(C1016=1,IF(DA1016+DA1017+DA1018+DB1016+DB1017+DB1018+DC1016+DC1017+DC1018+DD1016+DD1017+DD1018&lt;=15,(DA1016+DA1017+DA1018+DC1016+DC1017+DC1018)*Percapita/30*GB$4,IF(DA1016+DA1017+DA1018+DB1016+DB1017+DB1018+DC1016+DC1017+DC1018+DD1016+DD1017+DD1018&gt;=16,Fixo/30*GB$4+(DA1016+DA1017+DA1018+DB1016+DB1017+DB1018+DC1016+DC1017+DC1018+DD1016+DD1017-16)*Percapita/30*GB$4))))))</f>
        <v>0</v>
      </c>
      <c r="GC1016" s="177">
        <f>IF(C1016=4,SUM(DE1016+DE1017+DE1018+DG1016+DG1017+DG1018)*Percapita/30*GC$4+(DF1016+DF1017+DF1018+DH1016+DH1017+DH1018)*Cadeirante/30*GC$4,IF(C1016=3,IF(DE1019+DG1019=10,Fixo/30*GC$4+(DE1016+DE1017+DE1018+DG1016+DG1017+DG1018)*Percapita/30*GC$4+(DF1019+DH1019)*Cadeirante/30*GC$4,IF(DE1019+DG1019&lt;=9,(DE1019+DG1019)*Crechee/30*GC$4)+(DF1019+DH1019)*Cadeirante/30*GC$4+(DE1016+DE1017+DE1018+DG1016+DG1017+DG1018)*Percapita/30*GC$4)+IF(DE1019+DG1019&gt;=11,Fixo/30*GC$4+(DE1019+DG1019-10)*Crechee/30*GC$4,0),IF(C1016=2,IF(DF1016+DF1017+DF1018+DF1019+DH1016+DH1017+DH1018+DH1019=1,Cadeirante/30*GC$4,IF(DF1016+DF1017+DF1018+DF1019+DH1016+DH1017+DH1018+DH1019=2,Fixo/30*GC$4,IF(DF1016+DF1017+DF1018+DF1019+DH1016+DH1017+DH1018+DH1019&gt;2,Fixo/30*GC$4+(DF1016+DF1017+DF1018+DF1019+DH1016+DH1017+DH1018+DH1019-2)*Cadeirante/30*GC$4)))+(DE1016+DE1017+DE1018+DG1016+DG1017+DG1018)*Percapita/30*GC$4+(DE1019+DG1019)*Crechee/30*GC$4,IF(C1016=1,IF(DE1016+DE1017+DE1018+DF1016+DF1017+DF1018+DG1016+DG1017+DG1018+DH1016+DH1017+DH1018&lt;=15,(DE1016+DE1017+DE1018+DG1016+DG1017+DG1018)*Percapita/30*GC$4,IF(DE1016+DE1017+DE1018+DF1016+DF1017+DF1018+DG1016+DG1017+DG1018+DH1016+DH1017+DH1018&gt;=16,Fixo/30*GC$4+(DE1016+DE1017+DE1018+DF1016+DF1017+DF1018+DG1016+DG1017+DG1018+DH1016+DH1017-16)*Percapita/30*GC$4))))))</f>
        <v>-89.887</v>
      </c>
      <c r="GD1016" s="177">
        <f>IF(C1016=4,SUM(DI1016+DI1017+DI1018+DK1016+DK1017+DK1018)*Percapita/30*GD$4+(DJ1016+DJ1017+DJ1018+DL1016+DL1017+DL1018)*Cadeirante/30*GD$4,IF(C1016=3,IF(DI1019+DK1019=10,Fixo/30*GD$4+(DI1016+DI1017+DI1018+DK1016+DK1017+DK1018)*Percapita/30*GD$4+(DJ1019+DL1019)*Cadeirante/30*GD$4,IF(DI1019+DK1019&lt;=9,(DI1019+DK1019)*Crechee/30*GD$4)+(DJ1019+DL1019)*Cadeirante/30*GD$4+(DI1016+DI1017+DI1018+DK1016+DK1017+DK1018)*Percapita/30*GD$4)+IF(DI1019+DK1019&gt;=11,Fixo/30*GD$4+(DI1019+DK1019-10)*Crechee/30*GD$4,0),IF(C1016=2,IF(DJ1016+DJ1017+DJ1018+DJ1019+DL1016+DL1017+DL1018+DL1019=1,Cadeirante/30*GD$4,IF(DJ1016+DJ1017+DJ1018+DJ1019+DL1016+DL1017+DL1018+DL1019=2,Fixo/30*GD$4,IF(DJ1016+DJ1017+DJ1018+DJ1019+DL1016+DL1017+DL1018+DL1019&gt;2,Fixo/30*GD$4+(DJ1016+DJ1017+DJ1018+DJ1019+DL1016+DL1017+DL1018+DL1019-2)*Cadeirante/30*GD$4)))+(DI1016+DI1017+DI1018+DK1016+DK1017+DK1018)*Percapita/30*GD$4+(DI1019+DK1019)*Crechee/30*GD$4,IF(C1016=1,IF(DI1016+DI1017+DI1018+DJ1016+DJ1017+DJ1018+DK1016+DK1017+DK1018+DL1016+DL1017+DL1018&lt;=15,(DI1016+DI1017+DI1018+DK1016+DK1017+DK1018)*Percapita/30*GD$4,IF(DI1016+DI1017+DI1018+DJ1016+DJ1017+DJ1018+DK1016+DK1017+DK1018+DL1016+DL1017+DL1018&gt;=16,Fixo/30*GD$4+(DI1016+DI1017+DI1018+DJ1016+DJ1017+DJ1018+DK1016+DK1017+DK1018+DL1016+DL1017-16)*Percapita/30*GD$4))))))</f>
        <v>0</v>
      </c>
      <c r="GE1016" s="177">
        <f>IF(C1016=4,SUM(DM1016+DM1017+DM1018+DO1016+DO1017+DO1018)*Percapita/30*GE$4+(DN1016+DN1017+DN1018+DP1016+DP1017+DP1018)*Cadeirante/30*GE$4,IF(C1016=3,IF(DM1019+DO1019=10,Fixo/30*GE$4+(DM1016+DM1017+DM1018+DO1016+DO1017+DO1018)*Percapita/30*GE$4+(DN1019+DP1019)*Cadeirante/30*GE$4,IF(DM1019+DO1019&lt;=9,(DM1019+DO1019)*Crechee/30*GE$4)+(DN1019+DP1019)*Cadeirante/30*GE$4+(DM1016+DM1017+DM1018+DO1016+DO1017+DO1018)*Percapita/30*GE$4)+IF(DM1019+DO1019&gt;=11,Fixo/30*GE$4+(DM1019+DO1019-10)*Crechee/30*GE$4,0),IF(C1016=2,IF(DN1016+DN1017+DN1018+DN1019+DP1016+DP1017+DP1018+DP1019=1,Cadeirante/30*GE$4,IF(DN1016+DN1017+DN1018+DN1019+DP1016+DP1017+DP1018+DP1019=2,Fixo/30*GE$4,IF(DN1016+DN1017+DN1018+DN1019+DP1016+DP1017+DP1018+DP1019&gt;2,Fixo/30*GE$4+(DN1016+DN1017+DN1018+DN1019+DP1016+DP1017+DP1018+DP1019-2)*Cadeirante/30*GE$4)))+(DM1016+DM1017+DM1018+DO1016+DO1017+DO1018)*Percapita/30*GE$4+(DM1019+DO1019)*Crechee/30*GE$4,IF(C1016=1,IF(DM1016+DM1017+DM1018+DN1016+DN1017+DN1018+DO1016+DO1017+DO1018+DP1016+DP1017+DP1018&lt;=15,(DM1016+DM1017+DM1018+DO1016+DO1017+DO1018)*Percapita/30*GE$4,IF(DM1016+DM1017+DM1018+DN1016+DN1017+DN1018+DO1016+DO1017+DO1018+DP1016+DP1017+DP1018&gt;=16,Fixo/30*GE$4+(DM1016+DM1017+DM1018+DN1016+DN1017+DN1018+DO1016+DO1017+DO1018+DP1016+DP1017-16)*Percapita/30*GE$4))))))</f>
        <v>0</v>
      </c>
      <c r="GF1016" s="177">
        <f>IF(C1016=4,SUM(DQ1016+DQ1017+DQ1018+DS1016+DS1017+DS1018)*Percapita/30*GF$4+(DR1016+DR1017+DR1018+DT1016+DT1017+DT1018)*Cadeirante/30*GF$4,IF(C1016=3,IF(DQ1019+DS1019=10,Fixo/30*GF$4+(DQ1016+DQ1017+DQ1018+DS1016+DS1017+DS1018)*Percapita/30*GF$4+(DR1019+DT1019)*Cadeirante/30*GF$4,IF(DQ1019+DS1019&lt;=9,(DQ1019+DS1019)*Crechee/30*GF$4)+(DR1019+DT1019)*Cadeirante/30*GF$4+(DQ1016+DQ1017+DQ1018+DS1016+DS1017+DS1018)*Percapita/30*GF$4)+IF(DQ1019+DS1019&gt;=11,Fixo/30*GF$4+(DQ1019+DS1019-10)*Crechee/30*GF$4,0),IF(C1016=2,IF(DR1016+DR1017+DR1018+DR1019+DT1016+DT1017+DT1018+DT1019=1,Cadeirante/30*GF$4,IF(DR1016+DR1017+DR1018+DR1019+DT1016+DT1017+DT1018+DT1019=2,Fixo/30*GF$4,IF(DR1016+DR1017+DR1018+DR1019+DT1016+DT1017+DT1018+DT1019&gt;2,Fixo/30*GF$4+(DR1016+DR1017+DR1018+DR1019+DT1016+DT1017+DT1018+DT1019-2)*Cadeirante/30*GF$4)))+(DQ1016+DQ1017+DQ1018+DS1016+DS1017+DS1018)*Percapita/30*GF$4+(DQ1019+DS1019)*Crechee/30*GF$4,IF(C1016=1,IF(DQ1016+DQ1017+DQ1018+DR1016+DR1017+DR1018+DS1016+DS1017+DS1018+DT1016+DT1017+DT1018&lt;=15,(DQ1016+DQ1017+DQ1018+DS1016+DS1017+DS1018)*Percapita/30*GF$4,IF(DQ1016+DQ1017+DQ1018+DR1016+DR1017+DR1018+DS1016+DS1017+DS1018+DT1016+DT1017+DT1018&gt;=16,Fixo/30*GF$4+(DQ1016+DQ1017+DQ1018+DR1016+DR1017+DR1018+DS1016+DS1017+DS1018+DT1016+DT1017-16)*Percapita/30*GF$4))))))</f>
        <v>0</v>
      </c>
      <c r="GG1016" s="177">
        <f>IF(C1016=4,SUM(DU1016+DU1017+DU1018+DW1016+DW1017+DW1018)*Percapita/30*GG$4+(DV1016+DV1017+DV1018+DX1016+DX1017+DX1018)*Cadeirante/30*GG$4,IF(C1016=3,IF(DU1019+DW1019=10,Fixo/30*GG$4+(DU1016+DU1017+DU1018+DW1016+DW1017+DW1018)*Percapita/30*GG$4+(DV1019+DX1019)*Cadeirante/30*GG$4,IF(DU1019+DW1019&lt;=9,(DU1019+DW1019)*Crechee/30*GG$4)+(DV1019+DX1019)*Cadeirante/30*GG$4+(DU1016+DU1017+DU1018+DW1016+DW1017+DW1018)*Percapita/30*GG$4)+IF(DU1019+DW1019&gt;=11,Fixo/30*GG$4+(DU1019+DW1019-10)*Crechee/30*GG$4,0),IF(C1016=2,IF(DV1016+DV1017+DV1018+DV1019+DX1016+DX1017+DX1018+DX1019=1,Cadeirante/30*GG$4,IF(DV1016+DV1017+DV1018+DV1019+DX1016+DX1017+DX1018+DX1019=2,Fixo/30*GG$4,IF(DV1016+DV1017+DV1018+DV1019+DX1016+DX1017+DX1018+DX1019&gt;2,Fixo/30*GG$4+(DV1016+DV1017+DV1018+DV1019+DX1016+DX1017+DX1018+DX1019-2)*Cadeirante/30*GG$4)))+(DU1016+DU1017+DU1018+DW1016+DW1017+DW1018)*Percapita/30*GG$4+(DU1019+DW1019)*Crechee/30*GG$4,IF(C1016=1,IF(DU1016+DU1017+DU1018+DV1016+DV1017+DV1018+DW1016+DW1017+DW1018+DX1016+DX1017+DX1018&lt;=15,(DU1016+DU1017+DU1018+DW1016+DW1017+DW1018)*Percapita/30*GG$4,IF(DU1016+DU1017+DU1018+DV1016+DV1017+DV1018+DW1016+DW1017+DW1018+DX1016+DX1017+DX1018&gt;=16,Fixo/30*GG$4+(DU1016+DU1017+DU1018+DV1016+DV1017+DV1018+DW1016+DW1017+DW1018+DX1016+DX1017-16)*Percapita/30*GG$4))))))</f>
        <v>0</v>
      </c>
      <c r="GH1016" s="177">
        <f>IF(C1016=4,SUM(DY1016+DY1017+DY1018+EA1016+EA1017+EA1018)*Percapita/30*GH$4+(DZ1016+DZ1017+DZ1018+EB1016+EB1017+EB1018)*Cadeirante/30*GH$4,IF(C1016=3,IF(DY1019+EA1019=10,Fixo/30*GH$4+(DY1016+DY1017+DY1018+EA1016+EA1017+EA1018)*Percapita/30*GH$4+(DZ1019+EB1019)*Cadeirante/30*GH$4,IF(DY1019+EA1019&lt;=9,(DY1019+EA1019)*Crechee/30*GH$4)+(DZ1019+EB1019)*Cadeirante/30*GH$4+(DY1016+DY1017+DY1018+EA1016+EA1017+EA1018)*Percapita/30*GH$4)+IF(DY1019+EA1019&gt;=11,Fixo/30*GH$4+(DY1019+EA1019-10)*Crechee/30*GH$4,0),IF(C1016=2,IF(DZ1016+DZ1017+DZ1018+DZ1019+EB1016+EB1017+EB1018+EB1019=1,Cadeirante/30*GH$4,IF(DZ1016+DZ1017+DZ1018+DZ1019+EB1016+EB1017+EB1018+EB1019=2,Fixo/30*GH$4,IF(DZ1016+DZ1017+DZ1018+DZ1019+EB1016+EB1017+EB1018+EB1019&gt;2,Fixo/30*GH$4+(DZ1016+DZ1017+DZ1018+DZ1019+EB1016+EB1017+EB1018+EB1019-2)*Cadeirante/30*GH$4)))+(DY1016+DY1017+DY1018+EA1016+EA1017+EA1018)*Percapita/30*GH$4+(DY1019+EA1019)*Crechee/30*GH$4,IF(C1016=1,IF(DY1016+DY1017+DY1018+DZ1016+DZ1017+DZ1018+EA1016+EA1017+EA1018+EB1016+EB1017+EB1018&lt;=15,(DY1016+DY1017+DY1018+EA1016+EA1017+EA1018)*Percapita/30*GH$4,IF(DY1016+DY1017+DY1018+DZ1016+DZ1017+DZ1018+EA1016+EA1017+EA1018+EB1016+EB1017+EB1018&gt;=16,Fixo/30*GH$4+(DY1016+DY1017+DY1018+DZ1016+DZ1017+DZ1018+EA1016+EA1017+EA1018+EB1016+EB1017-16)*Percapita/30*GH$4))))))</f>
        <v>0</v>
      </c>
      <c r="GI1016" s="177">
        <f>IF(C1016=4,SUM(EC1016+EC1017+EC1018+EE1016+EE1017+EE1018)*Percapita/30*GI$4+(ED1016+ED1017+ED1018+EF1016+EF1017+EF1018)*Cadeirante/30*GI$4,IF(C1016=3,IF(EC1019+EE1019=10,Fixo/30*GI$4+(EC1016+EC1017+EC1018+EE1016+EE1017+EE1018)*Percapita/30*GI$4+(ED1019+EF1019)*Cadeirante/30*GI$4,IF(EC1019+EE1019&lt;=9,(EC1019+EE1019)*Crechee/30*GI$4)+(ED1019+EF1019)*Cadeirante/30*GI$4+(EC1016+EC1017+EC1018+EE1016+EE1017+EE1018)*Percapita/30*GI$4)+IF(EC1019+EE1019&gt;=11,Fixo/30*GI$4+(EC1019+EE1019-10)*Crechee/30*GI$4,0),IF(C1016=2,IF(ED1016+ED1017+ED1018+ED1019+EF1016+EF1017+EF1018+EF1019=1,Cadeirante/30*GI$4,IF(ED1016+ED1017+ED1018+ED1019+EF1016+EF1017+EF1018+EF1019=2,Fixo/30*GI$4,IF(ED1016+ED1017+ED1018+ED1019+EF1016+EF1017+EF1018+EF1019&gt;2,Fixo/30*GI$4+(ED1016+ED1017+ED1018+ED1019+EF1016+EF1017+EF1018+EF1019-2)*Cadeirante/30*GI$4)))+(EC1016+EC1017+EC1018+EE1016+EE1017+EE1018)*Percapita/30*GI$4+(EC1019+EE1019)*Crechee/30*GI$4,IF(C1016=1,IF(EC1016+EC1017+EC1018+ED1016+ED1017+ED1018+EE1016+EE1017+EE1018+EF1016+EF1017+EF1018&lt;=15,(EC1016+EC1017+EC1018+EE1016+EE1017+EE1018)*Percapita/30*GI$4,IF(EC1016+EC1017+EC1018+ED1016+ED1017+ED1018+EE1016+EE1017+EE1018+EF1016+EF1017+EF1018&gt;=16,Fixo/30*GI$4+(EC1016+EC1017+EC1018+ED1016+ED1017+ED1018+EE1016+EE1017+EE1018+EF1016+EF1017-16)*Percapita/30*GI$4))))))</f>
        <v>0</v>
      </c>
      <c r="GJ1016" s="177">
        <f>IF(C1016=4,SUM(EG1016+EG1017+EG1018+EI1016+EI1017+EI1018)*Percapita/30*GJ$4+(EH1016+EH1017+EH1018+EJ1016+EJ1017+EJ1018)*Cadeirante/30*GJ$4,IF(C1016=3,IF(EG1019+EI1019=10,Fixo/30*GJ$4+(EG1016+EG1017+EG1018+EI1016+EI1017+EI1018)*Percapita/30*GJ$4+(EH1019+EJ1019)*Cadeirante/30*GJ$4,IF(EG1019+EI1019&lt;=9,(EG1019+EI1019)*Crechee/30*GJ$4)+(EH1019+EJ1019)*Cadeirante/30*GJ$4+(EG1016+EG1017+EG1018+EI1016+EI1017+EI1018)*Percapita/30*GJ$4)+IF(EG1019+EI1019&gt;=11,Fixo/30*GJ$4+(EG1019+EI1019-10)*Crechee/30*GJ$4,0),IF(C1016=2,IF(EH1016+EH1017+EH1018+EH1019+EJ1016+EJ1017+EJ1018+EJ1019=1,Cadeirante/30*GJ$4,IF(EH1016+EH1017+EH1018+EH1019+EJ1016+EJ1017+EJ1018+EJ1019=2,Fixo/30*GJ$4,IF(EH1016+EH1017+EH1018+EH1019+EJ1016+EJ1017+EJ1018+EJ1019&gt;2,Fixo/30*GJ$4+(EH1016+EH1017+EH1018+EH1019+EJ1016+EJ1017+EJ1018+EJ1019-2)*Cadeirante/30*GJ$4)))+(EG1016+EG1017+EG1018+EI1016+EI1017+EI1018)*Percapita/30*GJ$4+(EG1019+EI1019)*Crechee/30*GJ$4,IF(C1016=1,IF(EG1016+EG1017+EG1018+EH1016+EH1017+EH1018+EI1016+EI1017+EI1018+EJ1016+EJ1017+EJ1018&lt;=15,(EG1016+EG1017+EG1018+EI1016+EI1017+EI1018)*Percapita/30*GJ$4,IF(EG1016+EG1017+EG1018+EH1016+EH1017+EH1018+EI1016+EI1017+EI1018+EJ1016+EJ1017+EJ1018&gt;=16,Fixo/30*GJ$4+(EG1016+EG1017+EG1018+EH1016+EH1017+EH1018+EI1016+EI1017+EI1018+EJ1016+EJ1017-16)*Percapita/30*GJ$4))))))</f>
        <v>0</v>
      </c>
      <c r="GK1016" s="178"/>
      <c r="GL1016" s="103">
        <f t="shared" si="1110"/>
        <v>0</v>
      </c>
      <c r="GM1016" s="124"/>
      <c r="GN1016" s="104">
        <f>SUMIF(V1016:V1019,"&lt;0")*Cadeirante/30*GN$4+SUMIF(X1016:X1019,"&lt;0")*Cadeirante/30*GN$4</f>
        <v>0</v>
      </c>
      <c r="GO1016" s="104">
        <f>SUMIF(Z1016:Z1019,"&lt;0")*Cadeirante/30*GO$4+SUMIF(AB1016:AB1019,"&lt;0")*Cadeirante/30*GO$4</f>
        <v>0</v>
      </c>
      <c r="GP1016" s="104">
        <f>SUMIF(AD1016:AD1019,"&lt;0")*Cadeirante/30*GP$4+SUMIF(AF1016:AF1019,"&lt;0")*Cadeirante/30*GP$4</f>
        <v>0</v>
      </c>
      <c r="GQ1016" s="104">
        <f>SUMIF(AH1016:AH1019,"&lt;0")*Cadeirante/30*GQ$4+SUMIF(AJ1016:AJ1019,"&lt;0")*Cadeirante/30*GQ$4</f>
        <v>0</v>
      </c>
      <c r="GR1016" s="104">
        <f>SUMIF(AL1016:AL1019,"&lt;0")*Cadeirante/30*GR$4+SUMIF(AN1016:AN1019,"&lt;0")*Cadeirante/30*GR$4</f>
        <v>0</v>
      </c>
      <c r="GS1016" s="104">
        <f>SUMIF(AP1016:AP1019,"&lt;0")*Cadeirante/30*GS$4+SUMIF(AR1016:AR1019,"&lt;0")*Cadeirante/30*GS$4</f>
        <v>0</v>
      </c>
      <c r="GT1016" s="104">
        <f>SUMIF(AT1016:AT1019,"&lt;0")*Cadeirante/30*GT$4+SUMIF(AV1016:AV1019,"&lt;0")*Cadeirante/30*GT$4</f>
        <v>0</v>
      </c>
      <c r="GU1016" s="104">
        <f>SUMIF(AX1016:AX1019,"&lt;0")*Cadeirante/30*GU$4+SUMIF(AZ1016:AZ1019,"&lt;0")*Cadeirante/30*GU$4</f>
        <v>0</v>
      </c>
      <c r="GV1016" s="104">
        <f>SUMIF(BB1016:BB1019,"&lt;0")*Cadeirante/30*GV$4+SUMIF(BD1016:BD1019,"&lt;0")*Cadeirante/30*GV$4</f>
        <v>0</v>
      </c>
      <c r="GW1016" s="104">
        <f>SUMIF(BF1016:BF1019,"&lt;0")*Cadeirante/30*GW$4+SUMIF(BH1016:BH1019,"&lt;0")*Cadeirante/30*GW$4</f>
        <v>0</v>
      </c>
      <c r="GX1016" s="104">
        <f>SUMIF(BJ1016:BJ1019,"&lt;0")*Cadeirante/30*GX$4+SUMIF(BL1016:BL1019,"&lt;0")*Cadeirante/30*GX$4</f>
        <v>0</v>
      </c>
      <c r="GY1016" s="104">
        <f>SUMIF(BN1016:BN1019,"&lt;0")*Cadeirante/30*GY$4+SUMIF(BP1016:BP1019,"&lt;0")*Cadeirante/30*GY$4</f>
        <v>0</v>
      </c>
      <c r="GZ1016" s="104">
        <f>SUMIF(BR1016:BR1019,"&lt;0")*Cadeirante/30*GZ$4+SUMIF(BT1016:BT1019,"&lt;0")*Cadeirante/30*GZ$4</f>
        <v>0</v>
      </c>
      <c r="HA1016" s="104">
        <f>SUMIF(BV1016:BV1019,"&lt;0")*Cadeirante/30*HA$4+SUMIF(BX1016:BX1019,"&lt;0")*Cadeirante/30*HA$4</f>
        <v>0</v>
      </c>
      <c r="HB1016" s="104">
        <f>SUMIF(BZ1016:BZ1019,"&lt;0")*Cadeirante/30*HB$4+SUMIF(CB1016:CB1019,"&lt;0")*Cadeirante/30*HB$4</f>
        <v>0</v>
      </c>
      <c r="HC1016" s="104">
        <f>SUMIF(CD1016:CD1019,"&lt;0")*Cadeirante/30*HC$4+SUMIF(CF1016:CF1019,"&lt;0")*Cadeirante/30*HC$4</f>
        <v>0</v>
      </c>
      <c r="HD1016" s="104">
        <f>SUMIF(CH1016:CH1019,"&lt;0")*Cadeirante/30*HD$4+SUMIF(CJ1016:CJ1019,"&lt;0")*Cadeirante/30*HD$4</f>
        <v>0</v>
      </c>
      <c r="HE1016" s="104">
        <f>SUMIF(CL1016:CL1019,"&lt;0")*Cadeirante/30*HE$4+SUMIF(CN1016:CN1019,"&lt;0")*Cadeirante/30*HE$4</f>
        <v>0</v>
      </c>
      <c r="HF1016" s="104">
        <f>SUMIF(CP1016:CP1019,"&lt;0")*Cadeirante/30*HF$4+SUMIF(CR1016:CR1019,"&lt;0")*Cadeirante/30*HF$4</f>
        <v>0</v>
      </c>
      <c r="HG1016" s="104">
        <f>SUMIF(CT1016:CT1019,"&lt;0")*Cadeirante/30*HG$4+SUMIF(CV1016:CV1019,"&lt;0")*Cadeirante/30*HG$4</f>
        <v>0</v>
      </c>
      <c r="HH1016" s="104">
        <f>SUMIF(CX1016:CX1019,"&lt;0")*Cadeirante/30*HH$4+SUMIF(CZ1016:CZ1019,"&lt;0")*Cadeirante/30*HH$4</f>
        <v>0</v>
      </c>
      <c r="HI1016" s="104">
        <f>SUMIF(DB1016:DB1019,"&lt;0")*Cadeirante/30*HI$4+SUMIF(DD1016:DD1019,"&lt;0")*Cadeirante/30*HI$4</f>
        <v>0</v>
      </c>
      <c r="HJ1016" s="104">
        <f>SUMIF(DF1016:DF1019,"&lt;0")*Cadeirante/30*HJ$4+SUMIF(DH1016:DH1019,"&lt;0")*Cadeirante/30*HJ$4</f>
        <v>0</v>
      </c>
      <c r="HK1016" s="104">
        <f>SUMIF(DJ1016:DJ1019,"&lt;0")*Cadeirante/30*HK$4+SUMIF(DL1016:DL1019,"&lt;0")*Cadeirante/30*HK$4</f>
        <v>0</v>
      </c>
      <c r="HL1016" s="104">
        <f>SUMIF(DN1016:DN1019,"&lt;0")*Cadeirante/30*HL$4+SUMIF(DP1016:DP1019,"&lt;0")*Cadeirante/30*HL$4</f>
        <v>0</v>
      </c>
      <c r="HM1016" s="104">
        <f>SUMIF(DR1016:DR1019,"&lt;0")*Cadeirante/30*HM$4+SUMIF(DT1016:DT1019,"&lt;0")*Cadeirante/30*HM$4</f>
        <v>0</v>
      </c>
      <c r="HN1016" s="104">
        <f>SUMIF(DV1016:DV1019,"&lt;0")*Cadeirante/30*HN$4+SUMIF(DX1016:DX1019,"&lt;0")*Cadeirante/30*HN$4</f>
        <v>0</v>
      </c>
      <c r="HO1016" s="104">
        <f>SUMIF(DZ1016:DZ1019,"&lt;0")*Cadeirante/30*HO$4+SUMIF(EB1016:EB1019,"&lt;0")*Cadeirante/30*HO$4</f>
        <v>0</v>
      </c>
      <c r="HP1016" s="104">
        <f>SUMIF(ED1016:ED1019,"&lt;0")*Cadeirante/30*HP$4+SUMIF(EF1016:EF1019,"&lt;0")*Cadeirante/30*HP$4</f>
        <v>0</v>
      </c>
      <c r="HQ1016" s="64"/>
      <c r="HR1016" s="64"/>
      <c r="HS1016" s="64"/>
      <c r="HT1016" s="64"/>
      <c r="HU1016" s="64"/>
      <c r="HV1016" s="64"/>
      <c r="HW1016" s="176">
        <v>17629.309999999998</v>
      </c>
      <c r="HX1016" s="64"/>
      <c r="HY1016" s="280">
        <f>IF(ISTEXT(EM1016), VALUE(EM1016), EM1016)</f>
        <v>0</v>
      </c>
      <c r="HZ1016" s="280">
        <f>IF(ISTEXT(EN1016), VALUE(EN1016), EN1016)</f>
        <v>0</v>
      </c>
      <c r="IA1016" s="280">
        <f>IF(ISTEXT(EO1016), VALUE(EO1016), EO1016)</f>
        <v>0</v>
      </c>
      <c r="IB1016" s="64" t="b">
        <f>HW1016=FE1016</f>
        <v>0</v>
      </c>
      <c r="IC1016" s="64"/>
    </row>
    <row r="1017" spans="1:237" s="106" customFormat="1" ht="22.5" customHeight="1" x14ac:dyDescent="0.25">
      <c r="A1017" s="368" t="s">
        <v>4084</v>
      </c>
      <c r="B1017" s="369" t="s">
        <v>4085</v>
      </c>
      <c r="C1017" s="370" t="s">
        <v>3229</v>
      </c>
      <c r="D1017" s="371" t="s">
        <v>4086</v>
      </c>
      <c r="E1017" s="371" t="s">
        <v>4087</v>
      </c>
      <c r="F1017" s="372" t="s">
        <v>3222</v>
      </c>
      <c r="G1017" s="372" t="s">
        <v>3223</v>
      </c>
      <c r="H1017" s="373" t="s">
        <v>263</v>
      </c>
      <c r="I1017" s="374" t="s">
        <v>4088</v>
      </c>
      <c r="J1017" s="421" t="s">
        <v>3227</v>
      </c>
      <c r="K1017" s="421" t="s">
        <v>3230</v>
      </c>
      <c r="L1017" s="329">
        <f>CONTINUA!BV1017</f>
        <v>17</v>
      </c>
      <c r="M1017" s="329">
        <f>CONTINUA!BW1017</f>
        <v>0</v>
      </c>
      <c r="N1017" s="657"/>
      <c r="O1017" s="658" t="s">
        <v>4255</v>
      </c>
      <c r="P1017" s="659" t="s">
        <v>206</v>
      </c>
      <c r="Q1017" s="400">
        <v>29</v>
      </c>
      <c r="R1017" s="401"/>
      <c r="S1017" s="400">
        <v>1</v>
      </c>
      <c r="T1017" s="401"/>
      <c r="U1017" s="400"/>
      <c r="V1017" s="401"/>
      <c r="W1017" s="400"/>
      <c r="X1017" s="401"/>
      <c r="Y1017" s="400"/>
      <c r="Z1017" s="401"/>
      <c r="AA1017" s="400"/>
      <c r="AB1017" s="401"/>
      <c r="AC1017" s="400"/>
      <c r="AD1017" s="401"/>
      <c r="AE1017" s="400"/>
      <c r="AF1017" s="401"/>
      <c r="AG1017" s="400"/>
      <c r="AH1017" s="401"/>
      <c r="AI1017" s="400"/>
      <c r="AJ1017" s="401"/>
      <c r="AK1017" s="400"/>
      <c r="AL1017" s="401"/>
      <c r="AM1017" s="400"/>
      <c r="AN1017" s="401"/>
      <c r="AO1017" s="400"/>
      <c r="AP1017" s="401"/>
      <c r="AQ1017" s="400">
        <v>1</v>
      </c>
      <c r="AR1017" s="401"/>
      <c r="AS1017" s="400"/>
      <c r="AT1017" s="401"/>
      <c r="AU1017" s="400"/>
      <c r="AV1017" s="401"/>
      <c r="AW1017" s="400"/>
      <c r="AX1017" s="401"/>
      <c r="AY1017" s="400"/>
      <c r="AZ1017" s="401"/>
      <c r="BA1017" s="400"/>
      <c r="BB1017" s="401"/>
      <c r="BC1017" s="400"/>
      <c r="BD1017" s="401"/>
      <c r="BE1017" s="400"/>
      <c r="BF1017" s="401"/>
      <c r="BG1017" s="400"/>
      <c r="BH1017" s="401"/>
      <c r="BI1017" s="400"/>
      <c r="BJ1017" s="401"/>
      <c r="BK1017" s="400"/>
      <c r="BL1017" s="401"/>
      <c r="BM1017" s="400"/>
      <c r="BN1017" s="401"/>
      <c r="BO1017" s="400"/>
      <c r="BP1017" s="401"/>
      <c r="BQ1017" s="400"/>
      <c r="BR1017" s="401"/>
      <c r="BS1017" s="400"/>
      <c r="BT1017" s="401"/>
      <c r="BU1017" s="400"/>
      <c r="BV1017" s="401"/>
      <c r="BW1017" s="400"/>
      <c r="BX1017" s="401"/>
      <c r="BY1017" s="400"/>
      <c r="BZ1017" s="401"/>
      <c r="CA1017" s="400"/>
      <c r="CB1017" s="401"/>
      <c r="CC1017" s="400"/>
      <c r="CD1017" s="401"/>
      <c r="CE1017" s="400"/>
      <c r="CF1017" s="401"/>
      <c r="CG1017" s="400"/>
      <c r="CH1017" s="401"/>
      <c r="CI1017" s="400"/>
      <c r="CJ1017" s="401"/>
      <c r="CK1017" s="400"/>
      <c r="CL1017" s="401"/>
      <c r="CM1017" s="400"/>
      <c r="CN1017" s="401"/>
      <c r="CO1017" s="400"/>
      <c r="CP1017" s="401"/>
      <c r="CQ1017" s="400"/>
      <c r="CR1017" s="401"/>
      <c r="CS1017" s="400"/>
      <c r="CT1017" s="401"/>
      <c r="CU1017" s="400"/>
      <c r="CV1017" s="401"/>
      <c r="CW1017" s="400"/>
      <c r="CX1017" s="401"/>
      <c r="CY1017" s="400"/>
      <c r="CZ1017" s="401"/>
      <c r="DA1017" s="400"/>
      <c r="DB1017" s="401"/>
      <c r="DC1017" s="400"/>
      <c r="DD1017" s="401"/>
      <c r="DE1017" s="400">
        <v>-1</v>
      </c>
      <c r="DF1017" s="401"/>
      <c r="DG1017" s="400"/>
      <c r="DH1017" s="401"/>
      <c r="DI1017" s="400"/>
      <c r="DJ1017" s="401"/>
      <c r="DK1017" s="400"/>
      <c r="DL1017" s="401"/>
      <c r="DM1017" s="400"/>
      <c r="DN1017" s="401"/>
      <c r="DO1017" s="400"/>
      <c r="DP1017" s="401"/>
      <c r="DQ1017" s="400"/>
      <c r="DR1017" s="401"/>
      <c r="DS1017" s="400"/>
      <c r="DT1017" s="401"/>
      <c r="DU1017" s="400"/>
      <c r="DV1017" s="401"/>
      <c r="DW1017" s="400"/>
      <c r="DX1017" s="401"/>
      <c r="DY1017" s="400"/>
      <c r="DZ1017" s="401"/>
      <c r="EA1017" s="400"/>
      <c r="EB1017" s="401"/>
      <c r="EC1017" s="400"/>
      <c r="ED1017" s="401"/>
      <c r="EE1017" s="400"/>
      <c r="EF1017" s="401"/>
      <c r="EG1017" s="400"/>
      <c r="EH1017" s="401"/>
      <c r="EI1017" s="400"/>
      <c r="EJ1017" s="447"/>
      <c r="EK1017" s="511"/>
      <c r="EL1017" s="514"/>
      <c r="EM1017" s="448"/>
      <c r="EN1017" s="344"/>
      <c r="EO1017" s="345"/>
      <c r="EP1017" s="171">
        <f t="shared" si="1102"/>
        <v>29</v>
      </c>
      <c r="EQ1017" s="171">
        <f t="shared" si="1103"/>
        <v>-1</v>
      </c>
      <c r="ER1017" s="171">
        <f t="shared" si="1104"/>
        <v>2</v>
      </c>
      <c r="ES1017" s="171">
        <f t="shared" si="1105"/>
        <v>0</v>
      </c>
      <c r="ET1017" s="171">
        <f t="shared" si="1106"/>
        <v>0</v>
      </c>
      <c r="EU1017" s="171">
        <f t="shared" si="1107"/>
        <v>0</v>
      </c>
      <c r="EV1017" s="172">
        <f t="shared" si="1108"/>
        <v>30</v>
      </c>
      <c r="EW1017" s="173"/>
      <c r="EX1017" s="248">
        <f t="shared" si="1155"/>
        <v>0</v>
      </c>
      <c r="EY1017" s="174">
        <f>(L1017*regular)+(M1017*Cadeirantee)</f>
        <v>163.88</v>
      </c>
      <c r="EZ1017" s="249">
        <f>SUMIF(FG1017:GJ1017,"&gt;0")</f>
        <v>0</v>
      </c>
      <c r="FA1017" s="249">
        <f>SUMIF(FG1017:GJ1017,"&lt;0")+SUMIF(GN1017:HP1017,"&lt;0")</f>
        <v>0</v>
      </c>
      <c r="FB1017" s="174">
        <v>0</v>
      </c>
      <c r="FC1017" s="126">
        <f>N1017*km*'VALORES TABELA'!$B$13</f>
        <v>0</v>
      </c>
      <c r="FD1017" s="250">
        <f t="shared" ref="FD1017:FD1020" si="1156">GL1017</f>
        <v>0</v>
      </c>
      <c r="FE1017" s="105"/>
      <c r="FF1017" s="119"/>
      <c r="FG1017" s="119"/>
      <c r="FH1017" s="119"/>
      <c r="FI1017" s="119"/>
      <c r="FJ1017" s="119"/>
      <c r="FK1017" s="119"/>
      <c r="FL1017" s="119"/>
      <c r="FM1017" s="119"/>
      <c r="FN1017" s="119"/>
      <c r="FO1017" s="119"/>
      <c r="FP1017" s="119"/>
      <c r="FQ1017" s="119"/>
      <c r="FR1017" s="119"/>
      <c r="FS1017" s="119"/>
      <c r="FT1017" s="119"/>
      <c r="FU1017" s="119"/>
      <c r="FV1017" s="119"/>
      <c r="FW1017" s="119"/>
      <c r="FX1017" s="119"/>
      <c r="FY1017" s="119"/>
      <c r="FZ1017" s="119"/>
      <c r="GA1017" s="119"/>
      <c r="GB1017" s="119"/>
      <c r="GC1017" s="119"/>
      <c r="GD1017" s="119"/>
      <c r="GE1017" s="119"/>
      <c r="GF1017" s="119"/>
      <c r="GG1017" s="119"/>
      <c r="GH1017" s="119"/>
      <c r="GI1017" s="119"/>
      <c r="GJ1017" s="119"/>
      <c r="GK1017" s="251"/>
      <c r="GL1017" s="103">
        <f t="shared" si="1110"/>
        <v>0</v>
      </c>
      <c r="GM1017" s="124"/>
      <c r="GN1017" s="104"/>
      <c r="GO1017" s="104"/>
      <c r="GP1017" s="104"/>
      <c r="GQ1017" s="104"/>
      <c r="GR1017" s="104"/>
      <c r="GS1017" s="104"/>
      <c r="GT1017" s="104"/>
      <c r="GU1017" s="104"/>
      <c r="GV1017" s="104"/>
      <c r="GW1017" s="104"/>
      <c r="GX1017" s="104"/>
      <c r="GY1017" s="104"/>
      <c r="GZ1017" s="104"/>
      <c r="HA1017" s="104"/>
      <c r="HB1017" s="104"/>
      <c r="HC1017" s="104"/>
      <c r="HD1017" s="104"/>
      <c r="HE1017" s="104"/>
      <c r="HF1017" s="104"/>
      <c r="HG1017" s="104"/>
      <c r="HH1017" s="104"/>
      <c r="HI1017" s="104"/>
      <c r="HJ1017" s="104"/>
      <c r="HK1017" s="104"/>
      <c r="HL1017" s="104"/>
      <c r="HM1017" s="104"/>
      <c r="HN1017" s="104"/>
      <c r="HO1017" s="104"/>
      <c r="HP1017" s="104"/>
      <c r="HQ1017" s="64"/>
      <c r="HR1017" s="64"/>
      <c r="HS1017" s="64"/>
      <c r="HT1017" s="64"/>
      <c r="HU1017" s="64"/>
      <c r="HV1017" s="64"/>
      <c r="HW1017" s="105"/>
      <c r="HX1017" s="64"/>
      <c r="HY1017" s="280">
        <f t="shared" ref="HY1017:HY1020" si="1157">IF(ISTEXT(EM1017), VALUE(EM1017), EM1017)</f>
        <v>0</v>
      </c>
      <c r="HZ1017" s="280">
        <f t="shared" ref="HZ1017:HZ1020" si="1158">IF(ISTEXT(EN1017), VALUE(EN1017), EN1017)</f>
        <v>0</v>
      </c>
      <c r="IA1017" s="280">
        <f t="shared" ref="IA1017:IA1020" si="1159">IF(ISTEXT(EO1017), VALUE(EO1017), EO1017)</f>
        <v>0</v>
      </c>
      <c r="IB1017" s="64"/>
      <c r="IC1017" s="64"/>
    </row>
    <row r="1018" spans="1:237" s="106" customFormat="1" ht="22.5" customHeight="1" x14ac:dyDescent="0.25">
      <c r="A1018" s="368" t="s">
        <v>4084</v>
      </c>
      <c r="B1018" s="369" t="s">
        <v>4085</v>
      </c>
      <c r="C1018" s="375" t="s">
        <v>3229</v>
      </c>
      <c r="D1018" s="371" t="s">
        <v>4086</v>
      </c>
      <c r="E1018" s="371" t="s">
        <v>4087</v>
      </c>
      <c r="F1018" s="376" t="s">
        <v>3222</v>
      </c>
      <c r="G1018" s="376" t="s">
        <v>3223</v>
      </c>
      <c r="H1018" s="373" t="s">
        <v>263</v>
      </c>
      <c r="I1018" s="374" t="s">
        <v>4088</v>
      </c>
      <c r="J1018" s="421" t="s">
        <v>3227</v>
      </c>
      <c r="K1018" s="422" t="s">
        <v>3231</v>
      </c>
      <c r="L1018" s="329">
        <f>CONTINUA!BV1018</f>
        <v>0</v>
      </c>
      <c r="M1018" s="329">
        <f>CONTINUA!BW1018</f>
        <v>0</v>
      </c>
      <c r="N1018" s="657"/>
      <c r="O1018" s="658" t="s">
        <v>4255</v>
      </c>
      <c r="P1018" s="659" t="s">
        <v>206</v>
      </c>
      <c r="Q1018" s="400"/>
      <c r="R1018" s="401"/>
      <c r="S1018" s="400"/>
      <c r="T1018" s="401"/>
      <c r="U1018" s="400"/>
      <c r="V1018" s="401"/>
      <c r="W1018" s="400"/>
      <c r="X1018" s="401"/>
      <c r="Y1018" s="400"/>
      <c r="Z1018" s="401"/>
      <c r="AA1018" s="400"/>
      <c r="AB1018" s="401"/>
      <c r="AC1018" s="400"/>
      <c r="AD1018" s="401"/>
      <c r="AE1018" s="400"/>
      <c r="AF1018" s="401"/>
      <c r="AG1018" s="400"/>
      <c r="AH1018" s="401"/>
      <c r="AI1018" s="400"/>
      <c r="AJ1018" s="401"/>
      <c r="AK1018" s="400"/>
      <c r="AL1018" s="401"/>
      <c r="AM1018" s="400"/>
      <c r="AN1018" s="401"/>
      <c r="AO1018" s="400"/>
      <c r="AP1018" s="401"/>
      <c r="AQ1018" s="400"/>
      <c r="AR1018" s="401"/>
      <c r="AS1018" s="400"/>
      <c r="AT1018" s="401"/>
      <c r="AU1018" s="400"/>
      <c r="AV1018" s="401"/>
      <c r="AW1018" s="400"/>
      <c r="AX1018" s="401"/>
      <c r="AY1018" s="400"/>
      <c r="AZ1018" s="401"/>
      <c r="BA1018" s="400"/>
      <c r="BB1018" s="401"/>
      <c r="BC1018" s="400"/>
      <c r="BD1018" s="401"/>
      <c r="BE1018" s="400"/>
      <c r="BF1018" s="401"/>
      <c r="BG1018" s="400"/>
      <c r="BH1018" s="401"/>
      <c r="BI1018" s="400"/>
      <c r="BJ1018" s="401"/>
      <c r="BK1018" s="400"/>
      <c r="BL1018" s="401"/>
      <c r="BM1018" s="400"/>
      <c r="BN1018" s="401"/>
      <c r="BO1018" s="400"/>
      <c r="BP1018" s="401"/>
      <c r="BQ1018" s="400"/>
      <c r="BR1018" s="401"/>
      <c r="BS1018" s="400"/>
      <c r="BT1018" s="401"/>
      <c r="BU1018" s="400"/>
      <c r="BV1018" s="401"/>
      <c r="BW1018" s="400"/>
      <c r="BX1018" s="401"/>
      <c r="BY1018" s="400"/>
      <c r="BZ1018" s="401"/>
      <c r="CA1018" s="400"/>
      <c r="CB1018" s="401"/>
      <c r="CC1018" s="400"/>
      <c r="CD1018" s="401"/>
      <c r="CE1018" s="400"/>
      <c r="CF1018" s="401"/>
      <c r="CG1018" s="400"/>
      <c r="CH1018" s="401"/>
      <c r="CI1018" s="400"/>
      <c r="CJ1018" s="401"/>
      <c r="CK1018" s="400"/>
      <c r="CL1018" s="401"/>
      <c r="CM1018" s="400"/>
      <c r="CN1018" s="401"/>
      <c r="CO1018" s="400"/>
      <c r="CP1018" s="401"/>
      <c r="CQ1018" s="400"/>
      <c r="CR1018" s="401"/>
      <c r="CS1018" s="400"/>
      <c r="CT1018" s="401"/>
      <c r="CU1018" s="400"/>
      <c r="CV1018" s="401"/>
      <c r="CW1018" s="400"/>
      <c r="CX1018" s="401"/>
      <c r="CY1018" s="400"/>
      <c r="CZ1018" s="401"/>
      <c r="DA1018" s="400"/>
      <c r="DB1018" s="401"/>
      <c r="DC1018" s="400"/>
      <c r="DD1018" s="401"/>
      <c r="DE1018" s="400"/>
      <c r="DF1018" s="401"/>
      <c r="DG1018" s="400"/>
      <c r="DH1018" s="401"/>
      <c r="DI1018" s="400"/>
      <c r="DJ1018" s="401"/>
      <c r="DK1018" s="400"/>
      <c r="DL1018" s="401"/>
      <c r="DM1018" s="400"/>
      <c r="DN1018" s="401"/>
      <c r="DO1018" s="400"/>
      <c r="DP1018" s="401"/>
      <c r="DQ1018" s="400"/>
      <c r="DR1018" s="401"/>
      <c r="DS1018" s="400"/>
      <c r="DT1018" s="401"/>
      <c r="DU1018" s="400"/>
      <c r="DV1018" s="401"/>
      <c r="DW1018" s="400"/>
      <c r="DX1018" s="401"/>
      <c r="DY1018" s="400"/>
      <c r="DZ1018" s="401"/>
      <c r="EA1018" s="400"/>
      <c r="EB1018" s="401"/>
      <c r="EC1018" s="400"/>
      <c r="ED1018" s="401"/>
      <c r="EE1018" s="400"/>
      <c r="EF1018" s="401"/>
      <c r="EG1018" s="400"/>
      <c r="EH1018" s="401"/>
      <c r="EI1018" s="400"/>
      <c r="EJ1018" s="447"/>
      <c r="EK1018" s="511"/>
      <c r="EL1018" s="514"/>
      <c r="EM1018" s="448"/>
      <c r="EN1018" s="344"/>
      <c r="EO1018" s="345"/>
      <c r="EP1018" s="171">
        <f t="shared" si="1102"/>
        <v>0</v>
      </c>
      <c r="EQ1018" s="171">
        <f t="shared" si="1103"/>
        <v>0</v>
      </c>
      <c r="ER1018" s="171">
        <f t="shared" si="1104"/>
        <v>0</v>
      </c>
      <c r="ES1018" s="171">
        <f t="shared" si="1105"/>
        <v>0</v>
      </c>
      <c r="ET1018" s="171">
        <f t="shared" si="1106"/>
        <v>0</v>
      </c>
      <c r="EU1018" s="171">
        <f t="shared" si="1107"/>
        <v>0</v>
      </c>
      <c r="EV1018" s="172">
        <f t="shared" si="1108"/>
        <v>0</v>
      </c>
      <c r="EW1018" s="125"/>
      <c r="EX1018" s="248">
        <f t="shared" si="1155"/>
        <v>0</v>
      </c>
      <c r="EY1018" s="174">
        <f>(L1018*regular)+(M1018*Cadeirantee)</f>
        <v>0</v>
      </c>
      <c r="EZ1018" s="249">
        <f>SUMIF(FG1018:GJ1018,"&gt;0")</f>
        <v>0</v>
      </c>
      <c r="FA1018" s="249">
        <f>SUMIF(FG1018:GJ1018,"&lt;0")+SUMIF(GN1018:HP1018,"&lt;0")</f>
        <v>0</v>
      </c>
      <c r="FB1018" s="174">
        <v>0</v>
      </c>
      <c r="FC1018" s="126">
        <f>N1018*km*'VALORES TABELA'!$B$13</f>
        <v>0</v>
      </c>
      <c r="FD1018" s="250">
        <f t="shared" si="1156"/>
        <v>0</v>
      </c>
      <c r="FE1018" s="105"/>
      <c r="FF1018" s="108"/>
      <c r="FG1018" s="108"/>
      <c r="FH1018" s="108"/>
      <c r="FI1018" s="108"/>
      <c r="FJ1018" s="108"/>
      <c r="FK1018" s="108"/>
      <c r="FL1018" s="108"/>
      <c r="FM1018" s="108"/>
      <c r="FN1018" s="108"/>
      <c r="FO1018" s="108"/>
      <c r="FP1018" s="108"/>
      <c r="FQ1018" s="108"/>
      <c r="FR1018" s="108"/>
      <c r="FS1018" s="108"/>
      <c r="FT1018" s="108"/>
      <c r="FU1018" s="108"/>
      <c r="FV1018" s="108"/>
      <c r="FW1018" s="108"/>
      <c r="FX1018" s="108"/>
      <c r="FY1018" s="108"/>
      <c r="FZ1018" s="108"/>
      <c r="GA1018" s="108"/>
      <c r="GB1018" s="108"/>
      <c r="GC1018" s="108"/>
      <c r="GD1018" s="108"/>
      <c r="GE1018" s="108"/>
      <c r="GF1018" s="108"/>
      <c r="GG1018" s="108"/>
      <c r="GH1018" s="108"/>
      <c r="GI1018" s="108"/>
      <c r="GJ1018" s="108"/>
      <c r="GK1018" s="251"/>
      <c r="GL1018" s="103">
        <f t="shared" si="1110"/>
        <v>0</v>
      </c>
      <c r="GM1018" s="124"/>
      <c r="GN1018" s="104"/>
      <c r="GO1018" s="104"/>
      <c r="GP1018" s="104"/>
      <c r="GQ1018" s="104"/>
      <c r="GR1018" s="104"/>
      <c r="GS1018" s="104"/>
      <c r="GT1018" s="104"/>
      <c r="GU1018" s="104"/>
      <c r="GV1018" s="104"/>
      <c r="GW1018" s="104"/>
      <c r="GX1018" s="104"/>
      <c r="GY1018" s="104"/>
      <c r="GZ1018" s="104"/>
      <c r="HA1018" s="104"/>
      <c r="HB1018" s="104"/>
      <c r="HC1018" s="104"/>
      <c r="HD1018" s="104"/>
      <c r="HE1018" s="104"/>
      <c r="HF1018" s="104"/>
      <c r="HG1018" s="104"/>
      <c r="HH1018" s="104"/>
      <c r="HI1018" s="104"/>
      <c r="HJ1018" s="104"/>
      <c r="HK1018" s="104"/>
      <c r="HL1018" s="104"/>
      <c r="HM1018" s="104"/>
      <c r="HN1018" s="104"/>
      <c r="HO1018" s="104"/>
      <c r="HP1018" s="104"/>
      <c r="HQ1018" s="64"/>
      <c r="HR1018" s="64"/>
      <c r="HS1018" s="64"/>
      <c r="HT1018" s="64"/>
      <c r="HU1018" s="64"/>
      <c r="HV1018" s="64"/>
      <c r="HW1018" s="105"/>
      <c r="HX1018" s="64"/>
      <c r="HY1018" s="280">
        <f t="shared" si="1157"/>
        <v>0</v>
      </c>
      <c r="HZ1018" s="280">
        <f t="shared" si="1158"/>
        <v>0</v>
      </c>
      <c r="IA1018" s="280">
        <f t="shared" si="1159"/>
        <v>0</v>
      </c>
      <c r="IB1018" s="64"/>
      <c r="IC1018" s="64"/>
    </row>
    <row r="1019" spans="1:237" s="106" customFormat="1" ht="22.5" customHeight="1" x14ac:dyDescent="0.25">
      <c r="A1019" s="368" t="s">
        <v>4084</v>
      </c>
      <c r="B1019" s="369" t="s">
        <v>4085</v>
      </c>
      <c r="C1019" s="375" t="s">
        <v>3229</v>
      </c>
      <c r="D1019" s="371" t="s">
        <v>4086</v>
      </c>
      <c r="E1019" s="371" t="s">
        <v>4087</v>
      </c>
      <c r="F1019" s="376" t="s">
        <v>3222</v>
      </c>
      <c r="G1019" s="376" t="s">
        <v>3223</v>
      </c>
      <c r="H1019" s="373" t="s">
        <v>263</v>
      </c>
      <c r="I1019" s="374" t="s">
        <v>4088</v>
      </c>
      <c r="J1019" s="421" t="s">
        <v>3227</v>
      </c>
      <c r="K1019" s="423" t="s">
        <v>3232</v>
      </c>
      <c r="L1019" s="329">
        <f>CONTINUA!BV1019</f>
        <v>0</v>
      </c>
      <c r="M1019" s="329">
        <f>CONTINUA!BW1019</f>
        <v>0</v>
      </c>
      <c r="N1019" s="657"/>
      <c r="O1019" s="658" t="s">
        <v>4255</v>
      </c>
      <c r="P1019" s="659" t="s">
        <v>206</v>
      </c>
      <c r="Q1019" s="400"/>
      <c r="R1019" s="401"/>
      <c r="S1019" s="400"/>
      <c r="T1019" s="401"/>
      <c r="U1019" s="400"/>
      <c r="V1019" s="401"/>
      <c r="W1019" s="400"/>
      <c r="X1019" s="401"/>
      <c r="Y1019" s="400"/>
      <c r="Z1019" s="401"/>
      <c r="AA1019" s="400"/>
      <c r="AB1019" s="401"/>
      <c r="AC1019" s="400"/>
      <c r="AD1019" s="401"/>
      <c r="AE1019" s="400"/>
      <c r="AF1019" s="401"/>
      <c r="AG1019" s="400"/>
      <c r="AH1019" s="401"/>
      <c r="AI1019" s="400"/>
      <c r="AJ1019" s="401"/>
      <c r="AK1019" s="400"/>
      <c r="AL1019" s="401"/>
      <c r="AM1019" s="400"/>
      <c r="AN1019" s="401"/>
      <c r="AO1019" s="400"/>
      <c r="AP1019" s="401"/>
      <c r="AQ1019" s="400"/>
      <c r="AR1019" s="401"/>
      <c r="AS1019" s="400"/>
      <c r="AT1019" s="401"/>
      <c r="AU1019" s="400"/>
      <c r="AV1019" s="401"/>
      <c r="AW1019" s="400"/>
      <c r="AX1019" s="401"/>
      <c r="AY1019" s="400"/>
      <c r="AZ1019" s="401"/>
      <c r="BA1019" s="400"/>
      <c r="BB1019" s="401"/>
      <c r="BC1019" s="400"/>
      <c r="BD1019" s="401"/>
      <c r="BE1019" s="400"/>
      <c r="BF1019" s="401"/>
      <c r="BG1019" s="400"/>
      <c r="BH1019" s="401"/>
      <c r="BI1019" s="400"/>
      <c r="BJ1019" s="401"/>
      <c r="BK1019" s="400"/>
      <c r="BL1019" s="401"/>
      <c r="BM1019" s="400"/>
      <c r="BN1019" s="401"/>
      <c r="BO1019" s="400"/>
      <c r="BP1019" s="401"/>
      <c r="BQ1019" s="400"/>
      <c r="BR1019" s="401"/>
      <c r="BS1019" s="400"/>
      <c r="BT1019" s="401"/>
      <c r="BU1019" s="400"/>
      <c r="BV1019" s="401"/>
      <c r="BW1019" s="400"/>
      <c r="BX1019" s="401"/>
      <c r="BY1019" s="400"/>
      <c r="BZ1019" s="401"/>
      <c r="CA1019" s="400"/>
      <c r="CB1019" s="401"/>
      <c r="CC1019" s="400"/>
      <c r="CD1019" s="401"/>
      <c r="CE1019" s="400"/>
      <c r="CF1019" s="401"/>
      <c r="CG1019" s="400"/>
      <c r="CH1019" s="401"/>
      <c r="CI1019" s="400"/>
      <c r="CJ1019" s="401"/>
      <c r="CK1019" s="400"/>
      <c r="CL1019" s="401"/>
      <c r="CM1019" s="400"/>
      <c r="CN1019" s="401"/>
      <c r="CO1019" s="400"/>
      <c r="CP1019" s="401"/>
      <c r="CQ1019" s="400"/>
      <c r="CR1019" s="401"/>
      <c r="CS1019" s="400"/>
      <c r="CT1019" s="401"/>
      <c r="CU1019" s="400"/>
      <c r="CV1019" s="401"/>
      <c r="CW1019" s="400"/>
      <c r="CX1019" s="401"/>
      <c r="CY1019" s="400"/>
      <c r="CZ1019" s="401"/>
      <c r="DA1019" s="400"/>
      <c r="DB1019" s="401"/>
      <c r="DC1019" s="400"/>
      <c r="DD1019" s="401"/>
      <c r="DE1019" s="400"/>
      <c r="DF1019" s="401"/>
      <c r="DG1019" s="400"/>
      <c r="DH1019" s="401"/>
      <c r="DI1019" s="400"/>
      <c r="DJ1019" s="401"/>
      <c r="DK1019" s="400"/>
      <c r="DL1019" s="401"/>
      <c r="DM1019" s="400"/>
      <c r="DN1019" s="401"/>
      <c r="DO1019" s="400"/>
      <c r="DP1019" s="401"/>
      <c r="DQ1019" s="400"/>
      <c r="DR1019" s="401"/>
      <c r="DS1019" s="400"/>
      <c r="DT1019" s="401"/>
      <c r="DU1019" s="400"/>
      <c r="DV1019" s="401"/>
      <c r="DW1019" s="400"/>
      <c r="DX1019" s="401"/>
      <c r="DY1019" s="400"/>
      <c r="DZ1019" s="401"/>
      <c r="EA1019" s="400"/>
      <c r="EB1019" s="401"/>
      <c r="EC1019" s="400"/>
      <c r="ED1019" s="401"/>
      <c r="EE1019" s="400"/>
      <c r="EF1019" s="401"/>
      <c r="EG1019" s="400"/>
      <c r="EH1019" s="401"/>
      <c r="EI1019" s="400"/>
      <c r="EJ1019" s="447"/>
      <c r="EK1019" s="511"/>
      <c r="EL1019" s="514"/>
      <c r="EM1019" s="448"/>
      <c r="EN1019" s="344"/>
      <c r="EO1019" s="345"/>
      <c r="EP1019" s="171">
        <f t="shared" si="1102"/>
        <v>0</v>
      </c>
      <c r="EQ1019" s="171">
        <f t="shared" si="1103"/>
        <v>0</v>
      </c>
      <c r="ER1019" s="171">
        <f t="shared" si="1104"/>
        <v>0</v>
      </c>
      <c r="ES1019" s="171">
        <f t="shared" si="1105"/>
        <v>0</v>
      </c>
      <c r="ET1019" s="171">
        <f t="shared" si="1106"/>
        <v>0</v>
      </c>
      <c r="EU1019" s="171">
        <f t="shared" si="1107"/>
        <v>0</v>
      </c>
      <c r="EV1019" s="172">
        <f t="shared" si="1108"/>
        <v>0</v>
      </c>
      <c r="EW1019" s="127"/>
      <c r="EX1019" s="248">
        <f t="shared" si="1155"/>
        <v>0</v>
      </c>
      <c r="EY1019" s="174">
        <f>(L1019*regular)+(M1019*Cadeirantee)</f>
        <v>0</v>
      </c>
      <c r="EZ1019" s="249">
        <f>SUMIF(FG1019:GJ1019,"&gt;0")</f>
        <v>0</v>
      </c>
      <c r="FA1019" s="249">
        <f>SUMIF(FG1019:GJ1019,"&lt;0")+SUMIF(GN1019:HP1019,"&lt;0")</f>
        <v>0</v>
      </c>
      <c r="FB1019" s="174">
        <v>0</v>
      </c>
      <c r="FC1019" s="126">
        <f>N1019*km*'VALORES TABELA'!$B$13</f>
        <v>0</v>
      </c>
      <c r="FD1019" s="250">
        <f t="shared" si="1156"/>
        <v>0</v>
      </c>
      <c r="FE1019" s="105"/>
      <c r="FF1019" s="118"/>
      <c r="FG1019" s="118"/>
      <c r="FH1019" s="118"/>
      <c r="FI1019" s="118"/>
      <c r="FJ1019" s="118"/>
      <c r="FK1019" s="118"/>
      <c r="FL1019" s="118"/>
      <c r="FM1019" s="118"/>
      <c r="FN1019" s="118"/>
      <c r="FO1019" s="118"/>
      <c r="FP1019" s="118"/>
      <c r="FQ1019" s="118"/>
      <c r="FR1019" s="118"/>
      <c r="FS1019" s="118"/>
      <c r="FT1019" s="118"/>
      <c r="FU1019" s="118"/>
      <c r="FV1019" s="118"/>
      <c r="FW1019" s="118"/>
      <c r="FX1019" s="118"/>
      <c r="FY1019" s="118"/>
      <c r="FZ1019" s="118"/>
      <c r="GA1019" s="118"/>
      <c r="GB1019" s="118"/>
      <c r="GC1019" s="118"/>
      <c r="GD1019" s="118"/>
      <c r="GE1019" s="118"/>
      <c r="GF1019" s="118"/>
      <c r="GG1019" s="118"/>
      <c r="GH1019" s="118"/>
      <c r="GI1019" s="118"/>
      <c r="GJ1019" s="118"/>
      <c r="GK1019" s="252"/>
      <c r="GL1019" s="103">
        <f t="shared" si="1110"/>
        <v>0</v>
      </c>
      <c r="GM1019" s="124"/>
      <c r="GN1019" s="104"/>
      <c r="GO1019" s="104"/>
      <c r="GP1019" s="104"/>
      <c r="GQ1019" s="104"/>
      <c r="GR1019" s="104"/>
      <c r="GS1019" s="104"/>
      <c r="GT1019" s="104"/>
      <c r="GU1019" s="104"/>
      <c r="GV1019" s="104"/>
      <c r="GW1019" s="104"/>
      <c r="GX1019" s="104"/>
      <c r="GY1019" s="104"/>
      <c r="GZ1019" s="104"/>
      <c r="HA1019" s="104"/>
      <c r="HB1019" s="104"/>
      <c r="HC1019" s="104"/>
      <c r="HD1019" s="104"/>
      <c r="HE1019" s="104"/>
      <c r="HF1019" s="104"/>
      <c r="HG1019" s="104"/>
      <c r="HH1019" s="104"/>
      <c r="HI1019" s="104"/>
      <c r="HJ1019" s="104"/>
      <c r="HK1019" s="104"/>
      <c r="HL1019" s="104"/>
      <c r="HM1019" s="104"/>
      <c r="HN1019" s="104"/>
      <c r="HO1019" s="104"/>
      <c r="HP1019" s="104"/>
      <c r="HQ1019" s="64"/>
      <c r="HR1019" s="65"/>
      <c r="HS1019" s="65"/>
      <c r="HT1019" s="65"/>
      <c r="HU1019" s="65"/>
      <c r="HV1019" s="65"/>
      <c r="HW1019" s="105"/>
      <c r="HX1019" s="65"/>
      <c r="HY1019" s="280">
        <f t="shared" si="1157"/>
        <v>0</v>
      </c>
      <c r="HZ1019" s="280">
        <f t="shared" si="1158"/>
        <v>0</v>
      </c>
      <c r="IA1019" s="280">
        <f t="shared" si="1159"/>
        <v>0</v>
      </c>
      <c r="IB1019" s="65"/>
      <c r="IC1019" s="65"/>
    </row>
    <row r="1020" spans="1:237" s="106" customFormat="1" ht="22.5" customHeight="1" thickBot="1" x14ac:dyDescent="0.3">
      <c r="A1020" s="377" t="s">
        <v>4084</v>
      </c>
      <c r="B1020" s="378" t="s">
        <v>4085</v>
      </c>
      <c r="C1020" s="379" t="s">
        <v>3229</v>
      </c>
      <c r="D1020" s="380" t="s">
        <v>4086</v>
      </c>
      <c r="E1020" s="380" t="s">
        <v>4087</v>
      </c>
      <c r="F1020" s="381" t="s">
        <v>3222</v>
      </c>
      <c r="G1020" s="381" t="s">
        <v>3223</v>
      </c>
      <c r="H1020" s="382" t="s">
        <v>263</v>
      </c>
      <c r="I1020" s="383" t="s">
        <v>4088</v>
      </c>
      <c r="J1020" s="421" t="s">
        <v>3227</v>
      </c>
      <c r="K1020" s="424" t="s">
        <v>60</v>
      </c>
      <c r="L1020" s="329">
        <f>CONTINUA!BV1020</f>
        <v>0</v>
      </c>
      <c r="M1020" s="329">
        <f>CONTINUA!BW1020</f>
        <v>0</v>
      </c>
      <c r="N1020" s="657"/>
      <c r="O1020" s="658" t="s">
        <v>4255</v>
      </c>
      <c r="P1020" s="659" t="s">
        <v>206</v>
      </c>
      <c r="Q1020" s="400"/>
      <c r="R1020" s="401"/>
      <c r="S1020" s="400"/>
      <c r="T1020" s="401"/>
      <c r="U1020" s="400"/>
      <c r="V1020" s="401"/>
      <c r="W1020" s="400"/>
      <c r="X1020" s="401"/>
      <c r="Y1020" s="400"/>
      <c r="Z1020" s="401"/>
      <c r="AA1020" s="400"/>
      <c r="AB1020" s="401"/>
      <c r="AC1020" s="400"/>
      <c r="AD1020" s="401"/>
      <c r="AE1020" s="400"/>
      <c r="AF1020" s="401"/>
      <c r="AG1020" s="400"/>
      <c r="AH1020" s="401"/>
      <c r="AI1020" s="400"/>
      <c r="AJ1020" s="401"/>
      <c r="AK1020" s="400"/>
      <c r="AL1020" s="401"/>
      <c r="AM1020" s="400"/>
      <c r="AN1020" s="401"/>
      <c r="AO1020" s="400"/>
      <c r="AP1020" s="401"/>
      <c r="AQ1020" s="400"/>
      <c r="AR1020" s="401"/>
      <c r="AS1020" s="400"/>
      <c r="AT1020" s="401"/>
      <c r="AU1020" s="400"/>
      <c r="AV1020" s="401"/>
      <c r="AW1020" s="400"/>
      <c r="AX1020" s="401"/>
      <c r="AY1020" s="400"/>
      <c r="AZ1020" s="401"/>
      <c r="BA1020" s="400"/>
      <c r="BB1020" s="401"/>
      <c r="BC1020" s="400"/>
      <c r="BD1020" s="401"/>
      <c r="BE1020" s="400"/>
      <c r="BF1020" s="401"/>
      <c r="BG1020" s="400"/>
      <c r="BH1020" s="401"/>
      <c r="BI1020" s="400"/>
      <c r="BJ1020" s="401"/>
      <c r="BK1020" s="400"/>
      <c r="BL1020" s="401"/>
      <c r="BM1020" s="400"/>
      <c r="BN1020" s="401"/>
      <c r="BO1020" s="400"/>
      <c r="BP1020" s="401"/>
      <c r="BQ1020" s="400"/>
      <c r="BR1020" s="401"/>
      <c r="BS1020" s="400"/>
      <c r="BT1020" s="401"/>
      <c r="BU1020" s="400"/>
      <c r="BV1020" s="401"/>
      <c r="BW1020" s="400"/>
      <c r="BX1020" s="401"/>
      <c r="BY1020" s="400"/>
      <c r="BZ1020" s="401"/>
      <c r="CA1020" s="400"/>
      <c r="CB1020" s="401"/>
      <c r="CC1020" s="400"/>
      <c r="CD1020" s="401"/>
      <c r="CE1020" s="400"/>
      <c r="CF1020" s="401"/>
      <c r="CG1020" s="400"/>
      <c r="CH1020" s="401"/>
      <c r="CI1020" s="400"/>
      <c r="CJ1020" s="401"/>
      <c r="CK1020" s="400"/>
      <c r="CL1020" s="401"/>
      <c r="CM1020" s="400"/>
      <c r="CN1020" s="401"/>
      <c r="CO1020" s="400"/>
      <c r="CP1020" s="401"/>
      <c r="CQ1020" s="400"/>
      <c r="CR1020" s="401"/>
      <c r="CS1020" s="400"/>
      <c r="CT1020" s="401"/>
      <c r="CU1020" s="400"/>
      <c r="CV1020" s="401"/>
      <c r="CW1020" s="400"/>
      <c r="CX1020" s="401"/>
      <c r="CY1020" s="400"/>
      <c r="CZ1020" s="401"/>
      <c r="DA1020" s="400"/>
      <c r="DB1020" s="401"/>
      <c r="DC1020" s="400"/>
      <c r="DD1020" s="401"/>
      <c r="DE1020" s="400"/>
      <c r="DF1020" s="401"/>
      <c r="DG1020" s="400"/>
      <c r="DH1020" s="401"/>
      <c r="DI1020" s="400"/>
      <c r="DJ1020" s="401"/>
      <c r="DK1020" s="400"/>
      <c r="DL1020" s="401"/>
      <c r="DM1020" s="400"/>
      <c r="DN1020" s="401"/>
      <c r="DO1020" s="400"/>
      <c r="DP1020" s="401"/>
      <c r="DQ1020" s="400"/>
      <c r="DR1020" s="401"/>
      <c r="DS1020" s="400"/>
      <c r="DT1020" s="401"/>
      <c r="DU1020" s="400"/>
      <c r="DV1020" s="401"/>
      <c r="DW1020" s="400"/>
      <c r="DX1020" s="401"/>
      <c r="DY1020" s="400"/>
      <c r="DZ1020" s="401"/>
      <c r="EA1020" s="400"/>
      <c r="EB1020" s="401"/>
      <c r="EC1020" s="400"/>
      <c r="ED1020" s="401"/>
      <c r="EE1020" s="400"/>
      <c r="EF1020" s="401"/>
      <c r="EG1020" s="400"/>
      <c r="EH1020" s="401"/>
      <c r="EI1020" s="400"/>
      <c r="EJ1020" s="447"/>
      <c r="EK1020" s="512"/>
      <c r="EL1020" s="515"/>
      <c r="EM1020" s="450"/>
      <c r="EN1020" s="348"/>
      <c r="EO1020" s="348"/>
      <c r="EP1020" s="179">
        <f t="shared" si="1102"/>
        <v>0</v>
      </c>
      <c r="EQ1020" s="179">
        <f t="shared" si="1103"/>
        <v>0</v>
      </c>
      <c r="ER1020" s="179">
        <f t="shared" si="1104"/>
        <v>0</v>
      </c>
      <c r="ES1020" s="179">
        <f t="shared" si="1105"/>
        <v>0</v>
      </c>
      <c r="ET1020" s="179">
        <f t="shared" si="1106"/>
        <v>0</v>
      </c>
      <c r="EU1020" s="179">
        <f t="shared" si="1107"/>
        <v>0</v>
      </c>
      <c r="EV1020" s="172">
        <f t="shared" si="1108"/>
        <v>0</v>
      </c>
      <c r="EW1020" s="253"/>
      <c r="EX1020" s="254">
        <v>0</v>
      </c>
      <c r="EY1020" s="180">
        <v>0</v>
      </c>
      <c r="EZ1020" s="255">
        <v>0</v>
      </c>
      <c r="FA1020" s="255">
        <v>0</v>
      </c>
      <c r="FB1020" s="180">
        <f>SUM(FF1020:GI1020)/2</f>
        <v>0</v>
      </c>
      <c r="FC1020" s="256">
        <f>N1020*km*'VALORES TABELA'!$B$13</f>
        <v>0</v>
      </c>
      <c r="FD1020" s="250">
        <f t="shared" si="1156"/>
        <v>0</v>
      </c>
      <c r="FE1020" s="257"/>
      <c r="FF1020" s="181">
        <f>((Q1020+S1020)*Percapita)+((R1020+T1020)*Cadeirante)</f>
        <v>0</v>
      </c>
      <c r="FG1020" s="181">
        <f>((U1020+W1020)*Percapita/30*FG$4)+((V1020+X1020)*Cadeirante/30*FG$4)</f>
        <v>0</v>
      </c>
      <c r="FH1020" s="181">
        <f>((Y1020+AA1020)*Percapita/30*FH$4)+((Z1020+AB1020)*Cadeirante/30*FH$4)</f>
        <v>0</v>
      </c>
      <c r="FI1020" s="181">
        <f>((AC1020+AE1020)*Percapita/30*FI$4)+((AD1020+AF1020)*Cadeirante/30*FI$4)</f>
        <v>0</v>
      </c>
      <c r="FJ1020" s="181">
        <f>((AG1020+AI1020)*Percapita/30*FJ$4)+((AH1020+AJ1020)*Cadeirante/30*FJ$4)</f>
        <v>0</v>
      </c>
      <c r="FK1020" s="181">
        <f>((AK1020+AM1020)*Percapita/30*FK$4)+((AL1020+AN1020)*Cadeirante/30*FK$4)</f>
        <v>0</v>
      </c>
      <c r="FL1020" s="181">
        <f>((AO1020+AQ1020)*Percapita/30*FL$4)+((AP1020+AR1020)*Cadeirante/30*FL$4)</f>
        <v>0</v>
      </c>
      <c r="FM1020" s="181">
        <f>((AS1020+AU1020)*Percapita/30*FM$4)+((AT1020+AV1020)*Cadeirante/30*FM$4)</f>
        <v>0</v>
      </c>
      <c r="FN1020" s="181">
        <f>((AW1020+AY1020)*Percapita/30*FN$4)+((AX1020+AZ1020)*Cadeirante/30*FN$4)</f>
        <v>0</v>
      </c>
      <c r="FO1020" s="181">
        <f>((BA1020+BC1020)*Percapita/30*FO$4)+((BB1020+BD1020)*Cadeirante/30*FO$4)</f>
        <v>0</v>
      </c>
      <c r="FP1020" s="181">
        <f>((BE1020+BG1020)*Percapita/30*FP$4)+((BF1020+BH1020)*Cadeirante/30*FP$4)</f>
        <v>0</v>
      </c>
      <c r="FQ1020" s="181">
        <f>((BI1020+BK1020)*Percapita/30*FQ$4)+((BJ1020+BL1020)*Cadeirante/30*FQ$4)</f>
        <v>0</v>
      </c>
      <c r="FR1020" s="181">
        <f>((BM1020+BO1020)*Percapita/30*FR$4)+((BN1020+BP1020)*Cadeirante/30*FR$4)</f>
        <v>0</v>
      </c>
      <c r="FS1020" s="181">
        <f>((BQ1020+BS1020)*Percapita/30*FS$4)+((BR1020+BT1020)*Cadeirante/30*FS$4)</f>
        <v>0</v>
      </c>
      <c r="FT1020" s="181">
        <f>((BU1020+BW1020)*Percapita/30*FT$4)+((BV1020+BX1020)*Cadeirante/30*FT$4)</f>
        <v>0</v>
      </c>
      <c r="FU1020" s="181">
        <f>((BY1020+CA1020)*Percapita/30*FU$4)+((BZ1020+CB1020)*Cadeirante/30*FU$4)</f>
        <v>0</v>
      </c>
      <c r="FV1020" s="181">
        <f>((CC1020+CE1020)*Percapita/30*FV$4)+((CD1020+CF1020)*Cadeirante/30*FV$4)</f>
        <v>0</v>
      </c>
      <c r="FW1020" s="181">
        <f>((CG1020+CI1020)*Percapita/30*FW$4)+((CI1020+CK1020)*Cadeirante/30*FW$4)</f>
        <v>0</v>
      </c>
      <c r="FX1020" s="181">
        <f>((CK1020+CM1020)*Percapita/30*FX$4)+((CL1020+CN1020)*Cadeirante/30*FX$4)</f>
        <v>0</v>
      </c>
      <c r="FY1020" s="181">
        <f>((CO1020+CQ1020)*Percapita/30*FY$4)+((CP1020+CR1020)*Cadeirante/30*FY$4)</f>
        <v>0</v>
      </c>
      <c r="FZ1020" s="181">
        <f>((CS1020+CU1020)*Percapita/30*FZ$4)+((CT1020+CV1020)*Cadeirante/30*FZ$4)</f>
        <v>0</v>
      </c>
      <c r="GA1020" s="181">
        <f>((CW1020+CY1020)*Percapita/30*GA$4)+((CX1020+CZ1020)*Cadeirante/30*GA$4)</f>
        <v>0</v>
      </c>
      <c r="GB1020" s="181">
        <f>((DA1020+DC1020)*Percapita/30*GB$4)+((DB1020+DD1020)*Cadeirante/30*GB$4)</f>
        <v>0</v>
      </c>
      <c r="GC1020" s="181">
        <f>((DE1020+DG1020)*Percapita/30*GC$4)+((DF1020+DH1020)*Cadeirante/30*GC$4)</f>
        <v>0</v>
      </c>
      <c r="GD1020" s="181">
        <f>((DI1020+DK1020)*Percapita/30*GD$4)+((DJ1020+DL1020)*Cadeirante/30*GD$4)</f>
        <v>0</v>
      </c>
      <c r="GE1020" s="181">
        <f>((DM1020+DO1020)*Percapita/30*GE$4)+((DN1020+DP1020)*Cadeirante/30*GE$4)</f>
        <v>0</v>
      </c>
      <c r="GF1020" s="181">
        <f>((DQ1020+DS1020)*Percapita/30*GF$4)+((DR1020+DT1020)*Cadeirante/30*GF$4)</f>
        <v>0</v>
      </c>
      <c r="GG1020" s="181">
        <f>((DU1020+DW1020)*Percapita/30*GG$4)+((DV1020+DX1020)*Cadeirante/30*GG$4)</f>
        <v>0</v>
      </c>
      <c r="GH1020" s="181">
        <f>((DY1020+EA1020)*Percapita/30*GH$4)+((DZ1020+EB1020)*Cadeirante/30*GH$4)</f>
        <v>0</v>
      </c>
      <c r="GI1020" s="181">
        <f>((EC1020+EE1020)*Percapita/30*GI$4)+((ED1020+EF1020)*Cadeirante/30*GI$4)</f>
        <v>0</v>
      </c>
      <c r="GJ1020" s="181">
        <f>((EG1020+EI1020)*Percapita)+((EH1020+EJ1020)*Cadeirante)</f>
        <v>0</v>
      </c>
      <c r="GK1020" s="258"/>
      <c r="GL1020" s="103">
        <f t="shared" si="1110"/>
        <v>0</v>
      </c>
      <c r="GM1020" s="124"/>
      <c r="GN1020" s="182"/>
      <c r="GO1020" s="182"/>
      <c r="GP1020" s="182"/>
      <c r="GQ1020" s="182"/>
      <c r="GR1020" s="182"/>
      <c r="GS1020" s="182"/>
      <c r="GT1020" s="182"/>
      <c r="GU1020" s="182"/>
      <c r="GV1020" s="182"/>
      <c r="GW1020" s="182"/>
      <c r="GX1020" s="182"/>
      <c r="GY1020" s="182"/>
      <c r="GZ1020" s="182"/>
      <c r="HA1020" s="182"/>
      <c r="HB1020" s="182"/>
      <c r="HC1020" s="182"/>
      <c r="HD1020" s="182"/>
      <c r="HE1020" s="182"/>
      <c r="HF1020" s="182"/>
      <c r="HG1020" s="182"/>
      <c r="HH1020" s="182"/>
      <c r="HI1020" s="182"/>
      <c r="HJ1020" s="182"/>
      <c r="HK1020" s="182"/>
      <c r="HL1020" s="182"/>
      <c r="HM1020" s="182"/>
      <c r="HN1020" s="182"/>
      <c r="HO1020" s="182"/>
      <c r="HP1020" s="259"/>
      <c r="HQ1020" s="64"/>
      <c r="HW1020" s="257"/>
      <c r="HY1020" s="280">
        <f t="shared" si="1157"/>
        <v>0</v>
      </c>
      <c r="HZ1020" s="280">
        <f t="shared" si="1158"/>
        <v>0</v>
      </c>
      <c r="IA1020" s="280">
        <f t="shared" si="1159"/>
        <v>0</v>
      </c>
    </row>
    <row r="1021" spans="1:237" s="106" customFormat="1" ht="22.5" customHeight="1" x14ac:dyDescent="0.25">
      <c r="A1021" t="s">
        <v>4089</v>
      </c>
      <c r="B1021" s="522" t="s">
        <v>4090</v>
      </c>
      <c r="C1021" s="523">
        <v>1</v>
      </c>
      <c r="D1021" s="524" t="s">
        <v>4091</v>
      </c>
      <c r="E1021" s="524" t="s">
        <v>4092</v>
      </c>
      <c r="F1021" s="525" t="s">
        <v>3222</v>
      </c>
      <c r="G1021" s="525" t="s">
        <v>3223</v>
      </c>
      <c r="H1021" s="350" t="s">
        <v>264</v>
      </c>
      <c r="I1021" s="351" t="s">
        <v>4093</v>
      </c>
      <c r="J1021" s="409" t="s">
        <v>3227</v>
      </c>
      <c r="K1021" s="410" t="s">
        <v>3228</v>
      </c>
      <c r="L1021" s="329">
        <f>CONTINUA!BV1021</f>
        <v>0</v>
      </c>
      <c r="M1021" s="329">
        <f>CONTINUA!BW1021</f>
        <v>0</v>
      </c>
      <c r="N1021" s="657"/>
      <c r="O1021" s="658" t="s">
        <v>4256</v>
      </c>
      <c r="P1021" s="659" t="s">
        <v>206</v>
      </c>
      <c r="Q1021" s="400">
        <v>20</v>
      </c>
      <c r="R1021" s="401"/>
      <c r="S1021" s="400"/>
      <c r="T1021" s="401"/>
      <c r="U1021" s="400"/>
      <c r="V1021" s="401"/>
      <c r="W1021" s="400"/>
      <c r="X1021" s="401"/>
      <c r="Y1021" s="400"/>
      <c r="Z1021" s="401"/>
      <c r="AA1021" s="400"/>
      <c r="AB1021" s="401"/>
      <c r="AC1021" s="400"/>
      <c r="AD1021" s="401"/>
      <c r="AE1021" s="400"/>
      <c r="AF1021" s="401"/>
      <c r="AG1021" s="400"/>
      <c r="AH1021" s="401"/>
      <c r="AI1021" s="400"/>
      <c r="AJ1021" s="401"/>
      <c r="AK1021" s="400"/>
      <c r="AL1021" s="401"/>
      <c r="AM1021" s="400"/>
      <c r="AN1021" s="401"/>
      <c r="AO1021" s="400"/>
      <c r="AP1021" s="401"/>
      <c r="AQ1021" s="400"/>
      <c r="AR1021" s="401"/>
      <c r="AS1021" s="400"/>
      <c r="AT1021" s="401"/>
      <c r="AU1021" s="400"/>
      <c r="AV1021" s="401"/>
      <c r="AW1021" s="400"/>
      <c r="AX1021" s="401"/>
      <c r="AY1021" s="400"/>
      <c r="AZ1021" s="401"/>
      <c r="BA1021" s="400"/>
      <c r="BB1021" s="401"/>
      <c r="BC1021" s="400"/>
      <c r="BD1021" s="401"/>
      <c r="BE1021" s="400"/>
      <c r="BF1021" s="401"/>
      <c r="BG1021" s="400"/>
      <c r="BH1021" s="401"/>
      <c r="BI1021" s="400"/>
      <c r="BJ1021" s="401"/>
      <c r="BK1021" s="400"/>
      <c r="BL1021" s="401"/>
      <c r="BM1021" s="400"/>
      <c r="BN1021" s="401"/>
      <c r="BO1021" s="400"/>
      <c r="BP1021" s="401"/>
      <c r="BQ1021" s="400"/>
      <c r="BR1021" s="401"/>
      <c r="BS1021" s="400"/>
      <c r="BT1021" s="401"/>
      <c r="BU1021" s="400"/>
      <c r="BV1021" s="401"/>
      <c r="BW1021" s="400"/>
      <c r="BX1021" s="401"/>
      <c r="BY1021" s="400"/>
      <c r="BZ1021" s="401"/>
      <c r="CA1021" s="400"/>
      <c r="CB1021" s="401"/>
      <c r="CC1021" s="400"/>
      <c r="CD1021" s="401"/>
      <c r="CE1021" s="400"/>
      <c r="CF1021" s="401"/>
      <c r="CG1021" s="400"/>
      <c r="CH1021" s="401"/>
      <c r="CI1021" s="400"/>
      <c r="CJ1021" s="401"/>
      <c r="CK1021" s="400"/>
      <c r="CL1021" s="401"/>
      <c r="CM1021" s="400"/>
      <c r="CN1021" s="401"/>
      <c r="CO1021" s="400"/>
      <c r="CP1021" s="401"/>
      <c r="CQ1021" s="400"/>
      <c r="CR1021" s="401"/>
      <c r="CS1021" s="400"/>
      <c r="CT1021" s="401"/>
      <c r="CU1021" s="400"/>
      <c r="CV1021" s="401"/>
      <c r="CW1021" s="400"/>
      <c r="CX1021" s="401"/>
      <c r="CY1021" s="400"/>
      <c r="CZ1021" s="401"/>
      <c r="DA1021" s="400"/>
      <c r="DB1021" s="401"/>
      <c r="DC1021" s="400"/>
      <c r="DD1021" s="401"/>
      <c r="DE1021" s="400"/>
      <c r="DF1021" s="401"/>
      <c r="DG1021" s="400"/>
      <c r="DH1021" s="401"/>
      <c r="DI1021" s="400"/>
      <c r="DJ1021" s="401"/>
      <c r="DK1021" s="400"/>
      <c r="DL1021" s="401"/>
      <c r="DM1021" s="400"/>
      <c r="DN1021" s="401"/>
      <c r="DO1021" s="400"/>
      <c r="DP1021" s="401"/>
      <c r="DQ1021" s="400"/>
      <c r="DR1021" s="401"/>
      <c r="DS1021" s="400"/>
      <c r="DT1021" s="401"/>
      <c r="DU1021" s="400"/>
      <c r="DV1021" s="401"/>
      <c r="DW1021" s="400"/>
      <c r="DX1021" s="401"/>
      <c r="DY1021" s="400"/>
      <c r="DZ1021" s="401"/>
      <c r="EA1021" s="400"/>
      <c r="EB1021" s="401"/>
      <c r="EC1021" s="400"/>
      <c r="ED1021" s="401"/>
      <c r="EE1021" s="400"/>
      <c r="EF1021" s="401"/>
      <c r="EG1021" s="400"/>
      <c r="EH1021" s="401"/>
      <c r="EI1021" s="400"/>
      <c r="EJ1021" s="447"/>
      <c r="EK1021" s="510"/>
      <c r="EL1021" s="513"/>
      <c r="EM1021" s="520"/>
      <c r="EN1021" s="520"/>
      <c r="EO1021" s="520"/>
      <c r="EP1021" s="171">
        <f t="shared" si="1102"/>
        <v>20</v>
      </c>
      <c r="EQ1021" s="171">
        <f t="shared" si="1103"/>
        <v>0</v>
      </c>
      <c r="ER1021" s="171">
        <f t="shared" si="1104"/>
        <v>0</v>
      </c>
      <c r="ES1021" s="171">
        <f t="shared" si="1105"/>
        <v>0</v>
      </c>
      <c r="ET1021" s="171">
        <f t="shared" si="1106"/>
        <v>0</v>
      </c>
      <c r="EU1021" s="171">
        <f t="shared" si="1107"/>
        <v>0</v>
      </c>
      <c r="EV1021" s="172">
        <f t="shared" si="1108"/>
        <v>20</v>
      </c>
      <c r="EW1021" s="367">
        <f>IF(C1021=4,IF(MAX(Q1021:EJ1023)&gt;0,(Especiall/30*(IF(($G1021-$F1021)=($G$5-$F$5),30,IF(DAY($G1021)=31,($G1021-$F1021),($G1021-$F1021)+1)))),0),0)</f>
        <v>0</v>
      </c>
      <c r="EX1021" s="248">
        <f t="shared" ref="EX1021:EX1024" si="1160">FF1021</f>
        <v>20590.34</v>
      </c>
      <c r="EY1021" s="174">
        <f>(L1021*regular)+(M1021*Cadeirantee)</f>
        <v>0</v>
      </c>
      <c r="EZ1021" s="249">
        <f>SUMIF(FG1021:GJ1021,"&gt;0")</f>
        <v>321.02500000000003</v>
      </c>
      <c r="FA1021" s="249">
        <f>SUMIF(FG1021:GJ1021,"&lt;0")+SUMIF(GN1021:HP1021,"&lt;0")</f>
        <v>0</v>
      </c>
      <c r="FB1021" s="174">
        <v>0</v>
      </c>
      <c r="FC1021" s="175">
        <f>N1021*km*'VALORES TABELA'!$B$13</f>
        <v>0</v>
      </c>
      <c r="FD1021" s="250">
        <f>GL1021</f>
        <v>0</v>
      </c>
      <c r="FE1021" s="176">
        <f>(EW1021+EW1022+EW1023+EW1024+EX1021+EX1022+EX1023+EX1024+EY1021+EY1022+EY1023+EY1024+EY1025+EZ1021+EZ1022+EZ1023+EZ1024+FA1021+FA1022+FA1023+FA1024+FC1021+FC1022+FC1023+FC1024+HY1021-HZ1021-IA1021+FD1021+FD1022+FD1023+FD1024+FB1025)</f>
        <v>22067.055</v>
      </c>
      <c r="FF1021" s="177">
        <f>IF(C1021=4,SUM(Q1021+Q1022+Q1023+S1021+S1022+S1023)*Percapita/30*FF$4+(R1021+R1022+R1023+T1021+T1022+T1023)*Cadeirante/30*FF$4,IF(C1021=3,IF(Q1024+S1024=10,Fixo/30*FF$4+(Q1021+Q1022+Q1023+S1021+S1022+S1023)*Percapita/30*FF$4+(R1024+T1024)*Cadeirante/30*FF$4,IF(Q1024+S1024&lt;=9,(Q1024+S1024)*Crechee/30*FF$4)+(R1024+T1024)*Cadeirante/30*FF$4+(Q1021+Q1022+Q1023+S1021+S1022+S1023)*Percapita/30*FF$4)+IF(Q1024+S1024&gt;=11,Fixo/30*FF$4+(Q1024+S1024-10)*Crechee/30*FF$4,0),IF(C1021=2,IF(R1021+R1022+R1023+R1024+T1021+T1022+T1023+T1024=1,Cadeirante/30*FF$4,IF(R1021+R1022+R1023+R1024+T1021+T1022+T1023+T1024=2,Fixo/30*FF$4,IF(R1021+R1022+R1023+R1024+T1021+T1022+T1023+T1024&gt;2,Fixo/30*FF$4+(R1021+R1022+R1023+R1024+T1021+T1022+T1023+T1024-2)*Cadeirante/30*FF$4)))+(Q1021+Q1022+Q1023+S1021+S1022+S1023)*Percapita/30*FF$4+(Q1024+S1024)*Crechee/30*FF$4,IF(C1021=1,IF(Q1021+Q1022+Q1023+R1021+R1022+R1023+S1021+S1022+S1023+T1021+T1022+T1023&lt;=15,(Q1021+Q1022+Q1023+S1021+S1022+S1023)*Percapita/30*FF$4,IF(Q1021+Q1022+Q1023+R1021+R1022+R1023+S1021+S1022+S1023+T1021+T1022+T1023&gt;=16,Fixo/30*FF$4+(Q1021+Q1022+Q1023+R1021+R1022+R1023+S1021+S1022+S1023+T1021+T1022-16)*Percapita/30*FF$4))))))</f>
        <v>20590.34</v>
      </c>
      <c r="FG1021" s="177">
        <f>IF(C1021=4,SUM(U1021+U1022+U1023+W1021+W1022+W1023)*Percapita/30*FG$4+(V1021+V1022+V1023+X1021+X1022+X1023)*Cadeirante/30*FG$4,IF(C1021=3,IF(U1024+W1024=10,Fixo/30*FG$4+(U1021+U1022+U1023+W1021+W1022+W1023)*Percapita/30*FG$4+(V1024+X1024)*Cadeirante/30*FG$4,IF(U1024+W1024&lt;=9,(U1024+W1024)*Crechee/30*FG$4)+(V1024+X1024)*Cadeirante/30*FG$4+(U1021+U1022+U1023+W1021+W1022+W1023)*Percapita/30*FG$4)+IF(U1024+W1024&gt;=11,Fixo/30*FG$4+(U1024+W1024-10)*Crechee/30*FG$4,0),IF(C1021=2,IF(V1021+V1022+V1023+V1024+X1021+X1022+X1023+X1024=1,Cadeirante/30*FG$4,IF(V1021+V1022+V1023+V1024+X1021+X1022+X1023+X1024=2,Fixo/30*FG$4,IF(V1021+V1022+V1023+V1024+X1021+X1022+X1023+X1024&gt;2,Fixo/30*FG$4+(V1021+V1022+V1023+V1024+X1021+X1022+X1023+X1024-2)*Cadeirante/30*FG$4)))+(U1021+U1022+U1023+W1021+W1022+W1023)*Percapita/30*FG$4+(U1024+W1024)*Crechee/30*FG$4,IF(C1021=1,IF(U1021+U1022+U1023+V1021+V1022+V1023+W1021+W1022+W1023+X1021+X1022+X1023&lt;=15,(U1021+U1022+U1023+W1021+W1022+W1023)*Percapita/30*FG$4,IF(U1021+U1022+U1023+V1021+V1022+V1023+W1021+W1022+W1023+X1021+X1022+X1023&gt;=16,Fixo/30*FG$4+(U1021+U1022+U1023+V1021+V1022+V1023+W1021+W1022+W1023+X1021+X1022-16)*Percapita/30*FG$4))))))</f>
        <v>0</v>
      </c>
      <c r="FH1021" s="177">
        <f>IF(C1021=4,SUM(Y1021+Y1022+Y1023+AA1021+AA1022+AA1023)*Percapita/30*FH$4+(Z1021+Z1022+Z1023+AB1021+AB1022+AB1023)*Cadeirante/30*FH$4,IF(C1021=3,IF(Y1024+AA1024=10,Fixo/30*FH$4+(Y1021+Y1022+Y1023+AA1021+AA1022+AA1023)*Percapita/30*FH$4+(Z1024+AB1024)*Cadeirante/30*FH$4,IF(Y1024+AA1024&lt;=9,(Y1024+AA1024)*Crechee/30*FH$4)+(Z1024+AB1024)*Cadeirante/30*FH$4+(Y1021+Y1022+Y1023+AA1021+AA1022+AA1023)*Percapita/30*FH$4)+IF(Y1024+AA1024&gt;=11,Fixo/30*FH$4+(Y1024+AA1024-10)*Crechee/30*FH$4,0),IF(C1021=2,IF(Z1021+Z1022+Z1023+Z1024+AB1021+AB1022+AB1023+AB1024=1,Cadeirante/30*FH$4,IF(Z1021+Z1022+Z1023+Z1024+AB1021+AB1022+AB1023+AB1024=2,Fixo/30*FH$4,IF(Z1021+Z1022+Z1023+Z1024+AB1021+AB1022+AB1023+AB1024&gt;2,Fixo/30*FH$4+(Z1021+Z1022+Z1023+Z1024+AB1021+AB1022+AB1023+AB1024-2)*Cadeirante/30*FH$4)))+(Y1021+Y1022+Y1023+AA1021+AA1022+AA1023)*Percapita/30*FH$4+(Y1024+AA1024)*Crechee/30*FH$4,IF(C1021=1,IF(Y1021+Y1022+Y1023+Z1021+Z1022+Z1023+AA1021+AA1022+AA1023+AB1021+AB1022+AB1023&lt;=15,(Y1021+Y1022+Y1023+AA1021+AA1022+AA1023)*Percapita/30*FH$4,IF(Y1021+Y1022+Y1023+Z1021+Z1022+Z1023+AA1021+AA1022+AA1023+AB1021+AB1022+AB1023&gt;=16,Fixo/30*FH$4+(Y1021+Y1022+Y1023+Z1021+Z1022+Z1023+AA1021+AA1022+AA1023+AB1021+AB1022-16)*Percapita/30*FH$4))))))</f>
        <v>0</v>
      </c>
      <c r="FI1021" s="177">
        <f>IF(C1021=4,SUM(AC1021+AC1022+AC1023+AE1021+AE1022+AE1023)*Percapita/30*FI$4+(AD1021+AD1022+AD1023+AF1021+AF1022+AF1023)*Cadeirante/30*FI$4,IF(C1021=3,IF(AC1024+AE1024=10,Fixo/30*FI$4+(AC1021+AC1022+AC1023+AE1021+AE1022+AE1023)*Percapita/30*FI$4+(AD1024+AF1024)*Cadeirante/30*FI$4,IF(AC1024+AE1024&lt;=9,(AC1024+AE1024)*Crechee/30*FI$4)+(AD1024+AF1024)*Cadeirante/30*FI$4+(AC1021+AC1022+AC1023+AE1021+AE1022+AE1023)*Percapita/30*FI$4)+IF(AC1024+AE1024&gt;=11,Fixo/30*FI$4+(AC1024+AE1024-10)*Crechee/30*FI$4,0),IF(C1021=2,IF(AD1021+AD1022+AD1023+AD1024+AF1021+AF1022+AF1023+AF1024=1,Cadeirante/30*FI$4,IF(AD1021+AD1022+AD1023+AD1024+AF1021+AF1022+AF1023+AF1024=2,Fixo/30*FI$4,IF(AD1021+AD1022+AD1023+AD1024+AF1021+AF1022+AF1023+AF1024&gt;2,Fixo/30*FI$4+(AD1021+AD1022+AD1023+AD1024+AF1021+AF1022+AF1023+AF1024-2)*Cadeirante/30*FI$4)))+(AC1021+AC1022+AC1023+AE1021+AE1022+AE1023)*Percapita/30*FI$4+(AC1024+AE1024)*Crechee/30*FI$4,IF(C1021=1,IF(AC1021+AC1022+AC1023+AD1021+AD1022+AD1023+AE1021+AE1022+AE1023+AF1021+AF1022+AF1023&lt;=15,(AC1021+AC1022+AC1023+AE1021+AE1022+AE1023)*Percapita/30*FI$4,IF(AC1021+AC1022+AC1023+AD1021+AD1022+AD1023+AE1021+AE1022+AE1023+AF1021+AF1022+AF1023&gt;=16,Fixo/30*FI$4+(AC1021+AC1022+AC1023+AD1021+AD1022+AD1023+AE1021+AE1022+AE1023+AF1021+AF1022-16)*Percapita/30*FI$4))))))</f>
        <v>0</v>
      </c>
      <c r="FJ1021" s="177">
        <f>IF(C1021=4,SUM(AG1021+AG1022+AG1023+AI1021+AI1022+AI1023)*Percapita/30*FJ$4+(AH1021+AH1022+AH1023+AJ1021+AJ1022+AJ1023)*Cadeirante/30*FJ$4,IF(C1021=3,IF(AG1024+AI1024=10,Fixo/30*FJ$4+(AG1021+AG1022+AG1023+AI1021+AI1022+AI1023)*Percapita/30*FJ$4+(AH1024+AJ1024)*Cadeirante/30*FJ$4,IF(AG1024+AI1024&lt;=9,(AG1024+AI1024)*Crechee/30*FJ$4)+(AH1024+AJ1024)*Cadeirante/30*FJ$4+(AG1021+AG1022+AG1023+AI1021+AI1022+AI1023)*Percapita/30*FJ$4)+IF(AG1024+AI1024&gt;=11,Fixo/30*FJ$4+(AG1024+AI1024-10)*Crechee/30*FJ$4,0),IF(C1021=2,IF(AH1021+AH1022+AH1023+AH1024+AJ1021+AJ1022+AJ1023+AJ1024=1,Cadeirante/30*FJ$4,IF(AH1021+AH1022+AH1023+AH1024+AJ1021+AJ1022+AJ1023+AJ1024=2,Fixo/30*FJ$4,IF(AH1021+AH1022+AH1023+AH1024+AJ1021+AJ1022+AJ1023+AJ1024&gt;2,Fixo/30*FJ$4+(AH1021+AH1022+AH1023+AH1024+AJ1021+AJ1022+AJ1023+AJ1024-2)*Cadeirante/30*FJ$4)))+(AG1021+AG1022+AG1023+AI1021+AI1022+AI1023)*Percapita/30*FJ$4+(AG1024+AI1024)*Crechee/30*FJ$4,IF(C1021=1,IF(AG1021+AG1022+AG1023+AH1021+AH1022+AH1023+AI1021+AI1022+AI1023+AJ1021+AJ1022+AJ1023&lt;=15,(AG1021+AG1022+AG1023+AI1021+AI1022+AI1023)*Percapita/30*FJ$4,IF(AG1021+AG1022+AG1023+AH1021+AH1022+AH1023+AI1021+AI1022+AI1023+AJ1021+AJ1022+AJ1023&gt;=16,Fixo/30*FJ$4+(AG1021+AG1022+AG1023+AH1021+AH1022+AH1023+AI1021+AI1022+AI1023+AJ1021+AJ1022-16)*Percapita/30*FJ$4))))))</f>
        <v>0</v>
      </c>
      <c r="FK1021" s="177">
        <f>IF(C1021=4,SUM(AK1021+AK1022+AK1023+AM1021+AM1022+AM1023)*Percapita/30*FK$4+(AL1021+AL1022+AL1023+AN1021+AN1022+AN1023)*Cadeirante/30*FK$4,IF(C1021=3,IF(AK1024+AM1024=10,Fixo/30*FK$4+(AK1021+AK1022+AK1023+AM1021+AM1022+AM1023)*Percapita/30*FK$4+(AL1024+AN1024)*Cadeirante/30*FK$4,IF(AK1024+AM1024&lt;=9,(AK1024+AM1024)*Crechee/30*FK$4)+(AL1024+AN1024)*Cadeirante/30*FK$4+(AK1021+AK1022+AK1023+AM1021+AM1022+AM1023)*Percapita/30*FK$4)+IF(AK1024+AM1024&gt;=11,Fixo/30*FK$4+(AK1024+AM1024-10)*Crechee/30*FK$4,0),IF(C1021=2,IF(AL1021+AL1022+AL1023+AL1024+AN1021+AN1022+AN1023+AN1024=1,Cadeirante/30*FK$4,IF(AL1021+AL1022+AL1023+AL1024+AN1021+AN1022+AN1023+AN1024=2,Fixo/30*FK$4,IF(AL1021+AL1022+AL1023+AL1024+AN1021+AN1022+AN1023+AN1024&gt;2,Fixo/30*FK$4+(AL1021+AL1022+AL1023+AL1024+AN1021+AN1022+AN1023+AN1024-2)*Cadeirante/30*FK$4)))+(AK1021+AK1022+AK1023+AM1021+AM1022+AM1023)*Percapita/30*FK$4+(AK1024+AM1024)*Crechee/30*FK$4,IF(C1021=1,IF(AK1021+AK1022+AK1023+AL1021+AL1022+AL1023+AM1021+AM1022+AM1023+AN1021+AN1022+AN1023&lt;=15,(AK1021+AK1022+AK1023+AM1021+AM1022+AM1023)*Percapita/30*FK$4,IF(AK1021+AK1022+AK1023+AL1021+AL1022+AL1023+AM1021+AM1022+AM1023+AN1021+AN1022+AN1023&gt;=16,Fixo/30*FK$4+(AK1021+AK1022+AK1023+AL1021+AL1022+AL1023+AM1021+AM1022+AM1023+AN1021+AN1022-16)*Percapita/30*FK$4))))))</f>
        <v>321.02500000000003</v>
      </c>
      <c r="FL1021" s="177">
        <f>IF(C1021=4,SUM(AO1021+AO1022+AO1023+AQ1021+AQ1022+AQ1023)*Percapita/30*FL$4+(AP1021+AP1022+AP1023+AR1021+AR1022+AR1023)*Cadeirante/30*FL$4,IF(C1021=3,IF(AO1024+AQ1024=10,Fixo/30*FL$4+(AO1021+AO1022+AO1023+AQ1021+AQ1022+AQ1023)*Percapita/30*FL$4+(AP1024+AR1024)*Cadeirante/30*FL$4,IF(AO1024+AQ1024&lt;=9,(AO1024+AQ1024)*Crechee/30*FL$4)+(AP1024+AR1024)*Cadeirante/30*FL$4+(AO1021+AO1022+AO1023+AQ1021+AQ1022+AQ1023)*Percapita/30*FL$4)+IF(AO1024+AQ1024&gt;=11,Fixo/30*FL$4+(AO1024+AQ1024-10)*Crechee/30*FL$4,0),IF(C1021=2,IF(AP1021+AP1022+AP1023+AP1024+AR1021+AR1022+AR1023+AR1024=1,Cadeirante/30*FL$4,IF(AP1021+AP1022+AP1023+AP1024+AR1021+AR1022+AR1023+AR1024=2,Fixo/30*FL$4,IF(AP1021+AP1022+AP1023+AP1024+AR1021+AR1022+AR1023+AR1024&gt;2,Fixo/30*FL$4+(AP1021+AP1022+AP1023+AP1024+AR1021+AR1022+AR1023+AR1024-2)*Cadeirante/30*FL$4)))+(AO1021+AO1022+AO1023+AQ1021+AQ1022+AQ1023)*Percapita/30*FL$4+(AO1024+AQ1024)*Crechee/30*FL$4,IF(C1021=1,IF(AO1021+AO1022+AO1023+AP1021+AP1022+AP1023+AQ1021+AQ1022+AQ1023+AR1021+AR1022+AR1023&lt;=15,(AO1021+AO1022+AO1023+AQ1021+AQ1022+AQ1023)*Percapita/30*FL$4,IF(AO1021+AO1022+AO1023+AP1021+AP1022+AP1023+AQ1021+AQ1022+AQ1023+AR1021+AR1022+AR1023&gt;=16,Fixo/30*FL$4+(AO1021+AO1022+AO1023+AP1021+AP1022+AP1023+AQ1021+AQ1022+AQ1023+AR1021+AR1022-16)*Percapita/30*FL$4))))))</f>
        <v>0</v>
      </c>
      <c r="FM1021" s="177">
        <f>IF(C1021=4,SUM(AS1021+AS1022+AS1023+AU1021+AU1022+AU1023)*Percapita/30*FM$4+(AT1021+AT1022+AT1023+AV1021+AV1022+AV1023)*Cadeirante/30*FM$4,IF(C1021=3,IF(AS1024+AU1024=10,Fixo/30*FM$4+(AS1021+AS1022+AS1023+AU1021+AU1022+AU1023)*Percapita/30*FM$4+(AT1024+AV1024)*Cadeirante/30*FM$4,IF(AS1024+AU1024&lt;=9,(AS1024+AU1024)*Crechee/30*FM$4)+(AT1024+AV1024)*Cadeirante/30*FM$4+(AS1021+AS1022+AS1023+AU1021+AU1022+AU1023)*Percapita/30*FM$4)+IF(AS1024+AU1024&gt;=11,Fixo/30*FM$4+(AS1024+AU1024-10)*Crechee/30*FM$4,0),IF(C1021=2,IF(AT1021+AT1022+AT1023+AT1024+AV1021+AV1022+AV1023+AV1024=1,Cadeirante/30*FM$4,IF(AT1021+AT1022+AT1023+AT1024+AV1021+AV1022+AV1023+AV1024=2,Fixo/30*FM$4,IF(AT1021+AT1022+AT1023+AT1024+AV1021+AV1022+AV1023+AV1024&gt;2,Fixo/30*FM$4+(AT1021+AT1022+AT1023+AT1024+AV1021+AV1022+AV1023+AV1024-2)*Cadeirante/30*FM$4)))+(AS1021+AS1022+AS1023+AU1021+AU1022+AU1023)*Percapita/30*FM$4+(AS1024+AU1024)*Crechee/30*FM$4,IF(C1021=1,IF(AS1021+AS1022+AS1023+AT1021+AT1022+AT1023+AU1021+AU1022+AU1023+AV1021+AV1022+AV1023&lt;=15,(AS1021+AS1022+AS1023+AU1021+AU1022+AU1023)*Percapita/30*FM$4,IF(AS1021+AS1022+AS1023+AT1021+AT1022+AT1023+AU1021+AU1022+AU1023+AV1021+AV1022+AV1023&gt;=16,Fixo/30*FM$4+(AS1021+AS1022+AS1023+AT1021+AT1022+AT1023+AU1021+AU1022+AU1023+AV1021+AV1022-16)*Percapita/30*FM$4))))))</f>
        <v>0</v>
      </c>
      <c r="FN1021" s="177">
        <f>IF(C1021=4,SUM(AW1021+AW1022+AW1023+AY1021+AY1022+AY1023)*Percapita/30*FN$4+(AX1021+AX1022+AX1023+AZ1021+AZ1022+AZ1023)*Cadeirante/30*FN$4,IF(C1021=3,IF(AW1024+AY1024=10,Fixo/30*FN$4+(AW1021+AW1022+AW1023+AY1021+AY1022+AY1023)*Percapita/30*FN$4+(AX1024+AZ1024)*Cadeirante/30*FN$4,IF(AW1024+AY1024&lt;=9,(AW1024+AY1024)*Crechee/30*FN$4)+(AX1024+AZ1024)*Cadeirante/30*FN$4+(AW1021+AW1022+AW1023+AY1021+AY1022+AY1023)*Percapita/30*FN$4)+IF(AW1024+AY1024&gt;=11,Fixo/30*FN$4+(AW1024+AY1024-10)*Crechee/30*FN$4,0),IF(C1021=2,IF(AX1021+AX1022+AX1023+AX1024+AZ1021+AZ1022+AZ1023+AZ1024=1,Cadeirante/30*FN$4,IF(AX1021+AX1022+AX1023+AX1024+AZ1021+AZ1022+AZ1023+AZ1024=2,Fixo/30*FN$4,IF(AX1021+AX1022+AX1023+AX1024+AZ1021+AZ1022+AZ1023+AZ1024&gt;2,Fixo/30*FN$4+(AX1021+AX1022+AX1023+AX1024+AZ1021+AZ1022+AZ1023+AZ1024-2)*Cadeirante/30*FN$4)))+(AW1021+AW1022+AW1023+AY1021+AY1022+AY1023)*Percapita/30*FN$4+(AW1024+AY1024)*Crechee/30*FN$4,IF(C1021=1,IF(AW1021+AW1022+AW1023+AX1021+AX1022+AX1023+AY1021+AY1022+AY1023+AZ1021+AZ1022+AZ1023&lt;=15,(AW1021+AW1022+AW1023+AY1021+AY1022+AY1023)*Percapita/30*FN$4,IF(AW1021+AW1022+AW1023+AX1021+AX1022+AX1023+AY1021+AY1022+AY1023+AZ1021+AZ1022+AZ1023&gt;=16,Fixo/30*FN$4+(AW1021+AW1022+AW1023+AX1021+AX1022+AX1023+AY1021+AY1022+AY1023+AZ1021+AZ1022-16)*Percapita/30*FN$4))))))</f>
        <v>0</v>
      </c>
      <c r="FO1021" s="177">
        <f>IF(C1021=4,SUM(BA1021+BA1022+BA1023+BC1021+BC1022+BC1023)*Percapita/30*FO$4+(BB1021+BB1022+BB1023+BD1021+BD1022+BD1023)*Cadeirante/30*FO$4,IF(C1021=3,IF(BA1024+BC1024=10,Fixo/30*FO$4+(BA1021+BA1022+BA1023+BC1021+BC1022+BC1023)*Percapita/30*FO$4+(BB1024+BD1024)*Cadeirante/30*FO$4,IF(BA1024+BC1024&lt;=9,(BA1024+BC1024)*Crechee/30*FO$4)+(BB1024+BD1024)*Cadeirante/30*FO$4+(BA1021+BA1022+BA1023+BC1021+BC1022+BC1023)*Percapita/30*FO$4)+IF(BA1024+BC1024&gt;=11,Fixo/30*FO$4+(BA1024+BC1024-10)*Crechee/30*FO$4,0),IF(C1021=2,IF(BB1021+BB1022+BB1023+BB1024+BD1021+BD1022+BD1023+BD1024=1,Cadeirante/30*FO$4,IF(BB1021+BB1022+BB1023+BB1024+BD1021+BD1022+BD1023+BD1024=2,Fixo/30*FO$4,IF(BB1021+BB1022+BB1023+BB1024+BD1021+BD1022+BD1023+BD1024&gt;2,Fixo/30*FO$4+(BB1021+BB1022+BB1023+BB1024+BD1021+BD1022+BD1023+BD1024-2)*Cadeirante/30*FO$4)))+(BA1021+BA1022+BA1023+BC1021+BC1022+BC1023)*Percapita/30*FO$4+(BA1024+BC1024)*Crechee/30*FO$4,IF(C1021=1,IF(BA1021+BA1022+BA1023+BB1021+BB1022+BB1023+BC1021+BC1022+BC1023+BD1021+BD1022+BD1023&lt;=15,(BA1021+BA1022+BA1023+BC1021+BC1022+BC1023)*Percapita/30*FO$4,IF(BA1021+BA1022+BA1023+BB1021+BB1022+BB1023+BC1021+BC1022+BC1023+BD1021+BD1022+BD1023&gt;=16,Fixo/30*FO$4+(BA1021+BA1022+BA1023+BB1021+BB1022+BB1023+BC1021+BC1022+BC1023+BD1021+BD1022-16)*Percapita/30*FO$4))))))</f>
        <v>0</v>
      </c>
      <c r="FP1021" s="177">
        <f>IF(C1021=4,SUM(BE1021+BE1022+BE1023+BG1021+BG1022+BG1023)*Percapita/30*FP$4+(BF1021+BF1022+BF1023+BH1021+BH1022+BH1023)*Cadeirante/30*FP$4,IF(C1021=3,IF(BE1024+BG1024=10,Fixo/30*FP$4+(BE1021+BE1022+BE1023+BG1021+BG1022+BG1023)*Percapita/30*FP$4+(BF1024+BH1024)*Cadeirante/30*FP$4,IF(BE1024+BG1024&lt;=9,(BE1024+BG1024)*Crechee/30*FP$4)+(BF1024+BH1024)*Cadeirante/30*FP$4+(BE1021+BE1022+BE1023+BG1021+BG1022+BG1023)*Percapita/30*FP$4)+IF(BE1024+BG1024&gt;=11,Fixo/30*FP$4+(BE1024+BG1024-10)*Crechee/30*FP$4,0),IF(C1021=2,IF(BF1021+BF1022+BF1023+BF1024+BH1021+BH1022+BH1023+BH1024=1,Cadeirante/30*FP$4,IF(BF1021+BF1022+BF1023+BF1024+BH1021+BH1022+BH1023+BH1024=2,Fixo/30*FP$4,IF(BF1021+BF1022+BF1023+BF1024+BH1021+BH1022+BH1023+BH1024&gt;2,Fixo/30*FP$4+(BF1021+BF1022+BF1023+BF1024+BH1021+BH1022+BH1023+BH1024-2)*Cadeirante/30*FP$4)))+(BE1021+BE1022+BE1023+BG1021+BG1022+BG1023)*Percapita/30*FP$4+(BE1024+BG1024)*Crechee/30*FP$4,IF(C1021=1,IF(BE1021+BE1022+BE1023+BF1021+BF1022+BF1023+BG1021+BG1022+BG1023+BH1021+BH1022+BH1023&lt;=15,(BE1021+BE1022+BE1023+BG1021+BG1022+BG1023)*Percapita/30*FP$4,IF(BE1021+BE1022+BE1023+BF1021+BF1022+BF1023+BG1021+BG1022+BG1023+BH1021+BH1022+BH1023&gt;=16,Fixo/30*FP$4+(BE1021+BE1022+BE1023+BF1021+BF1022+BF1023+BG1021+BG1022+BG1023+BH1021+BH1022-16)*Percapita/30*FP$4))))))</f>
        <v>0</v>
      </c>
      <c r="FQ1021" s="177">
        <f>IF(C1021=4,SUM(BI1021+BI1022+BI1023+BK1021+BK1022+BK1023)*Percapita/30*FQ$4+(BJ1021+BJ1022+BJ1023+BL1021+BL1022+BL1023)*Cadeirante/30*FQ$4,IF(C1021=3,IF(BI1024+BK1024=10,Fixo/30*FQ$4+(BI1021+BI1022+BI1023+BK1021+BK1022+BK1023)*Percapita/30*FQ$4+(BJ1024+BL1024)*Cadeirante/30*FQ$4,IF(BI1024+BK1024&lt;=9,(BI1024+BK1024)*Crechee/30*FQ$4)+(BJ1024+BL1024)*Cadeirante/30*FQ$4+(BI1021+BI1022+BI1023+BK1021+BK1022+BK1023)*Percapita/30*FQ$4)+IF(BI1024+BK1024&gt;=11,Fixo/30*FQ$4+(BI1024+BK1024-10)*Crechee/30*FQ$4,0),IF(C1021=2,IF(BJ1021+BJ1022+BJ1023+BJ1024+BL1021+BL1022+BL1023+BL1024=1,Cadeirante/30*FQ$4,IF(BJ1021+BJ1022+BJ1023+BJ1024+BL1021+BL1022+BL1023+BL1024=2,Fixo/30*FQ$4,IF(BJ1021+BJ1022+BJ1023+BJ1024+BL1021+BL1022+BL1023+BL1024&gt;2,Fixo/30*FQ$4+(BJ1021+BJ1022+BJ1023+BJ1024+BL1021+BL1022+BL1023+BL1024-2)*Cadeirante/30*FQ$4)))+(BI1021+BI1022+BI1023+BK1021+BK1022+BK1023)*Percapita/30*FQ$4+(BI1024+BK1024)*Crechee/30*FQ$4,IF(C1021=1,IF(BI1021+BI1022+BI1023+BJ1021+BJ1022+BJ1023+BK1021+BK1022+BK1023+BL1021+BL1022+BL1023&lt;=15,(BI1021+BI1022+BI1023+BK1021+BK1022+BK1023)*Percapita/30*FQ$4,IF(BI1021+BI1022+BI1023+BJ1021+BJ1022+BJ1023+BK1021+BK1022+BK1023+BL1021+BL1022+BL1023&gt;=16,Fixo/30*FQ$4+(BI1021+BI1022+BI1023+BJ1021+BJ1022+BJ1023+BK1021+BK1022+BK1023+BL1021+BL1022-16)*Percapita/30*FQ$4))))))</f>
        <v>0</v>
      </c>
      <c r="FR1021" s="177">
        <f>IF(C1021=4,SUM(BM1021+BM1022+BM1023+BO1021+BO1022+BO1023)*Percapita/30*FR$4+(BN1021+BN1022+BN1023+BP1021+BP1022+BP1023)*Cadeirante/30*FR$4,IF(C1021=3,IF(BM1024+BO1024=10,Fixo/30*FR$4+(BM1021+BM1022+BM1023+BO1021+BO1022+BO1023)*Percapita/30*FR$4+(BN1024+BP1024)*Cadeirante/30*FR$4,IF(BM1024+BO1024&lt;=9,(BM1024+BO1024)*Crechee/30*FR$4)+(BN1024+BP1024)*Cadeirante/30*FR$4+(BM1021+BM1022+BM1023+BO1021+BO1022+BO1023)*Percapita/30*FR$4)+IF(BM1024+BO1024&gt;=11,Fixo/30*FR$4+(BM1024+BO1024-10)*Crechee/30*FR$4,0),IF(C1021=2,IF(BN1021+BN1022+BN1023+BN1024+BP1021+BP1022+BP1023+BP1024=1,Cadeirante/30*FR$4,IF(BN1021+BN1022+BN1023+BN1024+BP1021+BP1022+BP1023+BP1024=2,Fixo/30*FR$4,IF(BN1021+BN1022+BN1023+BN1024+BP1021+BP1022+BP1023+BP1024&gt;2,Fixo/30*FR$4+(BN1021+BN1022+BN1023+BN1024+BP1021+BP1022+BP1023+BP1024-2)*Cadeirante/30*FR$4)))+(BM1021+BM1022+BM1023+BO1021+BO1022+BO1023)*Percapita/30*FR$4+(BM1024+BO1024)*Crechee/30*FR$4,IF(C1021=1,IF(BM1021+BM1022+BM1023+BN1021+BN1022+BN1023+BO1021+BO1022+BO1023+BP1021+BP1022+BP1023&lt;=15,(BM1021+BM1022+BM1023+BO1021+BO1022+BO1023)*Percapita/30*FR$4,IF(BM1021+BM1022+BM1023+BN1021+BN1022+BN1023+BO1021+BO1022+BO1023+BP1021+BP1022+BP1023&gt;=16,Fixo/30*FR$4+(BM1021+BM1022+BM1023+BN1021+BN1022+BN1023+BO1021+BO1022+BO1023+BP1021+BP1022-16)*Percapita/30*FR$4))))))</f>
        <v>0</v>
      </c>
      <c r="FS1021" s="177">
        <f>IF(C1021=4,SUM(BQ1021+BQ1022+BQ1023+BS1021+BS1022+BS1023)*Percapita/30*FS$4+(BR1021+BR1022+BR1023+BT1021+BT1022+BT1023)*Cadeirante/30*FS$4,IF(C1021=3,IF(BQ1024+BS1024=10,Fixo/30*FS$4+(BQ1021+BQ1022+BQ1023+BS1021+BS1022+BS1023)*Percapita/30*FS$4+(BR1024+BT1024)*Cadeirante/30*FS$4,IF(BQ1024+BS1024&lt;=9,(BQ1024+BS1024)*Crechee/30*FS$4)+(BR1024+BT1024)*Cadeirante/30*FS$4+(BQ1021+BQ1022+BQ1023+BS1021+BS1022+BS1023)*Percapita/30*FS$4)+IF(BQ1024+BS1024&gt;=11,Fixo/30*FS$4+(BQ1024+BS1024-10)*Crechee/30*FS$4,0),IF(C1021=2,IF(BR1021+BR1022+BR1023+BR1024+BT1021+BT1022+BT1023+BT1024=1,Cadeirante/30*FS$4,IF(BR1021+BR1022+BR1023+BR1024+BT1021+BT1022+BT1023+BT1024=2,Fixo/30*FS$4,IF(BR1021+BR1022+BR1023+BR1024+BT1021+BT1022+BT1023+BT1024&gt;2,Fixo/30*FS$4+(BR1021+BR1022+BR1023+BR1024+BT1021+BT1022+BT1023+BT1024-2)*Cadeirante/30*FS$4)))+(BQ1021+BQ1022+BQ1023+BS1021+BS1022+BS1023)*Percapita/30*FS$4+(BQ1024+BS1024)*Crechee/30*FS$4,IF(C1021=1,IF(BQ1021+BQ1022+BQ1023+BR1021+BR1022+BR1023+BS1021+BS1022+BS1023+BT1021+BT1022+BT1023&lt;=15,(BQ1021+BQ1022+BQ1023+BS1021+BS1022+BS1023)*Percapita/30*FS$4,IF(BQ1021+BQ1022+BQ1023+BR1021+BR1022+BR1023+BS1021+BS1022+BS1023+BT1021+BT1022+BT1023&gt;=16,Fixo/30*FS$4+(BQ1021+BQ1022+BQ1023+BR1021+BR1022+BR1023+BS1021+BS1022+BS1023+BT1021+BT1022-16)*Percapita/30*FS$4))))))</f>
        <v>0</v>
      </c>
      <c r="FT1021" s="177">
        <f>IF(C1021=4,SUM(BU1021+BU1022+BU1023+BW1021+BW1022+BW1023)*Percapita/30*FT$4+(BV1021+BV1022+BV1023+BX1021+BX1022+BX1023)*Cadeirante/30*FT$4,IF(C1021=3,IF(BU1024+BW1024=10,Fixo/30*FT$4+(BU1021+BU1022+BU1023+BW1021+BW1022+BW1023)*Percapita/30*FT$4+(BV1024+BX1024)*Cadeirante/30*FT$4,IF(BU1024+BW1024&lt;=9,(BU1024+BW1024)*Crechee/30*FT$4)+(BV1024+BX1024)*Cadeirante/30*FT$4+(BU1021+BU1022+BU1023+BW1021+BW1022+BW1023)*Percapita/30*FT$4)+IF(BU1024+BW1024&gt;=11,Fixo/30*FT$4+(BU1024+BW1024-10)*Crechee/30*FT$4,0),IF(C1021=2,IF(BV1021+BV1022+BV1023+BV1024+BX1021+BX1022+BX1023+BX1024=1,Cadeirante/30*FT$4,IF(BV1021+BV1022+BV1023+BV1024+BX1021+BX1022+BX1023+BX1024=2,Fixo/30*FT$4,IF(BV1021+BV1022+BV1023+BV1024+BX1021+BX1022+BX1023+BX1024&gt;2,Fixo/30*FT$4+(BV1021+BV1022+BV1023+BV1024+BX1021+BX1022+BX1023+BX1024-2)*Cadeirante/30*FT$4)))+(BU1021+BU1022+BU1023+BW1021+BW1022+BW1023)*Percapita/30*FT$4+(BU1024+BW1024)*Crechee/30*FT$4,IF(C1021=1,IF(BU1021+BU1022+BU1023+BV1021+BV1022+BV1023+BW1021+BW1022+BW1023+BX1021+BX1022+BX1023&lt;=15,(BU1021+BU1022+BU1023+BW1021+BW1022+BW1023)*Percapita/30*FT$4,IF(BU1021+BU1022+BU1023+BV1021+BV1022+BV1023+BW1021+BW1022+BW1023+BX1021+BX1022+BX1023&gt;=16,Fixo/30*FT$4+(BU1021+BU1022+BU1023+BV1021+BV1022+BV1023+BW1021+BW1022+BW1023+BX1021+BX1022-16)*Percapita/30*FT$4))))))</f>
        <v>0</v>
      </c>
      <c r="FU1021" s="177">
        <f>IF(C1021=4,SUM(BY1021+BY1022+BY1023+CA1021+CA1022+CA1023)*Percapita/30*FU$4+(BZ1021+BZ1022+BZ1023+CB1021+CB1022+CB1023)*Cadeirante/30*FU$4,IF(C1021=3,IF(BY1024+CA1024=10,Fixo/30*FU$4+(BY1021+BY1022+BY1023+CA1021+CA1022+CA1023)*Percapita/30*FU$4+(BZ1024+CB1024)*Cadeirante/30*FU$4,IF(BY1024+CA1024&lt;=9,(BY1024+CA1024)*Crechee/30*FU$4)+(BZ1024+CB1024)*Cadeirante/30*FU$4+(BY1021+BY1022+BY1023+CA1021+CA1022+CA1023)*Percapita/30*FU$4)+IF(BY1024+CA1024&gt;=11,Fixo/30*FU$4+(BY1024+CA1024-10)*Crechee/30*FU$4,0),IF(C1021=2,IF(BZ1021+BZ1022+BZ1023+BZ1024+CB1021+CB1022+CB1023+CB1024=1,Cadeirante/30*FU$4,IF(BZ1021+BZ1022+BZ1023+BZ1024+CB1021+CB1022+CB1023+CB1024=2,Fixo/30*FU$4,IF(BZ1021+BZ1022+BZ1023+BZ1024+CB1021+CB1022+CB1023+CB1024&gt;2,Fixo/30*FU$4+(BZ1021+BZ1022+BZ1023+BZ1024+CB1021+CB1022+CB1023+CB1024-2)*Cadeirante/30*FU$4)))+(BY1021+BY1022+BY1023+CA1021+CA1022+CA1023)*Percapita/30*FU$4+(BY1024+CA1024)*Crechee/30*FU$4,IF(C1021=1,IF(BY1021+BY1022+BY1023+BZ1021+BZ1022+BZ1023+CA1021+CA1022+CA1023+CB1021+CB1022+CB1023&lt;=15,(BY1021+BY1022+BY1023+CA1021+CA1022+CA1023)*Percapita/30*FU$4,IF(BY1021+BY1022+BY1023+BZ1021+BZ1022+BZ1023+CA1021+CA1022+CA1023+CB1021+CB1022+CB1023&gt;=16,Fixo/30*FU$4+(BY1021+BY1022+BY1023+BZ1021+BZ1022+BZ1023+CA1021+CA1022+CA1023+CB1021+CB1022-16)*Percapita/30*FU$4))))))</f>
        <v>0</v>
      </c>
      <c r="FV1021" s="177">
        <f>IF(C1021=4,SUM(CC1021+CC1022+CC1023+CE1021+CE1022+CE1023)*Percapita/30*FV$4+(CD1021+CD1022+CD1023+CF1021+CF1022+CF1023)*Cadeirante/30*FV$4,IF(C1021=3,IF(CC1024+CE1024=10,Fixo/30*FV$4+(CC1021+CC1022+CC1023+CE1021+CE1022+CE1023)*Percapita/30*FV$4+(CD1024+CF1024)*Cadeirante/30*FV$4,IF(CC1024+CE1024&lt;=9,(CC1024+CE1024)*Crechee/30*FV$4)+(CD1024+CF1024)*Cadeirante/30*FV$4+(CC1021+CC1022+CC1023+CE1021+CE1022+CE1023)*Percapita/30*FV$4)+IF(CC1024+CE1024&gt;=11,Fixo/30*FV$4+(CC1024+CE1024-10)*Crechee/30*FV$4,0),IF(C1021=2,IF(CD1021+CD1022+CD1023+CD1024+CF1021+CF1022+CF1023+CF1024=1,Cadeirante/30*FV$4,IF(CD1021+CD1022+CD1023+CD1024+CF1021+CF1022+CF1023+CF1024=2,Fixo/30*FV$4,IF(CD1021+CD1022+CD1023+CD1024+CF1021+CF1022+CF1023+CF1024&gt;2,Fixo/30*FV$4+(CD1021+CD1022+CD1023+CD1024+CF1021+CF1022+CF1023+CF1024-2)*Cadeirante/30*FV$4)))+(CC1021+CC1022+CC1023+CE1021+CE1022+CE1023)*Percapita/30*FV$4+(CC1024+CE1024)*Crechee/30*FV$4,IF(C1021=1,IF(CC1021+CC1022+CC1023+CD1021+CD1022+CD1023+CE1021+CE1022+CE1023+CF1021+CF1022+CF1023&lt;=15,(CC1021+CC1022+CC1023+CE1021+CE1022+CE1023)*Percapita/30*FV$4,IF(CC1021+CC1022+CC1023+CD1021+CD1022+CD1023+CE1021+CE1022+CE1023+CF1021+CF1022+CF1023&gt;=16,Fixo/30*FV$4+(CC1021+CC1022+CC1023+CD1021+CD1022+CD1023+CE1021+CE1022+CE1023+CF1021+CF1022-16)*Percapita/30*FV$4))))))</f>
        <v>0</v>
      </c>
      <c r="FW1021" s="177">
        <f>IF(C1021=4,SUM(CG1021+CG1022+CG1023+CI1021+CI1022+CI1023)*Percapita/30*FW$4+(CH1021+CH1022+CH1023+CJ1021+CJ1022+CJ1023)*Cadeirante/30*FW$4,IF(C1021=3,IF(CG1024+CI1024=10,Fixo/30*FW$4+(CG1021+CG1022+CG1023+CI1021+CI1022+CI1023)*Percapita/30*FW$4+(CH1024+CJ1024)*Cadeirante/30*FW$4,IF(CG1024+CI1024&lt;=9,(CG1024+CI1024)*Crechee/30*FW$4)+(CH1024+CJ1024)*Cadeirante/30*FW$4+(CG1021+CG1022+CG1023+CI1021+CI1022+CI1023)*Percapita/30*FW$4)+IF(CG1024+CI1024&gt;=11,Fixo/30*FW$4+(CG1024+CI1024-10)*Crechee/30*FW$4,0),IF(C1021=2,IF(CH1021+CH1022+CH1023+CH1024+CJ1021+CJ1022+CJ1023+CJ1024=1,Cadeirante/30*FW$4,IF(CH1021+CH1022+CH1023+CH1024+CJ1021+CJ1022+CJ1023+CJ1024=2,Fixo/30*FW$4,IF(CH1021+CH1022+CH1023+CH1024+CJ1021+CJ1022+CJ1023+CJ1024&gt;2,Fixo/30*FW$4+(CH1021+CH1022+CH1023+CH1024+CJ1021+CJ1022+CJ1023+CJ1024-2)*Cadeirante/30*FW$4)))+(CG1021+CG1022+CG1023+CI1021+CI1022+CI1023)*Percapita/30*FW$4+(CG1024+CI1024)*Crechee/30*FW$4,IF(C1021=1,IF(CG1021+CG1022+CG1023+CH1021+CH1022+CH1023+CI1021+CI1022+CI1023+CJ1021+CJ1022+CJ1023&lt;=15,(CG1021+CG1022+CG1023+CI1021+CI1022+CI1023)*Percapita/30*FW$4,IF(CG1021+CG1022+CG1023+CH1021+CH1022+CH1023+CI1021+CI1022+CI1023+CJ1021+CJ1022+CJ1023&gt;=16,Fixo/30*FW$4+(CG1021+CG1022+CG1023+CH1021+CH1022+CH1023+CI1021+CI1022+CI1023+CJ1021+CJ1022-16)*Percapita/30*FW$4))))))</f>
        <v>0</v>
      </c>
      <c r="FX1021" s="177">
        <f>IF(C1021=4,SUM(CK1021+CK1022+CK1023+CM1021+CM1022+CM1023)*Percapita/30*FX$4+(CL1021+CL1022+CL1023+CN1021+CN1022+CN1023)*Cadeirante/30*FX$4,IF(C1021=3,IF(CK1024+CM1024=10,Fixo/30*FX$4+(CK1021+CK1022+CK1023+CM1021+CM1022+CM1023)*Percapita/30*FX$4+(CL1024+CN1024)*Cadeirante/30*FX$4,IF(CK1024+CM1024&lt;=9,(CK1024+CM1024)*Crechee/30*FX$4)+(CL1024+CN1024)*Cadeirante/30*FX$4+(CK1021+CK1022+CK1023+CM1021+CM1022+CM1023)*Percapita/30*FX$4)+IF(CK1024+CM1024&gt;=11,Fixo/30*FX$4+(CK1024+CM1024-10)*Crechee/30*FX$4,0),IF(C1021=2,IF(CL1021+CL1022+CL1023+CL1024+CN1021+CN1022+CN1023+CN1024=1,Cadeirante/30*FX$4,IF(CL1021+CL1022+CL1023+CL1024+CN1021+CN1022+CN1023+CN1024=2,Fixo/30*FX$4,IF(CL1021+CL1022+CL1023+CL1024+CN1021+CN1022+CN1023+CN1024&gt;2,Fixo/30*FX$4+(CL1021+CL1022+CL1023+CL1024+CN1021+CN1022+CN1023+CN1024-2)*Cadeirante/30*FX$4)))+(CK1021+CK1022+CK1023+CM1021+CM1022+CM1023)*Percapita/30*FX$4+(CK1024+CM1024)*Crechee/30*FX$4,IF(C1021=1,IF(CK1021+CK1022+CK1023+CL1021+CL1022+CL1023+CM1021+CM1022+CM1023+CN1021+CN1022+CN1023&lt;=15,(CK1021+CK1022+CK1023+CM1021+CM1022+CM1023)*Percapita/30*FX$4,IF(CK1021+CK1022+CK1023+CL1021+CL1022+CL1023+CM1021+CM1022+CM1023+CN1021+CN1022+CN1023&gt;=16,Fixo/30*FX$4+(CK1021+CK1022+CK1023+CL1021+CL1022+CL1023+CM1021+CM1022+CM1023+CN1021+CN1022-16)*Percapita/30*FX$4))))))</f>
        <v>0</v>
      </c>
      <c r="FY1021" s="177">
        <f>IF(C1021=4,SUM(CO1021+CO1022+CO1023+CQ1021+CQ1022+CQ1023)*Percapita/30*FY$4+(CP1021+CP1022+CP1023+CR1021+CR1022+CR1023)*Cadeirante/30*FY$4,IF(C1021=3,IF(CO1024+CQ1024=10,Fixo/30*FY$4+(CO1021+CO1022+CO1023+CQ1021+CQ1022+CQ1023)*Percapita/30*FY$4+(CP1024+CR1024)*Cadeirante/30*FY$4,IF(CO1024+CQ1024&lt;=9,(CO1024+CQ1024)*Crechee/30*FY$4)+(CP1024+CR1024)*Cadeirante/30*FY$4+(CO1021+CO1022+CO1023+CQ1021+CQ1022+CQ1023)*Percapita/30*FY$4)+IF(CO1024+CQ1024&gt;=11,Fixo/30*FY$4+(CO1024+CQ1024-10)*Crechee/30*FY$4,0),IF(C1021=2,IF(CP1021+CP1022+CP1023+CP1024+CR1021+CR1022+CR1023+CR1024=1,Cadeirante/30*FY$4,IF(CP1021+CP1022+CP1023+CP1024+CR1021+CR1022+CR1023+CR1024=2,Fixo/30*FY$4,IF(CP1021+CP1022+CP1023+CP1024+CR1021+CR1022+CR1023+CR1024&gt;2,Fixo/30*FY$4+(CP1021+CP1022+CP1023+CP1024+CR1021+CR1022+CR1023+CR1024-2)*Cadeirante/30*FY$4)))+(CO1021+CO1022+CO1023+CQ1021+CQ1022+CQ1023)*Percapita/30*FY$4+(CO1024+CQ1024)*Crechee/30*FY$4,IF(C1021=1,IF(CO1021+CO1022+CO1023+CP1021+CP1022+CP1023+CQ1021+CQ1022+CQ1023+CR1021+CR1022+CR1023&lt;=15,(CO1021+CO1022+CO1023+CQ1021+CQ1022+CQ1023)*Percapita/30*FY$4,IF(CO1021+CO1022+CO1023+CP1021+CP1022+CP1023+CQ1021+CQ1022+CQ1023+CR1021+CR1022+CR1023&gt;=16,Fixo/30*FY$4+(CO1021+CO1022+CO1023+CP1021+CP1022+CP1023+CQ1021+CQ1022+CQ1023+CR1021+CR1022-16)*Percapita/30*FY$4))))))</f>
        <v>0</v>
      </c>
      <c r="FZ1021" s="177">
        <f>IF(C1021=4,SUM(CS1021+CS1022+CS1023+CU1021+CU1022+CU1023)*Percapita/30*FZ$4+(CT1021+CT1022+CT1023+CV1021+CV1022+CV1023)*Cadeirante/30*FZ$4,IF(C1021=3,IF(CS1024+CU1024=10,Fixo/30*FZ$4+(CS1021+CS1022+CS1023+CU1021+CU1022+CU1023)*Percapita/30*FZ$4+(CT1024+CV1024)*Cadeirante/30*FZ$4,IF(CS1024+CU1024&lt;=9,(CS1024+CU1024)*Crechee/30*FZ$4)+(CT1024+CV1024)*Cadeirante/30*FZ$4+(CS1021+CS1022+CS1023+CU1021+CU1022+CU1023)*Percapita/30*FZ$4)+IF(CS1024+CU1024&gt;=11,Fixo/30*FZ$4+(CS1024+CU1024-10)*Crechee/30*FZ$4,0),IF(C1021=2,IF(CT1021+CT1022+CT1023+CT1024+CV1021+CV1022+CV1023+CV1024=1,Cadeirante/30*FZ$4,IF(CT1021+CT1022+CT1023+CT1024+CV1021+CV1022+CV1023+CV1024=2,Fixo/30*FZ$4,IF(CT1021+CT1022+CT1023+CT1024+CV1021+CV1022+CV1023+CV1024&gt;2,Fixo/30*FZ$4+(CT1021+CT1022+CT1023+CT1024+CV1021+CV1022+CV1023+CV1024-2)*Cadeirante/30*FZ$4)))+(CS1021+CS1022+CS1023+CU1021+CU1022+CU1023)*Percapita/30*FZ$4+(CS1024+CU1024)*Crechee/30*FZ$4,IF(C1021=1,IF(CS1021+CS1022+CS1023+CT1021+CT1022+CT1023+CU1021+CU1022+CU1023+CV1021+CV1022+CV1023&lt;=15,(CS1021+CS1022+CS1023+CU1021+CU1022+CU1023)*Percapita/30*FZ$4,IF(CS1021+CS1022+CS1023+CT1021+CT1022+CT1023+CU1021+CU1022+CU1023+CV1021+CV1022+CV1023&gt;=16,Fixo/30*FZ$4+(CS1021+CS1022+CS1023+CT1021+CT1022+CT1023+CU1021+CU1022+CU1023+CV1021+CV1022-16)*Percapita/30*FZ$4))))))</f>
        <v>0</v>
      </c>
      <c r="GA1021" s="177">
        <f>IF(C1021=4,SUM(CW1021+CW1022+CW1023+CY1021+CY1022+CY1023)*Percapita/30*GA$4+(CX1021+CX1022+CX1023+CZ1021+CZ1022+CZ1023)*Cadeirante/30*GA$4,IF(C1021=3,IF(CW1024+CY1024=10,Fixo/30*GA$4+(CW1021+CW1022+CW1023+CY1021+CY1022+CY1023)*Percapita/30*GA$4+(CX1024+CZ1024)*Cadeirante/30*GA$4,IF(CW1024+CY1024&lt;=9,(CW1024+CY1024)*Crechee/30*GA$4)+(CX1024+CZ1024)*Cadeirante/30*GA$4+(CW1021+CW1022+CW1023+CY1021+CY1022+CY1023)*Percapita/30*GA$4)+IF(CW1024+CY1024&gt;=11,Fixo/30*GA$4+(CW1024+CY1024-10)*Crechee/30*GA$4,0),IF(C1021=2,IF(CX1021+CX1022+CX1023+CX1024+CZ1021+CZ1022+CZ1023+CZ1024=1,Cadeirante/30*GA$4,IF(CX1021+CX1022+CX1023+CX1024+CZ1021+CZ1022+CZ1023+CZ1024=2,Fixo/30*GA$4,IF(CX1021+CX1022+CX1023+CX1024+CZ1021+CZ1022+CZ1023+CZ1024&gt;2,Fixo/30*GA$4+(CX1021+CX1022+CX1023+CX1024+CZ1021+CZ1022+CZ1023+CZ1024-2)*Cadeirante/30*GA$4)))+(CW1021+CW1022+CW1023+CY1021+CY1022+CY1023)*Percapita/30*GA$4+(CW1024+CY1024)*Crechee/30*GA$4,IF(C1021=1,IF(CW1021+CW1022+CW1023+CX1021+CX1022+CX1023+CY1021+CY1022+CY1023+CZ1021+CZ1022+CZ1023&lt;=15,(CW1021+CW1022+CW1023+CY1021+CY1022+CY1023)*Percapita/30*GA$4,IF(CW1021+CW1022+CW1023+CX1021+CX1022+CX1023+CY1021+CY1022+CY1023+CZ1021+CZ1022+CZ1023&gt;=16,Fixo/30*GA$4+(CW1021+CW1022+CW1023+CX1021+CX1022+CX1023+CY1021+CY1022+CY1023+CZ1021+CZ1022-16)*Percapita/30*GA$4))))))</f>
        <v>0</v>
      </c>
      <c r="GB1021" s="177">
        <f>IF(C1021=4,SUM(DA1021+DA1022+DA1023+DC1021+DC1022+DC1023)*Percapita/30*GB$4+(DB1021+DB1022+DB1023+DD1021+DD1022+DD1023)*Cadeirante/30*GB$4,IF(C1021=3,IF(DA1024+DC1024=10,Fixo/30*GB$4+(DA1021+DA1022+DA1023+DC1021+DC1022+DC1023)*Percapita/30*GB$4+(DB1024+DD1024)*Cadeirante/30*GB$4,IF(DA1024+DC1024&lt;=9,(DA1024+DC1024)*Crechee/30*GB$4)+(DB1024+DD1024)*Cadeirante/30*GB$4+(DA1021+DA1022+DA1023+DC1021+DC1022+DC1023)*Percapita/30*GB$4)+IF(DA1024+DC1024&gt;=11,Fixo/30*GB$4+(DA1024+DC1024-10)*Crechee/30*GB$4,0),IF(C1021=2,IF(DB1021+DB1022+DB1023+DB1024+DD1021+DD1022+DD1023+DD1024=1,Cadeirante/30*GB$4,IF(DB1021+DB1022+DB1023+DB1024+DD1021+DD1022+DD1023+DD1024=2,Fixo/30*GB$4,IF(DB1021+DB1022+DB1023+DB1024+DD1021+DD1022+DD1023+DD1024&gt;2,Fixo/30*GB$4+(DB1021+DB1022+DB1023+DB1024+DD1021+DD1022+DD1023+DD1024-2)*Cadeirante/30*GB$4)))+(DA1021+DA1022+DA1023+DC1021+DC1022+DC1023)*Percapita/30*GB$4+(DA1024+DC1024)*Crechee/30*GB$4,IF(C1021=1,IF(DA1021+DA1022+DA1023+DB1021+DB1022+DB1023+DC1021+DC1022+DC1023+DD1021+DD1022+DD1023&lt;=15,(DA1021+DA1022+DA1023+DC1021+DC1022+DC1023)*Percapita/30*GB$4,IF(DA1021+DA1022+DA1023+DB1021+DB1022+DB1023+DC1021+DC1022+DC1023+DD1021+DD1022+DD1023&gt;=16,Fixo/30*GB$4+(DA1021+DA1022+DA1023+DB1021+DB1022+DB1023+DC1021+DC1022+DC1023+DD1021+DD1022-16)*Percapita/30*GB$4))))))</f>
        <v>0</v>
      </c>
      <c r="GC1021" s="177">
        <f>IF(C1021=4,SUM(DE1021+DE1022+DE1023+DG1021+DG1022+DG1023)*Percapita/30*GC$4+(DF1021+DF1022+DF1023+DH1021+DH1022+DH1023)*Cadeirante/30*GC$4,IF(C1021=3,IF(DE1024+DG1024=10,Fixo/30*GC$4+(DE1021+DE1022+DE1023+DG1021+DG1022+DG1023)*Percapita/30*GC$4+(DF1024+DH1024)*Cadeirante/30*GC$4,IF(DE1024+DG1024&lt;=9,(DE1024+DG1024)*Crechee/30*GC$4)+(DF1024+DH1024)*Cadeirante/30*GC$4+(DE1021+DE1022+DE1023+DG1021+DG1022+DG1023)*Percapita/30*GC$4)+IF(DE1024+DG1024&gt;=11,Fixo/30*GC$4+(DE1024+DG1024-10)*Crechee/30*GC$4,0),IF(C1021=2,IF(DF1021+DF1022+DF1023+DF1024+DH1021+DH1022+DH1023+DH1024=1,Cadeirante/30*GC$4,IF(DF1021+DF1022+DF1023+DF1024+DH1021+DH1022+DH1023+DH1024=2,Fixo/30*GC$4,IF(DF1021+DF1022+DF1023+DF1024+DH1021+DH1022+DH1023+DH1024&gt;2,Fixo/30*GC$4+(DF1021+DF1022+DF1023+DF1024+DH1021+DH1022+DH1023+DH1024-2)*Cadeirante/30*GC$4)))+(DE1021+DE1022+DE1023+DG1021+DG1022+DG1023)*Percapita/30*GC$4+(DE1024+DG1024)*Crechee/30*GC$4,IF(C1021=1,IF(DE1021+DE1022+DE1023+DF1021+DF1022+DF1023+DG1021+DG1022+DG1023+DH1021+DH1022+DH1023&lt;=15,(DE1021+DE1022+DE1023+DG1021+DG1022+DG1023)*Percapita/30*GC$4,IF(DE1021+DE1022+DE1023+DF1021+DF1022+DF1023+DG1021+DG1022+DG1023+DH1021+DH1022+DH1023&gt;=16,Fixo/30*GC$4+(DE1021+DE1022+DE1023+DF1021+DF1022+DF1023+DG1021+DG1022+DG1023+DH1021+DH1022-16)*Percapita/30*GC$4))))))</f>
        <v>0</v>
      </c>
      <c r="GD1021" s="177">
        <f>IF(C1021=4,SUM(DI1021+DI1022+DI1023+DK1021+DK1022+DK1023)*Percapita/30*GD$4+(DJ1021+DJ1022+DJ1023+DL1021+DL1022+DL1023)*Cadeirante/30*GD$4,IF(C1021=3,IF(DI1024+DK1024=10,Fixo/30*GD$4+(DI1021+DI1022+DI1023+DK1021+DK1022+DK1023)*Percapita/30*GD$4+(DJ1024+DL1024)*Cadeirante/30*GD$4,IF(DI1024+DK1024&lt;=9,(DI1024+DK1024)*Crechee/30*GD$4)+(DJ1024+DL1024)*Cadeirante/30*GD$4+(DI1021+DI1022+DI1023+DK1021+DK1022+DK1023)*Percapita/30*GD$4)+IF(DI1024+DK1024&gt;=11,Fixo/30*GD$4+(DI1024+DK1024-10)*Crechee/30*GD$4,0),IF(C1021=2,IF(DJ1021+DJ1022+DJ1023+DJ1024+DL1021+DL1022+DL1023+DL1024=1,Cadeirante/30*GD$4,IF(DJ1021+DJ1022+DJ1023+DJ1024+DL1021+DL1022+DL1023+DL1024=2,Fixo/30*GD$4,IF(DJ1021+DJ1022+DJ1023+DJ1024+DL1021+DL1022+DL1023+DL1024&gt;2,Fixo/30*GD$4+(DJ1021+DJ1022+DJ1023+DJ1024+DL1021+DL1022+DL1023+DL1024-2)*Cadeirante/30*GD$4)))+(DI1021+DI1022+DI1023+DK1021+DK1022+DK1023)*Percapita/30*GD$4+(DI1024+DK1024)*Crechee/30*GD$4,IF(C1021=1,IF(DI1021+DI1022+DI1023+DJ1021+DJ1022+DJ1023+DK1021+DK1022+DK1023+DL1021+DL1022+DL1023&lt;=15,(DI1021+DI1022+DI1023+DK1021+DK1022+DK1023)*Percapita/30*GD$4,IF(DI1021+DI1022+DI1023+DJ1021+DJ1022+DJ1023+DK1021+DK1022+DK1023+DL1021+DL1022+DL1023&gt;=16,Fixo/30*GD$4+(DI1021+DI1022+DI1023+DJ1021+DJ1022+DJ1023+DK1021+DK1022+DK1023+DL1021+DL1022-16)*Percapita/30*GD$4))))))</f>
        <v>0</v>
      </c>
      <c r="GE1021" s="177">
        <f>IF(C1021=4,SUM(DM1021+DM1022+DM1023+DO1021+DO1022+DO1023)*Percapita/30*GE$4+(DN1021+DN1022+DN1023+DP1021+DP1022+DP1023)*Cadeirante/30*GE$4,IF(C1021=3,IF(DM1024+DO1024=10,Fixo/30*GE$4+(DM1021+DM1022+DM1023+DO1021+DO1022+DO1023)*Percapita/30*GE$4+(DN1024+DP1024)*Cadeirante/30*GE$4,IF(DM1024+DO1024&lt;=9,(DM1024+DO1024)*Crechee/30*GE$4)+(DN1024+DP1024)*Cadeirante/30*GE$4+(DM1021+DM1022+DM1023+DO1021+DO1022+DO1023)*Percapita/30*GE$4)+IF(DM1024+DO1024&gt;=11,Fixo/30*GE$4+(DM1024+DO1024-10)*Crechee/30*GE$4,0),IF(C1021=2,IF(DN1021+DN1022+DN1023+DN1024+DP1021+DP1022+DP1023+DP1024=1,Cadeirante/30*GE$4,IF(DN1021+DN1022+DN1023+DN1024+DP1021+DP1022+DP1023+DP1024=2,Fixo/30*GE$4,IF(DN1021+DN1022+DN1023+DN1024+DP1021+DP1022+DP1023+DP1024&gt;2,Fixo/30*GE$4+(DN1021+DN1022+DN1023+DN1024+DP1021+DP1022+DP1023+DP1024-2)*Cadeirante/30*GE$4)))+(DM1021+DM1022+DM1023+DO1021+DO1022+DO1023)*Percapita/30*GE$4+(DM1024+DO1024)*Crechee/30*GE$4,IF(C1021=1,IF(DM1021+DM1022+DM1023+DN1021+DN1022+DN1023+DO1021+DO1022+DO1023+DP1021+DP1022+DP1023&lt;=15,(DM1021+DM1022+DM1023+DO1021+DO1022+DO1023)*Percapita/30*GE$4,IF(DM1021+DM1022+DM1023+DN1021+DN1022+DN1023+DO1021+DO1022+DO1023+DP1021+DP1022+DP1023&gt;=16,Fixo/30*GE$4+(DM1021+DM1022+DM1023+DN1021+DN1022+DN1023+DO1021+DO1022+DO1023+DP1021+DP1022-16)*Percapita/30*GE$4))))))</f>
        <v>0</v>
      </c>
      <c r="GF1021" s="177">
        <f>IF(C1021=4,SUM(DQ1021+DQ1022+DQ1023+DS1021+DS1022+DS1023)*Percapita/30*GF$4+(DR1021+DR1022+DR1023+DT1021+DT1022+DT1023)*Cadeirante/30*GF$4,IF(C1021=3,IF(DQ1024+DS1024=10,Fixo/30*GF$4+(DQ1021+DQ1022+DQ1023+DS1021+DS1022+DS1023)*Percapita/30*GF$4+(DR1024+DT1024)*Cadeirante/30*GF$4,IF(DQ1024+DS1024&lt;=9,(DQ1024+DS1024)*Crechee/30*GF$4)+(DR1024+DT1024)*Cadeirante/30*GF$4+(DQ1021+DQ1022+DQ1023+DS1021+DS1022+DS1023)*Percapita/30*GF$4)+IF(DQ1024+DS1024&gt;=11,Fixo/30*GF$4+(DQ1024+DS1024-10)*Crechee/30*GF$4,0),IF(C1021=2,IF(DR1021+DR1022+DR1023+DR1024+DT1021+DT1022+DT1023+DT1024=1,Cadeirante/30*GF$4,IF(DR1021+DR1022+DR1023+DR1024+DT1021+DT1022+DT1023+DT1024=2,Fixo/30*GF$4,IF(DR1021+DR1022+DR1023+DR1024+DT1021+DT1022+DT1023+DT1024&gt;2,Fixo/30*GF$4+(DR1021+DR1022+DR1023+DR1024+DT1021+DT1022+DT1023+DT1024-2)*Cadeirante/30*GF$4)))+(DQ1021+DQ1022+DQ1023+DS1021+DS1022+DS1023)*Percapita/30*GF$4+(DQ1024+DS1024)*Crechee/30*GF$4,IF(C1021=1,IF(DQ1021+DQ1022+DQ1023+DR1021+DR1022+DR1023+DS1021+DS1022+DS1023+DT1021+DT1022+DT1023&lt;=15,(DQ1021+DQ1022+DQ1023+DS1021+DS1022+DS1023)*Percapita/30*GF$4,IF(DQ1021+DQ1022+DQ1023+DR1021+DR1022+DR1023+DS1021+DS1022+DS1023+DT1021+DT1022+DT1023&gt;=16,Fixo/30*GF$4+(DQ1021+DQ1022+DQ1023+DR1021+DR1022+DR1023+DS1021+DS1022+DS1023+DT1021+DT1022-16)*Percapita/30*GF$4))))))</f>
        <v>0</v>
      </c>
      <c r="GG1021" s="177">
        <f>IF(C1021=4,SUM(DU1021+DU1022+DU1023+DW1021+DW1022+DW1023)*Percapita/30*GG$4+(DV1021+DV1022+DV1023+DX1021+DX1022+DX1023)*Cadeirante/30*GG$4,IF(C1021=3,IF(DU1024+DW1024=10,Fixo/30*GG$4+(DU1021+DU1022+DU1023+DW1021+DW1022+DW1023)*Percapita/30*GG$4+(DV1024+DX1024)*Cadeirante/30*GG$4,IF(DU1024+DW1024&lt;=9,(DU1024+DW1024)*Crechee/30*GG$4)+(DV1024+DX1024)*Cadeirante/30*GG$4+(DU1021+DU1022+DU1023+DW1021+DW1022+DW1023)*Percapita/30*GG$4)+IF(DU1024+DW1024&gt;=11,Fixo/30*GG$4+(DU1024+DW1024-10)*Crechee/30*GG$4,0),IF(C1021=2,IF(DV1021+DV1022+DV1023+DV1024+DX1021+DX1022+DX1023+DX1024=1,Cadeirante/30*GG$4,IF(DV1021+DV1022+DV1023+DV1024+DX1021+DX1022+DX1023+DX1024=2,Fixo/30*GG$4,IF(DV1021+DV1022+DV1023+DV1024+DX1021+DX1022+DX1023+DX1024&gt;2,Fixo/30*GG$4+(DV1021+DV1022+DV1023+DV1024+DX1021+DX1022+DX1023+DX1024-2)*Cadeirante/30*GG$4)))+(DU1021+DU1022+DU1023+DW1021+DW1022+DW1023)*Percapita/30*GG$4+(DU1024+DW1024)*Crechee/30*GG$4,IF(C1021=1,IF(DU1021+DU1022+DU1023+DV1021+DV1022+DV1023+DW1021+DW1022+DW1023+DX1021+DX1022+DX1023&lt;=15,(DU1021+DU1022+DU1023+DW1021+DW1022+DW1023)*Percapita/30*GG$4,IF(DU1021+DU1022+DU1023+DV1021+DV1022+DV1023+DW1021+DW1022+DW1023+DX1021+DX1022+DX1023&gt;=16,Fixo/30*GG$4+(DU1021+DU1022+DU1023+DV1021+DV1022+DV1023+DW1021+DW1022+DW1023+DX1021+DX1022-16)*Percapita/30*GG$4))))))</f>
        <v>0</v>
      </c>
      <c r="GH1021" s="177">
        <f>IF(C1021=4,SUM(DY1021+DY1022+DY1023+EA1021+EA1022+EA1023)*Percapita/30*GH$4+(DZ1021+DZ1022+DZ1023+EB1021+EB1022+EB1023)*Cadeirante/30*GH$4,IF(C1021=3,IF(DY1024+EA1024=10,Fixo/30*GH$4+(DY1021+DY1022+DY1023+EA1021+EA1022+EA1023)*Percapita/30*GH$4+(DZ1024+EB1024)*Cadeirante/30*GH$4,IF(DY1024+EA1024&lt;=9,(DY1024+EA1024)*Crechee/30*GH$4)+(DZ1024+EB1024)*Cadeirante/30*GH$4+(DY1021+DY1022+DY1023+EA1021+EA1022+EA1023)*Percapita/30*GH$4)+IF(DY1024+EA1024&gt;=11,Fixo/30*GH$4+(DY1024+EA1024-10)*Crechee/30*GH$4,0),IF(C1021=2,IF(DZ1021+DZ1022+DZ1023+DZ1024+EB1021+EB1022+EB1023+EB1024=1,Cadeirante/30*GH$4,IF(DZ1021+DZ1022+DZ1023+DZ1024+EB1021+EB1022+EB1023+EB1024=2,Fixo/30*GH$4,IF(DZ1021+DZ1022+DZ1023+DZ1024+EB1021+EB1022+EB1023+EB1024&gt;2,Fixo/30*GH$4+(DZ1021+DZ1022+DZ1023+DZ1024+EB1021+EB1022+EB1023+EB1024-2)*Cadeirante/30*GH$4)))+(DY1021+DY1022+DY1023+EA1021+EA1022+EA1023)*Percapita/30*GH$4+(DY1024+EA1024)*Crechee/30*GH$4,IF(C1021=1,IF(DY1021+DY1022+DY1023+DZ1021+DZ1022+DZ1023+EA1021+EA1022+EA1023+EB1021+EB1022+EB1023&lt;=15,(DY1021+DY1022+DY1023+EA1021+EA1022+EA1023)*Percapita/30*GH$4,IF(DY1021+DY1022+DY1023+DZ1021+DZ1022+DZ1023+EA1021+EA1022+EA1023+EB1021+EB1022+EB1023&gt;=16,Fixo/30*GH$4+(DY1021+DY1022+DY1023+DZ1021+DZ1022+DZ1023+EA1021+EA1022+EA1023+EB1021+EB1022-16)*Percapita/30*GH$4))))))</f>
        <v>0</v>
      </c>
      <c r="GI1021" s="177">
        <f>IF(C1021=4,SUM(EC1021+EC1022+EC1023+EE1021+EE1022+EE1023)*Percapita/30*GI$4+(ED1021+ED1022+ED1023+EF1021+EF1022+EF1023)*Cadeirante/30*GI$4,IF(C1021=3,IF(EC1024+EE1024=10,Fixo/30*GI$4+(EC1021+EC1022+EC1023+EE1021+EE1022+EE1023)*Percapita/30*GI$4+(ED1024+EF1024)*Cadeirante/30*GI$4,IF(EC1024+EE1024&lt;=9,(EC1024+EE1024)*Crechee/30*GI$4)+(ED1024+EF1024)*Cadeirante/30*GI$4+(EC1021+EC1022+EC1023+EE1021+EE1022+EE1023)*Percapita/30*GI$4)+IF(EC1024+EE1024&gt;=11,Fixo/30*GI$4+(EC1024+EE1024-10)*Crechee/30*GI$4,0),IF(C1021=2,IF(ED1021+ED1022+ED1023+ED1024+EF1021+EF1022+EF1023+EF1024=1,Cadeirante/30*GI$4,IF(ED1021+ED1022+ED1023+ED1024+EF1021+EF1022+EF1023+EF1024=2,Fixo/30*GI$4,IF(ED1021+ED1022+ED1023+ED1024+EF1021+EF1022+EF1023+EF1024&gt;2,Fixo/30*GI$4+(ED1021+ED1022+ED1023+ED1024+EF1021+EF1022+EF1023+EF1024-2)*Cadeirante/30*GI$4)))+(EC1021+EC1022+EC1023+EE1021+EE1022+EE1023)*Percapita/30*GI$4+(EC1024+EE1024)*Crechee/30*GI$4,IF(C1021=1,IF(EC1021+EC1022+EC1023+ED1021+ED1022+ED1023+EE1021+EE1022+EE1023+EF1021+EF1022+EF1023&lt;=15,(EC1021+EC1022+EC1023+EE1021+EE1022+EE1023)*Percapita/30*GI$4,IF(EC1021+EC1022+EC1023+ED1021+ED1022+ED1023+EE1021+EE1022+EE1023+EF1021+EF1022+EF1023&gt;=16,Fixo/30*GI$4+(EC1021+EC1022+EC1023+ED1021+ED1022+ED1023+EE1021+EE1022+EE1023+EF1021+EF1022-16)*Percapita/30*GI$4))))))</f>
        <v>0</v>
      </c>
      <c r="GJ1021" s="177">
        <f>IF(C1021=4,SUM(EG1021+EG1022+EG1023+EI1021+EI1022+EI1023)*Percapita/30*GJ$4+(EH1021+EH1022+EH1023+EJ1021+EJ1022+EJ1023)*Cadeirante/30*GJ$4,IF(C1021=3,IF(EG1024+EI1024=10,Fixo/30*GJ$4+(EG1021+EG1022+EG1023+EI1021+EI1022+EI1023)*Percapita/30*GJ$4+(EH1024+EJ1024)*Cadeirante/30*GJ$4,IF(EG1024+EI1024&lt;=9,(EG1024+EI1024)*Crechee/30*GJ$4)+(EH1024+EJ1024)*Cadeirante/30*GJ$4+(EG1021+EG1022+EG1023+EI1021+EI1022+EI1023)*Percapita/30*GJ$4)+IF(EG1024+EI1024&gt;=11,Fixo/30*GJ$4+(EG1024+EI1024-10)*Crechee/30*GJ$4,0),IF(C1021=2,IF(EH1021+EH1022+EH1023+EH1024+EJ1021+EJ1022+EJ1023+EJ1024=1,Cadeirante/30*GJ$4,IF(EH1021+EH1022+EH1023+EH1024+EJ1021+EJ1022+EJ1023+EJ1024=2,Fixo/30*GJ$4,IF(EH1021+EH1022+EH1023+EH1024+EJ1021+EJ1022+EJ1023+EJ1024&gt;2,Fixo/30*GJ$4+(EH1021+EH1022+EH1023+EH1024+EJ1021+EJ1022+EJ1023+EJ1024-2)*Cadeirante/30*GJ$4)))+(EG1021+EG1022+EG1023+EI1021+EI1022+EI1023)*Percapita/30*GJ$4+(EG1024+EI1024)*Crechee/30*GJ$4,IF(C1021=1,IF(EG1021+EG1022+EG1023+EH1021+EH1022+EH1023+EI1021+EI1022+EI1023+EJ1021+EJ1022+EJ1023&lt;=15,(EG1021+EG1022+EG1023+EI1021+EI1022+EI1023)*Percapita/30*GJ$4,IF(EG1021+EG1022+EG1023+EH1021+EH1022+EH1023+EI1021+EI1022+EI1023+EJ1021+EJ1022+EJ1023&gt;=16,Fixo/30*GJ$4+(EG1021+EG1022+EG1023+EH1021+EH1022+EH1023+EI1021+EI1022+EI1023+EJ1021+EJ1022-16)*Percapita/30*GJ$4))))))</f>
        <v>0</v>
      </c>
      <c r="GK1021" s="178"/>
      <c r="GL1021" s="103">
        <f t="shared" si="1110"/>
        <v>0</v>
      </c>
      <c r="GM1021" s="124"/>
      <c r="GN1021" s="104">
        <f>SUMIF(V1021:V1024,"&lt;0")*Cadeirante/30*GN$4+SUMIF(X1021:X1024,"&lt;0")*Cadeirante/30*GN$4</f>
        <v>0</v>
      </c>
      <c r="GO1021" s="104">
        <f>SUMIF(Z1021:Z1024,"&lt;0")*Cadeirante/30*GO$4+SUMIF(AB1021:AB1024,"&lt;0")*Cadeirante/30*GO$4</f>
        <v>0</v>
      </c>
      <c r="GP1021" s="104">
        <f>SUMIF(AD1021:AD1024,"&lt;0")*Cadeirante/30*GP$4+SUMIF(AF1021:AF1024,"&lt;0")*Cadeirante/30*GP$4</f>
        <v>0</v>
      </c>
      <c r="GQ1021" s="104">
        <f>SUMIF(AH1021:AH1024,"&lt;0")*Cadeirante/30*GQ$4+SUMIF(AJ1021:AJ1024,"&lt;0")*Cadeirante/30*GQ$4</f>
        <v>0</v>
      </c>
      <c r="GR1021" s="104">
        <f>SUMIF(AL1021:AL1024,"&lt;0")*Cadeirante/30*GR$4+SUMIF(AN1021:AN1024,"&lt;0")*Cadeirante/30*GR$4</f>
        <v>0</v>
      </c>
      <c r="GS1021" s="104">
        <f>SUMIF(AP1021:AP1024,"&lt;0")*Cadeirante/30*GS$4+SUMIF(AR1021:AR1024,"&lt;0")*Cadeirante/30*GS$4</f>
        <v>0</v>
      </c>
      <c r="GT1021" s="104">
        <f>SUMIF(AT1021:AT1024,"&lt;0")*Cadeirante/30*GT$4+SUMIF(AV1021:AV1024,"&lt;0")*Cadeirante/30*GT$4</f>
        <v>0</v>
      </c>
      <c r="GU1021" s="104">
        <f>SUMIF(AX1021:AX1024,"&lt;0")*Cadeirante/30*GU$4+SUMIF(AZ1021:AZ1024,"&lt;0")*Cadeirante/30*GU$4</f>
        <v>0</v>
      </c>
      <c r="GV1021" s="104">
        <f>SUMIF(BB1021:BB1024,"&lt;0")*Cadeirante/30*GV$4+SUMIF(BD1021:BD1024,"&lt;0")*Cadeirante/30*GV$4</f>
        <v>0</v>
      </c>
      <c r="GW1021" s="104">
        <f>SUMIF(BF1021:BF1024,"&lt;0")*Cadeirante/30*GW$4+SUMIF(BH1021:BH1024,"&lt;0")*Cadeirante/30*GW$4</f>
        <v>0</v>
      </c>
      <c r="GX1021" s="104">
        <f>SUMIF(BJ1021:BJ1024,"&lt;0")*Cadeirante/30*GX$4+SUMIF(BL1021:BL1024,"&lt;0")*Cadeirante/30*GX$4</f>
        <v>0</v>
      </c>
      <c r="GY1021" s="104">
        <f>SUMIF(BN1021:BN1024,"&lt;0")*Cadeirante/30*GY$4+SUMIF(BP1021:BP1024,"&lt;0")*Cadeirante/30*GY$4</f>
        <v>0</v>
      </c>
      <c r="GZ1021" s="104">
        <f>SUMIF(BR1021:BR1024,"&lt;0")*Cadeirante/30*GZ$4+SUMIF(BT1021:BT1024,"&lt;0")*Cadeirante/30*GZ$4</f>
        <v>0</v>
      </c>
      <c r="HA1021" s="104">
        <f>SUMIF(BV1021:BV1024,"&lt;0")*Cadeirante/30*HA$4+SUMIF(BX1021:BX1024,"&lt;0")*Cadeirante/30*HA$4</f>
        <v>0</v>
      </c>
      <c r="HB1021" s="104">
        <f>SUMIF(BZ1021:BZ1024,"&lt;0")*Cadeirante/30*HB$4+SUMIF(CB1021:CB1024,"&lt;0")*Cadeirante/30*HB$4</f>
        <v>0</v>
      </c>
      <c r="HC1021" s="104">
        <f>SUMIF(CD1021:CD1024,"&lt;0")*Cadeirante/30*HC$4+SUMIF(CF1021:CF1024,"&lt;0")*Cadeirante/30*HC$4</f>
        <v>0</v>
      </c>
      <c r="HD1021" s="104">
        <f>SUMIF(CH1021:CH1024,"&lt;0")*Cadeirante/30*HD$4+SUMIF(CJ1021:CJ1024,"&lt;0")*Cadeirante/30*HD$4</f>
        <v>0</v>
      </c>
      <c r="HE1021" s="104">
        <f>SUMIF(CL1021:CL1024,"&lt;0")*Cadeirante/30*HE$4+SUMIF(CN1021:CN1024,"&lt;0")*Cadeirante/30*HE$4</f>
        <v>0</v>
      </c>
      <c r="HF1021" s="104">
        <f>SUMIF(CP1021:CP1024,"&lt;0")*Cadeirante/30*HF$4+SUMIF(CR1021:CR1024,"&lt;0")*Cadeirante/30*HF$4</f>
        <v>0</v>
      </c>
      <c r="HG1021" s="104">
        <f>SUMIF(CT1021:CT1024,"&lt;0")*Cadeirante/30*HG$4+SUMIF(CV1021:CV1024,"&lt;0")*Cadeirante/30*HG$4</f>
        <v>0</v>
      </c>
      <c r="HH1021" s="104">
        <f>SUMIF(CX1021:CX1024,"&lt;0")*Cadeirante/30*HH$4+SUMIF(CZ1021:CZ1024,"&lt;0")*Cadeirante/30*HH$4</f>
        <v>0</v>
      </c>
      <c r="HI1021" s="104">
        <f>SUMIF(DB1021:DB1024,"&lt;0")*Cadeirante/30*HI$4+SUMIF(DD1021:DD1024,"&lt;0")*Cadeirante/30*HI$4</f>
        <v>0</v>
      </c>
      <c r="HJ1021" s="104">
        <f>SUMIF(DF1021:DF1024,"&lt;0")*Cadeirante/30*HJ$4+SUMIF(DH1021:DH1024,"&lt;0")*Cadeirante/30*HJ$4</f>
        <v>0</v>
      </c>
      <c r="HK1021" s="104">
        <f>SUMIF(DJ1021:DJ1024,"&lt;0")*Cadeirante/30*HK$4+SUMIF(DL1021:DL1024,"&lt;0")*Cadeirante/30*HK$4</f>
        <v>0</v>
      </c>
      <c r="HL1021" s="104">
        <f>SUMIF(DN1021:DN1024,"&lt;0")*Cadeirante/30*HL$4+SUMIF(DP1021:DP1024,"&lt;0")*Cadeirante/30*HL$4</f>
        <v>0</v>
      </c>
      <c r="HM1021" s="104">
        <f>SUMIF(DR1021:DR1024,"&lt;0")*Cadeirante/30*HM$4+SUMIF(DT1021:DT1024,"&lt;0")*Cadeirante/30*HM$4</f>
        <v>0</v>
      </c>
      <c r="HN1021" s="104">
        <f>SUMIF(DV1021:DV1024,"&lt;0")*Cadeirante/30*HN$4+SUMIF(DX1021:DX1024,"&lt;0")*Cadeirante/30*HN$4</f>
        <v>0</v>
      </c>
      <c r="HO1021" s="104">
        <f>SUMIF(DZ1021:DZ1024,"&lt;0")*Cadeirante/30*HO$4+SUMIF(EB1021:EB1024,"&lt;0")*Cadeirante/30*HO$4</f>
        <v>0</v>
      </c>
      <c r="HP1021" s="104">
        <f>SUMIF(ED1021:ED1024,"&lt;0")*Cadeirante/30*HP$4+SUMIF(EF1021:EF1024,"&lt;0")*Cadeirante/30*HP$4</f>
        <v>0</v>
      </c>
      <c r="HQ1021" s="64"/>
      <c r="HR1021" s="64"/>
      <c r="HS1021" s="64"/>
      <c r="HT1021" s="64"/>
      <c r="HU1021" s="64"/>
      <c r="HV1021" s="64"/>
      <c r="HW1021" s="176">
        <v>17629.309999999998</v>
      </c>
      <c r="HX1021" s="64"/>
      <c r="HY1021" s="280">
        <f>IF(ISTEXT(EM1021), VALUE(EM1021), EM1021)</f>
        <v>0</v>
      </c>
      <c r="HZ1021" s="280">
        <f>IF(ISTEXT(EN1021), VALUE(EN1021), EN1021)</f>
        <v>0</v>
      </c>
      <c r="IA1021" s="280">
        <f>IF(ISTEXT(EO1021), VALUE(EO1021), EO1021)</f>
        <v>0</v>
      </c>
      <c r="IB1021" s="64" t="b">
        <f>HW1021=FE1021</f>
        <v>0</v>
      </c>
      <c r="IC1021" s="64"/>
    </row>
    <row r="1022" spans="1:237" s="106" customFormat="1" ht="22.5" customHeight="1" x14ac:dyDescent="0.25">
      <c r="A1022" s="368" t="s">
        <v>4089</v>
      </c>
      <c r="B1022" s="369" t="s">
        <v>4090</v>
      </c>
      <c r="C1022" s="370" t="s">
        <v>3229</v>
      </c>
      <c r="D1022" s="371" t="s">
        <v>4091</v>
      </c>
      <c r="E1022" s="371" t="s">
        <v>4092</v>
      </c>
      <c r="F1022" s="372" t="s">
        <v>3222</v>
      </c>
      <c r="G1022" s="372" t="s">
        <v>3223</v>
      </c>
      <c r="H1022" s="373" t="s">
        <v>264</v>
      </c>
      <c r="I1022" s="374" t="s">
        <v>4093</v>
      </c>
      <c r="J1022" s="421" t="s">
        <v>3227</v>
      </c>
      <c r="K1022" s="421" t="s">
        <v>3230</v>
      </c>
      <c r="L1022" s="329">
        <f>CONTINUA!BV1022</f>
        <v>0</v>
      </c>
      <c r="M1022" s="329">
        <f>CONTINUA!BW1022</f>
        <v>0</v>
      </c>
      <c r="N1022" s="657"/>
      <c r="O1022" s="658" t="s">
        <v>4256</v>
      </c>
      <c r="P1022" s="659" t="s">
        <v>206</v>
      </c>
      <c r="Q1022" s="400">
        <v>25</v>
      </c>
      <c r="R1022" s="401"/>
      <c r="S1022" s="400">
        <v>5</v>
      </c>
      <c r="T1022" s="401"/>
      <c r="U1022" s="400"/>
      <c r="V1022" s="401"/>
      <c r="W1022" s="400"/>
      <c r="X1022" s="401"/>
      <c r="Y1022" s="400"/>
      <c r="Z1022" s="401"/>
      <c r="AA1022" s="400"/>
      <c r="AB1022" s="401"/>
      <c r="AC1022" s="400"/>
      <c r="AD1022" s="401"/>
      <c r="AE1022" s="400"/>
      <c r="AF1022" s="401"/>
      <c r="AG1022" s="400"/>
      <c r="AH1022" s="401"/>
      <c r="AI1022" s="400"/>
      <c r="AJ1022" s="401"/>
      <c r="AK1022" s="400">
        <v>1</v>
      </c>
      <c r="AL1022" s="401"/>
      <c r="AM1022" s="400"/>
      <c r="AN1022" s="401"/>
      <c r="AO1022" s="400"/>
      <c r="AP1022" s="401"/>
      <c r="AQ1022" s="400"/>
      <c r="AR1022" s="401"/>
      <c r="AS1022" s="400"/>
      <c r="AT1022" s="401"/>
      <c r="AU1022" s="400"/>
      <c r="AV1022" s="401"/>
      <c r="AW1022" s="400"/>
      <c r="AX1022" s="401"/>
      <c r="AY1022" s="400"/>
      <c r="AZ1022" s="401"/>
      <c r="BA1022" s="400"/>
      <c r="BB1022" s="401"/>
      <c r="BC1022" s="400"/>
      <c r="BD1022" s="401"/>
      <c r="BE1022" s="400"/>
      <c r="BF1022" s="401"/>
      <c r="BG1022" s="400"/>
      <c r="BH1022" s="401"/>
      <c r="BI1022" s="400"/>
      <c r="BJ1022" s="401"/>
      <c r="BK1022" s="400"/>
      <c r="BL1022" s="401"/>
      <c r="BM1022" s="400"/>
      <c r="BN1022" s="401"/>
      <c r="BO1022" s="400"/>
      <c r="BP1022" s="401"/>
      <c r="BQ1022" s="400"/>
      <c r="BR1022" s="401"/>
      <c r="BS1022" s="400"/>
      <c r="BT1022" s="401"/>
      <c r="BU1022" s="400"/>
      <c r="BV1022" s="401"/>
      <c r="BW1022" s="400"/>
      <c r="BX1022" s="401"/>
      <c r="BY1022" s="400"/>
      <c r="BZ1022" s="401"/>
      <c r="CA1022" s="400"/>
      <c r="CB1022" s="401"/>
      <c r="CC1022" s="400"/>
      <c r="CD1022" s="401"/>
      <c r="CE1022" s="400"/>
      <c r="CF1022" s="401"/>
      <c r="CG1022" s="400"/>
      <c r="CH1022" s="401"/>
      <c r="CI1022" s="400"/>
      <c r="CJ1022" s="401"/>
      <c r="CK1022" s="400"/>
      <c r="CL1022" s="401"/>
      <c r="CM1022" s="400"/>
      <c r="CN1022" s="401"/>
      <c r="CO1022" s="400"/>
      <c r="CP1022" s="401"/>
      <c r="CQ1022" s="400"/>
      <c r="CR1022" s="401"/>
      <c r="CS1022" s="400"/>
      <c r="CT1022" s="401"/>
      <c r="CU1022" s="400"/>
      <c r="CV1022" s="401"/>
      <c r="CW1022" s="400"/>
      <c r="CX1022" s="401"/>
      <c r="CY1022" s="400"/>
      <c r="CZ1022" s="401"/>
      <c r="DA1022" s="400"/>
      <c r="DB1022" s="401"/>
      <c r="DC1022" s="400"/>
      <c r="DD1022" s="401"/>
      <c r="DE1022" s="400"/>
      <c r="DF1022" s="401"/>
      <c r="DG1022" s="400"/>
      <c r="DH1022" s="401"/>
      <c r="DI1022" s="400"/>
      <c r="DJ1022" s="401"/>
      <c r="DK1022" s="400"/>
      <c r="DL1022" s="401"/>
      <c r="DM1022" s="400"/>
      <c r="DN1022" s="401"/>
      <c r="DO1022" s="400"/>
      <c r="DP1022" s="401"/>
      <c r="DQ1022" s="400"/>
      <c r="DR1022" s="401"/>
      <c r="DS1022" s="400"/>
      <c r="DT1022" s="401"/>
      <c r="DU1022" s="400"/>
      <c r="DV1022" s="401"/>
      <c r="DW1022" s="400"/>
      <c r="DX1022" s="401"/>
      <c r="DY1022" s="400"/>
      <c r="DZ1022" s="401"/>
      <c r="EA1022" s="400"/>
      <c r="EB1022" s="401"/>
      <c r="EC1022" s="400"/>
      <c r="ED1022" s="401"/>
      <c r="EE1022" s="400"/>
      <c r="EF1022" s="401"/>
      <c r="EG1022" s="400"/>
      <c r="EH1022" s="401"/>
      <c r="EI1022" s="400"/>
      <c r="EJ1022" s="447"/>
      <c r="EK1022" s="511"/>
      <c r="EL1022" s="514"/>
      <c r="EM1022" s="448"/>
      <c r="EN1022" s="344"/>
      <c r="EO1022" s="345"/>
      <c r="EP1022" s="171">
        <f t="shared" si="1102"/>
        <v>25</v>
      </c>
      <c r="EQ1022" s="171">
        <f t="shared" si="1103"/>
        <v>1</v>
      </c>
      <c r="ER1022" s="171">
        <f t="shared" si="1104"/>
        <v>5</v>
      </c>
      <c r="ES1022" s="171">
        <f t="shared" si="1105"/>
        <v>0</v>
      </c>
      <c r="ET1022" s="171">
        <f t="shared" si="1106"/>
        <v>0</v>
      </c>
      <c r="EU1022" s="171">
        <f t="shared" si="1107"/>
        <v>0</v>
      </c>
      <c r="EV1022" s="172">
        <f t="shared" si="1108"/>
        <v>31</v>
      </c>
      <c r="EW1022" s="173"/>
      <c r="EX1022" s="248">
        <f t="shared" si="1160"/>
        <v>0</v>
      </c>
      <c r="EY1022" s="174">
        <f>(L1022*regular)+(M1022*Cadeirantee)</f>
        <v>0</v>
      </c>
      <c r="EZ1022" s="249">
        <f>SUMIF(FG1022:GJ1022,"&gt;0")</f>
        <v>0</v>
      </c>
      <c r="FA1022" s="249">
        <f>SUMIF(FG1022:GJ1022,"&lt;0")+SUMIF(GN1022:HP1022,"&lt;0")</f>
        <v>0</v>
      </c>
      <c r="FB1022" s="174">
        <v>0</v>
      </c>
      <c r="FC1022" s="126">
        <f>N1022*km*'VALORES TABELA'!$B$13</f>
        <v>0</v>
      </c>
      <c r="FD1022" s="250">
        <f t="shared" ref="FD1022:FD1025" si="1161">GL1022</f>
        <v>0</v>
      </c>
      <c r="FE1022" s="105"/>
      <c r="FF1022" s="119"/>
      <c r="FG1022" s="119"/>
      <c r="FH1022" s="119"/>
      <c r="FI1022" s="119"/>
      <c r="FJ1022" s="119"/>
      <c r="FK1022" s="119"/>
      <c r="FL1022" s="119"/>
      <c r="FM1022" s="119"/>
      <c r="FN1022" s="119"/>
      <c r="FO1022" s="119"/>
      <c r="FP1022" s="119"/>
      <c r="FQ1022" s="119"/>
      <c r="FR1022" s="119"/>
      <c r="FS1022" s="119"/>
      <c r="FT1022" s="119"/>
      <c r="FU1022" s="119"/>
      <c r="FV1022" s="119"/>
      <c r="FW1022" s="119"/>
      <c r="FX1022" s="119"/>
      <c r="FY1022" s="119"/>
      <c r="FZ1022" s="119"/>
      <c r="GA1022" s="119"/>
      <c r="GB1022" s="119"/>
      <c r="GC1022" s="119"/>
      <c r="GD1022" s="119"/>
      <c r="GE1022" s="119"/>
      <c r="GF1022" s="119"/>
      <c r="GG1022" s="119"/>
      <c r="GH1022" s="119"/>
      <c r="GI1022" s="119"/>
      <c r="GJ1022" s="119"/>
      <c r="GK1022" s="251"/>
      <c r="GL1022" s="103">
        <f t="shared" si="1110"/>
        <v>0</v>
      </c>
      <c r="GM1022" s="124"/>
      <c r="GN1022" s="104"/>
      <c r="GO1022" s="104"/>
      <c r="GP1022" s="104"/>
      <c r="GQ1022" s="104"/>
      <c r="GR1022" s="104"/>
      <c r="GS1022" s="104"/>
      <c r="GT1022" s="104"/>
      <c r="GU1022" s="104"/>
      <c r="GV1022" s="104"/>
      <c r="GW1022" s="104"/>
      <c r="GX1022" s="104"/>
      <c r="GY1022" s="104"/>
      <c r="GZ1022" s="104"/>
      <c r="HA1022" s="104"/>
      <c r="HB1022" s="104"/>
      <c r="HC1022" s="104"/>
      <c r="HD1022" s="104"/>
      <c r="HE1022" s="104"/>
      <c r="HF1022" s="104"/>
      <c r="HG1022" s="104"/>
      <c r="HH1022" s="104"/>
      <c r="HI1022" s="104"/>
      <c r="HJ1022" s="104"/>
      <c r="HK1022" s="104"/>
      <c r="HL1022" s="104"/>
      <c r="HM1022" s="104"/>
      <c r="HN1022" s="104"/>
      <c r="HO1022" s="104"/>
      <c r="HP1022" s="104"/>
      <c r="HQ1022" s="64"/>
      <c r="HR1022" s="64"/>
      <c r="HS1022" s="64"/>
      <c r="HT1022" s="64"/>
      <c r="HU1022" s="64"/>
      <c r="HV1022" s="64"/>
      <c r="HW1022" s="105"/>
      <c r="HX1022" s="64"/>
      <c r="HY1022" s="280">
        <f t="shared" ref="HY1022:HY1025" si="1162">IF(ISTEXT(EM1022), VALUE(EM1022), EM1022)</f>
        <v>0</v>
      </c>
      <c r="HZ1022" s="280">
        <f t="shared" ref="HZ1022:HZ1025" si="1163">IF(ISTEXT(EN1022), VALUE(EN1022), EN1022)</f>
        <v>0</v>
      </c>
      <c r="IA1022" s="280">
        <f t="shared" ref="IA1022:IA1025" si="1164">IF(ISTEXT(EO1022), VALUE(EO1022), EO1022)</f>
        <v>0</v>
      </c>
      <c r="IB1022" s="64"/>
      <c r="IC1022" s="64"/>
    </row>
    <row r="1023" spans="1:237" s="106" customFormat="1" ht="22.5" customHeight="1" x14ac:dyDescent="0.25">
      <c r="A1023" s="368" t="s">
        <v>4089</v>
      </c>
      <c r="B1023" s="369" t="s">
        <v>4090</v>
      </c>
      <c r="C1023" s="375" t="s">
        <v>3229</v>
      </c>
      <c r="D1023" s="371" t="s">
        <v>4091</v>
      </c>
      <c r="E1023" s="371" t="s">
        <v>4092</v>
      </c>
      <c r="F1023" s="376" t="s">
        <v>3222</v>
      </c>
      <c r="G1023" s="376" t="s">
        <v>3223</v>
      </c>
      <c r="H1023" s="373" t="s">
        <v>264</v>
      </c>
      <c r="I1023" s="374" t="s">
        <v>4093</v>
      </c>
      <c r="J1023" s="421" t="s">
        <v>3227</v>
      </c>
      <c r="K1023" s="422" t="s">
        <v>3231</v>
      </c>
      <c r="L1023" s="329">
        <f>CONTINUA!BV1023</f>
        <v>0</v>
      </c>
      <c r="M1023" s="329">
        <f>CONTINUA!BW1023</f>
        <v>0</v>
      </c>
      <c r="N1023" s="657"/>
      <c r="O1023" s="658" t="s">
        <v>4256</v>
      </c>
      <c r="P1023" s="659" t="s">
        <v>206</v>
      </c>
      <c r="Q1023" s="400"/>
      <c r="R1023" s="401"/>
      <c r="S1023" s="400"/>
      <c r="T1023" s="401"/>
      <c r="U1023" s="400"/>
      <c r="V1023" s="401"/>
      <c r="W1023" s="400"/>
      <c r="X1023" s="401"/>
      <c r="Y1023" s="400"/>
      <c r="Z1023" s="401"/>
      <c r="AA1023" s="400"/>
      <c r="AB1023" s="401"/>
      <c r="AC1023" s="400"/>
      <c r="AD1023" s="401"/>
      <c r="AE1023" s="400"/>
      <c r="AF1023" s="401"/>
      <c r="AG1023" s="400"/>
      <c r="AH1023" s="401"/>
      <c r="AI1023" s="400"/>
      <c r="AJ1023" s="401"/>
      <c r="AK1023" s="400"/>
      <c r="AL1023" s="401"/>
      <c r="AM1023" s="400"/>
      <c r="AN1023" s="401"/>
      <c r="AO1023" s="400"/>
      <c r="AP1023" s="401"/>
      <c r="AQ1023" s="400"/>
      <c r="AR1023" s="401"/>
      <c r="AS1023" s="400"/>
      <c r="AT1023" s="401"/>
      <c r="AU1023" s="400"/>
      <c r="AV1023" s="401"/>
      <c r="AW1023" s="400"/>
      <c r="AX1023" s="401"/>
      <c r="AY1023" s="400"/>
      <c r="AZ1023" s="401"/>
      <c r="BA1023" s="400"/>
      <c r="BB1023" s="401"/>
      <c r="BC1023" s="400"/>
      <c r="BD1023" s="401"/>
      <c r="BE1023" s="400"/>
      <c r="BF1023" s="401"/>
      <c r="BG1023" s="400"/>
      <c r="BH1023" s="401"/>
      <c r="BI1023" s="400"/>
      <c r="BJ1023" s="401"/>
      <c r="BK1023" s="400"/>
      <c r="BL1023" s="401"/>
      <c r="BM1023" s="400"/>
      <c r="BN1023" s="401"/>
      <c r="BO1023" s="400"/>
      <c r="BP1023" s="401"/>
      <c r="BQ1023" s="400"/>
      <c r="BR1023" s="401"/>
      <c r="BS1023" s="400"/>
      <c r="BT1023" s="401"/>
      <c r="BU1023" s="400"/>
      <c r="BV1023" s="401"/>
      <c r="BW1023" s="400"/>
      <c r="BX1023" s="401"/>
      <c r="BY1023" s="400"/>
      <c r="BZ1023" s="401"/>
      <c r="CA1023" s="400"/>
      <c r="CB1023" s="401"/>
      <c r="CC1023" s="400"/>
      <c r="CD1023" s="401"/>
      <c r="CE1023" s="400"/>
      <c r="CF1023" s="401"/>
      <c r="CG1023" s="400"/>
      <c r="CH1023" s="401"/>
      <c r="CI1023" s="400"/>
      <c r="CJ1023" s="401"/>
      <c r="CK1023" s="400"/>
      <c r="CL1023" s="401"/>
      <c r="CM1023" s="400"/>
      <c r="CN1023" s="401"/>
      <c r="CO1023" s="400"/>
      <c r="CP1023" s="401"/>
      <c r="CQ1023" s="400"/>
      <c r="CR1023" s="401"/>
      <c r="CS1023" s="400"/>
      <c r="CT1023" s="401"/>
      <c r="CU1023" s="400"/>
      <c r="CV1023" s="401"/>
      <c r="CW1023" s="400"/>
      <c r="CX1023" s="401"/>
      <c r="CY1023" s="400"/>
      <c r="CZ1023" s="401"/>
      <c r="DA1023" s="400"/>
      <c r="DB1023" s="401"/>
      <c r="DC1023" s="400"/>
      <c r="DD1023" s="401"/>
      <c r="DE1023" s="400"/>
      <c r="DF1023" s="401"/>
      <c r="DG1023" s="400"/>
      <c r="DH1023" s="401"/>
      <c r="DI1023" s="400"/>
      <c r="DJ1023" s="401"/>
      <c r="DK1023" s="400"/>
      <c r="DL1023" s="401"/>
      <c r="DM1023" s="400"/>
      <c r="DN1023" s="401"/>
      <c r="DO1023" s="400"/>
      <c r="DP1023" s="401"/>
      <c r="DQ1023" s="400"/>
      <c r="DR1023" s="401"/>
      <c r="DS1023" s="400"/>
      <c r="DT1023" s="401"/>
      <c r="DU1023" s="400"/>
      <c r="DV1023" s="401"/>
      <c r="DW1023" s="400"/>
      <c r="DX1023" s="401"/>
      <c r="DY1023" s="400"/>
      <c r="DZ1023" s="401"/>
      <c r="EA1023" s="400"/>
      <c r="EB1023" s="401"/>
      <c r="EC1023" s="400"/>
      <c r="ED1023" s="401"/>
      <c r="EE1023" s="400"/>
      <c r="EF1023" s="401"/>
      <c r="EG1023" s="400"/>
      <c r="EH1023" s="401"/>
      <c r="EI1023" s="400"/>
      <c r="EJ1023" s="447"/>
      <c r="EK1023" s="511"/>
      <c r="EL1023" s="514"/>
      <c r="EM1023" s="448"/>
      <c r="EN1023" s="344"/>
      <c r="EO1023" s="345"/>
      <c r="EP1023" s="171">
        <f t="shared" si="1102"/>
        <v>0</v>
      </c>
      <c r="EQ1023" s="171">
        <f t="shared" si="1103"/>
        <v>0</v>
      </c>
      <c r="ER1023" s="171">
        <f t="shared" si="1104"/>
        <v>0</v>
      </c>
      <c r="ES1023" s="171">
        <f t="shared" si="1105"/>
        <v>0</v>
      </c>
      <c r="ET1023" s="171">
        <f t="shared" si="1106"/>
        <v>0</v>
      </c>
      <c r="EU1023" s="171">
        <f t="shared" si="1107"/>
        <v>0</v>
      </c>
      <c r="EV1023" s="172">
        <f t="shared" si="1108"/>
        <v>0</v>
      </c>
      <c r="EW1023" s="125"/>
      <c r="EX1023" s="248">
        <f t="shared" si="1160"/>
        <v>0</v>
      </c>
      <c r="EY1023" s="174">
        <f>(L1023*regular)+(M1023*Cadeirantee)</f>
        <v>0</v>
      </c>
      <c r="EZ1023" s="249">
        <f>SUMIF(FG1023:GJ1023,"&gt;0")</f>
        <v>0</v>
      </c>
      <c r="FA1023" s="249">
        <f>SUMIF(FG1023:GJ1023,"&lt;0")+SUMIF(GN1023:HP1023,"&lt;0")</f>
        <v>0</v>
      </c>
      <c r="FB1023" s="174">
        <v>0</v>
      </c>
      <c r="FC1023" s="126">
        <f>N1023*km*'VALORES TABELA'!$B$13</f>
        <v>0</v>
      </c>
      <c r="FD1023" s="250">
        <f t="shared" si="1161"/>
        <v>0</v>
      </c>
      <c r="FE1023" s="105"/>
      <c r="FF1023" s="108"/>
      <c r="FG1023" s="108"/>
      <c r="FH1023" s="108"/>
      <c r="FI1023" s="108"/>
      <c r="FJ1023" s="108"/>
      <c r="FK1023" s="108"/>
      <c r="FL1023" s="108"/>
      <c r="FM1023" s="108"/>
      <c r="FN1023" s="108"/>
      <c r="FO1023" s="108"/>
      <c r="FP1023" s="108"/>
      <c r="FQ1023" s="108"/>
      <c r="FR1023" s="108"/>
      <c r="FS1023" s="108"/>
      <c r="FT1023" s="108"/>
      <c r="FU1023" s="108"/>
      <c r="FV1023" s="108"/>
      <c r="FW1023" s="108"/>
      <c r="FX1023" s="108"/>
      <c r="FY1023" s="108"/>
      <c r="FZ1023" s="108"/>
      <c r="GA1023" s="108"/>
      <c r="GB1023" s="108"/>
      <c r="GC1023" s="108"/>
      <c r="GD1023" s="108"/>
      <c r="GE1023" s="108"/>
      <c r="GF1023" s="108"/>
      <c r="GG1023" s="108"/>
      <c r="GH1023" s="108"/>
      <c r="GI1023" s="108"/>
      <c r="GJ1023" s="108"/>
      <c r="GK1023" s="251"/>
      <c r="GL1023" s="103">
        <f t="shared" si="1110"/>
        <v>0</v>
      </c>
      <c r="GM1023" s="124"/>
      <c r="GN1023" s="104"/>
      <c r="GO1023" s="104"/>
      <c r="GP1023" s="104"/>
      <c r="GQ1023" s="104"/>
      <c r="GR1023" s="104"/>
      <c r="GS1023" s="104"/>
      <c r="GT1023" s="104"/>
      <c r="GU1023" s="104"/>
      <c r="GV1023" s="104"/>
      <c r="GW1023" s="104"/>
      <c r="GX1023" s="104"/>
      <c r="GY1023" s="104"/>
      <c r="GZ1023" s="104"/>
      <c r="HA1023" s="104"/>
      <c r="HB1023" s="104"/>
      <c r="HC1023" s="104"/>
      <c r="HD1023" s="104"/>
      <c r="HE1023" s="104"/>
      <c r="HF1023" s="104"/>
      <c r="HG1023" s="104"/>
      <c r="HH1023" s="104"/>
      <c r="HI1023" s="104"/>
      <c r="HJ1023" s="104"/>
      <c r="HK1023" s="104"/>
      <c r="HL1023" s="104"/>
      <c r="HM1023" s="104"/>
      <c r="HN1023" s="104"/>
      <c r="HO1023" s="104"/>
      <c r="HP1023" s="104"/>
      <c r="HQ1023" s="64"/>
      <c r="HR1023" s="64"/>
      <c r="HS1023" s="64"/>
      <c r="HT1023" s="64"/>
      <c r="HU1023" s="64"/>
      <c r="HV1023" s="64"/>
      <c r="HW1023" s="105"/>
      <c r="HX1023" s="64"/>
      <c r="HY1023" s="280">
        <f t="shared" si="1162"/>
        <v>0</v>
      </c>
      <c r="HZ1023" s="280">
        <f t="shared" si="1163"/>
        <v>0</v>
      </c>
      <c r="IA1023" s="280">
        <f t="shared" si="1164"/>
        <v>0</v>
      </c>
      <c r="IB1023" s="64"/>
      <c r="IC1023" s="64"/>
    </row>
    <row r="1024" spans="1:237" s="106" customFormat="1" ht="22.5" customHeight="1" x14ac:dyDescent="0.25">
      <c r="A1024" s="368" t="s">
        <v>4089</v>
      </c>
      <c r="B1024" s="369" t="s">
        <v>4090</v>
      </c>
      <c r="C1024" s="375" t="s">
        <v>3229</v>
      </c>
      <c r="D1024" s="371" t="s">
        <v>4091</v>
      </c>
      <c r="E1024" s="371" t="s">
        <v>4092</v>
      </c>
      <c r="F1024" s="376" t="s">
        <v>3222</v>
      </c>
      <c r="G1024" s="376" t="s">
        <v>3223</v>
      </c>
      <c r="H1024" s="373" t="s">
        <v>264</v>
      </c>
      <c r="I1024" s="374" t="s">
        <v>4093</v>
      </c>
      <c r="J1024" s="421" t="s">
        <v>3227</v>
      </c>
      <c r="K1024" s="423" t="s">
        <v>3232</v>
      </c>
      <c r="L1024" s="329">
        <f>CONTINUA!BV1024</f>
        <v>0</v>
      </c>
      <c r="M1024" s="329">
        <f>CONTINUA!BW1024</f>
        <v>0</v>
      </c>
      <c r="N1024" s="657"/>
      <c r="O1024" s="658" t="s">
        <v>4256</v>
      </c>
      <c r="P1024" s="659" t="s">
        <v>206</v>
      </c>
      <c r="Q1024" s="400"/>
      <c r="R1024" s="401"/>
      <c r="S1024" s="400"/>
      <c r="T1024" s="401"/>
      <c r="U1024" s="400"/>
      <c r="V1024" s="401"/>
      <c r="W1024" s="400"/>
      <c r="X1024" s="401"/>
      <c r="Y1024" s="400"/>
      <c r="Z1024" s="401"/>
      <c r="AA1024" s="400"/>
      <c r="AB1024" s="401"/>
      <c r="AC1024" s="400"/>
      <c r="AD1024" s="401"/>
      <c r="AE1024" s="400"/>
      <c r="AF1024" s="401"/>
      <c r="AG1024" s="400"/>
      <c r="AH1024" s="401"/>
      <c r="AI1024" s="400"/>
      <c r="AJ1024" s="401"/>
      <c r="AK1024" s="400"/>
      <c r="AL1024" s="401"/>
      <c r="AM1024" s="400"/>
      <c r="AN1024" s="401"/>
      <c r="AO1024" s="400"/>
      <c r="AP1024" s="401"/>
      <c r="AQ1024" s="400"/>
      <c r="AR1024" s="401"/>
      <c r="AS1024" s="400"/>
      <c r="AT1024" s="401"/>
      <c r="AU1024" s="400"/>
      <c r="AV1024" s="401"/>
      <c r="AW1024" s="400"/>
      <c r="AX1024" s="401"/>
      <c r="AY1024" s="400"/>
      <c r="AZ1024" s="401"/>
      <c r="BA1024" s="400"/>
      <c r="BB1024" s="401"/>
      <c r="BC1024" s="400"/>
      <c r="BD1024" s="401"/>
      <c r="BE1024" s="400"/>
      <c r="BF1024" s="401"/>
      <c r="BG1024" s="400"/>
      <c r="BH1024" s="401"/>
      <c r="BI1024" s="400"/>
      <c r="BJ1024" s="401"/>
      <c r="BK1024" s="400"/>
      <c r="BL1024" s="401"/>
      <c r="BM1024" s="400"/>
      <c r="BN1024" s="401"/>
      <c r="BO1024" s="400"/>
      <c r="BP1024" s="401"/>
      <c r="BQ1024" s="400"/>
      <c r="BR1024" s="401"/>
      <c r="BS1024" s="400"/>
      <c r="BT1024" s="401"/>
      <c r="BU1024" s="400"/>
      <c r="BV1024" s="401"/>
      <c r="BW1024" s="400"/>
      <c r="BX1024" s="401"/>
      <c r="BY1024" s="400"/>
      <c r="BZ1024" s="401"/>
      <c r="CA1024" s="400"/>
      <c r="CB1024" s="401"/>
      <c r="CC1024" s="400"/>
      <c r="CD1024" s="401"/>
      <c r="CE1024" s="400"/>
      <c r="CF1024" s="401"/>
      <c r="CG1024" s="400"/>
      <c r="CH1024" s="401"/>
      <c r="CI1024" s="400"/>
      <c r="CJ1024" s="401"/>
      <c r="CK1024" s="400"/>
      <c r="CL1024" s="401"/>
      <c r="CM1024" s="400"/>
      <c r="CN1024" s="401"/>
      <c r="CO1024" s="400"/>
      <c r="CP1024" s="401"/>
      <c r="CQ1024" s="400"/>
      <c r="CR1024" s="401"/>
      <c r="CS1024" s="400"/>
      <c r="CT1024" s="401"/>
      <c r="CU1024" s="400"/>
      <c r="CV1024" s="401"/>
      <c r="CW1024" s="400"/>
      <c r="CX1024" s="401"/>
      <c r="CY1024" s="400"/>
      <c r="CZ1024" s="401"/>
      <c r="DA1024" s="400"/>
      <c r="DB1024" s="401"/>
      <c r="DC1024" s="400"/>
      <c r="DD1024" s="401"/>
      <c r="DE1024" s="400"/>
      <c r="DF1024" s="401"/>
      <c r="DG1024" s="400"/>
      <c r="DH1024" s="401"/>
      <c r="DI1024" s="400"/>
      <c r="DJ1024" s="401"/>
      <c r="DK1024" s="400"/>
      <c r="DL1024" s="401"/>
      <c r="DM1024" s="400"/>
      <c r="DN1024" s="401"/>
      <c r="DO1024" s="400"/>
      <c r="DP1024" s="401"/>
      <c r="DQ1024" s="400"/>
      <c r="DR1024" s="401"/>
      <c r="DS1024" s="400"/>
      <c r="DT1024" s="401"/>
      <c r="DU1024" s="400"/>
      <c r="DV1024" s="401"/>
      <c r="DW1024" s="400"/>
      <c r="DX1024" s="401"/>
      <c r="DY1024" s="400"/>
      <c r="DZ1024" s="401"/>
      <c r="EA1024" s="400"/>
      <c r="EB1024" s="401"/>
      <c r="EC1024" s="400"/>
      <c r="ED1024" s="401"/>
      <c r="EE1024" s="400"/>
      <c r="EF1024" s="401"/>
      <c r="EG1024" s="400"/>
      <c r="EH1024" s="401"/>
      <c r="EI1024" s="400"/>
      <c r="EJ1024" s="447"/>
      <c r="EK1024" s="511"/>
      <c r="EL1024" s="514"/>
      <c r="EM1024" s="448"/>
      <c r="EN1024" s="344"/>
      <c r="EO1024" s="345"/>
      <c r="EP1024" s="171">
        <f t="shared" si="1102"/>
        <v>0</v>
      </c>
      <c r="EQ1024" s="171">
        <f t="shared" si="1103"/>
        <v>0</v>
      </c>
      <c r="ER1024" s="171">
        <f t="shared" si="1104"/>
        <v>0</v>
      </c>
      <c r="ES1024" s="171">
        <f t="shared" si="1105"/>
        <v>0</v>
      </c>
      <c r="ET1024" s="171">
        <f t="shared" si="1106"/>
        <v>0</v>
      </c>
      <c r="EU1024" s="171">
        <f t="shared" si="1107"/>
        <v>0</v>
      </c>
      <c r="EV1024" s="172">
        <f t="shared" si="1108"/>
        <v>0</v>
      </c>
      <c r="EW1024" s="127"/>
      <c r="EX1024" s="248">
        <f t="shared" si="1160"/>
        <v>0</v>
      </c>
      <c r="EY1024" s="174">
        <f>(L1024*regular)+(M1024*Cadeirantee)</f>
        <v>0</v>
      </c>
      <c r="EZ1024" s="249">
        <f>SUMIF(FG1024:GJ1024,"&gt;0")</f>
        <v>0</v>
      </c>
      <c r="FA1024" s="249">
        <f>SUMIF(FG1024:GJ1024,"&lt;0")+SUMIF(GN1024:HP1024,"&lt;0")</f>
        <v>0</v>
      </c>
      <c r="FB1024" s="174">
        <v>0</v>
      </c>
      <c r="FC1024" s="126">
        <f>N1024*km*'VALORES TABELA'!$B$13</f>
        <v>0</v>
      </c>
      <c r="FD1024" s="250">
        <f t="shared" si="1161"/>
        <v>0</v>
      </c>
      <c r="FE1024" s="105"/>
      <c r="FF1024" s="118"/>
      <c r="FG1024" s="118"/>
      <c r="FH1024" s="118"/>
      <c r="FI1024" s="118"/>
      <c r="FJ1024" s="118"/>
      <c r="FK1024" s="118"/>
      <c r="FL1024" s="118"/>
      <c r="FM1024" s="118"/>
      <c r="FN1024" s="118"/>
      <c r="FO1024" s="118"/>
      <c r="FP1024" s="118"/>
      <c r="FQ1024" s="118"/>
      <c r="FR1024" s="118"/>
      <c r="FS1024" s="118"/>
      <c r="FT1024" s="118"/>
      <c r="FU1024" s="118"/>
      <c r="FV1024" s="118"/>
      <c r="FW1024" s="118"/>
      <c r="FX1024" s="118"/>
      <c r="FY1024" s="118"/>
      <c r="FZ1024" s="118"/>
      <c r="GA1024" s="118"/>
      <c r="GB1024" s="118"/>
      <c r="GC1024" s="118"/>
      <c r="GD1024" s="118"/>
      <c r="GE1024" s="118"/>
      <c r="GF1024" s="118"/>
      <c r="GG1024" s="118"/>
      <c r="GH1024" s="118"/>
      <c r="GI1024" s="118"/>
      <c r="GJ1024" s="118"/>
      <c r="GK1024" s="252"/>
      <c r="GL1024" s="103">
        <f t="shared" si="1110"/>
        <v>0</v>
      </c>
      <c r="GM1024" s="124"/>
      <c r="GN1024" s="104"/>
      <c r="GO1024" s="104"/>
      <c r="GP1024" s="104"/>
      <c r="GQ1024" s="104"/>
      <c r="GR1024" s="104"/>
      <c r="GS1024" s="104"/>
      <c r="GT1024" s="104"/>
      <c r="GU1024" s="104"/>
      <c r="GV1024" s="104"/>
      <c r="GW1024" s="104"/>
      <c r="GX1024" s="104"/>
      <c r="GY1024" s="104"/>
      <c r="GZ1024" s="104"/>
      <c r="HA1024" s="104"/>
      <c r="HB1024" s="104"/>
      <c r="HC1024" s="104"/>
      <c r="HD1024" s="104"/>
      <c r="HE1024" s="104"/>
      <c r="HF1024" s="104"/>
      <c r="HG1024" s="104"/>
      <c r="HH1024" s="104"/>
      <c r="HI1024" s="104"/>
      <c r="HJ1024" s="104"/>
      <c r="HK1024" s="104"/>
      <c r="HL1024" s="104"/>
      <c r="HM1024" s="104"/>
      <c r="HN1024" s="104"/>
      <c r="HO1024" s="104"/>
      <c r="HP1024" s="104"/>
      <c r="HQ1024" s="64"/>
      <c r="HR1024" s="65"/>
      <c r="HS1024" s="65"/>
      <c r="HT1024" s="65"/>
      <c r="HU1024" s="65"/>
      <c r="HV1024" s="65"/>
      <c r="HW1024" s="105"/>
      <c r="HX1024" s="65"/>
      <c r="HY1024" s="280">
        <f t="shared" si="1162"/>
        <v>0</v>
      </c>
      <c r="HZ1024" s="280">
        <f t="shared" si="1163"/>
        <v>0</v>
      </c>
      <c r="IA1024" s="280">
        <f t="shared" si="1164"/>
        <v>0</v>
      </c>
      <c r="IB1024" s="65"/>
      <c r="IC1024" s="65"/>
    </row>
    <row r="1025" spans="1:237" s="106" customFormat="1" ht="22.5" customHeight="1" thickBot="1" x14ac:dyDescent="0.3">
      <c r="A1025" s="377" t="s">
        <v>4089</v>
      </c>
      <c r="B1025" s="378" t="s">
        <v>4090</v>
      </c>
      <c r="C1025" s="379" t="s">
        <v>3229</v>
      </c>
      <c r="D1025" s="380" t="s">
        <v>4091</v>
      </c>
      <c r="E1025" s="380" t="s">
        <v>4092</v>
      </c>
      <c r="F1025" s="381" t="s">
        <v>3222</v>
      </c>
      <c r="G1025" s="381" t="s">
        <v>3223</v>
      </c>
      <c r="H1025" s="382" t="s">
        <v>264</v>
      </c>
      <c r="I1025" s="383" t="s">
        <v>4093</v>
      </c>
      <c r="J1025" s="421" t="s">
        <v>3227</v>
      </c>
      <c r="K1025" s="424" t="s">
        <v>60</v>
      </c>
      <c r="L1025" s="329">
        <f>CONTINUA!BV1025</f>
        <v>0</v>
      </c>
      <c r="M1025" s="329">
        <f>CONTINUA!BW1025</f>
        <v>0</v>
      </c>
      <c r="N1025" s="657"/>
      <c r="O1025" s="658" t="s">
        <v>4256</v>
      </c>
      <c r="P1025" s="659" t="s">
        <v>206</v>
      </c>
      <c r="Q1025" s="400">
        <v>6</v>
      </c>
      <c r="R1025" s="401"/>
      <c r="S1025" s="400"/>
      <c r="T1025" s="401"/>
      <c r="U1025" s="400"/>
      <c r="V1025" s="401"/>
      <c r="W1025" s="400"/>
      <c r="X1025" s="401"/>
      <c r="Y1025" s="400"/>
      <c r="Z1025" s="401"/>
      <c r="AA1025" s="400"/>
      <c r="AB1025" s="401"/>
      <c r="AC1025" s="400"/>
      <c r="AD1025" s="401"/>
      <c r="AE1025" s="400"/>
      <c r="AF1025" s="401"/>
      <c r="AG1025" s="400"/>
      <c r="AH1025" s="401"/>
      <c r="AI1025" s="400"/>
      <c r="AJ1025" s="401"/>
      <c r="AK1025" s="400"/>
      <c r="AL1025" s="401"/>
      <c r="AM1025" s="400"/>
      <c r="AN1025" s="401"/>
      <c r="AO1025" s="400"/>
      <c r="AP1025" s="401"/>
      <c r="AQ1025" s="400"/>
      <c r="AR1025" s="401"/>
      <c r="AS1025" s="400"/>
      <c r="AT1025" s="401"/>
      <c r="AU1025" s="400"/>
      <c r="AV1025" s="401"/>
      <c r="AW1025" s="400"/>
      <c r="AX1025" s="401"/>
      <c r="AY1025" s="400"/>
      <c r="AZ1025" s="401"/>
      <c r="BA1025" s="400"/>
      <c r="BB1025" s="401"/>
      <c r="BC1025" s="400"/>
      <c r="BD1025" s="401"/>
      <c r="BE1025" s="400"/>
      <c r="BF1025" s="401"/>
      <c r="BG1025" s="400"/>
      <c r="BH1025" s="401"/>
      <c r="BI1025" s="400"/>
      <c r="BJ1025" s="401"/>
      <c r="BK1025" s="400"/>
      <c r="BL1025" s="401"/>
      <c r="BM1025" s="400"/>
      <c r="BN1025" s="401"/>
      <c r="BO1025" s="400"/>
      <c r="BP1025" s="401"/>
      <c r="BQ1025" s="400"/>
      <c r="BR1025" s="401"/>
      <c r="BS1025" s="400"/>
      <c r="BT1025" s="401"/>
      <c r="BU1025" s="400"/>
      <c r="BV1025" s="401"/>
      <c r="BW1025" s="400"/>
      <c r="BX1025" s="401"/>
      <c r="BY1025" s="400"/>
      <c r="BZ1025" s="401"/>
      <c r="CA1025" s="400"/>
      <c r="CB1025" s="401"/>
      <c r="CC1025" s="400"/>
      <c r="CD1025" s="401"/>
      <c r="CE1025" s="400"/>
      <c r="CF1025" s="401"/>
      <c r="CG1025" s="400"/>
      <c r="CH1025" s="401"/>
      <c r="CI1025" s="400"/>
      <c r="CJ1025" s="401"/>
      <c r="CK1025" s="400"/>
      <c r="CL1025" s="401"/>
      <c r="CM1025" s="400"/>
      <c r="CN1025" s="401"/>
      <c r="CO1025" s="400"/>
      <c r="CP1025" s="401"/>
      <c r="CQ1025" s="400"/>
      <c r="CR1025" s="401"/>
      <c r="CS1025" s="400"/>
      <c r="CT1025" s="401"/>
      <c r="CU1025" s="400"/>
      <c r="CV1025" s="401"/>
      <c r="CW1025" s="400"/>
      <c r="CX1025" s="401"/>
      <c r="CY1025" s="400"/>
      <c r="CZ1025" s="401"/>
      <c r="DA1025" s="400"/>
      <c r="DB1025" s="401"/>
      <c r="DC1025" s="400"/>
      <c r="DD1025" s="401"/>
      <c r="DE1025" s="400"/>
      <c r="DF1025" s="401"/>
      <c r="DG1025" s="400"/>
      <c r="DH1025" s="401"/>
      <c r="DI1025" s="400"/>
      <c r="DJ1025" s="401"/>
      <c r="DK1025" s="400"/>
      <c r="DL1025" s="401"/>
      <c r="DM1025" s="400"/>
      <c r="DN1025" s="401"/>
      <c r="DO1025" s="400"/>
      <c r="DP1025" s="401"/>
      <c r="DQ1025" s="400"/>
      <c r="DR1025" s="401"/>
      <c r="DS1025" s="400"/>
      <c r="DT1025" s="401"/>
      <c r="DU1025" s="400"/>
      <c r="DV1025" s="401"/>
      <c r="DW1025" s="400"/>
      <c r="DX1025" s="401"/>
      <c r="DY1025" s="400"/>
      <c r="DZ1025" s="401"/>
      <c r="EA1025" s="400"/>
      <c r="EB1025" s="401"/>
      <c r="EC1025" s="400"/>
      <c r="ED1025" s="401"/>
      <c r="EE1025" s="400"/>
      <c r="EF1025" s="401"/>
      <c r="EG1025" s="400"/>
      <c r="EH1025" s="401"/>
      <c r="EI1025" s="400"/>
      <c r="EJ1025" s="447"/>
      <c r="EK1025" s="512"/>
      <c r="EL1025" s="515"/>
      <c r="EM1025" s="450"/>
      <c r="EN1025" s="348"/>
      <c r="EO1025" s="348"/>
      <c r="EP1025" s="179">
        <f t="shared" si="1102"/>
        <v>6</v>
      </c>
      <c r="EQ1025" s="179">
        <f t="shared" si="1103"/>
        <v>0</v>
      </c>
      <c r="ER1025" s="179">
        <f t="shared" si="1104"/>
        <v>0</v>
      </c>
      <c r="ES1025" s="179">
        <f t="shared" si="1105"/>
        <v>0</v>
      </c>
      <c r="ET1025" s="179">
        <f t="shared" si="1106"/>
        <v>0</v>
      </c>
      <c r="EU1025" s="179">
        <f t="shared" si="1107"/>
        <v>0</v>
      </c>
      <c r="EV1025" s="172">
        <f t="shared" si="1108"/>
        <v>6</v>
      </c>
      <c r="EW1025" s="253"/>
      <c r="EX1025" s="254">
        <v>0</v>
      </c>
      <c r="EY1025" s="180">
        <v>0</v>
      </c>
      <c r="EZ1025" s="255">
        <v>0</v>
      </c>
      <c r="FA1025" s="255">
        <v>0</v>
      </c>
      <c r="FB1025" s="180">
        <f>SUM(FF1025:GI1025)/2</f>
        <v>1155.69</v>
      </c>
      <c r="FC1025" s="256">
        <f>N1025*km*'VALORES TABELA'!$B$13</f>
        <v>0</v>
      </c>
      <c r="FD1025" s="250">
        <f t="shared" si="1161"/>
        <v>0</v>
      </c>
      <c r="FE1025" s="257"/>
      <c r="FF1025" s="181">
        <f>((Q1025+S1025)*Percapita)+((R1025+T1025)*Cadeirante)</f>
        <v>2311.38</v>
      </c>
      <c r="FG1025" s="181">
        <f>((U1025+W1025)*Percapita/30*FG$4)+((V1025+X1025)*Cadeirante/30*FG$4)</f>
        <v>0</v>
      </c>
      <c r="FH1025" s="181">
        <f>((Y1025+AA1025)*Percapita/30*FH$4)+((Z1025+AB1025)*Cadeirante/30*FH$4)</f>
        <v>0</v>
      </c>
      <c r="FI1025" s="181">
        <f>((AC1025+AE1025)*Percapita/30*FI$4)+((AD1025+AF1025)*Cadeirante/30*FI$4)</f>
        <v>0</v>
      </c>
      <c r="FJ1025" s="181">
        <f>((AG1025+AI1025)*Percapita/30*FJ$4)+((AH1025+AJ1025)*Cadeirante/30*FJ$4)</f>
        <v>0</v>
      </c>
      <c r="FK1025" s="181">
        <f>((AK1025+AM1025)*Percapita/30*FK$4)+((AL1025+AN1025)*Cadeirante/30*FK$4)</f>
        <v>0</v>
      </c>
      <c r="FL1025" s="181">
        <f>((AO1025+AQ1025)*Percapita/30*FL$4)+((AP1025+AR1025)*Cadeirante/30*FL$4)</f>
        <v>0</v>
      </c>
      <c r="FM1025" s="181">
        <f>((AS1025+AU1025)*Percapita/30*FM$4)+((AT1025+AV1025)*Cadeirante/30*FM$4)</f>
        <v>0</v>
      </c>
      <c r="FN1025" s="181">
        <f>((AW1025+AY1025)*Percapita/30*FN$4)+((AX1025+AZ1025)*Cadeirante/30*FN$4)</f>
        <v>0</v>
      </c>
      <c r="FO1025" s="181">
        <f>((BA1025+BC1025)*Percapita/30*FO$4)+((BB1025+BD1025)*Cadeirante/30*FO$4)</f>
        <v>0</v>
      </c>
      <c r="FP1025" s="181">
        <f>((BE1025+BG1025)*Percapita/30*FP$4)+((BF1025+BH1025)*Cadeirante/30*FP$4)</f>
        <v>0</v>
      </c>
      <c r="FQ1025" s="181">
        <f>((BI1025+BK1025)*Percapita/30*FQ$4)+((BJ1025+BL1025)*Cadeirante/30*FQ$4)</f>
        <v>0</v>
      </c>
      <c r="FR1025" s="181">
        <f>((BM1025+BO1025)*Percapita/30*FR$4)+((BN1025+BP1025)*Cadeirante/30*FR$4)</f>
        <v>0</v>
      </c>
      <c r="FS1025" s="181">
        <f>((BQ1025+BS1025)*Percapita/30*FS$4)+((BR1025+BT1025)*Cadeirante/30*FS$4)</f>
        <v>0</v>
      </c>
      <c r="FT1025" s="181">
        <f>((BU1025+BW1025)*Percapita/30*FT$4)+((BV1025+BX1025)*Cadeirante/30*FT$4)</f>
        <v>0</v>
      </c>
      <c r="FU1025" s="181">
        <f>((BY1025+CA1025)*Percapita/30*FU$4)+((BZ1025+CB1025)*Cadeirante/30*FU$4)</f>
        <v>0</v>
      </c>
      <c r="FV1025" s="181">
        <f>((CC1025+CE1025)*Percapita/30*FV$4)+((CD1025+CF1025)*Cadeirante/30*FV$4)</f>
        <v>0</v>
      </c>
      <c r="FW1025" s="181">
        <f>((CG1025+CI1025)*Percapita/30*FW$4)+((CI1025+CK1025)*Cadeirante/30*FW$4)</f>
        <v>0</v>
      </c>
      <c r="FX1025" s="181">
        <f>((CK1025+CM1025)*Percapita/30*FX$4)+((CL1025+CN1025)*Cadeirante/30*FX$4)</f>
        <v>0</v>
      </c>
      <c r="FY1025" s="181">
        <f>((CO1025+CQ1025)*Percapita/30*FY$4)+((CP1025+CR1025)*Cadeirante/30*FY$4)</f>
        <v>0</v>
      </c>
      <c r="FZ1025" s="181">
        <f>((CS1025+CU1025)*Percapita/30*FZ$4)+((CT1025+CV1025)*Cadeirante/30*FZ$4)</f>
        <v>0</v>
      </c>
      <c r="GA1025" s="181">
        <f>((CW1025+CY1025)*Percapita/30*GA$4)+((CX1025+CZ1025)*Cadeirante/30*GA$4)</f>
        <v>0</v>
      </c>
      <c r="GB1025" s="181">
        <f>((DA1025+DC1025)*Percapita/30*GB$4)+((DB1025+DD1025)*Cadeirante/30*GB$4)</f>
        <v>0</v>
      </c>
      <c r="GC1025" s="181">
        <f>((DE1025+DG1025)*Percapita/30*GC$4)+((DF1025+DH1025)*Cadeirante/30*GC$4)</f>
        <v>0</v>
      </c>
      <c r="GD1025" s="181">
        <f>((DI1025+DK1025)*Percapita/30*GD$4)+((DJ1025+DL1025)*Cadeirante/30*GD$4)</f>
        <v>0</v>
      </c>
      <c r="GE1025" s="181">
        <f>((DM1025+DO1025)*Percapita/30*GE$4)+((DN1025+DP1025)*Cadeirante/30*GE$4)</f>
        <v>0</v>
      </c>
      <c r="GF1025" s="181">
        <f>((DQ1025+DS1025)*Percapita/30*GF$4)+((DR1025+DT1025)*Cadeirante/30*GF$4)</f>
        <v>0</v>
      </c>
      <c r="GG1025" s="181">
        <f>((DU1025+DW1025)*Percapita/30*GG$4)+((DV1025+DX1025)*Cadeirante/30*GG$4)</f>
        <v>0</v>
      </c>
      <c r="GH1025" s="181">
        <f>((DY1025+EA1025)*Percapita/30*GH$4)+((DZ1025+EB1025)*Cadeirante/30*GH$4)</f>
        <v>0</v>
      </c>
      <c r="GI1025" s="181">
        <f>((EC1025+EE1025)*Percapita/30*GI$4)+((ED1025+EF1025)*Cadeirante/30*GI$4)</f>
        <v>0</v>
      </c>
      <c r="GJ1025" s="181">
        <f>((EG1025+EI1025)*Percapita)+((EH1025+EJ1025)*Cadeirante)</f>
        <v>0</v>
      </c>
      <c r="GK1025" s="258"/>
      <c r="GL1025" s="103">
        <f t="shared" si="1110"/>
        <v>0</v>
      </c>
      <c r="GM1025" s="124"/>
      <c r="GN1025" s="182"/>
      <c r="GO1025" s="182"/>
      <c r="GP1025" s="182"/>
      <c r="GQ1025" s="182"/>
      <c r="GR1025" s="182"/>
      <c r="GS1025" s="182"/>
      <c r="GT1025" s="182"/>
      <c r="GU1025" s="182"/>
      <c r="GV1025" s="182"/>
      <c r="GW1025" s="182"/>
      <c r="GX1025" s="182"/>
      <c r="GY1025" s="182"/>
      <c r="GZ1025" s="182"/>
      <c r="HA1025" s="182"/>
      <c r="HB1025" s="182"/>
      <c r="HC1025" s="182"/>
      <c r="HD1025" s="182"/>
      <c r="HE1025" s="182"/>
      <c r="HF1025" s="182"/>
      <c r="HG1025" s="182"/>
      <c r="HH1025" s="182"/>
      <c r="HI1025" s="182"/>
      <c r="HJ1025" s="182"/>
      <c r="HK1025" s="182"/>
      <c r="HL1025" s="182"/>
      <c r="HM1025" s="182"/>
      <c r="HN1025" s="182"/>
      <c r="HO1025" s="182"/>
      <c r="HP1025" s="259"/>
      <c r="HQ1025" s="64"/>
      <c r="HW1025" s="257"/>
      <c r="HY1025" s="280">
        <f t="shared" si="1162"/>
        <v>0</v>
      </c>
      <c r="HZ1025" s="280">
        <f t="shared" si="1163"/>
        <v>0</v>
      </c>
      <c r="IA1025" s="280">
        <f t="shared" si="1164"/>
        <v>0</v>
      </c>
    </row>
    <row r="1026" spans="1:237" s="106" customFormat="1" ht="22.5" customHeight="1" x14ac:dyDescent="0.25">
      <c r="A1026" t="s">
        <v>4094</v>
      </c>
      <c r="B1026" s="522" t="s">
        <v>4095</v>
      </c>
      <c r="C1026" s="523">
        <v>4</v>
      </c>
      <c r="D1026" s="524" t="s">
        <v>4091</v>
      </c>
      <c r="E1026" s="524" t="s">
        <v>4096</v>
      </c>
      <c r="F1026" s="525" t="s">
        <v>3222</v>
      </c>
      <c r="G1026" s="525" t="s">
        <v>3223</v>
      </c>
      <c r="H1026" s="350" t="s">
        <v>264</v>
      </c>
      <c r="I1026" s="351" t="s">
        <v>4097</v>
      </c>
      <c r="J1026" s="409" t="s">
        <v>3227</v>
      </c>
      <c r="K1026" s="410" t="s">
        <v>3228</v>
      </c>
      <c r="L1026" s="329">
        <f>CONTINUA!BV1026</f>
        <v>0</v>
      </c>
      <c r="M1026" s="329">
        <f>CONTINUA!BW1026</f>
        <v>0</v>
      </c>
      <c r="N1026" s="657"/>
      <c r="O1026" s="658" t="s">
        <v>4256</v>
      </c>
      <c r="P1026" s="659" t="s">
        <v>206</v>
      </c>
      <c r="Q1026" s="400"/>
      <c r="R1026" s="401"/>
      <c r="S1026" s="400"/>
      <c r="T1026" s="401"/>
      <c r="U1026" s="400"/>
      <c r="V1026" s="401"/>
      <c r="W1026" s="400"/>
      <c r="X1026" s="401"/>
      <c r="Y1026" s="400"/>
      <c r="Z1026" s="401"/>
      <c r="AA1026" s="400"/>
      <c r="AB1026" s="401"/>
      <c r="AC1026" s="400"/>
      <c r="AD1026" s="401"/>
      <c r="AE1026" s="400"/>
      <c r="AF1026" s="401"/>
      <c r="AG1026" s="400"/>
      <c r="AH1026" s="401"/>
      <c r="AI1026" s="400"/>
      <c r="AJ1026" s="401"/>
      <c r="AK1026" s="400"/>
      <c r="AL1026" s="401"/>
      <c r="AM1026" s="400"/>
      <c r="AN1026" s="401"/>
      <c r="AO1026" s="400"/>
      <c r="AP1026" s="401"/>
      <c r="AQ1026" s="400"/>
      <c r="AR1026" s="401"/>
      <c r="AS1026" s="400"/>
      <c r="AT1026" s="401"/>
      <c r="AU1026" s="400"/>
      <c r="AV1026" s="401"/>
      <c r="AW1026" s="400"/>
      <c r="AX1026" s="401"/>
      <c r="AY1026" s="400"/>
      <c r="AZ1026" s="401"/>
      <c r="BA1026" s="400"/>
      <c r="BB1026" s="401"/>
      <c r="BC1026" s="400"/>
      <c r="BD1026" s="401"/>
      <c r="BE1026" s="400"/>
      <c r="BF1026" s="401"/>
      <c r="BG1026" s="400"/>
      <c r="BH1026" s="401"/>
      <c r="BI1026" s="400"/>
      <c r="BJ1026" s="401"/>
      <c r="BK1026" s="400"/>
      <c r="BL1026" s="401"/>
      <c r="BM1026" s="400"/>
      <c r="BN1026" s="401"/>
      <c r="BO1026" s="400"/>
      <c r="BP1026" s="401"/>
      <c r="BQ1026" s="400"/>
      <c r="BR1026" s="401"/>
      <c r="BS1026" s="400"/>
      <c r="BT1026" s="401"/>
      <c r="BU1026" s="400"/>
      <c r="BV1026" s="401"/>
      <c r="BW1026" s="400"/>
      <c r="BX1026" s="401"/>
      <c r="BY1026" s="400"/>
      <c r="BZ1026" s="401"/>
      <c r="CA1026" s="400"/>
      <c r="CB1026" s="401"/>
      <c r="CC1026" s="400"/>
      <c r="CD1026" s="401"/>
      <c r="CE1026" s="400"/>
      <c r="CF1026" s="401"/>
      <c r="CG1026" s="400"/>
      <c r="CH1026" s="401"/>
      <c r="CI1026" s="400"/>
      <c r="CJ1026" s="401"/>
      <c r="CK1026" s="400"/>
      <c r="CL1026" s="401"/>
      <c r="CM1026" s="400"/>
      <c r="CN1026" s="401"/>
      <c r="CO1026" s="400"/>
      <c r="CP1026" s="401"/>
      <c r="CQ1026" s="400"/>
      <c r="CR1026" s="401"/>
      <c r="CS1026" s="400"/>
      <c r="CT1026" s="401"/>
      <c r="CU1026" s="400"/>
      <c r="CV1026" s="401"/>
      <c r="CW1026" s="400"/>
      <c r="CX1026" s="401"/>
      <c r="CY1026" s="400"/>
      <c r="CZ1026" s="401"/>
      <c r="DA1026" s="400"/>
      <c r="DB1026" s="401"/>
      <c r="DC1026" s="400"/>
      <c r="DD1026" s="401"/>
      <c r="DE1026" s="400"/>
      <c r="DF1026" s="401"/>
      <c r="DG1026" s="400"/>
      <c r="DH1026" s="401"/>
      <c r="DI1026" s="400"/>
      <c r="DJ1026" s="401"/>
      <c r="DK1026" s="400"/>
      <c r="DL1026" s="401"/>
      <c r="DM1026" s="400"/>
      <c r="DN1026" s="401"/>
      <c r="DO1026" s="400"/>
      <c r="DP1026" s="401"/>
      <c r="DQ1026" s="400"/>
      <c r="DR1026" s="401"/>
      <c r="DS1026" s="400"/>
      <c r="DT1026" s="401"/>
      <c r="DU1026" s="400"/>
      <c r="DV1026" s="401"/>
      <c r="DW1026" s="400"/>
      <c r="DX1026" s="401"/>
      <c r="DY1026" s="400"/>
      <c r="DZ1026" s="401"/>
      <c r="EA1026" s="400"/>
      <c r="EB1026" s="401"/>
      <c r="EC1026" s="400"/>
      <c r="ED1026" s="401"/>
      <c r="EE1026" s="400"/>
      <c r="EF1026" s="401"/>
      <c r="EG1026" s="400"/>
      <c r="EH1026" s="401"/>
      <c r="EI1026" s="400"/>
      <c r="EJ1026" s="447"/>
      <c r="EK1026" s="510"/>
      <c r="EL1026" s="513"/>
      <c r="EM1026" s="520"/>
      <c r="EN1026" s="520"/>
      <c r="EO1026" s="520"/>
      <c r="EP1026" s="171">
        <f t="shared" si="1102"/>
        <v>0</v>
      </c>
      <c r="EQ1026" s="171">
        <f t="shared" si="1103"/>
        <v>0</v>
      </c>
      <c r="ER1026" s="171">
        <f t="shared" si="1104"/>
        <v>0</v>
      </c>
      <c r="ES1026" s="171">
        <f t="shared" si="1105"/>
        <v>0</v>
      </c>
      <c r="ET1026" s="171">
        <f t="shared" si="1106"/>
        <v>0</v>
      </c>
      <c r="EU1026" s="171">
        <f t="shared" si="1107"/>
        <v>0</v>
      </c>
      <c r="EV1026" s="172">
        <f t="shared" si="1108"/>
        <v>0</v>
      </c>
      <c r="EW1026" s="367">
        <f>IF(C1026=4,IF(MAX(Q1026:EJ1028)&gt;0,(Especiall/30*(IF(($G1026-$F1026)=($G$5-$F$5),30,IF(DAY($G1026)=31,($G1026-$F1026),($G1026-$F1026)+1)))),0),0)</f>
        <v>11465.63</v>
      </c>
      <c r="EX1026" s="248">
        <f t="shared" ref="EX1026:EX1029" si="1165">FF1026</f>
        <v>3081.84</v>
      </c>
      <c r="EY1026" s="174">
        <f>(L1026*regular)+(M1026*Cadeirantee)</f>
        <v>0</v>
      </c>
      <c r="EZ1026" s="249">
        <f>SUMIF(FG1026:GJ1026,"&gt;0")</f>
        <v>0</v>
      </c>
      <c r="FA1026" s="249">
        <f>SUMIF(FG1026:GJ1026,"&lt;0")+SUMIF(GN1026:HP1026,"&lt;0")</f>
        <v>0</v>
      </c>
      <c r="FB1026" s="174">
        <v>0</v>
      </c>
      <c r="FC1026" s="175">
        <f>N1026*km*'VALORES TABELA'!$B$13</f>
        <v>0</v>
      </c>
      <c r="FD1026" s="250">
        <f>GL1026</f>
        <v>0</v>
      </c>
      <c r="FE1026" s="176">
        <f>(EW1026+EW1027+EW1028+EW1029+EX1026+EX1027+EX1028+EX1029+EY1026+EY1027+EY1028+EY1029+EY1030+EZ1026+EZ1027+EZ1028+EZ1029+FA1026+FA1027+FA1028+FA1029+FC1026+FC1027+FC1028+FC1029+HY1026-HZ1026-IA1026+FD1026+FD1027+FD1028+FD1029+FB1030)</f>
        <v>14547.47</v>
      </c>
      <c r="FF1026" s="177">
        <f>IF(C1026=4,SUM(Q1026+Q1027+Q1028+S1026+S1027+S1028)*Percapita/30*FF$4+(R1026+R1027+R1028+T1026+T1027+T1028)*Cadeirante/30*FF$4,IF(C1026=3,IF(Q1029+S1029=10,Fixo/30*FF$4+(Q1026+Q1027+Q1028+S1026+S1027+S1028)*Percapita/30*FF$4+(R1029+T1029)*Cadeirante/30*FF$4,IF(Q1029+S1029&lt;=9,(Q1029+S1029)*Crechee/30*FF$4)+(R1029+T1029)*Cadeirante/30*FF$4+(Q1026+Q1027+Q1028+S1026+S1027+S1028)*Percapita/30*FF$4)+IF(Q1029+S1029&gt;=11,Fixo/30*FF$4+(Q1029+S1029-10)*Crechee/30*FF$4,0),IF(C1026=2,IF(R1026+R1027+R1028+R1029+T1026+T1027+T1028+T1029=1,Cadeirante/30*FF$4,IF(R1026+R1027+R1028+R1029+T1026+T1027+T1028+T1029=2,Fixo/30*FF$4,IF(R1026+R1027+R1028+R1029+T1026+T1027+T1028+T1029&gt;2,Fixo/30*FF$4+(R1026+R1027+R1028+R1029+T1026+T1027+T1028+T1029-2)*Cadeirante/30*FF$4)))+(Q1026+Q1027+Q1028+S1026+S1027+S1028)*Percapita/30*FF$4+(Q1029+S1029)*Crechee/30*FF$4,IF(C1026=1,IF(Q1026+Q1027+Q1028+R1026+R1027+R1028+S1026+S1027+S1028+T1026+T1027+T1028&lt;=15,(Q1026+Q1027+Q1028+S1026+S1027+S1028)*Percapita/30*FF$4,IF(Q1026+Q1027+Q1028+R1026+R1027+R1028+S1026+S1027+S1028+T1026+T1027+T1028&gt;=16,Fixo/30*FF$4+(Q1026+Q1027+Q1028+R1026+R1027+R1028+S1026+S1027+S1028+T1026+T1027-16)*Percapita/30*FF$4))))))</f>
        <v>3081.84</v>
      </c>
      <c r="FG1026" s="177">
        <f>IF(C1026=4,SUM(U1026+U1027+U1028+W1026+W1027+W1028)*Percapita/30*FG$4+(V1026+V1027+V1028+X1026+X1027+X1028)*Cadeirante/30*FG$4,IF(C1026=3,IF(U1029+W1029=10,Fixo/30*FG$4+(U1026+U1027+U1028+W1026+W1027+W1028)*Percapita/30*FG$4+(V1029+X1029)*Cadeirante/30*FG$4,IF(U1029+W1029&lt;=9,(U1029+W1029)*Crechee/30*FG$4)+(V1029+X1029)*Cadeirante/30*FG$4+(U1026+U1027+U1028+W1026+W1027+W1028)*Percapita/30*FG$4)+IF(U1029+W1029&gt;=11,Fixo/30*FG$4+(U1029+W1029-10)*Crechee/30*FG$4,0),IF(C1026=2,IF(V1026+V1027+V1028+V1029+X1026+X1027+X1028+X1029=1,Cadeirante/30*FG$4,IF(V1026+V1027+V1028+V1029+X1026+X1027+X1028+X1029=2,Fixo/30*FG$4,IF(V1026+V1027+V1028+V1029+X1026+X1027+X1028+X1029&gt;2,Fixo/30*FG$4+(V1026+V1027+V1028+V1029+X1026+X1027+X1028+X1029-2)*Cadeirante/30*FG$4)))+(U1026+U1027+U1028+W1026+W1027+W1028)*Percapita/30*FG$4+(U1029+W1029)*Crechee/30*FG$4,IF(C1026=1,IF(U1026+U1027+U1028+V1026+V1027+V1028+W1026+W1027+W1028+X1026+X1027+X1028&lt;=15,(U1026+U1027+U1028+W1026+W1027+W1028)*Percapita/30*FG$4,IF(U1026+U1027+U1028+V1026+V1027+V1028+W1026+W1027+W1028+X1026+X1027+X1028&gt;=16,Fixo/30*FG$4+(U1026+U1027+U1028+V1026+V1027+V1028+W1026+W1027+W1028+X1026+X1027-16)*Percapita/30*FG$4))))))</f>
        <v>0</v>
      </c>
      <c r="FH1026" s="177">
        <f>IF(C1026=4,SUM(Y1026+Y1027+Y1028+AA1026+AA1027+AA1028)*Percapita/30*FH$4+(Z1026+Z1027+Z1028+AB1026+AB1027+AB1028)*Cadeirante/30*FH$4,IF(C1026=3,IF(Y1029+AA1029=10,Fixo/30*FH$4+(Y1026+Y1027+Y1028+AA1026+AA1027+AA1028)*Percapita/30*FH$4+(Z1029+AB1029)*Cadeirante/30*FH$4,IF(Y1029+AA1029&lt;=9,(Y1029+AA1029)*Crechee/30*FH$4)+(Z1029+AB1029)*Cadeirante/30*FH$4+(Y1026+Y1027+Y1028+AA1026+AA1027+AA1028)*Percapita/30*FH$4)+IF(Y1029+AA1029&gt;=11,Fixo/30*FH$4+(Y1029+AA1029-10)*Crechee/30*FH$4,0),IF(C1026=2,IF(Z1026+Z1027+Z1028+Z1029+AB1026+AB1027+AB1028+AB1029=1,Cadeirante/30*FH$4,IF(Z1026+Z1027+Z1028+Z1029+AB1026+AB1027+AB1028+AB1029=2,Fixo/30*FH$4,IF(Z1026+Z1027+Z1028+Z1029+AB1026+AB1027+AB1028+AB1029&gt;2,Fixo/30*FH$4+(Z1026+Z1027+Z1028+Z1029+AB1026+AB1027+AB1028+AB1029-2)*Cadeirante/30*FH$4)))+(Y1026+Y1027+Y1028+AA1026+AA1027+AA1028)*Percapita/30*FH$4+(Y1029+AA1029)*Crechee/30*FH$4,IF(C1026=1,IF(Y1026+Y1027+Y1028+Z1026+Z1027+Z1028+AA1026+AA1027+AA1028+AB1026+AB1027+AB1028&lt;=15,(Y1026+Y1027+Y1028+AA1026+AA1027+AA1028)*Percapita/30*FH$4,IF(Y1026+Y1027+Y1028+Z1026+Z1027+Z1028+AA1026+AA1027+AA1028+AB1026+AB1027+AB1028&gt;=16,Fixo/30*FH$4+(Y1026+Y1027+Y1028+Z1026+Z1027+Z1028+AA1026+AA1027+AA1028+AB1026+AB1027-16)*Percapita/30*FH$4))))))</f>
        <v>0</v>
      </c>
      <c r="FI1026" s="177">
        <f>IF(C1026=4,SUM(AC1026+AC1027+AC1028+AE1026+AE1027+AE1028)*Percapita/30*FI$4+(AD1026+AD1027+AD1028+AF1026+AF1027+AF1028)*Cadeirante/30*FI$4,IF(C1026=3,IF(AC1029+AE1029=10,Fixo/30*FI$4+(AC1026+AC1027+AC1028+AE1026+AE1027+AE1028)*Percapita/30*FI$4+(AD1029+AF1029)*Cadeirante/30*FI$4,IF(AC1029+AE1029&lt;=9,(AC1029+AE1029)*Crechee/30*FI$4)+(AD1029+AF1029)*Cadeirante/30*FI$4+(AC1026+AC1027+AC1028+AE1026+AE1027+AE1028)*Percapita/30*FI$4)+IF(AC1029+AE1029&gt;=11,Fixo/30*FI$4+(AC1029+AE1029-10)*Crechee/30*FI$4,0),IF(C1026=2,IF(AD1026+AD1027+AD1028+AD1029+AF1026+AF1027+AF1028+AF1029=1,Cadeirante/30*FI$4,IF(AD1026+AD1027+AD1028+AD1029+AF1026+AF1027+AF1028+AF1029=2,Fixo/30*FI$4,IF(AD1026+AD1027+AD1028+AD1029+AF1026+AF1027+AF1028+AF1029&gt;2,Fixo/30*FI$4+(AD1026+AD1027+AD1028+AD1029+AF1026+AF1027+AF1028+AF1029-2)*Cadeirante/30*FI$4)))+(AC1026+AC1027+AC1028+AE1026+AE1027+AE1028)*Percapita/30*FI$4+(AC1029+AE1029)*Crechee/30*FI$4,IF(C1026=1,IF(AC1026+AC1027+AC1028+AD1026+AD1027+AD1028+AE1026+AE1027+AE1028+AF1026+AF1027+AF1028&lt;=15,(AC1026+AC1027+AC1028+AE1026+AE1027+AE1028)*Percapita/30*FI$4,IF(AC1026+AC1027+AC1028+AD1026+AD1027+AD1028+AE1026+AE1027+AE1028+AF1026+AF1027+AF1028&gt;=16,Fixo/30*FI$4+(AC1026+AC1027+AC1028+AD1026+AD1027+AD1028+AE1026+AE1027+AE1028+AF1026+AF1027-16)*Percapita/30*FI$4))))))</f>
        <v>0</v>
      </c>
      <c r="FJ1026" s="177">
        <f>IF(C1026=4,SUM(AG1026+AG1027+AG1028+AI1026+AI1027+AI1028)*Percapita/30*FJ$4+(AH1026+AH1027+AH1028+AJ1026+AJ1027+AJ1028)*Cadeirante/30*FJ$4,IF(C1026=3,IF(AG1029+AI1029=10,Fixo/30*FJ$4+(AG1026+AG1027+AG1028+AI1026+AI1027+AI1028)*Percapita/30*FJ$4+(AH1029+AJ1029)*Cadeirante/30*FJ$4,IF(AG1029+AI1029&lt;=9,(AG1029+AI1029)*Crechee/30*FJ$4)+(AH1029+AJ1029)*Cadeirante/30*FJ$4+(AG1026+AG1027+AG1028+AI1026+AI1027+AI1028)*Percapita/30*FJ$4)+IF(AG1029+AI1029&gt;=11,Fixo/30*FJ$4+(AG1029+AI1029-10)*Crechee/30*FJ$4,0),IF(C1026=2,IF(AH1026+AH1027+AH1028+AH1029+AJ1026+AJ1027+AJ1028+AJ1029=1,Cadeirante/30*FJ$4,IF(AH1026+AH1027+AH1028+AH1029+AJ1026+AJ1027+AJ1028+AJ1029=2,Fixo/30*FJ$4,IF(AH1026+AH1027+AH1028+AH1029+AJ1026+AJ1027+AJ1028+AJ1029&gt;2,Fixo/30*FJ$4+(AH1026+AH1027+AH1028+AH1029+AJ1026+AJ1027+AJ1028+AJ1029-2)*Cadeirante/30*FJ$4)))+(AG1026+AG1027+AG1028+AI1026+AI1027+AI1028)*Percapita/30*FJ$4+(AG1029+AI1029)*Crechee/30*FJ$4,IF(C1026=1,IF(AG1026+AG1027+AG1028+AH1026+AH1027+AH1028+AI1026+AI1027+AI1028+AJ1026+AJ1027+AJ1028&lt;=15,(AG1026+AG1027+AG1028+AI1026+AI1027+AI1028)*Percapita/30*FJ$4,IF(AG1026+AG1027+AG1028+AH1026+AH1027+AH1028+AI1026+AI1027+AI1028+AJ1026+AJ1027+AJ1028&gt;=16,Fixo/30*FJ$4+(AG1026+AG1027+AG1028+AH1026+AH1027+AH1028+AI1026+AI1027+AI1028+AJ1026+AJ1027-16)*Percapita/30*FJ$4))))))</f>
        <v>0</v>
      </c>
      <c r="FK1026" s="177">
        <f>IF(C1026=4,SUM(AK1026+AK1027+AK1028+AM1026+AM1027+AM1028)*Percapita/30*FK$4+(AL1026+AL1027+AL1028+AN1026+AN1027+AN1028)*Cadeirante/30*FK$4,IF(C1026=3,IF(AK1029+AM1029=10,Fixo/30*FK$4+(AK1026+AK1027+AK1028+AM1026+AM1027+AM1028)*Percapita/30*FK$4+(AL1029+AN1029)*Cadeirante/30*FK$4,IF(AK1029+AM1029&lt;=9,(AK1029+AM1029)*Crechee/30*FK$4)+(AL1029+AN1029)*Cadeirante/30*FK$4+(AK1026+AK1027+AK1028+AM1026+AM1027+AM1028)*Percapita/30*FK$4)+IF(AK1029+AM1029&gt;=11,Fixo/30*FK$4+(AK1029+AM1029-10)*Crechee/30*FK$4,0),IF(C1026=2,IF(AL1026+AL1027+AL1028+AL1029+AN1026+AN1027+AN1028+AN1029=1,Cadeirante/30*FK$4,IF(AL1026+AL1027+AL1028+AL1029+AN1026+AN1027+AN1028+AN1029=2,Fixo/30*FK$4,IF(AL1026+AL1027+AL1028+AL1029+AN1026+AN1027+AN1028+AN1029&gt;2,Fixo/30*FK$4+(AL1026+AL1027+AL1028+AL1029+AN1026+AN1027+AN1028+AN1029-2)*Cadeirante/30*FK$4)))+(AK1026+AK1027+AK1028+AM1026+AM1027+AM1028)*Percapita/30*FK$4+(AK1029+AM1029)*Crechee/30*FK$4,IF(C1026=1,IF(AK1026+AK1027+AK1028+AL1026+AL1027+AL1028+AM1026+AM1027+AM1028+AN1026+AN1027+AN1028&lt;=15,(AK1026+AK1027+AK1028+AM1026+AM1027+AM1028)*Percapita/30*FK$4,IF(AK1026+AK1027+AK1028+AL1026+AL1027+AL1028+AM1026+AM1027+AM1028+AN1026+AN1027+AN1028&gt;=16,Fixo/30*FK$4+(AK1026+AK1027+AK1028+AL1026+AL1027+AL1028+AM1026+AM1027+AM1028+AN1026+AN1027-16)*Percapita/30*FK$4))))))</f>
        <v>0</v>
      </c>
      <c r="FL1026" s="177">
        <f>IF(C1026=4,SUM(AO1026+AO1027+AO1028+AQ1026+AQ1027+AQ1028)*Percapita/30*FL$4+(AP1026+AP1027+AP1028+AR1026+AR1027+AR1028)*Cadeirante/30*FL$4,IF(C1026=3,IF(AO1029+AQ1029=10,Fixo/30*FL$4+(AO1026+AO1027+AO1028+AQ1026+AQ1027+AQ1028)*Percapita/30*FL$4+(AP1029+AR1029)*Cadeirante/30*FL$4,IF(AO1029+AQ1029&lt;=9,(AO1029+AQ1029)*Crechee/30*FL$4)+(AP1029+AR1029)*Cadeirante/30*FL$4+(AO1026+AO1027+AO1028+AQ1026+AQ1027+AQ1028)*Percapita/30*FL$4)+IF(AO1029+AQ1029&gt;=11,Fixo/30*FL$4+(AO1029+AQ1029-10)*Crechee/30*FL$4,0),IF(C1026=2,IF(AP1026+AP1027+AP1028+AP1029+AR1026+AR1027+AR1028+AR1029=1,Cadeirante/30*FL$4,IF(AP1026+AP1027+AP1028+AP1029+AR1026+AR1027+AR1028+AR1029=2,Fixo/30*FL$4,IF(AP1026+AP1027+AP1028+AP1029+AR1026+AR1027+AR1028+AR1029&gt;2,Fixo/30*FL$4+(AP1026+AP1027+AP1028+AP1029+AR1026+AR1027+AR1028+AR1029-2)*Cadeirante/30*FL$4)))+(AO1026+AO1027+AO1028+AQ1026+AQ1027+AQ1028)*Percapita/30*FL$4+(AO1029+AQ1029)*Crechee/30*FL$4,IF(C1026=1,IF(AO1026+AO1027+AO1028+AP1026+AP1027+AP1028+AQ1026+AQ1027+AQ1028+AR1026+AR1027+AR1028&lt;=15,(AO1026+AO1027+AO1028+AQ1026+AQ1027+AQ1028)*Percapita/30*FL$4,IF(AO1026+AO1027+AO1028+AP1026+AP1027+AP1028+AQ1026+AQ1027+AQ1028+AR1026+AR1027+AR1028&gt;=16,Fixo/30*FL$4+(AO1026+AO1027+AO1028+AP1026+AP1027+AP1028+AQ1026+AQ1027+AQ1028+AR1026+AR1027-16)*Percapita/30*FL$4))))))</f>
        <v>0</v>
      </c>
      <c r="FM1026" s="177">
        <f>IF(C1026=4,SUM(AS1026+AS1027+AS1028+AU1026+AU1027+AU1028)*Percapita/30*FM$4+(AT1026+AT1027+AT1028+AV1026+AV1027+AV1028)*Cadeirante/30*FM$4,IF(C1026=3,IF(AS1029+AU1029=10,Fixo/30*FM$4+(AS1026+AS1027+AS1028+AU1026+AU1027+AU1028)*Percapita/30*FM$4+(AT1029+AV1029)*Cadeirante/30*FM$4,IF(AS1029+AU1029&lt;=9,(AS1029+AU1029)*Crechee/30*FM$4)+(AT1029+AV1029)*Cadeirante/30*FM$4+(AS1026+AS1027+AS1028+AU1026+AU1027+AU1028)*Percapita/30*FM$4)+IF(AS1029+AU1029&gt;=11,Fixo/30*FM$4+(AS1029+AU1029-10)*Crechee/30*FM$4,0),IF(C1026=2,IF(AT1026+AT1027+AT1028+AT1029+AV1026+AV1027+AV1028+AV1029=1,Cadeirante/30*FM$4,IF(AT1026+AT1027+AT1028+AT1029+AV1026+AV1027+AV1028+AV1029=2,Fixo/30*FM$4,IF(AT1026+AT1027+AT1028+AT1029+AV1026+AV1027+AV1028+AV1029&gt;2,Fixo/30*FM$4+(AT1026+AT1027+AT1028+AT1029+AV1026+AV1027+AV1028+AV1029-2)*Cadeirante/30*FM$4)))+(AS1026+AS1027+AS1028+AU1026+AU1027+AU1028)*Percapita/30*FM$4+(AS1029+AU1029)*Crechee/30*FM$4,IF(C1026=1,IF(AS1026+AS1027+AS1028+AT1026+AT1027+AT1028+AU1026+AU1027+AU1028+AV1026+AV1027+AV1028&lt;=15,(AS1026+AS1027+AS1028+AU1026+AU1027+AU1028)*Percapita/30*FM$4,IF(AS1026+AS1027+AS1028+AT1026+AT1027+AT1028+AU1026+AU1027+AU1028+AV1026+AV1027+AV1028&gt;=16,Fixo/30*FM$4+(AS1026+AS1027+AS1028+AT1026+AT1027+AT1028+AU1026+AU1027+AU1028+AV1026+AV1027-16)*Percapita/30*FM$4))))))</f>
        <v>0</v>
      </c>
      <c r="FN1026" s="177">
        <f>IF(C1026=4,SUM(AW1026+AW1027+AW1028+AY1026+AY1027+AY1028)*Percapita/30*FN$4+(AX1026+AX1027+AX1028+AZ1026+AZ1027+AZ1028)*Cadeirante/30*FN$4,IF(C1026=3,IF(AW1029+AY1029=10,Fixo/30*FN$4+(AW1026+AW1027+AW1028+AY1026+AY1027+AY1028)*Percapita/30*FN$4+(AX1029+AZ1029)*Cadeirante/30*FN$4,IF(AW1029+AY1029&lt;=9,(AW1029+AY1029)*Crechee/30*FN$4)+(AX1029+AZ1029)*Cadeirante/30*FN$4+(AW1026+AW1027+AW1028+AY1026+AY1027+AY1028)*Percapita/30*FN$4)+IF(AW1029+AY1029&gt;=11,Fixo/30*FN$4+(AW1029+AY1029-10)*Crechee/30*FN$4,0),IF(C1026=2,IF(AX1026+AX1027+AX1028+AX1029+AZ1026+AZ1027+AZ1028+AZ1029=1,Cadeirante/30*FN$4,IF(AX1026+AX1027+AX1028+AX1029+AZ1026+AZ1027+AZ1028+AZ1029=2,Fixo/30*FN$4,IF(AX1026+AX1027+AX1028+AX1029+AZ1026+AZ1027+AZ1028+AZ1029&gt;2,Fixo/30*FN$4+(AX1026+AX1027+AX1028+AX1029+AZ1026+AZ1027+AZ1028+AZ1029-2)*Cadeirante/30*FN$4)))+(AW1026+AW1027+AW1028+AY1026+AY1027+AY1028)*Percapita/30*FN$4+(AW1029+AY1029)*Crechee/30*FN$4,IF(C1026=1,IF(AW1026+AW1027+AW1028+AX1026+AX1027+AX1028+AY1026+AY1027+AY1028+AZ1026+AZ1027+AZ1028&lt;=15,(AW1026+AW1027+AW1028+AY1026+AY1027+AY1028)*Percapita/30*FN$4,IF(AW1026+AW1027+AW1028+AX1026+AX1027+AX1028+AY1026+AY1027+AY1028+AZ1026+AZ1027+AZ1028&gt;=16,Fixo/30*FN$4+(AW1026+AW1027+AW1028+AX1026+AX1027+AX1028+AY1026+AY1027+AY1028+AZ1026+AZ1027-16)*Percapita/30*FN$4))))))</f>
        <v>0</v>
      </c>
      <c r="FO1026" s="177">
        <f>IF(C1026=4,SUM(BA1026+BA1027+BA1028+BC1026+BC1027+BC1028)*Percapita/30*FO$4+(BB1026+BB1027+BB1028+BD1026+BD1027+BD1028)*Cadeirante/30*FO$4,IF(C1026=3,IF(BA1029+BC1029=10,Fixo/30*FO$4+(BA1026+BA1027+BA1028+BC1026+BC1027+BC1028)*Percapita/30*FO$4+(BB1029+BD1029)*Cadeirante/30*FO$4,IF(BA1029+BC1029&lt;=9,(BA1029+BC1029)*Crechee/30*FO$4)+(BB1029+BD1029)*Cadeirante/30*FO$4+(BA1026+BA1027+BA1028+BC1026+BC1027+BC1028)*Percapita/30*FO$4)+IF(BA1029+BC1029&gt;=11,Fixo/30*FO$4+(BA1029+BC1029-10)*Crechee/30*FO$4,0),IF(C1026=2,IF(BB1026+BB1027+BB1028+BB1029+BD1026+BD1027+BD1028+BD1029=1,Cadeirante/30*FO$4,IF(BB1026+BB1027+BB1028+BB1029+BD1026+BD1027+BD1028+BD1029=2,Fixo/30*FO$4,IF(BB1026+BB1027+BB1028+BB1029+BD1026+BD1027+BD1028+BD1029&gt;2,Fixo/30*FO$4+(BB1026+BB1027+BB1028+BB1029+BD1026+BD1027+BD1028+BD1029-2)*Cadeirante/30*FO$4)))+(BA1026+BA1027+BA1028+BC1026+BC1027+BC1028)*Percapita/30*FO$4+(BA1029+BC1029)*Crechee/30*FO$4,IF(C1026=1,IF(BA1026+BA1027+BA1028+BB1026+BB1027+BB1028+BC1026+BC1027+BC1028+BD1026+BD1027+BD1028&lt;=15,(BA1026+BA1027+BA1028+BC1026+BC1027+BC1028)*Percapita/30*FO$4,IF(BA1026+BA1027+BA1028+BB1026+BB1027+BB1028+BC1026+BC1027+BC1028+BD1026+BD1027+BD1028&gt;=16,Fixo/30*FO$4+(BA1026+BA1027+BA1028+BB1026+BB1027+BB1028+BC1026+BC1027+BC1028+BD1026+BD1027-16)*Percapita/30*FO$4))))))</f>
        <v>0</v>
      </c>
      <c r="FP1026" s="177">
        <f>IF(C1026=4,SUM(BE1026+BE1027+BE1028+BG1026+BG1027+BG1028)*Percapita/30*FP$4+(BF1026+BF1027+BF1028+BH1026+BH1027+BH1028)*Cadeirante/30*FP$4,IF(C1026=3,IF(BE1029+BG1029=10,Fixo/30*FP$4+(BE1026+BE1027+BE1028+BG1026+BG1027+BG1028)*Percapita/30*FP$4+(BF1029+BH1029)*Cadeirante/30*FP$4,IF(BE1029+BG1029&lt;=9,(BE1029+BG1029)*Crechee/30*FP$4)+(BF1029+BH1029)*Cadeirante/30*FP$4+(BE1026+BE1027+BE1028+BG1026+BG1027+BG1028)*Percapita/30*FP$4)+IF(BE1029+BG1029&gt;=11,Fixo/30*FP$4+(BE1029+BG1029-10)*Crechee/30*FP$4,0),IF(C1026=2,IF(BF1026+BF1027+BF1028+BF1029+BH1026+BH1027+BH1028+BH1029=1,Cadeirante/30*FP$4,IF(BF1026+BF1027+BF1028+BF1029+BH1026+BH1027+BH1028+BH1029=2,Fixo/30*FP$4,IF(BF1026+BF1027+BF1028+BF1029+BH1026+BH1027+BH1028+BH1029&gt;2,Fixo/30*FP$4+(BF1026+BF1027+BF1028+BF1029+BH1026+BH1027+BH1028+BH1029-2)*Cadeirante/30*FP$4)))+(BE1026+BE1027+BE1028+BG1026+BG1027+BG1028)*Percapita/30*FP$4+(BE1029+BG1029)*Crechee/30*FP$4,IF(C1026=1,IF(BE1026+BE1027+BE1028+BF1026+BF1027+BF1028+BG1026+BG1027+BG1028+BH1026+BH1027+BH1028&lt;=15,(BE1026+BE1027+BE1028+BG1026+BG1027+BG1028)*Percapita/30*FP$4,IF(BE1026+BE1027+BE1028+BF1026+BF1027+BF1028+BG1026+BG1027+BG1028+BH1026+BH1027+BH1028&gt;=16,Fixo/30*FP$4+(BE1026+BE1027+BE1028+BF1026+BF1027+BF1028+BG1026+BG1027+BG1028+BH1026+BH1027-16)*Percapita/30*FP$4))))))</f>
        <v>0</v>
      </c>
      <c r="FQ1026" s="177">
        <f>IF(C1026=4,SUM(BI1026+BI1027+BI1028+BK1026+BK1027+BK1028)*Percapita/30*FQ$4+(BJ1026+BJ1027+BJ1028+BL1026+BL1027+BL1028)*Cadeirante/30*FQ$4,IF(C1026=3,IF(BI1029+BK1029=10,Fixo/30*FQ$4+(BI1026+BI1027+BI1028+BK1026+BK1027+BK1028)*Percapita/30*FQ$4+(BJ1029+BL1029)*Cadeirante/30*FQ$4,IF(BI1029+BK1029&lt;=9,(BI1029+BK1029)*Crechee/30*FQ$4)+(BJ1029+BL1029)*Cadeirante/30*FQ$4+(BI1026+BI1027+BI1028+BK1026+BK1027+BK1028)*Percapita/30*FQ$4)+IF(BI1029+BK1029&gt;=11,Fixo/30*FQ$4+(BI1029+BK1029-10)*Crechee/30*FQ$4,0),IF(C1026=2,IF(BJ1026+BJ1027+BJ1028+BJ1029+BL1026+BL1027+BL1028+BL1029=1,Cadeirante/30*FQ$4,IF(BJ1026+BJ1027+BJ1028+BJ1029+BL1026+BL1027+BL1028+BL1029=2,Fixo/30*FQ$4,IF(BJ1026+BJ1027+BJ1028+BJ1029+BL1026+BL1027+BL1028+BL1029&gt;2,Fixo/30*FQ$4+(BJ1026+BJ1027+BJ1028+BJ1029+BL1026+BL1027+BL1028+BL1029-2)*Cadeirante/30*FQ$4)))+(BI1026+BI1027+BI1028+BK1026+BK1027+BK1028)*Percapita/30*FQ$4+(BI1029+BK1029)*Crechee/30*FQ$4,IF(C1026=1,IF(BI1026+BI1027+BI1028+BJ1026+BJ1027+BJ1028+BK1026+BK1027+BK1028+BL1026+BL1027+BL1028&lt;=15,(BI1026+BI1027+BI1028+BK1026+BK1027+BK1028)*Percapita/30*FQ$4,IF(BI1026+BI1027+BI1028+BJ1026+BJ1027+BJ1028+BK1026+BK1027+BK1028+BL1026+BL1027+BL1028&gt;=16,Fixo/30*FQ$4+(BI1026+BI1027+BI1028+BJ1026+BJ1027+BJ1028+BK1026+BK1027+BK1028+BL1026+BL1027-16)*Percapita/30*FQ$4))))))</f>
        <v>0</v>
      </c>
      <c r="FR1026" s="177">
        <f>IF(C1026=4,SUM(BM1026+BM1027+BM1028+BO1026+BO1027+BO1028)*Percapita/30*FR$4+(BN1026+BN1027+BN1028+BP1026+BP1027+BP1028)*Cadeirante/30*FR$4,IF(C1026=3,IF(BM1029+BO1029=10,Fixo/30*FR$4+(BM1026+BM1027+BM1028+BO1026+BO1027+BO1028)*Percapita/30*FR$4+(BN1029+BP1029)*Cadeirante/30*FR$4,IF(BM1029+BO1029&lt;=9,(BM1029+BO1029)*Crechee/30*FR$4)+(BN1029+BP1029)*Cadeirante/30*FR$4+(BM1026+BM1027+BM1028+BO1026+BO1027+BO1028)*Percapita/30*FR$4)+IF(BM1029+BO1029&gt;=11,Fixo/30*FR$4+(BM1029+BO1029-10)*Crechee/30*FR$4,0),IF(C1026=2,IF(BN1026+BN1027+BN1028+BN1029+BP1026+BP1027+BP1028+BP1029=1,Cadeirante/30*FR$4,IF(BN1026+BN1027+BN1028+BN1029+BP1026+BP1027+BP1028+BP1029=2,Fixo/30*FR$4,IF(BN1026+BN1027+BN1028+BN1029+BP1026+BP1027+BP1028+BP1029&gt;2,Fixo/30*FR$4+(BN1026+BN1027+BN1028+BN1029+BP1026+BP1027+BP1028+BP1029-2)*Cadeirante/30*FR$4)))+(BM1026+BM1027+BM1028+BO1026+BO1027+BO1028)*Percapita/30*FR$4+(BM1029+BO1029)*Crechee/30*FR$4,IF(C1026=1,IF(BM1026+BM1027+BM1028+BN1026+BN1027+BN1028+BO1026+BO1027+BO1028+BP1026+BP1027+BP1028&lt;=15,(BM1026+BM1027+BM1028+BO1026+BO1027+BO1028)*Percapita/30*FR$4,IF(BM1026+BM1027+BM1028+BN1026+BN1027+BN1028+BO1026+BO1027+BO1028+BP1026+BP1027+BP1028&gt;=16,Fixo/30*FR$4+(BM1026+BM1027+BM1028+BN1026+BN1027+BN1028+BO1026+BO1027+BO1028+BP1026+BP1027-16)*Percapita/30*FR$4))))))</f>
        <v>0</v>
      </c>
      <c r="FS1026" s="177">
        <f>IF(C1026=4,SUM(BQ1026+BQ1027+BQ1028+BS1026+BS1027+BS1028)*Percapita/30*FS$4+(BR1026+BR1027+BR1028+BT1026+BT1027+BT1028)*Cadeirante/30*FS$4,IF(C1026=3,IF(BQ1029+BS1029=10,Fixo/30*FS$4+(BQ1026+BQ1027+BQ1028+BS1026+BS1027+BS1028)*Percapita/30*FS$4+(BR1029+BT1029)*Cadeirante/30*FS$4,IF(BQ1029+BS1029&lt;=9,(BQ1029+BS1029)*Crechee/30*FS$4)+(BR1029+BT1029)*Cadeirante/30*FS$4+(BQ1026+BQ1027+BQ1028+BS1026+BS1027+BS1028)*Percapita/30*FS$4)+IF(BQ1029+BS1029&gt;=11,Fixo/30*FS$4+(BQ1029+BS1029-10)*Crechee/30*FS$4,0),IF(C1026=2,IF(BR1026+BR1027+BR1028+BR1029+BT1026+BT1027+BT1028+BT1029=1,Cadeirante/30*FS$4,IF(BR1026+BR1027+BR1028+BR1029+BT1026+BT1027+BT1028+BT1029=2,Fixo/30*FS$4,IF(BR1026+BR1027+BR1028+BR1029+BT1026+BT1027+BT1028+BT1029&gt;2,Fixo/30*FS$4+(BR1026+BR1027+BR1028+BR1029+BT1026+BT1027+BT1028+BT1029-2)*Cadeirante/30*FS$4)))+(BQ1026+BQ1027+BQ1028+BS1026+BS1027+BS1028)*Percapita/30*FS$4+(BQ1029+BS1029)*Crechee/30*FS$4,IF(C1026=1,IF(BQ1026+BQ1027+BQ1028+BR1026+BR1027+BR1028+BS1026+BS1027+BS1028+BT1026+BT1027+BT1028&lt;=15,(BQ1026+BQ1027+BQ1028+BS1026+BS1027+BS1028)*Percapita/30*FS$4,IF(BQ1026+BQ1027+BQ1028+BR1026+BR1027+BR1028+BS1026+BS1027+BS1028+BT1026+BT1027+BT1028&gt;=16,Fixo/30*FS$4+(BQ1026+BQ1027+BQ1028+BR1026+BR1027+BR1028+BS1026+BS1027+BS1028+BT1026+BT1027-16)*Percapita/30*FS$4))))))</f>
        <v>0</v>
      </c>
      <c r="FT1026" s="177">
        <f>IF(C1026=4,SUM(BU1026+BU1027+BU1028+BW1026+BW1027+BW1028)*Percapita/30*FT$4+(BV1026+BV1027+BV1028+BX1026+BX1027+BX1028)*Cadeirante/30*FT$4,IF(C1026=3,IF(BU1029+BW1029=10,Fixo/30*FT$4+(BU1026+BU1027+BU1028+BW1026+BW1027+BW1028)*Percapita/30*FT$4+(BV1029+BX1029)*Cadeirante/30*FT$4,IF(BU1029+BW1029&lt;=9,(BU1029+BW1029)*Crechee/30*FT$4)+(BV1029+BX1029)*Cadeirante/30*FT$4+(BU1026+BU1027+BU1028+BW1026+BW1027+BW1028)*Percapita/30*FT$4)+IF(BU1029+BW1029&gt;=11,Fixo/30*FT$4+(BU1029+BW1029-10)*Crechee/30*FT$4,0),IF(C1026=2,IF(BV1026+BV1027+BV1028+BV1029+BX1026+BX1027+BX1028+BX1029=1,Cadeirante/30*FT$4,IF(BV1026+BV1027+BV1028+BV1029+BX1026+BX1027+BX1028+BX1029=2,Fixo/30*FT$4,IF(BV1026+BV1027+BV1028+BV1029+BX1026+BX1027+BX1028+BX1029&gt;2,Fixo/30*FT$4+(BV1026+BV1027+BV1028+BV1029+BX1026+BX1027+BX1028+BX1029-2)*Cadeirante/30*FT$4)))+(BU1026+BU1027+BU1028+BW1026+BW1027+BW1028)*Percapita/30*FT$4+(BU1029+BW1029)*Crechee/30*FT$4,IF(C1026=1,IF(BU1026+BU1027+BU1028+BV1026+BV1027+BV1028+BW1026+BW1027+BW1028+BX1026+BX1027+BX1028&lt;=15,(BU1026+BU1027+BU1028+BW1026+BW1027+BW1028)*Percapita/30*FT$4,IF(BU1026+BU1027+BU1028+BV1026+BV1027+BV1028+BW1026+BW1027+BW1028+BX1026+BX1027+BX1028&gt;=16,Fixo/30*FT$4+(BU1026+BU1027+BU1028+BV1026+BV1027+BV1028+BW1026+BW1027+BW1028+BX1026+BX1027-16)*Percapita/30*FT$4))))))</f>
        <v>0</v>
      </c>
      <c r="FU1026" s="177">
        <f>IF(C1026=4,SUM(BY1026+BY1027+BY1028+CA1026+CA1027+CA1028)*Percapita/30*FU$4+(BZ1026+BZ1027+BZ1028+CB1026+CB1027+CB1028)*Cadeirante/30*FU$4,IF(C1026=3,IF(BY1029+CA1029=10,Fixo/30*FU$4+(BY1026+BY1027+BY1028+CA1026+CA1027+CA1028)*Percapita/30*FU$4+(BZ1029+CB1029)*Cadeirante/30*FU$4,IF(BY1029+CA1029&lt;=9,(BY1029+CA1029)*Crechee/30*FU$4)+(BZ1029+CB1029)*Cadeirante/30*FU$4+(BY1026+BY1027+BY1028+CA1026+CA1027+CA1028)*Percapita/30*FU$4)+IF(BY1029+CA1029&gt;=11,Fixo/30*FU$4+(BY1029+CA1029-10)*Crechee/30*FU$4,0),IF(C1026=2,IF(BZ1026+BZ1027+BZ1028+BZ1029+CB1026+CB1027+CB1028+CB1029=1,Cadeirante/30*FU$4,IF(BZ1026+BZ1027+BZ1028+BZ1029+CB1026+CB1027+CB1028+CB1029=2,Fixo/30*FU$4,IF(BZ1026+BZ1027+BZ1028+BZ1029+CB1026+CB1027+CB1028+CB1029&gt;2,Fixo/30*FU$4+(BZ1026+BZ1027+BZ1028+BZ1029+CB1026+CB1027+CB1028+CB1029-2)*Cadeirante/30*FU$4)))+(BY1026+BY1027+BY1028+CA1026+CA1027+CA1028)*Percapita/30*FU$4+(BY1029+CA1029)*Crechee/30*FU$4,IF(C1026=1,IF(BY1026+BY1027+BY1028+BZ1026+BZ1027+BZ1028+CA1026+CA1027+CA1028+CB1026+CB1027+CB1028&lt;=15,(BY1026+BY1027+BY1028+CA1026+CA1027+CA1028)*Percapita/30*FU$4,IF(BY1026+BY1027+BY1028+BZ1026+BZ1027+BZ1028+CA1026+CA1027+CA1028+CB1026+CB1027+CB1028&gt;=16,Fixo/30*FU$4+(BY1026+BY1027+BY1028+BZ1026+BZ1027+BZ1028+CA1026+CA1027+CA1028+CB1026+CB1027-16)*Percapita/30*FU$4))))))</f>
        <v>0</v>
      </c>
      <c r="FV1026" s="177">
        <f>IF(C1026=4,SUM(CC1026+CC1027+CC1028+CE1026+CE1027+CE1028)*Percapita/30*FV$4+(CD1026+CD1027+CD1028+CF1026+CF1027+CF1028)*Cadeirante/30*FV$4,IF(C1026=3,IF(CC1029+CE1029=10,Fixo/30*FV$4+(CC1026+CC1027+CC1028+CE1026+CE1027+CE1028)*Percapita/30*FV$4+(CD1029+CF1029)*Cadeirante/30*FV$4,IF(CC1029+CE1029&lt;=9,(CC1029+CE1029)*Crechee/30*FV$4)+(CD1029+CF1029)*Cadeirante/30*FV$4+(CC1026+CC1027+CC1028+CE1026+CE1027+CE1028)*Percapita/30*FV$4)+IF(CC1029+CE1029&gt;=11,Fixo/30*FV$4+(CC1029+CE1029-10)*Crechee/30*FV$4,0),IF(C1026=2,IF(CD1026+CD1027+CD1028+CD1029+CF1026+CF1027+CF1028+CF1029=1,Cadeirante/30*FV$4,IF(CD1026+CD1027+CD1028+CD1029+CF1026+CF1027+CF1028+CF1029=2,Fixo/30*FV$4,IF(CD1026+CD1027+CD1028+CD1029+CF1026+CF1027+CF1028+CF1029&gt;2,Fixo/30*FV$4+(CD1026+CD1027+CD1028+CD1029+CF1026+CF1027+CF1028+CF1029-2)*Cadeirante/30*FV$4)))+(CC1026+CC1027+CC1028+CE1026+CE1027+CE1028)*Percapita/30*FV$4+(CC1029+CE1029)*Crechee/30*FV$4,IF(C1026=1,IF(CC1026+CC1027+CC1028+CD1026+CD1027+CD1028+CE1026+CE1027+CE1028+CF1026+CF1027+CF1028&lt;=15,(CC1026+CC1027+CC1028+CE1026+CE1027+CE1028)*Percapita/30*FV$4,IF(CC1026+CC1027+CC1028+CD1026+CD1027+CD1028+CE1026+CE1027+CE1028+CF1026+CF1027+CF1028&gt;=16,Fixo/30*FV$4+(CC1026+CC1027+CC1028+CD1026+CD1027+CD1028+CE1026+CE1027+CE1028+CF1026+CF1027-16)*Percapita/30*FV$4))))))</f>
        <v>0</v>
      </c>
      <c r="FW1026" s="177">
        <f>IF(C1026=4,SUM(CG1026+CG1027+CG1028+CI1026+CI1027+CI1028)*Percapita/30*FW$4+(CH1026+CH1027+CH1028+CJ1026+CJ1027+CJ1028)*Cadeirante/30*FW$4,IF(C1026=3,IF(CG1029+CI1029=10,Fixo/30*FW$4+(CG1026+CG1027+CG1028+CI1026+CI1027+CI1028)*Percapita/30*FW$4+(CH1029+CJ1029)*Cadeirante/30*FW$4,IF(CG1029+CI1029&lt;=9,(CG1029+CI1029)*Crechee/30*FW$4)+(CH1029+CJ1029)*Cadeirante/30*FW$4+(CG1026+CG1027+CG1028+CI1026+CI1027+CI1028)*Percapita/30*FW$4)+IF(CG1029+CI1029&gt;=11,Fixo/30*FW$4+(CG1029+CI1029-10)*Crechee/30*FW$4,0),IF(C1026=2,IF(CH1026+CH1027+CH1028+CH1029+CJ1026+CJ1027+CJ1028+CJ1029=1,Cadeirante/30*FW$4,IF(CH1026+CH1027+CH1028+CH1029+CJ1026+CJ1027+CJ1028+CJ1029=2,Fixo/30*FW$4,IF(CH1026+CH1027+CH1028+CH1029+CJ1026+CJ1027+CJ1028+CJ1029&gt;2,Fixo/30*FW$4+(CH1026+CH1027+CH1028+CH1029+CJ1026+CJ1027+CJ1028+CJ1029-2)*Cadeirante/30*FW$4)))+(CG1026+CG1027+CG1028+CI1026+CI1027+CI1028)*Percapita/30*FW$4+(CG1029+CI1029)*Crechee/30*FW$4,IF(C1026=1,IF(CG1026+CG1027+CG1028+CH1026+CH1027+CH1028+CI1026+CI1027+CI1028+CJ1026+CJ1027+CJ1028&lt;=15,(CG1026+CG1027+CG1028+CI1026+CI1027+CI1028)*Percapita/30*FW$4,IF(CG1026+CG1027+CG1028+CH1026+CH1027+CH1028+CI1026+CI1027+CI1028+CJ1026+CJ1027+CJ1028&gt;=16,Fixo/30*FW$4+(CG1026+CG1027+CG1028+CH1026+CH1027+CH1028+CI1026+CI1027+CI1028+CJ1026+CJ1027-16)*Percapita/30*FW$4))))))</f>
        <v>0</v>
      </c>
      <c r="FX1026" s="177">
        <f>IF(C1026=4,SUM(CK1026+CK1027+CK1028+CM1026+CM1027+CM1028)*Percapita/30*FX$4+(CL1026+CL1027+CL1028+CN1026+CN1027+CN1028)*Cadeirante/30*FX$4,IF(C1026=3,IF(CK1029+CM1029=10,Fixo/30*FX$4+(CK1026+CK1027+CK1028+CM1026+CM1027+CM1028)*Percapita/30*FX$4+(CL1029+CN1029)*Cadeirante/30*FX$4,IF(CK1029+CM1029&lt;=9,(CK1029+CM1029)*Crechee/30*FX$4)+(CL1029+CN1029)*Cadeirante/30*FX$4+(CK1026+CK1027+CK1028+CM1026+CM1027+CM1028)*Percapita/30*FX$4)+IF(CK1029+CM1029&gt;=11,Fixo/30*FX$4+(CK1029+CM1029-10)*Crechee/30*FX$4,0),IF(C1026=2,IF(CL1026+CL1027+CL1028+CL1029+CN1026+CN1027+CN1028+CN1029=1,Cadeirante/30*FX$4,IF(CL1026+CL1027+CL1028+CL1029+CN1026+CN1027+CN1028+CN1029=2,Fixo/30*FX$4,IF(CL1026+CL1027+CL1028+CL1029+CN1026+CN1027+CN1028+CN1029&gt;2,Fixo/30*FX$4+(CL1026+CL1027+CL1028+CL1029+CN1026+CN1027+CN1028+CN1029-2)*Cadeirante/30*FX$4)))+(CK1026+CK1027+CK1028+CM1026+CM1027+CM1028)*Percapita/30*FX$4+(CK1029+CM1029)*Crechee/30*FX$4,IF(C1026=1,IF(CK1026+CK1027+CK1028+CL1026+CL1027+CL1028+CM1026+CM1027+CM1028+CN1026+CN1027+CN1028&lt;=15,(CK1026+CK1027+CK1028+CM1026+CM1027+CM1028)*Percapita/30*FX$4,IF(CK1026+CK1027+CK1028+CL1026+CL1027+CL1028+CM1026+CM1027+CM1028+CN1026+CN1027+CN1028&gt;=16,Fixo/30*FX$4+(CK1026+CK1027+CK1028+CL1026+CL1027+CL1028+CM1026+CM1027+CM1028+CN1026+CN1027-16)*Percapita/30*FX$4))))))</f>
        <v>0</v>
      </c>
      <c r="FY1026" s="177">
        <f>IF(C1026=4,SUM(CO1026+CO1027+CO1028+CQ1026+CQ1027+CQ1028)*Percapita/30*FY$4+(CP1026+CP1027+CP1028+CR1026+CR1027+CR1028)*Cadeirante/30*FY$4,IF(C1026=3,IF(CO1029+CQ1029=10,Fixo/30*FY$4+(CO1026+CO1027+CO1028+CQ1026+CQ1027+CQ1028)*Percapita/30*FY$4+(CP1029+CR1029)*Cadeirante/30*FY$4,IF(CO1029+CQ1029&lt;=9,(CO1029+CQ1029)*Crechee/30*FY$4)+(CP1029+CR1029)*Cadeirante/30*FY$4+(CO1026+CO1027+CO1028+CQ1026+CQ1027+CQ1028)*Percapita/30*FY$4)+IF(CO1029+CQ1029&gt;=11,Fixo/30*FY$4+(CO1029+CQ1029-10)*Crechee/30*FY$4,0),IF(C1026=2,IF(CP1026+CP1027+CP1028+CP1029+CR1026+CR1027+CR1028+CR1029=1,Cadeirante/30*FY$4,IF(CP1026+CP1027+CP1028+CP1029+CR1026+CR1027+CR1028+CR1029=2,Fixo/30*FY$4,IF(CP1026+CP1027+CP1028+CP1029+CR1026+CR1027+CR1028+CR1029&gt;2,Fixo/30*FY$4+(CP1026+CP1027+CP1028+CP1029+CR1026+CR1027+CR1028+CR1029-2)*Cadeirante/30*FY$4)))+(CO1026+CO1027+CO1028+CQ1026+CQ1027+CQ1028)*Percapita/30*FY$4+(CO1029+CQ1029)*Crechee/30*FY$4,IF(C1026=1,IF(CO1026+CO1027+CO1028+CP1026+CP1027+CP1028+CQ1026+CQ1027+CQ1028+CR1026+CR1027+CR1028&lt;=15,(CO1026+CO1027+CO1028+CQ1026+CQ1027+CQ1028)*Percapita/30*FY$4,IF(CO1026+CO1027+CO1028+CP1026+CP1027+CP1028+CQ1026+CQ1027+CQ1028+CR1026+CR1027+CR1028&gt;=16,Fixo/30*FY$4+(CO1026+CO1027+CO1028+CP1026+CP1027+CP1028+CQ1026+CQ1027+CQ1028+CR1026+CR1027-16)*Percapita/30*FY$4))))))</f>
        <v>0</v>
      </c>
      <c r="FZ1026" s="177">
        <f>IF(C1026=4,SUM(CS1026+CS1027+CS1028+CU1026+CU1027+CU1028)*Percapita/30*FZ$4+(CT1026+CT1027+CT1028+CV1026+CV1027+CV1028)*Cadeirante/30*FZ$4,IF(C1026=3,IF(CS1029+CU1029=10,Fixo/30*FZ$4+(CS1026+CS1027+CS1028+CU1026+CU1027+CU1028)*Percapita/30*FZ$4+(CT1029+CV1029)*Cadeirante/30*FZ$4,IF(CS1029+CU1029&lt;=9,(CS1029+CU1029)*Crechee/30*FZ$4)+(CT1029+CV1029)*Cadeirante/30*FZ$4+(CS1026+CS1027+CS1028+CU1026+CU1027+CU1028)*Percapita/30*FZ$4)+IF(CS1029+CU1029&gt;=11,Fixo/30*FZ$4+(CS1029+CU1029-10)*Crechee/30*FZ$4,0),IF(C1026=2,IF(CT1026+CT1027+CT1028+CT1029+CV1026+CV1027+CV1028+CV1029=1,Cadeirante/30*FZ$4,IF(CT1026+CT1027+CT1028+CT1029+CV1026+CV1027+CV1028+CV1029=2,Fixo/30*FZ$4,IF(CT1026+CT1027+CT1028+CT1029+CV1026+CV1027+CV1028+CV1029&gt;2,Fixo/30*FZ$4+(CT1026+CT1027+CT1028+CT1029+CV1026+CV1027+CV1028+CV1029-2)*Cadeirante/30*FZ$4)))+(CS1026+CS1027+CS1028+CU1026+CU1027+CU1028)*Percapita/30*FZ$4+(CS1029+CU1029)*Crechee/30*FZ$4,IF(C1026=1,IF(CS1026+CS1027+CS1028+CT1026+CT1027+CT1028+CU1026+CU1027+CU1028+CV1026+CV1027+CV1028&lt;=15,(CS1026+CS1027+CS1028+CU1026+CU1027+CU1028)*Percapita/30*FZ$4,IF(CS1026+CS1027+CS1028+CT1026+CT1027+CT1028+CU1026+CU1027+CU1028+CV1026+CV1027+CV1028&gt;=16,Fixo/30*FZ$4+(CS1026+CS1027+CS1028+CT1026+CT1027+CT1028+CU1026+CU1027+CU1028+CV1026+CV1027-16)*Percapita/30*FZ$4))))))</f>
        <v>0</v>
      </c>
      <c r="GA1026" s="177">
        <f>IF(C1026=4,SUM(CW1026+CW1027+CW1028+CY1026+CY1027+CY1028)*Percapita/30*GA$4+(CX1026+CX1027+CX1028+CZ1026+CZ1027+CZ1028)*Cadeirante/30*GA$4,IF(C1026=3,IF(CW1029+CY1029=10,Fixo/30*GA$4+(CW1026+CW1027+CW1028+CY1026+CY1027+CY1028)*Percapita/30*GA$4+(CX1029+CZ1029)*Cadeirante/30*GA$4,IF(CW1029+CY1029&lt;=9,(CW1029+CY1029)*Crechee/30*GA$4)+(CX1029+CZ1029)*Cadeirante/30*GA$4+(CW1026+CW1027+CW1028+CY1026+CY1027+CY1028)*Percapita/30*GA$4)+IF(CW1029+CY1029&gt;=11,Fixo/30*GA$4+(CW1029+CY1029-10)*Crechee/30*GA$4,0),IF(C1026=2,IF(CX1026+CX1027+CX1028+CX1029+CZ1026+CZ1027+CZ1028+CZ1029=1,Cadeirante/30*GA$4,IF(CX1026+CX1027+CX1028+CX1029+CZ1026+CZ1027+CZ1028+CZ1029=2,Fixo/30*GA$4,IF(CX1026+CX1027+CX1028+CX1029+CZ1026+CZ1027+CZ1028+CZ1029&gt;2,Fixo/30*GA$4+(CX1026+CX1027+CX1028+CX1029+CZ1026+CZ1027+CZ1028+CZ1029-2)*Cadeirante/30*GA$4)))+(CW1026+CW1027+CW1028+CY1026+CY1027+CY1028)*Percapita/30*GA$4+(CW1029+CY1029)*Crechee/30*GA$4,IF(C1026=1,IF(CW1026+CW1027+CW1028+CX1026+CX1027+CX1028+CY1026+CY1027+CY1028+CZ1026+CZ1027+CZ1028&lt;=15,(CW1026+CW1027+CW1028+CY1026+CY1027+CY1028)*Percapita/30*GA$4,IF(CW1026+CW1027+CW1028+CX1026+CX1027+CX1028+CY1026+CY1027+CY1028+CZ1026+CZ1027+CZ1028&gt;=16,Fixo/30*GA$4+(CW1026+CW1027+CW1028+CX1026+CX1027+CX1028+CY1026+CY1027+CY1028+CZ1026+CZ1027-16)*Percapita/30*GA$4))))))</f>
        <v>0</v>
      </c>
      <c r="GB1026" s="177">
        <f>IF(C1026=4,SUM(DA1026+DA1027+DA1028+DC1026+DC1027+DC1028)*Percapita/30*GB$4+(DB1026+DB1027+DB1028+DD1026+DD1027+DD1028)*Cadeirante/30*GB$4,IF(C1026=3,IF(DA1029+DC1029=10,Fixo/30*GB$4+(DA1026+DA1027+DA1028+DC1026+DC1027+DC1028)*Percapita/30*GB$4+(DB1029+DD1029)*Cadeirante/30*GB$4,IF(DA1029+DC1029&lt;=9,(DA1029+DC1029)*Crechee/30*GB$4)+(DB1029+DD1029)*Cadeirante/30*GB$4+(DA1026+DA1027+DA1028+DC1026+DC1027+DC1028)*Percapita/30*GB$4)+IF(DA1029+DC1029&gt;=11,Fixo/30*GB$4+(DA1029+DC1029-10)*Crechee/30*GB$4,0),IF(C1026=2,IF(DB1026+DB1027+DB1028+DB1029+DD1026+DD1027+DD1028+DD1029=1,Cadeirante/30*GB$4,IF(DB1026+DB1027+DB1028+DB1029+DD1026+DD1027+DD1028+DD1029=2,Fixo/30*GB$4,IF(DB1026+DB1027+DB1028+DB1029+DD1026+DD1027+DD1028+DD1029&gt;2,Fixo/30*GB$4+(DB1026+DB1027+DB1028+DB1029+DD1026+DD1027+DD1028+DD1029-2)*Cadeirante/30*GB$4)))+(DA1026+DA1027+DA1028+DC1026+DC1027+DC1028)*Percapita/30*GB$4+(DA1029+DC1029)*Crechee/30*GB$4,IF(C1026=1,IF(DA1026+DA1027+DA1028+DB1026+DB1027+DB1028+DC1026+DC1027+DC1028+DD1026+DD1027+DD1028&lt;=15,(DA1026+DA1027+DA1028+DC1026+DC1027+DC1028)*Percapita/30*GB$4,IF(DA1026+DA1027+DA1028+DB1026+DB1027+DB1028+DC1026+DC1027+DC1028+DD1026+DD1027+DD1028&gt;=16,Fixo/30*GB$4+(DA1026+DA1027+DA1028+DB1026+DB1027+DB1028+DC1026+DC1027+DC1028+DD1026+DD1027-16)*Percapita/30*GB$4))))))</f>
        <v>0</v>
      </c>
      <c r="GC1026" s="177">
        <f>IF(C1026=4,SUM(DE1026+DE1027+DE1028+DG1026+DG1027+DG1028)*Percapita/30*GC$4+(DF1026+DF1027+DF1028+DH1026+DH1027+DH1028)*Cadeirante/30*GC$4,IF(C1026=3,IF(DE1029+DG1029=10,Fixo/30*GC$4+(DE1026+DE1027+DE1028+DG1026+DG1027+DG1028)*Percapita/30*GC$4+(DF1029+DH1029)*Cadeirante/30*GC$4,IF(DE1029+DG1029&lt;=9,(DE1029+DG1029)*Crechee/30*GC$4)+(DF1029+DH1029)*Cadeirante/30*GC$4+(DE1026+DE1027+DE1028+DG1026+DG1027+DG1028)*Percapita/30*GC$4)+IF(DE1029+DG1029&gt;=11,Fixo/30*GC$4+(DE1029+DG1029-10)*Crechee/30*GC$4,0),IF(C1026=2,IF(DF1026+DF1027+DF1028+DF1029+DH1026+DH1027+DH1028+DH1029=1,Cadeirante/30*GC$4,IF(DF1026+DF1027+DF1028+DF1029+DH1026+DH1027+DH1028+DH1029=2,Fixo/30*GC$4,IF(DF1026+DF1027+DF1028+DF1029+DH1026+DH1027+DH1028+DH1029&gt;2,Fixo/30*GC$4+(DF1026+DF1027+DF1028+DF1029+DH1026+DH1027+DH1028+DH1029-2)*Cadeirante/30*GC$4)))+(DE1026+DE1027+DE1028+DG1026+DG1027+DG1028)*Percapita/30*GC$4+(DE1029+DG1029)*Crechee/30*GC$4,IF(C1026=1,IF(DE1026+DE1027+DE1028+DF1026+DF1027+DF1028+DG1026+DG1027+DG1028+DH1026+DH1027+DH1028&lt;=15,(DE1026+DE1027+DE1028+DG1026+DG1027+DG1028)*Percapita/30*GC$4,IF(DE1026+DE1027+DE1028+DF1026+DF1027+DF1028+DG1026+DG1027+DG1028+DH1026+DH1027+DH1028&gt;=16,Fixo/30*GC$4+(DE1026+DE1027+DE1028+DF1026+DF1027+DF1028+DG1026+DG1027+DG1028+DH1026+DH1027-16)*Percapita/30*GC$4))))))</f>
        <v>0</v>
      </c>
      <c r="GD1026" s="177">
        <f>IF(C1026=4,SUM(DI1026+DI1027+DI1028+DK1026+DK1027+DK1028)*Percapita/30*GD$4+(DJ1026+DJ1027+DJ1028+DL1026+DL1027+DL1028)*Cadeirante/30*GD$4,IF(C1026=3,IF(DI1029+DK1029=10,Fixo/30*GD$4+(DI1026+DI1027+DI1028+DK1026+DK1027+DK1028)*Percapita/30*GD$4+(DJ1029+DL1029)*Cadeirante/30*GD$4,IF(DI1029+DK1029&lt;=9,(DI1029+DK1029)*Crechee/30*GD$4)+(DJ1029+DL1029)*Cadeirante/30*GD$4+(DI1026+DI1027+DI1028+DK1026+DK1027+DK1028)*Percapita/30*GD$4)+IF(DI1029+DK1029&gt;=11,Fixo/30*GD$4+(DI1029+DK1029-10)*Crechee/30*GD$4,0),IF(C1026=2,IF(DJ1026+DJ1027+DJ1028+DJ1029+DL1026+DL1027+DL1028+DL1029=1,Cadeirante/30*GD$4,IF(DJ1026+DJ1027+DJ1028+DJ1029+DL1026+DL1027+DL1028+DL1029=2,Fixo/30*GD$4,IF(DJ1026+DJ1027+DJ1028+DJ1029+DL1026+DL1027+DL1028+DL1029&gt;2,Fixo/30*GD$4+(DJ1026+DJ1027+DJ1028+DJ1029+DL1026+DL1027+DL1028+DL1029-2)*Cadeirante/30*GD$4)))+(DI1026+DI1027+DI1028+DK1026+DK1027+DK1028)*Percapita/30*GD$4+(DI1029+DK1029)*Crechee/30*GD$4,IF(C1026=1,IF(DI1026+DI1027+DI1028+DJ1026+DJ1027+DJ1028+DK1026+DK1027+DK1028+DL1026+DL1027+DL1028&lt;=15,(DI1026+DI1027+DI1028+DK1026+DK1027+DK1028)*Percapita/30*GD$4,IF(DI1026+DI1027+DI1028+DJ1026+DJ1027+DJ1028+DK1026+DK1027+DK1028+DL1026+DL1027+DL1028&gt;=16,Fixo/30*GD$4+(DI1026+DI1027+DI1028+DJ1026+DJ1027+DJ1028+DK1026+DK1027+DK1028+DL1026+DL1027-16)*Percapita/30*GD$4))))))</f>
        <v>0</v>
      </c>
      <c r="GE1026" s="177">
        <f>IF(C1026=4,SUM(DM1026+DM1027+DM1028+DO1026+DO1027+DO1028)*Percapita/30*GE$4+(DN1026+DN1027+DN1028+DP1026+DP1027+DP1028)*Cadeirante/30*GE$4,IF(C1026=3,IF(DM1029+DO1029=10,Fixo/30*GE$4+(DM1026+DM1027+DM1028+DO1026+DO1027+DO1028)*Percapita/30*GE$4+(DN1029+DP1029)*Cadeirante/30*GE$4,IF(DM1029+DO1029&lt;=9,(DM1029+DO1029)*Crechee/30*GE$4)+(DN1029+DP1029)*Cadeirante/30*GE$4+(DM1026+DM1027+DM1028+DO1026+DO1027+DO1028)*Percapita/30*GE$4)+IF(DM1029+DO1029&gt;=11,Fixo/30*GE$4+(DM1029+DO1029-10)*Crechee/30*GE$4,0),IF(C1026=2,IF(DN1026+DN1027+DN1028+DN1029+DP1026+DP1027+DP1028+DP1029=1,Cadeirante/30*GE$4,IF(DN1026+DN1027+DN1028+DN1029+DP1026+DP1027+DP1028+DP1029=2,Fixo/30*GE$4,IF(DN1026+DN1027+DN1028+DN1029+DP1026+DP1027+DP1028+DP1029&gt;2,Fixo/30*GE$4+(DN1026+DN1027+DN1028+DN1029+DP1026+DP1027+DP1028+DP1029-2)*Cadeirante/30*GE$4)))+(DM1026+DM1027+DM1028+DO1026+DO1027+DO1028)*Percapita/30*GE$4+(DM1029+DO1029)*Crechee/30*GE$4,IF(C1026=1,IF(DM1026+DM1027+DM1028+DN1026+DN1027+DN1028+DO1026+DO1027+DO1028+DP1026+DP1027+DP1028&lt;=15,(DM1026+DM1027+DM1028+DO1026+DO1027+DO1028)*Percapita/30*GE$4,IF(DM1026+DM1027+DM1028+DN1026+DN1027+DN1028+DO1026+DO1027+DO1028+DP1026+DP1027+DP1028&gt;=16,Fixo/30*GE$4+(DM1026+DM1027+DM1028+DN1026+DN1027+DN1028+DO1026+DO1027+DO1028+DP1026+DP1027-16)*Percapita/30*GE$4))))))</f>
        <v>0</v>
      </c>
      <c r="GF1026" s="177">
        <f>IF(C1026=4,SUM(DQ1026+DQ1027+DQ1028+DS1026+DS1027+DS1028)*Percapita/30*GF$4+(DR1026+DR1027+DR1028+DT1026+DT1027+DT1028)*Cadeirante/30*GF$4,IF(C1026=3,IF(DQ1029+DS1029=10,Fixo/30*GF$4+(DQ1026+DQ1027+DQ1028+DS1026+DS1027+DS1028)*Percapita/30*GF$4+(DR1029+DT1029)*Cadeirante/30*GF$4,IF(DQ1029+DS1029&lt;=9,(DQ1029+DS1029)*Crechee/30*GF$4)+(DR1029+DT1029)*Cadeirante/30*GF$4+(DQ1026+DQ1027+DQ1028+DS1026+DS1027+DS1028)*Percapita/30*GF$4)+IF(DQ1029+DS1029&gt;=11,Fixo/30*GF$4+(DQ1029+DS1029-10)*Crechee/30*GF$4,0),IF(C1026=2,IF(DR1026+DR1027+DR1028+DR1029+DT1026+DT1027+DT1028+DT1029=1,Cadeirante/30*GF$4,IF(DR1026+DR1027+DR1028+DR1029+DT1026+DT1027+DT1028+DT1029=2,Fixo/30*GF$4,IF(DR1026+DR1027+DR1028+DR1029+DT1026+DT1027+DT1028+DT1029&gt;2,Fixo/30*GF$4+(DR1026+DR1027+DR1028+DR1029+DT1026+DT1027+DT1028+DT1029-2)*Cadeirante/30*GF$4)))+(DQ1026+DQ1027+DQ1028+DS1026+DS1027+DS1028)*Percapita/30*GF$4+(DQ1029+DS1029)*Crechee/30*GF$4,IF(C1026=1,IF(DQ1026+DQ1027+DQ1028+DR1026+DR1027+DR1028+DS1026+DS1027+DS1028+DT1026+DT1027+DT1028&lt;=15,(DQ1026+DQ1027+DQ1028+DS1026+DS1027+DS1028)*Percapita/30*GF$4,IF(DQ1026+DQ1027+DQ1028+DR1026+DR1027+DR1028+DS1026+DS1027+DS1028+DT1026+DT1027+DT1028&gt;=16,Fixo/30*GF$4+(DQ1026+DQ1027+DQ1028+DR1026+DR1027+DR1028+DS1026+DS1027+DS1028+DT1026+DT1027-16)*Percapita/30*GF$4))))))</f>
        <v>0</v>
      </c>
      <c r="GG1026" s="177">
        <f>IF(C1026=4,SUM(DU1026+DU1027+DU1028+DW1026+DW1027+DW1028)*Percapita/30*GG$4+(DV1026+DV1027+DV1028+DX1026+DX1027+DX1028)*Cadeirante/30*GG$4,IF(C1026=3,IF(DU1029+DW1029=10,Fixo/30*GG$4+(DU1026+DU1027+DU1028+DW1026+DW1027+DW1028)*Percapita/30*GG$4+(DV1029+DX1029)*Cadeirante/30*GG$4,IF(DU1029+DW1029&lt;=9,(DU1029+DW1029)*Crechee/30*GG$4)+(DV1029+DX1029)*Cadeirante/30*GG$4+(DU1026+DU1027+DU1028+DW1026+DW1027+DW1028)*Percapita/30*GG$4)+IF(DU1029+DW1029&gt;=11,Fixo/30*GG$4+(DU1029+DW1029-10)*Crechee/30*GG$4,0),IF(C1026=2,IF(DV1026+DV1027+DV1028+DV1029+DX1026+DX1027+DX1028+DX1029=1,Cadeirante/30*GG$4,IF(DV1026+DV1027+DV1028+DV1029+DX1026+DX1027+DX1028+DX1029=2,Fixo/30*GG$4,IF(DV1026+DV1027+DV1028+DV1029+DX1026+DX1027+DX1028+DX1029&gt;2,Fixo/30*GG$4+(DV1026+DV1027+DV1028+DV1029+DX1026+DX1027+DX1028+DX1029-2)*Cadeirante/30*GG$4)))+(DU1026+DU1027+DU1028+DW1026+DW1027+DW1028)*Percapita/30*GG$4+(DU1029+DW1029)*Crechee/30*GG$4,IF(C1026=1,IF(DU1026+DU1027+DU1028+DV1026+DV1027+DV1028+DW1026+DW1027+DW1028+DX1026+DX1027+DX1028&lt;=15,(DU1026+DU1027+DU1028+DW1026+DW1027+DW1028)*Percapita/30*GG$4,IF(DU1026+DU1027+DU1028+DV1026+DV1027+DV1028+DW1026+DW1027+DW1028+DX1026+DX1027+DX1028&gt;=16,Fixo/30*GG$4+(DU1026+DU1027+DU1028+DV1026+DV1027+DV1028+DW1026+DW1027+DW1028+DX1026+DX1027-16)*Percapita/30*GG$4))))))</f>
        <v>0</v>
      </c>
      <c r="GH1026" s="177">
        <f>IF(C1026=4,SUM(DY1026+DY1027+DY1028+EA1026+EA1027+EA1028)*Percapita/30*GH$4+(DZ1026+DZ1027+DZ1028+EB1026+EB1027+EB1028)*Cadeirante/30*GH$4,IF(C1026=3,IF(DY1029+EA1029=10,Fixo/30*GH$4+(DY1026+DY1027+DY1028+EA1026+EA1027+EA1028)*Percapita/30*GH$4+(DZ1029+EB1029)*Cadeirante/30*GH$4,IF(DY1029+EA1029&lt;=9,(DY1029+EA1029)*Crechee/30*GH$4)+(DZ1029+EB1029)*Cadeirante/30*GH$4+(DY1026+DY1027+DY1028+EA1026+EA1027+EA1028)*Percapita/30*GH$4)+IF(DY1029+EA1029&gt;=11,Fixo/30*GH$4+(DY1029+EA1029-10)*Crechee/30*GH$4,0),IF(C1026=2,IF(DZ1026+DZ1027+DZ1028+DZ1029+EB1026+EB1027+EB1028+EB1029=1,Cadeirante/30*GH$4,IF(DZ1026+DZ1027+DZ1028+DZ1029+EB1026+EB1027+EB1028+EB1029=2,Fixo/30*GH$4,IF(DZ1026+DZ1027+DZ1028+DZ1029+EB1026+EB1027+EB1028+EB1029&gt;2,Fixo/30*GH$4+(DZ1026+DZ1027+DZ1028+DZ1029+EB1026+EB1027+EB1028+EB1029-2)*Cadeirante/30*GH$4)))+(DY1026+DY1027+DY1028+EA1026+EA1027+EA1028)*Percapita/30*GH$4+(DY1029+EA1029)*Crechee/30*GH$4,IF(C1026=1,IF(DY1026+DY1027+DY1028+DZ1026+DZ1027+DZ1028+EA1026+EA1027+EA1028+EB1026+EB1027+EB1028&lt;=15,(DY1026+DY1027+DY1028+EA1026+EA1027+EA1028)*Percapita/30*GH$4,IF(DY1026+DY1027+DY1028+DZ1026+DZ1027+DZ1028+EA1026+EA1027+EA1028+EB1026+EB1027+EB1028&gt;=16,Fixo/30*GH$4+(DY1026+DY1027+DY1028+DZ1026+DZ1027+DZ1028+EA1026+EA1027+EA1028+EB1026+EB1027-16)*Percapita/30*GH$4))))))</f>
        <v>0</v>
      </c>
      <c r="GI1026" s="177">
        <f>IF(C1026=4,SUM(EC1026+EC1027+EC1028+EE1026+EE1027+EE1028)*Percapita/30*GI$4+(ED1026+ED1027+ED1028+EF1026+EF1027+EF1028)*Cadeirante/30*GI$4,IF(C1026=3,IF(EC1029+EE1029=10,Fixo/30*GI$4+(EC1026+EC1027+EC1028+EE1026+EE1027+EE1028)*Percapita/30*GI$4+(ED1029+EF1029)*Cadeirante/30*GI$4,IF(EC1029+EE1029&lt;=9,(EC1029+EE1029)*Crechee/30*GI$4)+(ED1029+EF1029)*Cadeirante/30*GI$4+(EC1026+EC1027+EC1028+EE1026+EE1027+EE1028)*Percapita/30*GI$4)+IF(EC1029+EE1029&gt;=11,Fixo/30*GI$4+(EC1029+EE1029-10)*Crechee/30*GI$4,0),IF(C1026=2,IF(ED1026+ED1027+ED1028+ED1029+EF1026+EF1027+EF1028+EF1029=1,Cadeirante/30*GI$4,IF(ED1026+ED1027+ED1028+ED1029+EF1026+EF1027+EF1028+EF1029=2,Fixo/30*GI$4,IF(ED1026+ED1027+ED1028+ED1029+EF1026+EF1027+EF1028+EF1029&gt;2,Fixo/30*GI$4+(ED1026+ED1027+ED1028+ED1029+EF1026+EF1027+EF1028+EF1029-2)*Cadeirante/30*GI$4)))+(EC1026+EC1027+EC1028+EE1026+EE1027+EE1028)*Percapita/30*GI$4+(EC1029+EE1029)*Crechee/30*GI$4,IF(C1026=1,IF(EC1026+EC1027+EC1028+ED1026+ED1027+ED1028+EE1026+EE1027+EE1028+EF1026+EF1027+EF1028&lt;=15,(EC1026+EC1027+EC1028+EE1026+EE1027+EE1028)*Percapita/30*GI$4,IF(EC1026+EC1027+EC1028+ED1026+ED1027+ED1028+EE1026+EE1027+EE1028+EF1026+EF1027+EF1028&gt;=16,Fixo/30*GI$4+(EC1026+EC1027+EC1028+ED1026+ED1027+ED1028+EE1026+EE1027+EE1028+EF1026+EF1027-16)*Percapita/30*GI$4))))))</f>
        <v>0</v>
      </c>
      <c r="GJ1026" s="177">
        <f>IF(C1026=4,SUM(EG1026+EG1027+EG1028+EI1026+EI1027+EI1028)*Percapita/30*GJ$4+(EH1026+EH1027+EH1028+EJ1026+EJ1027+EJ1028)*Cadeirante/30*GJ$4,IF(C1026=3,IF(EG1029+EI1029=10,Fixo/30*GJ$4+(EG1026+EG1027+EG1028+EI1026+EI1027+EI1028)*Percapita/30*GJ$4+(EH1029+EJ1029)*Cadeirante/30*GJ$4,IF(EG1029+EI1029&lt;=9,(EG1029+EI1029)*Crechee/30*GJ$4)+(EH1029+EJ1029)*Cadeirante/30*GJ$4+(EG1026+EG1027+EG1028+EI1026+EI1027+EI1028)*Percapita/30*GJ$4)+IF(EG1029+EI1029&gt;=11,Fixo/30*GJ$4+(EG1029+EI1029-10)*Crechee/30*GJ$4,0),IF(C1026=2,IF(EH1026+EH1027+EH1028+EH1029+EJ1026+EJ1027+EJ1028+EJ1029=1,Cadeirante/30*GJ$4,IF(EH1026+EH1027+EH1028+EH1029+EJ1026+EJ1027+EJ1028+EJ1029=2,Fixo/30*GJ$4,IF(EH1026+EH1027+EH1028+EH1029+EJ1026+EJ1027+EJ1028+EJ1029&gt;2,Fixo/30*GJ$4+(EH1026+EH1027+EH1028+EH1029+EJ1026+EJ1027+EJ1028+EJ1029-2)*Cadeirante/30*GJ$4)))+(EG1026+EG1027+EG1028+EI1026+EI1027+EI1028)*Percapita/30*GJ$4+(EG1029+EI1029)*Crechee/30*GJ$4,IF(C1026=1,IF(EG1026+EG1027+EG1028+EH1026+EH1027+EH1028+EI1026+EI1027+EI1028+EJ1026+EJ1027+EJ1028&lt;=15,(EG1026+EG1027+EG1028+EI1026+EI1027+EI1028)*Percapita/30*GJ$4,IF(EG1026+EG1027+EG1028+EH1026+EH1027+EH1028+EI1026+EI1027+EI1028+EJ1026+EJ1027+EJ1028&gt;=16,Fixo/30*GJ$4+(EG1026+EG1027+EG1028+EH1026+EH1027+EH1028+EI1026+EI1027+EI1028+EJ1026+EJ1027-16)*Percapita/30*GJ$4))))))</f>
        <v>0</v>
      </c>
      <c r="GK1026" s="178"/>
      <c r="GL1026" s="103">
        <f t="shared" si="1110"/>
        <v>0</v>
      </c>
      <c r="GM1026" s="124"/>
      <c r="GN1026" s="104">
        <f>SUMIF(V1026:V1029,"&lt;0")*Cadeirante/30*GN$4+SUMIF(X1026:X1029,"&lt;0")*Cadeirante/30*GN$4</f>
        <v>0</v>
      </c>
      <c r="GO1026" s="104">
        <f>SUMIF(Z1026:Z1029,"&lt;0")*Cadeirante/30*GO$4+SUMIF(AB1026:AB1029,"&lt;0")*Cadeirante/30*GO$4</f>
        <v>0</v>
      </c>
      <c r="GP1026" s="104">
        <f>SUMIF(AD1026:AD1029,"&lt;0")*Cadeirante/30*GP$4+SUMIF(AF1026:AF1029,"&lt;0")*Cadeirante/30*GP$4</f>
        <v>0</v>
      </c>
      <c r="GQ1026" s="104">
        <f>SUMIF(AH1026:AH1029,"&lt;0")*Cadeirante/30*GQ$4+SUMIF(AJ1026:AJ1029,"&lt;0")*Cadeirante/30*GQ$4</f>
        <v>0</v>
      </c>
      <c r="GR1026" s="104">
        <f>SUMIF(AL1026:AL1029,"&lt;0")*Cadeirante/30*GR$4+SUMIF(AN1026:AN1029,"&lt;0")*Cadeirante/30*GR$4</f>
        <v>0</v>
      </c>
      <c r="GS1026" s="104">
        <f>SUMIF(AP1026:AP1029,"&lt;0")*Cadeirante/30*GS$4+SUMIF(AR1026:AR1029,"&lt;0")*Cadeirante/30*GS$4</f>
        <v>0</v>
      </c>
      <c r="GT1026" s="104">
        <f>SUMIF(AT1026:AT1029,"&lt;0")*Cadeirante/30*GT$4+SUMIF(AV1026:AV1029,"&lt;0")*Cadeirante/30*GT$4</f>
        <v>0</v>
      </c>
      <c r="GU1026" s="104">
        <f>SUMIF(AX1026:AX1029,"&lt;0")*Cadeirante/30*GU$4+SUMIF(AZ1026:AZ1029,"&lt;0")*Cadeirante/30*GU$4</f>
        <v>0</v>
      </c>
      <c r="GV1026" s="104">
        <f>SUMIF(BB1026:BB1029,"&lt;0")*Cadeirante/30*GV$4+SUMIF(BD1026:BD1029,"&lt;0")*Cadeirante/30*GV$4</f>
        <v>0</v>
      </c>
      <c r="GW1026" s="104">
        <f>SUMIF(BF1026:BF1029,"&lt;0")*Cadeirante/30*GW$4+SUMIF(BH1026:BH1029,"&lt;0")*Cadeirante/30*GW$4</f>
        <v>0</v>
      </c>
      <c r="GX1026" s="104">
        <f>SUMIF(BJ1026:BJ1029,"&lt;0")*Cadeirante/30*GX$4+SUMIF(BL1026:BL1029,"&lt;0")*Cadeirante/30*GX$4</f>
        <v>0</v>
      </c>
      <c r="GY1026" s="104">
        <f>SUMIF(BN1026:BN1029,"&lt;0")*Cadeirante/30*GY$4+SUMIF(BP1026:BP1029,"&lt;0")*Cadeirante/30*GY$4</f>
        <v>0</v>
      </c>
      <c r="GZ1026" s="104">
        <f>SUMIF(BR1026:BR1029,"&lt;0")*Cadeirante/30*GZ$4+SUMIF(BT1026:BT1029,"&lt;0")*Cadeirante/30*GZ$4</f>
        <v>0</v>
      </c>
      <c r="HA1026" s="104">
        <f>SUMIF(BV1026:BV1029,"&lt;0")*Cadeirante/30*HA$4+SUMIF(BX1026:BX1029,"&lt;0")*Cadeirante/30*HA$4</f>
        <v>0</v>
      </c>
      <c r="HB1026" s="104">
        <f>SUMIF(BZ1026:BZ1029,"&lt;0")*Cadeirante/30*HB$4+SUMIF(CB1026:CB1029,"&lt;0")*Cadeirante/30*HB$4</f>
        <v>0</v>
      </c>
      <c r="HC1026" s="104">
        <f>SUMIF(CD1026:CD1029,"&lt;0")*Cadeirante/30*HC$4+SUMIF(CF1026:CF1029,"&lt;0")*Cadeirante/30*HC$4</f>
        <v>0</v>
      </c>
      <c r="HD1026" s="104">
        <f>SUMIF(CH1026:CH1029,"&lt;0")*Cadeirante/30*HD$4+SUMIF(CJ1026:CJ1029,"&lt;0")*Cadeirante/30*HD$4</f>
        <v>0</v>
      </c>
      <c r="HE1026" s="104">
        <f>SUMIF(CL1026:CL1029,"&lt;0")*Cadeirante/30*HE$4+SUMIF(CN1026:CN1029,"&lt;0")*Cadeirante/30*HE$4</f>
        <v>0</v>
      </c>
      <c r="HF1026" s="104">
        <f>SUMIF(CP1026:CP1029,"&lt;0")*Cadeirante/30*HF$4+SUMIF(CR1026:CR1029,"&lt;0")*Cadeirante/30*HF$4</f>
        <v>0</v>
      </c>
      <c r="HG1026" s="104">
        <f>SUMIF(CT1026:CT1029,"&lt;0")*Cadeirante/30*HG$4+SUMIF(CV1026:CV1029,"&lt;0")*Cadeirante/30*HG$4</f>
        <v>0</v>
      </c>
      <c r="HH1026" s="104">
        <f>SUMIF(CX1026:CX1029,"&lt;0")*Cadeirante/30*HH$4+SUMIF(CZ1026:CZ1029,"&lt;0")*Cadeirante/30*HH$4</f>
        <v>0</v>
      </c>
      <c r="HI1026" s="104">
        <f>SUMIF(DB1026:DB1029,"&lt;0")*Cadeirante/30*HI$4+SUMIF(DD1026:DD1029,"&lt;0")*Cadeirante/30*HI$4</f>
        <v>0</v>
      </c>
      <c r="HJ1026" s="104">
        <f>SUMIF(DF1026:DF1029,"&lt;0")*Cadeirante/30*HJ$4+SUMIF(DH1026:DH1029,"&lt;0")*Cadeirante/30*HJ$4</f>
        <v>0</v>
      </c>
      <c r="HK1026" s="104">
        <f>SUMIF(DJ1026:DJ1029,"&lt;0")*Cadeirante/30*HK$4+SUMIF(DL1026:DL1029,"&lt;0")*Cadeirante/30*HK$4</f>
        <v>0</v>
      </c>
      <c r="HL1026" s="104">
        <f>SUMIF(DN1026:DN1029,"&lt;0")*Cadeirante/30*HL$4+SUMIF(DP1026:DP1029,"&lt;0")*Cadeirante/30*HL$4</f>
        <v>0</v>
      </c>
      <c r="HM1026" s="104">
        <f>SUMIF(DR1026:DR1029,"&lt;0")*Cadeirante/30*HM$4+SUMIF(DT1026:DT1029,"&lt;0")*Cadeirante/30*HM$4</f>
        <v>0</v>
      </c>
      <c r="HN1026" s="104">
        <f>SUMIF(DV1026:DV1029,"&lt;0")*Cadeirante/30*HN$4+SUMIF(DX1026:DX1029,"&lt;0")*Cadeirante/30*HN$4</f>
        <v>0</v>
      </c>
      <c r="HO1026" s="104">
        <f>SUMIF(DZ1026:DZ1029,"&lt;0")*Cadeirante/30*HO$4+SUMIF(EB1026:EB1029,"&lt;0")*Cadeirante/30*HO$4</f>
        <v>0</v>
      </c>
      <c r="HP1026" s="104">
        <f>SUMIF(ED1026:ED1029,"&lt;0")*Cadeirante/30*HP$4+SUMIF(EF1026:EF1029,"&lt;0")*Cadeirante/30*HP$4</f>
        <v>0</v>
      </c>
      <c r="HQ1026" s="64"/>
      <c r="HR1026" s="64"/>
      <c r="HS1026" s="64"/>
      <c r="HT1026" s="64"/>
      <c r="HU1026" s="64"/>
      <c r="HV1026" s="64"/>
      <c r="HW1026" s="176">
        <v>17629.309999999998</v>
      </c>
      <c r="HX1026" s="64"/>
      <c r="HY1026" s="280">
        <f>IF(ISTEXT(EM1026), VALUE(EM1026), EM1026)</f>
        <v>0</v>
      </c>
      <c r="HZ1026" s="280">
        <f>IF(ISTEXT(EN1026), VALUE(EN1026), EN1026)</f>
        <v>0</v>
      </c>
      <c r="IA1026" s="280">
        <f>IF(ISTEXT(EO1026), VALUE(EO1026), EO1026)</f>
        <v>0</v>
      </c>
      <c r="IB1026" s="64" t="b">
        <f>HW1026=FE1026</f>
        <v>0</v>
      </c>
      <c r="IC1026" s="64"/>
    </row>
    <row r="1027" spans="1:237" s="106" customFormat="1" ht="22.5" customHeight="1" x14ac:dyDescent="0.25">
      <c r="A1027" s="368" t="s">
        <v>4094</v>
      </c>
      <c r="B1027" s="369" t="s">
        <v>4095</v>
      </c>
      <c r="C1027" s="370" t="s">
        <v>3271</v>
      </c>
      <c r="D1027" s="371" t="s">
        <v>4091</v>
      </c>
      <c r="E1027" s="371" t="s">
        <v>4096</v>
      </c>
      <c r="F1027" s="372" t="s">
        <v>3222</v>
      </c>
      <c r="G1027" s="372" t="s">
        <v>3223</v>
      </c>
      <c r="H1027" s="373" t="s">
        <v>264</v>
      </c>
      <c r="I1027" s="374" t="s">
        <v>4097</v>
      </c>
      <c r="J1027" s="421" t="s">
        <v>3227</v>
      </c>
      <c r="K1027" s="421" t="s">
        <v>3230</v>
      </c>
      <c r="L1027" s="329">
        <f>CONTINUA!BV1027</f>
        <v>0</v>
      </c>
      <c r="M1027" s="329">
        <f>CONTINUA!BW1027</f>
        <v>0</v>
      </c>
      <c r="N1027" s="657"/>
      <c r="O1027" s="658" t="s">
        <v>4256</v>
      </c>
      <c r="P1027" s="659" t="s">
        <v>206</v>
      </c>
      <c r="Q1027" s="400">
        <v>8</v>
      </c>
      <c r="R1027" s="401"/>
      <c r="S1027" s="400"/>
      <c r="T1027" s="401"/>
      <c r="U1027" s="400"/>
      <c r="V1027" s="401"/>
      <c r="W1027" s="400"/>
      <c r="X1027" s="401"/>
      <c r="Y1027" s="400"/>
      <c r="Z1027" s="401"/>
      <c r="AA1027" s="400"/>
      <c r="AB1027" s="401"/>
      <c r="AC1027" s="400"/>
      <c r="AD1027" s="401"/>
      <c r="AE1027" s="400"/>
      <c r="AF1027" s="401"/>
      <c r="AG1027" s="400"/>
      <c r="AH1027" s="401"/>
      <c r="AI1027" s="400"/>
      <c r="AJ1027" s="401"/>
      <c r="AK1027" s="400"/>
      <c r="AL1027" s="401"/>
      <c r="AM1027" s="400"/>
      <c r="AN1027" s="401"/>
      <c r="AO1027" s="400"/>
      <c r="AP1027" s="401"/>
      <c r="AQ1027" s="400"/>
      <c r="AR1027" s="401"/>
      <c r="AS1027" s="400"/>
      <c r="AT1027" s="401"/>
      <c r="AU1027" s="400"/>
      <c r="AV1027" s="401"/>
      <c r="AW1027" s="400"/>
      <c r="AX1027" s="401"/>
      <c r="AY1027" s="400"/>
      <c r="AZ1027" s="401"/>
      <c r="BA1027" s="400"/>
      <c r="BB1027" s="401"/>
      <c r="BC1027" s="400"/>
      <c r="BD1027" s="401"/>
      <c r="BE1027" s="400"/>
      <c r="BF1027" s="401"/>
      <c r="BG1027" s="400"/>
      <c r="BH1027" s="401"/>
      <c r="BI1027" s="400"/>
      <c r="BJ1027" s="401"/>
      <c r="BK1027" s="400"/>
      <c r="BL1027" s="401"/>
      <c r="BM1027" s="400"/>
      <c r="BN1027" s="401"/>
      <c r="BO1027" s="400"/>
      <c r="BP1027" s="401"/>
      <c r="BQ1027" s="400"/>
      <c r="BR1027" s="401"/>
      <c r="BS1027" s="400"/>
      <c r="BT1027" s="401"/>
      <c r="BU1027" s="400"/>
      <c r="BV1027" s="401"/>
      <c r="BW1027" s="400"/>
      <c r="BX1027" s="401"/>
      <c r="BY1027" s="400"/>
      <c r="BZ1027" s="401"/>
      <c r="CA1027" s="400"/>
      <c r="CB1027" s="401"/>
      <c r="CC1027" s="400"/>
      <c r="CD1027" s="401"/>
      <c r="CE1027" s="400"/>
      <c r="CF1027" s="401"/>
      <c r="CG1027" s="400"/>
      <c r="CH1027" s="401"/>
      <c r="CI1027" s="400"/>
      <c r="CJ1027" s="401"/>
      <c r="CK1027" s="400"/>
      <c r="CL1027" s="401"/>
      <c r="CM1027" s="400"/>
      <c r="CN1027" s="401"/>
      <c r="CO1027" s="400"/>
      <c r="CP1027" s="401"/>
      <c r="CQ1027" s="400"/>
      <c r="CR1027" s="401"/>
      <c r="CS1027" s="400"/>
      <c r="CT1027" s="401"/>
      <c r="CU1027" s="400"/>
      <c r="CV1027" s="401"/>
      <c r="CW1027" s="400"/>
      <c r="CX1027" s="401"/>
      <c r="CY1027" s="400"/>
      <c r="CZ1027" s="401"/>
      <c r="DA1027" s="400"/>
      <c r="DB1027" s="401"/>
      <c r="DC1027" s="400"/>
      <c r="DD1027" s="401"/>
      <c r="DE1027" s="400"/>
      <c r="DF1027" s="401"/>
      <c r="DG1027" s="400"/>
      <c r="DH1027" s="401"/>
      <c r="DI1027" s="400"/>
      <c r="DJ1027" s="401"/>
      <c r="DK1027" s="400"/>
      <c r="DL1027" s="401"/>
      <c r="DM1027" s="400"/>
      <c r="DN1027" s="401"/>
      <c r="DO1027" s="400"/>
      <c r="DP1027" s="401"/>
      <c r="DQ1027" s="400"/>
      <c r="DR1027" s="401"/>
      <c r="DS1027" s="400"/>
      <c r="DT1027" s="401"/>
      <c r="DU1027" s="400"/>
      <c r="DV1027" s="401"/>
      <c r="DW1027" s="400"/>
      <c r="DX1027" s="401"/>
      <c r="DY1027" s="400"/>
      <c r="DZ1027" s="401"/>
      <c r="EA1027" s="400"/>
      <c r="EB1027" s="401"/>
      <c r="EC1027" s="400"/>
      <c r="ED1027" s="401"/>
      <c r="EE1027" s="400"/>
      <c r="EF1027" s="401"/>
      <c r="EG1027" s="400"/>
      <c r="EH1027" s="401"/>
      <c r="EI1027" s="400"/>
      <c r="EJ1027" s="447"/>
      <c r="EK1027" s="511"/>
      <c r="EL1027" s="514"/>
      <c r="EM1027" s="448"/>
      <c r="EN1027" s="344"/>
      <c r="EO1027" s="345"/>
      <c r="EP1027" s="171">
        <f t="shared" si="1102"/>
        <v>8</v>
      </c>
      <c r="EQ1027" s="171">
        <f t="shared" si="1103"/>
        <v>0</v>
      </c>
      <c r="ER1027" s="171">
        <f t="shared" si="1104"/>
        <v>0</v>
      </c>
      <c r="ES1027" s="171">
        <f t="shared" si="1105"/>
        <v>0</v>
      </c>
      <c r="ET1027" s="171">
        <f t="shared" si="1106"/>
        <v>0</v>
      </c>
      <c r="EU1027" s="171">
        <f t="shared" si="1107"/>
        <v>0</v>
      </c>
      <c r="EV1027" s="172">
        <f t="shared" si="1108"/>
        <v>8</v>
      </c>
      <c r="EW1027" s="173"/>
      <c r="EX1027" s="248">
        <f t="shared" si="1165"/>
        <v>0</v>
      </c>
      <c r="EY1027" s="174">
        <f>(L1027*regular)+(M1027*Cadeirantee)</f>
        <v>0</v>
      </c>
      <c r="EZ1027" s="249">
        <f>SUMIF(FG1027:GJ1027,"&gt;0")</f>
        <v>0</v>
      </c>
      <c r="FA1027" s="249">
        <f>SUMIF(FG1027:GJ1027,"&lt;0")+SUMIF(GN1027:HP1027,"&lt;0")</f>
        <v>0</v>
      </c>
      <c r="FB1027" s="174">
        <v>0</v>
      </c>
      <c r="FC1027" s="126">
        <f>N1027*km*'VALORES TABELA'!$B$13</f>
        <v>0</v>
      </c>
      <c r="FD1027" s="250">
        <f t="shared" ref="FD1027:FD1030" si="1166">GL1027</f>
        <v>0</v>
      </c>
      <c r="FE1027" s="105"/>
      <c r="FF1027" s="119"/>
      <c r="FG1027" s="119"/>
      <c r="FH1027" s="119"/>
      <c r="FI1027" s="119"/>
      <c r="FJ1027" s="119"/>
      <c r="FK1027" s="119"/>
      <c r="FL1027" s="119"/>
      <c r="FM1027" s="119"/>
      <c r="FN1027" s="119"/>
      <c r="FO1027" s="119"/>
      <c r="FP1027" s="119"/>
      <c r="FQ1027" s="119"/>
      <c r="FR1027" s="119"/>
      <c r="FS1027" s="119"/>
      <c r="FT1027" s="119"/>
      <c r="FU1027" s="119"/>
      <c r="FV1027" s="119"/>
      <c r="FW1027" s="119"/>
      <c r="FX1027" s="119"/>
      <c r="FY1027" s="119"/>
      <c r="FZ1027" s="119"/>
      <c r="GA1027" s="119"/>
      <c r="GB1027" s="119"/>
      <c r="GC1027" s="119"/>
      <c r="GD1027" s="119"/>
      <c r="GE1027" s="119"/>
      <c r="GF1027" s="119"/>
      <c r="GG1027" s="119"/>
      <c r="GH1027" s="119"/>
      <c r="GI1027" s="119"/>
      <c r="GJ1027" s="119"/>
      <c r="GK1027" s="251"/>
      <c r="GL1027" s="103">
        <f t="shared" si="1110"/>
        <v>0</v>
      </c>
      <c r="GM1027" s="124"/>
      <c r="GN1027" s="104"/>
      <c r="GO1027" s="104"/>
      <c r="GP1027" s="104"/>
      <c r="GQ1027" s="104"/>
      <c r="GR1027" s="104"/>
      <c r="GS1027" s="104"/>
      <c r="GT1027" s="104"/>
      <c r="GU1027" s="104"/>
      <c r="GV1027" s="104"/>
      <c r="GW1027" s="104"/>
      <c r="GX1027" s="104"/>
      <c r="GY1027" s="104"/>
      <c r="GZ1027" s="104"/>
      <c r="HA1027" s="104"/>
      <c r="HB1027" s="104"/>
      <c r="HC1027" s="104"/>
      <c r="HD1027" s="104"/>
      <c r="HE1027" s="104"/>
      <c r="HF1027" s="104"/>
      <c r="HG1027" s="104"/>
      <c r="HH1027" s="104"/>
      <c r="HI1027" s="104"/>
      <c r="HJ1027" s="104"/>
      <c r="HK1027" s="104"/>
      <c r="HL1027" s="104"/>
      <c r="HM1027" s="104"/>
      <c r="HN1027" s="104"/>
      <c r="HO1027" s="104"/>
      <c r="HP1027" s="104"/>
      <c r="HQ1027" s="64"/>
      <c r="HR1027" s="64"/>
      <c r="HS1027" s="64"/>
      <c r="HT1027" s="64"/>
      <c r="HU1027" s="64"/>
      <c r="HV1027" s="64"/>
      <c r="HW1027" s="105"/>
      <c r="HX1027" s="64"/>
      <c r="HY1027" s="280">
        <f t="shared" ref="HY1027:HY1030" si="1167">IF(ISTEXT(EM1027), VALUE(EM1027), EM1027)</f>
        <v>0</v>
      </c>
      <c r="HZ1027" s="280">
        <f t="shared" ref="HZ1027:HZ1030" si="1168">IF(ISTEXT(EN1027), VALUE(EN1027), EN1027)</f>
        <v>0</v>
      </c>
      <c r="IA1027" s="280">
        <f t="shared" ref="IA1027:IA1030" si="1169">IF(ISTEXT(EO1027), VALUE(EO1027), EO1027)</f>
        <v>0</v>
      </c>
      <c r="IB1027" s="64"/>
      <c r="IC1027" s="64"/>
    </row>
    <row r="1028" spans="1:237" s="106" customFormat="1" ht="22.5" customHeight="1" x14ac:dyDescent="0.25">
      <c r="A1028" s="368" t="s">
        <v>4094</v>
      </c>
      <c r="B1028" s="369" t="s">
        <v>4095</v>
      </c>
      <c r="C1028" s="375" t="s">
        <v>3271</v>
      </c>
      <c r="D1028" s="371" t="s">
        <v>4091</v>
      </c>
      <c r="E1028" s="371" t="s">
        <v>4096</v>
      </c>
      <c r="F1028" s="376" t="s">
        <v>3222</v>
      </c>
      <c r="G1028" s="376" t="s">
        <v>3223</v>
      </c>
      <c r="H1028" s="373" t="s">
        <v>264</v>
      </c>
      <c r="I1028" s="374" t="s">
        <v>4097</v>
      </c>
      <c r="J1028" s="421" t="s">
        <v>3227</v>
      </c>
      <c r="K1028" s="422" t="s">
        <v>3231</v>
      </c>
      <c r="L1028" s="329">
        <f>CONTINUA!BV1028</f>
        <v>0</v>
      </c>
      <c r="M1028" s="329">
        <f>CONTINUA!BW1028</f>
        <v>0</v>
      </c>
      <c r="N1028" s="657"/>
      <c r="O1028" s="658" t="s">
        <v>4256</v>
      </c>
      <c r="P1028" s="659" t="s">
        <v>206</v>
      </c>
      <c r="Q1028" s="400"/>
      <c r="R1028" s="401"/>
      <c r="S1028" s="400"/>
      <c r="T1028" s="401"/>
      <c r="U1028" s="400"/>
      <c r="V1028" s="401"/>
      <c r="W1028" s="400"/>
      <c r="X1028" s="401"/>
      <c r="Y1028" s="400"/>
      <c r="Z1028" s="401"/>
      <c r="AA1028" s="400"/>
      <c r="AB1028" s="401"/>
      <c r="AC1028" s="400"/>
      <c r="AD1028" s="401"/>
      <c r="AE1028" s="400"/>
      <c r="AF1028" s="401"/>
      <c r="AG1028" s="400"/>
      <c r="AH1028" s="401"/>
      <c r="AI1028" s="400"/>
      <c r="AJ1028" s="401"/>
      <c r="AK1028" s="400"/>
      <c r="AL1028" s="401"/>
      <c r="AM1028" s="400"/>
      <c r="AN1028" s="401"/>
      <c r="AO1028" s="400"/>
      <c r="AP1028" s="401"/>
      <c r="AQ1028" s="400"/>
      <c r="AR1028" s="401"/>
      <c r="AS1028" s="400"/>
      <c r="AT1028" s="401"/>
      <c r="AU1028" s="400"/>
      <c r="AV1028" s="401"/>
      <c r="AW1028" s="400"/>
      <c r="AX1028" s="401"/>
      <c r="AY1028" s="400"/>
      <c r="AZ1028" s="401"/>
      <c r="BA1028" s="400"/>
      <c r="BB1028" s="401"/>
      <c r="BC1028" s="400"/>
      <c r="BD1028" s="401"/>
      <c r="BE1028" s="400"/>
      <c r="BF1028" s="401"/>
      <c r="BG1028" s="400"/>
      <c r="BH1028" s="401"/>
      <c r="BI1028" s="400"/>
      <c r="BJ1028" s="401"/>
      <c r="BK1028" s="400"/>
      <c r="BL1028" s="401"/>
      <c r="BM1028" s="400"/>
      <c r="BN1028" s="401"/>
      <c r="BO1028" s="400"/>
      <c r="BP1028" s="401"/>
      <c r="BQ1028" s="400"/>
      <c r="BR1028" s="401"/>
      <c r="BS1028" s="400"/>
      <c r="BT1028" s="401"/>
      <c r="BU1028" s="400"/>
      <c r="BV1028" s="401"/>
      <c r="BW1028" s="400"/>
      <c r="BX1028" s="401"/>
      <c r="BY1028" s="400"/>
      <c r="BZ1028" s="401"/>
      <c r="CA1028" s="400"/>
      <c r="CB1028" s="401"/>
      <c r="CC1028" s="400"/>
      <c r="CD1028" s="401"/>
      <c r="CE1028" s="400"/>
      <c r="CF1028" s="401"/>
      <c r="CG1028" s="400"/>
      <c r="CH1028" s="401"/>
      <c r="CI1028" s="400"/>
      <c r="CJ1028" s="401"/>
      <c r="CK1028" s="400"/>
      <c r="CL1028" s="401"/>
      <c r="CM1028" s="400"/>
      <c r="CN1028" s="401"/>
      <c r="CO1028" s="400"/>
      <c r="CP1028" s="401"/>
      <c r="CQ1028" s="400"/>
      <c r="CR1028" s="401"/>
      <c r="CS1028" s="400"/>
      <c r="CT1028" s="401"/>
      <c r="CU1028" s="400"/>
      <c r="CV1028" s="401"/>
      <c r="CW1028" s="400"/>
      <c r="CX1028" s="401"/>
      <c r="CY1028" s="400"/>
      <c r="CZ1028" s="401"/>
      <c r="DA1028" s="400"/>
      <c r="DB1028" s="401"/>
      <c r="DC1028" s="400"/>
      <c r="DD1028" s="401"/>
      <c r="DE1028" s="400"/>
      <c r="DF1028" s="401"/>
      <c r="DG1028" s="400"/>
      <c r="DH1028" s="401"/>
      <c r="DI1028" s="400"/>
      <c r="DJ1028" s="401"/>
      <c r="DK1028" s="400"/>
      <c r="DL1028" s="401"/>
      <c r="DM1028" s="400"/>
      <c r="DN1028" s="401"/>
      <c r="DO1028" s="400"/>
      <c r="DP1028" s="401"/>
      <c r="DQ1028" s="400"/>
      <c r="DR1028" s="401"/>
      <c r="DS1028" s="400"/>
      <c r="DT1028" s="401"/>
      <c r="DU1028" s="400"/>
      <c r="DV1028" s="401"/>
      <c r="DW1028" s="400"/>
      <c r="DX1028" s="401"/>
      <c r="DY1028" s="400"/>
      <c r="DZ1028" s="401"/>
      <c r="EA1028" s="400"/>
      <c r="EB1028" s="401"/>
      <c r="EC1028" s="400"/>
      <c r="ED1028" s="401"/>
      <c r="EE1028" s="400"/>
      <c r="EF1028" s="401"/>
      <c r="EG1028" s="400"/>
      <c r="EH1028" s="401"/>
      <c r="EI1028" s="400"/>
      <c r="EJ1028" s="447"/>
      <c r="EK1028" s="511"/>
      <c r="EL1028" s="514"/>
      <c r="EM1028" s="448"/>
      <c r="EN1028" s="344"/>
      <c r="EO1028" s="345"/>
      <c r="EP1028" s="171">
        <f t="shared" si="1102"/>
        <v>0</v>
      </c>
      <c r="EQ1028" s="171">
        <f t="shared" si="1103"/>
        <v>0</v>
      </c>
      <c r="ER1028" s="171">
        <f t="shared" si="1104"/>
        <v>0</v>
      </c>
      <c r="ES1028" s="171">
        <f t="shared" si="1105"/>
        <v>0</v>
      </c>
      <c r="ET1028" s="171">
        <f t="shared" si="1106"/>
        <v>0</v>
      </c>
      <c r="EU1028" s="171">
        <f t="shared" si="1107"/>
        <v>0</v>
      </c>
      <c r="EV1028" s="172">
        <f t="shared" si="1108"/>
        <v>0</v>
      </c>
      <c r="EW1028" s="125"/>
      <c r="EX1028" s="248">
        <f t="shared" si="1165"/>
        <v>0</v>
      </c>
      <c r="EY1028" s="174">
        <f>(L1028*regular)+(M1028*Cadeirantee)</f>
        <v>0</v>
      </c>
      <c r="EZ1028" s="249">
        <f>SUMIF(FG1028:GJ1028,"&gt;0")</f>
        <v>0</v>
      </c>
      <c r="FA1028" s="249">
        <f>SUMIF(FG1028:GJ1028,"&lt;0")+SUMIF(GN1028:HP1028,"&lt;0")</f>
        <v>0</v>
      </c>
      <c r="FB1028" s="174">
        <v>0</v>
      </c>
      <c r="FC1028" s="126">
        <f>N1028*km*'VALORES TABELA'!$B$13</f>
        <v>0</v>
      </c>
      <c r="FD1028" s="250">
        <f t="shared" si="1166"/>
        <v>0</v>
      </c>
      <c r="FE1028" s="105"/>
      <c r="FF1028" s="108"/>
      <c r="FG1028" s="108"/>
      <c r="FH1028" s="108"/>
      <c r="FI1028" s="108"/>
      <c r="FJ1028" s="108"/>
      <c r="FK1028" s="108"/>
      <c r="FL1028" s="108"/>
      <c r="FM1028" s="108"/>
      <c r="FN1028" s="108"/>
      <c r="FO1028" s="108"/>
      <c r="FP1028" s="108"/>
      <c r="FQ1028" s="108"/>
      <c r="FR1028" s="108"/>
      <c r="FS1028" s="108"/>
      <c r="FT1028" s="108"/>
      <c r="FU1028" s="108"/>
      <c r="FV1028" s="108"/>
      <c r="FW1028" s="108"/>
      <c r="FX1028" s="108"/>
      <c r="FY1028" s="108"/>
      <c r="FZ1028" s="108"/>
      <c r="GA1028" s="108"/>
      <c r="GB1028" s="108"/>
      <c r="GC1028" s="108"/>
      <c r="GD1028" s="108"/>
      <c r="GE1028" s="108"/>
      <c r="GF1028" s="108"/>
      <c r="GG1028" s="108"/>
      <c r="GH1028" s="108"/>
      <c r="GI1028" s="108"/>
      <c r="GJ1028" s="108"/>
      <c r="GK1028" s="251"/>
      <c r="GL1028" s="103">
        <f t="shared" si="1110"/>
        <v>0</v>
      </c>
      <c r="GM1028" s="124"/>
      <c r="GN1028" s="104"/>
      <c r="GO1028" s="104"/>
      <c r="GP1028" s="104"/>
      <c r="GQ1028" s="104"/>
      <c r="GR1028" s="104"/>
      <c r="GS1028" s="104"/>
      <c r="GT1028" s="104"/>
      <c r="GU1028" s="104"/>
      <c r="GV1028" s="104"/>
      <c r="GW1028" s="104"/>
      <c r="GX1028" s="104"/>
      <c r="GY1028" s="104"/>
      <c r="GZ1028" s="104"/>
      <c r="HA1028" s="104"/>
      <c r="HB1028" s="104"/>
      <c r="HC1028" s="104"/>
      <c r="HD1028" s="104"/>
      <c r="HE1028" s="104"/>
      <c r="HF1028" s="104"/>
      <c r="HG1028" s="104"/>
      <c r="HH1028" s="104"/>
      <c r="HI1028" s="104"/>
      <c r="HJ1028" s="104"/>
      <c r="HK1028" s="104"/>
      <c r="HL1028" s="104"/>
      <c r="HM1028" s="104"/>
      <c r="HN1028" s="104"/>
      <c r="HO1028" s="104"/>
      <c r="HP1028" s="104"/>
      <c r="HQ1028" s="64"/>
      <c r="HR1028" s="64"/>
      <c r="HS1028" s="64"/>
      <c r="HT1028" s="64"/>
      <c r="HU1028" s="64"/>
      <c r="HV1028" s="64"/>
      <c r="HW1028" s="105"/>
      <c r="HX1028" s="64"/>
      <c r="HY1028" s="280">
        <f t="shared" si="1167"/>
        <v>0</v>
      </c>
      <c r="HZ1028" s="280">
        <f t="shared" si="1168"/>
        <v>0</v>
      </c>
      <c r="IA1028" s="280">
        <f t="shared" si="1169"/>
        <v>0</v>
      </c>
      <c r="IB1028" s="64"/>
      <c r="IC1028" s="64"/>
    </row>
    <row r="1029" spans="1:237" s="106" customFormat="1" ht="22.5" customHeight="1" x14ac:dyDescent="0.25">
      <c r="A1029" s="368" t="s">
        <v>4094</v>
      </c>
      <c r="B1029" s="369" t="s">
        <v>4095</v>
      </c>
      <c r="C1029" s="375" t="s">
        <v>3271</v>
      </c>
      <c r="D1029" s="371" t="s">
        <v>4091</v>
      </c>
      <c r="E1029" s="371" t="s">
        <v>4096</v>
      </c>
      <c r="F1029" s="376" t="s">
        <v>3222</v>
      </c>
      <c r="G1029" s="376" t="s">
        <v>3223</v>
      </c>
      <c r="H1029" s="373" t="s">
        <v>264</v>
      </c>
      <c r="I1029" s="374" t="s">
        <v>4097</v>
      </c>
      <c r="J1029" s="421" t="s">
        <v>3227</v>
      </c>
      <c r="K1029" s="423" t="s">
        <v>3232</v>
      </c>
      <c r="L1029" s="329">
        <f>CONTINUA!BV1029</f>
        <v>0</v>
      </c>
      <c r="M1029" s="329">
        <f>CONTINUA!BW1029</f>
        <v>0</v>
      </c>
      <c r="N1029" s="657"/>
      <c r="O1029" s="658" t="s">
        <v>4256</v>
      </c>
      <c r="P1029" s="659" t="s">
        <v>206</v>
      </c>
      <c r="Q1029" s="400"/>
      <c r="R1029" s="401"/>
      <c r="S1029" s="400"/>
      <c r="T1029" s="401"/>
      <c r="U1029" s="400"/>
      <c r="V1029" s="401"/>
      <c r="W1029" s="400"/>
      <c r="X1029" s="401"/>
      <c r="Y1029" s="400"/>
      <c r="Z1029" s="401"/>
      <c r="AA1029" s="400"/>
      <c r="AB1029" s="401"/>
      <c r="AC1029" s="400"/>
      <c r="AD1029" s="401"/>
      <c r="AE1029" s="400"/>
      <c r="AF1029" s="401"/>
      <c r="AG1029" s="400"/>
      <c r="AH1029" s="401"/>
      <c r="AI1029" s="400"/>
      <c r="AJ1029" s="401"/>
      <c r="AK1029" s="400"/>
      <c r="AL1029" s="401"/>
      <c r="AM1029" s="400"/>
      <c r="AN1029" s="401"/>
      <c r="AO1029" s="400"/>
      <c r="AP1029" s="401"/>
      <c r="AQ1029" s="400"/>
      <c r="AR1029" s="401"/>
      <c r="AS1029" s="400"/>
      <c r="AT1029" s="401"/>
      <c r="AU1029" s="400"/>
      <c r="AV1029" s="401"/>
      <c r="AW1029" s="400"/>
      <c r="AX1029" s="401"/>
      <c r="AY1029" s="400"/>
      <c r="AZ1029" s="401"/>
      <c r="BA1029" s="400"/>
      <c r="BB1029" s="401"/>
      <c r="BC1029" s="400"/>
      <c r="BD1029" s="401"/>
      <c r="BE1029" s="400"/>
      <c r="BF1029" s="401"/>
      <c r="BG1029" s="400"/>
      <c r="BH1029" s="401"/>
      <c r="BI1029" s="400"/>
      <c r="BJ1029" s="401"/>
      <c r="BK1029" s="400"/>
      <c r="BL1029" s="401"/>
      <c r="BM1029" s="400"/>
      <c r="BN1029" s="401"/>
      <c r="BO1029" s="400"/>
      <c r="BP1029" s="401"/>
      <c r="BQ1029" s="400"/>
      <c r="BR1029" s="401"/>
      <c r="BS1029" s="400"/>
      <c r="BT1029" s="401"/>
      <c r="BU1029" s="400"/>
      <c r="BV1029" s="401"/>
      <c r="BW1029" s="400"/>
      <c r="BX1029" s="401"/>
      <c r="BY1029" s="400"/>
      <c r="BZ1029" s="401"/>
      <c r="CA1029" s="400"/>
      <c r="CB1029" s="401"/>
      <c r="CC1029" s="400"/>
      <c r="CD1029" s="401"/>
      <c r="CE1029" s="400"/>
      <c r="CF1029" s="401"/>
      <c r="CG1029" s="400"/>
      <c r="CH1029" s="401"/>
      <c r="CI1029" s="400"/>
      <c r="CJ1029" s="401"/>
      <c r="CK1029" s="400"/>
      <c r="CL1029" s="401"/>
      <c r="CM1029" s="400"/>
      <c r="CN1029" s="401"/>
      <c r="CO1029" s="400"/>
      <c r="CP1029" s="401"/>
      <c r="CQ1029" s="400"/>
      <c r="CR1029" s="401"/>
      <c r="CS1029" s="400"/>
      <c r="CT1029" s="401"/>
      <c r="CU1029" s="400"/>
      <c r="CV1029" s="401"/>
      <c r="CW1029" s="400"/>
      <c r="CX1029" s="401"/>
      <c r="CY1029" s="400"/>
      <c r="CZ1029" s="401"/>
      <c r="DA1029" s="400"/>
      <c r="DB1029" s="401"/>
      <c r="DC1029" s="400"/>
      <c r="DD1029" s="401"/>
      <c r="DE1029" s="400"/>
      <c r="DF1029" s="401"/>
      <c r="DG1029" s="400"/>
      <c r="DH1029" s="401"/>
      <c r="DI1029" s="400"/>
      <c r="DJ1029" s="401"/>
      <c r="DK1029" s="400"/>
      <c r="DL1029" s="401"/>
      <c r="DM1029" s="400"/>
      <c r="DN1029" s="401"/>
      <c r="DO1029" s="400"/>
      <c r="DP1029" s="401"/>
      <c r="DQ1029" s="400"/>
      <c r="DR1029" s="401"/>
      <c r="DS1029" s="400"/>
      <c r="DT1029" s="401"/>
      <c r="DU1029" s="400"/>
      <c r="DV1029" s="401"/>
      <c r="DW1029" s="400"/>
      <c r="DX1029" s="401"/>
      <c r="DY1029" s="400"/>
      <c r="DZ1029" s="401"/>
      <c r="EA1029" s="400"/>
      <c r="EB1029" s="401"/>
      <c r="EC1029" s="400"/>
      <c r="ED1029" s="401"/>
      <c r="EE1029" s="400"/>
      <c r="EF1029" s="401"/>
      <c r="EG1029" s="400"/>
      <c r="EH1029" s="401"/>
      <c r="EI1029" s="400"/>
      <c r="EJ1029" s="447"/>
      <c r="EK1029" s="511"/>
      <c r="EL1029" s="514"/>
      <c r="EM1029" s="448"/>
      <c r="EN1029" s="344"/>
      <c r="EO1029" s="345"/>
      <c r="EP1029" s="171">
        <f t="shared" si="1102"/>
        <v>0</v>
      </c>
      <c r="EQ1029" s="171">
        <f t="shared" si="1103"/>
        <v>0</v>
      </c>
      <c r="ER1029" s="171">
        <f t="shared" si="1104"/>
        <v>0</v>
      </c>
      <c r="ES1029" s="171">
        <f t="shared" si="1105"/>
        <v>0</v>
      </c>
      <c r="ET1029" s="171">
        <f t="shared" si="1106"/>
        <v>0</v>
      </c>
      <c r="EU1029" s="171">
        <f t="shared" si="1107"/>
        <v>0</v>
      </c>
      <c r="EV1029" s="172">
        <f t="shared" si="1108"/>
        <v>0</v>
      </c>
      <c r="EW1029" s="127"/>
      <c r="EX1029" s="248">
        <f t="shared" si="1165"/>
        <v>0</v>
      </c>
      <c r="EY1029" s="174">
        <f>(L1029*regular)+(M1029*Cadeirantee)</f>
        <v>0</v>
      </c>
      <c r="EZ1029" s="249">
        <f>SUMIF(FG1029:GJ1029,"&gt;0")</f>
        <v>0</v>
      </c>
      <c r="FA1029" s="249">
        <f>SUMIF(FG1029:GJ1029,"&lt;0")+SUMIF(GN1029:HP1029,"&lt;0")</f>
        <v>0</v>
      </c>
      <c r="FB1029" s="174">
        <v>0</v>
      </c>
      <c r="FC1029" s="126">
        <f>N1029*km*'VALORES TABELA'!$B$13</f>
        <v>0</v>
      </c>
      <c r="FD1029" s="250">
        <f t="shared" si="1166"/>
        <v>0</v>
      </c>
      <c r="FE1029" s="105"/>
      <c r="FF1029" s="118"/>
      <c r="FG1029" s="118"/>
      <c r="FH1029" s="118"/>
      <c r="FI1029" s="118"/>
      <c r="FJ1029" s="118"/>
      <c r="FK1029" s="118"/>
      <c r="FL1029" s="118"/>
      <c r="FM1029" s="118"/>
      <c r="FN1029" s="118"/>
      <c r="FO1029" s="118"/>
      <c r="FP1029" s="118"/>
      <c r="FQ1029" s="118"/>
      <c r="FR1029" s="118"/>
      <c r="FS1029" s="118"/>
      <c r="FT1029" s="118"/>
      <c r="FU1029" s="118"/>
      <c r="FV1029" s="118"/>
      <c r="FW1029" s="118"/>
      <c r="FX1029" s="118"/>
      <c r="FY1029" s="118"/>
      <c r="FZ1029" s="118"/>
      <c r="GA1029" s="118"/>
      <c r="GB1029" s="118"/>
      <c r="GC1029" s="118"/>
      <c r="GD1029" s="118"/>
      <c r="GE1029" s="118"/>
      <c r="GF1029" s="118"/>
      <c r="GG1029" s="118"/>
      <c r="GH1029" s="118"/>
      <c r="GI1029" s="118"/>
      <c r="GJ1029" s="118"/>
      <c r="GK1029" s="252"/>
      <c r="GL1029" s="103">
        <f t="shared" si="1110"/>
        <v>0</v>
      </c>
      <c r="GM1029" s="124"/>
      <c r="GN1029" s="104"/>
      <c r="GO1029" s="104"/>
      <c r="GP1029" s="104"/>
      <c r="GQ1029" s="104"/>
      <c r="GR1029" s="104"/>
      <c r="GS1029" s="104"/>
      <c r="GT1029" s="104"/>
      <c r="GU1029" s="104"/>
      <c r="GV1029" s="104"/>
      <c r="GW1029" s="104"/>
      <c r="GX1029" s="104"/>
      <c r="GY1029" s="104"/>
      <c r="GZ1029" s="104"/>
      <c r="HA1029" s="104"/>
      <c r="HB1029" s="104"/>
      <c r="HC1029" s="104"/>
      <c r="HD1029" s="104"/>
      <c r="HE1029" s="104"/>
      <c r="HF1029" s="104"/>
      <c r="HG1029" s="104"/>
      <c r="HH1029" s="104"/>
      <c r="HI1029" s="104"/>
      <c r="HJ1029" s="104"/>
      <c r="HK1029" s="104"/>
      <c r="HL1029" s="104"/>
      <c r="HM1029" s="104"/>
      <c r="HN1029" s="104"/>
      <c r="HO1029" s="104"/>
      <c r="HP1029" s="104"/>
      <c r="HQ1029" s="64"/>
      <c r="HR1029" s="65"/>
      <c r="HS1029" s="65"/>
      <c r="HT1029" s="65"/>
      <c r="HU1029" s="65"/>
      <c r="HV1029" s="65"/>
      <c r="HW1029" s="105"/>
      <c r="HX1029" s="65"/>
      <c r="HY1029" s="280">
        <f t="shared" si="1167"/>
        <v>0</v>
      </c>
      <c r="HZ1029" s="280">
        <f t="shared" si="1168"/>
        <v>0</v>
      </c>
      <c r="IA1029" s="280">
        <f t="shared" si="1169"/>
        <v>0</v>
      </c>
      <c r="IB1029" s="65"/>
      <c r="IC1029" s="65"/>
    </row>
    <row r="1030" spans="1:237" s="106" customFormat="1" ht="22.5" customHeight="1" thickBot="1" x14ac:dyDescent="0.3">
      <c r="A1030" s="377" t="s">
        <v>4094</v>
      </c>
      <c r="B1030" s="378" t="s">
        <v>4095</v>
      </c>
      <c r="C1030" s="379" t="s">
        <v>3271</v>
      </c>
      <c r="D1030" s="380" t="s">
        <v>4091</v>
      </c>
      <c r="E1030" s="380" t="s">
        <v>4096</v>
      </c>
      <c r="F1030" s="381" t="s">
        <v>3222</v>
      </c>
      <c r="G1030" s="381" t="s">
        <v>3223</v>
      </c>
      <c r="H1030" s="382" t="s">
        <v>264</v>
      </c>
      <c r="I1030" s="383" t="s">
        <v>4097</v>
      </c>
      <c r="J1030" s="421" t="s">
        <v>3227</v>
      </c>
      <c r="K1030" s="424" t="s">
        <v>60</v>
      </c>
      <c r="L1030" s="329">
        <f>CONTINUA!BV1030</f>
        <v>0</v>
      </c>
      <c r="M1030" s="329">
        <f>CONTINUA!BW1030</f>
        <v>0</v>
      </c>
      <c r="N1030" s="657"/>
      <c r="O1030" s="658" t="s">
        <v>4256</v>
      </c>
      <c r="P1030" s="659" t="s">
        <v>206</v>
      </c>
      <c r="Q1030" s="400"/>
      <c r="R1030" s="401"/>
      <c r="S1030" s="400"/>
      <c r="T1030" s="401"/>
      <c r="U1030" s="400"/>
      <c r="V1030" s="401"/>
      <c r="W1030" s="400"/>
      <c r="X1030" s="401"/>
      <c r="Y1030" s="400"/>
      <c r="Z1030" s="401"/>
      <c r="AA1030" s="400"/>
      <c r="AB1030" s="401"/>
      <c r="AC1030" s="400"/>
      <c r="AD1030" s="401"/>
      <c r="AE1030" s="400"/>
      <c r="AF1030" s="401"/>
      <c r="AG1030" s="400"/>
      <c r="AH1030" s="401"/>
      <c r="AI1030" s="400"/>
      <c r="AJ1030" s="401"/>
      <c r="AK1030" s="400"/>
      <c r="AL1030" s="401"/>
      <c r="AM1030" s="400"/>
      <c r="AN1030" s="401"/>
      <c r="AO1030" s="400"/>
      <c r="AP1030" s="401"/>
      <c r="AQ1030" s="400"/>
      <c r="AR1030" s="401"/>
      <c r="AS1030" s="400"/>
      <c r="AT1030" s="401"/>
      <c r="AU1030" s="400"/>
      <c r="AV1030" s="401"/>
      <c r="AW1030" s="400"/>
      <c r="AX1030" s="401"/>
      <c r="AY1030" s="400"/>
      <c r="AZ1030" s="401"/>
      <c r="BA1030" s="400"/>
      <c r="BB1030" s="401"/>
      <c r="BC1030" s="400"/>
      <c r="BD1030" s="401"/>
      <c r="BE1030" s="400"/>
      <c r="BF1030" s="401"/>
      <c r="BG1030" s="400"/>
      <c r="BH1030" s="401"/>
      <c r="BI1030" s="400"/>
      <c r="BJ1030" s="401"/>
      <c r="BK1030" s="400"/>
      <c r="BL1030" s="401"/>
      <c r="BM1030" s="400"/>
      <c r="BN1030" s="401"/>
      <c r="BO1030" s="400"/>
      <c r="BP1030" s="401"/>
      <c r="BQ1030" s="400"/>
      <c r="BR1030" s="401"/>
      <c r="BS1030" s="400"/>
      <c r="BT1030" s="401"/>
      <c r="BU1030" s="400"/>
      <c r="BV1030" s="401"/>
      <c r="BW1030" s="400"/>
      <c r="BX1030" s="401"/>
      <c r="BY1030" s="400"/>
      <c r="BZ1030" s="401"/>
      <c r="CA1030" s="400"/>
      <c r="CB1030" s="401"/>
      <c r="CC1030" s="400"/>
      <c r="CD1030" s="401"/>
      <c r="CE1030" s="400"/>
      <c r="CF1030" s="401"/>
      <c r="CG1030" s="400"/>
      <c r="CH1030" s="401"/>
      <c r="CI1030" s="400"/>
      <c r="CJ1030" s="401"/>
      <c r="CK1030" s="400"/>
      <c r="CL1030" s="401"/>
      <c r="CM1030" s="400"/>
      <c r="CN1030" s="401"/>
      <c r="CO1030" s="400"/>
      <c r="CP1030" s="401"/>
      <c r="CQ1030" s="400"/>
      <c r="CR1030" s="401"/>
      <c r="CS1030" s="400"/>
      <c r="CT1030" s="401"/>
      <c r="CU1030" s="400"/>
      <c r="CV1030" s="401"/>
      <c r="CW1030" s="400"/>
      <c r="CX1030" s="401"/>
      <c r="CY1030" s="400"/>
      <c r="CZ1030" s="401"/>
      <c r="DA1030" s="400"/>
      <c r="DB1030" s="401"/>
      <c r="DC1030" s="400"/>
      <c r="DD1030" s="401"/>
      <c r="DE1030" s="400"/>
      <c r="DF1030" s="401"/>
      <c r="DG1030" s="400"/>
      <c r="DH1030" s="401"/>
      <c r="DI1030" s="400"/>
      <c r="DJ1030" s="401"/>
      <c r="DK1030" s="400"/>
      <c r="DL1030" s="401"/>
      <c r="DM1030" s="400"/>
      <c r="DN1030" s="401"/>
      <c r="DO1030" s="400"/>
      <c r="DP1030" s="401"/>
      <c r="DQ1030" s="400"/>
      <c r="DR1030" s="401"/>
      <c r="DS1030" s="400"/>
      <c r="DT1030" s="401"/>
      <c r="DU1030" s="400"/>
      <c r="DV1030" s="401"/>
      <c r="DW1030" s="400"/>
      <c r="DX1030" s="401"/>
      <c r="DY1030" s="400"/>
      <c r="DZ1030" s="401"/>
      <c r="EA1030" s="400"/>
      <c r="EB1030" s="401"/>
      <c r="EC1030" s="400"/>
      <c r="ED1030" s="401"/>
      <c r="EE1030" s="400"/>
      <c r="EF1030" s="401"/>
      <c r="EG1030" s="400"/>
      <c r="EH1030" s="401"/>
      <c r="EI1030" s="400"/>
      <c r="EJ1030" s="447"/>
      <c r="EK1030" s="512"/>
      <c r="EL1030" s="515"/>
      <c r="EM1030" s="450"/>
      <c r="EN1030" s="348"/>
      <c r="EO1030" s="348"/>
      <c r="EP1030" s="179">
        <f t="shared" si="1102"/>
        <v>0</v>
      </c>
      <c r="EQ1030" s="179">
        <f t="shared" si="1103"/>
        <v>0</v>
      </c>
      <c r="ER1030" s="179">
        <f t="shared" si="1104"/>
        <v>0</v>
      </c>
      <c r="ES1030" s="179">
        <f t="shared" si="1105"/>
        <v>0</v>
      </c>
      <c r="ET1030" s="179">
        <f t="shared" si="1106"/>
        <v>0</v>
      </c>
      <c r="EU1030" s="179">
        <f t="shared" si="1107"/>
        <v>0</v>
      </c>
      <c r="EV1030" s="172">
        <f t="shared" si="1108"/>
        <v>0</v>
      </c>
      <c r="EW1030" s="253"/>
      <c r="EX1030" s="254">
        <v>0</v>
      </c>
      <c r="EY1030" s="180">
        <v>0</v>
      </c>
      <c r="EZ1030" s="255">
        <v>0</v>
      </c>
      <c r="FA1030" s="255">
        <v>0</v>
      </c>
      <c r="FB1030" s="180">
        <f>SUM(FF1030:GI1030)/2</f>
        <v>0</v>
      </c>
      <c r="FC1030" s="256">
        <f>N1030*km*'VALORES TABELA'!$B$13</f>
        <v>0</v>
      </c>
      <c r="FD1030" s="250">
        <f t="shared" si="1166"/>
        <v>0</v>
      </c>
      <c r="FE1030" s="257"/>
      <c r="FF1030" s="181">
        <f>((Q1030+S1030)*Percapita)+((R1030+T1030)*Cadeirante)</f>
        <v>0</v>
      </c>
      <c r="FG1030" s="181">
        <f>((U1030+W1030)*Percapita/30*FG$4)+((V1030+X1030)*Cadeirante/30*FG$4)</f>
        <v>0</v>
      </c>
      <c r="FH1030" s="181">
        <f>((Y1030+AA1030)*Percapita/30*FH$4)+((Z1030+AB1030)*Cadeirante/30*FH$4)</f>
        <v>0</v>
      </c>
      <c r="FI1030" s="181">
        <f>((AC1030+AE1030)*Percapita/30*FI$4)+((AD1030+AF1030)*Cadeirante/30*FI$4)</f>
        <v>0</v>
      </c>
      <c r="FJ1030" s="181">
        <f>((AG1030+AI1030)*Percapita/30*FJ$4)+((AH1030+AJ1030)*Cadeirante/30*FJ$4)</f>
        <v>0</v>
      </c>
      <c r="FK1030" s="181">
        <f>((AK1030+AM1030)*Percapita/30*FK$4)+((AL1030+AN1030)*Cadeirante/30*FK$4)</f>
        <v>0</v>
      </c>
      <c r="FL1030" s="181">
        <f>((AO1030+AQ1030)*Percapita/30*FL$4)+((AP1030+AR1030)*Cadeirante/30*FL$4)</f>
        <v>0</v>
      </c>
      <c r="FM1030" s="181">
        <f>((AS1030+AU1030)*Percapita/30*FM$4)+((AT1030+AV1030)*Cadeirante/30*FM$4)</f>
        <v>0</v>
      </c>
      <c r="FN1030" s="181">
        <f>((AW1030+AY1030)*Percapita/30*FN$4)+((AX1030+AZ1030)*Cadeirante/30*FN$4)</f>
        <v>0</v>
      </c>
      <c r="FO1030" s="181">
        <f>((BA1030+BC1030)*Percapita/30*FO$4)+((BB1030+BD1030)*Cadeirante/30*FO$4)</f>
        <v>0</v>
      </c>
      <c r="FP1030" s="181">
        <f>((BE1030+BG1030)*Percapita/30*FP$4)+((BF1030+BH1030)*Cadeirante/30*FP$4)</f>
        <v>0</v>
      </c>
      <c r="FQ1030" s="181">
        <f>((BI1030+BK1030)*Percapita/30*FQ$4)+((BJ1030+BL1030)*Cadeirante/30*FQ$4)</f>
        <v>0</v>
      </c>
      <c r="FR1030" s="181">
        <f>((BM1030+BO1030)*Percapita/30*FR$4)+((BN1030+BP1030)*Cadeirante/30*FR$4)</f>
        <v>0</v>
      </c>
      <c r="FS1030" s="181">
        <f>((BQ1030+BS1030)*Percapita/30*FS$4)+((BR1030+BT1030)*Cadeirante/30*FS$4)</f>
        <v>0</v>
      </c>
      <c r="FT1030" s="181">
        <f>((BU1030+BW1030)*Percapita/30*FT$4)+((BV1030+BX1030)*Cadeirante/30*FT$4)</f>
        <v>0</v>
      </c>
      <c r="FU1030" s="181">
        <f>((BY1030+CA1030)*Percapita/30*FU$4)+((BZ1030+CB1030)*Cadeirante/30*FU$4)</f>
        <v>0</v>
      </c>
      <c r="FV1030" s="181">
        <f>((CC1030+CE1030)*Percapita/30*FV$4)+((CD1030+CF1030)*Cadeirante/30*FV$4)</f>
        <v>0</v>
      </c>
      <c r="FW1030" s="181">
        <f>((CG1030+CI1030)*Percapita/30*FW$4)+((CI1030+CK1030)*Cadeirante/30*FW$4)</f>
        <v>0</v>
      </c>
      <c r="FX1030" s="181">
        <f>((CK1030+CM1030)*Percapita/30*FX$4)+((CL1030+CN1030)*Cadeirante/30*FX$4)</f>
        <v>0</v>
      </c>
      <c r="FY1030" s="181">
        <f>((CO1030+CQ1030)*Percapita/30*FY$4)+((CP1030+CR1030)*Cadeirante/30*FY$4)</f>
        <v>0</v>
      </c>
      <c r="FZ1030" s="181">
        <f>((CS1030+CU1030)*Percapita/30*FZ$4)+((CT1030+CV1030)*Cadeirante/30*FZ$4)</f>
        <v>0</v>
      </c>
      <c r="GA1030" s="181">
        <f>((CW1030+CY1030)*Percapita/30*GA$4)+((CX1030+CZ1030)*Cadeirante/30*GA$4)</f>
        <v>0</v>
      </c>
      <c r="GB1030" s="181">
        <f>((DA1030+DC1030)*Percapita/30*GB$4)+((DB1030+DD1030)*Cadeirante/30*GB$4)</f>
        <v>0</v>
      </c>
      <c r="GC1030" s="181">
        <f>((DE1030+DG1030)*Percapita/30*GC$4)+((DF1030+DH1030)*Cadeirante/30*GC$4)</f>
        <v>0</v>
      </c>
      <c r="GD1030" s="181">
        <f>((DI1030+DK1030)*Percapita/30*GD$4)+((DJ1030+DL1030)*Cadeirante/30*GD$4)</f>
        <v>0</v>
      </c>
      <c r="GE1030" s="181">
        <f>((DM1030+DO1030)*Percapita/30*GE$4)+((DN1030+DP1030)*Cadeirante/30*GE$4)</f>
        <v>0</v>
      </c>
      <c r="GF1030" s="181">
        <f>((DQ1030+DS1030)*Percapita/30*GF$4)+((DR1030+DT1030)*Cadeirante/30*GF$4)</f>
        <v>0</v>
      </c>
      <c r="GG1030" s="181">
        <f>((DU1030+DW1030)*Percapita/30*GG$4)+((DV1030+DX1030)*Cadeirante/30*GG$4)</f>
        <v>0</v>
      </c>
      <c r="GH1030" s="181">
        <f>((DY1030+EA1030)*Percapita/30*GH$4)+((DZ1030+EB1030)*Cadeirante/30*GH$4)</f>
        <v>0</v>
      </c>
      <c r="GI1030" s="181">
        <f>((EC1030+EE1030)*Percapita/30*GI$4)+((ED1030+EF1030)*Cadeirante/30*GI$4)</f>
        <v>0</v>
      </c>
      <c r="GJ1030" s="181">
        <f>((EG1030+EI1030)*Percapita)+((EH1030+EJ1030)*Cadeirante)</f>
        <v>0</v>
      </c>
      <c r="GK1030" s="258"/>
      <c r="GL1030" s="103">
        <f t="shared" si="1110"/>
        <v>0</v>
      </c>
      <c r="GM1030" s="124"/>
      <c r="GN1030" s="182"/>
      <c r="GO1030" s="182"/>
      <c r="GP1030" s="182"/>
      <c r="GQ1030" s="182"/>
      <c r="GR1030" s="182"/>
      <c r="GS1030" s="182"/>
      <c r="GT1030" s="182"/>
      <c r="GU1030" s="182"/>
      <c r="GV1030" s="182"/>
      <c r="GW1030" s="182"/>
      <c r="GX1030" s="182"/>
      <c r="GY1030" s="182"/>
      <c r="GZ1030" s="182"/>
      <c r="HA1030" s="182"/>
      <c r="HB1030" s="182"/>
      <c r="HC1030" s="182"/>
      <c r="HD1030" s="182"/>
      <c r="HE1030" s="182"/>
      <c r="HF1030" s="182"/>
      <c r="HG1030" s="182"/>
      <c r="HH1030" s="182"/>
      <c r="HI1030" s="182"/>
      <c r="HJ1030" s="182"/>
      <c r="HK1030" s="182"/>
      <c r="HL1030" s="182"/>
      <c r="HM1030" s="182"/>
      <c r="HN1030" s="182"/>
      <c r="HO1030" s="182"/>
      <c r="HP1030" s="259"/>
      <c r="HQ1030" s="64"/>
      <c r="HW1030" s="257"/>
      <c r="HY1030" s="280">
        <f t="shared" si="1167"/>
        <v>0</v>
      </c>
      <c r="HZ1030" s="280">
        <f t="shared" si="1168"/>
        <v>0</v>
      </c>
      <c r="IA1030" s="280">
        <f t="shared" si="1169"/>
        <v>0</v>
      </c>
    </row>
    <row r="1031" spans="1:237" s="106" customFormat="1" ht="22.5" customHeight="1" x14ac:dyDescent="0.25">
      <c r="A1031" t="s">
        <v>4098</v>
      </c>
      <c r="B1031" s="522" t="s">
        <v>4099</v>
      </c>
      <c r="C1031" s="523">
        <v>3</v>
      </c>
      <c r="D1031" s="524" t="s">
        <v>4100</v>
      </c>
      <c r="E1031" s="524" t="s">
        <v>4101</v>
      </c>
      <c r="F1031" s="525" t="s">
        <v>3222</v>
      </c>
      <c r="G1031" s="525" t="s">
        <v>3223</v>
      </c>
      <c r="H1031" s="350" t="s">
        <v>205</v>
      </c>
      <c r="I1031" s="351" t="s">
        <v>4102</v>
      </c>
      <c r="J1031" s="409" t="s">
        <v>3257</v>
      </c>
      <c r="K1031" s="410" t="s">
        <v>3228</v>
      </c>
      <c r="L1031" s="329">
        <f>CONTINUA!BV1031</f>
        <v>0</v>
      </c>
      <c r="M1031" s="329">
        <f>CONTINUA!BW1031</f>
        <v>0</v>
      </c>
      <c r="N1031" s="657"/>
      <c r="O1031" s="658" t="s">
        <v>4257</v>
      </c>
      <c r="P1031" s="659" t="s">
        <v>206</v>
      </c>
      <c r="Q1031" s="400"/>
      <c r="R1031" s="401"/>
      <c r="S1031" s="400"/>
      <c r="T1031" s="401"/>
      <c r="U1031" s="400"/>
      <c r="V1031" s="401"/>
      <c r="W1031" s="400"/>
      <c r="X1031" s="401"/>
      <c r="Y1031" s="400"/>
      <c r="Z1031" s="401"/>
      <c r="AA1031" s="400"/>
      <c r="AB1031" s="401"/>
      <c r="AC1031" s="400"/>
      <c r="AD1031" s="401"/>
      <c r="AE1031" s="400"/>
      <c r="AF1031" s="401"/>
      <c r="AG1031" s="400"/>
      <c r="AH1031" s="401"/>
      <c r="AI1031" s="400"/>
      <c r="AJ1031" s="401"/>
      <c r="AK1031" s="400"/>
      <c r="AL1031" s="401"/>
      <c r="AM1031" s="400"/>
      <c r="AN1031" s="401"/>
      <c r="AO1031" s="400"/>
      <c r="AP1031" s="401"/>
      <c r="AQ1031" s="400"/>
      <c r="AR1031" s="401"/>
      <c r="AS1031" s="400"/>
      <c r="AT1031" s="401"/>
      <c r="AU1031" s="400"/>
      <c r="AV1031" s="401"/>
      <c r="AW1031" s="400"/>
      <c r="AX1031" s="401"/>
      <c r="AY1031" s="400"/>
      <c r="AZ1031" s="401"/>
      <c r="BA1031" s="400"/>
      <c r="BB1031" s="401"/>
      <c r="BC1031" s="400"/>
      <c r="BD1031" s="401"/>
      <c r="BE1031" s="400"/>
      <c r="BF1031" s="401"/>
      <c r="BG1031" s="400"/>
      <c r="BH1031" s="401"/>
      <c r="BI1031" s="400"/>
      <c r="BJ1031" s="401"/>
      <c r="BK1031" s="400"/>
      <c r="BL1031" s="401"/>
      <c r="BM1031" s="400"/>
      <c r="BN1031" s="401"/>
      <c r="BO1031" s="400"/>
      <c r="BP1031" s="401"/>
      <c r="BQ1031" s="400"/>
      <c r="BR1031" s="401"/>
      <c r="BS1031" s="400"/>
      <c r="BT1031" s="401"/>
      <c r="BU1031" s="400"/>
      <c r="BV1031" s="401"/>
      <c r="BW1031" s="400"/>
      <c r="BX1031" s="401"/>
      <c r="BY1031" s="400"/>
      <c r="BZ1031" s="401"/>
      <c r="CA1031" s="400"/>
      <c r="CB1031" s="401"/>
      <c r="CC1031" s="400"/>
      <c r="CD1031" s="401"/>
      <c r="CE1031" s="400"/>
      <c r="CF1031" s="401"/>
      <c r="CG1031" s="400"/>
      <c r="CH1031" s="401"/>
      <c r="CI1031" s="400"/>
      <c r="CJ1031" s="401"/>
      <c r="CK1031" s="400"/>
      <c r="CL1031" s="401"/>
      <c r="CM1031" s="400"/>
      <c r="CN1031" s="401"/>
      <c r="CO1031" s="400"/>
      <c r="CP1031" s="401"/>
      <c r="CQ1031" s="400"/>
      <c r="CR1031" s="401"/>
      <c r="CS1031" s="400"/>
      <c r="CT1031" s="401"/>
      <c r="CU1031" s="400"/>
      <c r="CV1031" s="401"/>
      <c r="CW1031" s="400"/>
      <c r="CX1031" s="401"/>
      <c r="CY1031" s="400"/>
      <c r="CZ1031" s="401"/>
      <c r="DA1031" s="400"/>
      <c r="DB1031" s="401"/>
      <c r="DC1031" s="400"/>
      <c r="DD1031" s="401"/>
      <c r="DE1031" s="400"/>
      <c r="DF1031" s="401"/>
      <c r="DG1031" s="400"/>
      <c r="DH1031" s="401"/>
      <c r="DI1031" s="400"/>
      <c r="DJ1031" s="401"/>
      <c r="DK1031" s="400"/>
      <c r="DL1031" s="401"/>
      <c r="DM1031" s="400"/>
      <c r="DN1031" s="401"/>
      <c r="DO1031" s="400"/>
      <c r="DP1031" s="401"/>
      <c r="DQ1031" s="400"/>
      <c r="DR1031" s="401"/>
      <c r="DS1031" s="400"/>
      <c r="DT1031" s="401"/>
      <c r="DU1031" s="400"/>
      <c r="DV1031" s="401"/>
      <c r="DW1031" s="400"/>
      <c r="DX1031" s="401"/>
      <c r="DY1031" s="400"/>
      <c r="DZ1031" s="401"/>
      <c r="EA1031" s="400"/>
      <c r="EB1031" s="401"/>
      <c r="EC1031" s="400"/>
      <c r="ED1031" s="401"/>
      <c r="EE1031" s="400"/>
      <c r="EF1031" s="401"/>
      <c r="EG1031" s="400"/>
      <c r="EH1031" s="401"/>
      <c r="EI1031" s="400"/>
      <c r="EJ1031" s="447"/>
      <c r="EK1031" s="510"/>
      <c r="EL1031" s="513"/>
      <c r="EM1031" s="520"/>
      <c r="EN1031" s="520"/>
      <c r="EO1031" s="520"/>
      <c r="EP1031" s="171">
        <f t="shared" si="1102"/>
        <v>0</v>
      </c>
      <c r="EQ1031" s="171">
        <f t="shared" si="1103"/>
        <v>0</v>
      </c>
      <c r="ER1031" s="171">
        <f t="shared" si="1104"/>
        <v>0</v>
      </c>
      <c r="ES1031" s="171">
        <f t="shared" si="1105"/>
        <v>0</v>
      </c>
      <c r="ET1031" s="171">
        <f t="shared" si="1106"/>
        <v>0</v>
      </c>
      <c r="EU1031" s="171">
        <f t="shared" si="1107"/>
        <v>0</v>
      </c>
      <c r="EV1031" s="172">
        <f t="shared" si="1108"/>
        <v>0</v>
      </c>
      <c r="EW1031" s="367">
        <f>IF(C1031=4,IF(MAX(Q1031:EJ1033)&gt;0,(Especiall/30*(IF(($G1031-$F1031)=($G$5-$F$5),30,IF(DAY($G1031)=31,($G1031-$F1031),($G1031-$F1031)+1)))),0),0)</f>
        <v>0</v>
      </c>
      <c r="EX1031" s="248">
        <f t="shared" ref="EX1031:EX1034" si="1170">FF1031</f>
        <v>11840.5</v>
      </c>
      <c r="EY1031" s="174">
        <f>(L1031*regular)+(M1031*Cadeirantee)</f>
        <v>0</v>
      </c>
      <c r="EZ1031" s="249">
        <f>SUMIF(FG1031:GJ1031,"&gt;0")</f>
        <v>372.68399999999997</v>
      </c>
      <c r="FA1031" s="249">
        <f>SUMIF(FG1031:GJ1031,"&lt;0")+SUMIF(GN1031:HP1031,"&lt;0")</f>
        <v>0</v>
      </c>
      <c r="FB1031" s="174">
        <v>0</v>
      </c>
      <c r="FC1031" s="175">
        <f>N1031*km*'VALORES TABELA'!$B$13</f>
        <v>0</v>
      </c>
      <c r="FD1031" s="250">
        <f>GL1031</f>
        <v>0</v>
      </c>
      <c r="FE1031" s="176">
        <f>(EW1031+EW1032+EW1033+EW1034+EX1031+EX1032+EX1033+EX1034+EY1031+EY1032+EY1033+EY1034+EY1035+EZ1031+EZ1032+EZ1033+EZ1034+FA1031+FA1032+FA1033+FA1034+FC1031+FC1032+FC1033+FC1034+HY1031-HZ1031-IA1031+FD1031+FD1032+FD1033+FD1034+FB1035)</f>
        <v>12213.183999999999</v>
      </c>
      <c r="FF1031" s="177">
        <f>IF(C1031=4,SUM(Q1031+Q1032+Q1033+S1031+S1032+S1033)*Percapita/30*FF$4+(R1031+R1032+R1033+T1031+T1032+T1033)*Cadeirante/30*FF$4,IF(C1031=3,IF(Q1034+S1034=10,Fixo/30*FF$4+(Q1031+Q1032+Q1033+S1031+S1032+S1033)*Percapita/30*FF$4+(R1034+T1034)*Cadeirante/30*FF$4,IF(Q1034+S1034&lt;=9,(Q1034+S1034)*Crechee/30*FF$4)+(R1034+T1034)*Cadeirante/30*FF$4+(Q1031+Q1032+Q1033+S1031+S1032+S1033)*Percapita/30*FF$4)+IF(Q1034+S1034&gt;=11,Fixo/30*FF$4+(Q1034+S1034-10)*Crechee/30*FF$4,0),IF(C1031=2,IF(R1031+R1032+R1033+R1034+T1031+T1032+T1033+T1034=1,Cadeirante/30*FF$4,IF(R1031+R1032+R1033+R1034+T1031+T1032+T1033+T1034=2,Fixo/30*FF$4,IF(R1031+R1032+R1033+R1034+T1031+T1032+T1033+T1034&gt;2,Fixo/30*FF$4+(R1031+R1032+R1033+R1034+T1031+T1032+T1033+T1034-2)*Cadeirante/30*FF$4)))+(Q1031+Q1032+Q1033+S1031+S1032+S1033)*Percapita/30*FF$4+(Q1034+S1034)*Crechee/30*FF$4,IF(C1031=1,IF(Q1031+Q1032+Q1033+R1031+R1032+R1033+S1031+S1032+S1033+T1031+T1032+T1033&lt;=15,(Q1031+Q1032+Q1033+S1031+S1032+S1033)*Percapita/30*FF$4,IF(Q1031+Q1032+Q1033+R1031+R1032+R1033+S1031+S1032+S1033+T1031+T1032+T1033&gt;=16,Fixo/30*FF$4+(Q1031+Q1032+Q1033+R1031+R1032+R1033+S1031+S1032+S1033+T1031+T1032-16)*Percapita/30*FF$4))))))</f>
        <v>11840.5</v>
      </c>
      <c r="FG1031" s="177">
        <f>IF(C1031=4,SUM(U1031+U1032+U1033+W1031+W1032+W1033)*Percapita/30*FG$4+(V1031+V1032+V1033+X1031+X1032+X1033)*Cadeirante/30*FG$4,IF(C1031=3,IF(U1034+W1034=10,Fixo/30*FG$4+(U1031+U1032+U1033+W1031+W1032+W1033)*Percapita/30*FG$4+(V1034+X1034)*Cadeirante/30*FG$4,IF(U1034+W1034&lt;=9,(U1034+W1034)*Crechee/30*FG$4)+(V1034+X1034)*Cadeirante/30*FG$4+(U1031+U1032+U1033+W1031+W1032+W1033)*Percapita/30*FG$4)+IF(U1034+W1034&gt;=11,Fixo/30*FG$4+(U1034+W1034-10)*Crechee/30*FG$4,0),IF(C1031=2,IF(V1031+V1032+V1033+V1034+X1031+X1032+X1033+X1034=1,Cadeirante/30*FG$4,IF(V1031+V1032+V1033+V1034+X1031+X1032+X1033+X1034=2,Fixo/30*FG$4,IF(V1031+V1032+V1033+V1034+X1031+X1032+X1033+X1034&gt;2,Fixo/30*FG$4+(V1031+V1032+V1033+V1034+X1031+X1032+X1033+X1034-2)*Cadeirante/30*FG$4)))+(U1031+U1032+U1033+W1031+W1032+W1033)*Percapita/30*FG$4+(U1034+W1034)*Crechee/30*FG$4,IF(C1031=1,IF(U1031+U1032+U1033+V1031+V1032+V1033+W1031+W1032+W1033+X1031+X1032+X1033&lt;=15,(U1031+U1032+U1033+W1031+W1032+W1033)*Percapita/30*FG$4,IF(U1031+U1032+U1033+V1031+V1032+V1033+W1031+W1032+W1033+X1031+X1032+X1033&gt;=16,Fixo/30*FG$4+(U1031+U1032+U1033+V1031+V1032+V1033+W1031+W1032+W1033+X1031+X1032-16)*Percapita/30*FG$4))))))</f>
        <v>0</v>
      </c>
      <c r="FH1031" s="177">
        <f>IF(C1031=4,SUM(Y1031+Y1032+Y1033+AA1031+AA1032+AA1033)*Percapita/30*FH$4+(Z1031+Z1032+Z1033+AB1031+AB1032+AB1033)*Cadeirante/30*FH$4,IF(C1031=3,IF(Y1034+AA1034=10,Fixo/30*FH$4+(Y1031+Y1032+Y1033+AA1031+AA1032+AA1033)*Percapita/30*FH$4+(Z1034+AB1034)*Cadeirante/30*FH$4,IF(Y1034+AA1034&lt;=9,(Y1034+AA1034)*Crechee/30*FH$4)+(Z1034+AB1034)*Cadeirante/30*FH$4+(Y1031+Y1032+Y1033+AA1031+AA1032+AA1033)*Percapita/30*FH$4)+IF(Y1034+AA1034&gt;=11,Fixo/30*FH$4+(Y1034+AA1034-10)*Crechee/30*FH$4,0),IF(C1031=2,IF(Z1031+Z1032+Z1033+Z1034+AB1031+AB1032+AB1033+AB1034=1,Cadeirante/30*FH$4,IF(Z1031+Z1032+Z1033+Z1034+AB1031+AB1032+AB1033+AB1034=2,Fixo/30*FH$4,IF(Z1031+Z1032+Z1033+Z1034+AB1031+AB1032+AB1033+AB1034&gt;2,Fixo/30*FH$4+(Z1031+Z1032+Z1033+Z1034+AB1031+AB1032+AB1033+AB1034-2)*Cadeirante/30*FH$4)))+(Y1031+Y1032+Y1033+AA1031+AA1032+AA1033)*Percapita/30*FH$4+(Y1034+AA1034)*Crechee/30*FH$4,IF(C1031=1,IF(Y1031+Y1032+Y1033+Z1031+Z1032+Z1033+AA1031+AA1032+AA1033+AB1031+AB1032+AB1033&lt;=15,(Y1031+Y1032+Y1033+AA1031+AA1032+AA1033)*Percapita/30*FH$4,IF(Y1031+Y1032+Y1033+Z1031+Z1032+Z1033+AA1031+AA1032+AA1033+AB1031+AB1032+AB1033&gt;=16,Fixo/30*FH$4+(Y1031+Y1032+Y1033+Z1031+Z1032+Z1033+AA1031+AA1032+AA1033+AB1031+AB1032-16)*Percapita/30*FH$4))))))</f>
        <v>0</v>
      </c>
      <c r="FI1031" s="177">
        <f>IF(C1031=4,SUM(AC1031+AC1032+AC1033+AE1031+AE1032+AE1033)*Percapita/30*FI$4+(AD1031+AD1032+AD1033+AF1031+AF1032+AF1033)*Cadeirante/30*FI$4,IF(C1031=3,IF(AC1034+AE1034=10,Fixo/30*FI$4+(AC1031+AC1032+AC1033+AE1031+AE1032+AE1033)*Percapita/30*FI$4+(AD1034+AF1034)*Cadeirante/30*FI$4,IF(AC1034+AE1034&lt;=9,(AC1034+AE1034)*Crechee/30*FI$4)+(AD1034+AF1034)*Cadeirante/30*FI$4+(AC1031+AC1032+AC1033+AE1031+AE1032+AE1033)*Percapita/30*FI$4)+IF(AC1034+AE1034&gt;=11,Fixo/30*FI$4+(AC1034+AE1034-10)*Crechee/30*FI$4,0),IF(C1031=2,IF(AD1031+AD1032+AD1033+AD1034+AF1031+AF1032+AF1033+AF1034=1,Cadeirante/30*FI$4,IF(AD1031+AD1032+AD1033+AD1034+AF1031+AF1032+AF1033+AF1034=2,Fixo/30*FI$4,IF(AD1031+AD1032+AD1033+AD1034+AF1031+AF1032+AF1033+AF1034&gt;2,Fixo/30*FI$4+(AD1031+AD1032+AD1033+AD1034+AF1031+AF1032+AF1033+AF1034-2)*Cadeirante/30*FI$4)))+(AC1031+AC1032+AC1033+AE1031+AE1032+AE1033)*Percapita/30*FI$4+(AC1034+AE1034)*Crechee/30*FI$4,IF(C1031=1,IF(AC1031+AC1032+AC1033+AD1031+AD1032+AD1033+AE1031+AE1032+AE1033+AF1031+AF1032+AF1033&lt;=15,(AC1031+AC1032+AC1033+AE1031+AE1032+AE1033)*Percapita/30*FI$4,IF(AC1031+AC1032+AC1033+AD1031+AD1032+AD1033+AE1031+AE1032+AE1033+AF1031+AF1032+AF1033&gt;=16,Fixo/30*FI$4+(AC1031+AC1032+AC1033+AD1031+AD1032+AD1033+AE1031+AE1032+AE1033+AF1031+AF1032-16)*Percapita/30*FI$4))))))</f>
        <v>0</v>
      </c>
      <c r="FJ1031" s="177">
        <f>IF(C1031=4,SUM(AG1031+AG1032+AG1033+AI1031+AI1032+AI1033)*Percapita/30*FJ$4+(AH1031+AH1032+AH1033+AJ1031+AJ1032+AJ1033)*Cadeirante/30*FJ$4,IF(C1031=3,IF(AG1034+AI1034=10,Fixo/30*FJ$4+(AG1031+AG1032+AG1033+AI1031+AI1032+AI1033)*Percapita/30*FJ$4+(AH1034+AJ1034)*Cadeirante/30*FJ$4,IF(AG1034+AI1034&lt;=9,(AG1034+AI1034)*Crechee/30*FJ$4)+(AH1034+AJ1034)*Cadeirante/30*FJ$4+(AG1031+AG1032+AG1033+AI1031+AI1032+AI1033)*Percapita/30*FJ$4)+IF(AG1034+AI1034&gt;=11,Fixo/30*FJ$4+(AG1034+AI1034-10)*Crechee/30*FJ$4,0),IF(C1031=2,IF(AH1031+AH1032+AH1033+AH1034+AJ1031+AJ1032+AJ1033+AJ1034=1,Cadeirante/30*FJ$4,IF(AH1031+AH1032+AH1033+AH1034+AJ1031+AJ1032+AJ1033+AJ1034=2,Fixo/30*FJ$4,IF(AH1031+AH1032+AH1033+AH1034+AJ1031+AJ1032+AJ1033+AJ1034&gt;2,Fixo/30*FJ$4+(AH1031+AH1032+AH1033+AH1034+AJ1031+AJ1032+AJ1033+AJ1034-2)*Cadeirante/30*FJ$4)))+(AG1031+AG1032+AG1033+AI1031+AI1032+AI1033)*Percapita/30*FJ$4+(AG1034+AI1034)*Crechee/30*FJ$4,IF(C1031=1,IF(AG1031+AG1032+AG1033+AH1031+AH1032+AH1033+AI1031+AI1032+AI1033+AJ1031+AJ1032+AJ1033&lt;=15,(AG1031+AG1032+AG1033+AI1031+AI1032+AI1033)*Percapita/30*FJ$4,IF(AG1031+AG1032+AG1033+AH1031+AH1032+AH1033+AI1031+AI1032+AI1033+AJ1031+AJ1032+AJ1033&gt;=16,Fixo/30*FJ$4+(AG1031+AG1032+AG1033+AH1031+AH1032+AH1033+AI1031+AI1032+AI1033+AJ1031+AJ1032-16)*Percapita/30*FJ$4))))))</f>
        <v>0</v>
      </c>
      <c r="FK1031" s="177">
        <f>IF(C1031=4,SUM(AK1031+AK1032+AK1033+AM1031+AM1032+AM1033)*Percapita/30*FK$4+(AL1031+AL1032+AL1033+AN1031+AN1032+AN1033)*Cadeirante/30*FK$4,IF(C1031=3,IF(AK1034+AM1034=10,Fixo/30*FK$4+(AK1031+AK1032+AK1033+AM1031+AM1032+AM1033)*Percapita/30*FK$4+(AL1034+AN1034)*Cadeirante/30*FK$4,IF(AK1034+AM1034&lt;=9,(AK1034+AM1034)*Crechee/30*FK$4)+(AL1034+AN1034)*Cadeirante/30*FK$4+(AK1031+AK1032+AK1033+AM1031+AM1032+AM1033)*Percapita/30*FK$4)+IF(AK1034+AM1034&gt;=11,Fixo/30*FK$4+(AK1034+AM1034-10)*Crechee/30*FK$4,0),IF(C1031=2,IF(AL1031+AL1032+AL1033+AL1034+AN1031+AN1032+AN1033+AN1034=1,Cadeirante/30*FK$4,IF(AL1031+AL1032+AL1033+AL1034+AN1031+AN1032+AN1033+AN1034=2,Fixo/30*FK$4,IF(AL1031+AL1032+AL1033+AL1034+AN1031+AN1032+AN1033+AN1034&gt;2,Fixo/30*FK$4+(AL1031+AL1032+AL1033+AL1034+AN1031+AN1032+AN1033+AN1034-2)*Cadeirante/30*FK$4)))+(AK1031+AK1032+AK1033+AM1031+AM1032+AM1033)*Percapita/30*FK$4+(AK1034+AM1034)*Crechee/30*FK$4,IF(C1031=1,IF(AK1031+AK1032+AK1033+AL1031+AL1032+AL1033+AM1031+AM1032+AM1033+AN1031+AN1032+AN1033&lt;=15,(AK1031+AK1032+AK1033+AM1031+AM1032+AM1033)*Percapita/30*FK$4,IF(AK1031+AK1032+AK1033+AL1031+AL1032+AL1033+AM1031+AM1032+AM1033+AN1031+AN1032+AN1033&gt;=16,Fixo/30*FK$4+(AK1031+AK1032+AK1033+AL1031+AL1032+AL1033+AM1031+AM1032+AM1033+AN1031+AN1032-16)*Percapita/30*FK$4))))))</f>
        <v>0</v>
      </c>
      <c r="FL1031" s="177">
        <f>IF(C1031=4,SUM(AO1031+AO1032+AO1033+AQ1031+AQ1032+AQ1033)*Percapita/30*FL$4+(AP1031+AP1032+AP1033+AR1031+AR1032+AR1033)*Cadeirante/30*FL$4,IF(C1031=3,IF(AO1034+AQ1034=10,Fixo/30*FL$4+(AO1031+AO1032+AO1033+AQ1031+AQ1032+AQ1033)*Percapita/30*FL$4+(AP1034+AR1034)*Cadeirante/30*FL$4,IF(AO1034+AQ1034&lt;=9,(AO1034+AQ1034)*Crechee/30*FL$4)+(AP1034+AR1034)*Cadeirante/30*FL$4+(AO1031+AO1032+AO1033+AQ1031+AQ1032+AQ1033)*Percapita/30*FL$4)+IF(AO1034+AQ1034&gt;=11,Fixo/30*FL$4+(AO1034+AQ1034-10)*Crechee/30*FL$4,0),IF(C1031=2,IF(AP1031+AP1032+AP1033+AP1034+AR1031+AR1032+AR1033+AR1034=1,Cadeirante/30*FL$4,IF(AP1031+AP1032+AP1033+AP1034+AR1031+AR1032+AR1033+AR1034=2,Fixo/30*FL$4,IF(AP1031+AP1032+AP1033+AP1034+AR1031+AR1032+AR1033+AR1034&gt;2,Fixo/30*FL$4+(AP1031+AP1032+AP1033+AP1034+AR1031+AR1032+AR1033+AR1034-2)*Cadeirante/30*FL$4)))+(AO1031+AO1032+AO1033+AQ1031+AQ1032+AQ1033)*Percapita/30*FL$4+(AO1034+AQ1034)*Crechee/30*FL$4,IF(C1031=1,IF(AO1031+AO1032+AO1033+AP1031+AP1032+AP1033+AQ1031+AQ1032+AQ1033+AR1031+AR1032+AR1033&lt;=15,(AO1031+AO1032+AO1033+AQ1031+AQ1032+AQ1033)*Percapita/30*FL$4,IF(AO1031+AO1032+AO1033+AP1031+AP1032+AP1033+AQ1031+AQ1032+AQ1033+AR1031+AR1032+AR1033&gt;=16,Fixo/30*FL$4+(AO1031+AO1032+AO1033+AP1031+AP1032+AP1033+AQ1031+AQ1032+AQ1033+AR1031+AR1032-16)*Percapita/30*FL$4))))))</f>
        <v>0</v>
      </c>
      <c r="FM1031" s="177">
        <f>IF(C1031=4,SUM(AS1031+AS1032+AS1033+AU1031+AU1032+AU1033)*Percapita/30*FM$4+(AT1031+AT1032+AT1033+AV1031+AV1032+AV1033)*Cadeirante/30*FM$4,IF(C1031=3,IF(AS1034+AU1034=10,Fixo/30*FM$4+(AS1031+AS1032+AS1033+AU1031+AU1032+AU1033)*Percapita/30*FM$4+(AT1034+AV1034)*Cadeirante/30*FM$4,IF(AS1034+AU1034&lt;=9,(AS1034+AU1034)*Crechee/30*FM$4)+(AT1034+AV1034)*Cadeirante/30*FM$4+(AS1031+AS1032+AS1033+AU1031+AU1032+AU1033)*Percapita/30*FM$4)+IF(AS1034+AU1034&gt;=11,Fixo/30*FM$4+(AS1034+AU1034-10)*Crechee/30*FM$4,0),IF(C1031=2,IF(AT1031+AT1032+AT1033+AT1034+AV1031+AV1032+AV1033+AV1034=1,Cadeirante/30*FM$4,IF(AT1031+AT1032+AT1033+AT1034+AV1031+AV1032+AV1033+AV1034=2,Fixo/30*FM$4,IF(AT1031+AT1032+AT1033+AT1034+AV1031+AV1032+AV1033+AV1034&gt;2,Fixo/30*FM$4+(AT1031+AT1032+AT1033+AT1034+AV1031+AV1032+AV1033+AV1034-2)*Cadeirante/30*FM$4)))+(AS1031+AS1032+AS1033+AU1031+AU1032+AU1033)*Percapita/30*FM$4+(AS1034+AU1034)*Crechee/30*FM$4,IF(C1031=1,IF(AS1031+AS1032+AS1033+AT1031+AT1032+AT1033+AU1031+AU1032+AU1033+AV1031+AV1032+AV1033&lt;=15,(AS1031+AS1032+AS1033+AU1031+AU1032+AU1033)*Percapita/30*FM$4,IF(AS1031+AS1032+AS1033+AT1031+AT1032+AT1033+AU1031+AU1032+AU1033+AV1031+AV1032+AV1033&gt;=16,Fixo/30*FM$4+(AS1031+AS1032+AS1033+AT1031+AT1032+AT1033+AU1031+AU1032+AU1033+AV1031+AV1032-16)*Percapita/30*FM$4))))))</f>
        <v>0</v>
      </c>
      <c r="FN1031" s="177">
        <f>IF(C1031=4,SUM(AW1031+AW1032+AW1033+AY1031+AY1032+AY1033)*Percapita/30*FN$4+(AX1031+AX1032+AX1033+AZ1031+AZ1032+AZ1033)*Cadeirante/30*FN$4,IF(C1031=3,IF(AW1034+AY1034=10,Fixo/30*FN$4+(AW1031+AW1032+AW1033+AY1031+AY1032+AY1033)*Percapita/30*FN$4+(AX1034+AZ1034)*Cadeirante/30*FN$4,IF(AW1034+AY1034&lt;=9,(AW1034+AY1034)*Crechee/30*FN$4)+(AX1034+AZ1034)*Cadeirante/30*FN$4+(AW1031+AW1032+AW1033+AY1031+AY1032+AY1033)*Percapita/30*FN$4)+IF(AW1034+AY1034&gt;=11,Fixo/30*FN$4+(AW1034+AY1034-10)*Crechee/30*FN$4,0),IF(C1031=2,IF(AX1031+AX1032+AX1033+AX1034+AZ1031+AZ1032+AZ1033+AZ1034=1,Cadeirante/30*FN$4,IF(AX1031+AX1032+AX1033+AX1034+AZ1031+AZ1032+AZ1033+AZ1034=2,Fixo/30*FN$4,IF(AX1031+AX1032+AX1033+AX1034+AZ1031+AZ1032+AZ1033+AZ1034&gt;2,Fixo/30*FN$4+(AX1031+AX1032+AX1033+AX1034+AZ1031+AZ1032+AZ1033+AZ1034-2)*Cadeirante/30*FN$4)))+(AW1031+AW1032+AW1033+AY1031+AY1032+AY1033)*Percapita/30*FN$4+(AW1034+AY1034)*Crechee/30*FN$4,IF(C1031=1,IF(AW1031+AW1032+AW1033+AX1031+AX1032+AX1033+AY1031+AY1032+AY1033+AZ1031+AZ1032+AZ1033&lt;=15,(AW1031+AW1032+AW1033+AY1031+AY1032+AY1033)*Percapita/30*FN$4,IF(AW1031+AW1032+AW1033+AX1031+AX1032+AX1033+AY1031+AY1032+AY1033+AZ1031+AZ1032+AZ1033&gt;=16,Fixo/30*FN$4+(AW1031+AW1032+AW1033+AX1031+AX1032+AX1033+AY1031+AY1032+AY1033+AZ1031+AZ1032-16)*Percapita/30*FN$4))))))</f>
        <v>0</v>
      </c>
      <c r="FO1031" s="177">
        <f>IF(C1031=4,SUM(BA1031+BA1032+BA1033+BC1031+BC1032+BC1033)*Percapita/30*FO$4+(BB1031+BB1032+BB1033+BD1031+BD1032+BD1033)*Cadeirante/30*FO$4,IF(C1031=3,IF(BA1034+BC1034=10,Fixo/30*FO$4+(BA1031+BA1032+BA1033+BC1031+BC1032+BC1033)*Percapita/30*FO$4+(BB1034+BD1034)*Cadeirante/30*FO$4,IF(BA1034+BC1034&lt;=9,(BA1034+BC1034)*Crechee/30*FO$4)+(BB1034+BD1034)*Cadeirante/30*FO$4+(BA1031+BA1032+BA1033+BC1031+BC1032+BC1033)*Percapita/30*FO$4)+IF(BA1034+BC1034&gt;=11,Fixo/30*FO$4+(BA1034+BC1034-10)*Crechee/30*FO$4,0),IF(C1031=2,IF(BB1031+BB1032+BB1033+BB1034+BD1031+BD1032+BD1033+BD1034=1,Cadeirante/30*FO$4,IF(BB1031+BB1032+BB1033+BB1034+BD1031+BD1032+BD1033+BD1034=2,Fixo/30*FO$4,IF(BB1031+BB1032+BB1033+BB1034+BD1031+BD1032+BD1033+BD1034&gt;2,Fixo/30*FO$4+(BB1031+BB1032+BB1033+BB1034+BD1031+BD1032+BD1033+BD1034-2)*Cadeirante/30*FO$4)))+(BA1031+BA1032+BA1033+BC1031+BC1032+BC1033)*Percapita/30*FO$4+(BA1034+BC1034)*Crechee/30*FO$4,IF(C1031=1,IF(BA1031+BA1032+BA1033+BB1031+BB1032+BB1033+BC1031+BC1032+BC1033+BD1031+BD1032+BD1033&lt;=15,(BA1031+BA1032+BA1033+BC1031+BC1032+BC1033)*Percapita/30*FO$4,IF(BA1031+BA1032+BA1033+BB1031+BB1032+BB1033+BC1031+BC1032+BC1033+BD1031+BD1032+BD1033&gt;=16,Fixo/30*FO$4+(BA1031+BA1032+BA1033+BB1031+BB1032+BB1033+BC1031+BC1032+BC1033+BD1031+BD1032-16)*Percapita/30*FO$4))))))</f>
        <v>0</v>
      </c>
      <c r="FP1031" s="177">
        <f>IF(C1031=4,SUM(BE1031+BE1032+BE1033+BG1031+BG1032+BG1033)*Percapita/30*FP$4+(BF1031+BF1032+BF1033+BH1031+BH1032+BH1033)*Cadeirante/30*FP$4,IF(C1031=3,IF(BE1034+BG1034=10,Fixo/30*FP$4+(BE1031+BE1032+BE1033+BG1031+BG1032+BG1033)*Percapita/30*FP$4+(BF1034+BH1034)*Cadeirante/30*FP$4,IF(BE1034+BG1034&lt;=9,(BE1034+BG1034)*Crechee/30*FP$4)+(BF1034+BH1034)*Cadeirante/30*FP$4+(BE1031+BE1032+BE1033+BG1031+BG1032+BG1033)*Percapita/30*FP$4)+IF(BE1034+BG1034&gt;=11,Fixo/30*FP$4+(BE1034+BG1034-10)*Crechee/30*FP$4,0),IF(C1031=2,IF(BF1031+BF1032+BF1033+BF1034+BH1031+BH1032+BH1033+BH1034=1,Cadeirante/30*FP$4,IF(BF1031+BF1032+BF1033+BF1034+BH1031+BH1032+BH1033+BH1034=2,Fixo/30*FP$4,IF(BF1031+BF1032+BF1033+BF1034+BH1031+BH1032+BH1033+BH1034&gt;2,Fixo/30*FP$4+(BF1031+BF1032+BF1033+BF1034+BH1031+BH1032+BH1033+BH1034-2)*Cadeirante/30*FP$4)))+(BE1031+BE1032+BE1033+BG1031+BG1032+BG1033)*Percapita/30*FP$4+(BE1034+BG1034)*Crechee/30*FP$4,IF(C1031=1,IF(BE1031+BE1032+BE1033+BF1031+BF1032+BF1033+BG1031+BG1032+BG1033+BH1031+BH1032+BH1033&lt;=15,(BE1031+BE1032+BE1033+BG1031+BG1032+BG1033)*Percapita/30*FP$4,IF(BE1031+BE1032+BE1033+BF1031+BF1032+BF1033+BG1031+BG1032+BG1033+BH1031+BH1032+BH1033&gt;=16,Fixo/30*FP$4+(BE1031+BE1032+BE1033+BF1031+BF1032+BF1033+BG1031+BG1032+BG1033+BH1031+BH1032-16)*Percapita/30*FP$4))))))</f>
        <v>0</v>
      </c>
      <c r="FQ1031" s="177">
        <f>IF(C1031=4,SUM(BI1031+BI1032+BI1033+BK1031+BK1032+BK1033)*Percapita/30*FQ$4+(BJ1031+BJ1032+BJ1033+BL1031+BL1032+BL1033)*Cadeirante/30*FQ$4,IF(C1031=3,IF(BI1034+BK1034=10,Fixo/30*FQ$4+(BI1031+BI1032+BI1033+BK1031+BK1032+BK1033)*Percapita/30*FQ$4+(BJ1034+BL1034)*Cadeirante/30*FQ$4,IF(BI1034+BK1034&lt;=9,(BI1034+BK1034)*Crechee/30*FQ$4)+(BJ1034+BL1034)*Cadeirante/30*FQ$4+(BI1031+BI1032+BI1033+BK1031+BK1032+BK1033)*Percapita/30*FQ$4)+IF(BI1034+BK1034&gt;=11,Fixo/30*FQ$4+(BI1034+BK1034-10)*Crechee/30*FQ$4,0),IF(C1031=2,IF(BJ1031+BJ1032+BJ1033+BJ1034+BL1031+BL1032+BL1033+BL1034=1,Cadeirante/30*FQ$4,IF(BJ1031+BJ1032+BJ1033+BJ1034+BL1031+BL1032+BL1033+BL1034=2,Fixo/30*FQ$4,IF(BJ1031+BJ1032+BJ1033+BJ1034+BL1031+BL1032+BL1033+BL1034&gt;2,Fixo/30*FQ$4+(BJ1031+BJ1032+BJ1033+BJ1034+BL1031+BL1032+BL1033+BL1034-2)*Cadeirante/30*FQ$4)))+(BI1031+BI1032+BI1033+BK1031+BK1032+BK1033)*Percapita/30*FQ$4+(BI1034+BK1034)*Crechee/30*FQ$4,IF(C1031=1,IF(BI1031+BI1032+BI1033+BJ1031+BJ1032+BJ1033+BK1031+BK1032+BK1033+BL1031+BL1032+BL1033&lt;=15,(BI1031+BI1032+BI1033+BK1031+BK1032+BK1033)*Percapita/30*FQ$4,IF(BI1031+BI1032+BI1033+BJ1031+BJ1032+BJ1033+BK1031+BK1032+BK1033+BL1031+BL1032+BL1033&gt;=16,Fixo/30*FQ$4+(BI1031+BI1032+BI1033+BJ1031+BJ1032+BJ1033+BK1031+BK1032+BK1033+BL1031+BL1032-16)*Percapita/30*FQ$4))))))</f>
        <v>0</v>
      </c>
      <c r="FR1031" s="177">
        <f>IF(C1031=4,SUM(BM1031+BM1032+BM1033+BO1031+BO1032+BO1033)*Percapita/30*FR$4+(BN1031+BN1032+BN1033+BP1031+BP1032+BP1033)*Cadeirante/30*FR$4,IF(C1031=3,IF(BM1034+BO1034=10,Fixo/30*FR$4+(BM1031+BM1032+BM1033+BO1031+BO1032+BO1033)*Percapita/30*FR$4+(BN1034+BP1034)*Cadeirante/30*FR$4,IF(BM1034+BO1034&lt;=9,(BM1034+BO1034)*Crechee/30*FR$4)+(BN1034+BP1034)*Cadeirante/30*FR$4+(BM1031+BM1032+BM1033+BO1031+BO1032+BO1033)*Percapita/30*FR$4)+IF(BM1034+BO1034&gt;=11,Fixo/30*FR$4+(BM1034+BO1034-10)*Crechee/30*FR$4,0),IF(C1031=2,IF(BN1031+BN1032+BN1033+BN1034+BP1031+BP1032+BP1033+BP1034=1,Cadeirante/30*FR$4,IF(BN1031+BN1032+BN1033+BN1034+BP1031+BP1032+BP1033+BP1034=2,Fixo/30*FR$4,IF(BN1031+BN1032+BN1033+BN1034+BP1031+BP1032+BP1033+BP1034&gt;2,Fixo/30*FR$4+(BN1031+BN1032+BN1033+BN1034+BP1031+BP1032+BP1033+BP1034-2)*Cadeirante/30*FR$4)))+(BM1031+BM1032+BM1033+BO1031+BO1032+BO1033)*Percapita/30*FR$4+(BM1034+BO1034)*Crechee/30*FR$4,IF(C1031=1,IF(BM1031+BM1032+BM1033+BN1031+BN1032+BN1033+BO1031+BO1032+BO1033+BP1031+BP1032+BP1033&lt;=15,(BM1031+BM1032+BM1033+BO1031+BO1032+BO1033)*Percapita/30*FR$4,IF(BM1031+BM1032+BM1033+BN1031+BN1032+BN1033+BO1031+BO1032+BO1033+BP1031+BP1032+BP1033&gt;=16,Fixo/30*FR$4+(BM1031+BM1032+BM1033+BN1031+BN1032+BN1033+BO1031+BO1032+BO1033+BP1031+BP1032-16)*Percapita/30*FR$4))))))</f>
        <v>372.68399999999997</v>
      </c>
      <c r="FS1031" s="177">
        <f>IF(C1031=4,SUM(BQ1031+BQ1032+BQ1033+BS1031+BS1032+BS1033)*Percapita/30*FS$4+(BR1031+BR1032+BR1033+BT1031+BT1032+BT1033)*Cadeirante/30*FS$4,IF(C1031=3,IF(BQ1034+BS1034=10,Fixo/30*FS$4+(BQ1031+BQ1032+BQ1033+BS1031+BS1032+BS1033)*Percapita/30*FS$4+(BR1034+BT1034)*Cadeirante/30*FS$4,IF(BQ1034+BS1034&lt;=9,(BQ1034+BS1034)*Crechee/30*FS$4)+(BR1034+BT1034)*Cadeirante/30*FS$4+(BQ1031+BQ1032+BQ1033+BS1031+BS1032+BS1033)*Percapita/30*FS$4)+IF(BQ1034+BS1034&gt;=11,Fixo/30*FS$4+(BQ1034+BS1034-10)*Crechee/30*FS$4,0),IF(C1031=2,IF(BR1031+BR1032+BR1033+BR1034+BT1031+BT1032+BT1033+BT1034=1,Cadeirante/30*FS$4,IF(BR1031+BR1032+BR1033+BR1034+BT1031+BT1032+BT1033+BT1034=2,Fixo/30*FS$4,IF(BR1031+BR1032+BR1033+BR1034+BT1031+BT1032+BT1033+BT1034&gt;2,Fixo/30*FS$4+(BR1031+BR1032+BR1033+BR1034+BT1031+BT1032+BT1033+BT1034-2)*Cadeirante/30*FS$4)))+(BQ1031+BQ1032+BQ1033+BS1031+BS1032+BS1033)*Percapita/30*FS$4+(BQ1034+BS1034)*Crechee/30*FS$4,IF(C1031=1,IF(BQ1031+BQ1032+BQ1033+BR1031+BR1032+BR1033+BS1031+BS1032+BS1033+BT1031+BT1032+BT1033&lt;=15,(BQ1031+BQ1032+BQ1033+BS1031+BS1032+BS1033)*Percapita/30*FS$4,IF(BQ1031+BQ1032+BQ1033+BR1031+BR1032+BR1033+BS1031+BS1032+BS1033+BT1031+BT1032+BT1033&gt;=16,Fixo/30*FS$4+(BQ1031+BQ1032+BQ1033+BR1031+BR1032+BR1033+BS1031+BS1032+BS1033+BT1031+BT1032-16)*Percapita/30*FS$4))))))</f>
        <v>0</v>
      </c>
      <c r="FT1031" s="177">
        <f>IF(C1031=4,SUM(BU1031+BU1032+BU1033+BW1031+BW1032+BW1033)*Percapita/30*FT$4+(BV1031+BV1032+BV1033+BX1031+BX1032+BX1033)*Cadeirante/30*FT$4,IF(C1031=3,IF(BU1034+BW1034=10,Fixo/30*FT$4+(BU1031+BU1032+BU1033+BW1031+BW1032+BW1033)*Percapita/30*FT$4+(BV1034+BX1034)*Cadeirante/30*FT$4,IF(BU1034+BW1034&lt;=9,(BU1034+BW1034)*Crechee/30*FT$4)+(BV1034+BX1034)*Cadeirante/30*FT$4+(BU1031+BU1032+BU1033+BW1031+BW1032+BW1033)*Percapita/30*FT$4)+IF(BU1034+BW1034&gt;=11,Fixo/30*FT$4+(BU1034+BW1034-10)*Crechee/30*FT$4,0),IF(C1031=2,IF(BV1031+BV1032+BV1033+BV1034+BX1031+BX1032+BX1033+BX1034=1,Cadeirante/30*FT$4,IF(BV1031+BV1032+BV1033+BV1034+BX1031+BX1032+BX1033+BX1034=2,Fixo/30*FT$4,IF(BV1031+BV1032+BV1033+BV1034+BX1031+BX1032+BX1033+BX1034&gt;2,Fixo/30*FT$4+(BV1031+BV1032+BV1033+BV1034+BX1031+BX1032+BX1033+BX1034-2)*Cadeirante/30*FT$4)))+(BU1031+BU1032+BU1033+BW1031+BW1032+BW1033)*Percapita/30*FT$4+(BU1034+BW1034)*Crechee/30*FT$4,IF(C1031=1,IF(BU1031+BU1032+BU1033+BV1031+BV1032+BV1033+BW1031+BW1032+BW1033+BX1031+BX1032+BX1033&lt;=15,(BU1031+BU1032+BU1033+BW1031+BW1032+BW1033)*Percapita/30*FT$4,IF(BU1031+BU1032+BU1033+BV1031+BV1032+BV1033+BW1031+BW1032+BW1033+BX1031+BX1032+BX1033&gt;=16,Fixo/30*FT$4+(BU1031+BU1032+BU1033+BV1031+BV1032+BV1033+BW1031+BW1032+BW1033+BX1031+BX1032-16)*Percapita/30*FT$4))))))</f>
        <v>0</v>
      </c>
      <c r="FU1031" s="177">
        <f>IF(C1031=4,SUM(BY1031+BY1032+BY1033+CA1031+CA1032+CA1033)*Percapita/30*FU$4+(BZ1031+BZ1032+BZ1033+CB1031+CB1032+CB1033)*Cadeirante/30*FU$4,IF(C1031=3,IF(BY1034+CA1034=10,Fixo/30*FU$4+(BY1031+BY1032+BY1033+CA1031+CA1032+CA1033)*Percapita/30*FU$4+(BZ1034+CB1034)*Cadeirante/30*FU$4,IF(BY1034+CA1034&lt;=9,(BY1034+CA1034)*Crechee/30*FU$4)+(BZ1034+CB1034)*Cadeirante/30*FU$4+(BY1031+BY1032+BY1033+CA1031+CA1032+CA1033)*Percapita/30*FU$4)+IF(BY1034+CA1034&gt;=11,Fixo/30*FU$4+(BY1034+CA1034-10)*Crechee/30*FU$4,0),IF(C1031=2,IF(BZ1031+BZ1032+BZ1033+BZ1034+CB1031+CB1032+CB1033+CB1034=1,Cadeirante/30*FU$4,IF(BZ1031+BZ1032+BZ1033+BZ1034+CB1031+CB1032+CB1033+CB1034=2,Fixo/30*FU$4,IF(BZ1031+BZ1032+BZ1033+BZ1034+CB1031+CB1032+CB1033+CB1034&gt;2,Fixo/30*FU$4+(BZ1031+BZ1032+BZ1033+BZ1034+CB1031+CB1032+CB1033+CB1034-2)*Cadeirante/30*FU$4)))+(BY1031+BY1032+BY1033+CA1031+CA1032+CA1033)*Percapita/30*FU$4+(BY1034+CA1034)*Crechee/30*FU$4,IF(C1031=1,IF(BY1031+BY1032+BY1033+BZ1031+BZ1032+BZ1033+CA1031+CA1032+CA1033+CB1031+CB1032+CB1033&lt;=15,(BY1031+BY1032+BY1033+CA1031+CA1032+CA1033)*Percapita/30*FU$4,IF(BY1031+BY1032+BY1033+BZ1031+BZ1032+BZ1033+CA1031+CA1032+CA1033+CB1031+CB1032+CB1033&gt;=16,Fixo/30*FU$4+(BY1031+BY1032+BY1033+BZ1031+BZ1032+BZ1033+CA1031+CA1032+CA1033+CB1031+CB1032-16)*Percapita/30*FU$4))))))</f>
        <v>0</v>
      </c>
      <c r="FV1031" s="177">
        <f>IF(C1031=4,SUM(CC1031+CC1032+CC1033+CE1031+CE1032+CE1033)*Percapita/30*FV$4+(CD1031+CD1032+CD1033+CF1031+CF1032+CF1033)*Cadeirante/30*FV$4,IF(C1031=3,IF(CC1034+CE1034=10,Fixo/30*FV$4+(CC1031+CC1032+CC1033+CE1031+CE1032+CE1033)*Percapita/30*FV$4+(CD1034+CF1034)*Cadeirante/30*FV$4,IF(CC1034+CE1034&lt;=9,(CC1034+CE1034)*Crechee/30*FV$4)+(CD1034+CF1034)*Cadeirante/30*FV$4+(CC1031+CC1032+CC1033+CE1031+CE1032+CE1033)*Percapita/30*FV$4)+IF(CC1034+CE1034&gt;=11,Fixo/30*FV$4+(CC1034+CE1034-10)*Crechee/30*FV$4,0),IF(C1031=2,IF(CD1031+CD1032+CD1033+CD1034+CF1031+CF1032+CF1033+CF1034=1,Cadeirante/30*FV$4,IF(CD1031+CD1032+CD1033+CD1034+CF1031+CF1032+CF1033+CF1034=2,Fixo/30*FV$4,IF(CD1031+CD1032+CD1033+CD1034+CF1031+CF1032+CF1033+CF1034&gt;2,Fixo/30*FV$4+(CD1031+CD1032+CD1033+CD1034+CF1031+CF1032+CF1033+CF1034-2)*Cadeirante/30*FV$4)))+(CC1031+CC1032+CC1033+CE1031+CE1032+CE1033)*Percapita/30*FV$4+(CC1034+CE1034)*Crechee/30*FV$4,IF(C1031=1,IF(CC1031+CC1032+CC1033+CD1031+CD1032+CD1033+CE1031+CE1032+CE1033+CF1031+CF1032+CF1033&lt;=15,(CC1031+CC1032+CC1033+CE1031+CE1032+CE1033)*Percapita/30*FV$4,IF(CC1031+CC1032+CC1033+CD1031+CD1032+CD1033+CE1031+CE1032+CE1033+CF1031+CF1032+CF1033&gt;=16,Fixo/30*FV$4+(CC1031+CC1032+CC1033+CD1031+CD1032+CD1033+CE1031+CE1032+CE1033+CF1031+CF1032-16)*Percapita/30*FV$4))))))</f>
        <v>0</v>
      </c>
      <c r="FW1031" s="177">
        <f>IF(C1031=4,SUM(CG1031+CG1032+CG1033+CI1031+CI1032+CI1033)*Percapita/30*FW$4+(CH1031+CH1032+CH1033+CJ1031+CJ1032+CJ1033)*Cadeirante/30*FW$4,IF(C1031=3,IF(CG1034+CI1034=10,Fixo/30*FW$4+(CG1031+CG1032+CG1033+CI1031+CI1032+CI1033)*Percapita/30*FW$4+(CH1034+CJ1034)*Cadeirante/30*FW$4,IF(CG1034+CI1034&lt;=9,(CG1034+CI1034)*Crechee/30*FW$4)+(CH1034+CJ1034)*Cadeirante/30*FW$4+(CG1031+CG1032+CG1033+CI1031+CI1032+CI1033)*Percapita/30*FW$4)+IF(CG1034+CI1034&gt;=11,Fixo/30*FW$4+(CG1034+CI1034-10)*Crechee/30*FW$4,0),IF(C1031=2,IF(CH1031+CH1032+CH1033+CH1034+CJ1031+CJ1032+CJ1033+CJ1034=1,Cadeirante/30*FW$4,IF(CH1031+CH1032+CH1033+CH1034+CJ1031+CJ1032+CJ1033+CJ1034=2,Fixo/30*FW$4,IF(CH1031+CH1032+CH1033+CH1034+CJ1031+CJ1032+CJ1033+CJ1034&gt;2,Fixo/30*FW$4+(CH1031+CH1032+CH1033+CH1034+CJ1031+CJ1032+CJ1033+CJ1034-2)*Cadeirante/30*FW$4)))+(CG1031+CG1032+CG1033+CI1031+CI1032+CI1033)*Percapita/30*FW$4+(CG1034+CI1034)*Crechee/30*FW$4,IF(C1031=1,IF(CG1031+CG1032+CG1033+CH1031+CH1032+CH1033+CI1031+CI1032+CI1033+CJ1031+CJ1032+CJ1033&lt;=15,(CG1031+CG1032+CG1033+CI1031+CI1032+CI1033)*Percapita/30*FW$4,IF(CG1031+CG1032+CG1033+CH1031+CH1032+CH1033+CI1031+CI1032+CI1033+CJ1031+CJ1032+CJ1033&gt;=16,Fixo/30*FW$4+(CG1031+CG1032+CG1033+CH1031+CH1032+CH1033+CI1031+CI1032+CI1033+CJ1031+CJ1032-16)*Percapita/30*FW$4))))))</f>
        <v>0</v>
      </c>
      <c r="FX1031" s="177">
        <f>IF(C1031=4,SUM(CK1031+CK1032+CK1033+CM1031+CM1032+CM1033)*Percapita/30*FX$4+(CL1031+CL1032+CL1033+CN1031+CN1032+CN1033)*Cadeirante/30*FX$4,IF(C1031=3,IF(CK1034+CM1034=10,Fixo/30*FX$4+(CK1031+CK1032+CK1033+CM1031+CM1032+CM1033)*Percapita/30*FX$4+(CL1034+CN1034)*Cadeirante/30*FX$4,IF(CK1034+CM1034&lt;=9,(CK1034+CM1034)*Crechee/30*FX$4)+(CL1034+CN1034)*Cadeirante/30*FX$4+(CK1031+CK1032+CK1033+CM1031+CM1032+CM1033)*Percapita/30*FX$4)+IF(CK1034+CM1034&gt;=11,Fixo/30*FX$4+(CK1034+CM1034-10)*Crechee/30*FX$4,0),IF(C1031=2,IF(CL1031+CL1032+CL1033+CL1034+CN1031+CN1032+CN1033+CN1034=1,Cadeirante/30*FX$4,IF(CL1031+CL1032+CL1033+CL1034+CN1031+CN1032+CN1033+CN1034=2,Fixo/30*FX$4,IF(CL1031+CL1032+CL1033+CL1034+CN1031+CN1032+CN1033+CN1034&gt;2,Fixo/30*FX$4+(CL1031+CL1032+CL1033+CL1034+CN1031+CN1032+CN1033+CN1034-2)*Cadeirante/30*FX$4)))+(CK1031+CK1032+CK1033+CM1031+CM1032+CM1033)*Percapita/30*FX$4+(CK1034+CM1034)*Crechee/30*FX$4,IF(C1031=1,IF(CK1031+CK1032+CK1033+CL1031+CL1032+CL1033+CM1031+CM1032+CM1033+CN1031+CN1032+CN1033&lt;=15,(CK1031+CK1032+CK1033+CM1031+CM1032+CM1033)*Percapita/30*FX$4,IF(CK1031+CK1032+CK1033+CL1031+CL1032+CL1033+CM1031+CM1032+CM1033+CN1031+CN1032+CN1033&gt;=16,Fixo/30*FX$4+(CK1031+CK1032+CK1033+CL1031+CL1032+CL1033+CM1031+CM1032+CM1033+CN1031+CN1032-16)*Percapita/30*FX$4))))))</f>
        <v>0</v>
      </c>
      <c r="FY1031" s="177">
        <f>IF(C1031=4,SUM(CO1031+CO1032+CO1033+CQ1031+CQ1032+CQ1033)*Percapita/30*FY$4+(CP1031+CP1032+CP1033+CR1031+CR1032+CR1033)*Cadeirante/30*FY$4,IF(C1031=3,IF(CO1034+CQ1034=10,Fixo/30*FY$4+(CO1031+CO1032+CO1033+CQ1031+CQ1032+CQ1033)*Percapita/30*FY$4+(CP1034+CR1034)*Cadeirante/30*FY$4,IF(CO1034+CQ1034&lt;=9,(CO1034+CQ1034)*Crechee/30*FY$4)+(CP1034+CR1034)*Cadeirante/30*FY$4+(CO1031+CO1032+CO1033+CQ1031+CQ1032+CQ1033)*Percapita/30*FY$4)+IF(CO1034+CQ1034&gt;=11,Fixo/30*FY$4+(CO1034+CQ1034-10)*Crechee/30*FY$4,0),IF(C1031=2,IF(CP1031+CP1032+CP1033+CP1034+CR1031+CR1032+CR1033+CR1034=1,Cadeirante/30*FY$4,IF(CP1031+CP1032+CP1033+CP1034+CR1031+CR1032+CR1033+CR1034=2,Fixo/30*FY$4,IF(CP1031+CP1032+CP1033+CP1034+CR1031+CR1032+CR1033+CR1034&gt;2,Fixo/30*FY$4+(CP1031+CP1032+CP1033+CP1034+CR1031+CR1032+CR1033+CR1034-2)*Cadeirante/30*FY$4)))+(CO1031+CO1032+CO1033+CQ1031+CQ1032+CQ1033)*Percapita/30*FY$4+(CO1034+CQ1034)*Crechee/30*FY$4,IF(C1031=1,IF(CO1031+CO1032+CO1033+CP1031+CP1032+CP1033+CQ1031+CQ1032+CQ1033+CR1031+CR1032+CR1033&lt;=15,(CO1031+CO1032+CO1033+CQ1031+CQ1032+CQ1033)*Percapita/30*FY$4,IF(CO1031+CO1032+CO1033+CP1031+CP1032+CP1033+CQ1031+CQ1032+CQ1033+CR1031+CR1032+CR1033&gt;=16,Fixo/30*FY$4+(CO1031+CO1032+CO1033+CP1031+CP1032+CP1033+CQ1031+CQ1032+CQ1033+CR1031+CR1032-16)*Percapita/30*FY$4))))))</f>
        <v>0</v>
      </c>
      <c r="FZ1031" s="177">
        <f>IF(C1031=4,SUM(CS1031+CS1032+CS1033+CU1031+CU1032+CU1033)*Percapita/30*FZ$4+(CT1031+CT1032+CT1033+CV1031+CV1032+CV1033)*Cadeirante/30*FZ$4,IF(C1031=3,IF(CS1034+CU1034=10,Fixo/30*FZ$4+(CS1031+CS1032+CS1033+CU1031+CU1032+CU1033)*Percapita/30*FZ$4+(CT1034+CV1034)*Cadeirante/30*FZ$4,IF(CS1034+CU1034&lt;=9,(CS1034+CU1034)*Crechee/30*FZ$4)+(CT1034+CV1034)*Cadeirante/30*FZ$4+(CS1031+CS1032+CS1033+CU1031+CU1032+CU1033)*Percapita/30*FZ$4)+IF(CS1034+CU1034&gt;=11,Fixo/30*FZ$4+(CS1034+CU1034-10)*Crechee/30*FZ$4,0),IF(C1031=2,IF(CT1031+CT1032+CT1033+CT1034+CV1031+CV1032+CV1033+CV1034=1,Cadeirante/30*FZ$4,IF(CT1031+CT1032+CT1033+CT1034+CV1031+CV1032+CV1033+CV1034=2,Fixo/30*FZ$4,IF(CT1031+CT1032+CT1033+CT1034+CV1031+CV1032+CV1033+CV1034&gt;2,Fixo/30*FZ$4+(CT1031+CT1032+CT1033+CT1034+CV1031+CV1032+CV1033+CV1034-2)*Cadeirante/30*FZ$4)))+(CS1031+CS1032+CS1033+CU1031+CU1032+CU1033)*Percapita/30*FZ$4+(CS1034+CU1034)*Crechee/30*FZ$4,IF(C1031=1,IF(CS1031+CS1032+CS1033+CT1031+CT1032+CT1033+CU1031+CU1032+CU1033+CV1031+CV1032+CV1033&lt;=15,(CS1031+CS1032+CS1033+CU1031+CU1032+CU1033)*Percapita/30*FZ$4,IF(CS1031+CS1032+CS1033+CT1031+CT1032+CT1033+CU1031+CU1032+CU1033+CV1031+CV1032+CV1033&gt;=16,Fixo/30*FZ$4+(CS1031+CS1032+CS1033+CT1031+CT1032+CT1033+CU1031+CU1032+CU1033+CV1031+CV1032-16)*Percapita/30*FZ$4))))))</f>
        <v>0</v>
      </c>
      <c r="GA1031" s="177">
        <f>IF(C1031=4,SUM(CW1031+CW1032+CW1033+CY1031+CY1032+CY1033)*Percapita/30*GA$4+(CX1031+CX1032+CX1033+CZ1031+CZ1032+CZ1033)*Cadeirante/30*GA$4,IF(C1031=3,IF(CW1034+CY1034=10,Fixo/30*GA$4+(CW1031+CW1032+CW1033+CY1031+CY1032+CY1033)*Percapita/30*GA$4+(CX1034+CZ1034)*Cadeirante/30*GA$4,IF(CW1034+CY1034&lt;=9,(CW1034+CY1034)*Crechee/30*GA$4)+(CX1034+CZ1034)*Cadeirante/30*GA$4+(CW1031+CW1032+CW1033+CY1031+CY1032+CY1033)*Percapita/30*GA$4)+IF(CW1034+CY1034&gt;=11,Fixo/30*GA$4+(CW1034+CY1034-10)*Crechee/30*GA$4,0),IF(C1031=2,IF(CX1031+CX1032+CX1033+CX1034+CZ1031+CZ1032+CZ1033+CZ1034=1,Cadeirante/30*GA$4,IF(CX1031+CX1032+CX1033+CX1034+CZ1031+CZ1032+CZ1033+CZ1034=2,Fixo/30*GA$4,IF(CX1031+CX1032+CX1033+CX1034+CZ1031+CZ1032+CZ1033+CZ1034&gt;2,Fixo/30*GA$4+(CX1031+CX1032+CX1033+CX1034+CZ1031+CZ1032+CZ1033+CZ1034-2)*Cadeirante/30*GA$4)))+(CW1031+CW1032+CW1033+CY1031+CY1032+CY1033)*Percapita/30*GA$4+(CW1034+CY1034)*Crechee/30*GA$4,IF(C1031=1,IF(CW1031+CW1032+CW1033+CX1031+CX1032+CX1033+CY1031+CY1032+CY1033+CZ1031+CZ1032+CZ1033&lt;=15,(CW1031+CW1032+CW1033+CY1031+CY1032+CY1033)*Percapita/30*GA$4,IF(CW1031+CW1032+CW1033+CX1031+CX1032+CX1033+CY1031+CY1032+CY1033+CZ1031+CZ1032+CZ1033&gt;=16,Fixo/30*GA$4+(CW1031+CW1032+CW1033+CX1031+CX1032+CX1033+CY1031+CY1032+CY1033+CZ1031+CZ1032-16)*Percapita/30*GA$4))))))</f>
        <v>0</v>
      </c>
      <c r="GB1031" s="177">
        <f>IF(C1031=4,SUM(DA1031+DA1032+DA1033+DC1031+DC1032+DC1033)*Percapita/30*GB$4+(DB1031+DB1032+DB1033+DD1031+DD1032+DD1033)*Cadeirante/30*GB$4,IF(C1031=3,IF(DA1034+DC1034=10,Fixo/30*GB$4+(DA1031+DA1032+DA1033+DC1031+DC1032+DC1033)*Percapita/30*GB$4+(DB1034+DD1034)*Cadeirante/30*GB$4,IF(DA1034+DC1034&lt;=9,(DA1034+DC1034)*Crechee/30*GB$4)+(DB1034+DD1034)*Cadeirante/30*GB$4+(DA1031+DA1032+DA1033+DC1031+DC1032+DC1033)*Percapita/30*GB$4)+IF(DA1034+DC1034&gt;=11,Fixo/30*GB$4+(DA1034+DC1034-10)*Crechee/30*GB$4,0),IF(C1031=2,IF(DB1031+DB1032+DB1033+DB1034+DD1031+DD1032+DD1033+DD1034=1,Cadeirante/30*GB$4,IF(DB1031+DB1032+DB1033+DB1034+DD1031+DD1032+DD1033+DD1034=2,Fixo/30*GB$4,IF(DB1031+DB1032+DB1033+DB1034+DD1031+DD1032+DD1033+DD1034&gt;2,Fixo/30*GB$4+(DB1031+DB1032+DB1033+DB1034+DD1031+DD1032+DD1033+DD1034-2)*Cadeirante/30*GB$4)))+(DA1031+DA1032+DA1033+DC1031+DC1032+DC1033)*Percapita/30*GB$4+(DA1034+DC1034)*Crechee/30*GB$4,IF(C1031=1,IF(DA1031+DA1032+DA1033+DB1031+DB1032+DB1033+DC1031+DC1032+DC1033+DD1031+DD1032+DD1033&lt;=15,(DA1031+DA1032+DA1033+DC1031+DC1032+DC1033)*Percapita/30*GB$4,IF(DA1031+DA1032+DA1033+DB1031+DB1032+DB1033+DC1031+DC1032+DC1033+DD1031+DD1032+DD1033&gt;=16,Fixo/30*GB$4+(DA1031+DA1032+DA1033+DB1031+DB1032+DB1033+DC1031+DC1032+DC1033+DD1031+DD1032-16)*Percapita/30*GB$4))))))</f>
        <v>0</v>
      </c>
      <c r="GC1031" s="177">
        <f>IF(C1031=4,SUM(DE1031+DE1032+DE1033+DG1031+DG1032+DG1033)*Percapita/30*GC$4+(DF1031+DF1032+DF1033+DH1031+DH1032+DH1033)*Cadeirante/30*GC$4,IF(C1031=3,IF(DE1034+DG1034=10,Fixo/30*GC$4+(DE1031+DE1032+DE1033+DG1031+DG1032+DG1033)*Percapita/30*GC$4+(DF1034+DH1034)*Cadeirante/30*GC$4,IF(DE1034+DG1034&lt;=9,(DE1034+DG1034)*Crechee/30*GC$4)+(DF1034+DH1034)*Cadeirante/30*GC$4+(DE1031+DE1032+DE1033+DG1031+DG1032+DG1033)*Percapita/30*GC$4)+IF(DE1034+DG1034&gt;=11,Fixo/30*GC$4+(DE1034+DG1034-10)*Crechee/30*GC$4,0),IF(C1031=2,IF(DF1031+DF1032+DF1033+DF1034+DH1031+DH1032+DH1033+DH1034=1,Cadeirante/30*GC$4,IF(DF1031+DF1032+DF1033+DF1034+DH1031+DH1032+DH1033+DH1034=2,Fixo/30*GC$4,IF(DF1031+DF1032+DF1033+DF1034+DH1031+DH1032+DH1033+DH1034&gt;2,Fixo/30*GC$4+(DF1031+DF1032+DF1033+DF1034+DH1031+DH1032+DH1033+DH1034-2)*Cadeirante/30*GC$4)))+(DE1031+DE1032+DE1033+DG1031+DG1032+DG1033)*Percapita/30*GC$4+(DE1034+DG1034)*Crechee/30*GC$4,IF(C1031=1,IF(DE1031+DE1032+DE1033+DF1031+DF1032+DF1033+DG1031+DG1032+DG1033+DH1031+DH1032+DH1033&lt;=15,(DE1031+DE1032+DE1033+DG1031+DG1032+DG1033)*Percapita/30*GC$4,IF(DE1031+DE1032+DE1033+DF1031+DF1032+DF1033+DG1031+DG1032+DG1033+DH1031+DH1032+DH1033&gt;=16,Fixo/30*GC$4+(DE1031+DE1032+DE1033+DF1031+DF1032+DF1033+DG1031+DG1032+DG1033+DH1031+DH1032-16)*Percapita/30*GC$4))))))</f>
        <v>0</v>
      </c>
      <c r="GD1031" s="177">
        <f>IF(C1031=4,SUM(DI1031+DI1032+DI1033+DK1031+DK1032+DK1033)*Percapita/30*GD$4+(DJ1031+DJ1032+DJ1033+DL1031+DL1032+DL1033)*Cadeirante/30*GD$4,IF(C1031=3,IF(DI1034+DK1034=10,Fixo/30*GD$4+(DI1031+DI1032+DI1033+DK1031+DK1032+DK1033)*Percapita/30*GD$4+(DJ1034+DL1034)*Cadeirante/30*GD$4,IF(DI1034+DK1034&lt;=9,(DI1034+DK1034)*Crechee/30*GD$4)+(DJ1034+DL1034)*Cadeirante/30*GD$4+(DI1031+DI1032+DI1033+DK1031+DK1032+DK1033)*Percapita/30*GD$4)+IF(DI1034+DK1034&gt;=11,Fixo/30*GD$4+(DI1034+DK1034-10)*Crechee/30*GD$4,0),IF(C1031=2,IF(DJ1031+DJ1032+DJ1033+DJ1034+DL1031+DL1032+DL1033+DL1034=1,Cadeirante/30*GD$4,IF(DJ1031+DJ1032+DJ1033+DJ1034+DL1031+DL1032+DL1033+DL1034=2,Fixo/30*GD$4,IF(DJ1031+DJ1032+DJ1033+DJ1034+DL1031+DL1032+DL1033+DL1034&gt;2,Fixo/30*GD$4+(DJ1031+DJ1032+DJ1033+DJ1034+DL1031+DL1032+DL1033+DL1034-2)*Cadeirante/30*GD$4)))+(DI1031+DI1032+DI1033+DK1031+DK1032+DK1033)*Percapita/30*GD$4+(DI1034+DK1034)*Crechee/30*GD$4,IF(C1031=1,IF(DI1031+DI1032+DI1033+DJ1031+DJ1032+DJ1033+DK1031+DK1032+DK1033+DL1031+DL1032+DL1033&lt;=15,(DI1031+DI1032+DI1033+DK1031+DK1032+DK1033)*Percapita/30*GD$4,IF(DI1031+DI1032+DI1033+DJ1031+DJ1032+DJ1033+DK1031+DK1032+DK1033+DL1031+DL1032+DL1033&gt;=16,Fixo/30*GD$4+(DI1031+DI1032+DI1033+DJ1031+DJ1032+DJ1033+DK1031+DK1032+DK1033+DL1031+DL1032-16)*Percapita/30*GD$4))))))</f>
        <v>0</v>
      </c>
      <c r="GE1031" s="177">
        <f>IF(C1031=4,SUM(DM1031+DM1032+DM1033+DO1031+DO1032+DO1033)*Percapita/30*GE$4+(DN1031+DN1032+DN1033+DP1031+DP1032+DP1033)*Cadeirante/30*GE$4,IF(C1031=3,IF(DM1034+DO1034=10,Fixo/30*GE$4+(DM1031+DM1032+DM1033+DO1031+DO1032+DO1033)*Percapita/30*GE$4+(DN1034+DP1034)*Cadeirante/30*GE$4,IF(DM1034+DO1034&lt;=9,(DM1034+DO1034)*Crechee/30*GE$4)+(DN1034+DP1034)*Cadeirante/30*GE$4+(DM1031+DM1032+DM1033+DO1031+DO1032+DO1033)*Percapita/30*GE$4)+IF(DM1034+DO1034&gt;=11,Fixo/30*GE$4+(DM1034+DO1034-10)*Crechee/30*GE$4,0),IF(C1031=2,IF(DN1031+DN1032+DN1033+DN1034+DP1031+DP1032+DP1033+DP1034=1,Cadeirante/30*GE$4,IF(DN1031+DN1032+DN1033+DN1034+DP1031+DP1032+DP1033+DP1034=2,Fixo/30*GE$4,IF(DN1031+DN1032+DN1033+DN1034+DP1031+DP1032+DP1033+DP1034&gt;2,Fixo/30*GE$4+(DN1031+DN1032+DN1033+DN1034+DP1031+DP1032+DP1033+DP1034-2)*Cadeirante/30*GE$4)))+(DM1031+DM1032+DM1033+DO1031+DO1032+DO1033)*Percapita/30*GE$4+(DM1034+DO1034)*Crechee/30*GE$4,IF(C1031=1,IF(DM1031+DM1032+DM1033+DN1031+DN1032+DN1033+DO1031+DO1032+DO1033+DP1031+DP1032+DP1033&lt;=15,(DM1031+DM1032+DM1033+DO1031+DO1032+DO1033)*Percapita/30*GE$4,IF(DM1031+DM1032+DM1033+DN1031+DN1032+DN1033+DO1031+DO1032+DO1033+DP1031+DP1032+DP1033&gt;=16,Fixo/30*GE$4+(DM1031+DM1032+DM1033+DN1031+DN1032+DN1033+DO1031+DO1032+DO1033+DP1031+DP1032-16)*Percapita/30*GE$4))))))</f>
        <v>0</v>
      </c>
      <c r="GF1031" s="177">
        <f>IF(C1031=4,SUM(DQ1031+DQ1032+DQ1033+DS1031+DS1032+DS1033)*Percapita/30*GF$4+(DR1031+DR1032+DR1033+DT1031+DT1032+DT1033)*Cadeirante/30*GF$4,IF(C1031=3,IF(DQ1034+DS1034=10,Fixo/30*GF$4+(DQ1031+DQ1032+DQ1033+DS1031+DS1032+DS1033)*Percapita/30*GF$4+(DR1034+DT1034)*Cadeirante/30*GF$4,IF(DQ1034+DS1034&lt;=9,(DQ1034+DS1034)*Crechee/30*GF$4)+(DR1034+DT1034)*Cadeirante/30*GF$4+(DQ1031+DQ1032+DQ1033+DS1031+DS1032+DS1033)*Percapita/30*GF$4)+IF(DQ1034+DS1034&gt;=11,Fixo/30*GF$4+(DQ1034+DS1034-10)*Crechee/30*GF$4,0),IF(C1031=2,IF(DR1031+DR1032+DR1033+DR1034+DT1031+DT1032+DT1033+DT1034=1,Cadeirante/30*GF$4,IF(DR1031+DR1032+DR1033+DR1034+DT1031+DT1032+DT1033+DT1034=2,Fixo/30*GF$4,IF(DR1031+DR1032+DR1033+DR1034+DT1031+DT1032+DT1033+DT1034&gt;2,Fixo/30*GF$4+(DR1031+DR1032+DR1033+DR1034+DT1031+DT1032+DT1033+DT1034-2)*Cadeirante/30*GF$4)))+(DQ1031+DQ1032+DQ1033+DS1031+DS1032+DS1033)*Percapita/30*GF$4+(DQ1034+DS1034)*Crechee/30*GF$4,IF(C1031=1,IF(DQ1031+DQ1032+DQ1033+DR1031+DR1032+DR1033+DS1031+DS1032+DS1033+DT1031+DT1032+DT1033&lt;=15,(DQ1031+DQ1032+DQ1033+DS1031+DS1032+DS1033)*Percapita/30*GF$4,IF(DQ1031+DQ1032+DQ1033+DR1031+DR1032+DR1033+DS1031+DS1032+DS1033+DT1031+DT1032+DT1033&gt;=16,Fixo/30*GF$4+(DQ1031+DQ1032+DQ1033+DR1031+DR1032+DR1033+DS1031+DS1032+DS1033+DT1031+DT1032-16)*Percapita/30*GF$4))))))</f>
        <v>0</v>
      </c>
      <c r="GG1031" s="177">
        <f>IF(C1031=4,SUM(DU1031+DU1032+DU1033+DW1031+DW1032+DW1033)*Percapita/30*GG$4+(DV1031+DV1032+DV1033+DX1031+DX1032+DX1033)*Cadeirante/30*GG$4,IF(C1031=3,IF(DU1034+DW1034=10,Fixo/30*GG$4+(DU1031+DU1032+DU1033+DW1031+DW1032+DW1033)*Percapita/30*GG$4+(DV1034+DX1034)*Cadeirante/30*GG$4,IF(DU1034+DW1034&lt;=9,(DU1034+DW1034)*Crechee/30*GG$4)+(DV1034+DX1034)*Cadeirante/30*GG$4+(DU1031+DU1032+DU1033+DW1031+DW1032+DW1033)*Percapita/30*GG$4)+IF(DU1034+DW1034&gt;=11,Fixo/30*GG$4+(DU1034+DW1034-10)*Crechee/30*GG$4,0),IF(C1031=2,IF(DV1031+DV1032+DV1033+DV1034+DX1031+DX1032+DX1033+DX1034=1,Cadeirante/30*GG$4,IF(DV1031+DV1032+DV1033+DV1034+DX1031+DX1032+DX1033+DX1034=2,Fixo/30*GG$4,IF(DV1031+DV1032+DV1033+DV1034+DX1031+DX1032+DX1033+DX1034&gt;2,Fixo/30*GG$4+(DV1031+DV1032+DV1033+DV1034+DX1031+DX1032+DX1033+DX1034-2)*Cadeirante/30*GG$4)))+(DU1031+DU1032+DU1033+DW1031+DW1032+DW1033)*Percapita/30*GG$4+(DU1034+DW1034)*Crechee/30*GG$4,IF(C1031=1,IF(DU1031+DU1032+DU1033+DV1031+DV1032+DV1033+DW1031+DW1032+DW1033+DX1031+DX1032+DX1033&lt;=15,(DU1031+DU1032+DU1033+DW1031+DW1032+DW1033)*Percapita/30*GG$4,IF(DU1031+DU1032+DU1033+DV1031+DV1032+DV1033+DW1031+DW1032+DW1033+DX1031+DX1032+DX1033&gt;=16,Fixo/30*GG$4+(DU1031+DU1032+DU1033+DV1031+DV1032+DV1033+DW1031+DW1032+DW1033+DX1031+DX1032-16)*Percapita/30*GG$4))))))</f>
        <v>0</v>
      </c>
      <c r="GH1031" s="177">
        <f>IF(C1031=4,SUM(DY1031+DY1032+DY1033+EA1031+EA1032+EA1033)*Percapita/30*GH$4+(DZ1031+DZ1032+DZ1033+EB1031+EB1032+EB1033)*Cadeirante/30*GH$4,IF(C1031=3,IF(DY1034+EA1034=10,Fixo/30*GH$4+(DY1031+DY1032+DY1033+EA1031+EA1032+EA1033)*Percapita/30*GH$4+(DZ1034+EB1034)*Cadeirante/30*GH$4,IF(DY1034+EA1034&lt;=9,(DY1034+EA1034)*Crechee/30*GH$4)+(DZ1034+EB1034)*Cadeirante/30*GH$4+(DY1031+DY1032+DY1033+EA1031+EA1032+EA1033)*Percapita/30*GH$4)+IF(DY1034+EA1034&gt;=11,Fixo/30*GH$4+(DY1034+EA1034-10)*Crechee/30*GH$4,0),IF(C1031=2,IF(DZ1031+DZ1032+DZ1033+DZ1034+EB1031+EB1032+EB1033+EB1034=1,Cadeirante/30*GH$4,IF(DZ1031+DZ1032+DZ1033+DZ1034+EB1031+EB1032+EB1033+EB1034=2,Fixo/30*GH$4,IF(DZ1031+DZ1032+DZ1033+DZ1034+EB1031+EB1032+EB1033+EB1034&gt;2,Fixo/30*GH$4+(DZ1031+DZ1032+DZ1033+DZ1034+EB1031+EB1032+EB1033+EB1034-2)*Cadeirante/30*GH$4)))+(DY1031+DY1032+DY1033+EA1031+EA1032+EA1033)*Percapita/30*GH$4+(DY1034+EA1034)*Crechee/30*GH$4,IF(C1031=1,IF(DY1031+DY1032+DY1033+DZ1031+DZ1032+DZ1033+EA1031+EA1032+EA1033+EB1031+EB1032+EB1033&lt;=15,(DY1031+DY1032+DY1033+EA1031+EA1032+EA1033)*Percapita/30*GH$4,IF(DY1031+DY1032+DY1033+DZ1031+DZ1032+DZ1033+EA1031+EA1032+EA1033+EB1031+EB1032+EB1033&gt;=16,Fixo/30*GH$4+(DY1031+DY1032+DY1033+DZ1031+DZ1032+DZ1033+EA1031+EA1032+EA1033+EB1031+EB1032-16)*Percapita/30*GH$4))))))</f>
        <v>0</v>
      </c>
      <c r="GI1031" s="177">
        <f>IF(C1031=4,SUM(EC1031+EC1032+EC1033+EE1031+EE1032+EE1033)*Percapita/30*GI$4+(ED1031+ED1032+ED1033+EF1031+EF1032+EF1033)*Cadeirante/30*GI$4,IF(C1031=3,IF(EC1034+EE1034=10,Fixo/30*GI$4+(EC1031+EC1032+EC1033+EE1031+EE1032+EE1033)*Percapita/30*GI$4+(ED1034+EF1034)*Cadeirante/30*GI$4,IF(EC1034+EE1034&lt;=9,(EC1034+EE1034)*Crechee/30*GI$4)+(ED1034+EF1034)*Cadeirante/30*GI$4+(EC1031+EC1032+EC1033+EE1031+EE1032+EE1033)*Percapita/30*GI$4)+IF(EC1034+EE1034&gt;=11,Fixo/30*GI$4+(EC1034+EE1034-10)*Crechee/30*GI$4,0),IF(C1031=2,IF(ED1031+ED1032+ED1033+ED1034+EF1031+EF1032+EF1033+EF1034=1,Cadeirante/30*GI$4,IF(ED1031+ED1032+ED1033+ED1034+EF1031+EF1032+EF1033+EF1034=2,Fixo/30*GI$4,IF(ED1031+ED1032+ED1033+ED1034+EF1031+EF1032+EF1033+EF1034&gt;2,Fixo/30*GI$4+(ED1031+ED1032+ED1033+ED1034+EF1031+EF1032+EF1033+EF1034-2)*Cadeirante/30*GI$4)))+(EC1031+EC1032+EC1033+EE1031+EE1032+EE1033)*Percapita/30*GI$4+(EC1034+EE1034)*Crechee/30*GI$4,IF(C1031=1,IF(EC1031+EC1032+EC1033+ED1031+ED1032+ED1033+EE1031+EE1032+EE1033+EF1031+EF1032+EF1033&lt;=15,(EC1031+EC1032+EC1033+EE1031+EE1032+EE1033)*Percapita/30*GI$4,IF(EC1031+EC1032+EC1033+ED1031+ED1032+ED1033+EE1031+EE1032+EE1033+EF1031+EF1032+EF1033&gt;=16,Fixo/30*GI$4+(EC1031+EC1032+EC1033+ED1031+ED1032+ED1033+EE1031+EE1032+EE1033+EF1031+EF1032-16)*Percapita/30*GI$4))))))</f>
        <v>0</v>
      </c>
      <c r="GJ1031" s="177">
        <f>IF(C1031=4,SUM(EG1031+EG1032+EG1033+EI1031+EI1032+EI1033)*Percapita/30*GJ$4+(EH1031+EH1032+EH1033+EJ1031+EJ1032+EJ1033)*Cadeirante/30*GJ$4,IF(C1031=3,IF(EG1034+EI1034=10,Fixo/30*GJ$4+(EG1031+EG1032+EG1033+EI1031+EI1032+EI1033)*Percapita/30*GJ$4+(EH1034+EJ1034)*Cadeirante/30*GJ$4,IF(EG1034+EI1034&lt;=9,(EG1034+EI1034)*Crechee/30*GJ$4)+(EH1034+EJ1034)*Cadeirante/30*GJ$4+(EG1031+EG1032+EG1033+EI1031+EI1032+EI1033)*Percapita/30*GJ$4)+IF(EG1034+EI1034&gt;=11,Fixo/30*GJ$4+(EG1034+EI1034-10)*Crechee/30*GJ$4,0),IF(C1031=2,IF(EH1031+EH1032+EH1033+EH1034+EJ1031+EJ1032+EJ1033+EJ1034=1,Cadeirante/30*GJ$4,IF(EH1031+EH1032+EH1033+EH1034+EJ1031+EJ1032+EJ1033+EJ1034=2,Fixo/30*GJ$4,IF(EH1031+EH1032+EH1033+EH1034+EJ1031+EJ1032+EJ1033+EJ1034&gt;2,Fixo/30*GJ$4+(EH1031+EH1032+EH1033+EH1034+EJ1031+EJ1032+EJ1033+EJ1034-2)*Cadeirante/30*GJ$4)))+(EG1031+EG1032+EG1033+EI1031+EI1032+EI1033)*Percapita/30*GJ$4+(EG1034+EI1034)*Crechee/30*GJ$4,IF(C1031=1,IF(EG1031+EG1032+EG1033+EH1031+EH1032+EH1033+EI1031+EI1032+EI1033+EJ1031+EJ1032+EJ1033&lt;=15,(EG1031+EG1032+EG1033+EI1031+EI1032+EI1033)*Percapita/30*GJ$4,IF(EG1031+EG1032+EG1033+EH1031+EH1032+EH1033+EI1031+EI1032+EI1033+EJ1031+EJ1032+EJ1033&gt;=16,Fixo/30*GJ$4+(EG1031+EG1032+EG1033+EH1031+EH1032+EH1033+EI1031+EI1032+EI1033+EJ1031+EJ1032-16)*Percapita/30*GJ$4))))))</f>
        <v>0</v>
      </c>
      <c r="GK1031" s="178"/>
      <c r="GL1031" s="103">
        <f t="shared" si="1110"/>
        <v>0</v>
      </c>
      <c r="GM1031" s="124"/>
      <c r="GN1031" s="104">
        <f>SUMIF(V1031:V1034,"&lt;0")*Cadeirante/30*GN$4+SUMIF(X1031:X1034,"&lt;0")*Cadeirante/30*GN$4</f>
        <v>0</v>
      </c>
      <c r="GO1031" s="104">
        <f>SUMIF(Z1031:Z1034,"&lt;0")*Cadeirante/30*GO$4+SUMIF(AB1031:AB1034,"&lt;0")*Cadeirante/30*GO$4</f>
        <v>0</v>
      </c>
      <c r="GP1031" s="104">
        <f>SUMIF(AD1031:AD1034,"&lt;0")*Cadeirante/30*GP$4+SUMIF(AF1031:AF1034,"&lt;0")*Cadeirante/30*GP$4</f>
        <v>0</v>
      </c>
      <c r="GQ1031" s="104">
        <f>SUMIF(AH1031:AH1034,"&lt;0")*Cadeirante/30*GQ$4+SUMIF(AJ1031:AJ1034,"&lt;0")*Cadeirante/30*GQ$4</f>
        <v>0</v>
      </c>
      <c r="GR1031" s="104">
        <f>SUMIF(AL1031:AL1034,"&lt;0")*Cadeirante/30*GR$4+SUMIF(AN1031:AN1034,"&lt;0")*Cadeirante/30*GR$4</f>
        <v>0</v>
      </c>
      <c r="GS1031" s="104">
        <f>SUMIF(AP1031:AP1034,"&lt;0")*Cadeirante/30*GS$4+SUMIF(AR1031:AR1034,"&lt;0")*Cadeirante/30*GS$4</f>
        <v>0</v>
      </c>
      <c r="GT1031" s="104">
        <f>SUMIF(AT1031:AT1034,"&lt;0")*Cadeirante/30*GT$4+SUMIF(AV1031:AV1034,"&lt;0")*Cadeirante/30*GT$4</f>
        <v>0</v>
      </c>
      <c r="GU1031" s="104">
        <f>SUMIF(AX1031:AX1034,"&lt;0")*Cadeirante/30*GU$4+SUMIF(AZ1031:AZ1034,"&lt;0")*Cadeirante/30*GU$4</f>
        <v>0</v>
      </c>
      <c r="GV1031" s="104">
        <f>SUMIF(BB1031:BB1034,"&lt;0")*Cadeirante/30*GV$4+SUMIF(BD1031:BD1034,"&lt;0")*Cadeirante/30*GV$4</f>
        <v>0</v>
      </c>
      <c r="GW1031" s="104">
        <f>SUMIF(BF1031:BF1034,"&lt;0")*Cadeirante/30*GW$4+SUMIF(BH1031:BH1034,"&lt;0")*Cadeirante/30*GW$4</f>
        <v>0</v>
      </c>
      <c r="GX1031" s="104">
        <f>SUMIF(BJ1031:BJ1034,"&lt;0")*Cadeirante/30*GX$4+SUMIF(BL1031:BL1034,"&lt;0")*Cadeirante/30*GX$4</f>
        <v>0</v>
      </c>
      <c r="GY1031" s="104">
        <f>SUMIF(BN1031:BN1034,"&lt;0")*Cadeirante/30*GY$4+SUMIF(BP1031:BP1034,"&lt;0")*Cadeirante/30*GY$4</f>
        <v>0</v>
      </c>
      <c r="GZ1031" s="104">
        <f>SUMIF(BR1031:BR1034,"&lt;0")*Cadeirante/30*GZ$4+SUMIF(BT1031:BT1034,"&lt;0")*Cadeirante/30*GZ$4</f>
        <v>0</v>
      </c>
      <c r="HA1031" s="104">
        <f>SUMIF(BV1031:BV1034,"&lt;0")*Cadeirante/30*HA$4+SUMIF(BX1031:BX1034,"&lt;0")*Cadeirante/30*HA$4</f>
        <v>0</v>
      </c>
      <c r="HB1031" s="104">
        <f>SUMIF(BZ1031:BZ1034,"&lt;0")*Cadeirante/30*HB$4+SUMIF(CB1031:CB1034,"&lt;0")*Cadeirante/30*HB$4</f>
        <v>0</v>
      </c>
      <c r="HC1031" s="104">
        <f>SUMIF(CD1031:CD1034,"&lt;0")*Cadeirante/30*HC$4+SUMIF(CF1031:CF1034,"&lt;0")*Cadeirante/30*HC$4</f>
        <v>0</v>
      </c>
      <c r="HD1031" s="104">
        <f>SUMIF(CH1031:CH1034,"&lt;0")*Cadeirante/30*HD$4+SUMIF(CJ1031:CJ1034,"&lt;0")*Cadeirante/30*HD$4</f>
        <v>0</v>
      </c>
      <c r="HE1031" s="104">
        <f>SUMIF(CL1031:CL1034,"&lt;0")*Cadeirante/30*HE$4+SUMIF(CN1031:CN1034,"&lt;0")*Cadeirante/30*HE$4</f>
        <v>0</v>
      </c>
      <c r="HF1031" s="104">
        <f>SUMIF(CP1031:CP1034,"&lt;0")*Cadeirante/30*HF$4+SUMIF(CR1031:CR1034,"&lt;0")*Cadeirante/30*HF$4</f>
        <v>0</v>
      </c>
      <c r="HG1031" s="104">
        <f>SUMIF(CT1031:CT1034,"&lt;0")*Cadeirante/30*HG$4+SUMIF(CV1031:CV1034,"&lt;0")*Cadeirante/30*HG$4</f>
        <v>0</v>
      </c>
      <c r="HH1031" s="104">
        <f>SUMIF(CX1031:CX1034,"&lt;0")*Cadeirante/30*HH$4+SUMIF(CZ1031:CZ1034,"&lt;0")*Cadeirante/30*HH$4</f>
        <v>0</v>
      </c>
      <c r="HI1031" s="104">
        <f>SUMIF(DB1031:DB1034,"&lt;0")*Cadeirante/30*HI$4+SUMIF(DD1031:DD1034,"&lt;0")*Cadeirante/30*HI$4</f>
        <v>0</v>
      </c>
      <c r="HJ1031" s="104">
        <f>SUMIF(DF1031:DF1034,"&lt;0")*Cadeirante/30*HJ$4+SUMIF(DH1031:DH1034,"&lt;0")*Cadeirante/30*HJ$4</f>
        <v>0</v>
      </c>
      <c r="HK1031" s="104">
        <f>SUMIF(DJ1031:DJ1034,"&lt;0")*Cadeirante/30*HK$4+SUMIF(DL1031:DL1034,"&lt;0")*Cadeirante/30*HK$4</f>
        <v>0</v>
      </c>
      <c r="HL1031" s="104">
        <f>SUMIF(DN1031:DN1034,"&lt;0")*Cadeirante/30*HL$4+SUMIF(DP1031:DP1034,"&lt;0")*Cadeirante/30*HL$4</f>
        <v>0</v>
      </c>
      <c r="HM1031" s="104">
        <f>SUMIF(DR1031:DR1034,"&lt;0")*Cadeirante/30*HM$4+SUMIF(DT1031:DT1034,"&lt;0")*Cadeirante/30*HM$4</f>
        <v>0</v>
      </c>
      <c r="HN1031" s="104">
        <f>SUMIF(DV1031:DV1034,"&lt;0")*Cadeirante/30*HN$4+SUMIF(DX1031:DX1034,"&lt;0")*Cadeirante/30*HN$4</f>
        <v>0</v>
      </c>
      <c r="HO1031" s="104">
        <f>SUMIF(DZ1031:DZ1034,"&lt;0")*Cadeirante/30*HO$4+SUMIF(EB1031:EB1034,"&lt;0")*Cadeirante/30*HO$4</f>
        <v>0</v>
      </c>
      <c r="HP1031" s="104">
        <f>SUMIF(ED1031:ED1034,"&lt;0")*Cadeirante/30*HP$4+SUMIF(EF1031:EF1034,"&lt;0")*Cadeirante/30*HP$4</f>
        <v>0</v>
      </c>
      <c r="HQ1031" s="64"/>
      <c r="HR1031" s="64"/>
      <c r="HS1031" s="64"/>
      <c r="HT1031" s="64"/>
      <c r="HU1031" s="64"/>
      <c r="HV1031" s="64"/>
      <c r="HW1031" s="176">
        <v>17629.309999999998</v>
      </c>
      <c r="HX1031" s="64"/>
      <c r="HY1031" s="280">
        <f>IF(ISTEXT(EM1031), VALUE(EM1031), EM1031)</f>
        <v>0</v>
      </c>
      <c r="HZ1031" s="280">
        <f>IF(ISTEXT(EN1031), VALUE(EN1031), EN1031)</f>
        <v>0</v>
      </c>
      <c r="IA1031" s="280">
        <f>IF(ISTEXT(EO1031), VALUE(EO1031), EO1031)</f>
        <v>0</v>
      </c>
      <c r="IB1031" s="64" t="b">
        <f>HW1031=FE1031</f>
        <v>0</v>
      </c>
      <c r="IC1031" s="64"/>
    </row>
    <row r="1032" spans="1:237" s="106" customFormat="1" ht="22.5" customHeight="1" x14ac:dyDescent="0.25">
      <c r="A1032" s="368" t="s">
        <v>4098</v>
      </c>
      <c r="B1032" s="369" t="s">
        <v>4099</v>
      </c>
      <c r="C1032" s="370" t="s">
        <v>3258</v>
      </c>
      <c r="D1032" s="371" t="s">
        <v>4100</v>
      </c>
      <c r="E1032" s="371" t="s">
        <v>4101</v>
      </c>
      <c r="F1032" s="372" t="s">
        <v>3222</v>
      </c>
      <c r="G1032" s="372" t="s">
        <v>3223</v>
      </c>
      <c r="H1032" s="373" t="s">
        <v>205</v>
      </c>
      <c r="I1032" s="374" t="s">
        <v>4102</v>
      </c>
      <c r="J1032" s="421" t="s">
        <v>3257</v>
      </c>
      <c r="K1032" s="421" t="s">
        <v>3230</v>
      </c>
      <c r="L1032" s="329">
        <f>CONTINUA!BV1032</f>
        <v>0</v>
      </c>
      <c r="M1032" s="329">
        <f>CONTINUA!BW1032</f>
        <v>0</v>
      </c>
      <c r="N1032" s="657"/>
      <c r="O1032" s="658" t="s">
        <v>4257</v>
      </c>
      <c r="P1032" s="659" t="s">
        <v>206</v>
      </c>
      <c r="Q1032" s="400"/>
      <c r="R1032" s="401"/>
      <c r="S1032" s="400"/>
      <c r="T1032" s="401"/>
      <c r="U1032" s="400"/>
      <c r="V1032" s="401"/>
      <c r="W1032" s="400"/>
      <c r="X1032" s="401"/>
      <c r="Y1032" s="400"/>
      <c r="Z1032" s="401"/>
      <c r="AA1032" s="400"/>
      <c r="AB1032" s="401"/>
      <c r="AC1032" s="400"/>
      <c r="AD1032" s="401"/>
      <c r="AE1032" s="400"/>
      <c r="AF1032" s="401"/>
      <c r="AG1032" s="400"/>
      <c r="AH1032" s="401"/>
      <c r="AI1032" s="400"/>
      <c r="AJ1032" s="401"/>
      <c r="AK1032" s="400"/>
      <c r="AL1032" s="401"/>
      <c r="AM1032" s="400"/>
      <c r="AN1032" s="401"/>
      <c r="AO1032" s="400"/>
      <c r="AP1032" s="401"/>
      <c r="AQ1032" s="400"/>
      <c r="AR1032" s="401"/>
      <c r="AS1032" s="400"/>
      <c r="AT1032" s="401"/>
      <c r="AU1032" s="400"/>
      <c r="AV1032" s="401"/>
      <c r="AW1032" s="400"/>
      <c r="AX1032" s="401"/>
      <c r="AY1032" s="400"/>
      <c r="AZ1032" s="401"/>
      <c r="BA1032" s="400"/>
      <c r="BB1032" s="401"/>
      <c r="BC1032" s="400"/>
      <c r="BD1032" s="401"/>
      <c r="BE1032" s="400"/>
      <c r="BF1032" s="401"/>
      <c r="BG1032" s="400"/>
      <c r="BH1032" s="401"/>
      <c r="BI1032" s="400"/>
      <c r="BJ1032" s="401"/>
      <c r="BK1032" s="400"/>
      <c r="BL1032" s="401"/>
      <c r="BM1032" s="400"/>
      <c r="BN1032" s="401"/>
      <c r="BO1032" s="400"/>
      <c r="BP1032" s="401"/>
      <c r="BQ1032" s="400"/>
      <c r="BR1032" s="401"/>
      <c r="BS1032" s="400"/>
      <c r="BT1032" s="401"/>
      <c r="BU1032" s="400"/>
      <c r="BV1032" s="401"/>
      <c r="BW1032" s="400"/>
      <c r="BX1032" s="401"/>
      <c r="BY1032" s="400"/>
      <c r="BZ1032" s="401"/>
      <c r="CA1032" s="400"/>
      <c r="CB1032" s="401"/>
      <c r="CC1032" s="400"/>
      <c r="CD1032" s="401"/>
      <c r="CE1032" s="400"/>
      <c r="CF1032" s="401"/>
      <c r="CG1032" s="400"/>
      <c r="CH1032" s="401"/>
      <c r="CI1032" s="400"/>
      <c r="CJ1032" s="401"/>
      <c r="CK1032" s="400"/>
      <c r="CL1032" s="401"/>
      <c r="CM1032" s="400"/>
      <c r="CN1032" s="401"/>
      <c r="CO1032" s="400"/>
      <c r="CP1032" s="401"/>
      <c r="CQ1032" s="400"/>
      <c r="CR1032" s="401"/>
      <c r="CS1032" s="400"/>
      <c r="CT1032" s="401"/>
      <c r="CU1032" s="400"/>
      <c r="CV1032" s="401"/>
      <c r="CW1032" s="400"/>
      <c r="CX1032" s="401"/>
      <c r="CY1032" s="400"/>
      <c r="CZ1032" s="401"/>
      <c r="DA1032" s="400"/>
      <c r="DB1032" s="401"/>
      <c r="DC1032" s="400"/>
      <c r="DD1032" s="401"/>
      <c r="DE1032" s="400"/>
      <c r="DF1032" s="401"/>
      <c r="DG1032" s="400"/>
      <c r="DH1032" s="401"/>
      <c r="DI1032" s="400"/>
      <c r="DJ1032" s="401"/>
      <c r="DK1032" s="400"/>
      <c r="DL1032" s="401"/>
      <c r="DM1032" s="400"/>
      <c r="DN1032" s="401"/>
      <c r="DO1032" s="400"/>
      <c r="DP1032" s="401"/>
      <c r="DQ1032" s="400"/>
      <c r="DR1032" s="401"/>
      <c r="DS1032" s="400"/>
      <c r="DT1032" s="401"/>
      <c r="DU1032" s="400"/>
      <c r="DV1032" s="401"/>
      <c r="DW1032" s="400"/>
      <c r="DX1032" s="401"/>
      <c r="DY1032" s="400"/>
      <c r="DZ1032" s="401"/>
      <c r="EA1032" s="400"/>
      <c r="EB1032" s="401"/>
      <c r="EC1032" s="400"/>
      <c r="ED1032" s="401"/>
      <c r="EE1032" s="400"/>
      <c r="EF1032" s="401"/>
      <c r="EG1032" s="400"/>
      <c r="EH1032" s="401"/>
      <c r="EI1032" s="400"/>
      <c r="EJ1032" s="447"/>
      <c r="EK1032" s="511"/>
      <c r="EL1032" s="514"/>
      <c r="EM1032" s="448"/>
      <c r="EN1032" s="344"/>
      <c r="EO1032" s="345"/>
      <c r="EP1032" s="171">
        <f t="shared" si="1102"/>
        <v>0</v>
      </c>
      <c r="EQ1032" s="171">
        <f t="shared" si="1103"/>
        <v>0</v>
      </c>
      <c r="ER1032" s="171">
        <f t="shared" si="1104"/>
        <v>0</v>
      </c>
      <c r="ES1032" s="171">
        <f t="shared" si="1105"/>
        <v>0</v>
      </c>
      <c r="ET1032" s="171">
        <f t="shared" si="1106"/>
        <v>0</v>
      </c>
      <c r="EU1032" s="171">
        <f t="shared" si="1107"/>
        <v>0</v>
      </c>
      <c r="EV1032" s="172">
        <f t="shared" si="1108"/>
        <v>0</v>
      </c>
      <c r="EW1032" s="173"/>
      <c r="EX1032" s="248">
        <f t="shared" si="1170"/>
        <v>0</v>
      </c>
      <c r="EY1032" s="174">
        <f>(L1032*regular)+(M1032*Cadeirantee)</f>
        <v>0</v>
      </c>
      <c r="EZ1032" s="249">
        <f>SUMIF(FG1032:GJ1032,"&gt;0")</f>
        <v>0</v>
      </c>
      <c r="FA1032" s="249">
        <f>SUMIF(FG1032:GJ1032,"&lt;0")+SUMIF(GN1032:HP1032,"&lt;0")</f>
        <v>0</v>
      </c>
      <c r="FB1032" s="174">
        <v>0</v>
      </c>
      <c r="FC1032" s="126">
        <f>N1032*km*'VALORES TABELA'!$B$13</f>
        <v>0</v>
      </c>
      <c r="FD1032" s="250">
        <f t="shared" ref="FD1032:FD1035" si="1171">GL1032</f>
        <v>0</v>
      </c>
      <c r="FE1032" s="105"/>
      <c r="FF1032" s="119"/>
      <c r="FG1032" s="119"/>
      <c r="FH1032" s="119"/>
      <c r="FI1032" s="119"/>
      <c r="FJ1032" s="119"/>
      <c r="FK1032" s="119"/>
      <c r="FL1032" s="119"/>
      <c r="FM1032" s="119"/>
      <c r="FN1032" s="119"/>
      <c r="FO1032" s="119"/>
      <c r="FP1032" s="119"/>
      <c r="FQ1032" s="119"/>
      <c r="FR1032" s="119"/>
      <c r="FS1032" s="119"/>
      <c r="FT1032" s="119"/>
      <c r="FU1032" s="119"/>
      <c r="FV1032" s="119"/>
      <c r="FW1032" s="119"/>
      <c r="FX1032" s="119"/>
      <c r="FY1032" s="119"/>
      <c r="FZ1032" s="119"/>
      <c r="GA1032" s="119"/>
      <c r="GB1032" s="119"/>
      <c r="GC1032" s="119"/>
      <c r="GD1032" s="119"/>
      <c r="GE1032" s="119"/>
      <c r="GF1032" s="119"/>
      <c r="GG1032" s="119"/>
      <c r="GH1032" s="119"/>
      <c r="GI1032" s="119"/>
      <c r="GJ1032" s="119"/>
      <c r="GK1032" s="251"/>
      <c r="GL1032" s="103">
        <f t="shared" si="1110"/>
        <v>0</v>
      </c>
      <c r="GM1032" s="124"/>
      <c r="GN1032" s="104"/>
      <c r="GO1032" s="104"/>
      <c r="GP1032" s="104"/>
      <c r="GQ1032" s="104"/>
      <c r="GR1032" s="104"/>
      <c r="GS1032" s="104"/>
      <c r="GT1032" s="104"/>
      <c r="GU1032" s="104"/>
      <c r="GV1032" s="104"/>
      <c r="GW1032" s="104"/>
      <c r="GX1032" s="104"/>
      <c r="GY1032" s="104"/>
      <c r="GZ1032" s="104"/>
      <c r="HA1032" s="104"/>
      <c r="HB1032" s="104"/>
      <c r="HC1032" s="104"/>
      <c r="HD1032" s="104"/>
      <c r="HE1032" s="104"/>
      <c r="HF1032" s="104"/>
      <c r="HG1032" s="104"/>
      <c r="HH1032" s="104"/>
      <c r="HI1032" s="104"/>
      <c r="HJ1032" s="104"/>
      <c r="HK1032" s="104"/>
      <c r="HL1032" s="104"/>
      <c r="HM1032" s="104"/>
      <c r="HN1032" s="104"/>
      <c r="HO1032" s="104"/>
      <c r="HP1032" s="104"/>
      <c r="HQ1032" s="64"/>
      <c r="HR1032" s="64"/>
      <c r="HS1032" s="64"/>
      <c r="HT1032" s="64"/>
      <c r="HU1032" s="64"/>
      <c r="HV1032" s="64"/>
      <c r="HW1032" s="105"/>
      <c r="HX1032" s="64"/>
      <c r="HY1032" s="280">
        <f t="shared" ref="HY1032:HY1035" si="1172">IF(ISTEXT(EM1032), VALUE(EM1032), EM1032)</f>
        <v>0</v>
      </c>
      <c r="HZ1032" s="280">
        <f t="shared" ref="HZ1032:HZ1035" si="1173">IF(ISTEXT(EN1032), VALUE(EN1032), EN1032)</f>
        <v>0</v>
      </c>
      <c r="IA1032" s="280">
        <f t="shared" ref="IA1032:IA1035" si="1174">IF(ISTEXT(EO1032), VALUE(EO1032), EO1032)</f>
        <v>0</v>
      </c>
      <c r="IB1032" s="64"/>
      <c r="IC1032" s="64"/>
    </row>
    <row r="1033" spans="1:237" s="106" customFormat="1" ht="22.5" customHeight="1" x14ac:dyDescent="0.25">
      <c r="A1033" s="368" t="s">
        <v>4098</v>
      </c>
      <c r="B1033" s="369" t="s">
        <v>4099</v>
      </c>
      <c r="C1033" s="375" t="s">
        <v>3258</v>
      </c>
      <c r="D1033" s="371" t="s">
        <v>4100</v>
      </c>
      <c r="E1033" s="371" t="s">
        <v>4101</v>
      </c>
      <c r="F1033" s="376" t="s">
        <v>3222</v>
      </c>
      <c r="G1033" s="376" t="s">
        <v>3223</v>
      </c>
      <c r="H1033" s="373" t="s">
        <v>205</v>
      </c>
      <c r="I1033" s="374" t="s">
        <v>4102</v>
      </c>
      <c r="J1033" s="421" t="s">
        <v>3257</v>
      </c>
      <c r="K1033" s="422" t="s">
        <v>3231</v>
      </c>
      <c r="L1033" s="329">
        <f>CONTINUA!BV1033</f>
        <v>0</v>
      </c>
      <c r="M1033" s="329">
        <f>CONTINUA!BW1033</f>
        <v>0</v>
      </c>
      <c r="N1033" s="657"/>
      <c r="O1033" s="658" t="s">
        <v>4257</v>
      </c>
      <c r="P1033" s="659" t="s">
        <v>206</v>
      </c>
      <c r="Q1033" s="400"/>
      <c r="R1033" s="401"/>
      <c r="S1033" s="400"/>
      <c r="T1033" s="401"/>
      <c r="U1033" s="400"/>
      <c r="V1033" s="401"/>
      <c r="W1033" s="400"/>
      <c r="X1033" s="401"/>
      <c r="Y1033" s="400"/>
      <c r="Z1033" s="401"/>
      <c r="AA1033" s="400"/>
      <c r="AB1033" s="401"/>
      <c r="AC1033" s="400"/>
      <c r="AD1033" s="401"/>
      <c r="AE1033" s="400"/>
      <c r="AF1033" s="401"/>
      <c r="AG1033" s="400"/>
      <c r="AH1033" s="401"/>
      <c r="AI1033" s="400"/>
      <c r="AJ1033" s="401"/>
      <c r="AK1033" s="400"/>
      <c r="AL1033" s="401"/>
      <c r="AM1033" s="400"/>
      <c r="AN1033" s="401"/>
      <c r="AO1033" s="400"/>
      <c r="AP1033" s="401"/>
      <c r="AQ1033" s="400"/>
      <c r="AR1033" s="401"/>
      <c r="AS1033" s="400"/>
      <c r="AT1033" s="401"/>
      <c r="AU1033" s="400"/>
      <c r="AV1033" s="401"/>
      <c r="AW1033" s="400"/>
      <c r="AX1033" s="401"/>
      <c r="AY1033" s="400"/>
      <c r="AZ1033" s="401"/>
      <c r="BA1033" s="400"/>
      <c r="BB1033" s="401"/>
      <c r="BC1033" s="400"/>
      <c r="BD1033" s="401"/>
      <c r="BE1033" s="400"/>
      <c r="BF1033" s="401"/>
      <c r="BG1033" s="400"/>
      <c r="BH1033" s="401"/>
      <c r="BI1033" s="400"/>
      <c r="BJ1033" s="401"/>
      <c r="BK1033" s="400"/>
      <c r="BL1033" s="401"/>
      <c r="BM1033" s="400"/>
      <c r="BN1033" s="401"/>
      <c r="BO1033" s="400"/>
      <c r="BP1033" s="401"/>
      <c r="BQ1033" s="400"/>
      <c r="BR1033" s="401"/>
      <c r="BS1033" s="400"/>
      <c r="BT1033" s="401"/>
      <c r="BU1033" s="400"/>
      <c r="BV1033" s="401"/>
      <c r="BW1033" s="400"/>
      <c r="BX1033" s="401"/>
      <c r="BY1033" s="400"/>
      <c r="BZ1033" s="401"/>
      <c r="CA1033" s="400"/>
      <c r="CB1033" s="401"/>
      <c r="CC1033" s="400"/>
      <c r="CD1033" s="401"/>
      <c r="CE1033" s="400"/>
      <c r="CF1033" s="401"/>
      <c r="CG1033" s="400"/>
      <c r="CH1033" s="401"/>
      <c r="CI1033" s="400"/>
      <c r="CJ1033" s="401"/>
      <c r="CK1033" s="400"/>
      <c r="CL1033" s="401"/>
      <c r="CM1033" s="400"/>
      <c r="CN1033" s="401"/>
      <c r="CO1033" s="400"/>
      <c r="CP1033" s="401"/>
      <c r="CQ1033" s="400"/>
      <c r="CR1033" s="401"/>
      <c r="CS1033" s="400"/>
      <c r="CT1033" s="401"/>
      <c r="CU1033" s="400"/>
      <c r="CV1033" s="401"/>
      <c r="CW1033" s="400"/>
      <c r="CX1033" s="401"/>
      <c r="CY1033" s="400"/>
      <c r="CZ1033" s="401"/>
      <c r="DA1033" s="400"/>
      <c r="DB1033" s="401"/>
      <c r="DC1033" s="400"/>
      <c r="DD1033" s="401"/>
      <c r="DE1033" s="400"/>
      <c r="DF1033" s="401"/>
      <c r="DG1033" s="400"/>
      <c r="DH1033" s="401"/>
      <c r="DI1033" s="400"/>
      <c r="DJ1033" s="401"/>
      <c r="DK1033" s="400"/>
      <c r="DL1033" s="401"/>
      <c r="DM1033" s="400"/>
      <c r="DN1033" s="401"/>
      <c r="DO1033" s="400"/>
      <c r="DP1033" s="401"/>
      <c r="DQ1033" s="400"/>
      <c r="DR1033" s="401"/>
      <c r="DS1033" s="400"/>
      <c r="DT1033" s="401"/>
      <c r="DU1033" s="400"/>
      <c r="DV1033" s="401"/>
      <c r="DW1033" s="400"/>
      <c r="DX1033" s="401"/>
      <c r="DY1033" s="400"/>
      <c r="DZ1033" s="401"/>
      <c r="EA1033" s="400"/>
      <c r="EB1033" s="401"/>
      <c r="EC1033" s="400"/>
      <c r="ED1033" s="401"/>
      <c r="EE1033" s="400"/>
      <c r="EF1033" s="401"/>
      <c r="EG1033" s="400"/>
      <c r="EH1033" s="401"/>
      <c r="EI1033" s="400"/>
      <c r="EJ1033" s="447"/>
      <c r="EK1033" s="511"/>
      <c r="EL1033" s="514"/>
      <c r="EM1033" s="448"/>
      <c r="EN1033" s="344"/>
      <c r="EO1033" s="345"/>
      <c r="EP1033" s="171">
        <f t="shared" si="1102"/>
        <v>0</v>
      </c>
      <c r="EQ1033" s="171">
        <f t="shared" si="1103"/>
        <v>0</v>
      </c>
      <c r="ER1033" s="171">
        <f t="shared" si="1104"/>
        <v>0</v>
      </c>
      <c r="ES1033" s="171">
        <f t="shared" si="1105"/>
        <v>0</v>
      </c>
      <c r="ET1033" s="171">
        <f t="shared" si="1106"/>
        <v>0</v>
      </c>
      <c r="EU1033" s="171">
        <f t="shared" si="1107"/>
        <v>0</v>
      </c>
      <c r="EV1033" s="172">
        <f t="shared" si="1108"/>
        <v>0</v>
      </c>
      <c r="EW1033" s="125"/>
      <c r="EX1033" s="248">
        <f t="shared" si="1170"/>
        <v>0</v>
      </c>
      <c r="EY1033" s="174">
        <f>(L1033*regular)+(M1033*Cadeirantee)</f>
        <v>0</v>
      </c>
      <c r="EZ1033" s="249">
        <f>SUMIF(FG1033:GJ1033,"&gt;0")</f>
        <v>0</v>
      </c>
      <c r="FA1033" s="249">
        <f>SUMIF(FG1033:GJ1033,"&lt;0")+SUMIF(GN1033:HP1033,"&lt;0")</f>
        <v>0</v>
      </c>
      <c r="FB1033" s="174">
        <v>0</v>
      </c>
      <c r="FC1033" s="126">
        <f>N1033*km*'VALORES TABELA'!$B$13</f>
        <v>0</v>
      </c>
      <c r="FD1033" s="250">
        <f t="shared" si="1171"/>
        <v>0</v>
      </c>
      <c r="FE1033" s="105"/>
      <c r="FF1033" s="108"/>
      <c r="FG1033" s="108"/>
      <c r="FH1033" s="108"/>
      <c r="FI1033" s="108"/>
      <c r="FJ1033" s="108"/>
      <c r="FK1033" s="108"/>
      <c r="FL1033" s="108"/>
      <c r="FM1033" s="108"/>
      <c r="FN1033" s="108"/>
      <c r="FO1033" s="108"/>
      <c r="FP1033" s="108"/>
      <c r="FQ1033" s="108"/>
      <c r="FR1033" s="108"/>
      <c r="FS1033" s="108"/>
      <c r="FT1033" s="108"/>
      <c r="FU1033" s="108"/>
      <c r="FV1033" s="108"/>
      <c r="FW1033" s="108"/>
      <c r="FX1033" s="108"/>
      <c r="FY1033" s="108"/>
      <c r="FZ1033" s="108"/>
      <c r="GA1033" s="108"/>
      <c r="GB1033" s="108"/>
      <c r="GC1033" s="108"/>
      <c r="GD1033" s="108"/>
      <c r="GE1033" s="108"/>
      <c r="GF1033" s="108"/>
      <c r="GG1033" s="108"/>
      <c r="GH1033" s="108"/>
      <c r="GI1033" s="108"/>
      <c r="GJ1033" s="108"/>
      <c r="GK1033" s="251"/>
      <c r="GL1033" s="103">
        <f t="shared" si="1110"/>
        <v>0</v>
      </c>
      <c r="GM1033" s="124"/>
      <c r="GN1033" s="104"/>
      <c r="GO1033" s="104"/>
      <c r="GP1033" s="104"/>
      <c r="GQ1033" s="104"/>
      <c r="GR1033" s="104"/>
      <c r="GS1033" s="104"/>
      <c r="GT1033" s="104"/>
      <c r="GU1033" s="104"/>
      <c r="GV1033" s="104"/>
      <c r="GW1033" s="104"/>
      <c r="GX1033" s="104"/>
      <c r="GY1033" s="104"/>
      <c r="GZ1033" s="104"/>
      <c r="HA1033" s="104"/>
      <c r="HB1033" s="104"/>
      <c r="HC1033" s="104"/>
      <c r="HD1033" s="104"/>
      <c r="HE1033" s="104"/>
      <c r="HF1033" s="104"/>
      <c r="HG1033" s="104"/>
      <c r="HH1033" s="104"/>
      <c r="HI1033" s="104"/>
      <c r="HJ1033" s="104"/>
      <c r="HK1033" s="104"/>
      <c r="HL1033" s="104"/>
      <c r="HM1033" s="104"/>
      <c r="HN1033" s="104"/>
      <c r="HO1033" s="104"/>
      <c r="HP1033" s="104"/>
      <c r="HQ1033" s="64"/>
      <c r="HR1033" s="64"/>
      <c r="HS1033" s="64"/>
      <c r="HT1033" s="64"/>
      <c r="HU1033" s="64"/>
      <c r="HV1033" s="64"/>
      <c r="HW1033" s="105"/>
      <c r="HX1033" s="64"/>
      <c r="HY1033" s="280">
        <f t="shared" si="1172"/>
        <v>0</v>
      </c>
      <c r="HZ1033" s="280">
        <f t="shared" si="1173"/>
        <v>0</v>
      </c>
      <c r="IA1033" s="280">
        <f t="shared" si="1174"/>
        <v>0</v>
      </c>
      <c r="IB1033" s="64"/>
      <c r="IC1033" s="64"/>
    </row>
    <row r="1034" spans="1:237" s="106" customFormat="1" ht="22.5" customHeight="1" x14ac:dyDescent="0.25">
      <c r="A1034" s="368" t="s">
        <v>4098</v>
      </c>
      <c r="B1034" s="369" t="s">
        <v>4099</v>
      </c>
      <c r="C1034" s="375" t="s">
        <v>3258</v>
      </c>
      <c r="D1034" s="371" t="s">
        <v>4100</v>
      </c>
      <c r="E1034" s="371" t="s">
        <v>4101</v>
      </c>
      <c r="F1034" s="376" t="s">
        <v>3222</v>
      </c>
      <c r="G1034" s="376" t="s">
        <v>3223</v>
      </c>
      <c r="H1034" s="373" t="s">
        <v>205</v>
      </c>
      <c r="I1034" s="374" t="s">
        <v>4102</v>
      </c>
      <c r="J1034" s="421" t="s">
        <v>3257</v>
      </c>
      <c r="K1034" s="423" t="s">
        <v>3232</v>
      </c>
      <c r="L1034" s="329">
        <f>CONTINUA!BV1034</f>
        <v>0</v>
      </c>
      <c r="M1034" s="329">
        <f>CONTINUA!BW1034</f>
        <v>0</v>
      </c>
      <c r="N1034" s="657"/>
      <c r="O1034" s="658" t="s">
        <v>4257</v>
      </c>
      <c r="P1034" s="659" t="s">
        <v>206</v>
      </c>
      <c r="Q1034" s="400">
        <v>17</v>
      </c>
      <c r="R1034" s="401"/>
      <c r="S1034" s="400"/>
      <c r="T1034" s="401"/>
      <c r="U1034" s="400"/>
      <c r="V1034" s="401"/>
      <c r="W1034" s="400"/>
      <c r="X1034" s="401"/>
      <c r="Y1034" s="400"/>
      <c r="Z1034" s="401"/>
      <c r="AA1034" s="400"/>
      <c r="AB1034" s="401"/>
      <c r="AC1034" s="400"/>
      <c r="AD1034" s="401"/>
      <c r="AE1034" s="400"/>
      <c r="AF1034" s="401"/>
      <c r="AG1034" s="400"/>
      <c r="AH1034" s="401"/>
      <c r="AI1034" s="400"/>
      <c r="AJ1034" s="401"/>
      <c r="AK1034" s="400"/>
      <c r="AL1034" s="401"/>
      <c r="AM1034" s="400"/>
      <c r="AN1034" s="401"/>
      <c r="AO1034" s="400"/>
      <c r="AP1034" s="401"/>
      <c r="AQ1034" s="400"/>
      <c r="AR1034" s="401"/>
      <c r="AS1034" s="400"/>
      <c r="AT1034" s="401"/>
      <c r="AU1034" s="400"/>
      <c r="AV1034" s="401"/>
      <c r="AW1034" s="400"/>
      <c r="AX1034" s="401"/>
      <c r="AY1034" s="400"/>
      <c r="AZ1034" s="401"/>
      <c r="BA1034" s="400"/>
      <c r="BB1034" s="401"/>
      <c r="BC1034" s="400"/>
      <c r="BD1034" s="401"/>
      <c r="BE1034" s="400"/>
      <c r="BF1034" s="401"/>
      <c r="BG1034" s="400"/>
      <c r="BH1034" s="401"/>
      <c r="BI1034" s="400"/>
      <c r="BJ1034" s="401"/>
      <c r="BK1034" s="400"/>
      <c r="BL1034" s="401"/>
      <c r="BM1034" s="400">
        <v>1</v>
      </c>
      <c r="BN1034" s="401"/>
      <c r="BO1034" s="400"/>
      <c r="BP1034" s="401"/>
      <c r="BQ1034" s="400"/>
      <c r="BR1034" s="401"/>
      <c r="BS1034" s="400"/>
      <c r="BT1034" s="401"/>
      <c r="BU1034" s="400"/>
      <c r="BV1034" s="401"/>
      <c r="BW1034" s="400"/>
      <c r="BX1034" s="401"/>
      <c r="BY1034" s="400"/>
      <c r="BZ1034" s="401"/>
      <c r="CA1034" s="400"/>
      <c r="CB1034" s="401"/>
      <c r="CC1034" s="400"/>
      <c r="CD1034" s="401"/>
      <c r="CE1034" s="400"/>
      <c r="CF1034" s="401"/>
      <c r="CG1034" s="400"/>
      <c r="CH1034" s="401"/>
      <c r="CI1034" s="400"/>
      <c r="CJ1034" s="401"/>
      <c r="CK1034" s="400"/>
      <c r="CL1034" s="401"/>
      <c r="CM1034" s="400"/>
      <c r="CN1034" s="401"/>
      <c r="CO1034" s="400"/>
      <c r="CP1034" s="401"/>
      <c r="CQ1034" s="400"/>
      <c r="CR1034" s="401"/>
      <c r="CS1034" s="400"/>
      <c r="CT1034" s="401"/>
      <c r="CU1034" s="400"/>
      <c r="CV1034" s="401"/>
      <c r="CW1034" s="400"/>
      <c r="CX1034" s="401"/>
      <c r="CY1034" s="400"/>
      <c r="CZ1034" s="401"/>
      <c r="DA1034" s="400"/>
      <c r="DB1034" s="401"/>
      <c r="DC1034" s="400"/>
      <c r="DD1034" s="401"/>
      <c r="DE1034" s="400"/>
      <c r="DF1034" s="401"/>
      <c r="DG1034" s="400"/>
      <c r="DH1034" s="401"/>
      <c r="DI1034" s="400"/>
      <c r="DJ1034" s="401"/>
      <c r="DK1034" s="400"/>
      <c r="DL1034" s="401"/>
      <c r="DM1034" s="400"/>
      <c r="DN1034" s="401"/>
      <c r="DO1034" s="400"/>
      <c r="DP1034" s="401"/>
      <c r="DQ1034" s="400"/>
      <c r="DR1034" s="401"/>
      <c r="DS1034" s="400"/>
      <c r="DT1034" s="401"/>
      <c r="DU1034" s="400"/>
      <c r="DV1034" s="401"/>
      <c r="DW1034" s="400"/>
      <c r="DX1034" s="401"/>
      <c r="DY1034" s="400"/>
      <c r="DZ1034" s="401"/>
      <c r="EA1034" s="400"/>
      <c r="EB1034" s="401"/>
      <c r="EC1034" s="400"/>
      <c r="ED1034" s="401"/>
      <c r="EE1034" s="400"/>
      <c r="EF1034" s="401"/>
      <c r="EG1034" s="400"/>
      <c r="EH1034" s="401"/>
      <c r="EI1034" s="400"/>
      <c r="EJ1034" s="447"/>
      <c r="EK1034" s="511"/>
      <c r="EL1034" s="514"/>
      <c r="EM1034" s="448"/>
      <c r="EN1034" s="344"/>
      <c r="EO1034" s="345"/>
      <c r="EP1034" s="171">
        <f t="shared" si="1102"/>
        <v>17</v>
      </c>
      <c r="EQ1034" s="171">
        <f t="shared" si="1103"/>
        <v>1</v>
      </c>
      <c r="ER1034" s="171">
        <f t="shared" si="1104"/>
        <v>0</v>
      </c>
      <c r="ES1034" s="171">
        <f t="shared" si="1105"/>
        <v>0</v>
      </c>
      <c r="ET1034" s="171">
        <f t="shared" si="1106"/>
        <v>0</v>
      </c>
      <c r="EU1034" s="171">
        <f t="shared" si="1107"/>
        <v>0</v>
      </c>
      <c r="EV1034" s="172">
        <f t="shared" si="1108"/>
        <v>18</v>
      </c>
      <c r="EW1034" s="127"/>
      <c r="EX1034" s="248">
        <f t="shared" si="1170"/>
        <v>0</v>
      </c>
      <c r="EY1034" s="174">
        <f>(L1034*regular)+(M1034*Cadeirantee)</f>
        <v>0</v>
      </c>
      <c r="EZ1034" s="249">
        <f>SUMIF(FG1034:GJ1034,"&gt;0")</f>
        <v>0</v>
      </c>
      <c r="FA1034" s="249">
        <f>SUMIF(FG1034:GJ1034,"&lt;0")+SUMIF(GN1034:HP1034,"&lt;0")</f>
        <v>0</v>
      </c>
      <c r="FB1034" s="174">
        <v>0</v>
      </c>
      <c r="FC1034" s="126">
        <f>N1034*km*'VALORES TABELA'!$B$13</f>
        <v>0</v>
      </c>
      <c r="FD1034" s="250">
        <f t="shared" si="1171"/>
        <v>0</v>
      </c>
      <c r="FE1034" s="105"/>
      <c r="FF1034" s="118"/>
      <c r="FG1034" s="118"/>
      <c r="FH1034" s="118"/>
      <c r="FI1034" s="118"/>
      <c r="FJ1034" s="118"/>
      <c r="FK1034" s="118"/>
      <c r="FL1034" s="118"/>
      <c r="FM1034" s="118"/>
      <c r="FN1034" s="118"/>
      <c r="FO1034" s="118"/>
      <c r="FP1034" s="118"/>
      <c r="FQ1034" s="118"/>
      <c r="FR1034" s="118"/>
      <c r="FS1034" s="118"/>
      <c r="FT1034" s="118"/>
      <c r="FU1034" s="118"/>
      <c r="FV1034" s="118"/>
      <c r="FW1034" s="118"/>
      <c r="FX1034" s="118"/>
      <c r="FY1034" s="118"/>
      <c r="FZ1034" s="118"/>
      <c r="GA1034" s="118"/>
      <c r="GB1034" s="118"/>
      <c r="GC1034" s="118"/>
      <c r="GD1034" s="118"/>
      <c r="GE1034" s="118"/>
      <c r="GF1034" s="118"/>
      <c r="GG1034" s="118"/>
      <c r="GH1034" s="118"/>
      <c r="GI1034" s="118"/>
      <c r="GJ1034" s="118"/>
      <c r="GK1034" s="252"/>
      <c r="GL1034" s="103">
        <f t="shared" si="1110"/>
        <v>0</v>
      </c>
      <c r="GM1034" s="124"/>
      <c r="GN1034" s="104"/>
      <c r="GO1034" s="104"/>
      <c r="GP1034" s="104"/>
      <c r="GQ1034" s="104"/>
      <c r="GR1034" s="104"/>
      <c r="GS1034" s="104"/>
      <c r="GT1034" s="104"/>
      <c r="GU1034" s="104"/>
      <c r="GV1034" s="104"/>
      <c r="GW1034" s="104"/>
      <c r="GX1034" s="104"/>
      <c r="GY1034" s="104"/>
      <c r="GZ1034" s="104"/>
      <c r="HA1034" s="104"/>
      <c r="HB1034" s="104"/>
      <c r="HC1034" s="104"/>
      <c r="HD1034" s="104"/>
      <c r="HE1034" s="104"/>
      <c r="HF1034" s="104"/>
      <c r="HG1034" s="104"/>
      <c r="HH1034" s="104"/>
      <c r="HI1034" s="104"/>
      <c r="HJ1034" s="104"/>
      <c r="HK1034" s="104"/>
      <c r="HL1034" s="104"/>
      <c r="HM1034" s="104"/>
      <c r="HN1034" s="104"/>
      <c r="HO1034" s="104"/>
      <c r="HP1034" s="104"/>
      <c r="HQ1034" s="64"/>
      <c r="HR1034" s="65"/>
      <c r="HS1034" s="65"/>
      <c r="HT1034" s="65"/>
      <c r="HU1034" s="65"/>
      <c r="HV1034" s="65"/>
      <c r="HW1034" s="105"/>
      <c r="HX1034" s="65"/>
      <c r="HY1034" s="280">
        <f t="shared" si="1172"/>
        <v>0</v>
      </c>
      <c r="HZ1034" s="280">
        <f t="shared" si="1173"/>
        <v>0</v>
      </c>
      <c r="IA1034" s="280">
        <f t="shared" si="1174"/>
        <v>0</v>
      </c>
      <c r="IB1034" s="65"/>
      <c r="IC1034" s="65"/>
    </row>
    <row r="1035" spans="1:237" s="106" customFormat="1" ht="22.5" customHeight="1" thickBot="1" x14ac:dyDescent="0.3">
      <c r="A1035" s="377" t="s">
        <v>4098</v>
      </c>
      <c r="B1035" s="378" t="s">
        <v>4099</v>
      </c>
      <c r="C1035" s="379" t="s">
        <v>3258</v>
      </c>
      <c r="D1035" s="380" t="s">
        <v>4100</v>
      </c>
      <c r="E1035" s="380" t="s">
        <v>4101</v>
      </c>
      <c r="F1035" s="381" t="s">
        <v>3222</v>
      </c>
      <c r="G1035" s="381" t="s">
        <v>3223</v>
      </c>
      <c r="H1035" s="382" t="s">
        <v>205</v>
      </c>
      <c r="I1035" s="383" t="s">
        <v>4102</v>
      </c>
      <c r="J1035" s="421" t="s">
        <v>3257</v>
      </c>
      <c r="K1035" s="424" t="s">
        <v>60</v>
      </c>
      <c r="L1035" s="329">
        <f>CONTINUA!BV1035</f>
        <v>0</v>
      </c>
      <c r="M1035" s="329">
        <f>CONTINUA!BW1035</f>
        <v>0</v>
      </c>
      <c r="N1035" s="657"/>
      <c r="O1035" s="658" t="s">
        <v>4257</v>
      </c>
      <c r="P1035" s="659" t="s">
        <v>206</v>
      </c>
      <c r="Q1035" s="400"/>
      <c r="R1035" s="401"/>
      <c r="S1035" s="400"/>
      <c r="T1035" s="401"/>
      <c r="U1035" s="400"/>
      <c r="V1035" s="401"/>
      <c r="W1035" s="400"/>
      <c r="X1035" s="401"/>
      <c r="Y1035" s="400"/>
      <c r="Z1035" s="401"/>
      <c r="AA1035" s="400"/>
      <c r="AB1035" s="401"/>
      <c r="AC1035" s="400"/>
      <c r="AD1035" s="401"/>
      <c r="AE1035" s="400"/>
      <c r="AF1035" s="401"/>
      <c r="AG1035" s="400"/>
      <c r="AH1035" s="401"/>
      <c r="AI1035" s="400"/>
      <c r="AJ1035" s="401"/>
      <c r="AK1035" s="400"/>
      <c r="AL1035" s="401"/>
      <c r="AM1035" s="400"/>
      <c r="AN1035" s="401"/>
      <c r="AO1035" s="400"/>
      <c r="AP1035" s="401"/>
      <c r="AQ1035" s="400"/>
      <c r="AR1035" s="401"/>
      <c r="AS1035" s="400"/>
      <c r="AT1035" s="401"/>
      <c r="AU1035" s="400"/>
      <c r="AV1035" s="401"/>
      <c r="AW1035" s="400"/>
      <c r="AX1035" s="401"/>
      <c r="AY1035" s="400"/>
      <c r="AZ1035" s="401"/>
      <c r="BA1035" s="400"/>
      <c r="BB1035" s="401"/>
      <c r="BC1035" s="400"/>
      <c r="BD1035" s="401"/>
      <c r="BE1035" s="400"/>
      <c r="BF1035" s="401"/>
      <c r="BG1035" s="400"/>
      <c r="BH1035" s="401"/>
      <c r="BI1035" s="400"/>
      <c r="BJ1035" s="401"/>
      <c r="BK1035" s="400"/>
      <c r="BL1035" s="401"/>
      <c r="BM1035" s="400"/>
      <c r="BN1035" s="401"/>
      <c r="BO1035" s="400"/>
      <c r="BP1035" s="401"/>
      <c r="BQ1035" s="400"/>
      <c r="BR1035" s="401"/>
      <c r="BS1035" s="400"/>
      <c r="BT1035" s="401"/>
      <c r="BU1035" s="400"/>
      <c r="BV1035" s="401"/>
      <c r="BW1035" s="400"/>
      <c r="BX1035" s="401"/>
      <c r="BY1035" s="400"/>
      <c r="BZ1035" s="401"/>
      <c r="CA1035" s="400"/>
      <c r="CB1035" s="401"/>
      <c r="CC1035" s="400"/>
      <c r="CD1035" s="401"/>
      <c r="CE1035" s="400"/>
      <c r="CF1035" s="401"/>
      <c r="CG1035" s="400"/>
      <c r="CH1035" s="401"/>
      <c r="CI1035" s="400"/>
      <c r="CJ1035" s="401"/>
      <c r="CK1035" s="400"/>
      <c r="CL1035" s="401"/>
      <c r="CM1035" s="400"/>
      <c r="CN1035" s="401"/>
      <c r="CO1035" s="400"/>
      <c r="CP1035" s="401"/>
      <c r="CQ1035" s="400"/>
      <c r="CR1035" s="401"/>
      <c r="CS1035" s="400"/>
      <c r="CT1035" s="401"/>
      <c r="CU1035" s="400"/>
      <c r="CV1035" s="401"/>
      <c r="CW1035" s="400"/>
      <c r="CX1035" s="401"/>
      <c r="CY1035" s="400"/>
      <c r="CZ1035" s="401"/>
      <c r="DA1035" s="400"/>
      <c r="DB1035" s="401"/>
      <c r="DC1035" s="400"/>
      <c r="DD1035" s="401"/>
      <c r="DE1035" s="400"/>
      <c r="DF1035" s="401"/>
      <c r="DG1035" s="400"/>
      <c r="DH1035" s="401"/>
      <c r="DI1035" s="400"/>
      <c r="DJ1035" s="401"/>
      <c r="DK1035" s="400"/>
      <c r="DL1035" s="401"/>
      <c r="DM1035" s="400"/>
      <c r="DN1035" s="401"/>
      <c r="DO1035" s="400"/>
      <c r="DP1035" s="401"/>
      <c r="DQ1035" s="400"/>
      <c r="DR1035" s="401"/>
      <c r="DS1035" s="400"/>
      <c r="DT1035" s="401"/>
      <c r="DU1035" s="400"/>
      <c r="DV1035" s="401"/>
      <c r="DW1035" s="400"/>
      <c r="DX1035" s="401"/>
      <c r="DY1035" s="400"/>
      <c r="DZ1035" s="401"/>
      <c r="EA1035" s="400"/>
      <c r="EB1035" s="401"/>
      <c r="EC1035" s="400"/>
      <c r="ED1035" s="401"/>
      <c r="EE1035" s="400"/>
      <c r="EF1035" s="401"/>
      <c r="EG1035" s="400"/>
      <c r="EH1035" s="401"/>
      <c r="EI1035" s="400"/>
      <c r="EJ1035" s="447"/>
      <c r="EK1035" s="512"/>
      <c r="EL1035" s="515"/>
      <c r="EM1035" s="450"/>
      <c r="EN1035" s="348"/>
      <c r="EO1035" s="348"/>
      <c r="EP1035" s="179">
        <f t="shared" ref="EP1035:EP1098" si="1175">Q1035</f>
        <v>0</v>
      </c>
      <c r="EQ1035" s="179">
        <f t="shared" ref="EQ1035:EQ1098" si="1176">U1035+Y1035+AC1035+AG1035+AK1035+AO1035+AS1035+AW1035+BA1035+BE1035+BI1035+BM1035+BQ1035+BU1035+BY1035+CC1035+CG1035+CK1035+CO1035+CS1035+CW1035+DA1035+DE1035+DI1035+DM1035+DQ1035+DU1035+DY1035+EC1035+EG1035</f>
        <v>0</v>
      </c>
      <c r="ER1035" s="179">
        <f t="shared" ref="ER1035:ER1098" si="1177">S1035+W1035+AA1035+AE1035+AI1035+AM1035+AQ1035+AU1035+AY1035+BC1035+BG1035+BK1035+BO1035+BS1035+BW1035+CA1035+CE1035+CI1035+CM1035+CQ1035+CU1035+CY1035+DC1035+DG1035+DK1035+DO1035+DS1035+DW1035+EA1035+EE1035+EI1035</f>
        <v>0</v>
      </c>
      <c r="ES1035" s="179">
        <f t="shared" ref="ES1035:ES1098" si="1178">R1035</f>
        <v>0</v>
      </c>
      <c r="ET1035" s="179">
        <f t="shared" ref="ET1035:ET1098" si="1179">V1035+Z1035+AD1035+AH1035+AL1035+AP1035+AT1035+AX1035+BB1035+BF1035+BJ1035+BN1035+BR1035+BV1035+BZ1035+CD1035+CH1035+CL1035+CP1035+CT1035+CX1035+DB1035+DF1035+DJ1035+DN1035+DR1035+DV1035+DZ1035+ED1035+EH1035</f>
        <v>0</v>
      </c>
      <c r="EU1035" s="179">
        <f t="shared" ref="EU1035:EU1098" si="1180">T1035+X1035+AB1035+AF1035+AJ1035+AN1035+AR1035+AV1035+AZ1035+BD1035+BH1035+BL1035+BP1035+BT1035+BX1035+CB1035+CF1035+CJ1035+CN1035+CR1035+CV1035+CZ1035+DD1035+DH1035+DL1035+DP1035+DT1035+DX1035+EB1035+EF1035+EJ1035</f>
        <v>0</v>
      </c>
      <c r="EV1035" s="172">
        <f t="shared" ref="EV1035:EV1098" si="1181">EP1035+EQ1035+ES1035+ET1035+ER1035+EU1035</f>
        <v>0</v>
      </c>
      <c r="EW1035" s="253"/>
      <c r="EX1035" s="254">
        <v>0</v>
      </c>
      <c r="EY1035" s="180">
        <v>0</v>
      </c>
      <c r="EZ1035" s="255">
        <v>0</v>
      </c>
      <c r="FA1035" s="255">
        <v>0</v>
      </c>
      <c r="FB1035" s="180">
        <f>SUM(FF1035:GI1035)/2</f>
        <v>0</v>
      </c>
      <c r="FC1035" s="256">
        <f>N1035*km*'VALORES TABELA'!$B$13</f>
        <v>0</v>
      </c>
      <c r="FD1035" s="250">
        <f t="shared" si="1171"/>
        <v>0</v>
      </c>
      <c r="FE1035" s="257"/>
      <c r="FF1035" s="181">
        <f>((Q1035+S1035)*Percapita)+((R1035+T1035)*Cadeirante)</f>
        <v>0</v>
      </c>
      <c r="FG1035" s="181">
        <f>((U1035+W1035)*Percapita/30*FG$4)+((V1035+X1035)*Cadeirante/30*FG$4)</f>
        <v>0</v>
      </c>
      <c r="FH1035" s="181">
        <f>((Y1035+AA1035)*Percapita/30*FH$4)+((Z1035+AB1035)*Cadeirante/30*FH$4)</f>
        <v>0</v>
      </c>
      <c r="FI1035" s="181">
        <f>((AC1035+AE1035)*Percapita/30*FI$4)+((AD1035+AF1035)*Cadeirante/30*FI$4)</f>
        <v>0</v>
      </c>
      <c r="FJ1035" s="181">
        <f>((AG1035+AI1035)*Percapita/30*FJ$4)+((AH1035+AJ1035)*Cadeirante/30*FJ$4)</f>
        <v>0</v>
      </c>
      <c r="FK1035" s="181">
        <f>((AK1035+AM1035)*Percapita/30*FK$4)+((AL1035+AN1035)*Cadeirante/30*FK$4)</f>
        <v>0</v>
      </c>
      <c r="FL1035" s="181">
        <f>((AO1035+AQ1035)*Percapita/30*FL$4)+((AP1035+AR1035)*Cadeirante/30*FL$4)</f>
        <v>0</v>
      </c>
      <c r="FM1035" s="181">
        <f>((AS1035+AU1035)*Percapita/30*FM$4)+((AT1035+AV1035)*Cadeirante/30*FM$4)</f>
        <v>0</v>
      </c>
      <c r="FN1035" s="181">
        <f>((AW1035+AY1035)*Percapita/30*FN$4)+((AX1035+AZ1035)*Cadeirante/30*FN$4)</f>
        <v>0</v>
      </c>
      <c r="FO1035" s="181">
        <f>((BA1035+BC1035)*Percapita/30*FO$4)+((BB1035+BD1035)*Cadeirante/30*FO$4)</f>
        <v>0</v>
      </c>
      <c r="FP1035" s="181">
        <f>((BE1035+BG1035)*Percapita/30*FP$4)+((BF1035+BH1035)*Cadeirante/30*FP$4)</f>
        <v>0</v>
      </c>
      <c r="FQ1035" s="181">
        <f>((BI1035+BK1035)*Percapita/30*FQ$4)+((BJ1035+BL1035)*Cadeirante/30*FQ$4)</f>
        <v>0</v>
      </c>
      <c r="FR1035" s="181">
        <f>((BM1035+BO1035)*Percapita/30*FR$4)+((BN1035+BP1035)*Cadeirante/30*FR$4)</f>
        <v>0</v>
      </c>
      <c r="FS1035" s="181">
        <f>((BQ1035+BS1035)*Percapita/30*FS$4)+((BR1035+BT1035)*Cadeirante/30*FS$4)</f>
        <v>0</v>
      </c>
      <c r="FT1035" s="181">
        <f>((BU1035+BW1035)*Percapita/30*FT$4)+((BV1035+BX1035)*Cadeirante/30*FT$4)</f>
        <v>0</v>
      </c>
      <c r="FU1035" s="181">
        <f>((BY1035+CA1035)*Percapita/30*FU$4)+((BZ1035+CB1035)*Cadeirante/30*FU$4)</f>
        <v>0</v>
      </c>
      <c r="FV1035" s="181">
        <f>((CC1035+CE1035)*Percapita/30*FV$4)+((CD1035+CF1035)*Cadeirante/30*FV$4)</f>
        <v>0</v>
      </c>
      <c r="FW1035" s="181">
        <f>((CG1035+CI1035)*Percapita/30*FW$4)+((CI1035+CK1035)*Cadeirante/30*FW$4)</f>
        <v>0</v>
      </c>
      <c r="FX1035" s="181">
        <f>((CK1035+CM1035)*Percapita/30*FX$4)+((CL1035+CN1035)*Cadeirante/30*FX$4)</f>
        <v>0</v>
      </c>
      <c r="FY1035" s="181">
        <f>((CO1035+CQ1035)*Percapita/30*FY$4)+((CP1035+CR1035)*Cadeirante/30*FY$4)</f>
        <v>0</v>
      </c>
      <c r="FZ1035" s="181">
        <f>((CS1035+CU1035)*Percapita/30*FZ$4)+((CT1035+CV1035)*Cadeirante/30*FZ$4)</f>
        <v>0</v>
      </c>
      <c r="GA1035" s="181">
        <f>((CW1035+CY1035)*Percapita/30*GA$4)+((CX1035+CZ1035)*Cadeirante/30*GA$4)</f>
        <v>0</v>
      </c>
      <c r="GB1035" s="181">
        <f>((DA1035+DC1035)*Percapita/30*GB$4)+((DB1035+DD1035)*Cadeirante/30*GB$4)</f>
        <v>0</v>
      </c>
      <c r="GC1035" s="181">
        <f>((DE1035+DG1035)*Percapita/30*GC$4)+((DF1035+DH1035)*Cadeirante/30*GC$4)</f>
        <v>0</v>
      </c>
      <c r="GD1035" s="181">
        <f>((DI1035+DK1035)*Percapita/30*GD$4)+((DJ1035+DL1035)*Cadeirante/30*GD$4)</f>
        <v>0</v>
      </c>
      <c r="GE1035" s="181">
        <f>((DM1035+DO1035)*Percapita/30*GE$4)+((DN1035+DP1035)*Cadeirante/30*GE$4)</f>
        <v>0</v>
      </c>
      <c r="GF1035" s="181">
        <f>((DQ1035+DS1035)*Percapita/30*GF$4)+((DR1035+DT1035)*Cadeirante/30*GF$4)</f>
        <v>0</v>
      </c>
      <c r="GG1035" s="181">
        <f>((DU1035+DW1035)*Percapita/30*GG$4)+((DV1035+DX1035)*Cadeirante/30*GG$4)</f>
        <v>0</v>
      </c>
      <c r="GH1035" s="181">
        <f>((DY1035+EA1035)*Percapita/30*GH$4)+((DZ1035+EB1035)*Cadeirante/30*GH$4)</f>
        <v>0</v>
      </c>
      <c r="GI1035" s="181">
        <f>((EC1035+EE1035)*Percapita/30*GI$4)+((ED1035+EF1035)*Cadeirante/30*GI$4)</f>
        <v>0</v>
      </c>
      <c r="GJ1035" s="181">
        <f>((EG1035+EI1035)*Percapita)+((EH1035+EJ1035)*Cadeirante)</f>
        <v>0</v>
      </c>
      <c r="GK1035" s="258"/>
      <c r="GL1035" s="103">
        <f t="shared" ref="GL1035:GL1098" si="1182">IF(J1035="ADAPTADO",T1035*Cadeirante/30*GM1035+S1035*Percapita/30*GM1035,IF(J1035="NORMAL",(S1035+T1035)*Percapita/30*GM1035,IF(J1035="CRECHE",0)))*-1</f>
        <v>0</v>
      </c>
      <c r="GM1035" s="124"/>
      <c r="GN1035" s="182"/>
      <c r="GO1035" s="182"/>
      <c r="GP1035" s="182"/>
      <c r="GQ1035" s="182"/>
      <c r="GR1035" s="182"/>
      <c r="GS1035" s="182"/>
      <c r="GT1035" s="182"/>
      <c r="GU1035" s="182"/>
      <c r="GV1035" s="182"/>
      <c r="GW1035" s="182"/>
      <c r="GX1035" s="182"/>
      <c r="GY1035" s="182"/>
      <c r="GZ1035" s="182"/>
      <c r="HA1035" s="182"/>
      <c r="HB1035" s="182"/>
      <c r="HC1035" s="182"/>
      <c r="HD1035" s="182"/>
      <c r="HE1035" s="182"/>
      <c r="HF1035" s="182"/>
      <c r="HG1035" s="182"/>
      <c r="HH1035" s="182"/>
      <c r="HI1035" s="182"/>
      <c r="HJ1035" s="182"/>
      <c r="HK1035" s="182"/>
      <c r="HL1035" s="182"/>
      <c r="HM1035" s="182"/>
      <c r="HN1035" s="182"/>
      <c r="HO1035" s="182"/>
      <c r="HP1035" s="259"/>
      <c r="HQ1035" s="64"/>
      <c r="HW1035" s="257"/>
      <c r="HY1035" s="280">
        <f t="shared" si="1172"/>
        <v>0</v>
      </c>
      <c r="HZ1035" s="280">
        <f t="shared" si="1173"/>
        <v>0</v>
      </c>
      <c r="IA1035" s="280">
        <f t="shared" si="1174"/>
        <v>0</v>
      </c>
    </row>
    <row r="1036" spans="1:237" s="106" customFormat="1" ht="22.5" customHeight="1" x14ac:dyDescent="0.25">
      <c r="A1036" t="s">
        <v>4103</v>
      </c>
      <c r="B1036" s="522" t="s">
        <v>4104</v>
      </c>
      <c r="C1036" s="523">
        <v>3</v>
      </c>
      <c r="D1036" s="524" t="s">
        <v>4100</v>
      </c>
      <c r="E1036" s="524" t="s">
        <v>4105</v>
      </c>
      <c r="F1036" s="525" t="s">
        <v>3222</v>
      </c>
      <c r="G1036" s="525" t="s">
        <v>3223</v>
      </c>
      <c r="H1036" s="350" t="s">
        <v>205</v>
      </c>
      <c r="I1036" s="351" t="s">
        <v>4106</v>
      </c>
      <c r="J1036" s="409" t="s">
        <v>3257</v>
      </c>
      <c r="K1036" s="410" t="s">
        <v>3228</v>
      </c>
      <c r="L1036" s="329">
        <f>CONTINUA!BV1036</f>
        <v>0</v>
      </c>
      <c r="M1036" s="329">
        <f>CONTINUA!BW1036</f>
        <v>0</v>
      </c>
      <c r="N1036" s="657"/>
      <c r="O1036" s="658" t="s">
        <v>4257</v>
      </c>
      <c r="P1036" s="659" t="s">
        <v>206</v>
      </c>
      <c r="Q1036" s="400"/>
      <c r="R1036" s="401"/>
      <c r="S1036" s="400"/>
      <c r="T1036" s="401"/>
      <c r="U1036" s="400"/>
      <c r="V1036" s="401"/>
      <c r="W1036" s="400"/>
      <c r="X1036" s="401"/>
      <c r="Y1036" s="400"/>
      <c r="Z1036" s="401"/>
      <c r="AA1036" s="400"/>
      <c r="AB1036" s="401"/>
      <c r="AC1036" s="400"/>
      <c r="AD1036" s="401"/>
      <c r="AE1036" s="400"/>
      <c r="AF1036" s="401"/>
      <c r="AG1036" s="400"/>
      <c r="AH1036" s="401"/>
      <c r="AI1036" s="400"/>
      <c r="AJ1036" s="401"/>
      <c r="AK1036" s="400"/>
      <c r="AL1036" s="401"/>
      <c r="AM1036" s="400"/>
      <c r="AN1036" s="401"/>
      <c r="AO1036" s="400"/>
      <c r="AP1036" s="401"/>
      <c r="AQ1036" s="400"/>
      <c r="AR1036" s="401"/>
      <c r="AS1036" s="400"/>
      <c r="AT1036" s="401"/>
      <c r="AU1036" s="400"/>
      <c r="AV1036" s="401"/>
      <c r="AW1036" s="400"/>
      <c r="AX1036" s="401"/>
      <c r="AY1036" s="400"/>
      <c r="AZ1036" s="401"/>
      <c r="BA1036" s="400"/>
      <c r="BB1036" s="401"/>
      <c r="BC1036" s="400"/>
      <c r="BD1036" s="401"/>
      <c r="BE1036" s="400"/>
      <c r="BF1036" s="401"/>
      <c r="BG1036" s="400"/>
      <c r="BH1036" s="401"/>
      <c r="BI1036" s="400"/>
      <c r="BJ1036" s="401"/>
      <c r="BK1036" s="400"/>
      <c r="BL1036" s="401"/>
      <c r="BM1036" s="400"/>
      <c r="BN1036" s="401"/>
      <c r="BO1036" s="400"/>
      <c r="BP1036" s="401"/>
      <c r="BQ1036" s="400"/>
      <c r="BR1036" s="401"/>
      <c r="BS1036" s="400"/>
      <c r="BT1036" s="401"/>
      <c r="BU1036" s="400"/>
      <c r="BV1036" s="401"/>
      <c r="BW1036" s="400"/>
      <c r="BX1036" s="401"/>
      <c r="BY1036" s="400"/>
      <c r="BZ1036" s="401"/>
      <c r="CA1036" s="400"/>
      <c r="CB1036" s="401"/>
      <c r="CC1036" s="400"/>
      <c r="CD1036" s="401"/>
      <c r="CE1036" s="400"/>
      <c r="CF1036" s="401"/>
      <c r="CG1036" s="400"/>
      <c r="CH1036" s="401"/>
      <c r="CI1036" s="400"/>
      <c r="CJ1036" s="401"/>
      <c r="CK1036" s="400"/>
      <c r="CL1036" s="401"/>
      <c r="CM1036" s="400"/>
      <c r="CN1036" s="401"/>
      <c r="CO1036" s="400"/>
      <c r="CP1036" s="401"/>
      <c r="CQ1036" s="400"/>
      <c r="CR1036" s="401"/>
      <c r="CS1036" s="400"/>
      <c r="CT1036" s="401"/>
      <c r="CU1036" s="400"/>
      <c r="CV1036" s="401"/>
      <c r="CW1036" s="400"/>
      <c r="CX1036" s="401"/>
      <c r="CY1036" s="400"/>
      <c r="CZ1036" s="401"/>
      <c r="DA1036" s="400"/>
      <c r="DB1036" s="401"/>
      <c r="DC1036" s="400"/>
      <c r="DD1036" s="401"/>
      <c r="DE1036" s="400"/>
      <c r="DF1036" s="401"/>
      <c r="DG1036" s="400"/>
      <c r="DH1036" s="401"/>
      <c r="DI1036" s="400"/>
      <c r="DJ1036" s="401"/>
      <c r="DK1036" s="400"/>
      <c r="DL1036" s="401"/>
      <c r="DM1036" s="400"/>
      <c r="DN1036" s="401"/>
      <c r="DO1036" s="400"/>
      <c r="DP1036" s="401"/>
      <c r="DQ1036" s="400"/>
      <c r="DR1036" s="401"/>
      <c r="DS1036" s="400"/>
      <c r="DT1036" s="401"/>
      <c r="DU1036" s="400"/>
      <c r="DV1036" s="401"/>
      <c r="DW1036" s="400"/>
      <c r="DX1036" s="401"/>
      <c r="DY1036" s="400"/>
      <c r="DZ1036" s="401"/>
      <c r="EA1036" s="400"/>
      <c r="EB1036" s="401"/>
      <c r="EC1036" s="400"/>
      <c r="ED1036" s="401"/>
      <c r="EE1036" s="400"/>
      <c r="EF1036" s="401"/>
      <c r="EG1036" s="400"/>
      <c r="EH1036" s="401"/>
      <c r="EI1036" s="400"/>
      <c r="EJ1036" s="447"/>
      <c r="EK1036" s="510"/>
      <c r="EL1036" s="513"/>
      <c r="EM1036" s="520"/>
      <c r="EN1036" s="520"/>
      <c r="EO1036" s="520"/>
      <c r="EP1036" s="171">
        <f t="shared" si="1175"/>
        <v>0</v>
      </c>
      <c r="EQ1036" s="171">
        <f t="shared" si="1176"/>
        <v>0</v>
      </c>
      <c r="ER1036" s="171">
        <f t="shared" si="1177"/>
        <v>0</v>
      </c>
      <c r="ES1036" s="171">
        <f t="shared" si="1178"/>
        <v>0</v>
      </c>
      <c r="ET1036" s="171">
        <f t="shared" si="1179"/>
        <v>0</v>
      </c>
      <c r="EU1036" s="171">
        <f t="shared" si="1180"/>
        <v>0</v>
      </c>
      <c r="EV1036" s="172">
        <f t="shared" si="1181"/>
        <v>0</v>
      </c>
      <c r="EW1036" s="367">
        <f>IF(C1036=4,IF(MAX(Q1036:EJ1038)&gt;0,(Especiall/30*(IF(($G1036-$F1036)=($G$5-$F$5),30,IF(DAY($G1036)=31,($G1036-$F1036),($G1036-$F1036)+1)))),0),0)</f>
        <v>0</v>
      </c>
      <c r="EX1036" s="248">
        <f t="shared" ref="EX1036:EX1039" si="1183">FF1036</f>
        <v>12461.64</v>
      </c>
      <c r="EY1036" s="174">
        <f>(L1036*regular)+(M1036*Cadeirantee)</f>
        <v>0</v>
      </c>
      <c r="EZ1036" s="249">
        <f>SUMIF(FG1036:GJ1036,"&gt;0")</f>
        <v>0</v>
      </c>
      <c r="FA1036" s="249">
        <f>SUMIF(FG1036:GJ1036,"&lt;0")+SUMIF(GN1036:HP1036,"&lt;0")</f>
        <v>0</v>
      </c>
      <c r="FB1036" s="174">
        <v>0</v>
      </c>
      <c r="FC1036" s="175">
        <f>N1036*km*'VALORES TABELA'!$B$13</f>
        <v>0</v>
      </c>
      <c r="FD1036" s="250">
        <f>GL1036</f>
        <v>0</v>
      </c>
      <c r="FE1036" s="176">
        <f>(EW1036+EW1037+EW1038+EW1039+EX1036+EX1037+EX1038+EX1039+EY1036+EY1037+EY1038+EY1039+EY1040+EZ1036+EZ1037+EZ1038+EZ1039+FA1036+FA1037+FA1038+FA1039+FC1036+FC1037+FC1038+FC1039+HY1036-HZ1036-IA1036+FD1036+FD1037+FD1038+FD1039+FB1040)</f>
        <v>12461.64</v>
      </c>
      <c r="FF1036" s="177">
        <f>IF(C1036=4,SUM(Q1036+Q1037+Q1038+S1036+S1037+S1038)*Percapita/30*FF$4+(R1036+R1037+R1038+T1036+T1037+T1038)*Cadeirante/30*FF$4,IF(C1036=3,IF(Q1039+S1039=10,Fixo/30*FF$4+(Q1036+Q1037+Q1038+S1036+S1037+S1038)*Percapita/30*FF$4+(R1039+T1039)*Cadeirante/30*FF$4,IF(Q1039+S1039&lt;=9,(Q1039+S1039)*Crechee/30*FF$4)+(R1039+T1039)*Cadeirante/30*FF$4+(Q1036+Q1037+Q1038+S1036+S1037+S1038)*Percapita/30*FF$4)+IF(Q1039+S1039&gt;=11,Fixo/30*FF$4+(Q1039+S1039-10)*Crechee/30*FF$4,0),IF(C1036=2,IF(R1036+R1037+R1038+R1039+T1036+T1037+T1038+T1039=1,Cadeirante/30*FF$4,IF(R1036+R1037+R1038+R1039+T1036+T1037+T1038+T1039=2,Fixo/30*FF$4,IF(R1036+R1037+R1038+R1039+T1036+T1037+T1038+T1039&gt;2,Fixo/30*FF$4+(R1036+R1037+R1038+R1039+T1036+T1037+T1038+T1039-2)*Cadeirante/30*FF$4)))+(Q1036+Q1037+Q1038+S1036+S1037+S1038)*Percapita/30*FF$4+(Q1039+S1039)*Crechee/30*FF$4,IF(C1036=1,IF(Q1036+Q1037+Q1038+R1036+R1037+R1038+S1036+S1037+S1038+T1036+T1037+T1038&lt;=15,(Q1036+Q1037+Q1038+S1036+S1037+S1038)*Percapita/30*FF$4,IF(Q1036+Q1037+Q1038+R1036+R1037+R1038+S1036+S1037+S1038+T1036+T1037+T1038&gt;=16,Fixo/30*FF$4+(Q1036+Q1037+Q1038+R1036+R1037+R1038+S1036+S1037+S1038+T1036+T1037-16)*Percapita/30*FF$4))))))</f>
        <v>12461.64</v>
      </c>
      <c r="FG1036" s="177">
        <f>IF(C1036=4,SUM(U1036+U1037+U1038+W1036+W1037+W1038)*Percapita/30*FG$4+(V1036+V1037+V1038+X1036+X1037+X1038)*Cadeirante/30*FG$4,IF(C1036=3,IF(U1039+W1039=10,Fixo/30*FG$4+(U1036+U1037+U1038+W1036+W1037+W1038)*Percapita/30*FG$4+(V1039+X1039)*Cadeirante/30*FG$4,IF(U1039+W1039&lt;=9,(U1039+W1039)*Crechee/30*FG$4)+(V1039+X1039)*Cadeirante/30*FG$4+(U1036+U1037+U1038+W1036+W1037+W1038)*Percapita/30*FG$4)+IF(U1039+W1039&gt;=11,Fixo/30*FG$4+(U1039+W1039-10)*Crechee/30*FG$4,0),IF(C1036=2,IF(V1036+V1037+V1038+V1039+X1036+X1037+X1038+X1039=1,Cadeirante/30*FG$4,IF(V1036+V1037+V1038+V1039+X1036+X1037+X1038+X1039=2,Fixo/30*FG$4,IF(V1036+V1037+V1038+V1039+X1036+X1037+X1038+X1039&gt;2,Fixo/30*FG$4+(V1036+V1037+V1038+V1039+X1036+X1037+X1038+X1039-2)*Cadeirante/30*FG$4)))+(U1036+U1037+U1038+W1036+W1037+W1038)*Percapita/30*FG$4+(U1039+W1039)*Crechee/30*FG$4,IF(C1036=1,IF(U1036+U1037+U1038+V1036+V1037+V1038+W1036+W1037+W1038+X1036+X1037+X1038&lt;=15,(U1036+U1037+U1038+W1036+W1037+W1038)*Percapita/30*FG$4,IF(U1036+U1037+U1038+V1036+V1037+V1038+W1036+W1037+W1038+X1036+X1037+X1038&gt;=16,Fixo/30*FG$4+(U1036+U1037+U1038+V1036+V1037+V1038+W1036+W1037+W1038+X1036+X1037-16)*Percapita/30*FG$4))))))</f>
        <v>0</v>
      </c>
      <c r="FH1036" s="177">
        <f>IF(C1036=4,SUM(Y1036+Y1037+Y1038+AA1036+AA1037+AA1038)*Percapita/30*FH$4+(Z1036+Z1037+Z1038+AB1036+AB1037+AB1038)*Cadeirante/30*FH$4,IF(C1036=3,IF(Y1039+AA1039=10,Fixo/30*FH$4+(Y1036+Y1037+Y1038+AA1036+AA1037+AA1038)*Percapita/30*FH$4+(Z1039+AB1039)*Cadeirante/30*FH$4,IF(Y1039+AA1039&lt;=9,(Y1039+AA1039)*Crechee/30*FH$4)+(Z1039+AB1039)*Cadeirante/30*FH$4+(Y1036+Y1037+Y1038+AA1036+AA1037+AA1038)*Percapita/30*FH$4)+IF(Y1039+AA1039&gt;=11,Fixo/30*FH$4+(Y1039+AA1039-10)*Crechee/30*FH$4,0),IF(C1036=2,IF(Z1036+Z1037+Z1038+Z1039+AB1036+AB1037+AB1038+AB1039=1,Cadeirante/30*FH$4,IF(Z1036+Z1037+Z1038+Z1039+AB1036+AB1037+AB1038+AB1039=2,Fixo/30*FH$4,IF(Z1036+Z1037+Z1038+Z1039+AB1036+AB1037+AB1038+AB1039&gt;2,Fixo/30*FH$4+(Z1036+Z1037+Z1038+Z1039+AB1036+AB1037+AB1038+AB1039-2)*Cadeirante/30*FH$4)))+(Y1036+Y1037+Y1038+AA1036+AA1037+AA1038)*Percapita/30*FH$4+(Y1039+AA1039)*Crechee/30*FH$4,IF(C1036=1,IF(Y1036+Y1037+Y1038+Z1036+Z1037+Z1038+AA1036+AA1037+AA1038+AB1036+AB1037+AB1038&lt;=15,(Y1036+Y1037+Y1038+AA1036+AA1037+AA1038)*Percapita/30*FH$4,IF(Y1036+Y1037+Y1038+Z1036+Z1037+Z1038+AA1036+AA1037+AA1038+AB1036+AB1037+AB1038&gt;=16,Fixo/30*FH$4+(Y1036+Y1037+Y1038+Z1036+Z1037+Z1038+AA1036+AA1037+AA1038+AB1036+AB1037-16)*Percapita/30*FH$4))))))</f>
        <v>0</v>
      </c>
      <c r="FI1036" s="177">
        <f>IF(C1036=4,SUM(AC1036+AC1037+AC1038+AE1036+AE1037+AE1038)*Percapita/30*FI$4+(AD1036+AD1037+AD1038+AF1036+AF1037+AF1038)*Cadeirante/30*FI$4,IF(C1036=3,IF(AC1039+AE1039=10,Fixo/30*FI$4+(AC1036+AC1037+AC1038+AE1036+AE1037+AE1038)*Percapita/30*FI$4+(AD1039+AF1039)*Cadeirante/30*FI$4,IF(AC1039+AE1039&lt;=9,(AC1039+AE1039)*Crechee/30*FI$4)+(AD1039+AF1039)*Cadeirante/30*FI$4+(AC1036+AC1037+AC1038+AE1036+AE1037+AE1038)*Percapita/30*FI$4)+IF(AC1039+AE1039&gt;=11,Fixo/30*FI$4+(AC1039+AE1039-10)*Crechee/30*FI$4,0),IF(C1036=2,IF(AD1036+AD1037+AD1038+AD1039+AF1036+AF1037+AF1038+AF1039=1,Cadeirante/30*FI$4,IF(AD1036+AD1037+AD1038+AD1039+AF1036+AF1037+AF1038+AF1039=2,Fixo/30*FI$4,IF(AD1036+AD1037+AD1038+AD1039+AF1036+AF1037+AF1038+AF1039&gt;2,Fixo/30*FI$4+(AD1036+AD1037+AD1038+AD1039+AF1036+AF1037+AF1038+AF1039-2)*Cadeirante/30*FI$4)))+(AC1036+AC1037+AC1038+AE1036+AE1037+AE1038)*Percapita/30*FI$4+(AC1039+AE1039)*Crechee/30*FI$4,IF(C1036=1,IF(AC1036+AC1037+AC1038+AD1036+AD1037+AD1038+AE1036+AE1037+AE1038+AF1036+AF1037+AF1038&lt;=15,(AC1036+AC1037+AC1038+AE1036+AE1037+AE1038)*Percapita/30*FI$4,IF(AC1036+AC1037+AC1038+AD1036+AD1037+AD1038+AE1036+AE1037+AE1038+AF1036+AF1037+AF1038&gt;=16,Fixo/30*FI$4+(AC1036+AC1037+AC1038+AD1036+AD1037+AD1038+AE1036+AE1037+AE1038+AF1036+AF1037-16)*Percapita/30*FI$4))))))</f>
        <v>0</v>
      </c>
      <c r="FJ1036" s="177">
        <f>IF(C1036=4,SUM(AG1036+AG1037+AG1038+AI1036+AI1037+AI1038)*Percapita/30*FJ$4+(AH1036+AH1037+AH1038+AJ1036+AJ1037+AJ1038)*Cadeirante/30*FJ$4,IF(C1036=3,IF(AG1039+AI1039=10,Fixo/30*FJ$4+(AG1036+AG1037+AG1038+AI1036+AI1037+AI1038)*Percapita/30*FJ$4+(AH1039+AJ1039)*Cadeirante/30*FJ$4,IF(AG1039+AI1039&lt;=9,(AG1039+AI1039)*Crechee/30*FJ$4)+(AH1039+AJ1039)*Cadeirante/30*FJ$4+(AG1036+AG1037+AG1038+AI1036+AI1037+AI1038)*Percapita/30*FJ$4)+IF(AG1039+AI1039&gt;=11,Fixo/30*FJ$4+(AG1039+AI1039-10)*Crechee/30*FJ$4,0),IF(C1036=2,IF(AH1036+AH1037+AH1038+AH1039+AJ1036+AJ1037+AJ1038+AJ1039=1,Cadeirante/30*FJ$4,IF(AH1036+AH1037+AH1038+AH1039+AJ1036+AJ1037+AJ1038+AJ1039=2,Fixo/30*FJ$4,IF(AH1036+AH1037+AH1038+AH1039+AJ1036+AJ1037+AJ1038+AJ1039&gt;2,Fixo/30*FJ$4+(AH1036+AH1037+AH1038+AH1039+AJ1036+AJ1037+AJ1038+AJ1039-2)*Cadeirante/30*FJ$4)))+(AG1036+AG1037+AG1038+AI1036+AI1037+AI1038)*Percapita/30*FJ$4+(AG1039+AI1039)*Crechee/30*FJ$4,IF(C1036=1,IF(AG1036+AG1037+AG1038+AH1036+AH1037+AH1038+AI1036+AI1037+AI1038+AJ1036+AJ1037+AJ1038&lt;=15,(AG1036+AG1037+AG1038+AI1036+AI1037+AI1038)*Percapita/30*FJ$4,IF(AG1036+AG1037+AG1038+AH1036+AH1037+AH1038+AI1036+AI1037+AI1038+AJ1036+AJ1037+AJ1038&gt;=16,Fixo/30*FJ$4+(AG1036+AG1037+AG1038+AH1036+AH1037+AH1038+AI1036+AI1037+AI1038+AJ1036+AJ1037-16)*Percapita/30*FJ$4))))))</f>
        <v>0</v>
      </c>
      <c r="FK1036" s="177">
        <f>IF(C1036=4,SUM(AK1036+AK1037+AK1038+AM1036+AM1037+AM1038)*Percapita/30*FK$4+(AL1036+AL1037+AL1038+AN1036+AN1037+AN1038)*Cadeirante/30*FK$4,IF(C1036=3,IF(AK1039+AM1039=10,Fixo/30*FK$4+(AK1036+AK1037+AK1038+AM1036+AM1037+AM1038)*Percapita/30*FK$4+(AL1039+AN1039)*Cadeirante/30*FK$4,IF(AK1039+AM1039&lt;=9,(AK1039+AM1039)*Crechee/30*FK$4)+(AL1039+AN1039)*Cadeirante/30*FK$4+(AK1036+AK1037+AK1038+AM1036+AM1037+AM1038)*Percapita/30*FK$4)+IF(AK1039+AM1039&gt;=11,Fixo/30*FK$4+(AK1039+AM1039-10)*Crechee/30*FK$4,0),IF(C1036=2,IF(AL1036+AL1037+AL1038+AL1039+AN1036+AN1037+AN1038+AN1039=1,Cadeirante/30*FK$4,IF(AL1036+AL1037+AL1038+AL1039+AN1036+AN1037+AN1038+AN1039=2,Fixo/30*FK$4,IF(AL1036+AL1037+AL1038+AL1039+AN1036+AN1037+AN1038+AN1039&gt;2,Fixo/30*FK$4+(AL1036+AL1037+AL1038+AL1039+AN1036+AN1037+AN1038+AN1039-2)*Cadeirante/30*FK$4)))+(AK1036+AK1037+AK1038+AM1036+AM1037+AM1038)*Percapita/30*FK$4+(AK1039+AM1039)*Crechee/30*FK$4,IF(C1036=1,IF(AK1036+AK1037+AK1038+AL1036+AL1037+AL1038+AM1036+AM1037+AM1038+AN1036+AN1037+AN1038&lt;=15,(AK1036+AK1037+AK1038+AM1036+AM1037+AM1038)*Percapita/30*FK$4,IF(AK1036+AK1037+AK1038+AL1036+AL1037+AL1038+AM1036+AM1037+AM1038+AN1036+AN1037+AN1038&gt;=16,Fixo/30*FK$4+(AK1036+AK1037+AK1038+AL1036+AL1037+AL1038+AM1036+AM1037+AM1038+AN1036+AN1037-16)*Percapita/30*FK$4))))))</f>
        <v>0</v>
      </c>
      <c r="FL1036" s="177">
        <f>IF(C1036=4,SUM(AO1036+AO1037+AO1038+AQ1036+AQ1037+AQ1038)*Percapita/30*FL$4+(AP1036+AP1037+AP1038+AR1036+AR1037+AR1038)*Cadeirante/30*FL$4,IF(C1036=3,IF(AO1039+AQ1039=10,Fixo/30*FL$4+(AO1036+AO1037+AO1038+AQ1036+AQ1037+AQ1038)*Percapita/30*FL$4+(AP1039+AR1039)*Cadeirante/30*FL$4,IF(AO1039+AQ1039&lt;=9,(AO1039+AQ1039)*Crechee/30*FL$4)+(AP1039+AR1039)*Cadeirante/30*FL$4+(AO1036+AO1037+AO1038+AQ1036+AQ1037+AQ1038)*Percapita/30*FL$4)+IF(AO1039+AQ1039&gt;=11,Fixo/30*FL$4+(AO1039+AQ1039-10)*Crechee/30*FL$4,0),IF(C1036=2,IF(AP1036+AP1037+AP1038+AP1039+AR1036+AR1037+AR1038+AR1039=1,Cadeirante/30*FL$4,IF(AP1036+AP1037+AP1038+AP1039+AR1036+AR1037+AR1038+AR1039=2,Fixo/30*FL$4,IF(AP1036+AP1037+AP1038+AP1039+AR1036+AR1037+AR1038+AR1039&gt;2,Fixo/30*FL$4+(AP1036+AP1037+AP1038+AP1039+AR1036+AR1037+AR1038+AR1039-2)*Cadeirante/30*FL$4)))+(AO1036+AO1037+AO1038+AQ1036+AQ1037+AQ1038)*Percapita/30*FL$4+(AO1039+AQ1039)*Crechee/30*FL$4,IF(C1036=1,IF(AO1036+AO1037+AO1038+AP1036+AP1037+AP1038+AQ1036+AQ1037+AQ1038+AR1036+AR1037+AR1038&lt;=15,(AO1036+AO1037+AO1038+AQ1036+AQ1037+AQ1038)*Percapita/30*FL$4,IF(AO1036+AO1037+AO1038+AP1036+AP1037+AP1038+AQ1036+AQ1037+AQ1038+AR1036+AR1037+AR1038&gt;=16,Fixo/30*FL$4+(AO1036+AO1037+AO1038+AP1036+AP1037+AP1038+AQ1036+AQ1037+AQ1038+AR1036+AR1037-16)*Percapita/30*FL$4))))))</f>
        <v>0</v>
      </c>
      <c r="FM1036" s="177">
        <f>IF(C1036=4,SUM(AS1036+AS1037+AS1038+AU1036+AU1037+AU1038)*Percapita/30*FM$4+(AT1036+AT1037+AT1038+AV1036+AV1037+AV1038)*Cadeirante/30*FM$4,IF(C1036=3,IF(AS1039+AU1039=10,Fixo/30*FM$4+(AS1036+AS1037+AS1038+AU1036+AU1037+AU1038)*Percapita/30*FM$4+(AT1039+AV1039)*Cadeirante/30*FM$4,IF(AS1039+AU1039&lt;=9,(AS1039+AU1039)*Crechee/30*FM$4)+(AT1039+AV1039)*Cadeirante/30*FM$4+(AS1036+AS1037+AS1038+AU1036+AU1037+AU1038)*Percapita/30*FM$4)+IF(AS1039+AU1039&gt;=11,Fixo/30*FM$4+(AS1039+AU1039-10)*Crechee/30*FM$4,0),IF(C1036=2,IF(AT1036+AT1037+AT1038+AT1039+AV1036+AV1037+AV1038+AV1039=1,Cadeirante/30*FM$4,IF(AT1036+AT1037+AT1038+AT1039+AV1036+AV1037+AV1038+AV1039=2,Fixo/30*FM$4,IF(AT1036+AT1037+AT1038+AT1039+AV1036+AV1037+AV1038+AV1039&gt;2,Fixo/30*FM$4+(AT1036+AT1037+AT1038+AT1039+AV1036+AV1037+AV1038+AV1039-2)*Cadeirante/30*FM$4)))+(AS1036+AS1037+AS1038+AU1036+AU1037+AU1038)*Percapita/30*FM$4+(AS1039+AU1039)*Crechee/30*FM$4,IF(C1036=1,IF(AS1036+AS1037+AS1038+AT1036+AT1037+AT1038+AU1036+AU1037+AU1038+AV1036+AV1037+AV1038&lt;=15,(AS1036+AS1037+AS1038+AU1036+AU1037+AU1038)*Percapita/30*FM$4,IF(AS1036+AS1037+AS1038+AT1036+AT1037+AT1038+AU1036+AU1037+AU1038+AV1036+AV1037+AV1038&gt;=16,Fixo/30*FM$4+(AS1036+AS1037+AS1038+AT1036+AT1037+AT1038+AU1036+AU1037+AU1038+AV1036+AV1037-16)*Percapita/30*FM$4))))))</f>
        <v>0</v>
      </c>
      <c r="FN1036" s="177">
        <f>IF(C1036=4,SUM(AW1036+AW1037+AW1038+AY1036+AY1037+AY1038)*Percapita/30*FN$4+(AX1036+AX1037+AX1038+AZ1036+AZ1037+AZ1038)*Cadeirante/30*FN$4,IF(C1036=3,IF(AW1039+AY1039=10,Fixo/30*FN$4+(AW1036+AW1037+AW1038+AY1036+AY1037+AY1038)*Percapita/30*FN$4+(AX1039+AZ1039)*Cadeirante/30*FN$4,IF(AW1039+AY1039&lt;=9,(AW1039+AY1039)*Crechee/30*FN$4)+(AX1039+AZ1039)*Cadeirante/30*FN$4+(AW1036+AW1037+AW1038+AY1036+AY1037+AY1038)*Percapita/30*FN$4)+IF(AW1039+AY1039&gt;=11,Fixo/30*FN$4+(AW1039+AY1039-10)*Crechee/30*FN$4,0),IF(C1036=2,IF(AX1036+AX1037+AX1038+AX1039+AZ1036+AZ1037+AZ1038+AZ1039=1,Cadeirante/30*FN$4,IF(AX1036+AX1037+AX1038+AX1039+AZ1036+AZ1037+AZ1038+AZ1039=2,Fixo/30*FN$4,IF(AX1036+AX1037+AX1038+AX1039+AZ1036+AZ1037+AZ1038+AZ1039&gt;2,Fixo/30*FN$4+(AX1036+AX1037+AX1038+AX1039+AZ1036+AZ1037+AZ1038+AZ1039-2)*Cadeirante/30*FN$4)))+(AW1036+AW1037+AW1038+AY1036+AY1037+AY1038)*Percapita/30*FN$4+(AW1039+AY1039)*Crechee/30*FN$4,IF(C1036=1,IF(AW1036+AW1037+AW1038+AX1036+AX1037+AX1038+AY1036+AY1037+AY1038+AZ1036+AZ1037+AZ1038&lt;=15,(AW1036+AW1037+AW1038+AY1036+AY1037+AY1038)*Percapita/30*FN$4,IF(AW1036+AW1037+AW1038+AX1036+AX1037+AX1038+AY1036+AY1037+AY1038+AZ1036+AZ1037+AZ1038&gt;=16,Fixo/30*FN$4+(AW1036+AW1037+AW1038+AX1036+AX1037+AX1038+AY1036+AY1037+AY1038+AZ1036+AZ1037-16)*Percapita/30*FN$4))))))</f>
        <v>0</v>
      </c>
      <c r="FO1036" s="177">
        <f>IF(C1036=4,SUM(BA1036+BA1037+BA1038+BC1036+BC1037+BC1038)*Percapita/30*FO$4+(BB1036+BB1037+BB1038+BD1036+BD1037+BD1038)*Cadeirante/30*FO$4,IF(C1036=3,IF(BA1039+BC1039=10,Fixo/30*FO$4+(BA1036+BA1037+BA1038+BC1036+BC1037+BC1038)*Percapita/30*FO$4+(BB1039+BD1039)*Cadeirante/30*FO$4,IF(BA1039+BC1039&lt;=9,(BA1039+BC1039)*Crechee/30*FO$4)+(BB1039+BD1039)*Cadeirante/30*FO$4+(BA1036+BA1037+BA1038+BC1036+BC1037+BC1038)*Percapita/30*FO$4)+IF(BA1039+BC1039&gt;=11,Fixo/30*FO$4+(BA1039+BC1039-10)*Crechee/30*FO$4,0),IF(C1036=2,IF(BB1036+BB1037+BB1038+BB1039+BD1036+BD1037+BD1038+BD1039=1,Cadeirante/30*FO$4,IF(BB1036+BB1037+BB1038+BB1039+BD1036+BD1037+BD1038+BD1039=2,Fixo/30*FO$4,IF(BB1036+BB1037+BB1038+BB1039+BD1036+BD1037+BD1038+BD1039&gt;2,Fixo/30*FO$4+(BB1036+BB1037+BB1038+BB1039+BD1036+BD1037+BD1038+BD1039-2)*Cadeirante/30*FO$4)))+(BA1036+BA1037+BA1038+BC1036+BC1037+BC1038)*Percapita/30*FO$4+(BA1039+BC1039)*Crechee/30*FO$4,IF(C1036=1,IF(BA1036+BA1037+BA1038+BB1036+BB1037+BB1038+BC1036+BC1037+BC1038+BD1036+BD1037+BD1038&lt;=15,(BA1036+BA1037+BA1038+BC1036+BC1037+BC1038)*Percapita/30*FO$4,IF(BA1036+BA1037+BA1038+BB1036+BB1037+BB1038+BC1036+BC1037+BC1038+BD1036+BD1037+BD1038&gt;=16,Fixo/30*FO$4+(BA1036+BA1037+BA1038+BB1036+BB1037+BB1038+BC1036+BC1037+BC1038+BD1036+BD1037-16)*Percapita/30*FO$4))))))</f>
        <v>0</v>
      </c>
      <c r="FP1036" s="177">
        <f>IF(C1036=4,SUM(BE1036+BE1037+BE1038+BG1036+BG1037+BG1038)*Percapita/30*FP$4+(BF1036+BF1037+BF1038+BH1036+BH1037+BH1038)*Cadeirante/30*FP$4,IF(C1036=3,IF(BE1039+BG1039=10,Fixo/30*FP$4+(BE1036+BE1037+BE1038+BG1036+BG1037+BG1038)*Percapita/30*FP$4+(BF1039+BH1039)*Cadeirante/30*FP$4,IF(BE1039+BG1039&lt;=9,(BE1039+BG1039)*Crechee/30*FP$4)+(BF1039+BH1039)*Cadeirante/30*FP$4+(BE1036+BE1037+BE1038+BG1036+BG1037+BG1038)*Percapita/30*FP$4)+IF(BE1039+BG1039&gt;=11,Fixo/30*FP$4+(BE1039+BG1039-10)*Crechee/30*FP$4,0),IF(C1036=2,IF(BF1036+BF1037+BF1038+BF1039+BH1036+BH1037+BH1038+BH1039=1,Cadeirante/30*FP$4,IF(BF1036+BF1037+BF1038+BF1039+BH1036+BH1037+BH1038+BH1039=2,Fixo/30*FP$4,IF(BF1036+BF1037+BF1038+BF1039+BH1036+BH1037+BH1038+BH1039&gt;2,Fixo/30*FP$4+(BF1036+BF1037+BF1038+BF1039+BH1036+BH1037+BH1038+BH1039-2)*Cadeirante/30*FP$4)))+(BE1036+BE1037+BE1038+BG1036+BG1037+BG1038)*Percapita/30*FP$4+(BE1039+BG1039)*Crechee/30*FP$4,IF(C1036=1,IF(BE1036+BE1037+BE1038+BF1036+BF1037+BF1038+BG1036+BG1037+BG1038+BH1036+BH1037+BH1038&lt;=15,(BE1036+BE1037+BE1038+BG1036+BG1037+BG1038)*Percapita/30*FP$4,IF(BE1036+BE1037+BE1038+BF1036+BF1037+BF1038+BG1036+BG1037+BG1038+BH1036+BH1037+BH1038&gt;=16,Fixo/30*FP$4+(BE1036+BE1037+BE1038+BF1036+BF1037+BF1038+BG1036+BG1037+BG1038+BH1036+BH1037-16)*Percapita/30*FP$4))))))</f>
        <v>0</v>
      </c>
      <c r="FQ1036" s="177">
        <f>IF(C1036=4,SUM(BI1036+BI1037+BI1038+BK1036+BK1037+BK1038)*Percapita/30*FQ$4+(BJ1036+BJ1037+BJ1038+BL1036+BL1037+BL1038)*Cadeirante/30*FQ$4,IF(C1036=3,IF(BI1039+BK1039=10,Fixo/30*FQ$4+(BI1036+BI1037+BI1038+BK1036+BK1037+BK1038)*Percapita/30*FQ$4+(BJ1039+BL1039)*Cadeirante/30*FQ$4,IF(BI1039+BK1039&lt;=9,(BI1039+BK1039)*Crechee/30*FQ$4)+(BJ1039+BL1039)*Cadeirante/30*FQ$4+(BI1036+BI1037+BI1038+BK1036+BK1037+BK1038)*Percapita/30*FQ$4)+IF(BI1039+BK1039&gt;=11,Fixo/30*FQ$4+(BI1039+BK1039-10)*Crechee/30*FQ$4,0),IF(C1036=2,IF(BJ1036+BJ1037+BJ1038+BJ1039+BL1036+BL1037+BL1038+BL1039=1,Cadeirante/30*FQ$4,IF(BJ1036+BJ1037+BJ1038+BJ1039+BL1036+BL1037+BL1038+BL1039=2,Fixo/30*FQ$4,IF(BJ1036+BJ1037+BJ1038+BJ1039+BL1036+BL1037+BL1038+BL1039&gt;2,Fixo/30*FQ$4+(BJ1036+BJ1037+BJ1038+BJ1039+BL1036+BL1037+BL1038+BL1039-2)*Cadeirante/30*FQ$4)))+(BI1036+BI1037+BI1038+BK1036+BK1037+BK1038)*Percapita/30*FQ$4+(BI1039+BK1039)*Crechee/30*FQ$4,IF(C1036=1,IF(BI1036+BI1037+BI1038+BJ1036+BJ1037+BJ1038+BK1036+BK1037+BK1038+BL1036+BL1037+BL1038&lt;=15,(BI1036+BI1037+BI1038+BK1036+BK1037+BK1038)*Percapita/30*FQ$4,IF(BI1036+BI1037+BI1038+BJ1036+BJ1037+BJ1038+BK1036+BK1037+BK1038+BL1036+BL1037+BL1038&gt;=16,Fixo/30*FQ$4+(BI1036+BI1037+BI1038+BJ1036+BJ1037+BJ1038+BK1036+BK1037+BK1038+BL1036+BL1037-16)*Percapita/30*FQ$4))))))</f>
        <v>0</v>
      </c>
      <c r="FR1036" s="177">
        <f>IF(C1036=4,SUM(BM1036+BM1037+BM1038+BO1036+BO1037+BO1038)*Percapita/30*FR$4+(BN1036+BN1037+BN1038+BP1036+BP1037+BP1038)*Cadeirante/30*FR$4,IF(C1036=3,IF(BM1039+BO1039=10,Fixo/30*FR$4+(BM1036+BM1037+BM1038+BO1036+BO1037+BO1038)*Percapita/30*FR$4+(BN1039+BP1039)*Cadeirante/30*FR$4,IF(BM1039+BO1039&lt;=9,(BM1039+BO1039)*Crechee/30*FR$4)+(BN1039+BP1039)*Cadeirante/30*FR$4+(BM1036+BM1037+BM1038+BO1036+BO1037+BO1038)*Percapita/30*FR$4)+IF(BM1039+BO1039&gt;=11,Fixo/30*FR$4+(BM1039+BO1039-10)*Crechee/30*FR$4,0),IF(C1036=2,IF(BN1036+BN1037+BN1038+BN1039+BP1036+BP1037+BP1038+BP1039=1,Cadeirante/30*FR$4,IF(BN1036+BN1037+BN1038+BN1039+BP1036+BP1037+BP1038+BP1039=2,Fixo/30*FR$4,IF(BN1036+BN1037+BN1038+BN1039+BP1036+BP1037+BP1038+BP1039&gt;2,Fixo/30*FR$4+(BN1036+BN1037+BN1038+BN1039+BP1036+BP1037+BP1038+BP1039-2)*Cadeirante/30*FR$4)))+(BM1036+BM1037+BM1038+BO1036+BO1037+BO1038)*Percapita/30*FR$4+(BM1039+BO1039)*Crechee/30*FR$4,IF(C1036=1,IF(BM1036+BM1037+BM1038+BN1036+BN1037+BN1038+BO1036+BO1037+BO1038+BP1036+BP1037+BP1038&lt;=15,(BM1036+BM1037+BM1038+BO1036+BO1037+BO1038)*Percapita/30*FR$4,IF(BM1036+BM1037+BM1038+BN1036+BN1037+BN1038+BO1036+BO1037+BO1038+BP1036+BP1037+BP1038&gt;=16,Fixo/30*FR$4+(BM1036+BM1037+BM1038+BN1036+BN1037+BN1038+BO1036+BO1037+BO1038+BP1036+BP1037-16)*Percapita/30*FR$4))))))</f>
        <v>0</v>
      </c>
      <c r="FS1036" s="177">
        <f>IF(C1036=4,SUM(BQ1036+BQ1037+BQ1038+BS1036+BS1037+BS1038)*Percapita/30*FS$4+(BR1036+BR1037+BR1038+BT1036+BT1037+BT1038)*Cadeirante/30*FS$4,IF(C1036=3,IF(BQ1039+BS1039=10,Fixo/30*FS$4+(BQ1036+BQ1037+BQ1038+BS1036+BS1037+BS1038)*Percapita/30*FS$4+(BR1039+BT1039)*Cadeirante/30*FS$4,IF(BQ1039+BS1039&lt;=9,(BQ1039+BS1039)*Crechee/30*FS$4)+(BR1039+BT1039)*Cadeirante/30*FS$4+(BQ1036+BQ1037+BQ1038+BS1036+BS1037+BS1038)*Percapita/30*FS$4)+IF(BQ1039+BS1039&gt;=11,Fixo/30*FS$4+(BQ1039+BS1039-10)*Crechee/30*FS$4,0),IF(C1036=2,IF(BR1036+BR1037+BR1038+BR1039+BT1036+BT1037+BT1038+BT1039=1,Cadeirante/30*FS$4,IF(BR1036+BR1037+BR1038+BR1039+BT1036+BT1037+BT1038+BT1039=2,Fixo/30*FS$4,IF(BR1036+BR1037+BR1038+BR1039+BT1036+BT1037+BT1038+BT1039&gt;2,Fixo/30*FS$4+(BR1036+BR1037+BR1038+BR1039+BT1036+BT1037+BT1038+BT1039-2)*Cadeirante/30*FS$4)))+(BQ1036+BQ1037+BQ1038+BS1036+BS1037+BS1038)*Percapita/30*FS$4+(BQ1039+BS1039)*Crechee/30*FS$4,IF(C1036=1,IF(BQ1036+BQ1037+BQ1038+BR1036+BR1037+BR1038+BS1036+BS1037+BS1038+BT1036+BT1037+BT1038&lt;=15,(BQ1036+BQ1037+BQ1038+BS1036+BS1037+BS1038)*Percapita/30*FS$4,IF(BQ1036+BQ1037+BQ1038+BR1036+BR1037+BR1038+BS1036+BS1037+BS1038+BT1036+BT1037+BT1038&gt;=16,Fixo/30*FS$4+(BQ1036+BQ1037+BQ1038+BR1036+BR1037+BR1038+BS1036+BS1037+BS1038+BT1036+BT1037-16)*Percapita/30*FS$4))))))</f>
        <v>0</v>
      </c>
      <c r="FT1036" s="177">
        <f>IF(C1036=4,SUM(BU1036+BU1037+BU1038+BW1036+BW1037+BW1038)*Percapita/30*FT$4+(BV1036+BV1037+BV1038+BX1036+BX1037+BX1038)*Cadeirante/30*FT$4,IF(C1036=3,IF(BU1039+BW1039=10,Fixo/30*FT$4+(BU1036+BU1037+BU1038+BW1036+BW1037+BW1038)*Percapita/30*FT$4+(BV1039+BX1039)*Cadeirante/30*FT$4,IF(BU1039+BW1039&lt;=9,(BU1039+BW1039)*Crechee/30*FT$4)+(BV1039+BX1039)*Cadeirante/30*FT$4+(BU1036+BU1037+BU1038+BW1036+BW1037+BW1038)*Percapita/30*FT$4)+IF(BU1039+BW1039&gt;=11,Fixo/30*FT$4+(BU1039+BW1039-10)*Crechee/30*FT$4,0),IF(C1036=2,IF(BV1036+BV1037+BV1038+BV1039+BX1036+BX1037+BX1038+BX1039=1,Cadeirante/30*FT$4,IF(BV1036+BV1037+BV1038+BV1039+BX1036+BX1037+BX1038+BX1039=2,Fixo/30*FT$4,IF(BV1036+BV1037+BV1038+BV1039+BX1036+BX1037+BX1038+BX1039&gt;2,Fixo/30*FT$4+(BV1036+BV1037+BV1038+BV1039+BX1036+BX1037+BX1038+BX1039-2)*Cadeirante/30*FT$4)))+(BU1036+BU1037+BU1038+BW1036+BW1037+BW1038)*Percapita/30*FT$4+(BU1039+BW1039)*Crechee/30*FT$4,IF(C1036=1,IF(BU1036+BU1037+BU1038+BV1036+BV1037+BV1038+BW1036+BW1037+BW1038+BX1036+BX1037+BX1038&lt;=15,(BU1036+BU1037+BU1038+BW1036+BW1037+BW1038)*Percapita/30*FT$4,IF(BU1036+BU1037+BU1038+BV1036+BV1037+BV1038+BW1036+BW1037+BW1038+BX1036+BX1037+BX1038&gt;=16,Fixo/30*FT$4+(BU1036+BU1037+BU1038+BV1036+BV1037+BV1038+BW1036+BW1037+BW1038+BX1036+BX1037-16)*Percapita/30*FT$4))))))</f>
        <v>0</v>
      </c>
      <c r="FU1036" s="177">
        <f>IF(C1036=4,SUM(BY1036+BY1037+BY1038+CA1036+CA1037+CA1038)*Percapita/30*FU$4+(BZ1036+BZ1037+BZ1038+CB1036+CB1037+CB1038)*Cadeirante/30*FU$4,IF(C1036=3,IF(BY1039+CA1039=10,Fixo/30*FU$4+(BY1036+BY1037+BY1038+CA1036+CA1037+CA1038)*Percapita/30*FU$4+(BZ1039+CB1039)*Cadeirante/30*FU$4,IF(BY1039+CA1039&lt;=9,(BY1039+CA1039)*Crechee/30*FU$4)+(BZ1039+CB1039)*Cadeirante/30*FU$4+(BY1036+BY1037+BY1038+CA1036+CA1037+CA1038)*Percapita/30*FU$4)+IF(BY1039+CA1039&gt;=11,Fixo/30*FU$4+(BY1039+CA1039-10)*Crechee/30*FU$4,0),IF(C1036=2,IF(BZ1036+BZ1037+BZ1038+BZ1039+CB1036+CB1037+CB1038+CB1039=1,Cadeirante/30*FU$4,IF(BZ1036+BZ1037+BZ1038+BZ1039+CB1036+CB1037+CB1038+CB1039=2,Fixo/30*FU$4,IF(BZ1036+BZ1037+BZ1038+BZ1039+CB1036+CB1037+CB1038+CB1039&gt;2,Fixo/30*FU$4+(BZ1036+BZ1037+BZ1038+BZ1039+CB1036+CB1037+CB1038+CB1039-2)*Cadeirante/30*FU$4)))+(BY1036+BY1037+BY1038+CA1036+CA1037+CA1038)*Percapita/30*FU$4+(BY1039+CA1039)*Crechee/30*FU$4,IF(C1036=1,IF(BY1036+BY1037+BY1038+BZ1036+BZ1037+BZ1038+CA1036+CA1037+CA1038+CB1036+CB1037+CB1038&lt;=15,(BY1036+BY1037+BY1038+CA1036+CA1037+CA1038)*Percapita/30*FU$4,IF(BY1036+BY1037+BY1038+BZ1036+BZ1037+BZ1038+CA1036+CA1037+CA1038+CB1036+CB1037+CB1038&gt;=16,Fixo/30*FU$4+(BY1036+BY1037+BY1038+BZ1036+BZ1037+BZ1038+CA1036+CA1037+CA1038+CB1036+CB1037-16)*Percapita/30*FU$4))))))</f>
        <v>0</v>
      </c>
      <c r="FV1036" s="177">
        <f>IF(C1036=4,SUM(CC1036+CC1037+CC1038+CE1036+CE1037+CE1038)*Percapita/30*FV$4+(CD1036+CD1037+CD1038+CF1036+CF1037+CF1038)*Cadeirante/30*FV$4,IF(C1036=3,IF(CC1039+CE1039=10,Fixo/30*FV$4+(CC1036+CC1037+CC1038+CE1036+CE1037+CE1038)*Percapita/30*FV$4+(CD1039+CF1039)*Cadeirante/30*FV$4,IF(CC1039+CE1039&lt;=9,(CC1039+CE1039)*Crechee/30*FV$4)+(CD1039+CF1039)*Cadeirante/30*FV$4+(CC1036+CC1037+CC1038+CE1036+CE1037+CE1038)*Percapita/30*FV$4)+IF(CC1039+CE1039&gt;=11,Fixo/30*FV$4+(CC1039+CE1039-10)*Crechee/30*FV$4,0),IF(C1036=2,IF(CD1036+CD1037+CD1038+CD1039+CF1036+CF1037+CF1038+CF1039=1,Cadeirante/30*FV$4,IF(CD1036+CD1037+CD1038+CD1039+CF1036+CF1037+CF1038+CF1039=2,Fixo/30*FV$4,IF(CD1036+CD1037+CD1038+CD1039+CF1036+CF1037+CF1038+CF1039&gt;2,Fixo/30*FV$4+(CD1036+CD1037+CD1038+CD1039+CF1036+CF1037+CF1038+CF1039-2)*Cadeirante/30*FV$4)))+(CC1036+CC1037+CC1038+CE1036+CE1037+CE1038)*Percapita/30*FV$4+(CC1039+CE1039)*Crechee/30*FV$4,IF(C1036=1,IF(CC1036+CC1037+CC1038+CD1036+CD1037+CD1038+CE1036+CE1037+CE1038+CF1036+CF1037+CF1038&lt;=15,(CC1036+CC1037+CC1038+CE1036+CE1037+CE1038)*Percapita/30*FV$4,IF(CC1036+CC1037+CC1038+CD1036+CD1037+CD1038+CE1036+CE1037+CE1038+CF1036+CF1037+CF1038&gt;=16,Fixo/30*FV$4+(CC1036+CC1037+CC1038+CD1036+CD1037+CD1038+CE1036+CE1037+CE1038+CF1036+CF1037-16)*Percapita/30*FV$4))))))</f>
        <v>0</v>
      </c>
      <c r="FW1036" s="177">
        <f>IF(C1036=4,SUM(CG1036+CG1037+CG1038+CI1036+CI1037+CI1038)*Percapita/30*FW$4+(CH1036+CH1037+CH1038+CJ1036+CJ1037+CJ1038)*Cadeirante/30*FW$4,IF(C1036=3,IF(CG1039+CI1039=10,Fixo/30*FW$4+(CG1036+CG1037+CG1038+CI1036+CI1037+CI1038)*Percapita/30*FW$4+(CH1039+CJ1039)*Cadeirante/30*FW$4,IF(CG1039+CI1039&lt;=9,(CG1039+CI1039)*Crechee/30*FW$4)+(CH1039+CJ1039)*Cadeirante/30*FW$4+(CG1036+CG1037+CG1038+CI1036+CI1037+CI1038)*Percapita/30*FW$4)+IF(CG1039+CI1039&gt;=11,Fixo/30*FW$4+(CG1039+CI1039-10)*Crechee/30*FW$4,0),IF(C1036=2,IF(CH1036+CH1037+CH1038+CH1039+CJ1036+CJ1037+CJ1038+CJ1039=1,Cadeirante/30*FW$4,IF(CH1036+CH1037+CH1038+CH1039+CJ1036+CJ1037+CJ1038+CJ1039=2,Fixo/30*FW$4,IF(CH1036+CH1037+CH1038+CH1039+CJ1036+CJ1037+CJ1038+CJ1039&gt;2,Fixo/30*FW$4+(CH1036+CH1037+CH1038+CH1039+CJ1036+CJ1037+CJ1038+CJ1039-2)*Cadeirante/30*FW$4)))+(CG1036+CG1037+CG1038+CI1036+CI1037+CI1038)*Percapita/30*FW$4+(CG1039+CI1039)*Crechee/30*FW$4,IF(C1036=1,IF(CG1036+CG1037+CG1038+CH1036+CH1037+CH1038+CI1036+CI1037+CI1038+CJ1036+CJ1037+CJ1038&lt;=15,(CG1036+CG1037+CG1038+CI1036+CI1037+CI1038)*Percapita/30*FW$4,IF(CG1036+CG1037+CG1038+CH1036+CH1037+CH1038+CI1036+CI1037+CI1038+CJ1036+CJ1037+CJ1038&gt;=16,Fixo/30*FW$4+(CG1036+CG1037+CG1038+CH1036+CH1037+CH1038+CI1036+CI1037+CI1038+CJ1036+CJ1037-16)*Percapita/30*FW$4))))))</f>
        <v>0</v>
      </c>
      <c r="FX1036" s="177">
        <f>IF(C1036=4,SUM(CK1036+CK1037+CK1038+CM1036+CM1037+CM1038)*Percapita/30*FX$4+(CL1036+CL1037+CL1038+CN1036+CN1037+CN1038)*Cadeirante/30*FX$4,IF(C1036=3,IF(CK1039+CM1039=10,Fixo/30*FX$4+(CK1036+CK1037+CK1038+CM1036+CM1037+CM1038)*Percapita/30*FX$4+(CL1039+CN1039)*Cadeirante/30*FX$4,IF(CK1039+CM1039&lt;=9,(CK1039+CM1039)*Crechee/30*FX$4)+(CL1039+CN1039)*Cadeirante/30*FX$4+(CK1036+CK1037+CK1038+CM1036+CM1037+CM1038)*Percapita/30*FX$4)+IF(CK1039+CM1039&gt;=11,Fixo/30*FX$4+(CK1039+CM1039-10)*Crechee/30*FX$4,0),IF(C1036=2,IF(CL1036+CL1037+CL1038+CL1039+CN1036+CN1037+CN1038+CN1039=1,Cadeirante/30*FX$4,IF(CL1036+CL1037+CL1038+CL1039+CN1036+CN1037+CN1038+CN1039=2,Fixo/30*FX$4,IF(CL1036+CL1037+CL1038+CL1039+CN1036+CN1037+CN1038+CN1039&gt;2,Fixo/30*FX$4+(CL1036+CL1037+CL1038+CL1039+CN1036+CN1037+CN1038+CN1039-2)*Cadeirante/30*FX$4)))+(CK1036+CK1037+CK1038+CM1036+CM1037+CM1038)*Percapita/30*FX$4+(CK1039+CM1039)*Crechee/30*FX$4,IF(C1036=1,IF(CK1036+CK1037+CK1038+CL1036+CL1037+CL1038+CM1036+CM1037+CM1038+CN1036+CN1037+CN1038&lt;=15,(CK1036+CK1037+CK1038+CM1036+CM1037+CM1038)*Percapita/30*FX$4,IF(CK1036+CK1037+CK1038+CL1036+CL1037+CL1038+CM1036+CM1037+CM1038+CN1036+CN1037+CN1038&gt;=16,Fixo/30*FX$4+(CK1036+CK1037+CK1038+CL1036+CL1037+CL1038+CM1036+CM1037+CM1038+CN1036+CN1037-16)*Percapita/30*FX$4))))))</f>
        <v>0</v>
      </c>
      <c r="FY1036" s="177">
        <f>IF(C1036=4,SUM(CO1036+CO1037+CO1038+CQ1036+CQ1037+CQ1038)*Percapita/30*FY$4+(CP1036+CP1037+CP1038+CR1036+CR1037+CR1038)*Cadeirante/30*FY$4,IF(C1036=3,IF(CO1039+CQ1039=10,Fixo/30*FY$4+(CO1036+CO1037+CO1038+CQ1036+CQ1037+CQ1038)*Percapita/30*FY$4+(CP1039+CR1039)*Cadeirante/30*FY$4,IF(CO1039+CQ1039&lt;=9,(CO1039+CQ1039)*Crechee/30*FY$4)+(CP1039+CR1039)*Cadeirante/30*FY$4+(CO1036+CO1037+CO1038+CQ1036+CQ1037+CQ1038)*Percapita/30*FY$4)+IF(CO1039+CQ1039&gt;=11,Fixo/30*FY$4+(CO1039+CQ1039-10)*Crechee/30*FY$4,0),IF(C1036=2,IF(CP1036+CP1037+CP1038+CP1039+CR1036+CR1037+CR1038+CR1039=1,Cadeirante/30*FY$4,IF(CP1036+CP1037+CP1038+CP1039+CR1036+CR1037+CR1038+CR1039=2,Fixo/30*FY$4,IF(CP1036+CP1037+CP1038+CP1039+CR1036+CR1037+CR1038+CR1039&gt;2,Fixo/30*FY$4+(CP1036+CP1037+CP1038+CP1039+CR1036+CR1037+CR1038+CR1039-2)*Cadeirante/30*FY$4)))+(CO1036+CO1037+CO1038+CQ1036+CQ1037+CQ1038)*Percapita/30*FY$4+(CO1039+CQ1039)*Crechee/30*FY$4,IF(C1036=1,IF(CO1036+CO1037+CO1038+CP1036+CP1037+CP1038+CQ1036+CQ1037+CQ1038+CR1036+CR1037+CR1038&lt;=15,(CO1036+CO1037+CO1038+CQ1036+CQ1037+CQ1038)*Percapita/30*FY$4,IF(CO1036+CO1037+CO1038+CP1036+CP1037+CP1038+CQ1036+CQ1037+CQ1038+CR1036+CR1037+CR1038&gt;=16,Fixo/30*FY$4+(CO1036+CO1037+CO1038+CP1036+CP1037+CP1038+CQ1036+CQ1037+CQ1038+CR1036+CR1037-16)*Percapita/30*FY$4))))))</f>
        <v>0</v>
      </c>
      <c r="FZ1036" s="177">
        <f>IF(C1036=4,SUM(CS1036+CS1037+CS1038+CU1036+CU1037+CU1038)*Percapita/30*FZ$4+(CT1036+CT1037+CT1038+CV1036+CV1037+CV1038)*Cadeirante/30*FZ$4,IF(C1036=3,IF(CS1039+CU1039=10,Fixo/30*FZ$4+(CS1036+CS1037+CS1038+CU1036+CU1037+CU1038)*Percapita/30*FZ$4+(CT1039+CV1039)*Cadeirante/30*FZ$4,IF(CS1039+CU1039&lt;=9,(CS1039+CU1039)*Crechee/30*FZ$4)+(CT1039+CV1039)*Cadeirante/30*FZ$4+(CS1036+CS1037+CS1038+CU1036+CU1037+CU1038)*Percapita/30*FZ$4)+IF(CS1039+CU1039&gt;=11,Fixo/30*FZ$4+(CS1039+CU1039-10)*Crechee/30*FZ$4,0),IF(C1036=2,IF(CT1036+CT1037+CT1038+CT1039+CV1036+CV1037+CV1038+CV1039=1,Cadeirante/30*FZ$4,IF(CT1036+CT1037+CT1038+CT1039+CV1036+CV1037+CV1038+CV1039=2,Fixo/30*FZ$4,IF(CT1036+CT1037+CT1038+CT1039+CV1036+CV1037+CV1038+CV1039&gt;2,Fixo/30*FZ$4+(CT1036+CT1037+CT1038+CT1039+CV1036+CV1037+CV1038+CV1039-2)*Cadeirante/30*FZ$4)))+(CS1036+CS1037+CS1038+CU1036+CU1037+CU1038)*Percapita/30*FZ$4+(CS1039+CU1039)*Crechee/30*FZ$4,IF(C1036=1,IF(CS1036+CS1037+CS1038+CT1036+CT1037+CT1038+CU1036+CU1037+CU1038+CV1036+CV1037+CV1038&lt;=15,(CS1036+CS1037+CS1038+CU1036+CU1037+CU1038)*Percapita/30*FZ$4,IF(CS1036+CS1037+CS1038+CT1036+CT1037+CT1038+CU1036+CU1037+CU1038+CV1036+CV1037+CV1038&gt;=16,Fixo/30*FZ$4+(CS1036+CS1037+CS1038+CT1036+CT1037+CT1038+CU1036+CU1037+CU1038+CV1036+CV1037-16)*Percapita/30*FZ$4))))))</f>
        <v>0</v>
      </c>
      <c r="GA1036" s="177">
        <f>IF(C1036=4,SUM(CW1036+CW1037+CW1038+CY1036+CY1037+CY1038)*Percapita/30*GA$4+(CX1036+CX1037+CX1038+CZ1036+CZ1037+CZ1038)*Cadeirante/30*GA$4,IF(C1036=3,IF(CW1039+CY1039=10,Fixo/30*GA$4+(CW1036+CW1037+CW1038+CY1036+CY1037+CY1038)*Percapita/30*GA$4+(CX1039+CZ1039)*Cadeirante/30*GA$4,IF(CW1039+CY1039&lt;=9,(CW1039+CY1039)*Crechee/30*GA$4)+(CX1039+CZ1039)*Cadeirante/30*GA$4+(CW1036+CW1037+CW1038+CY1036+CY1037+CY1038)*Percapita/30*GA$4)+IF(CW1039+CY1039&gt;=11,Fixo/30*GA$4+(CW1039+CY1039-10)*Crechee/30*GA$4,0),IF(C1036=2,IF(CX1036+CX1037+CX1038+CX1039+CZ1036+CZ1037+CZ1038+CZ1039=1,Cadeirante/30*GA$4,IF(CX1036+CX1037+CX1038+CX1039+CZ1036+CZ1037+CZ1038+CZ1039=2,Fixo/30*GA$4,IF(CX1036+CX1037+CX1038+CX1039+CZ1036+CZ1037+CZ1038+CZ1039&gt;2,Fixo/30*GA$4+(CX1036+CX1037+CX1038+CX1039+CZ1036+CZ1037+CZ1038+CZ1039-2)*Cadeirante/30*GA$4)))+(CW1036+CW1037+CW1038+CY1036+CY1037+CY1038)*Percapita/30*GA$4+(CW1039+CY1039)*Crechee/30*GA$4,IF(C1036=1,IF(CW1036+CW1037+CW1038+CX1036+CX1037+CX1038+CY1036+CY1037+CY1038+CZ1036+CZ1037+CZ1038&lt;=15,(CW1036+CW1037+CW1038+CY1036+CY1037+CY1038)*Percapita/30*GA$4,IF(CW1036+CW1037+CW1038+CX1036+CX1037+CX1038+CY1036+CY1037+CY1038+CZ1036+CZ1037+CZ1038&gt;=16,Fixo/30*GA$4+(CW1036+CW1037+CW1038+CX1036+CX1037+CX1038+CY1036+CY1037+CY1038+CZ1036+CZ1037-16)*Percapita/30*GA$4))))))</f>
        <v>0</v>
      </c>
      <c r="GB1036" s="177">
        <f>IF(C1036=4,SUM(DA1036+DA1037+DA1038+DC1036+DC1037+DC1038)*Percapita/30*GB$4+(DB1036+DB1037+DB1038+DD1036+DD1037+DD1038)*Cadeirante/30*GB$4,IF(C1036=3,IF(DA1039+DC1039=10,Fixo/30*GB$4+(DA1036+DA1037+DA1038+DC1036+DC1037+DC1038)*Percapita/30*GB$4+(DB1039+DD1039)*Cadeirante/30*GB$4,IF(DA1039+DC1039&lt;=9,(DA1039+DC1039)*Crechee/30*GB$4)+(DB1039+DD1039)*Cadeirante/30*GB$4+(DA1036+DA1037+DA1038+DC1036+DC1037+DC1038)*Percapita/30*GB$4)+IF(DA1039+DC1039&gt;=11,Fixo/30*GB$4+(DA1039+DC1039-10)*Crechee/30*GB$4,0),IF(C1036=2,IF(DB1036+DB1037+DB1038+DB1039+DD1036+DD1037+DD1038+DD1039=1,Cadeirante/30*GB$4,IF(DB1036+DB1037+DB1038+DB1039+DD1036+DD1037+DD1038+DD1039=2,Fixo/30*GB$4,IF(DB1036+DB1037+DB1038+DB1039+DD1036+DD1037+DD1038+DD1039&gt;2,Fixo/30*GB$4+(DB1036+DB1037+DB1038+DB1039+DD1036+DD1037+DD1038+DD1039-2)*Cadeirante/30*GB$4)))+(DA1036+DA1037+DA1038+DC1036+DC1037+DC1038)*Percapita/30*GB$4+(DA1039+DC1039)*Crechee/30*GB$4,IF(C1036=1,IF(DA1036+DA1037+DA1038+DB1036+DB1037+DB1038+DC1036+DC1037+DC1038+DD1036+DD1037+DD1038&lt;=15,(DA1036+DA1037+DA1038+DC1036+DC1037+DC1038)*Percapita/30*GB$4,IF(DA1036+DA1037+DA1038+DB1036+DB1037+DB1038+DC1036+DC1037+DC1038+DD1036+DD1037+DD1038&gt;=16,Fixo/30*GB$4+(DA1036+DA1037+DA1038+DB1036+DB1037+DB1038+DC1036+DC1037+DC1038+DD1036+DD1037-16)*Percapita/30*GB$4))))))</f>
        <v>0</v>
      </c>
      <c r="GC1036" s="177">
        <f>IF(C1036=4,SUM(DE1036+DE1037+DE1038+DG1036+DG1037+DG1038)*Percapita/30*GC$4+(DF1036+DF1037+DF1038+DH1036+DH1037+DH1038)*Cadeirante/30*GC$4,IF(C1036=3,IF(DE1039+DG1039=10,Fixo/30*GC$4+(DE1036+DE1037+DE1038+DG1036+DG1037+DG1038)*Percapita/30*GC$4+(DF1039+DH1039)*Cadeirante/30*GC$4,IF(DE1039+DG1039&lt;=9,(DE1039+DG1039)*Crechee/30*GC$4)+(DF1039+DH1039)*Cadeirante/30*GC$4+(DE1036+DE1037+DE1038+DG1036+DG1037+DG1038)*Percapita/30*GC$4)+IF(DE1039+DG1039&gt;=11,Fixo/30*GC$4+(DE1039+DG1039-10)*Crechee/30*GC$4,0),IF(C1036=2,IF(DF1036+DF1037+DF1038+DF1039+DH1036+DH1037+DH1038+DH1039=1,Cadeirante/30*GC$4,IF(DF1036+DF1037+DF1038+DF1039+DH1036+DH1037+DH1038+DH1039=2,Fixo/30*GC$4,IF(DF1036+DF1037+DF1038+DF1039+DH1036+DH1037+DH1038+DH1039&gt;2,Fixo/30*GC$4+(DF1036+DF1037+DF1038+DF1039+DH1036+DH1037+DH1038+DH1039-2)*Cadeirante/30*GC$4)))+(DE1036+DE1037+DE1038+DG1036+DG1037+DG1038)*Percapita/30*GC$4+(DE1039+DG1039)*Crechee/30*GC$4,IF(C1036=1,IF(DE1036+DE1037+DE1038+DF1036+DF1037+DF1038+DG1036+DG1037+DG1038+DH1036+DH1037+DH1038&lt;=15,(DE1036+DE1037+DE1038+DG1036+DG1037+DG1038)*Percapita/30*GC$4,IF(DE1036+DE1037+DE1038+DF1036+DF1037+DF1038+DG1036+DG1037+DG1038+DH1036+DH1037+DH1038&gt;=16,Fixo/30*GC$4+(DE1036+DE1037+DE1038+DF1036+DF1037+DF1038+DG1036+DG1037+DG1038+DH1036+DH1037-16)*Percapita/30*GC$4))))))</f>
        <v>0</v>
      </c>
      <c r="GD1036" s="177">
        <f>IF(C1036=4,SUM(DI1036+DI1037+DI1038+DK1036+DK1037+DK1038)*Percapita/30*GD$4+(DJ1036+DJ1037+DJ1038+DL1036+DL1037+DL1038)*Cadeirante/30*GD$4,IF(C1036=3,IF(DI1039+DK1039=10,Fixo/30*GD$4+(DI1036+DI1037+DI1038+DK1036+DK1037+DK1038)*Percapita/30*GD$4+(DJ1039+DL1039)*Cadeirante/30*GD$4,IF(DI1039+DK1039&lt;=9,(DI1039+DK1039)*Crechee/30*GD$4)+(DJ1039+DL1039)*Cadeirante/30*GD$4+(DI1036+DI1037+DI1038+DK1036+DK1037+DK1038)*Percapita/30*GD$4)+IF(DI1039+DK1039&gt;=11,Fixo/30*GD$4+(DI1039+DK1039-10)*Crechee/30*GD$4,0),IF(C1036=2,IF(DJ1036+DJ1037+DJ1038+DJ1039+DL1036+DL1037+DL1038+DL1039=1,Cadeirante/30*GD$4,IF(DJ1036+DJ1037+DJ1038+DJ1039+DL1036+DL1037+DL1038+DL1039=2,Fixo/30*GD$4,IF(DJ1036+DJ1037+DJ1038+DJ1039+DL1036+DL1037+DL1038+DL1039&gt;2,Fixo/30*GD$4+(DJ1036+DJ1037+DJ1038+DJ1039+DL1036+DL1037+DL1038+DL1039-2)*Cadeirante/30*GD$4)))+(DI1036+DI1037+DI1038+DK1036+DK1037+DK1038)*Percapita/30*GD$4+(DI1039+DK1039)*Crechee/30*GD$4,IF(C1036=1,IF(DI1036+DI1037+DI1038+DJ1036+DJ1037+DJ1038+DK1036+DK1037+DK1038+DL1036+DL1037+DL1038&lt;=15,(DI1036+DI1037+DI1038+DK1036+DK1037+DK1038)*Percapita/30*GD$4,IF(DI1036+DI1037+DI1038+DJ1036+DJ1037+DJ1038+DK1036+DK1037+DK1038+DL1036+DL1037+DL1038&gt;=16,Fixo/30*GD$4+(DI1036+DI1037+DI1038+DJ1036+DJ1037+DJ1038+DK1036+DK1037+DK1038+DL1036+DL1037-16)*Percapita/30*GD$4))))))</f>
        <v>0</v>
      </c>
      <c r="GE1036" s="177">
        <f>IF(C1036=4,SUM(DM1036+DM1037+DM1038+DO1036+DO1037+DO1038)*Percapita/30*GE$4+(DN1036+DN1037+DN1038+DP1036+DP1037+DP1038)*Cadeirante/30*GE$4,IF(C1036=3,IF(DM1039+DO1039=10,Fixo/30*GE$4+(DM1036+DM1037+DM1038+DO1036+DO1037+DO1038)*Percapita/30*GE$4+(DN1039+DP1039)*Cadeirante/30*GE$4,IF(DM1039+DO1039&lt;=9,(DM1039+DO1039)*Crechee/30*GE$4)+(DN1039+DP1039)*Cadeirante/30*GE$4+(DM1036+DM1037+DM1038+DO1036+DO1037+DO1038)*Percapita/30*GE$4)+IF(DM1039+DO1039&gt;=11,Fixo/30*GE$4+(DM1039+DO1039-10)*Crechee/30*GE$4,0),IF(C1036=2,IF(DN1036+DN1037+DN1038+DN1039+DP1036+DP1037+DP1038+DP1039=1,Cadeirante/30*GE$4,IF(DN1036+DN1037+DN1038+DN1039+DP1036+DP1037+DP1038+DP1039=2,Fixo/30*GE$4,IF(DN1036+DN1037+DN1038+DN1039+DP1036+DP1037+DP1038+DP1039&gt;2,Fixo/30*GE$4+(DN1036+DN1037+DN1038+DN1039+DP1036+DP1037+DP1038+DP1039-2)*Cadeirante/30*GE$4)))+(DM1036+DM1037+DM1038+DO1036+DO1037+DO1038)*Percapita/30*GE$4+(DM1039+DO1039)*Crechee/30*GE$4,IF(C1036=1,IF(DM1036+DM1037+DM1038+DN1036+DN1037+DN1038+DO1036+DO1037+DO1038+DP1036+DP1037+DP1038&lt;=15,(DM1036+DM1037+DM1038+DO1036+DO1037+DO1038)*Percapita/30*GE$4,IF(DM1036+DM1037+DM1038+DN1036+DN1037+DN1038+DO1036+DO1037+DO1038+DP1036+DP1037+DP1038&gt;=16,Fixo/30*GE$4+(DM1036+DM1037+DM1038+DN1036+DN1037+DN1038+DO1036+DO1037+DO1038+DP1036+DP1037-16)*Percapita/30*GE$4))))))</f>
        <v>0</v>
      </c>
      <c r="GF1036" s="177">
        <f>IF(C1036=4,SUM(DQ1036+DQ1037+DQ1038+DS1036+DS1037+DS1038)*Percapita/30*GF$4+(DR1036+DR1037+DR1038+DT1036+DT1037+DT1038)*Cadeirante/30*GF$4,IF(C1036=3,IF(DQ1039+DS1039=10,Fixo/30*GF$4+(DQ1036+DQ1037+DQ1038+DS1036+DS1037+DS1038)*Percapita/30*GF$4+(DR1039+DT1039)*Cadeirante/30*GF$4,IF(DQ1039+DS1039&lt;=9,(DQ1039+DS1039)*Crechee/30*GF$4)+(DR1039+DT1039)*Cadeirante/30*GF$4+(DQ1036+DQ1037+DQ1038+DS1036+DS1037+DS1038)*Percapita/30*GF$4)+IF(DQ1039+DS1039&gt;=11,Fixo/30*GF$4+(DQ1039+DS1039-10)*Crechee/30*GF$4,0),IF(C1036=2,IF(DR1036+DR1037+DR1038+DR1039+DT1036+DT1037+DT1038+DT1039=1,Cadeirante/30*GF$4,IF(DR1036+DR1037+DR1038+DR1039+DT1036+DT1037+DT1038+DT1039=2,Fixo/30*GF$4,IF(DR1036+DR1037+DR1038+DR1039+DT1036+DT1037+DT1038+DT1039&gt;2,Fixo/30*GF$4+(DR1036+DR1037+DR1038+DR1039+DT1036+DT1037+DT1038+DT1039-2)*Cadeirante/30*GF$4)))+(DQ1036+DQ1037+DQ1038+DS1036+DS1037+DS1038)*Percapita/30*GF$4+(DQ1039+DS1039)*Crechee/30*GF$4,IF(C1036=1,IF(DQ1036+DQ1037+DQ1038+DR1036+DR1037+DR1038+DS1036+DS1037+DS1038+DT1036+DT1037+DT1038&lt;=15,(DQ1036+DQ1037+DQ1038+DS1036+DS1037+DS1038)*Percapita/30*GF$4,IF(DQ1036+DQ1037+DQ1038+DR1036+DR1037+DR1038+DS1036+DS1037+DS1038+DT1036+DT1037+DT1038&gt;=16,Fixo/30*GF$4+(DQ1036+DQ1037+DQ1038+DR1036+DR1037+DR1038+DS1036+DS1037+DS1038+DT1036+DT1037-16)*Percapita/30*GF$4))))))</f>
        <v>0</v>
      </c>
      <c r="GG1036" s="177">
        <f>IF(C1036=4,SUM(DU1036+DU1037+DU1038+DW1036+DW1037+DW1038)*Percapita/30*GG$4+(DV1036+DV1037+DV1038+DX1036+DX1037+DX1038)*Cadeirante/30*GG$4,IF(C1036=3,IF(DU1039+DW1039=10,Fixo/30*GG$4+(DU1036+DU1037+DU1038+DW1036+DW1037+DW1038)*Percapita/30*GG$4+(DV1039+DX1039)*Cadeirante/30*GG$4,IF(DU1039+DW1039&lt;=9,(DU1039+DW1039)*Crechee/30*GG$4)+(DV1039+DX1039)*Cadeirante/30*GG$4+(DU1036+DU1037+DU1038+DW1036+DW1037+DW1038)*Percapita/30*GG$4)+IF(DU1039+DW1039&gt;=11,Fixo/30*GG$4+(DU1039+DW1039-10)*Crechee/30*GG$4,0),IF(C1036=2,IF(DV1036+DV1037+DV1038+DV1039+DX1036+DX1037+DX1038+DX1039=1,Cadeirante/30*GG$4,IF(DV1036+DV1037+DV1038+DV1039+DX1036+DX1037+DX1038+DX1039=2,Fixo/30*GG$4,IF(DV1036+DV1037+DV1038+DV1039+DX1036+DX1037+DX1038+DX1039&gt;2,Fixo/30*GG$4+(DV1036+DV1037+DV1038+DV1039+DX1036+DX1037+DX1038+DX1039-2)*Cadeirante/30*GG$4)))+(DU1036+DU1037+DU1038+DW1036+DW1037+DW1038)*Percapita/30*GG$4+(DU1039+DW1039)*Crechee/30*GG$4,IF(C1036=1,IF(DU1036+DU1037+DU1038+DV1036+DV1037+DV1038+DW1036+DW1037+DW1038+DX1036+DX1037+DX1038&lt;=15,(DU1036+DU1037+DU1038+DW1036+DW1037+DW1038)*Percapita/30*GG$4,IF(DU1036+DU1037+DU1038+DV1036+DV1037+DV1038+DW1036+DW1037+DW1038+DX1036+DX1037+DX1038&gt;=16,Fixo/30*GG$4+(DU1036+DU1037+DU1038+DV1036+DV1037+DV1038+DW1036+DW1037+DW1038+DX1036+DX1037-16)*Percapita/30*GG$4))))))</f>
        <v>0</v>
      </c>
      <c r="GH1036" s="177">
        <f>IF(C1036=4,SUM(DY1036+DY1037+DY1038+EA1036+EA1037+EA1038)*Percapita/30*GH$4+(DZ1036+DZ1037+DZ1038+EB1036+EB1037+EB1038)*Cadeirante/30*GH$4,IF(C1036=3,IF(DY1039+EA1039=10,Fixo/30*GH$4+(DY1036+DY1037+DY1038+EA1036+EA1037+EA1038)*Percapita/30*GH$4+(DZ1039+EB1039)*Cadeirante/30*GH$4,IF(DY1039+EA1039&lt;=9,(DY1039+EA1039)*Crechee/30*GH$4)+(DZ1039+EB1039)*Cadeirante/30*GH$4+(DY1036+DY1037+DY1038+EA1036+EA1037+EA1038)*Percapita/30*GH$4)+IF(DY1039+EA1039&gt;=11,Fixo/30*GH$4+(DY1039+EA1039-10)*Crechee/30*GH$4,0),IF(C1036=2,IF(DZ1036+DZ1037+DZ1038+DZ1039+EB1036+EB1037+EB1038+EB1039=1,Cadeirante/30*GH$4,IF(DZ1036+DZ1037+DZ1038+DZ1039+EB1036+EB1037+EB1038+EB1039=2,Fixo/30*GH$4,IF(DZ1036+DZ1037+DZ1038+DZ1039+EB1036+EB1037+EB1038+EB1039&gt;2,Fixo/30*GH$4+(DZ1036+DZ1037+DZ1038+DZ1039+EB1036+EB1037+EB1038+EB1039-2)*Cadeirante/30*GH$4)))+(DY1036+DY1037+DY1038+EA1036+EA1037+EA1038)*Percapita/30*GH$4+(DY1039+EA1039)*Crechee/30*GH$4,IF(C1036=1,IF(DY1036+DY1037+DY1038+DZ1036+DZ1037+DZ1038+EA1036+EA1037+EA1038+EB1036+EB1037+EB1038&lt;=15,(DY1036+DY1037+DY1038+EA1036+EA1037+EA1038)*Percapita/30*GH$4,IF(DY1036+DY1037+DY1038+DZ1036+DZ1037+DZ1038+EA1036+EA1037+EA1038+EB1036+EB1037+EB1038&gt;=16,Fixo/30*GH$4+(DY1036+DY1037+DY1038+DZ1036+DZ1037+DZ1038+EA1036+EA1037+EA1038+EB1036+EB1037-16)*Percapita/30*GH$4))))))</f>
        <v>0</v>
      </c>
      <c r="GI1036" s="177">
        <f>IF(C1036=4,SUM(EC1036+EC1037+EC1038+EE1036+EE1037+EE1038)*Percapita/30*GI$4+(ED1036+ED1037+ED1038+EF1036+EF1037+EF1038)*Cadeirante/30*GI$4,IF(C1036=3,IF(EC1039+EE1039=10,Fixo/30*GI$4+(EC1036+EC1037+EC1038+EE1036+EE1037+EE1038)*Percapita/30*GI$4+(ED1039+EF1039)*Cadeirante/30*GI$4,IF(EC1039+EE1039&lt;=9,(EC1039+EE1039)*Crechee/30*GI$4)+(ED1039+EF1039)*Cadeirante/30*GI$4+(EC1036+EC1037+EC1038+EE1036+EE1037+EE1038)*Percapita/30*GI$4)+IF(EC1039+EE1039&gt;=11,Fixo/30*GI$4+(EC1039+EE1039-10)*Crechee/30*GI$4,0),IF(C1036=2,IF(ED1036+ED1037+ED1038+ED1039+EF1036+EF1037+EF1038+EF1039=1,Cadeirante/30*GI$4,IF(ED1036+ED1037+ED1038+ED1039+EF1036+EF1037+EF1038+EF1039=2,Fixo/30*GI$4,IF(ED1036+ED1037+ED1038+ED1039+EF1036+EF1037+EF1038+EF1039&gt;2,Fixo/30*GI$4+(ED1036+ED1037+ED1038+ED1039+EF1036+EF1037+EF1038+EF1039-2)*Cadeirante/30*GI$4)))+(EC1036+EC1037+EC1038+EE1036+EE1037+EE1038)*Percapita/30*GI$4+(EC1039+EE1039)*Crechee/30*GI$4,IF(C1036=1,IF(EC1036+EC1037+EC1038+ED1036+ED1037+ED1038+EE1036+EE1037+EE1038+EF1036+EF1037+EF1038&lt;=15,(EC1036+EC1037+EC1038+EE1036+EE1037+EE1038)*Percapita/30*GI$4,IF(EC1036+EC1037+EC1038+ED1036+ED1037+ED1038+EE1036+EE1037+EE1038+EF1036+EF1037+EF1038&gt;=16,Fixo/30*GI$4+(EC1036+EC1037+EC1038+ED1036+ED1037+ED1038+EE1036+EE1037+EE1038+EF1036+EF1037-16)*Percapita/30*GI$4))))))</f>
        <v>0</v>
      </c>
      <c r="GJ1036" s="177">
        <f>IF(C1036=4,SUM(EG1036+EG1037+EG1038+EI1036+EI1037+EI1038)*Percapita/30*GJ$4+(EH1036+EH1037+EH1038+EJ1036+EJ1037+EJ1038)*Cadeirante/30*GJ$4,IF(C1036=3,IF(EG1039+EI1039=10,Fixo/30*GJ$4+(EG1036+EG1037+EG1038+EI1036+EI1037+EI1038)*Percapita/30*GJ$4+(EH1039+EJ1039)*Cadeirante/30*GJ$4,IF(EG1039+EI1039&lt;=9,(EG1039+EI1039)*Crechee/30*GJ$4)+(EH1039+EJ1039)*Cadeirante/30*GJ$4+(EG1036+EG1037+EG1038+EI1036+EI1037+EI1038)*Percapita/30*GJ$4)+IF(EG1039+EI1039&gt;=11,Fixo/30*GJ$4+(EG1039+EI1039-10)*Crechee/30*GJ$4,0),IF(C1036=2,IF(EH1036+EH1037+EH1038+EH1039+EJ1036+EJ1037+EJ1038+EJ1039=1,Cadeirante/30*GJ$4,IF(EH1036+EH1037+EH1038+EH1039+EJ1036+EJ1037+EJ1038+EJ1039=2,Fixo/30*GJ$4,IF(EH1036+EH1037+EH1038+EH1039+EJ1036+EJ1037+EJ1038+EJ1039&gt;2,Fixo/30*GJ$4+(EH1036+EH1037+EH1038+EH1039+EJ1036+EJ1037+EJ1038+EJ1039-2)*Cadeirante/30*GJ$4)))+(EG1036+EG1037+EG1038+EI1036+EI1037+EI1038)*Percapita/30*GJ$4+(EG1039+EI1039)*Crechee/30*GJ$4,IF(C1036=1,IF(EG1036+EG1037+EG1038+EH1036+EH1037+EH1038+EI1036+EI1037+EI1038+EJ1036+EJ1037+EJ1038&lt;=15,(EG1036+EG1037+EG1038+EI1036+EI1037+EI1038)*Percapita/30*GJ$4,IF(EG1036+EG1037+EG1038+EH1036+EH1037+EH1038+EI1036+EI1037+EI1038+EJ1036+EJ1037+EJ1038&gt;=16,Fixo/30*GJ$4+(EG1036+EG1037+EG1038+EH1036+EH1037+EH1038+EI1036+EI1037+EI1038+EJ1036+EJ1037-16)*Percapita/30*GJ$4))))))</f>
        <v>0</v>
      </c>
      <c r="GK1036" s="178"/>
      <c r="GL1036" s="103">
        <f t="shared" si="1182"/>
        <v>0</v>
      </c>
      <c r="GM1036" s="124"/>
      <c r="GN1036" s="104">
        <f>SUMIF(V1036:V1039,"&lt;0")*Cadeirante/30*GN$4+SUMIF(X1036:X1039,"&lt;0")*Cadeirante/30*GN$4</f>
        <v>0</v>
      </c>
      <c r="GO1036" s="104">
        <f>SUMIF(Z1036:Z1039,"&lt;0")*Cadeirante/30*GO$4+SUMIF(AB1036:AB1039,"&lt;0")*Cadeirante/30*GO$4</f>
        <v>0</v>
      </c>
      <c r="GP1036" s="104">
        <f>SUMIF(AD1036:AD1039,"&lt;0")*Cadeirante/30*GP$4+SUMIF(AF1036:AF1039,"&lt;0")*Cadeirante/30*GP$4</f>
        <v>0</v>
      </c>
      <c r="GQ1036" s="104">
        <f>SUMIF(AH1036:AH1039,"&lt;0")*Cadeirante/30*GQ$4+SUMIF(AJ1036:AJ1039,"&lt;0")*Cadeirante/30*GQ$4</f>
        <v>0</v>
      </c>
      <c r="GR1036" s="104">
        <f>SUMIF(AL1036:AL1039,"&lt;0")*Cadeirante/30*GR$4+SUMIF(AN1036:AN1039,"&lt;0")*Cadeirante/30*GR$4</f>
        <v>0</v>
      </c>
      <c r="GS1036" s="104">
        <f>SUMIF(AP1036:AP1039,"&lt;0")*Cadeirante/30*GS$4+SUMIF(AR1036:AR1039,"&lt;0")*Cadeirante/30*GS$4</f>
        <v>0</v>
      </c>
      <c r="GT1036" s="104">
        <f>SUMIF(AT1036:AT1039,"&lt;0")*Cadeirante/30*GT$4+SUMIF(AV1036:AV1039,"&lt;0")*Cadeirante/30*GT$4</f>
        <v>0</v>
      </c>
      <c r="GU1036" s="104">
        <f>SUMIF(AX1036:AX1039,"&lt;0")*Cadeirante/30*GU$4+SUMIF(AZ1036:AZ1039,"&lt;0")*Cadeirante/30*GU$4</f>
        <v>0</v>
      </c>
      <c r="GV1036" s="104">
        <f>SUMIF(BB1036:BB1039,"&lt;0")*Cadeirante/30*GV$4+SUMIF(BD1036:BD1039,"&lt;0")*Cadeirante/30*GV$4</f>
        <v>0</v>
      </c>
      <c r="GW1036" s="104">
        <f>SUMIF(BF1036:BF1039,"&lt;0")*Cadeirante/30*GW$4+SUMIF(BH1036:BH1039,"&lt;0")*Cadeirante/30*GW$4</f>
        <v>0</v>
      </c>
      <c r="GX1036" s="104">
        <f>SUMIF(BJ1036:BJ1039,"&lt;0")*Cadeirante/30*GX$4+SUMIF(BL1036:BL1039,"&lt;0")*Cadeirante/30*GX$4</f>
        <v>0</v>
      </c>
      <c r="GY1036" s="104">
        <f>SUMIF(BN1036:BN1039,"&lt;0")*Cadeirante/30*GY$4+SUMIF(BP1036:BP1039,"&lt;0")*Cadeirante/30*GY$4</f>
        <v>0</v>
      </c>
      <c r="GZ1036" s="104">
        <f>SUMIF(BR1036:BR1039,"&lt;0")*Cadeirante/30*GZ$4+SUMIF(BT1036:BT1039,"&lt;0")*Cadeirante/30*GZ$4</f>
        <v>0</v>
      </c>
      <c r="HA1036" s="104">
        <f>SUMIF(BV1036:BV1039,"&lt;0")*Cadeirante/30*HA$4+SUMIF(BX1036:BX1039,"&lt;0")*Cadeirante/30*HA$4</f>
        <v>0</v>
      </c>
      <c r="HB1036" s="104">
        <f>SUMIF(BZ1036:BZ1039,"&lt;0")*Cadeirante/30*HB$4+SUMIF(CB1036:CB1039,"&lt;0")*Cadeirante/30*HB$4</f>
        <v>0</v>
      </c>
      <c r="HC1036" s="104">
        <f>SUMIF(CD1036:CD1039,"&lt;0")*Cadeirante/30*HC$4+SUMIF(CF1036:CF1039,"&lt;0")*Cadeirante/30*HC$4</f>
        <v>0</v>
      </c>
      <c r="HD1036" s="104">
        <f>SUMIF(CH1036:CH1039,"&lt;0")*Cadeirante/30*HD$4+SUMIF(CJ1036:CJ1039,"&lt;0")*Cadeirante/30*HD$4</f>
        <v>0</v>
      </c>
      <c r="HE1036" s="104">
        <f>SUMIF(CL1036:CL1039,"&lt;0")*Cadeirante/30*HE$4+SUMIF(CN1036:CN1039,"&lt;0")*Cadeirante/30*HE$4</f>
        <v>0</v>
      </c>
      <c r="HF1036" s="104">
        <f>SUMIF(CP1036:CP1039,"&lt;0")*Cadeirante/30*HF$4+SUMIF(CR1036:CR1039,"&lt;0")*Cadeirante/30*HF$4</f>
        <v>0</v>
      </c>
      <c r="HG1036" s="104">
        <f>SUMIF(CT1036:CT1039,"&lt;0")*Cadeirante/30*HG$4+SUMIF(CV1036:CV1039,"&lt;0")*Cadeirante/30*HG$4</f>
        <v>0</v>
      </c>
      <c r="HH1036" s="104">
        <f>SUMIF(CX1036:CX1039,"&lt;0")*Cadeirante/30*HH$4+SUMIF(CZ1036:CZ1039,"&lt;0")*Cadeirante/30*HH$4</f>
        <v>0</v>
      </c>
      <c r="HI1036" s="104">
        <f>SUMIF(DB1036:DB1039,"&lt;0")*Cadeirante/30*HI$4+SUMIF(DD1036:DD1039,"&lt;0")*Cadeirante/30*HI$4</f>
        <v>0</v>
      </c>
      <c r="HJ1036" s="104">
        <f>SUMIF(DF1036:DF1039,"&lt;0")*Cadeirante/30*HJ$4+SUMIF(DH1036:DH1039,"&lt;0")*Cadeirante/30*HJ$4</f>
        <v>0</v>
      </c>
      <c r="HK1036" s="104">
        <f>SUMIF(DJ1036:DJ1039,"&lt;0")*Cadeirante/30*HK$4+SUMIF(DL1036:DL1039,"&lt;0")*Cadeirante/30*HK$4</f>
        <v>0</v>
      </c>
      <c r="HL1036" s="104">
        <f>SUMIF(DN1036:DN1039,"&lt;0")*Cadeirante/30*HL$4+SUMIF(DP1036:DP1039,"&lt;0")*Cadeirante/30*HL$4</f>
        <v>0</v>
      </c>
      <c r="HM1036" s="104">
        <f>SUMIF(DR1036:DR1039,"&lt;0")*Cadeirante/30*HM$4+SUMIF(DT1036:DT1039,"&lt;0")*Cadeirante/30*HM$4</f>
        <v>0</v>
      </c>
      <c r="HN1036" s="104">
        <f>SUMIF(DV1036:DV1039,"&lt;0")*Cadeirante/30*HN$4+SUMIF(DX1036:DX1039,"&lt;0")*Cadeirante/30*HN$4</f>
        <v>0</v>
      </c>
      <c r="HO1036" s="104">
        <f>SUMIF(DZ1036:DZ1039,"&lt;0")*Cadeirante/30*HO$4+SUMIF(EB1036:EB1039,"&lt;0")*Cadeirante/30*HO$4</f>
        <v>0</v>
      </c>
      <c r="HP1036" s="104">
        <f>SUMIF(ED1036:ED1039,"&lt;0")*Cadeirante/30*HP$4+SUMIF(EF1036:EF1039,"&lt;0")*Cadeirante/30*HP$4</f>
        <v>0</v>
      </c>
      <c r="HQ1036" s="64"/>
      <c r="HR1036" s="64"/>
      <c r="HS1036" s="64"/>
      <c r="HT1036" s="64"/>
      <c r="HU1036" s="64"/>
      <c r="HV1036" s="64"/>
      <c r="HW1036" s="176">
        <v>17629.309999999998</v>
      </c>
      <c r="HX1036" s="64"/>
      <c r="HY1036" s="280">
        <f>IF(ISTEXT(EM1036), VALUE(EM1036), EM1036)</f>
        <v>0</v>
      </c>
      <c r="HZ1036" s="280">
        <f>IF(ISTEXT(EN1036), VALUE(EN1036), EN1036)</f>
        <v>0</v>
      </c>
      <c r="IA1036" s="280">
        <f>IF(ISTEXT(EO1036), VALUE(EO1036), EO1036)</f>
        <v>0</v>
      </c>
      <c r="IB1036" s="64" t="b">
        <f>HW1036=FE1036</f>
        <v>0</v>
      </c>
      <c r="IC1036" s="64"/>
    </row>
    <row r="1037" spans="1:237" s="106" customFormat="1" ht="22.5" customHeight="1" x14ac:dyDescent="0.25">
      <c r="A1037" s="368" t="s">
        <v>4103</v>
      </c>
      <c r="B1037" s="369" t="s">
        <v>4104</v>
      </c>
      <c r="C1037" s="370" t="s">
        <v>3258</v>
      </c>
      <c r="D1037" s="371" t="s">
        <v>4100</v>
      </c>
      <c r="E1037" s="371" t="s">
        <v>4105</v>
      </c>
      <c r="F1037" s="372" t="s">
        <v>3222</v>
      </c>
      <c r="G1037" s="372" t="s">
        <v>3223</v>
      </c>
      <c r="H1037" s="373" t="s">
        <v>205</v>
      </c>
      <c r="I1037" s="374" t="s">
        <v>4106</v>
      </c>
      <c r="J1037" s="421" t="s">
        <v>3257</v>
      </c>
      <c r="K1037" s="421" t="s">
        <v>3230</v>
      </c>
      <c r="L1037" s="329">
        <f>CONTINUA!BV1037</f>
        <v>0</v>
      </c>
      <c r="M1037" s="329">
        <f>CONTINUA!BW1037</f>
        <v>0</v>
      </c>
      <c r="N1037" s="657"/>
      <c r="O1037" s="658" t="s">
        <v>4257</v>
      </c>
      <c r="P1037" s="659" t="s">
        <v>206</v>
      </c>
      <c r="Q1037" s="400"/>
      <c r="R1037" s="401"/>
      <c r="S1037" s="400"/>
      <c r="T1037" s="401"/>
      <c r="U1037" s="400"/>
      <c r="V1037" s="401"/>
      <c r="W1037" s="400"/>
      <c r="X1037" s="401"/>
      <c r="Y1037" s="400"/>
      <c r="Z1037" s="401"/>
      <c r="AA1037" s="400"/>
      <c r="AB1037" s="401"/>
      <c r="AC1037" s="400"/>
      <c r="AD1037" s="401"/>
      <c r="AE1037" s="400"/>
      <c r="AF1037" s="401"/>
      <c r="AG1037" s="400"/>
      <c r="AH1037" s="401"/>
      <c r="AI1037" s="400"/>
      <c r="AJ1037" s="401"/>
      <c r="AK1037" s="400"/>
      <c r="AL1037" s="401"/>
      <c r="AM1037" s="400"/>
      <c r="AN1037" s="401"/>
      <c r="AO1037" s="400"/>
      <c r="AP1037" s="401"/>
      <c r="AQ1037" s="400"/>
      <c r="AR1037" s="401"/>
      <c r="AS1037" s="400"/>
      <c r="AT1037" s="401"/>
      <c r="AU1037" s="400"/>
      <c r="AV1037" s="401"/>
      <c r="AW1037" s="400"/>
      <c r="AX1037" s="401"/>
      <c r="AY1037" s="400"/>
      <c r="AZ1037" s="401"/>
      <c r="BA1037" s="400"/>
      <c r="BB1037" s="401"/>
      <c r="BC1037" s="400"/>
      <c r="BD1037" s="401"/>
      <c r="BE1037" s="400"/>
      <c r="BF1037" s="401"/>
      <c r="BG1037" s="400"/>
      <c r="BH1037" s="401"/>
      <c r="BI1037" s="400"/>
      <c r="BJ1037" s="401"/>
      <c r="BK1037" s="400"/>
      <c r="BL1037" s="401"/>
      <c r="BM1037" s="400"/>
      <c r="BN1037" s="401"/>
      <c r="BO1037" s="400"/>
      <c r="BP1037" s="401"/>
      <c r="BQ1037" s="400"/>
      <c r="BR1037" s="401"/>
      <c r="BS1037" s="400"/>
      <c r="BT1037" s="401"/>
      <c r="BU1037" s="400"/>
      <c r="BV1037" s="401"/>
      <c r="BW1037" s="400"/>
      <c r="BX1037" s="401"/>
      <c r="BY1037" s="400"/>
      <c r="BZ1037" s="401"/>
      <c r="CA1037" s="400"/>
      <c r="CB1037" s="401"/>
      <c r="CC1037" s="400"/>
      <c r="CD1037" s="401"/>
      <c r="CE1037" s="400"/>
      <c r="CF1037" s="401"/>
      <c r="CG1037" s="400"/>
      <c r="CH1037" s="401"/>
      <c r="CI1037" s="400"/>
      <c r="CJ1037" s="401"/>
      <c r="CK1037" s="400"/>
      <c r="CL1037" s="401"/>
      <c r="CM1037" s="400"/>
      <c r="CN1037" s="401"/>
      <c r="CO1037" s="400"/>
      <c r="CP1037" s="401"/>
      <c r="CQ1037" s="400"/>
      <c r="CR1037" s="401"/>
      <c r="CS1037" s="400"/>
      <c r="CT1037" s="401"/>
      <c r="CU1037" s="400"/>
      <c r="CV1037" s="401"/>
      <c r="CW1037" s="400"/>
      <c r="CX1037" s="401"/>
      <c r="CY1037" s="400"/>
      <c r="CZ1037" s="401"/>
      <c r="DA1037" s="400"/>
      <c r="DB1037" s="401"/>
      <c r="DC1037" s="400"/>
      <c r="DD1037" s="401"/>
      <c r="DE1037" s="400"/>
      <c r="DF1037" s="401"/>
      <c r="DG1037" s="400"/>
      <c r="DH1037" s="401"/>
      <c r="DI1037" s="400"/>
      <c r="DJ1037" s="401"/>
      <c r="DK1037" s="400"/>
      <c r="DL1037" s="401"/>
      <c r="DM1037" s="400"/>
      <c r="DN1037" s="401"/>
      <c r="DO1037" s="400"/>
      <c r="DP1037" s="401"/>
      <c r="DQ1037" s="400"/>
      <c r="DR1037" s="401"/>
      <c r="DS1037" s="400"/>
      <c r="DT1037" s="401"/>
      <c r="DU1037" s="400"/>
      <c r="DV1037" s="401"/>
      <c r="DW1037" s="400"/>
      <c r="DX1037" s="401"/>
      <c r="DY1037" s="400"/>
      <c r="DZ1037" s="401"/>
      <c r="EA1037" s="400"/>
      <c r="EB1037" s="401"/>
      <c r="EC1037" s="400"/>
      <c r="ED1037" s="401"/>
      <c r="EE1037" s="400"/>
      <c r="EF1037" s="401"/>
      <c r="EG1037" s="400"/>
      <c r="EH1037" s="401"/>
      <c r="EI1037" s="400"/>
      <c r="EJ1037" s="447"/>
      <c r="EK1037" s="511"/>
      <c r="EL1037" s="514"/>
      <c r="EM1037" s="448"/>
      <c r="EN1037" s="344"/>
      <c r="EO1037" s="345"/>
      <c r="EP1037" s="171">
        <f t="shared" si="1175"/>
        <v>0</v>
      </c>
      <c r="EQ1037" s="171">
        <f t="shared" si="1176"/>
        <v>0</v>
      </c>
      <c r="ER1037" s="171">
        <f t="shared" si="1177"/>
        <v>0</v>
      </c>
      <c r="ES1037" s="171">
        <f t="shared" si="1178"/>
        <v>0</v>
      </c>
      <c r="ET1037" s="171">
        <f t="shared" si="1179"/>
        <v>0</v>
      </c>
      <c r="EU1037" s="171">
        <f t="shared" si="1180"/>
        <v>0</v>
      </c>
      <c r="EV1037" s="172">
        <f t="shared" si="1181"/>
        <v>0</v>
      </c>
      <c r="EW1037" s="173"/>
      <c r="EX1037" s="248">
        <f t="shared" si="1183"/>
        <v>0</v>
      </c>
      <c r="EY1037" s="174">
        <f>(L1037*regular)+(M1037*Cadeirantee)</f>
        <v>0</v>
      </c>
      <c r="EZ1037" s="249">
        <f>SUMIF(FG1037:GJ1037,"&gt;0")</f>
        <v>0</v>
      </c>
      <c r="FA1037" s="249">
        <f>SUMIF(FG1037:GJ1037,"&lt;0")+SUMIF(GN1037:HP1037,"&lt;0")</f>
        <v>0</v>
      </c>
      <c r="FB1037" s="174">
        <v>0</v>
      </c>
      <c r="FC1037" s="126">
        <f>N1037*km*'VALORES TABELA'!$B$13</f>
        <v>0</v>
      </c>
      <c r="FD1037" s="250">
        <f t="shared" ref="FD1037:FD1040" si="1184">GL1037</f>
        <v>0</v>
      </c>
      <c r="FE1037" s="105"/>
      <c r="FF1037" s="119"/>
      <c r="FG1037" s="119"/>
      <c r="FH1037" s="119"/>
      <c r="FI1037" s="119"/>
      <c r="FJ1037" s="119"/>
      <c r="FK1037" s="119"/>
      <c r="FL1037" s="119"/>
      <c r="FM1037" s="119"/>
      <c r="FN1037" s="119"/>
      <c r="FO1037" s="119"/>
      <c r="FP1037" s="119"/>
      <c r="FQ1037" s="119"/>
      <c r="FR1037" s="119"/>
      <c r="FS1037" s="119"/>
      <c r="FT1037" s="119"/>
      <c r="FU1037" s="119"/>
      <c r="FV1037" s="119"/>
      <c r="FW1037" s="119"/>
      <c r="FX1037" s="119"/>
      <c r="FY1037" s="119"/>
      <c r="FZ1037" s="119"/>
      <c r="GA1037" s="119"/>
      <c r="GB1037" s="119"/>
      <c r="GC1037" s="119"/>
      <c r="GD1037" s="119"/>
      <c r="GE1037" s="119"/>
      <c r="GF1037" s="119"/>
      <c r="GG1037" s="119"/>
      <c r="GH1037" s="119"/>
      <c r="GI1037" s="119"/>
      <c r="GJ1037" s="119"/>
      <c r="GK1037" s="251"/>
      <c r="GL1037" s="103">
        <f t="shared" si="1182"/>
        <v>0</v>
      </c>
      <c r="GM1037" s="124"/>
      <c r="GN1037" s="104"/>
      <c r="GO1037" s="104"/>
      <c r="GP1037" s="104"/>
      <c r="GQ1037" s="104"/>
      <c r="GR1037" s="104"/>
      <c r="GS1037" s="104"/>
      <c r="GT1037" s="104"/>
      <c r="GU1037" s="104"/>
      <c r="GV1037" s="104"/>
      <c r="GW1037" s="104"/>
      <c r="GX1037" s="104"/>
      <c r="GY1037" s="104"/>
      <c r="GZ1037" s="104"/>
      <c r="HA1037" s="104"/>
      <c r="HB1037" s="104"/>
      <c r="HC1037" s="104"/>
      <c r="HD1037" s="104"/>
      <c r="HE1037" s="104"/>
      <c r="HF1037" s="104"/>
      <c r="HG1037" s="104"/>
      <c r="HH1037" s="104"/>
      <c r="HI1037" s="104"/>
      <c r="HJ1037" s="104"/>
      <c r="HK1037" s="104"/>
      <c r="HL1037" s="104"/>
      <c r="HM1037" s="104"/>
      <c r="HN1037" s="104"/>
      <c r="HO1037" s="104"/>
      <c r="HP1037" s="104"/>
      <c r="HQ1037" s="64"/>
      <c r="HR1037" s="64"/>
      <c r="HS1037" s="64"/>
      <c r="HT1037" s="64"/>
      <c r="HU1037" s="64"/>
      <c r="HV1037" s="64"/>
      <c r="HW1037" s="105"/>
      <c r="HX1037" s="64"/>
      <c r="HY1037" s="280">
        <f t="shared" ref="HY1037:HY1040" si="1185">IF(ISTEXT(EM1037), VALUE(EM1037), EM1037)</f>
        <v>0</v>
      </c>
      <c r="HZ1037" s="280">
        <f t="shared" ref="HZ1037:HZ1040" si="1186">IF(ISTEXT(EN1037), VALUE(EN1037), EN1037)</f>
        <v>0</v>
      </c>
      <c r="IA1037" s="280">
        <f t="shared" ref="IA1037:IA1040" si="1187">IF(ISTEXT(EO1037), VALUE(EO1037), EO1037)</f>
        <v>0</v>
      </c>
      <c r="IB1037" s="64"/>
      <c r="IC1037" s="64"/>
    </row>
    <row r="1038" spans="1:237" s="106" customFormat="1" ht="22.5" customHeight="1" x14ac:dyDescent="0.25">
      <c r="A1038" s="368" t="s">
        <v>4103</v>
      </c>
      <c r="B1038" s="369" t="s">
        <v>4104</v>
      </c>
      <c r="C1038" s="375" t="s">
        <v>3258</v>
      </c>
      <c r="D1038" s="371" t="s">
        <v>4100</v>
      </c>
      <c r="E1038" s="371" t="s">
        <v>4105</v>
      </c>
      <c r="F1038" s="376" t="s">
        <v>3222</v>
      </c>
      <c r="G1038" s="376" t="s">
        <v>3223</v>
      </c>
      <c r="H1038" s="373" t="s">
        <v>205</v>
      </c>
      <c r="I1038" s="374" t="s">
        <v>4106</v>
      </c>
      <c r="J1038" s="421" t="s">
        <v>3257</v>
      </c>
      <c r="K1038" s="422" t="s">
        <v>3231</v>
      </c>
      <c r="L1038" s="329">
        <f>CONTINUA!BV1038</f>
        <v>0</v>
      </c>
      <c r="M1038" s="329">
        <f>CONTINUA!BW1038</f>
        <v>0</v>
      </c>
      <c r="N1038" s="657"/>
      <c r="O1038" s="658" t="s">
        <v>4257</v>
      </c>
      <c r="P1038" s="659" t="s">
        <v>206</v>
      </c>
      <c r="Q1038" s="400"/>
      <c r="R1038" s="401"/>
      <c r="S1038" s="400"/>
      <c r="T1038" s="401"/>
      <c r="U1038" s="400"/>
      <c r="V1038" s="401"/>
      <c r="W1038" s="400"/>
      <c r="X1038" s="401"/>
      <c r="Y1038" s="400"/>
      <c r="Z1038" s="401"/>
      <c r="AA1038" s="400"/>
      <c r="AB1038" s="401"/>
      <c r="AC1038" s="400"/>
      <c r="AD1038" s="401"/>
      <c r="AE1038" s="400"/>
      <c r="AF1038" s="401"/>
      <c r="AG1038" s="400"/>
      <c r="AH1038" s="401"/>
      <c r="AI1038" s="400"/>
      <c r="AJ1038" s="401"/>
      <c r="AK1038" s="400"/>
      <c r="AL1038" s="401"/>
      <c r="AM1038" s="400"/>
      <c r="AN1038" s="401"/>
      <c r="AO1038" s="400"/>
      <c r="AP1038" s="401"/>
      <c r="AQ1038" s="400"/>
      <c r="AR1038" s="401"/>
      <c r="AS1038" s="400"/>
      <c r="AT1038" s="401"/>
      <c r="AU1038" s="400"/>
      <c r="AV1038" s="401"/>
      <c r="AW1038" s="400"/>
      <c r="AX1038" s="401"/>
      <c r="AY1038" s="400"/>
      <c r="AZ1038" s="401"/>
      <c r="BA1038" s="400"/>
      <c r="BB1038" s="401"/>
      <c r="BC1038" s="400"/>
      <c r="BD1038" s="401"/>
      <c r="BE1038" s="400"/>
      <c r="BF1038" s="401"/>
      <c r="BG1038" s="400"/>
      <c r="BH1038" s="401"/>
      <c r="BI1038" s="400"/>
      <c r="BJ1038" s="401"/>
      <c r="BK1038" s="400"/>
      <c r="BL1038" s="401"/>
      <c r="BM1038" s="400"/>
      <c r="BN1038" s="401"/>
      <c r="BO1038" s="400"/>
      <c r="BP1038" s="401"/>
      <c r="BQ1038" s="400"/>
      <c r="BR1038" s="401"/>
      <c r="BS1038" s="400"/>
      <c r="BT1038" s="401"/>
      <c r="BU1038" s="400"/>
      <c r="BV1038" s="401"/>
      <c r="BW1038" s="400"/>
      <c r="BX1038" s="401"/>
      <c r="BY1038" s="400"/>
      <c r="BZ1038" s="401"/>
      <c r="CA1038" s="400"/>
      <c r="CB1038" s="401"/>
      <c r="CC1038" s="400"/>
      <c r="CD1038" s="401"/>
      <c r="CE1038" s="400"/>
      <c r="CF1038" s="401"/>
      <c r="CG1038" s="400"/>
      <c r="CH1038" s="401"/>
      <c r="CI1038" s="400"/>
      <c r="CJ1038" s="401"/>
      <c r="CK1038" s="400"/>
      <c r="CL1038" s="401"/>
      <c r="CM1038" s="400"/>
      <c r="CN1038" s="401"/>
      <c r="CO1038" s="400"/>
      <c r="CP1038" s="401"/>
      <c r="CQ1038" s="400"/>
      <c r="CR1038" s="401"/>
      <c r="CS1038" s="400"/>
      <c r="CT1038" s="401"/>
      <c r="CU1038" s="400"/>
      <c r="CV1038" s="401"/>
      <c r="CW1038" s="400"/>
      <c r="CX1038" s="401"/>
      <c r="CY1038" s="400"/>
      <c r="CZ1038" s="401"/>
      <c r="DA1038" s="400"/>
      <c r="DB1038" s="401"/>
      <c r="DC1038" s="400"/>
      <c r="DD1038" s="401"/>
      <c r="DE1038" s="400"/>
      <c r="DF1038" s="401"/>
      <c r="DG1038" s="400"/>
      <c r="DH1038" s="401"/>
      <c r="DI1038" s="400"/>
      <c r="DJ1038" s="401"/>
      <c r="DK1038" s="400"/>
      <c r="DL1038" s="401"/>
      <c r="DM1038" s="400"/>
      <c r="DN1038" s="401"/>
      <c r="DO1038" s="400"/>
      <c r="DP1038" s="401"/>
      <c r="DQ1038" s="400"/>
      <c r="DR1038" s="401"/>
      <c r="DS1038" s="400"/>
      <c r="DT1038" s="401"/>
      <c r="DU1038" s="400"/>
      <c r="DV1038" s="401"/>
      <c r="DW1038" s="400"/>
      <c r="DX1038" s="401"/>
      <c r="DY1038" s="400"/>
      <c r="DZ1038" s="401"/>
      <c r="EA1038" s="400"/>
      <c r="EB1038" s="401"/>
      <c r="EC1038" s="400"/>
      <c r="ED1038" s="401"/>
      <c r="EE1038" s="400"/>
      <c r="EF1038" s="401"/>
      <c r="EG1038" s="400"/>
      <c r="EH1038" s="401"/>
      <c r="EI1038" s="400"/>
      <c r="EJ1038" s="447"/>
      <c r="EK1038" s="511"/>
      <c r="EL1038" s="514"/>
      <c r="EM1038" s="448"/>
      <c r="EN1038" s="344"/>
      <c r="EO1038" s="345"/>
      <c r="EP1038" s="171">
        <f t="shared" si="1175"/>
        <v>0</v>
      </c>
      <c r="EQ1038" s="171">
        <f t="shared" si="1176"/>
        <v>0</v>
      </c>
      <c r="ER1038" s="171">
        <f t="shared" si="1177"/>
        <v>0</v>
      </c>
      <c r="ES1038" s="171">
        <f t="shared" si="1178"/>
        <v>0</v>
      </c>
      <c r="ET1038" s="171">
        <f t="shared" si="1179"/>
        <v>0</v>
      </c>
      <c r="EU1038" s="171">
        <f t="shared" si="1180"/>
        <v>0</v>
      </c>
      <c r="EV1038" s="172">
        <f t="shared" si="1181"/>
        <v>0</v>
      </c>
      <c r="EW1038" s="125"/>
      <c r="EX1038" s="248">
        <f t="shared" si="1183"/>
        <v>0</v>
      </c>
      <c r="EY1038" s="174">
        <f>(L1038*regular)+(M1038*Cadeirantee)</f>
        <v>0</v>
      </c>
      <c r="EZ1038" s="249">
        <f>SUMIF(FG1038:GJ1038,"&gt;0")</f>
        <v>0</v>
      </c>
      <c r="FA1038" s="249">
        <f>SUMIF(FG1038:GJ1038,"&lt;0")+SUMIF(GN1038:HP1038,"&lt;0")</f>
        <v>0</v>
      </c>
      <c r="FB1038" s="174">
        <v>0</v>
      </c>
      <c r="FC1038" s="126">
        <f>N1038*km*'VALORES TABELA'!$B$13</f>
        <v>0</v>
      </c>
      <c r="FD1038" s="250">
        <f t="shared" si="1184"/>
        <v>0</v>
      </c>
      <c r="FE1038" s="105"/>
      <c r="FF1038" s="108"/>
      <c r="FG1038" s="108"/>
      <c r="FH1038" s="108"/>
      <c r="FI1038" s="108"/>
      <c r="FJ1038" s="108"/>
      <c r="FK1038" s="108"/>
      <c r="FL1038" s="108"/>
      <c r="FM1038" s="108"/>
      <c r="FN1038" s="108"/>
      <c r="FO1038" s="108"/>
      <c r="FP1038" s="108"/>
      <c r="FQ1038" s="108"/>
      <c r="FR1038" s="108"/>
      <c r="FS1038" s="108"/>
      <c r="FT1038" s="108"/>
      <c r="FU1038" s="108"/>
      <c r="FV1038" s="108"/>
      <c r="FW1038" s="108"/>
      <c r="FX1038" s="108"/>
      <c r="FY1038" s="108"/>
      <c r="FZ1038" s="108"/>
      <c r="GA1038" s="108"/>
      <c r="GB1038" s="108"/>
      <c r="GC1038" s="108"/>
      <c r="GD1038" s="108"/>
      <c r="GE1038" s="108"/>
      <c r="GF1038" s="108"/>
      <c r="GG1038" s="108"/>
      <c r="GH1038" s="108"/>
      <c r="GI1038" s="108"/>
      <c r="GJ1038" s="108"/>
      <c r="GK1038" s="251"/>
      <c r="GL1038" s="103">
        <f t="shared" si="1182"/>
        <v>0</v>
      </c>
      <c r="GM1038" s="124"/>
      <c r="GN1038" s="104"/>
      <c r="GO1038" s="104"/>
      <c r="GP1038" s="104"/>
      <c r="GQ1038" s="104"/>
      <c r="GR1038" s="104"/>
      <c r="GS1038" s="104"/>
      <c r="GT1038" s="104"/>
      <c r="GU1038" s="104"/>
      <c r="GV1038" s="104"/>
      <c r="GW1038" s="104"/>
      <c r="GX1038" s="104"/>
      <c r="GY1038" s="104"/>
      <c r="GZ1038" s="104"/>
      <c r="HA1038" s="104"/>
      <c r="HB1038" s="104"/>
      <c r="HC1038" s="104"/>
      <c r="HD1038" s="104"/>
      <c r="HE1038" s="104"/>
      <c r="HF1038" s="104"/>
      <c r="HG1038" s="104"/>
      <c r="HH1038" s="104"/>
      <c r="HI1038" s="104"/>
      <c r="HJ1038" s="104"/>
      <c r="HK1038" s="104"/>
      <c r="HL1038" s="104"/>
      <c r="HM1038" s="104"/>
      <c r="HN1038" s="104"/>
      <c r="HO1038" s="104"/>
      <c r="HP1038" s="104"/>
      <c r="HQ1038" s="64"/>
      <c r="HR1038" s="64"/>
      <c r="HS1038" s="64"/>
      <c r="HT1038" s="64"/>
      <c r="HU1038" s="64"/>
      <c r="HV1038" s="64"/>
      <c r="HW1038" s="105"/>
      <c r="HX1038" s="64"/>
      <c r="HY1038" s="280">
        <f t="shared" si="1185"/>
        <v>0</v>
      </c>
      <c r="HZ1038" s="280">
        <f t="shared" si="1186"/>
        <v>0</v>
      </c>
      <c r="IA1038" s="280">
        <f t="shared" si="1187"/>
        <v>0</v>
      </c>
      <c r="IB1038" s="64"/>
      <c r="IC1038" s="64"/>
    </row>
    <row r="1039" spans="1:237" s="106" customFormat="1" ht="22.5" customHeight="1" x14ac:dyDescent="0.25">
      <c r="A1039" s="368" t="s">
        <v>4103</v>
      </c>
      <c r="B1039" s="369" t="s">
        <v>4104</v>
      </c>
      <c r="C1039" s="375" t="s">
        <v>3258</v>
      </c>
      <c r="D1039" s="371" t="s">
        <v>4100</v>
      </c>
      <c r="E1039" s="371" t="s">
        <v>4105</v>
      </c>
      <c r="F1039" s="376" t="s">
        <v>3222</v>
      </c>
      <c r="G1039" s="376" t="s">
        <v>3223</v>
      </c>
      <c r="H1039" s="373" t="s">
        <v>205</v>
      </c>
      <c r="I1039" s="374" t="s">
        <v>4106</v>
      </c>
      <c r="J1039" s="421" t="s">
        <v>3257</v>
      </c>
      <c r="K1039" s="423" t="s">
        <v>3232</v>
      </c>
      <c r="L1039" s="329">
        <f>CONTINUA!BV1039</f>
        <v>0</v>
      </c>
      <c r="M1039" s="329">
        <f>CONTINUA!BW1039</f>
        <v>0</v>
      </c>
      <c r="N1039" s="657"/>
      <c r="O1039" s="658" t="s">
        <v>4257</v>
      </c>
      <c r="P1039" s="659" t="s">
        <v>206</v>
      </c>
      <c r="Q1039" s="400">
        <v>18</v>
      </c>
      <c r="R1039" s="401"/>
      <c r="S1039" s="400"/>
      <c r="T1039" s="401"/>
      <c r="U1039" s="400"/>
      <c r="V1039" s="401"/>
      <c r="W1039" s="400"/>
      <c r="X1039" s="401"/>
      <c r="Y1039" s="400"/>
      <c r="Z1039" s="401"/>
      <c r="AA1039" s="400"/>
      <c r="AB1039" s="401"/>
      <c r="AC1039" s="400"/>
      <c r="AD1039" s="401"/>
      <c r="AE1039" s="400"/>
      <c r="AF1039" s="401"/>
      <c r="AG1039" s="400"/>
      <c r="AH1039" s="401"/>
      <c r="AI1039" s="400"/>
      <c r="AJ1039" s="401"/>
      <c r="AK1039" s="400"/>
      <c r="AL1039" s="401"/>
      <c r="AM1039" s="400"/>
      <c r="AN1039" s="401"/>
      <c r="AO1039" s="400"/>
      <c r="AP1039" s="401"/>
      <c r="AQ1039" s="400"/>
      <c r="AR1039" s="401"/>
      <c r="AS1039" s="400"/>
      <c r="AT1039" s="401"/>
      <c r="AU1039" s="400"/>
      <c r="AV1039" s="401"/>
      <c r="AW1039" s="400"/>
      <c r="AX1039" s="401"/>
      <c r="AY1039" s="400"/>
      <c r="AZ1039" s="401"/>
      <c r="BA1039" s="400"/>
      <c r="BB1039" s="401"/>
      <c r="BC1039" s="400"/>
      <c r="BD1039" s="401"/>
      <c r="BE1039" s="400"/>
      <c r="BF1039" s="401"/>
      <c r="BG1039" s="400"/>
      <c r="BH1039" s="401"/>
      <c r="BI1039" s="400"/>
      <c r="BJ1039" s="401"/>
      <c r="BK1039" s="400"/>
      <c r="BL1039" s="401"/>
      <c r="BM1039" s="400"/>
      <c r="BN1039" s="401"/>
      <c r="BO1039" s="400"/>
      <c r="BP1039" s="401"/>
      <c r="BQ1039" s="400"/>
      <c r="BR1039" s="401"/>
      <c r="BS1039" s="400"/>
      <c r="BT1039" s="401"/>
      <c r="BU1039" s="400"/>
      <c r="BV1039" s="401"/>
      <c r="BW1039" s="400"/>
      <c r="BX1039" s="401"/>
      <c r="BY1039" s="400"/>
      <c r="BZ1039" s="401"/>
      <c r="CA1039" s="400"/>
      <c r="CB1039" s="401"/>
      <c r="CC1039" s="400"/>
      <c r="CD1039" s="401"/>
      <c r="CE1039" s="400"/>
      <c r="CF1039" s="401"/>
      <c r="CG1039" s="400"/>
      <c r="CH1039" s="401"/>
      <c r="CI1039" s="400"/>
      <c r="CJ1039" s="401"/>
      <c r="CK1039" s="400"/>
      <c r="CL1039" s="401"/>
      <c r="CM1039" s="400"/>
      <c r="CN1039" s="401"/>
      <c r="CO1039" s="400"/>
      <c r="CP1039" s="401"/>
      <c r="CQ1039" s="400"/>
      <c r="CR1039" s="401"/>
      <c r="CS1039" s="400"/>
      <c r="CT1039" s="401"/>
      <c r="CU1039" s="400"/>
      <c r="CV1039" s="401"/>
      <c r="CW1039" s="400"/>
      <c r="CX1039" s="401"/>
      <c r="CY1039" s="400"/>
      <c r="CZ1039" s="401"/>
      <c r="DA1039" s="400"/>
      <c r="DB1039" s="401"/>
      <c r="DC1039" s="400"/>
      <c r="DD1039" s="401"/>
      <c r="DE1039" s="400"/>
      <c r="DF1039" s="401"/>
      <c r="DG1039" s="400"/>
      <c r="DH1039" s="401"/>
      <c r="DI1039" s="400"/>
      <c r="DJ1039" s="401"/>
      <c r="DK1039" s="400"/>
      <c r="DL1039" s="401"/>
      <c r="DM1039" s="400"/>
      <c r="DN1039" s="401"/>
      <c r="DO1039" s="400"/>
      <c r="DP1039" s="401"/>
      <c r="DQ1039" s="400"/>
      <c r="DR1039" s="401"/>
      <c r="DS1039" s="400"/>
      <c r="DT1039" s="401"/>
      <c r="DU1039" s="400"/>
      <c r="DV1039" s="401"/>
      <c r="DW1039" s="400"/>
      <c r="DX1039" s="401"/>
      <c r="DY1039" s="400"/>
      <c r="DZ1039" s="401"/>
      <c r="EA1039" s="400"/>
      <c r="EB1039" s="401"/>
      <c r="EC1039" s="400"/>
      <c r="ED1039" s="401"/>
      <c r="EE1039" s="400"/>
      <c r="EF1039" s="401"/>
      <c r="EG1039" s="400"/>
      <c r="EH1039" s="401"/>
      <c r="EI1039" s="400"/>
      <c r="EJ1039" s="447"/>
      <c r="EK1039" s="511"/>
      <c r="EL1039" s="514"/>
      <c r="EM1039" s="448"/>
      <c r="EN1039" s="344"/>
      <c r="EO1039" s="345"/>
      <c r="EP1039" s="171">
        <f t="shared" si="1175"/>
        <v>18</v>
      </c>
      <c r="EQ1039" s="171">
        <f t="shared" si="1176"/>
        <v>0</v>
      </c>
      <c r="ER1039" s="171">
        <f t="shared" si="1177"/>
        <v>0</v>
      </c>
      <c r="ES1039" s="171">
        <f t="shared" si="1178"/>
        <v>0</v>
      </c>
      <c r="ET1039" s="171">
        <f t="shared" si="1179"/>
        <v>0</v>
      </c>
      <c r="EU1039" s="171">
        <f t="shared" si="1180"/>
        <v>0</v>
      </c>
      <c r="EV1039" s="172">
        <f t="shared" si="1181"/>
        <v>18</v>
      </c>
      <c r="EW1039" s="127"/>
      <c r="EX1039" s="248">
        <f t="shared" si="1183"/>
        <v>0</v>
      </c>
      <c r="EY1039" s="174">
        <f>(L1039*regular)+(M1039*Cadeirantee)</f>
        <v>0</v>
      </c>
      <c r="EZ1039" s="249">
        <f>SUMIF(FG1039:GJ1039,"&gt;0")</f>
        <v>0</v>
      </c>
      <c r="FA1039" s="249">
        <f>SUMIF(FG1039:GJ1039,"&lt;0")+SUMIF(GN1039:HP1039,"&lt;0")</f>
        <v>0</v>
      </c>
      <c r="FB1039" s="174">
        <v>0</v>
      </c>
      <c r="FC1039" s="126">
        <f>N1039*km*'VALORES TABELA'!$B$13</f>
        <v>0</v>
      </c>
      <c r="FD1039" s="250">
        <f t="shared" si="1184"/>
        <v>0</v>
      </c>
      <c r="FE1039" s="105"/>
      <c r="FF1039" s="118"/>
      <c r="FG1039" s="118"/>
      <c r="FH1039" s="118"/>
      <c r="FI1039" s="118"/>
      <c r="FJ1039" s="118"/>
      <c r="FK1039" s="118"/>
      <c r="FL1039" s="118"/>
      <c r="FM1039" s="118"/>
      <c r="FN1039" s="118"/>
      <c r="FO1039" s="118"/>
      <c r="FP1039" s="118"/>
      <c r="FQ1039" s="118"/>
      <c r="FR1039" s="118"/>
      <c r="FS1039" s="118"/>
      <c r="FT1039" s="118"/>
      <c r="FU1039" s="118"/>
      <c r="FV1039" s="118"/>
      <c r="FW1039" s="118"/>
      <c r="FX1039" s="118"/>
      <c r="FY1039" s="118"/>
      <c r="FZ1039" s="118"/>
      <c r="GA1039" s="118"/>
      <c r="GB1039" s="118"/>
      <c r="GC1039" s="118"/>
      <c r="GD1039" s="118"/>
      <c r="GE1039" s="118"/>
      <c r="GF1039" s="118"/>
      <c r="GG1039" s="118"/>
      <c r="GH1039" s="118"/>
      <c r="GI1039" s="118"/>
      <c r="GJ1039" s="118"/>
      <c r="GK1039" s="252"/>
      <c r="GL1039" s="103">
        <f t="shared" si="1182"/>
        <v>0</v>
      </c>
      <c r="GM1039" s="124"/>
      <c r="GN1039" s="104"/>
      <c r="GO1039" s="104"/>
      <c r="GP1039" s="104"/>
      <c r="GQ1039" s="104"/>
      <c r="GR1039" s="104"/>
      <c r="GS1039" s="104"/>
      <c r="GT1039" s="104"/>
      <c r="GU1039" s="104"/>
      <c r="GV1039" s="104"/>
      <c r="GW1039" s="104"/>
      <c r="GX1039" s="104"/>
      <c r="GY1039" s="104"/>
      <c r="GZ1039" s="104"/>
      <c r="HA1039" s="104"/>
      <c r="HB1039" s="104"/>
      <c r="HC1039" s="104"/>
      <c r="HD1039" s="104"/>
      <c r="HE1039" s="104"/>
      <c r="HF1039" s="104"/>
      <c r="HG1039" s="104"/>
      <c r="HH1039" s="104"/>
      <c r="HI1039" s="104"/>
      <c r="HJ1039" s="104"/>
      <c r="HK1039" s="104"/>
      <c r="HL1039" s="104"/>
      <c r="HM1039" s="104"/>
      <c r="HN1039" s="104"/>
      <c r="HO1039" s="104"/>
      <c r="HP1039" s="104"/>
      <c r="HQ1039" s="64"/>
      <c r="HR1039" s="65"/>
      <c r="HS1039" s="65"/>
      <c r="HT1039" s="65"/>
      <c r="HU1039" s="65"/>
      <c r="HV1039" s="65"/>
      <c r="HW1039" s="105"/>
      <c r="HX1039" s="65"/>
      <c r="HY1039" s="280">
        <f t="shared" si="1185"/>
        <v>0</v>
      </c>
      <c r="HZ1039" s="280">
        <f t="shared" si="1186"/>
        <v>0</v>
      </c>
      <c r="IA1039" s="280">
        <f t="shared" si="1187"/>
        <v>0</v>
      </c>
      <c r="IB1039" s="65"/>
      <c r="IC1039" s="65"/>
    </row>
    <row r="1040" spans="1:237" s="106" customFormat="1" ht="22.5" customHeight="1" thickBot="1" x14ac:dyDescent="0.3">
      <c r="A1040" s="377" t="s">
        <v>4103</v>
      </c>
      <c r="B1040" s="378" t="s">
        <v>4104</v>
      </c>
      <c r="C1040" s="379" t="s">
        <v>3258</v>
      </c>
      <c r="D1040" s="380" t="s">
        <v>4100</v>
      </c>
      <c r="E1040" s="380" t="s">
        <v>4105</v>
      </c>
      <c r="F1040" s="381" t="s">
        <v>3222</v>
      </c>
      <c r="G1040" s="381" t="s">
        <v>3223</v>
      </c>
      <c r="H1040" s="382" t="s">
        <v>205</v>
      </c>
      <c r="I1040" s="383" t="s">
        <v>4106</v>
      </c>
      <c r="J1040" s="421" t="s">
        <v>3257</v>
      </c>
      <c r="K1040" s="424" t="s">
        <v>60</v>
      </c>
      <c r="L1040" s="329">
        <f>CONTINUA!BV1040</f>
        <v>0</v>
      </c>
      <c r="M1040" s="329">
        <f>CONTINUA!BW1040</f>
        <v>0</v>
      </c>
      <c r="N1040" s="657"/>
      <c r="O1040" s="658" t="s">
        <v>4257</v>
      </c>
      <c r="P1040" s="659" t="s">
        <v>206</v>
      </c>
      <c r="Q1040" s="400"/>
      <c r="R1040" s="401"/>
      <c r="S1040" s="400"/>
      <c r="T1040" s="401"/>
      <c r="U1040" s="400"/>
      <c r="V1040" s="401"/>
      <c r="W1040" s="400"/>
      <c r="X1040" s="401"/>
      <c r="Y1040" s="400"/>
      <c r="Z1040" s="401"/>
      <c r="AA1040" s="400"/>
      <c r="AB1040" s="401"/>
      <c r="AC1040" s="400"/>
      <c r="AD1040" s="401"/>
      <c r="AE1040" s="400"/>
      <c r="AF1040" s="401"/>
      <c r="AG1040" s="400"/>
      <c r="AH1040" s="401"/>
      <c r="AI1040" s="400"/>
      <c r="AJ1040" s="401"/>
      <c r="AK1040" s="400"/>
      <c r="AL1040" s="401"/>
      <c r="AM1040" s="400"/>
      <c r="AN1040" s="401"/>
      <c r="AO1040" s="400"/>
      <c r="AP1040" s="401"/>
      <c r="AQ1040" s="400"/>
      <c r="AR1040" s="401"/>
      <c r="AS1040" s="400"/>
      <c r="AT1040" s="401"/>
      <c r="AU1040" s="400"/>
      <c r="AV1040" s="401"/>
      <c r="AW1040" s="400"/>
      <c r="AX1040" s="401"/>
      <c r="AY1040" s="400"/>
      <c r="AZ1040" s="401"/>
      <c r="BA1040" s="400"/>
      <c r="BB1040" s="401"/>
      <c r="BC1040" s="400"/>
      <c r="BD1040" s="401"/>
      <c r="BE1040" s="400"/>
      <c r="BF1040" s="401"/>
      <c r="BG1040" s="400"/>
      <c r="BH1040" s="401"/>
      <c r="BI1040" s="400"/>
      <c r="BJ1040" s="401"/>
      <c r="BK1040" s="400"/>
      <c r="BL1040" s="401"/>
      <c r="BM1040" s="400"/>
      <c r="BN1040" s="401"/>
      <c r="BO1040" s="400"/>
      <c r="BP1040" s="401"/>
      <c r="BQ1040" s="400"/>
      <c r="BR1040" s="401"/>
      <c r="BS1040" s="400"/>
      <c r="BT1040" s="401"/>
      <c r="BU1040" s="400"/>
      <c r="BV1040" s="401"/>
      <c r="BW1040" s="400"/>
      <c r="BX1040" s="401"/>
      <c r="BY1040" s="400"/>
      <c r="BZ1040" s="401"/>
      <c r="CA1040" s="400"/>
      <c r="CB1040" s="401"/>
      <c r="CC1040" s="400"/>
      <c r="CD1040" s="401"/>
      <c r="CE1040" s="400"/>
      <c r="CF1040" s="401"/>
      <c r="CG1040" s="400"/>
      <c r="CH1040" s="401"/>
      <c r="CI1040" s="400"/>
      <c r="CJ1040" s="401"/>
      <c r="CK1040" s="400"/>
      <c r="CL1040" s="401"/>
      <c r="CM1040" s="400"/>
      <c r="CN1040" s="401"/>
      <c r="CO1040" s="400"/>
      <c r="CP1040" s="401"/>
      <c r="CQ1040" s="400"/>
      <c r="CR1040" s="401"/>
      <c r="CS1040" s="400"/>
      <c r="CT1040" s="401"/>
      <c r="CU1040" s="400"/>
      <c r="CV1040" s="401"/>
      <c r="CW1040" s="400"/>
      <c r="CX1040" s="401"/>
      <c r="CY1040" s="400"/>
      <c r="CZ1040" s="401"/>
      <c r="DA1040" s="400"/>
      <c r="DB1040" s="401"/>
      <c r="DC1040" s="400"/>
      <c r="DD1040" s="401"/>
      <c r="DE1040" s="400"/>
      <c r="DF1040" s="401"/>
      <c r="DG1040" s="400"/>
      <c r="DH1040" s="401"/>
      <c r="DI1040" s="400"/>
      <c r="DJ1040" s="401"/>
      <c r="DK1040" s="400"/>
      <c r="DL1040" s="401"/>
      <c r="DM1040" s="400"/>
      <c r="DN1040" s="401"/>
      <c r="DO1040" s="400"/>
      <c r="DP1040" s="401"/>
      <c r="DQ1040" s="400"/>
      <c r="DR1040" s="401"/>
      <c r="DS1040" s="400"/>
      <c r="DT1040" s="401"/>
      <c r="DU1040" s="400"/>
      <c r="DV1040" s="401"/>
      <c r="DW1040" s="400"/>
      <c r="DX1040" s="401"/>
      <c r="DY1040" s="400"/>
      <c r="DZ1040" s="401"/>
      <c r="EA1040" s="400"/>
      <c r="EB1040" s="401"/>
      <c r="EC1040" s="400"/>
      <c r="ED1040" s="401"/>
      <c r="EE1040" s="400"/>
      <c r="EF1040" s="401"/>
      <c r="EG1040" s="400"/>
      <c r="EH1040" s="401"/>
      <c r="EI1040" s="400"/>
      <c r="EJ1040" s="447"/>
      <c r="EK1040" s="512"/>
      <c r="EL1040" s="515"/>
      <c r="EM1040" s="450"/>
      <c r="EN1040" s="348"/>
      <c r="EO1040" s="348"/>
      <c r="EP1040" s="179">
        <f t="shared" si="1175"/>
        <v>0</v>
      </c>
      <c r="EQ1040" s="179">
        <f t="shared" si="1176"/>
        <v>0</v>
      </c>
      <c r="ER1040" s="179">
        <f t="shared" si="1177"/>
        <v>0</v>
      </c>
      <c r="ES1040" s="179">
        <f t="shared" si="1178"/>
        <v>0</v>
      </c>
      <c r="ET1040" s="179">
        <f t="shared" si="1179"/>
        <v>0</v>
      </c>
      <c r="EU1040" s="179">
        <f t="shared" si="1180"/>
        <v>0</v>
      </c>
      <c r="EV1040" s="172">
        <f t="shared" si="1181"/>
        <v>0</v>
      </c>
      <c r="EW1040" s="253"/>
      <c r="EX1040" s="254">
        <v>0</v>
      </c>
      <c r="EY1040" s="180">
        <v>0</v>
      </c>
      <c r="EZ1040" s="255">
        <v>0</v>
      </c>
      <c r="FA1040" s="255">
        <v>0</v>
      </c>
      <c r="FB1040" s="180">
        <f>SUM(FF1040:GI1040)/2</f>
        <v>0</v>
      </c>
      <c r="FC1040" s="256">
        <f>N1040*km*'VALORES TABELA'!$B$13</f>
        <v>0</v>
      </c>
      <c r="FD1040" s="250">
        <f t="shared" si="1184"/>
        <v>0</v>
      </c>
      <c r="FE1040" s="257"/>
      <c r="FF1040" s="181">
        <f>((Q1040+S1040)*Percapita)+((R1040+T1040)*Cadeirante)</f>
        <v>0</v>
      </c>
      <c r="FG1040" s="181">
        <f>((U1040+W1040)*Percapita/30*FG$4)+((V1040+X1040)*Cadeirante/30*FG$4)</f>
        <v>0</v>
      </c>
      <c r="FH1040" s="181">
        <f>((Y1040+AA1040)*Percapita/30*FH$4)+((Z1040+AB1040)*Cadeirante/30*FH$4)</f>
        <v>0</v>
      </c>
      <c r="FI1040" s="181">
        <f>((AC1040+AE1040)*Percapita/30*FI$4)+((AD1040+AF1040)*Cadeirante/30*FI$4)</f>
        <v>0</v>
      </c>
      <c r="FJ1040" s="181">
        <f>((AG1040+AI1040)*Percapita/30*FJ$4)+((AH1040+AJ1040)*Cadeirante/30*FJ$4)</f>
        <v>0</v>
      </c>
      <c r="FK1040" s="181">
        <f>((AK1040+AM1040)*Percapita/30*FK$4)+((AL1040+AN1040)*Cadeirante/30*FK$4)</f>
        <v>0</v>
      </c>
      <c r="FL1040" s="181">
        <f>((AO1040+AQ1040)*Percapita/30*FL$4)+((AP1040+AR1040)*Cadeirante/30*FL$4)</f>
        <v>0</v>
      </c>
      <c r="FM1040" s="181">
        <f>((AS1040+AU1040)*Percapita/30*FM$4)+((AT1040+AV1040)*Cadeirante/30*FM$4)</f>
        <v>0</v>
      </c>
      <c r="FN1040" s="181">
        <f>((AW1040+AY1040)*Percapita/30*FN$4)+((AX1040+AZ1040)*Cadeirante/30*FN$4)</f>
        <v>0</v>
      </c>
      <c r="FO1040" s="181">
        <f>((BA1040+BC1040)*Percapita/30*FO$4)+((BB1040+BD1040)*Cadeirante/30*FO$4)</f>
        <v>0</v>
      </c>
      <c r="FP1040" s="181">
        <f>((BE1040+BG1040)*Percapita/30*FP$4)+((BF1040+BH1040)*Cadeirante/30*FP$4)</f>
        <v>0</v>
      </c>
      <c r="FQ1040" s="181">
        <f>((BI1040+BK1040)*Percapita/30*FQ$4)+((BJ1040+BL1040)*Cadeirante/30*FQ$4)</f>
        <v>0</v>
      </c>
      <c r="FR1040" s="181">
        <f>((BM1040+BO1040)*Percapita/30*FR$4)+((BN1040+BP1040)*Cadeirante/30*FR$4)</f>
        <v>0</v>
      </c>
      <c r="FS1040" s="181">
        <f>((BQ1040+BS1040)*Percapita/30*FS$4)+((BR1040+BT1040)*Cadeirante/30*FS$4)</f>
        <v>0</v>
      </c>
      <c r="FT1040" s="181">
        <f>((BU1040+BW1040)*Percapita/30*FT$4)+((BV1040+BX1040)*Cadeirante/30*FT$4)</f>
        <v>0</v>
      </c>
      <c r="FU1040" s="181">
        <f>((BY1040+CA1040)*Percapita/30*FU$4)+((BZ1040+CB1040)*Cadeirante/30*FU$4)</f>
        <v>0</v>
      </c>
      <c r="FV1040" s="181">
        <f>((CC1040+CE1040)*Percapita/30*FV$4)+((CD1040+CF1040)*Cadeirante/30*FV$4)</f>
        <v>0</v>
      </c>
      <c r="FW1040" s="181">
        <f>((CG1040+CI1040)*Percapita/30*FW$4)+((CI1040+CK1040)*Cadeirante/30*FW$4)</f>
        <v>0</v>
      </c>
      <c r="FX1040" s="181">
        <f>((CK1040+CM1040)*Percapita/30*FX$4)+((CL1040+CN1040)*Cadeirante/30*FX$4)</f>
        <v>0</v>
      </c>
      <c r="FY1040" s="181">
        <f>((CO1040+CQ1040)*Percapita/30*FY$4)+((CP1040+CR1040)*Cadeirante/30*FY$4)</f>
        <v>0</v>
      </c>
      <c r="FZ1040" s="181">
        <f>((CS1040+CU1040)*Percapita/30*FZ$4)+((CT1040+CV1040)*Cadeirante/30*FZ$4)</f>
        <v>0</v>
      </c>
      <c r="GA1040" s="181">
        <f>((CW1040+CY1040)*Percapita/30*GA$4)+((CX1040+CZ1040)*Cadeirante/30*GA$4)</f>
        <v>0</v>
      </c>
      <c r="GB1040" s="181">
        <f>((DA1040+DC1040)*Percapita/30*GB$4)+((DB1040+DD1040)*Cadeirante/30*GB$4)</f>
        <v>0</v>
      </c>
      <c r="GC1040" s="181">
        <f>((DE1040+DG1040)*Percapita/30*GC$4)+((DF1040+DH1040)*Cadeirante/30*GC$4)</f>
        <v>0</v>
      </c>
      <c r="GD1040" s="181">
        <f>((DI1040+DK1040)*Percapita/30*GD$4)+((DJ1040+DL1040)*Cadeirante/30*GD$4)</f>
        <v>0</v>
      </c>
      <c r="GE1040" s="181">
        <f>((DM1040+DO1040)*Percapita/30*GE$4)+((DN1040+DP1040)*Cadeirante/30*GE$4)</f>
        <v>0</v>
      </c>
      <c r="GF1040" s="181">
        <f>((DQ1040+DS1040)*Percapita/30*GF$4)+((DR1040+DT1040)*Cadeirante/30*GF$4)</f>
        <v>0</v>
      </c>
      <c r="GG1040" s="181">
        <f>((DU1040+DW1040)*Percapita/30*GG$4)+((DV1040+DX1040)*Cadeirante/30*GG$4)</f>
        <v>0</v>
      </c>
      <c r="GH1040" s="181">
        <f>((DY1040+EA1040)*Percapita/30*GH$4)+((DZ1040+EB1040)*Cadeirante/30*GH$4)</f>
        <v>0</v>
      </c>
      <c r="GI1040" s="181">
        <f>((EC1040+EE1040)*Percapita/30*GI$4)+((ED1040+EF1040)*Cadeirante/30*GI$4)</f>
        <v>0</v>
      </c>
      <c r="GJ1040" s="181">
        <f>((EG1040+EI1040)*Percapita)+((EH1040+EJ1040)*Cadeirante)</f>
        <v>0</v>
      </c>
      <c r="GK1040" s="258"/>
      <c r="GL1040" s="103">
        <f t="shared" si="1182"/>
        <v>0</v>
      </c>
      <c r="GM1040" s="124"/>
      <c r="GN1040" s="182"/>
      <c r="GO1040" s="182"/>
      <c r="GP1040" s="182"/>
      <c r="GQ1040" s="182"/>
      <c r="GR1040" s="182"/>
      <c r="GS1040" s="182"/>
      <c r="GT1040" s="182"/>
      <c r="GU1040" s="182"/>
      <c r="GV1040" s="182"/>
      <c r="GW1040" s="182"/>
      <c r="GX1040" s="182"/>
      <c r="GY1040" s="182"/>
      <c r="GZ1040" s="182"/>
      <c r="HA1040" s="182"/>
      <c r="HB1040" s="182"/>
      <c r="HC1040" s="182"/>
      <c r="HD1040" s="182"/>
      <c r="HE1040" s="182"/>
      <c r="HF1040" s="182"/>
      <c r="HG1040" s="182"/>
      <c r="HH1040" s="182"/>
      <c r="HI1040" s="182"/>
      <c r="HJ1040" s="182"/>
      <c r="HK1040" s="182"/>
      <c r="HL1040" s="182"/>
      <c r="HM1040" s="182"/>
      <c r="HN1040" s="182"/>
      <c r="HO1040" s="182"/>
      <c r="HP1040" s="259"/>
      <c r="HQ1040" s="64"/>
      <c r="HW1040" s="257"/>
      <c r="HY1040" s="280">
        <f t="shared" si="1185"/>
        <v>0</v>
      </c>
      <c r="HZ1040" s="280">
        <f t="shared" si="1186"/>
        <v>0</v>
      </c>
      <c r="IA1040" s="280">
        <f t="shared" si="1187"/>
        <v>0</v>
      </c>
    </row>
    <row r="1041" spans="1:237" s="106" customFormat="1" ht="22.5" customHeight="1" x14ac:dyDescent="0.25">
      <c r="A1041" t="s">
        <v>4107</v>
      </c>
      <c r="B1041" s="522" t="s">
        <v>4108</v>
      </c>
      <c r="C1041" s="523">
        <v>1</v>
      </c>
      <c r="D1041" s="524" t="s">
        <v>4109</v>
      </c>
      <c r="E1041" s="524" t="s">
        <v>4110</v>
      </c>
      <c r="F1041" s="525" t="s">
        <v>3222</v>
      </c>
      <c r="G1041" s="525" t="s">
        <v>3223</v>
      </c>
      <c r="H1041" s="350" t="s">
        <v>265</v>
      </c>
      <c r="I1041" s="351" t="s">
        <v>4111</v>
      </c>
      <c r="J1041" s="409" t="s">
        <v>3227</v>
      </c>
      <c r="K1041" s="410" t="s">
        <v>3228</v>
      </c>
      <c r="L1041" s="329">
        <f>CONTINUA!BV1041</f>
        <v>0</v>
      </c>
      <c r="M1041" s="329">
        <f>CONTINUA!BW1041</f>
        <v>0</v>
      </c>
      <c r="N1041" s="657"/>
      <c r="O1041" s="658" t="s">
        <v>4258</v>
      </c>
      <c r="P1041" s="659" t="s">
        <v>4259</v>
      </c>
      <c r="Q1041" s="400">
        <v>3</v>
      </c>
      <c r="R1041" s="401"/>
      <c r="S1041" s="400"/>
      <c r="T1041" s="401"/>
      <c r="U1041" s="400"/>
      <c r="V1041" s="401"/>
      <c r="W1041" s="400"/>
      <c r="X1041" s="401"/>
      <c r="Y1041" s="400"/>
      <c r="Z1041" s="401"/>
      <c r="AA1041" s="400"/>
      <c r="AB1041" s="401"/>
      <c r="AC1041" s="400"/>
      <c r="AD1041" s="401"/>
      <c r="AE1041" s="400"/>
      <c r="AF1041" s="401"/>
      <c r="AG1041" s="400"/>
      <c r="AH1041" s="401"/>
      <c r="AI1041" s="400"/>
      <c r="AJ1041" s="401"/>
      <c r="AK1041" s="400"/>
      <c r="AL1041" s="401"/>
      <c r="AM1041" s="400"/>
      <c r="AN1041" s="401"/>
      <c r="AO1041" s="400"/>
      <c r="AP1041" s="401"/>
      <c r="AQ1041" s="400"/>
      <c r="AR1041" s="401"/>
      <c r="AS1041" s="400"/>
      <c r="AT1041" s="401"/>
      <c r="AU1041" s="400"/>
      <c r="AV1041" s="401"/>
      <c r="AW1041" s="400"/>
      <c r="AX1041" s="401"/>
      <c r="AY1041" s="400"/>
      <c r="AZ1041" s="401"/>
      <c r="BA1041" s="400"/>
      <c r="BB1041" s="401"/>
      <c r="BC1041" s="400"/>
      <c r="BD1041" s="401"/>
      <c r="BE1041" s="400"/>
      <c r="BF1041" s="401"/>
      <c r="BG1041" s="400"/>
      <c r="BH1041" s="401"/>
      <c r="BI1041" s="400"/>
      <c r="BJ1041" s="401"/>
      <c r="BK1041" s="400"/>
      <c r="BL1041" s="401"/>
      <c r="BM1041" s="400"/>
      <c r="BN1041" s="401"/>
      <c r="BO1041" s="400"/>
      <c r="BP1041" s="401"/>
      <c r="BQ1041" s="400"/>
      <c r="BR1041" s="401"/>
      <c r="BS1041" s="400"/>
      <c r="BT1041" s="401"/>
      <c r="BU1041" s="400"/>
      <c r="BV1041" s="401"/>
      <c r="BW1041" s="400"/>
      <c r="BX1041" s="401"/>
      <c r="BY1041" s="400"/>
      <c r="BZ1041" s="401"/>
      <c r="CA1041" s="400"/>
      <c r="CB1041" s="401"/>
      <c r="CC1041" s="400"/>
      <c r="CD1041" s="401"/>
      <c r="CE1041" s="400"/>
      <c r="CF1041" s="401"/>
      <c r="CG1041" s="400"/>
      <c r="CH1041" s="401"/>
      <c r="CI1041" s="400"/>
      <c r="CJ1041" s="401"/>
      <c r="CK1041" s="400"/>
      <c r="CL1041" s="401"/>
      <c r="CM1041" s="400"/>
      <c r="CN1041" s="401"/>
      <c r="CO1041" s="400"/>
      <c r="CP1041" s="401"/>
      <c r="CQ1041" s="400"/>
      <c r="CR1041" s="401"/>
      <c r="CS1041" s="400"/>
      <c r="CT1041" s="401"/>
      <c r="CU1041" s="400"/>
      <c r="CV1041" s="401"/>
      <c r="CW1041" s="400"/>
      <c r="CX1041" s="401"/>
      <c r="CY1041" s="400"/>
      <c r="CZ1041" s="401"/>
      <c r="DA1041" s="400"/>
      <c r="DB1041" s="401"/>
      <c r="DC1041" s="400"/>
      <c r="DD1041" s="401"/>
      <c r="DE1041" s="400"/>
      <c r="DF1041" s="401"/>
      <c r="DG1041" s="400"/>
      <c r="DH1041" s="401"/>
      <c r="DI1041" s="400"/>
      <c r="DJ1041" s="401"/>
      <c r="DK1041" s="400"/>
      <c r="DL1041" s="401"/>
      <c r="DM1041" s="400"/>
      <c r="DN1041" s="401"/>
      <c r="DO1041" s="400"/>
      <c r="DP1041" s="401"/>
      <c r="DQ1041" s="400"/>
      <c r="DR1041" s="401"/>
      <c r="DS1041" s="400"/>
      <c r="DT1041" s="401"/>
      <c r="DU1041" s="400"/>
      <c r="DV1041" s="401"/>
      <c r="DW1041" s="400"/>
      <c r="DX1041" s="401"/>
      <c r="DY1041" s="400"/>
      <c r="DZ1041" s="401"/>
      <c r="EA1041" s="400"/>
      <c r="EB1041" s="401"/>
      <c r="EC1041" s="400"/>
      <c r="ED1041" s="401"/>
      <c r="EE1041" s="400"/>
      <c r="EF1041" s="401"/>
      <c r="EG1041" s="400"/>
      <c r="EH1041" s="401"/>
      <c r="EI1041" s="400"/>
      <c r="EJ1041" s="447"/>
      <c r="EK1041" s="510"/>
      <c r="EL1041" s="513"/>
      <c r="EM1041" s="520"/>
      <c r="EN1041" s="520"/>
      <c r="EO1041" s="520"/>
      <c r="EP1041" s="171">
        <f t="shared" si="1175"/>
        <v>3</v>
      </c>
      <c r="EQ1041" s="171">
        <f t="shared" si="1176"/>
        <v>0</v>
      </c>
      <c r="ER1041" s="171">
        <f t="shared" si="1177"/>
        <v>0</v>
      </c>
      <c r="ES1041" s="171">
        <f t="shared" si="1178"/>
        <v>0</v>
      </c>
      <c r="ET1041" s="171">
        <f t="shared" si="1179"/>
        <v>0</v>
      </c>
      <c r="EU1041" s="171">
        <f t="shared" si="1180"/>
        <v>0</v>
      </c>
      <c r="EV1041" s="172">
        <f t="shared" si="1181"/>
        <v>3</v>
      </c>
      <c r="EW1041" s="367">
        <f>IF(C1041=4,IF(MAX(Q1041:EJ1043)&gt;0,(Especiall/30*(IF(($G1041-$F1041)=($G$5-$F$5),30,IF(DAY($G1041)=31,($G1041-$F1041),($G1041-$F1041)+1)))),0),0)</f>
        <v>0</v>
      </c>
      <c r="EX1041" s="248">
        <f t="shared" ref="EX1041:EX1044" si="1188">FF1041</f>
        <v>27524.48</v>
      </c>
      <c r="EY1041" s="174">
        <f>(L1041*regular)+(M1041*Cadeirantee)</f>
        <v>0</v>
      </c>
      <c r="EZ1041" s="249">
        <f>SUMIF(FG1041:GJ1041,"&gt;0")</f>
        <v>12.841000000000001</v>
      </c>
      <c r="FA1041" s="249">
        <f>SUMIF(FG1041:GJ1041,"&lt;0")+SUMIF(GN1041:HP1041,"&lt;0")</f>
        <v>-616.36800000000005</v>
      </c>
      <c r="FB1041" s="174">
        <v>0</v>
      </c>
      <c r="FC1041" s="175">
        <f>N1041*km*'VALORES TABELA'!$B$13</f>
        <v>0</v>
      </c>
      <c r="FD1041" s="250">
        <f>GL1041</f>
        <v>0</v>
      </c>
      <c r="FE1041" s="176">
        <f>(EW1041+EW1042+EW1043+EW1044+EX1041+EX1042+EX1043+EX1044+EY1041+EY1042+EY1043+EY1044+EY1045+EZ1041+EZ1042+EZ1043+EZ1044+FA1041+FA1042+FA1043+FA1044+FC1041+FC1042+FC1043+FC1044+HY1041-HZ1041-IA1041+FD1041+FD1042+FD1043+FD1044+FB1045)</f>
        <v>27701.423000000003</v>
      </c>
      <c r="FF1041" s="177">
        <f>IF(C1041=4,SUM(Q1041+Q1042+Q1043+S1041+S1042+S1043)*Percapita/30*FF$4+(R1041+R1042+R1043+T1041+T1042+T1043)*Cadeirante/30*FF$4,IF(C1041=3,IF(Q1044+S1044=10,Fixo/30*FF$4+(Q1041+Q1042+Q1043+S1041+S1042+S1043)*Percapita/30*FF$4+(R1044+T1044)*Cadeirante/30*FF$4,IF(Q1044+S1044&lt;=9,(Q1044+S1044)*Crechee/30*FF$4)+(R1044+T1044)*Cadeirante/30*FF$4+(Q1041+Q1042+Q1043+S1041+S1042+S1043)*Percapita/30*FF$4)+IF(Q1044+S1044&gt;=11,Fixo/30*FF$4+(Q1044+S1044-10)*Crechee/30*FF$4,0),IF(C1041=2,IF(R1041+R1042+R1043+R1044+T1041+T1042+T1043+T1044=1,Cadeirante/30*FF$4,IF(R1041+R1042+R1043+R1044+T1041+T1042+T1043+T1044=2,Fixo/30*FF$4,IF(R1041+R1042+R1043+R1044+T1041+T1042+T1043+T1044&gt;2,Fixo/30*FF$4+(R1041+R1042+R1043+R1044+T1041+T1042+T1043+T1044-2)*Cadeirante/30*FF$4)))+(Q1041+Q1042+Q1043+S1041+S1042+S1043)*Percapita/30*FF$4+(Q1044+S1044)*Crechee/30*FF$4,IF(C1041=1,IF(Q1041+Q1042+Q1043+R1041+R1042+R1043+S1041+S1042+S1043+T1041+T1042+T1043&lt;=15,(Q1041+Q1042+Q1043+S1041+S1042+S1043)*Percapita/30*FF$4,IF(Q1041+Q1042+Q1043+R1041+R1042+R1043+S1041+S1042+S1043+T1041+T1042+T1043&gt;=16,Fixo/30*FF$4+(Q1041+Q1042+Q1043+R1041+R1042+R1043+S1041+S1042+S1043+T1041+T1042-16)*Percapita/30*FF$4))))))</f>
        <v>27524.48</v>
      </c>
      <c r="FG1041" s="177">
        <f>IF(C1041=4,SUM(U1041+U1042+U1043+W1041+W1042+W1043)*Percapita/30*FG$4+(V1041+V1042+V1043+X1041+X1042+X1043)*Cadeirante/30*FG$4,IF(C1041=3,IF(U1044+W1044=10,Fixo/30*FG$4+(U1041+U1042+U1043+W1041+W1042+W1043)*Percapita/30*FG$4+(V1044+X1044)*Cadeirante/30*FG$4,IF(U1044+W1044&lt;=9,(U1044+W1044)*Crechee/30*FG$4)+(V1044+X1044)*Cadeirante/30*FG$4+(U1041+U1042+U1043+W1041+W1042+W1043)*Percapita/30*FG$4)+IF(U1044+W1044&gt;=11,Fixo/30*FG$4+(U1044+W1044-10)*Crechee/30*FG$4,0),IF(C1041=2,IF(V1041+V1042+V1043+V1044+X1041+X1042+X1043+X1044=1,Cadeirante/30*FG$4,IF(V1041+V1042+V1043+V1044+X1041+X1042+X1043+X1044=2,Fixo/30*FG$4,IF(V1041+V1042+V1043+V1044+X1041+X1042+X1043+X1044&gt;2,Fixo/30*FG$4+(V1041+V1042+V1043+V1044+X1041+X1042+X1043+X1044-2)*Cadeirante/30*FG$4)))+(U1041+U1042+U1043+W1041+W1042+W1043)*Percapita/30*FG$4+(U1044+W1044)*Crechee/30*FG$4,IF(C1041=1,IF(U1041+U1042+U1043+V1041+V1042+V1043+W1041+W1042+W1043+X1041+X1042+X1043&lt;=15,(U1041+U1042+U1043+W1041+W1042+W1043)*Percapita/30*FG$4,IF(U1041+U1042+U1043+V1041+V1042+V1043+W1041+W1042+W1043+X1041+X1042+X1043&gt;=16,Fixo/30*FG$4+(U1041+U1042+U1043+V1041+V1042+V1043+W1041+W1042+W1043+X1041+X1042-16)*Percapita/30*FG$4))))))</f>
        <v>0</v>
      </c>
      <c r="FH1041" s="177">
        <f>IF(C1041=4,SUM(Y1041+Y1042+Y1043+AA1041+AA1042+AA1043)*Percapita/30*FH$4+(Z1041+Z1042+Z1043+AB1041+AB1042+AB1043)*Cadeirante/30*FH$4,IF(C1041=3,IF(Y1044+AA1044=10,Fixo/30*FH$4+(Y1041+Y1042+Y1043+AA1041+AA1042+AA1043)*Percapita/30*FH$4+(Z1044+AB1044)*Cadeirante/30*FH$4,IF(Y1044+AA1044&lt;=9,(Y1044+AA1044)*Crechee/30*FH$4)+(Z1044+AB1044)*Cadeirante/30*FH$4+(Y1041+Y1042+Y1043+AA1041+AA1042+AA1043)*Percapita/30*FH$4)+IF(Y1044+AA1044&gt;=11,Fixo/30*FH$4+(Y1044+AA1044-10)*Crechee/30*FH$4,0),IF(C1041=2,IF(Z1041+Z1042+Z1043+Z1044+AB1041+AB1042+AB1043+AB1044=1,Cadeirante/30*FH$4,IF(Z1041+Z1042+Z1043+Z1044+AB1041+AB1042+AB1043+AB1044=2,Fixo/30*FH$4,IF(Z1041+Z1042+Z1043+Z1044+AB1041+AB1042+AB1043+AB1044&gt;2,Fixo/30*FH$4+(Z1041+Z1042+Z1043+Z1044+AB1041+AB1042+AB1043+AB1044-2)*Cadeirante/30*FH$4)))+(Y1041+Y1042+Y1043+AA1041+AA1042+AA1043)*Percapita/30*FH$4+(Y1044+AA1044)*Crechee/30*FH$4,IF(C1041=1,IF(Y1041+Y1042+Y1043+Z1041+Z1042+Z1043+AA1041+AA1042+AA1043+AB1041+AB1042+AB1043&lt;=15,(Y1041+Y1042+Y1043+AA1041+AA1042+AA1043)*Percapita/30*FH$4,IF(Y1041+Y1042+Y1043+Z1041+Z1042+Z1043+AA1041+AA1042+AA1043+AB1041+AB1042+AB1043&gt;=16,Fixo/30*FH$4+(Y1041+Y1042+Y1043+Z1041+Z1042+Z1043+AA1041+AA1042+AA1043+AB1041+AB1042-16)*Percapita/30*FH$4))))))</f>
        <v>0</v>
      </c>
      <c r="FI1041" s="177">
        <f>IF(C1041=4,SUM(AC1041+AC1042+AC1043+AE1041+AE1042+AE1043)*Percapita/30*FI$4+(AD1041+AD1042+AD1043+AF1041+AF1042+AF1043)*Cadeirante/30*FI$4,IF(C1041=3,IF(AC1044+AE1044=10,Fixo/30*FI$4+(AC1041+AC1042+AC1043+AE1041+AE1042+AE1043)*Percapita/30*FI$4+(AD1044+AF1044)*Cadeirante/30*FI$4,IF(AC1044+AE1044&lt;=9,(AC1044+AE1044)*Crechee/30*FI$4)+(AD1044+AF1044)*Cadeirante/30*FI$4+(AC1041+AC1042+AC1043+AE1041+AE1042+AE1043)*Percapita/30*FI$4)+IF(AC1044+AE1044&gt;=11,Fixo/30*FI$4+(AC1044+AE1044-10)*Crechee/30*FI$4,0),IF(C1041=2,IF(AD1041+AD1042+AD1043+AD1044+AF1041+AF1042+AF1043+AF1044=1,Cadeirante/30*FI$4,IF(AD1041+AD1042+AD1043+AD1044+AF1041+AF1042+AF1043+AF1044=2,Fixo/30*FI$4,IF(AD1041+AD1042+AD1043+AD1044+AF1041+AF1042+AF1043+AF1044&gt;2,Fixo/30*FI$4+(AD1041+AD1042+AD1043+AD1044+AF1041+AF1042+AF1043+AF1044-2)*Cadeirante/30*FI$4)))+(AC1041+AC1042+AC1043+AE1041+AE1042+AE1043)*Percapita/30*FI$4+(AC1044+AE1044)*Crechee/30*FI$4,IF(C1041=1,IF(AC1041+AC1042+AC1043+AD1041+AD1042+AD1043+AE1041+AE1042+AE1043+AF1041+AF1042+AF1043&lt;=15,(AC1041+AC1042+AC1043+AE1041+AE1042+AE1043)*Percapita/30*FI$4,IF(AC1041+AC1042+AC1043+AD1041+AD1042+AD1043+AE1041+AE1042+AE1043+AF1041+AF1042+AF1043&gt;=16,Fixo/30*FI$4+(AC1041+AC1042+AC1043+AD1041+AD1042+AD1043+AE1041+AE1042+AE1043+AF1041+AF1042-16)*Percapita/30*FI$4))))))</f>
        <v>0</v>
      </c>
      <c r="FJ1041" s="177">
        <f>IF(C1041=4,SUM(AG1041+AG1042+AG1043+AI1041+AI1042+AI1043)*Percapita/30*FJ$4+(AH1041+AH1042+AH1043+AJ1041+AJ1042+AJ1043)*Cadeirante/30*FJ$4,IF(C1041=3,IF(AG1044+AI1044=10,Fixo/30*FJ$4+(AG1041+AG1042+AG1043+AI1041+AI1042+AI1043)*Percapita/30*FJ$4+(AH1044+AJ1044)*Cadeirante/30*FJ$4,IF(AG1044+AI1044&lt;=9,(AG1044+AI1044)*Crechee/30*FJ$4)+(AH1044+AJ1044)*Cadeirante/30*FJ$4+(AG1041+AG1042+AG1043+AI1041+AI1042+AI1043)*Percapita/30*FJ$4)+IF(AG1044+AI1044&gt;=11,Fixo/30*FJ$4+(AG1044+AI1044-10)*Crechee/30*FJ$4,0),IF(C1041=2,IF(AH1041+AH1042+AH1043+AH1044+AJ1041+AJ1042+AJ1043+AJ1044=1,Cadeirante/30*FJ$4,IF(AH1041+AH1042+AH1043+AH1044+AJ1041+AJ1042+AJ1043+AJ1044=2,Fixo/30*FJ$4,IF(AH1041+AH1042+AH1043+AH1044+AJ1041+AJ1042+AJ1043+AJ1044&gt;2,Fixo/30*FJ$4+(AH1041+AH1042+AH1043+AH1044+AJ1041+AJ1042+AJ1043+AJ1044-2)*Cadeirante/30*FJ$4)))+(AG1041+AG1042+AG1043+AI1041+AI1042+AI1043)*Percapita/30*FJ$4+(AG1044+AI1044)*Crechee/30*FJ$4,IF(C1041=1,IF(AG1041+AG1042+AG1043+AH1041+AH1042+AH1043+AI1041+AI1042+AI1043+AJ1041+AJ1042+AJ1043&lt;=15,(AG1041+AG1042+AG1043+AI1041+AI1042+AI1043)*Percapita/30*FJ$4,IF(AG1041+AG1042+AG1043+AH1041+AH1042+AH1043+AI1041+AI1042+AI1043+AJ1041+AJ1042+AJ1043&gt;=16,Fixo/30*FJ$4+(AG1041+AG1042+AG1043+AH1041+AH1042+AH1043+AI1041+AI1042+AI1043+AJ1041+AJ1042-16)*Percapita/30*FJ$4))))))</f>
        <v>0</v>
      </c>
      <c r="FK1041" s="177">
        <f>IF(C1041=4,SUM(AK1041+AK1042+AK1043+AM1041+AM1042+AM1043)*Percapita/30*FK$4+(AL1041+AL1042+AL1043+AN1041+AN1042+AN1043)*Cadeirante/30*FK$4,IF(C1041=3,IF(AK1044+AM1044=10,Fixo/30*FK$4+(AK1041+AK1042+AK1043+AM1041+AM1042+AM1043)*Percapita/30*FK$4+(AL1044+AN1044)*Cadeirante/30*FK$4,IF(AK1044+AM1044&lt;=9,(AK1044+AM1044)*Crechee/30*FK$4)+(AL1044+AN1044)*Cadeirante/30*FK$4+(AK1041+AK1042+AK1043+AM1041+AM1042+AM1043)*Percapita/30*FK$4)+IF(AK1044+AM1044&gt;=11,Fixo/30*FK$4+(AK1044+AM1044-10)*Crechee/30*FK$4,0),IF(C1041=2,IF(AL1041+AL1042+AL1043+AL1044+AN1041+AN1042+AN1043+AN1044=1,Cadeirante/30*FK$4,IF(AL1041+AL1042+AL1043+AL1044+AN1041+AN1042+AN1043+AN1044=2,Fixo/30*FK$4,IF(AL1041+AL1042+AL1043+AL1044+AN1041+AN1042+AN1043+AN1044&gt;2,Fixo/30*FK$4+(AL1041+AL1042+AL1043+AL1044+AN1041+AN1042+AN1043+AN1044-2)*Cadeirante/30*FK$4)))+(AK1041+AK1042+AK1043+AM1041+AM1042+AM1043)*Percapita/30*FK$4+(AK1044+AM1044)*Crechee/30*FK$4,IF(C1041=1,IF(AK1041+AK1042+AK1043+AL1041+AL1042+AL1043+AM1041+AM1042+AM1043+AN1041+AN1042+AN1043&lt;=15,(AK1041+AK1042+AK1043+AM1041+AM1042+AM1043)*Percapita/30*FK$4,IF(AK1041+AK1042+AK1043+AL1041+AL1042+AL1043+AM1041+AM1042+AM1043+AN1041+AN1042+AN1043&gt;=16,Fixo/30*FK$4+(AK1041+AK1042+AK1043+AL1041+AL1042+AL1043+AM1041+AM1042+AM1043+AN1041+AN1042-16)*Percapita/30*FK$4))))))</f>
        <v>0</v>
      </c>
      <c r="FL1041" s="177">
        <f>IF(C1041=4,SUM(AO1041+AO1042+AO1043+AQ1041+AQ1042+AQ1043)*Percapita/30*FL$4+(AP1041+AP1042+AP1043+AR1041+AR1042+AR1043)*Cadeirante/30*FL$4,IF(C1041=3,IF(AO1044+AQ1044=10,Fixo/30*FL$4+(AO1041+AO1042+AO1043+AQ1041+AQ1042+AQ1043)*Percapita/30*FL$4+(AP1044+AR1044)*Cadeirante/30*FL$4,IF(AO1044+AQ1044&lt;=9,(AO1044+AQ1044)*Crechee/30*FL$4)+(AP1044+AR1044)*Cadeirante/30*FL$4+(AO1041+AO1042+AO1043+AQ1041+AQ1042+AQ1043)*Percapita/30*FL$4)+IF(AO1044+AQ1044&gt;=11,Fixo/30*FL$4+(AO1044+AQ1044-10)*Crechee/30*FL$4,0),IF(C1041=2,IF(AP1041+AP1042+AP1043+AP1044+AR1041+AR1042+AR1043+AR1044=1,Cadeirante/30*FL$4,IF(AP1041+AP1042+AP1043+AP1044+AR1041+AR1042+AR1043+AR1044=2,Fixo/30*FL$4,IF(AP1041+AP1042+AP1043+AP1044+AR1041+AR1042+AR1043+AR1044&gt;2,Fixo/30*FL$4+(AP1041+AP1042+AP1043+AP1044+AR1041+AR1042+AR1043+AR1044-2)*Cadeirante/30*FL$4)))+(AO1041+AO1042+AO1043+AQ1041+AQ1042+AQ1043)*Percapita/30*FL$4+(AO1044+AQ1044)*Crechee/30*FL$4,IF(C1041=1,IF(AO1041+AO1042+AO1043+AP1041+AP1042+AP1043+AQ1041+AQ1042+AQ1043+AR1041+AR1042+AR1043&lt;=15,(AO1041+AO1042+AO1043+AQ1041+AQ1042+AQ1043)*Percapita/30*FL$4,IF(AO1041+AO1042+AO1043+AP1041+AP1042+AP1043+AQ1041+AQ1042+AQ1043+AR1041+AR1042+AR1043&gt;=16,Fixo/30*FL$4+(AO1041+AO1042+AO1043+AP1041+AP1042+AP1043+AQ1041+AQ1042+AQ1043+AR1041+AR1042-16)*Percapita/30*FL$4))))))</f>
        <v>0</v>
      </c>
      <c r="FM1041" s="177">
        <f>IF(C1041=4,SUM(AS1041+AS1042+AS1043+AU1041+AU1042+AU1043)*Percapita/30*FM$4+(AT1041+AT1042+AT1043+AV1041+AV1042+AV1043)*Cadeirante/30*FM$4,IF(C1041=3,IF(AS1044+AU1044=10,Fixo/30*FM$4+(AS1041+AS1042+AS1043+AU1041+AU1042+AU1043)*Percapita/30*FM$4+(AT1044+AV1044)*Cadeirante/30*FM$4,IF(AS1044+AU1044&lt;=9,(AS1044+AU1044)*Crechee/30*FM$4)+(AT1044+AV1044)*Cadeirante/30*FM$4+(AS1041+AS1042+AS1043+AU1041+AU1042+AU1043)*Percapita/30*FM$4)+IF(AS1044+AU1044&gt;=11,Fixo/30*FM$4+(AS1044+AU1044-10)*Crechee/30*FM$4,0),IF(C1041=2,IF(AT1041+AT1042+AT1043+AT1044+AV1041+AV1042+AV1043+AV1044=1,Cadeirante/30*FM$4,IF(AT1041+AT1042+AT1043+AT1044+AV1041+AV1042+AV1043+AV1044=2,Fixo/30*FM$4,IF(AT1041+AT1042+AT1043+AT1044+AV1041+AV1042+AV1043+AV1044&gt;2,Fixo/30*FM$4+(AT1041+AT1042+AT1043+AT1044+AV1041+AV1042+AV1043+AV1044-2)*Cadeirante/30*FM$4)))+(AS1041+AS1042+AS1043+AU1041+AU1042+AU1043)*Percapita/30*FM$4+(AS1044+AU1044)*Crechee/30*FM$4,IF(C1041=1,IF(AS1041+AS1042+AS1043+AT1041+AT1042+AT1043+AU1041+AU1042+AU1043+AV1041+AV1042+AV1043&lt;=15,(AS1041+AS1042+AS1043+AU1041+AU1042+AU1043)*Percapita/30*FM$4,IF(AS1041+AS1042+AS1043+AT1041+AT1042+AT1043+AU1041+AU1042+AU1043+AV1041+AV1042+AV1043&gt;=16,Fixo/30*FM$4+(AS1041+AS1042+AS1043+AT1041+AT1042+AT1043+AU1041+AU1042+AU1043+AV1041+AV1042-16)*Percapita/30*FM$4))))))</f>
        <v>0</v>
      </c>
      <c r="FN1041" s="177">
        <f>IF(C1041=4,SUM(AW1041+AW1042+AW1043+AY1041+AY1042+AY1043)*Percapita/30*FN$4+(AX1041+AX1042+AX1043+AZ1041+AZ1042+AZ1043)*Cadeirante/30*FN$4,IF(C1041=3,IF(AW1044+AY1044=10,Fixo/30*FN$4+(AW1041+AW1042+AW1043+AY1041+AY1042+AY1043)*Percapita/30*FN$4+(AX1044+AZ1044)*Cadeirante/30*FN$4,IF(AW1044+AY1044&lt;=9,(AW1044+AY1044)*Crechee/30*FN$4)+(AX1044+AZ1044)*Cadeirante/30*FN$4+(AW1041+AW1042+AW1043+AY1041+AY1042+AY1043)*Percapita/30*FN$4)+IF(AW1044+AY1044&gt;=11,Fixo/30*FN$4+(AW1044+AY1044-10)*Crechee/30*FN$4,0),IF(C1041=2,IF(AX1041+AX1042+AX1043+AX1044+AZ1041+AZ1042+AZ1043+AZ1044=1,Cadeirante/30*FN$4,IF(AX1041+AX1042+AX1043+AX1044+AZ1041+AZ1042+AZ1043+AZ1044=2,Fixo/30*FN$4,IF(AX1041+AX1042+AX1043+AX1044+AZ1041+AZ1042+AZ1043+AZ1044&gt;2,Fixo/30*FN$4+(AX1041+AX1042+AX1043+AX1044+AZ1041+AZ1042+AZ1043+AZ1044-2)*Cadeirante/30*FN$4)))+(AW1041+AW1042+AW1043+AY1041+AY1042+AY1043)*Percapita/30*FN$4+(AW1044+AY1044)*Crechee/30*FN$4,IF(C1041=1,IF(AW1041+AW1042+AW1043+AX1041+AX1042+AX1043+AY1041+AY1042+AY1043+AZ1041+AZ1042+AZ1043&lt;=15,(AW1041+AW1042+AW1043+AY1041+AY1042+AY1043)*Percapita/30*FN$4,IF(AW1041+AW1042+AW1043+AX1041+AX1042+AX1043+AY1041+AY1042+AY1043+AZ1041+AZ1042+AZ1043&gt;=16,Fixo/30*FN$4+(AW1041+AW1042+AW1043+AX1041+AX1042+AX1043+AY1041+AY1042+AY1043+AZ1041+AZ1042-16)*Percapita/30*FN$4))))))</f>
        <v>0</v>
      </c>
      <c r="FO1041" s="177">
        <f>IF(C1041=4,SUM(BA1041+BA1042+BA1043+BC1041+BC1042+BC1043)*Percapita/30*FO$4+(BB1041+BB1042+BB1043+BD1041+BD1042+BD1043)*Cadeirante/30*FO$4,IF(C1041=3,IF(BA1044+BC1044=10,Fixo/30*FO$4+(BA1041+BA1042+BA1043+BC1041+BC1042+BC1043)*Percapita/30*FO$4+(BB1044+BD1044)*Cadeirante/30*FO$4,IF(BA1044+BC1044&lt;=9,(BA1044+BC1044)*Crechee/30*FO$4)+(BB1044+BD1044)*Cadeirante/30*FO$4+(BA1041+BA1042+BA1043+BC1041+BC1042+BC1043)*Percapita/30*FO$4)+IF(BA1044+BC1044&gt;=11,Fixo/30*FO$4+(BA1044+BC1044-10)*Crechee/30*FO$4,0),IF(C1041=2,IF(BB1041+BB1042+BB1043+BB1044+BD1041+BD1042+BD1043+BD1044=1,Cadeirante/30*FO$4,IF(BB1041+BB1042+BB1043+BB1044+BD1041+BD1042+BD1043+BD1044=2,Fixo/30*FO$4,IF(BB1041+BB1042+BB1043+BB1044+BD1041+BD1042+BD1043+BD1044&gt;2,Fixo/30*FO$4+(BB1041+BB1042+BB1043+BB1044+BD1041+BD1042+BD1043+BD1044-2)*Cadeirante/30*FO$4)))+(BA1041+BA1042+BA1043+BC1041+BC1042+BC1043)*Percapita/30*FO$4+(BA1044+BC1044)*Crechee/30*FO$4,IF(C1041=1,IF(BA1041+BA1042+BA1043+BB1041+BB1042+BB1043+BC1041+BC1042+BC1043+BD1041+BD1042+BD1043&lt;=15,(BA1041+BA1042+BA1043+BC1041+BC1042+BC1043)*Percapita/30*FO$4,IF(BA1041+BA1042+BA1043+BB1041+BB1042+BB1043+BC1041+BC1042+BC1043+BD1041+BD1042+BD1043&gt;=16,Fixo/30*FO$4+(BA1041+BA1042+BA1043+BB1041+BB1042+BB1043+BC1041+BC1042+BC1043+BD1041+BD1042-16)*Percapita/30*FO$4))))))</f>
        <v>-539.322</v>
      </c>
      <c r="FP1041" s="177">
        <f>IF(C1041=4,SUM(BE1041+BE1042+BE1043+BG1041+BG1042+BG1043)*Percapita/30*FP$4+(BF1041+BF1042+BF1043+BH1041+BH1042+BH1043)*Cadeirante/30*FP$4,IF(C1041=3,IF(BE1044+BG1044=10,Fixo/30*FP$4+(BE1041+BE1042+BE1043+BG1041+BG1042+BG1043)*Percapita/30*FP$4+(BF1044+BH1044)*Cadeirante/30*FP$4,IF(BE1044+BG1044&lt;=9,(BE1044+BG1044)*Crechee/30*FP$4)+(BF1044+BH1044)*Cadeirante/30*FP$4+(BE1041+BE1042+BE1043+BG1041+BG1042+BG1043)*Percapita/30*FP$4)+IF(BE1044+BG1044&gt;=11,Fixo/30*FP$4+(BE1044+BG1044-10)*Crechee/30*FP$4,0),IF(C1041=2,IF(BF1041+BF1042+BF1043+BF1044+BH1041+BH1042+BH1043+BH1044=1,Cadeirante/30*FP$4,IF(BF1041+BF1042+BF1043+BF1044+BH1041+BH1042+BH1043+BH1044=2,Fixo/30*FP$4,IF(BF1041+BF1042+BF1043+BF1044+BH1041+BH1042+BH1043+BH1044&gt;2,Fixo/30*FP$4+(BF1041+BF1042+BF1043+BF1044+BH1041+BH1042+BH1043+BH1044-2)*Cadeirante/30*FP$4)))+(BE1041+BE1042+BE1043+BG1041+BG1042+BG1043)*Percapita/30*FP$4+(BE1044+BG1044)*Crechee/30*FP$4,IF(C1041=1,IF(BE1041+BE1042+BE1043+BF1041+BF1042+BF1043+BG1041+BG1042+BG1043+BH1041+BH1042+BH1043&lt;=15,(BE1041+BE1042+BE1043+BG1041+BG1042+BG1043)*Percapita/30*FP$4,IF(BE1041+BE1042+BE1043+BF1041+BF1042+BF1043+BG1041+BG1042+BG1043+BH1041+BH1042+BH1043&gt;=16,Fixo/30*FP$4+(BE1041+BE1042+BE1043+BF1041+BF1042+BF1043+BG1041+BG1042+BG1043+BH1041+BH1042-16)*Percapita/30*FP$4))))))</f>
        <v>0</v>
      </c>
      <c r="FQ1041" s="177">
        <f>IF(C1041=4,SUM(BI1041+BI1042+BI1043+BK1041+BK1042+BK1043)*Percapita/30*FQ$4+(BJ1041+BJ1042+BJ1043+BL1041+BL1042+BL1043)*Cadeirante/30*FQ$4,IF(C1041=3,IF(BI1044+BK1044=10,Fixo/30*FQ$4+(BI1041+BI1042+BI1043+BK1041+BK1042+BK1043)*Percapita/30*FQ$4+(BJ1044+BL1044)*Cadeirante/30*FQ$4,IF(BI1044+BK1044&lt;=9,(BI1044+BK1044)*Crechee/30*FQ$4)+(BJ1044+BL1044)*Cadeirante/30*FQ$4+(BI1041+BI1042+BI1043+BK1041+BK1042+BK1043)*Percapita/30*FQ$4)+IF(BI1044+BK1044&gt;=11,Fixo/30*FQ$4+(BI1044+BK1044-10)*Crechee/30*FQ$4,0),IF(C1041=2,IF(BJ1041+BJ1042+BJ1043+BJ1044+BL1041+BL1042+BL1043+BL1044=1,Cadeirante/30*FQ$4,IF(BJ1041+BJ1042+BJ1043+BJ1044+BL1041+BL1042+BL1043+BL1044=2,Fixo/30*FQ$4,IF(BJ1041+BJ1042+BJ1043+BJ1044+BL1041+BL1042+BL1043+BL1044&gt;2,Fixo/30*FQ$4+(BJ1041+BJ1042+BJ1043+BJ1044+BL1041+BL1042+BL1043+BL1044-2)*Cadeirante/30*FQ$4)))+(BI1041+BI1042+BI1043+BK1041+BK1042+BK1043)*Percapita/30*FQ$4+(BI1044+BK1044)*Crechee/30*FQ$4,IF(C1041=1,IF(BI1041+BI1042+BI1043+BJ1041+BJ1042+BJ1043+BK1041+BK1042+BK1043+BL1041+BL1042+BL1043&lt;=15,(BI1041+BI1042+BI1043+BK1041+BK1042+BK1043)*Percapita/30*FQ$4,IF(BI1041+BI1042+BI1043+BJ1041+BJ1042+BJ1043+BK1041+BK1042+BK1043+BL1041+BL1042+BL1043&gt;=16,Fixo/30*FQ$4+(BI1041+BI1042+BI1043+BJ1041+BJ1042+BJ1043+BK1041+BK1042+BK1043+BL1041+BL1042-16)*Percapita/30*FQ$4))))))</f>
        <v>0</v>
      </c>
      <c r="FR1041" s="177">
        <f>IF(C1041=4,SUM(BM1041+BM1042+BM1043+BO1041+BO1042+BO1043)*Percapita/30*FR$4+(BN1041+BN1042+BN1043+BP1041+BP1042+BP1043)*Cadeirante/30*FR$4,IF(C1041=3,IF(BM1044+BO1044=10,Fixo/30*FR$4+(BM1041+BM1042+BM1043+BO1041+BO1042+BO1043)*Percapita/30*FR$4+(BN1044+BP1044)*Cadeirante/30*FR$4,IF(BM1044+BO1044&lt;=9,(BM1044+BO1044)*Crechee/30*FR$4)+(BN1044+BP1044)*Cadeirante/30*FR$4+(BM1041+BM1042+BM1043+BO1041+BO1042+BO1043)*Percapita/30*FR$4)+IF(BM1044+BO1044&gt;=11,Fixo/30*FR$4+(BM1044+BO1044-10)*Crechee/30*FR$4,0),IF(C1041=2,IF(BN1041+BN1042+BN1043+BN1044+BP1041+BP1042+BP1043+BP1044=1,Cadeirante/30*FR$4,IF(BN1041+BN1042+BN1043+BN1044+BP1041+BP1042+BP1043+BP1044=2,Fixo/30*FR$4,IF(BN1041+BN1042+BN1043+BN1044+BP1041+BP1042+BP1043+BP1044&gt;2,Fixo/30*FR$4+(BN1041+BN1042+BN1043+BN1044+BP1041+BP1042+BP1043+BP1044-2)*Cadeirante/30*FR$4)))+(BM1041+BM1042+BM1043+BO1041+BO1042+BO1043)*Percapita/30*FR$4+(BM1044+BO1044)*Crechee/30*FR$4,IF(C1041=1,IF(BM1041+BM1042+BM1043+BN1041+BN1042+BN1043+BO1041+BO1042+BO1043+BP1041+BP1042+BP1043&lt;=15,(BM1041+BM1042+BM1043+BO1041+BO1042+BO1043)*Percapita/30*FR$4,IF(BM1041+BM1042+BM1043+BN1041+BN1042+BN1043+BO1041+BO1042+BO1043+BP1041+BP1042+BP1043&gt;=16,Fixo/30*FR$4+(BM1041+BM1042+BM1043+BN1041+BN1042+BN1043+BO1041+BO1042+BO1043+BP1041+BP1042-16)*Percapita/30*FR$4))))))</f>
        <v>0</v>
      </c>
      <c r="FS1041" s="177">
        <f>IF(C1041=4,SUM(BQ1041+BQ1042+BQ1043+BS1041+BS1042+BS1043)*Percapita/30*FS$4+(BR1041+BR1042+BR1043+BT1041+BT1042+BT1043)*Cadeirante/30*FS$4,IF(C1041=3,IF(BQ1044+BS1044=10,Fixo/30*FS$4+(BQ1041+BQ1042+BQ1043+BS1041+BS1042+BS1043)*Percapita/30*FS$4+(BR1044+BT1044)*Cadeirante/30*FS$4,IF(BQ1044+BS1044&lt;=9,(BQ1044+BS1044)*Crechee/30*FS$4)+(BR1044+BT1044)*Cadeirante/30*FS$4+(BQ1041+BQ1042+BQ1043+BS1041+BS1042+BS1043)*Percapita/30*FS$4)+IF(BQ1044+BS1044&gt;=11,Fixo/30*FS$4+(BQ1044+BS1044-10)*Crechee/30*FS$4,0),IF(C1041=2,IF(BR1041+BR1042+BR1043+BR1044+BT1041+BT1042+BT1043+BT1044=1,Cadeirante/30*FS$4,IF(BR1041+BR1042+BR1043+BR1044+BT1041+BT1042+BT1043+BT1044=2,Fixo/30*FS$4,IF(BR1041+BR1042+BR1043+BR1044+BT1041+BT1042+BT1043+BT1044&gt;2,Fixo/30*FS$4+(BR1041+BR1042+BR1043+BR1044+BT1041+BT1042+BT1043+BT1044-2)*Cadeirante/30*FS$4)))+(BQ1041+BQ1042+BQ1043+BS1041+BS1042+BS1043)*Percapita/30*FS$4+(BQ1044+BS1044)*Crechee/30*FS$4,IF(C1041=1,IF(BQ1041+BQ1042+BQ1043+BR1041+BR1042+BR1043+BS1041+BS1042+BS1043+BT1041+BT1042+BT1043&lt;=15,(BQ1041+BQ1042+BQ1043+BS1041+BS1042+BS1043)*Percapita/30*FS$4,IF(BQ1041+BQ1042+BQ1043+BR1041+BR1042+BR1043+BS1041+BS1042+BS1043+BT1041+BT1042+BT1043&gt;=16,Fixo/30*FS$4+(BQ1041+BQ1042+BQ1043+BR1041+BR1042+BR1043+BS1041+BS1042+BS1043+BT1041+BT1042-16)*Percapita/30*FS$4))))))</f>
        <v>0</v>
      </c>
      <c r="FT1041" s="177">
        <f>IF(C1041=4,SUM(BU1041+BU1042+BU1043+BW1041+BW1042+BW1043)*Percapita/30*FT$4+(BV1041+BV1042+BV1043+BX1041+BX1042+BX1043)*Cadeirante/30*FT$4,IF(C1041=3,IF(BU1044+BW1044=10,Fixo/30*FT$4+(BU1041+BU1042+BU1043+BW1041+BW1042+BW1043)*Percapita/30*FT$4+(BV1044+BX1044)*Cadeirante/30*FT$4,IF(BU1044+BW1044&lt;=9,(BU1044+BW1044)*Crechee/30*FT$4)+(BV1044+BX1044)*Cadeirante/30*FT$4+(BU1041+BU1042+BU1043+BW1041+BW1042+BW1043)*Percapita/30*FT$4)+IF(BU1044+BW1044&gt;=11,Fixo/30*FT$4+(BU1044+BW1044-10)*Crechee/30*FT$4,0),IF(C1041=2,IF(BV1041+BV1042+BV1043+BV1044+BX1041+BX1042+BX1043+BX1044=1,Cadeirante/30*FT$4,IF(BV1041+BV1042+BV1043+BV1044+BX1041+BX1042+BX1043+BX1044=2,Fixo/30*FT$4,IF(BV1041+BV1042+BV1043+BV1044+BX1041+BX1042+BX1043+BX1044&gt;2,Fixo/30*FT$4+(BV1041+BV1042+BV1043+BV1044+BX1041+BX1042+BX1043+BX1044-2)*Cadeirante/30*FT$4)))+(BU1041+BU1042+BU1043+BW1041+BW1042+BW1043)*Percapita/30*FT$4+(BU1044+BW1044)*Crechee/30*FT$4,IF(C1041=1,IF(BU1041+BU1042+BU1043+BV1041+BV1042+BV1043+BW1041+BW1042+BW1043+BX1041+BX1042+BX1043&lt;=15,(BU1041+BU1042+BU1043+BW1041+BW1042+BW1043)*Percapita/30*FT$4,IF(BU1041+BU1042+BU1043+BV1041+BV1042+BV1043+BW1041+BW1042+BW1043+BX1041+BX1042+BX1043&gt;=16,Fixo/30*FT$4+(BU1041+BU1042+BU1043+BV1041+BV1042+BV1043+BW1041+BW1042+BW1043+BX1041+BX1042-16)*Percapita/30*FT$4))))))</f>
        <v>0</v>
      </c>
      <c r="FU1041" s="177">
        <f>IF(C1041=4,SUM(BY1041+BY1042+BY1043+CA1041+CA1042+CA1043)*Percapita/30*FU$4+(BZ1041+BZ1042+BZ1043+CB1041+CB1042+CB1043)*Cadeirante/30*FU$4,IF(C1041=3,IF(BY1044+CA1044=10,Fixo/30*FU$4+(BY1041+BY1042+BY1043+CA1041+CA1042+CA1043)*Percapita/30*FU$4+(BZ1044+CB1044)*Cadeirante/30*FU$4,IF(BY1044+CA1044&lt;=9,(BY1044+CA1044)*Crechee/30*FU$4)+(BZ1044+CB1044)*Cadeirante/30*FU$4+(BY1041+BY1042+BY1043+CA1041+CA1042+CA1043)*Percapita/30*FU$4)+IF(BY1044+CA1044&gt;=11,Fixo/30*FU$4+(BY1044+CA1044-10)*Crechee/30*FU$4,0),IF(C1041=2,IF(BZ1041+BZ1042+BZ1043+BZ1044+CB1041+CB1042+CB1043+CB1044=1,Cadeirante/30*FU$4,IF(BZ1041+BZ1042+BZ1043+BZ1044+CB1041+CB1042+CB1043+CB1044=2,Fixo/30*FU$4,IF(BZ1041+BZ1042+BZ1043+BZ1044+CB1041+CB1042+CB1043+CB1044&gt;2,Fixo/30*FU$4+(BZ1041+BZ1042+BZ1043+BZ1044+CB1041+CB1042+CB1043+CB1044-2)*Cadeirante/30*FU$4)))+(BY1041+BY1042+BY1043+CA1041+CA1042+CA1043)*Percapita/30*FU$4+(BY1044+CA1044)*Crechee/30*FU$4,IF(C1041=1,IF(BY1041+BY1042+BY1043+BZ1041+BZ1042+BZ1043+CA1041+CA1042+CA1043+CB1041+CB1042+CB1043&lt;=15,(BY1041+BY1042+BY1043+CA1041+CA1042+CA1043)*Percapita/30*FU$4,IF(BY1041+BY1042+BY1043+BZ1041+BZ1042+BZ1043+CA1041+CA1042+CA1043+CB1041+CB1042+CB1043&gt;=16,Fixo/30*FU$4+(BY1041+BY1042+BY1043+BZ1041+BZ1042+BZ1043+CA1041+CA1042+CA1043+CB1041+CB1042-16)*Percapita/30*FU$4))))))</f>
        <v>0</v>
      </c>
      <c r="FV1041" s="177">
        <f>IF(C1041=4,SUM(CC1041+CC1042+CC1043+CE1041+CE1042+CE1043)*Percapita/30*FV$4+(CD1041+CD1042+CD1043+CF1041+CF1042+CF1043)*Cadeirante/30*FV$4,IF(C1041=3,IF(CC1044+CE1044=10,Fixo/30*FV$4+(CC1041+CC1042+CC1043+CE1041+CE1042+CE1043)*Percapita/30*FV$4+(CD1044+CF1044)*Cadeirante/30*FV$4,IF(CC1044+CE1044&lt;=9,(CC1044+CE1044)*Crechee/30*FV$4)+(CD1044+CF1044)*Cadeirante/30*FV$4+(CC1041+CC1042+CC1043+CE1041+CE1042+CE1043)*Percapita/30*FV$4)+IF(CC1044+CE1044&gt;=11,Fixo/30*FV$4+(CC1044+CE1044-10)*Crechee/30*FV$4,0),IF(C1041=2,IF(CD1041+CD1042+CD1043+CD1044+CF1041+CF1042+CF1043+CF1044=1,Cadeirante/30*FV$4,IF(CD1041+CD1042+CD1043+CD1044+CF1041+CF1042+CF1043+CF1044=2,Fixo/30*FV$4,IF(CD1041+CD1042+CD1043+CD1044+CF1041+CF1042+CF1043+CF1044&gt;2,Fixo/30*FV$4+(CD1041+CD1042+CD1043+CD1044+CF1041+CF1042+CF1043+CF1044-2)*Cadeirante/30*FV$4)))+(CC1041+CC1042+CC1043+CE1041+CE1042+CE1043)*Percapita/30*FV$4+(CC1044+CE1044)*Crechee/30*FV$4,IF(C1041=1,IF(CC1041+CC1042+CC1043+CD1041+CD1042+CD1043+CE1041+CE1042+CE1043+CF1041+CF1042+CF1043&lt;=15,(CC1041+CC1042+CC1043+CE1041+CE1042+CE1043)*Percapita/30*FV$4,IF(CC1041+CC1042+CC1043+CD1041+CD1042+CD1043+CE1041+CE1042+CE1043+CF1041+CF1042+CF1043&gt;=16,Fixo/30*FV$4+(CC1041+CC1042+CC1043+CD1041+CD1042+CD1043+CE1041+CE1042+CE1043+CF1041+CF1042-16)*Percapita/30*FV$4))))))</f>
        <v>0</v>
      </c>
      <c r="FW1041" s="177">
        <f>IF(C1041=4,SUM(CG1041+CG1042+CG1043+CI1041+CI1042+CI1043)*Percapita/30*FW$4+(CH1041+CH1042+CH1043+CJ1041+CJ1042+CJ1043)*Cadeirante/30*FW$4,IF(C1041=3,IF(CG1044+CI1044=10,Fixo/30*FW$4+(CG1041+CG1042+CG1043+CI1041+CI1042+CI1043)*Percapita/30*FW$4+(CH1044+CJ1044)*Cadeirante/30*FW$4,IF(CG1044+CI1044&lt;=9,(CG1044+CI1044)*Crechee/30*FW$4)+(CH1044+CJ1044)*Cadeirante/30*FW$4+(CG1041+CG1042+CG1043+CI1041+CI1042+CI1043)*Percapita/30*FW$4)+IF(CG1044+CI1044&gt;=11,Fixo/30*FW$4+(CG1044+CI1044-10)*Crechee/30*FW$4,0),IF(C1041=2,IF(CH1041+CH1042+CH1043+CH1044+CJ1041+CJ1042+CJ1043+CJ1044=1,Cadeirante/30*FW$4,IF(CH1041+CH1042+CH1043+CH1044+CJ1041+CJ1042+CJ1043+CJ1044=2,Fixo/30*FW$4,IF(CH1041+CH1042+CH1043+CH1044+CJ1041+CJ1042+CJ1043+CJ1044&gt;2,Fixo/30*FW$4+(CH1041+CH1042+CH1043+CH1044+CJ1041+CJ1042+CJ1043+CJ1044-2)*Cadeirante/30*FW$4)))+(CG1041+CG1042+CG1043+CI1041+CI1042+CI1043)*Percapita/30*FW$4+(CG1044+CI1044)*Crechee/30*FW$4,IF(C1041=1,IF(CG1041+CG1042+CG1043+CH1041+CH1042+CH1043+CI1041+CI1042+CI1043+CJ1041+CJ1042+CJ1043&lt;=15,(CG1041+CG1042+CG1043+CI1041+CI1042+CI1043)*Percapita/30*FW$4,IF(CG1041+CG1042+CG1043+CH1041+CH1042+CH1043+CI1041+CI1042+CI1043+CJ1041+CJ1042+CJ1043&gt;=16,Fixo/30*FW$4+(CG1041+CG1042+CG1043+CH1041+CH1042+CH1043+CI1041+CI1042+CI1043+CJ1041+CJ1042-16)*Percapita/30*FW$4))))))</f>
        <v>0</v>
      </c>
      <c r="FX1041" s="177">
        <f>IF(C1041=4,SUM(CK1041+CK1042+CK1043+CM1041+CM1042+CM1043)*Percapita/30*FX$4+(CL1041+CL1042+CL1043+CN1041+CN1042+CN1043)*Cadeirante/30*FX$4,IF(C1041=3,IF(CK1044+CM1044=10,Fixo/30*FX$4+(CK1041+CK1042+CK1043+CM1041+CM1042+CM1043)*Percapita/30*FX$4+(CL1044+CN1044)*Cadeirante/30*FX$4,IF(CK1044+CM1044&lt;=9,(CK1044+CM1044)*Crechee/30*FX$4)+(CL1044+CN1044)*Cadeirante/30*FX$4+(CK1041+CK1042+CK1043+CM1041+CM1042+CM1043)*Percapita/30*FX$4)+IF(CK1044+CM1044&gt;=11,Fixo/30*FX$4+(CK1044+CM1044-10)*Crechee/30*FX$4,0),IF(C1041=2,IF(CL1041+CL1042+CL1043+CL1044+CN1041+CN1042+CN1043+CN1044=1,Cadeirante/30*FX$4,IF(CL1041+CL1042+CL1043+CL1044+CN1041+CN1042+CN1043+CN1044=2,Fixo/30*FX$4,IF(CL1041+CL1042+CL1043+CL1044+CN1041+CN1042+CN1043+CN1044&gt;2,Fixo/30*FX$4+(CL1041+CL1042+CL1043+CL1044+CN1041+CN1042+CN1043+CN1044-2)*Cadeirante/30*FX$4)))+(CK1041+CK1042+CK1043+CM1041+CM1042+CM1043)*Percapita/30*FX$4+(CK1044+CM1044)*Crechee/30*FX$4,IF(C1041=1,IF(CK1041+CK1042+CK1043+CL1041+CL1042+CL1043+CM1041+CM1042+CM1043+CN1041+CN1042+CN1043&lt;=15,(CK1041+CK1042+CK1043+CM1041+CM1042+CM1043)*Percapita/30*FX$4,IF(CK1041+CK1042+CK1043+CL1041+CL1042+CL1043+CM1041+CM1042+CM1043+CN1041+CN1042+CN1043&gt;=16,Fixo/30*FX$4+(CK1041+CK1042+CK1043+CL1041+CL1042+CL1043+CM1041+CM1042+CM1043+CN1041+CN1042-16)*Percapita/30*FX$4))))))</f>
        <v>0</v>
      </c>
      <c r="FY1041" s="177">
        <f>IF(C1041=4,SUM(CO1041+CO1042+CO1043+CQ1041+CQ1042+CQ1043)*Percapita/30*FY$4+(CP1041+CP1042+CP1043+CR1041+CR1042+CR1043)*Cadeirante/30*FY$4,IF(C1041=3,IF(CO1044+CQ1044=10,Fixo/30*FY$4+(CO1041+CO1042+CO1043+CQ1041+CQ1042+CQ1043)*Percapita/30*FY$4+(CP1044+CR1044)*Cadeirante/30*FY$4,IF(CO1044+CQ1044&lt;=9,(CO1044+CQ1044)*Crechee/30*FY$4)+(CP1044+CR1044)*Cadeirante/30*FY$4+(CO1041+CO1042+CO1043+CQ1041+CQ1042+CQ1043)*Percapita/30*FY$4)+IF(CO1044+CQ1044&gt;=11,Fixo/30*FY$4+(CO1044+CQ1044-10)*Crechee/30*FY$4,0),IF(C1041=2,IF(CP1041+CP1042+CP1043+CP1044+CR1041+CR1042+CR1043+CR1044=1,Cadeirante/30*FY$4,IF(CP1041+CP1042+CP1043+CP1044+CR1041+CR1042+CR1043+CR1044=2,Fixo/30*FY$4,IF(CP1041+CP1042+CP1043+CP1044+CR1041+CR1042+CR1043+CR1044&gt;2,Fixo/30*FY$4+(CP1041+CP1042+CP1043+CP1044+CR1041+CR1042+CR1043+CR1044-2)*Cadeirante/30*FY$4)))+(CO1041+CO1042+CO1043+CQ1041+CQ1042+CQ1043)*Percapita/30*FY$4+(CO1044+CQ1044)*Crechee/30*FY$4,IF(C1041=1,IF(CO1041+CO1042+CO1043+CP1041+CP1042+CP1043+CQ1041+CQ1042+CQ1043+CR1041+CR1042+CR1043&lt;=15,(CO1041+CO1042+CO1043+CQ1041+CQ1042+CQ1043)*Percapita/30*FY$4,IF(CO1041+CO1042+CO1043+CP1041+CP1042+CP1043+CQ1041+CQ1042+CQ1043+CR1041+CR1042+CR1043&gt;=16,Fixo/30*FY$4+(CO1041+CO1042+CO1043+CP1041+CP1042+CP1043+CQ1041+CQ1042+CQ1043+CR1041+CR1042-16)*Percapita/30*FY$4))))))</f>
        <v>0</v>
      </c>
      <c r="FZ1041" s="177">
        <f>IF(C1041=4,SUM(CS1041+CS1042+CS1043+CU1041+CU1042+CU1043)*Percapita/30*FZ$4+(CT1041+CT1042+CT1043+CV1041+CV1042+CV1043)*Cadeirante/30*FZ$4,IF(C1041=3,IF(CS1044+CU1044=10,Fixo/30*FZ$4+(CS1041+CS1042+CS1043+CU1041+CU1042+CU1043)*Percapita/30*FZ$4+(CT1044+CV1044)*Cadeirante/30*FZ$4,IF(CS1044+CU1044&lt;=9,(CS1044+CU1044)*Crechee/30*FZ$4)+(CT1044+CV1044)*Cadeirante/30*FZ$4+(CS1041+CS1042+CS1043+CU1041+CU1042+CU1043)*Percapita/30*FZ$4)+IF(CS1044+CU1044&gt;=11,Fixo/30*FZ$4+(CS1044+CU1044-10)*Crechee/30*FZ$4,0),IF(C1041=2,IF(CT1041+CT1042+CT1043+CT1044+CV1041+CV1042+CV1043+CV1044=1,Cadeirante/30*FZ$4,IF(CT1041+CT1042+CT1043+CT1044+CV1041+CV1042+CV1043+CV1044=2,Fixo/30*FZ$4,IF(CT1041+CT1042+CT1043+CT1044+CV1041+CV1042+CV1043+CV1044&gt;2,Fixo/30*FZ$4+(CT1041+CT1042+CT1043+CT1044+CV1041+CV1042+CV1043+CV1044-2)*Cadeirante/30*FZ$4)))+(CS1041+CS1042+CS1043+CU1041+CU1042+CU1043)*Percapita/30*FZ$4+(CS1044+CU1044)*Crechee/30*FZ$4,IF(C1041=1,IF(CS1041+CS1042+CS1043+CT1041+CT1042+CT1043+CU1041+CU1042+CU1043+CV1041+CV1042+CV1043&lt;=15,(CS1041+CS1042+CS1043+CU1041+CU1042+CU1043)*Percapita/30*FZ$4,IF(CS1041+CS1042+CS1043+CT1041+CT1042+CT1043+CU1041+CU1042+CU1043+CV1041+CV1042+CV1043&gt;=16,Fixo/30*FZ$4+(CS1041+CS1042+CS1043+CT1041+CT1042+CT1043+CU1041+CU1042+CU1043+CV1041+CV1042-16)*Percapita/30*FZ$4))))))</f>
        <v>0</v>
      </c>
      <c r="GA1041" s="177">
        <f>IF(C1041=4,SUM(CW1041+CW1042+CW1043+CY1041+CY1042+CY1043)*Percapita/30*GA$4+(CX1041+CX1042+CX1043+CZ1041+CZ1042+CZ1043)*Cadeirante/30*GA$4,IF(C1041=3,IF(CW1044+CY1044=10,Fixo/30*GA$4+(CW1041+CW1042+CW1043+CY1041+CY1042+CY1043)*Percapita/30*GA$4+(CX1044+CZ1044)*Cadeirante/30*GA$4,IF(CW1044+CY1044&lt;=9,(CW1044+CY1044)*Crechee/30*GA$4)+(CX1044+CZ1044)*Cadeirante/30*GA$4+(CW1041+CW1042+CW1043+CY1041+CY1042+CY1043)*Percapita/30*GA$4)+IF(CW1044+CY1044&gt;=11,Fixo/30*GA$4+(CW1044+CY1044-10)*Crechee/30*GA$4,0),IF(C1041=2,IF(CX1041+CX1042+CX1043+CX1044+CZ1041+CZ1042+CZ1043+CZ1044=1,Cadeirante/30*GA$4,IF(CX1041+CX1042+CX1043+CX1044+CZ1041+CZ1042+CZ1043+CZ1044=2,Fixo/30*GA$4,IF(CX1041+CX1042+CX1043+CX1044+CZ1041+CZ1042+CZ1043+CZ1044&gt;2,Fixo/30*GA$4+(CX1041+CX1042+CX1043+CX1044+CZ1041+CZ1042+CZ1043+CZ1044-2)*Cadeirante/30*GA$4)))+(CW1041+CW1042+CW1043+CY1041+CY1042+CY1043)*Percapita/30*GA$4+(CW1044+CY1044)*Crechee/30*GA$4,IF(C1041=1,IF(CW1041+CW1042+CW1043+CX1041+CX1042+CX1043+CY1041+CY1042+CY1043+CZ1041+CZ1042+CZ1043&lt;=15,(CW1041+CW1042+CW1043+CY1041+CY1042+CY1043)*Percapita/30*GA$4,IF(CW1041+CW1042+CW1043+CX1041+CX1042+CX1043+CY1041+CY1042+CY1043+CZ1041+CZ1042+CZ1043&gt;=16,Fixo/30*GA$4+(CW1041+CW1042+CW1043+CX1041+CX1042+CX1043+CY1041+CY1042+CY1043+CZ1041+CZ1042-16)*Percapita/30*GA$4))))))</f>
        <v>0</v>
      </c>
      <c r="GB1041" s="177">
        <f>IF(C1041=4,SUM(DA1041+DA1042+DA1043+DC1041+DC1042+DC1043)*Percapita/30*GB$4+(DB1041+DB1042+DB1043+DD1041+DD1042+DD1043)*Cadeirante/30*GB$4,IF(C1041=3,IF(DA1044+DC1044=10,Fixo/30*GB$4+(DA1041+DA1042+DA1043+DC1041+DC1042+DC1043)*Percapita/30*GB$4+(DB1044+DD1044)*Cadeirante/30*GB$4,IF(DA1044+DC1044&lt;=9,(DA1044+DC1044)*Crechee/30*GB$4)+(DB1044+DD1044)*Cadeirante/30*GB$4+(DA1041+DA1042+DA1043+DC1041+DC1042+DC1043)*Percapita/30*GB$4)+IF(DA1044+DC1044&gt;=11,Fixo/30*GB$4+(DA1044+DC1044-10)*Crechee/30*GB$4,0),IF(C1041=2,IF(DB1041+DB1042+DB1043+DB1044+DD1041+DD1042+DD1043+DD1044=1,Cadeirante/30*GB$4,IF(DB1041+DB1042+DB1043+DB1044+DD1041+DD1042+DD1043+DD1044=2,Fixo/30*GB$4,IF(DB1041+DB1042+DB1043+DB1044+DD1041+DD1042+DD1043+DD1044&gt;2,Fixo/30*GB$4+(DB1041+DB1042+DB1043+DB1044+DD1041+DD1042+DD1043+DD1044-2)*Cadeirante/30*GB$4)))+(DA1041+DA1042+DA1043+DC1041+DC1042+DC1043)*Percapita/30*GB$4+(DA1044+DC1044)*Crechee/30*GB$4,IF(C1041=1,IF(DA1041+DA1042+DA1043+DB1041+DB1042+DB1043+DC1041+DC1042+DC1043+DD1041+DD1042+DD1043&lt;=15,(DA1041+DA1042+DA1043+DC1041+DC1042+DC1043)*Percapita/30*GB$4,IF(DA1041+DA1042+DA1043+DB1041+DB1042+DB1043+DC1041+DC1042+DC1043+DD1041+DD1042+DD1043&gt;=16,Fixo/30*GB$4+(DA1041+DA1042+DA1043+DB1041+DB1042+DB1043+DC1041+DC1042+DC1043+DD1041+DD1042-16)*Percapita/30*GB$4))))))</f>
        <v>0</v>
      </c>
      <c r="GC1041" s="177">
        <f>IF(C1041=4,SUM(DE1041+DE1042+DE1043+DG1041+DG1042+DG1043)*Percapita/30*GC$4+(DF1041+DF1042+DF1043+DH1041+DH1042+DH1043)*Cadeirante/30*GC$4,IF(C1041=3,IF(DE1044+DG1044=10,Fixo/30*GC$4+(DE1041+DE1042+DE1043+DG1041+DG1042+DG1043)*Percapita/30*GC$4+(DF1044+DH1044)*Cadeirante/30*GC$4,IF(DE1044+DG1044&lt;=9,(DE1044+DG1044)*Crechee/30*GC$4)+(DF1044+DH1044)*Cadeirante/30*GC$4+(DE1041+DE1042+DE1043+DG1041+DG1042+DG1043)*Percapita/30*GC$4)+IF(DE1044+DG1044&gt;=11,Fixo/30*GC$4+(DE1044+DG1044-10)*Crechee/30*GC$4,0),IF(C1041=2,IF(DF1041+DF1042+DF1043+DF1044+DH1041+DH1042+DH1043+DH1044=1,Cadeirante/30*GC$4,IF(DF1041+DF1042+DF1043+DF1044+DH1041+DH1042+DH1043+DH1044=2,Fixo/30*GC$4,IF(DF1041+DF1042+DF1043+DF1044+DH1041+DH1042+DH1043+DH1044&gt;2,Fixo/30*GC$4+(DF1041+DF1042+DF1043+DF1044+DH1041+DH1042+DH1043+DH1044-2)*Cadeirante/30*GC$4)))+(DE1041+DE1042+DE1043+DG1041+DG1042+DG1043)*Percapita/30*GC$4+(DE1044+DG1044)*Crechee/30*GC$4,IF(C1041=1,IF(DE1041+DE1042+DE1043+DF1041+DF1042+DF1043+DG1041+DG1042+DG1043+DH1041+DH1042+DH1043&lt;=15,(DE1041+DE1042+DE1043+DG1041+DG1042+DG1043)*Percapita/30*GC$4,IF(DE1041+DE1042+DE1043+DF1041+DF1042+DF1043+DG1041+DG1042+DG1043+DH1041+DH1042+DH1043&gt;=16,Fixo/30*GC$4+(DE1041+DE1042+DE1043+DF1041+DF1042+DF1043+DG1041+DG1042+DG1043+DH1041+DH1042-16)*Percapita/30*GC$4))))))</f>
        <v>0</v>
      </c>
      <c r="GD1041" s="177">
        <f>IF(C1041=4,SUM(DI1041+DI1042+DI1043+DK1041+DK1042+DK1043)*Percapita/30*GD$4+(DJ1041+DJ1042+DJ1043+DL1041+DL1042+DL1043)*Cadeirante/30*GD$4,IF(C1041=3,IF(DI1044+DK1044=10,Fixo/30*GD$4+(DI1041+DI1042+DI1043+DK1041+DK1042+DK1043)*Percapita/30*GD$4+(DJ1044+DL1044)*Cadeirante/30*GD$4,IF(DI1044+DK1044&lt;=9,(DI1044+DK1044)*Crechee/30*GD$4)+(DJ1044+DL1044)*Cadeirante/30*GD$4+(DI1041+DI1042+DI1043+DK1041+DK1042+DK1043)*Percapita/30*GD$4)+IF(DI1044+DK1044&gt;=11,Fixo/30*GD$4+(DI1044+DK1044-10)*Crechee/30*GD$4,0),IF(C1041=2,IF(DJ1041+DJ1042+DJ1043+DJ1044+DL1041+DL1042+DL1043+DL1044=1,Cadeirante/30*GD$4,IF(DJ1041+DJ1042+DJ1043+DJ1044+DL1041+DL1042+DL1043+DL1044=2,Fixo/30*GD$4,IF(DJ1041+DJ1042+DJ1043+DJ1044+DL1041+DL1042+DL1043+DL1044&gt;2,Fixo/30*GD$4+(DJ1041+DJ1042+DJ1043+DJ1044+DL1041+DL1042+DL1043+DL1044-2)*Cadeirante/30*GD$4)))+(DI1041+DI1042+DI1043+DK1041+DK1042+DK1043)*Percapita/30*GD$4+(DI1044+DK1044)*Crechee/30*GD$4,IF(C1041=1,IF(DI1041+DI1042+DI1043+DJ1041+DJ1042+DJ1043+DK1041+DK1042+DK1043+DL1041+DL1042+DL1043&lt;=15,(DI1041+DI1042+DI1043+DK1041+DK1042+DK1043)*Percapita/30*GD$4,IF(DI1041+DI1042+DI1043+DJ1041+DJ1042+DJ1043+DK1041+DK1042+DK1043+DL1041+DL1042+DL1043&gt;=16,Fixo/30*GD$4+(DI1041+DI1042+DI1043+DJ1041+DJ1042+DJ1043+DK1041+DK1042+DK1043+DL1041+DL1042-16)*Percapita/30*GD$4))))))</f>
        <v>0</v>
      </c>
      <c r="GE1041" s="177">
        <f>IF(C1041=4,SUM(DM1041+DM1042+DM1043+DO1041+DO1042+DO1043)*Percapita/30*GE$4+(DN1041+DN1042+DN1043+DP1041+DP1042+DP1043)*Cadeirante/30*GE$4,IF(C1041=3,IF(DM1044+DO1044=10,Fixo/30*GE$4+(DM1041+DM1042+DM1043+DO1041+DO1042+DO1043)*Percapita/30*GE$4+(DN1044+DP1044)*Cadeirante/30*GE$4,IF(DM1044+DO1044&lt;=9,(DM1044+DO1044)*Crechee/30*GE$4)+(DN1044+DP1044)*Cadeirante/30*GE$4+(DM1041+DM1042+DM1043+DO1041+DO1042+DO1043)*Percapita/30*GE$4)+IF(DM1044+DO1044&gt;=11,Fixo/30*GE$4+(DM1044+DO1044-10)*Crechee/30*GE$4,0),IF(C1041=2,IF(DN1041+DN1042+DN1043+DN1044+DP1041+DP1042+DP1043+DP1044=1,Cadeirante/30*GE$4,IF(DN1041+DN1042+DN1043+DN1044+DP1041+DP1042+DP1043+DP1044=2,Fixo/30*GE$4,IF(DN1041+DN1042+DN1043+DN1044+DP1041+DP1042+DP1043+DP1044&gt;2,Fixo/30*GE$4+(DN1041+DN1042+DN1043+DN1044+DP1041+DP1042+DP1043+DP1044-2)*Cadeirante/30*GE$4)))+(DM1041+DM1042+DM1043+DO1041+DO1042+DO1043)*Percapita/30*GE$4+(DM1044+DO1044)*Crechee/30*GE$4,IF(C1041=1,IF(DM1041+DM1042+DM1043+DN1041+DN1042+DN1043+DO1041+DO1042+DO1043+DP1041+DP1042+DP1043&lt;=15,(DM1041+DM1042+DM1043+DO1041+DO1042+DO1043)*Percapita/30*GE$4,IF(DM1041+DM1042+DM1043+DN1041+DN1042+DN1043+DO1041+DO1042+DO1043+DP1041+DP1042+DP1043&gt;=16,Fixo/30*GE$4+(DM1041+DM1042+DM1043+DN1041+DN1042+DN1043+DO1041+DO1042+DO1043+DP1041+DP1042-16)*Percapita/30*GE$4))))))</f>
        <v>0</v>
      </c>
      <c r="GF1041" s="177">
        <f>IF(C1041=4,SUM(DQ1041+DQ1042+DQ1043+DS1041+DS1042+DS1043)*Percapita/30*GF$4+(DR1041+DR1042+DR1043+DT1041+DT1042+DT1043)*Cadeirante/30*GF$4,IF(C1041=3,IF(DQ1044+DS1044=10,Fixo/30*GF$4+(DQ1041+DQ1042+DQ1043+DS1041+DS1042+DS1043)*Percapita/30*GF$4+(DR1044+DT1044)*Cadeirante/30*GF$4,IF(DQ1044+DS1044&lt;=9,(DQ1044+DS1044)*Crechee/30*GF$4)+(DR1044+DT1044)*Cadeirante/30*GF$4+(DQ1041+DQ1042+DQ1043+DS1041+DS1042+DS1043)*Percapita/30*GF$4)+IF(DQ1044+DS1044&gt;=11,Fixo/30*GF$4+(DQ1044+DS1044-10)*Crechee/30*GF$4,0),IF(C1041=2,IF(DR1041+DR1042+DR1043+DR1044+DT1041+DT1042+DT1043+DT1044=1,Cadeirante/30*GF$4,IF(DR1041+DR1042+DR1043+DR1044+DT1041+DT1042+DT1043+DT1044=2,Fixo/30*GF$4,IF(DR1041+DR1042+DR1043+DR1044+DT1041+DT1042+DT1043+DT1044&gt;2,Fixo/30*GF$4+(DR1041+DR1042+DR1043+DR1044+DT1041+DT1042+DT1043+DT1044-2)*Cadeirante/30*GF$4)))+(DQ1041+DQ1042+DQ1043+DS1041+DS1042+DS1043)*Percapita/30*GF$4+(DQ1044+DS1044)*Crechee/30*GF$4,IF(C1041=1,IF(DQ1041+DQ1042+DQ1043+DR1041+DR1042+DR1043+DS1041+DS1042+DS1043+DT1041+DT1042+DT1043&lt;=15,(DQ1041+DQ1042+DQ1043+DS1041+DS1042+DS1043)*Percapita/30*GF$4,IF(DQ1041+DQ1042+DQ1043+DR1041+DR1042+DR1043+DS1041+DS1042+DS1043+DT1041+DT1042+DT1043&gt;=16,Fixo/30*GF$4+(DQ1041+DQ1042+DQ1043+DR1041+DR1042+DR1043+DS1041+DS1042+DS1043+DT1041+DT1042-16)*Percapita/30*GF$4))))))</f>
        <v>0</v>
      </c>
      <c r="GG1041" s="177">
        <f>IF(C1041=4,SUM(DU1041+DU1042+DU1043+DW1041+DW1042+DW1043)*Percapita/30*GG$4+(DV1041+DV1042+DV1043+DX1041+DX1042+DX1043)*Cadeirante/30*GG$4,IF(C1041=3,IF(DU1044+DW1044=10,Fixo/30*GG$4+(DU1041+DU1042+DU1043+DW1041+DW1042+DW1043)*Percapita/30*GG$4+(DV1044+DX1044)*Cadeirante/30*GG$4,IF(DU1044+DW1044&lt;=9,(DU1044+DW1044)*Crechee/30*GG$4)+(DV1044+DX1044)*Cadeirante/30*GG$4+(DU1041+DU1042+DU1043+DW1041+DW1042+DW1043)*Percapita/30*GG$4)+IF(DU1044+DW1044&gt;=11,Fixo/30*GG$4+(DU1044+DW1044-10)*Crechee/30*GG$4,0),IF(C1041=2,IF(DV1041+DV1042+DV1043+DV1044+DX1041+DX1042+DX1043+DX1044=1,Cadeirante/30*GG$4,IF(DV1041+DV1042+DV1043+DV1044+DX1041+DX1042+DX1043+DX1044=2,Fixo/30*GG$4,IF(DV1041+DV1042+DV1043+DV1044+DX1041+DX1042+DX1043+DX1044&gt;2,Fixo/30*GG$4+(DV1041+DV1042+DV1043+DV1044+DX1041+DX1042+DX1043+DX1044-2)*Cadeirante/30*GG$4)))+(DU1041+DU1042+DU1043+DW1041+DW1042+DW1043)*Percapita/30*GG$4+(DU1044+DW1044)*Crechee/30*GG$4,IF(C1041=1,IF(DU1041+DU1042+DU1043+DV1041+DV1042+DV1043+DW1041+DW1042+DW1043+DX1041+DX1042+DX1043&lt;=15,(DU1041+DU1042+DU1043+DW1041+DW1042+DW1043)*Percapita/30*GG$4,IF(DU1041+DU1042+DU1043+DV1041+DV1042+DV1043+DW1041+DW1042+DW1043+DX1041+DX1042+DX1043&gt;=16,Fixo/30*GG$4+(DU1041+DU1042+DU1043+DV1041+DV1042+DV1043+DW1041+DW1042+DW1043+DX1041+DX1042-16)*Percapita/30*GG$4))))))</f>
        <v>-77.046000000000006</v>
      </c>
      <c r="GH1041" s="177">
        <f>IF(C1041=4,SUM(DY1041+DY1042+DY1043+EA1041+EA1042+EA1043)*Percapita/30*GH$4+(DZ1041+DZ1042+DZ1043+EB1041+EB1042+EB1043)*Cadeirante/30*GH$4,IF(C1041=3,IF(DY1044+EA1044=10,Fixo/30*GH$4+(DY1041+DY1042+DY1043+EA1041+EA1042+EA1043)*Percapita/30*GH$4+(DZ1044+EB1044)*Cadeirante/30*GH$4,IF(DY1044+EA1044&lt;=9,(DY1044+EA1044)*Crechee/30*GH$4)+(DZ1044+EB1044)*Cadeirante/30*GH$4+(DY1041+DY1042+DY1043+EA1041+EA1042+EA1043)*Percapita/30*GH$4)+IF(DY1044+EA1044&gt;=11,Fixo/30*GH$4+(DY1044+EA1044-10)*Crechee/30*GH$4,0),IF(C1041=2,IF(DZ1041+DZ1042+DZ1043+DZ1044+EB1041+EB1042+EB1043+EB1044=1,Cadeirante/30*GH$4,IF(DZ1041+DZ1042+DZ1043+DZ1044+EB1041+EB1042+EB1043+EB1044=2,Fixo/30*GH$4,IF(DZ1041+DZ1042+DZ1043+DZ1044+EB1041+EB1042+EB1043+EB1044&gt;2,Fixo/30*GH$4+(DZ1041+DZ1042+DZ1043+DZ1044+EB1041+EB1042+EB1043+EB1044-2)*Cadeirante/30*GH$4)))+(DY1041+DY1042+DY1043+EA1041+EA1042+EA1043)*Percapita/30*GH$4+(DY1044+EA1044)*Crechee/30*GH$4,IF(C1041=1,IF(DY1041+DY1042+DY1043+DZ1041+DZ1042+DZ1043+EA1041+EA1042+EA1043+EB1041+EB1042+EB1043&lt;=15,(DY1041+DY1042+DY1043+EA1041+EA1042+EA1043)*Percapita/30*GH$4,IF(DY1041+DY1042+DY1043+DZ1041+DZ1042+DZ1043+EA1041+EA1042+EA1043+EB1041+EB1042+EB1043&gt;=16,Fixo/30*GH$4+(DY1041+DY1042+DY1043+DZ1041+DZ1042+DZ1043+EA1041+EA1042+EA1043+EB1041+EB1042-16)*Percapita/30*GH$4))))))</f>
        <v>0</v>
      </c>
      <c r="GI1041" s="177">
        <f>IF(C1041=4,SUM(EC1041+EC1042+EC1043+EE1041+EE1042+EE1043)*Percapita/30*GI$4+(ED1041+ED1042+ED1043+EF1041+EF1042+EF1043)*Cadeirante/30*GI$4,IF(C1041=3,IF(EC1044+EE1044=10,Fixo/30*GI$4+(EC1041+EC1042+EC1043+EE1041+EE1042+EE1043)*Percapita/30*GI$4+(ED1044+EF1044)*Cadeirante/30*GI$4,IF(EC1044+EE1044&lt;=9,(EC1044+EE1044)*Crechee/30*GI$4)+(ED1044+EF1044)*Cadeirante/30*GI$4+(EC1041+EC1042+EC1043+EE1041+EE1042+EE1043)*Percapita/30*GI$4)+IF(EC1044+EE1044&gt;=11,Fixo/30*GI$4+(EC1044+EE1044-10)*Crechee/30*GI$4,0),IF(C1041=2,IF(ED1041+ED1042+ED1043+ED1044+EF1041+EF1042+EF1043+EF1044=1,Cadeirante/30*GI$4,IF(ED1041+ED1042+ED1043+ED1044+EF1041+EF1042+EF1043+EF1044=2,Fixo/30*GI$4,IF(ED1041+ED1042+ED1043+ED1044+EF1041+EF1042+EF1043+EF1044&gt;2,Fixo/30*GI$4+(ED1041+ED1042+ED1043+ED1044+EF1041+EF1042+EF1043+EF1044-2)*Cadeirante/30*GI$4)))+(EC1041+EC1042+EC1043+EE1041+EE1042+EE1043)*Percapita/30*GI$4+(EC1044+EE1044)*Crechee/30*GI$4,IF(C1041=1,IF(EC1041+EC1042+EC1043+ED1041+ED1042+ED1043+EE1041+EE1042+EE1043+EF1041+EF1042+EF1043&lt;=15,(EC1041+EC1042+EC1043+EE1041+EE1042+EE1043)*Percapita/30*GI$4,IF(EC1041+EC1042+EC1043+ED1041+ED1042+ED1043+EE1041+EE1042+EE1043+EF1041+EF1042+EF1043&gt;=16,Fixo/30*GI$4+(EC1041+EC1042+EC1043+ED1041+ED1042+ED1043+EE1041+EE1042+EE1043+EF1041+EF1042-16)*Percapita/30*GI$4))))))</f>
        <v>12.841000000000001</v>
      </c>
      <c r="GJ1041" s="177">
        <f>IF(C1041=4,SUM(EG1041+EG1042+EG1043+EI1041+EI1042+EI1043)*Percapita/30*GJ$4+(EH1041+EH1042+EH1043+EJ1041+EJ1042+EJ1043)*Cadeirante/30*GJ$4,IF(C1041=3,IF(EG1044+EI1044=10,Fixo/30*GJ$4+(EG1041+EG1042+EG1043+EI1041+EI1042+EI1043)*Percapita/30*GJ$4+(EH1044+EJ1044)*Cadeirante/30*GJ$4,IF(EG1044+EI1044&lt;=9,(EG1044+EI1044)*Crechee/30*GJ$4)+(EH1044+EJ1044)*Cadeirante/30*GJ$4+(EG1041+EG1042+EG1043+EI1041+EI1042+EI1043)*Percapita/30*GJ$4)+IF(EG1044+EI1044&gt;=11,Fixo/30*GJ$4+(EG1044+EI1044-10)*Crechee/30*GJ$4,0),IF(C1041=2,IF(EH1041+EH1042+EH1043+EH1044+EJ1041+EJ1042+EJ1043+EJ1044=1,Cadeirante/30*GJ$4,IF(EH1041+EH1042+EH1043+EH1044+EJ1041+EJ1042+EJ1043+EJ1044=2,Fixo/30*GJ$4,IF(EH1041+EH1042+EH1043+EH1044+EJ1041+EJ1042+EJ1043+EJ1044&gt;2,Fixo/30*GJ$4+(EH1041+EH1042+EH1043+EH1044+EJ1041+EJ1042+EJ1043+EJ1044-2)*Cadeirante/30*GJ$4)))+(EG1041+EG1042+EG1043+EI1041+EI1042+EI1043)*Percapita/30*GJ$4+(EG1044+EI1044)*Crechee/30*GJ$4,IF(C1041=1,IF(EG1041+EG1042+EG1043+EH1041+EH1042+EH1043+EI1041+EI1042+EI1043+EJ1041+EJ1042+EJ1043&lt;=15,(EG1041+EG1042+EG1043+EI1041+EI1042+EI1043)*Percapita/30*GJ$4,IF(EG1041+EG1042+EG1043+EH1041+EH1042+EH1043+EI1041+EI1042+EI1043+EJ1041+EJ1042+EJ1043&gt;=16,Fixo/30*GJ$4+(EG1041+EG1042+EG1043+EH1041+EH1042+EH1043+EI1041+EI1042+EI1043+EJ1041+EJ1042-16)*Percapita/30*GJ$4))))))</f>
        <v>0</v>
      </c>
      <c r="GK1041" s="178"/>
      <c r="GL1041" s="103">
        <f t="shared" si="1182"/>
        <v>0</v>
      </c>
      <c r="GM1041" s="124"/>
      <c r="GN1041" s="104">
        <f>SUMIF(V1041:V1044,"&lt;0")*Cadeirante/30*GN$4+SUMIF(X1041:X1044,"&lt;0")*Cadeirante/30*GN$4</f>
        <v>0</v>
      </c>
      <c r="GO1041" s="104">
        <f>SUMIF(Z1041:Z1044,"&lt;0")*Cadeirante/30*GO$4+SUMIF(AB1041:AB1044,"&lt;0")*Cadeirante/30*GO$4</f>
        <v>0</v>
      </c>
      <c r="GP1041" s="104">
        <f>SUMIF(AD1041:AD1044,"&lt;0")*Cadeirante/30*GP$4+SUMIF(AF1041:AF1044,"&lt;0")*Cadeirante/30*GP$4</f>
        <v>0</v>
      </c>
      <c r="GQ1041" s="104">
        <f>SUMIF(AH1041:AH1044,"&lt;0")*Cadeirante/30*GQ$4+SUMIF(AJ1041:AJ1044,"&lt;0")*Cadeirante/30*GQ$4</f>
        <v>0</v>
      </c>
      <c r="GR1041" s="104">
        <f>SUMIF(AL1041:AL1044,"&lt;0")*Cadeirante/30*GR$4+SUMIF(AN1041:AN1044,"&lt;0")*Cadeirante/30*GR$4</f>
        <v>0</v>
      </c>
      <c r="GS1041" s="104">
        <f>SUMIF(AP1041:AP1044,"&lt;0")*Cadeirante/30*GS$4+SUMIF(AR1041:AR1044,"&lt;0")*Cadeirante/30*GS$4</f>
        <v>0</v>
      </c>
      <c r="GT1041" s="104">
        <f>SUMIF(AT1041:AT1044,"&lt;0")*Cadeirante/30*GT$4+SUMIF(AV1041:AV1044,"&lt;0")*Cadeirante/30*GT$4</f>
        <v>0</v>
      </c>
      <c r="GU1041" s="104">
        <f>SUMIF(AX1041:AX1044,"&lt;0")*Cadeirante/30*GU$4+SUMIF(AZ1041:AZ1044,"&lt;0")*Cadeirante/30*GU$4</f>
        <v>0</v>
      </c>
      <c r="GV1041" s="104">
        <f>SUMIF(BB1041:BB1044,"&lt;0")*Cadeirante/30*GV$4+SUMIF(BD1041:BD1044,"&lt;0")*Cadeirante/30*GV$4</f>
        <v>0</v>
      </c>
      <c r="GW1041" s="104">
        <f>SUMIF(BF1041:BF1044,"&lt;0")*Cadeirante/30*GW$4+SUMIF(BH1041:BH1044,"&lt;0")*Cadeirante/30*GW$4</f>
        <v>0</v>
      </c>
      <c r="GX1041" s="104">
        <f>SUMIF(BJ1041:BJ1044,"&lt;0")*Cadeirante/30*GX$4+SUMIF(BL1041:BL1044,"&lt;0")*Cadeirante/30*GX$4</f>
        <v>0</v>
      </c>
      <c r="GY1041" s="104">
        <f>SUMIF(BN1041:BN1044,"&lt;0")*Cadeirante/30*GY$4+SUMIF(BP1041:BP1044,"&lt;0")*Cadeirante/30*GY$4</f>
        <v>0</v>
      </c>
      <c r="GZ1041" s="104">
        <f>SUMIF(BR1041:BR1044,"&lt;0")*Cadeirante/30*GZ$4+SUMIF(BT1041:BT1044,"&lt;0")*Cadeirante/30*GZ$4</f>
        <v>0</v>
      </c>
      <c r="HA1041" s="104">
        <f>SUMIF(BV1041:BV1044,"&lt;0")*Cadeirante/30*HA$4+SUMIF(BX1041:BX1044,"&lt;0")*Cadeirante/30*HA$4</f>
        <v>0</v>
      </c>
      <c r="HB1041" s="104">
        <f>SUMIF(BZ1041:BZ1044,"&lt;0")*Cadeirante/30*HB$4+SUMIF(CB1041:CB1044,"&lt;0")*Cadeirante/30*HB$4</f>
        <v>0</v>
      </c>
      <c r="HC1041" s="104">
        <f>SUMIF(CD1041:CD1044,"&lt;0")*Cadeirante/30*HC$4+SUMIF(CF1041:CF1044,"&lt;0")*Cadeirante/30*HC$4</f>
        <v>0</v>
      </c>
      <c r="HD1041" s="104">
        <f>SUMIF(CH1041:CH1044,"&lt;0")*Cadeirante/30*HD$4+SUMIF(CJ1041:CJ1044,"&lt;0")*Cadeirante/30*HD$4</f>
        <v>0</v>
      </c>
      <c r="HE1041" s="104">
        <f>SUMIF(CL1041:CL1044,"&lt;0")*Cadeirante/30*HE$4+SUMIF(CN1041:CN1044,"&lt;0")*Cadeirante/30*HE$4</f>
        <v>0</v>
      </c>
      <c r="HF1041" s="104">
        <f>SUMIF(CP1041:CP1044,"&lt;0")*Cadeirante/30*HF$4+SUMIF(CR1041:CR1044,"&lt;0")*Cadeirante/30*HF$4</f>
        <v>0</v>
      </c>
      <c r="HG1041" s="104">
        <f>SUMIF(CT1041:CT1044,"&lt;0")*Cadeirante/30*HG$4+SUMIF(CV1041:CV1044,"&lt;0")*Cadeirante/30*HG$4</f>
        <v>0</v>
      </c>
      <c r="HH1041" s="104">
        <f>SUMIF(CX1041:CX1044,"&lt;0")*Cadeirante/30*HH$4+SUMIF(CZ1041:CZ1044,"&lt;0")*Cadeirante/30*HH$4</f>
        <v>0</v>
      </c>
      <c r="HI1041" s="104">
        <f>SUMIF(DB1041:DB1044,"&lt;0")*Cadeirante/30*HI$4+SUMIF(DD1041:DD1044,"&lt;0")*Cadeirante/30*HI$4</f>
        <v>0</v>
      </c>
      <c r="HJ1041" s="104">
        <f>SUMIF(DF1041:DF1044,"&lt;0")*Cadeirante/30*HJ$4+SUMIF(DH1041:DH1044,"&lt;0")*Cadeirante/30*HJ$4</f>
        <v>0</v>
      </c>
      <c r="HK1041" s="104">
        <f>SUMIF(DJ1041:DJ1044,"&lt;0")*Cadeirante/30*HK$4+SUMIF(DL1041:DL1044,"&lt;0")*Cadeirante/30*HK$4</f>
        <v>0</v>
      </c>
      <c r="HL1041" s="104">
        <f>SUMIF(DN1041:DN1044,"&lt;0")*Cadeirante/30*HL$4+SUMIF(DP1041:DP1044,"&lt;0")*Cadeirante/30*HL$4</f>
        <v>0</v>
      </c>
      <c r="HM1041" s="104">
        <f>SUMIF(DR1041:DR1044,"&lt;0")*Cadeirante/30*HM$4+SUMIF(DT1041:DT1044,"&lt;0")*Cadeirante/30*HM$4</f>
        <v>0</v>
      </c>
      <c r="HN1041" s="104">
        <f>SUMIF(DV1041:DV1044,"&lt;0")*Cadeirante/30*HN$4+SUMIF(DX1041:DX1044,"&lt;0")*Cadeirante/30*HN$4</f>
        <v>0</v>
      </c>
      <c r="HO1041" s="104">
        <f>SUMIF(DZ1041:DZ1044,"&lt;0")*Cadeirante/30*HO$4+SUMIF(EB1041:EB1044,"&lt;0")*Cadeirante/30*HO$4</f>
        <v>0</v>
      </c>
      <c r="HP1041" s="104">
        <f>SUMIF(ED1041:ED1044,"&lt;0")*Cadeirante/30*HP$4+SUMIF(EF1041:EF1044,"&lt;0")*Cadeirante/30*HP$4</f>
        <v>0</v>
      </c>
      <c r="HQ1041" s="64"/>
      <c r="HR1041" s="64"/>
      <c r="HS1041" s="64"/>
      <c r="HT1041" s="64"/>
      <c r="HU1041" s="64"/>
      <c r="HV1041" s="64"/>
      <c r="HW1041" s="176">
        <v>17629.309999999998</v>
      </c>
      <c r="HX1041" s="64"/>
      <c r="HY1041" s="280">
        <f>IF(ISTEXT(EM1041), VALUE(EM1041), EM1041)</f>
        <v>0</v>
      </c>
      <c r="HZ1041" s="280">
        <f>IF(ISTEXT(EN1041), VALUE(EN1041), EN1041)</f>
        <v>0</v>
      </c>
      <c r="IA1041" s="280">
        <f>IF(ISTEXT(EO1041), VALUE(EO1041), EO1041)</f>
        <v>0</v>
      </c>
      <c r="IB1041" s="64" t="b">
        <f>HW1041=FE1041</f>
        <v>0</v>
      </c>
      <c r="IC1041" s="64"/>
    </row>
    <row r="1042" spans="1:237" s="106" customFormat="1" ht="22.5" customHeight="1" x14ac:dyDescent="0.25">
      <c r="A1042" s="368" t="s">
        <v>4107</v>
      </c>
      <c r="B1042" s="369" t="s">
        <v>4108</v>
      </c>
      <c r="C1042" s="370" t="s">
        <v>3229</v>
      </c>
      <c r="D1042" s="371" t="s">
        <v>4109</v>
      </c>
      <c r="E1042" s="371" t="s">
        <v>4110</v>
      </c>
      <c r="F1042" s="372" t="s">
        <v>3222</v>
      </c>
      <c r="G1042" s="372" t="s">
        <v>3223</v>
      </c>
      <c r="H1042" s="373" t="s">
        <v>265</v>
      </c>
      <c r="I1042" s="374" t="s">
        <v>4111</v>
      </c>
      <c r="J1042" s="421" t="s">
        <v>3227</v>
      </c>
      <c r="K1042" s="421" t="s">
        <v>3230</v>
      </c>
      <c r="L1042" s="329">
        <f>CONTINUA!BV1042</f>
        <v>41</v>
      </c>
      <c r="M1042" s="329">
        <f>CONTINUA!BW1042</f>
        <v>0</v>
      </c>
      <c r="N1042" s="657"/>
      <c r="O1042" s="658" t="s">
        <v>4258</v>
      </c>
      <c r="P1042" s="659" t="s">
        <v>4259</v>
      </c>
      <c r="Q1042" s="400">
        <v>60</v>
      </c>
      <c r="R1042" s="401"/>
      <c r="S1042" s="400">
        <v>5</v>
      </c>
      <c r="T1042" s="401"/>
      <c r="U1042" s="400"/>
      <c r="V1042" s="401"/>
      <c r="W1042" s="400"/>
      <c r="X1042" s="401"/>
      <c r="Y1042" s="400"/>
      <c r="Z1042" s="401"/>
      <c r="AA1042" s="400"/>
      <c r="AB1042" s="401"/>
      <c r="AC1042" s="400"/>
      <c r="AD1042" s="401"/>
      <c r="AE1042" s="400"/>
      <c r="AF1042" s="401"/>
      <c r="AG1042" s="400"/>
      <c r="AH1042" s="401"/>
      <c r="AI1042" s="400"/>
      <c r="AJ1042" s="401"/>
      <c r="AK1042" s="400"/>
      <c r="AL1042" s="401"/>
      <c r="AM1042" s="400"/>
      <c r="AN1042" s="401"/>
      <c r="AO1042" s="400"/>
      <c r="AP1042" s="401"/>
      <c r="AQ1042" s="400"/>
      <c r="AR1042" s="401"/>
      <c r="AS1042" s="400"/>
      <c r="AT1042" s="401"/>
      <c r="AU1042" s="400"/>
      <c r="AV1042" s="401"/>
      <c r="AW1042" s="400"/>
      <c r="AX1042" s="401"/>
      <c r="AY1042" s="400"/>
      <c r="AZ1042" s="401"/>
      <c r="BA1042" s="400">
        <v>-2</v>
      </c>
      <c r="BB1042" s="401"/>
      <c r="BC1042" s="400"/>
      <c r="BD1042" s="401"/>
      <c r="BE1042" s="400"/>
      <c r="BF1042" s="401"/>
      <c r="BG1042" s="400"/>
      <c r="BH1042" s="401"/>
      <c r="BI1042" s="400"/>
      <c r="BJ1042" s="401"/>
      <c r="BK1042" s="400"/>
      <c r="BL1042" s="401"/>
      <c r="BM1042" s="400"/>
      <c r="BN1042" s="401"/>
      <c r="BO1042" s="400"/>
      <c r="BP1042" s="401"/>
      <c r="BQ1042" s="400"/>
      <c r="BR1042" s="401"/>
      <c r="BS1042" s="400"/>
      <c r="BT1042" s="401"/>
      <c r="BU1042" s="400"/>
      <c r="BV1042" s="401"/>
      <c r="BW1042" s="400"/>
      <c r="BX1042" s="401"/>
      <c r="BY1042" s="400"/>
      <c r="BZ1042" s="401"/>
      <c r="CA1042" s="400"/>
      <c r="CB1042" s="401"/>
      <c r="CC1042" s="400"/>
      <c r="CD1042" s="401"/>
      <c r="CE1042" s="400"/>
      <c r="CF1042" s="401"/>
      <c r="CG1042" s="400"/>
      <c r="CH1042" s="401"/>
      <c r="CI1042" s="400"/>
      <c r="CJ1042" s="401"/>
      <c r="CK1042" s="400"/>
      <c r="CL1042" s="401"/>
      <c r="CM1042" s="400"/>
      <c r="CN1042" s="401"/>
      <c r="CO1042" s="400"/>
      <c r="CP1042" s="401"/>
      <c r="CQ1042" s="400"/>
      <c r="CR1042" s="401"/>
      <c r="CS1042" s="400"/>
      <c r="CT1042" s="401"/>
      <c r="CU1042" s="400"/>
      <c r="CV1042" s="401"/>
      <c r="CW1042" s="400">
        <v>1</v>
      </c>
      <c r="CX1042" s="401"/>
      <c r="CY1042" s="400">
        <v>-1</v>
      </c>
      <c r="CZ1042" s="401"/>
      <c r="DA1042" s="400"/>
      <c r="DB1042" s="401"/>
      <c r="DC1042" s="400"/>
      <c r="DD1042" s="401"/>
      <c r="DE1042" s="400"/>
      <c r="DF1042" s="401"/>
      <c r="DG1042" s="400"/>
      <c r="DH1042" s="401"/>
      <c r="DI1042" s="400"/>
      <c r="DJ1042" s="401"/>
      <c r="DK1042" s="400"/>
      <c r="DL1042" s="401"/>
      <c r="DM1042" s="400"/>
      <c r="DN1042" s="401"/>
      <c r="DO1042" s="400"/>
      <c r="DP1042" s="401"/>
      <c r="DQ1042" s="400"/>
      <c r="DR1042" s="401"/>
      <c r="DS1042" s="400"/>
      <c r="DT1042" s="401"/>
      <c r="DU1042" s="400">
        <v>-1</v>
      </c>
      <c r="DV1042" s="401"/>
      <c r="DW1042" s="400">
        <v>-1</v>
      </c>
      <c r="DX1042" s="401"/>
      <c r="DY1042" s="400"/>
      <c r="DZ1042" s="401"/>
      <c r="EA1042" s="400"/>
      <c r="EB1042" s="401"/>
      <c r="EC1042" s="400"/>
      <c r="ED1042" s="401"/>
      <c r="EE1042" s="400">
        <v>1</v>
      </c>
      <c r="EF1042" s="401"/>
      <c r="EG1042" s="400"/>
      <c r="EH1042" s="401"/>
      <c r="EI1042" s="400"/>
      <c r="EJ1042" s="447"/>
      <c r="EK1042" s="511"/>
      <c r="EL1042" s="514"/>
      <c r="EM1042" s="448"/>
      <c r="EN1042" s="344"/>
      <c r="EO1042" s="345"/>
      <c r="EP1042" s="171">
        <f t="shared" si="1175"/>
        <v>60</v>
      </c>
      <c r="EQ1042" s="171">
        <f t="shared" si="1176"/>
        <v>-2</v>
      </c>
      <c r="ER1042" s="171">
        <f t="shared" si="1177"/>
        <v>4</v>
      </c>
      <c r="ES1042" s="171">
        <f t="shared" si="1178"/>
        <v>0</v>
      </c>
      <c r="ET1042" s="171">
        <f t="shared" si="1179"/>
        <v>0</v>
      </c>
      <c r="EU1042" s="171">
        <f t="shared" si="1180"/>
        <v>0</v>
      </c>
      <c r="EV1042" s="172">
        <f t="shared" si="1181"/>
        <v>62</v>
      </c>
      <c r="EW1042" s="173"/>
      <c r="EX1042" s="248">
        <f t="shared" si="1188"/>
        <v>0</v>
      </c>
      <c r="EY1042" s="174">
        <f>(L1042*regular)+(M1042*Cadeirantee)</f>
        <v>395.24</v>
      </c>
      <c r="EZ1042" s="249">
        <f>SUMIF(FG1042:GJ1042,"&gt;0")</f>
        <v>0</v>
      </c>
      <c r="FA1042" s="249">
        <f>SUMIF(FG1042:GJ1042,"&lt;0")+SUMIF(GN1042:HP1042,"&lt;0")</f>
        <v>0</v>
      </c>
      <c r="FB1042" s="174">
        <v>0</v>
      </c>
      <c r="FC1042" s="126">
        <f>N1042*km*'VALORES TABELA'!$B$13</f>
        <v>0</v>
      </c>
      <c r="FD1042" s="250">
        <f t="shared" ref="FD1042:FD1045" si="1189">GL1042</f>
        <v>0</v>
      </c>
      <c r="FE1042" s="105"/>
      <c r="FF1042" s="119"/>
      <c r="FG1042" s="119"/>
      <c r="FH1042" s="119"/>
      <c r="FI1042" s="119"/>
      <c r="FJ1042" s="119"/>
      <c r="FK1042" s="119"/>
      <c r="FL1042" s="119"/>
      <c r="FM1042" s="119"/>
      <c r="FN1042" s="119"/>
      <c r="FO1042" s="119"/>
      <c r="FP1042" s="119"/>
      <c r="FQ1042" s="119"/>
      <c r="FR1042" s="119"/>
      <c r="FS1042" s="119"/>
      <c r="FT1042" s="119"/>
      <c r="FU1042" s="119"/>
      <c r="FV1042" s="119"/>
      <c r="FW1042" s="119"/>
      <c r="FX1042" s="119"/>
      <c r="FY1042" s="119"/>
      <c r="FZ1042" s="119"/>
      <c r="GA1042" s="119"/>
      <c r="GB1042" s="119"/>
      <c r="GC1042" s="119"/>
      <c r="GD1042" s="119"/>
      <c r="GE1042" s="119"/>
      <c r="GF1042" s="119"/>
      <c r="GG1042" s="119"/>
      <c r="GH1042" s="119"/>
      <c r="GI1042" s="119"/>
      <c r="GJ1042" s="119"/>
      <c r="GK1042" s="251"/>
      <c r="GL1042" s="103">
        <f t="shared" si="1182"/>
        <v>0</v>
      </c>
      <c r="GM1042" s="124"/>
      <c r="GN1042" s="104"/>
      <c r="GO1042" s="104"/>
      <c r="GP1042" s="104"/>
      <c r="GQ1042" s="104"/>
      <c r="GR1042" s="104"/>
      <c r="GS1042" s="104"/>
      <c r="GT1042" s="104"/>
      <c r="GU1042" s="104"/>
      <c r="GV1042" s="104"/>
      <c r="GW1042" s="104"/>
      <c r="GX1042" s="104"/>
      <c r="GY1042" s="104"/>
      <c r="GZ1042" s="104"/>
      <c r="HA1042" s="104"/>
      <c r="HB1042" s="104"/>
      <c r="HC1042" s="104"/>
      <c r="HD1042" s="104"/>
      <c r="HE1042" s="104"/>
      <c r="HF1042" s="104"/>
      <c r="HG1042" s="104"/>
      <c r="HH1042" s="104"/>
      <c r="HI1042" s="104"/>
      <c r="HJ1042" s="104"/>
      <c r="HK1042" s="104"/>
      <c r="HL1042" s="104"/>
      <c r="HM1042" s="104"/>
      <c r="HN1042" s="104"/>
      <c r="HO1042" s="104"/>
      <c r="HP1042" s="104"/>
      <c r="HQ1042" s="64"/>
      <c r="HR1042" s="64"/>
      <c r="HS1042" s="64"/>
      <c r="HT1042" s="64"/>
      <c r="HU1042" s="64"/>
      <c r="HV1042" s="64"/>
      <c r="HW1042" s="105"/>
      <c r="HX1042" s="64"/>
      <c r="HY1042" s="280">
        <f t="shared" ref="HY1042:HY1045" si="1190">IF(ISTEXT(EM1042), VALUE(EM1042), EM1042)</f>
        <v>0</v>
      </c>
      <c r="HZ1042" s="280">
        <f t="shared" ref="HZ1042:HZ1045" si="1191">IF(ISTEXT(EN1042), VALUE(EN1042), EN1042)</f>
        <v>0</v>
      </c>
      <c r="IA1042" s="280">
        <f t="shared" ref="IA1042:IA1045" si="1192">IF(ISTEXT(EO1042), VALUE(EO1042), EO1042)</f>
        <v>0</v>
      </c>
      <c r="IB1042" s="64"/>
      <c r="IC1042" s="64"/>
    </row>
    <row r="1043" spans="1:237" s="106" customFormat="1" ht="22.5" customHeight="1" x14ac:dyDescent="0.25">
      <c r="A1043" s="368" t="s">
        <v>4107</v>
      </c>
      <c r="B1043" s="369" t="s">
        <v>4108</v>
      </c>
      <c r="C1043" s="375" t="s">
        <v>3229</v>
      </c>
      <c r="D1043" s="371" t="s">
        <v>4109</v>
      </c>
      <c r="E1043" s="371" t="s">
        <v>4110</v>
      </c>
      <c r="F1043" s="376" t="s">
        <v>3222</v>
      </c>
      <c r="G1043" s="376" t="s">
        <v>3223</v>
      </c>
      <c r="H1043" s="373" t="s">
        <v>265</v>
      </c>
      <c r="I1043" s="374" t="s">
        <v>4111</v>
      </c>
      <c r="J1043" s="421" t="s">
        <v>3227</v>
      </c>
      <c r="K1043" s="422" t="s">
        <v>3231</v>
      </c>
      <c r="L1043" s="329">
        <f>CONTINUA!BV1043</f>
        <v>0</v>
      </c>
      <c r="M1043" s="329">
        <f>CONTINUA!BW1043</f>
        <v>0</v>
      </c>
      <c r="N1043" s="657"/>
      <c r="O1043" s="658" t="s">
        <v>4258</v>
      </c>
      <c r="P1043" s="659" t="s">
        <v>4259</v>
      </c>
      <c r="Q1043" s="400"/>
      <c r="R1043" s="401"/>
      <c r="S1043" s="400"/>
      <c r="T1043" s="401"/>
      <c r="U1043" s="400"/>
      <c r="V1043" s="401"/>
      <c r="W1043" s="400"/>
      <c r="X1043" s="401"/>
      <c r="Y1043" s="400"/>
      <c r="Z1043" s="401"/>
      <c r="AA1043" s="400"/>
      <c r="AB1043" s="401"/>
      <c r="AC1043" s="400"/>
      <c r="AD1043" s="401"/>
      <c r="AE1043" s="400"/>
      <c r="AF1043" s="401"/>
      <c r="AG1043" s="400"/>
      <c r="AH1043" s="401"/>
      <c r="AI1043" s="400"/>
      <c r="AJ1043" s="401"/>
      <c r="AK1043" s="400"/>
      <c r="AL1043" s="401"/>
      <c r="AM1043" s="400"/>
      <c r="AN1043" s="401"/>
      <c r="AO1043" s="400"/>
      <c r="AP1043" s="401"/>
      <c r="AQ1043" s="400"/>
      <c r="AR1043" s="401"/>
      <c r="AS1043" s="400"/>
      <c r="AT1043" s="401"/>
      <c r="AU1043" s="400"/>
      <c r="AV1043" s="401"/>
      <c r="AW1043" s="400"/>
      <c r="AX1043" s="401"/>
      <c r="AY1043" s="400"/>
      <c r="AZ1043" s="401"/>
      <c r="BA1043" s="400"/>
      <c r="BB1043" s="401"/>
      <c r="BC1043" s="400"/>
      <c r="BD1043" s="401"/>
      <c r="BE1043" s="400"/>
      <c r="BF1043" s="401"/>
      <c r="BG1043" s="400"/>
      <c r="BH1043" s="401"/>
      <c r="BI1043" s="400"/>
      <c r="BJ1043" s="401"/>
      <c r="BK1043" s="400"/>
      <c r="BL1043" s="401"/>
      <c r="BM1043" s="400"/>
      <c r="BN1043" s="401"/>
      <c r="BO1043" s="400"/>
      <c r="BP1043" s="401"/>
      <c r="BQ1043" s="400"/>
      <c r="BR1043" s="401"/>
      <c r="BS1043" s="400"/>
      <c r="BT1043" s="401"/>
      <c r="BU1043" s="400"/>
      <c r="BV1043" s="401"/>
      <c r="BW1043" s="400"/>
      <c r="BX1043" s="401"/>
      <c r="BY1043" s="400"/>
      <c r="BZ1043" s="401"/>
      <c r="CA1043" s="400"/>
      <c r="CB1043" s="401"/>
      <c r="CC1043" s="400"/>
      <c r="CD1043" s="401"/>
      <c r="CE1043" s="400"/>
      <c r="CF1043" s="401"/>
      <c r="CG1043" s="400"/>
      <c r="CH1043" s="401"/>
      <c r="CI1043" s="400"/>
      <c r="CJ1043" s="401"/>
      <c r="CK1043" s="400"/>
      <c r="CL1043" s="401"/>
      <c r="CM1043" s="400"/>
      <c r="CN1043" s="401"/>
      <c r="CO1043" s="400"/>
      <c r="CP1043" s="401"/>
      <c r="CQ1043" s="400"/>
      <c r="CR1043" s="401"/>
      <c r="CS1043" s="400"/>
      <c r="CT1043" s="401"/>
      <c r="CU1043" s="400"/>
      <c r="CV1043" s="401"/>
      <c r="CW1043" s="400"/>
      <c r="CX1043" s="401"/>
      <c r="CY1043" s="400"/>
      <c r="CZ1043" s="401"/>
      <c r="DA1043" s="400"/>
      <c r="DB1043" s="401"/>
      <c r="DC1043" s="400"/>
      <c r="DD1043" s="401"/>
      <c r="DE1043" s="400"/>
      <c r="DF1043" s="401"/>
      <c r="DG1043" s="400"/>
      <c r="DH1043" s="401"/>
      <c r="DI1043" s="400"/>
      <c r="DJ1043" s="401"/>
      <c r="DK1043" s="400"/>
      <c r="DL1043" s="401"/>
      <c r="DM1043" s="400"/>
      <c r="DN1043" s="401"/>
      <c r="DO1043" s="400"/>
      <c r="DP1043" s="401"/>
      <c r="DQ1043" s="400"/>
      <c r="DR1043" s="401"/>
      <c r="DS1043" s="400"/>
      <c r="DT1043" s="401"/>
      <c r="DU1043" s="400"/>
      <c r="DV1043" s="401"/>
      <c r="DW1043" s="400"/>
      <c r="DX1043" s="401"/>
      <c r="DY1043" s="400"/>
      <c r="DZ1043" s="401"/>
      <c r="EA1043" s="400"/>
      <c r="EB1043" s="401"/>
      <c r="EC1043" s="400"/>
      <c r="ED1043" s="401"/>
      <c r="EE1043" s="400"/>
      <c r="EF1043" s="401"/>
      <c r="EG1043" s="400"/>
      <c r="EH1043" s="401"/>
      <c r="EI1043" s="400"/>
      <c r="EJ1043" s="447"/>
      <c r="EK1043" s="511"/>
      <c r="EL1043" s="514"/>
      <c r="EM1043" s="448"/>
      <c r="EN1043" s="344"/>
      <c r="EO1043" s="345"/>
      <c r="EP1043" s="171">
        <f t="shared" si="1175"/>
        <v>0</v>
      </c>
      <c r="EQ1043" s="171">
        <f t="shared" si="1176"/>
        <v>0</v>
      </c>
      <c r="ER1043" s="171">
        <f t="shared" si="1177"/>
        <v>0</v>
      </c>
      <c r="ES1043" s="171">
        <f t="shared" si="1178"/>
        <v>0</v>
      </c>
      <c r="ET1043" s="171">
        <f t="shared" si="1179"/>
        <v>0</v>
      </c>
      <c r="EU1043" s="171">
        <f t="shared" si="1180"/>
        <v>0</v>
      </c>
      <c r="EV1043" s="172">
        <f t="shared" si="1181"/>
        <v>0</v>
      </c>
      <c r="EW1043" s="125"/>
      <c r="EX1043" s="248">
        <f t="shared" si="1188"/>
        <v>0</v>
      </c>
      <c r="EY1043" s="174">
        <f>(L1043*regular)+(M1043*Cadeirantee)</f>
        <v>0</v>
      </c>
      <c r="EZ1043" s="249">
        <f>SUMIF(FG1043:GJ1043,"&gt;0")</f>
        <v>0</v>
      </c>
      <c r="FA1043" s="249">
        <f>SUMIF(FG1043:GJ1043,"&lt;0")+SUMIF(GN1043:HP1043,"&lt;0")</f>
        <v>0</v>
      </c>
      <c r="FB1043" s="174">
        <v>0</v>
      </c>
      <c r="FC1043" s="126">
        <f>N1043*km*'VALORES TABELA'!$B$13</f>
        <v>0</v>
      </c>
      <c r="FD1043" s="250">
        <f t="shared" si="1189"/>
        <v>0</v>
      </c>
      <c r="FE1043" s="105"/>
      <c r="FF1043" s="108"/>
      <c r="FG1043" s="108"/>
      <c r="FH1043" s="108"/>
      <c r="FI1043" s="108"/>
      <c r="FJ1043" s="108"/>
      <c r="FK1043" s="108"/>
      <c r="FL1043" s="108"/>
      <c r="FM1043" s="108"/>
      <c r="FN1043" s="108"/>
      <c r="FO1043" s="108"/>
      <c r="FP1043" s="108"/>
      <c r="FQ1043" s="108"/>
      <c r="FR1043" s="108"/>
      <c r="FS1043" s="108"/>
      <c r="FT1043" s="108"/>
      <c r="FU1043" s="108"/>
      <c r="FV1043" s="108"/>
      <c r="FW1043" s="108"/>
      <c r="FX1043" s="108"/>
      <c r="FY1043" s="108"/>
      <c r="FZ1043" s="108"/>
      <c r="GA1043" s="108"/>
      <c r="GB1043" s="108"/>
      <c r="GC1043" s="108"/>
      <c r="GD1043" s="108"/>
      <c r="GE1043" s="108"/>
      <c r="GF1043" s="108"/>
      <c r="GG1043" s="108"/>
      <c r="GH1043" s="108"/>
      <c r="GI1043" s="108"/>
      <c r="GJ1043" s="108"/>
      <c r="GK1043" s="251"/>
      <c r="GL1043" s="103">
        <f t="shared" si="1182"/>
        <v>0</v>
      </c>
      <c r="GM1043" s="124"/>
      <c r="GN1043" s="104"/>
      <c r="GO1043" s="104"/>
      <c r="GP1043" s="104"/>
      <c r="GQ1043" s="104"/>
      <c r="GR1043" s="104"/>
      <c r="GS1043" s="104"/>
      <c r="GT1043" s="104"/>
      <c r="GU1043" s="104"/>
      <c r="GV1043" s="104"/>
      <c r="GW1043" s="104"/>
      <c r="GX1043" s="104"/>
      <c r="GY1043" s="104"/>
      <c r="GZ1043" s="104"/>
      <c r="HA1043" s="104"/>
      <c r="HB1043" s="104"/>
      <c r="HC1043" s="104"/>
      <c r="HD1043" s="104"/>
      <c r="HE1043" s="104"/>
      <c r="HF1043" s="104"/>
      <c r="HG1043" s="104"/>
      <c r="HH1043" s="104"/>
      <c r="HI1043" s="104"/>
      <c r="HJ1043" s="104"/>
      <c r="HK1043" s="104"/>
      <c r="HL1043" s="104"/>
      <c r="HM1043" s="104"/>
      <c r="HN1043" s="104"/>
      <c r="HO1043" s="104"/>
      <c r="HP1043" s="104"/>
      <c r="HQ1043" s="64"/>
      <c r="HR1043" s="64"/>
      <c r="HS1043" s="64"/>
      <c r="HT1043" s="64"/>
      <c r="HU1043" s="64"/>
      <c r="HV1043" s="64"/>
      <c r="HW1043" s="105"/>
      <c r="HX1043" s="64"/>
      <c r="HY1043" s="280">
        <f t="shared" si="1190"/>
        <v>0</v>
      </c>
      <c r="HZ1043" s="280">
        <f t="shared" si="1191"/>
        <v>0</v>
      </c>
      <c r="IA1043" s="280">
        <f t="shared" si="1192"/>
        <v>0</v>
      </c>
      <c r="IB1043" s="64"/>
      <c r="IC1043" s="64"/>
    </row>
    <row r="1044" spans="1:237" s="106" customFormat="1" ht="22.5" customHeight="1" x14ac:dyDescent="0.25">
      <c r="A1044" s="368" t="s">
        <v>4107</v>
      </c>
      <c r="B1044" s="369" t="s">
        <v>4108</v>
      </c>
      <c r="C1044" s="375" t="s">
        <v>3229</v>
      </c>
      <c r="D1044" s="371" t="s">
        <v>4109</v>
      </c>
      <c r="E1044" s="371" t="s">
        <v>4110</v>
      </c>
      <c r="F1044" s="376" t="s">
        <v>3222</v>
      </c>
      <c r="G1044" s="376" t="s">
        <v>3223</v>
      </c>
      <c r="H1044" s="373" t="s">
        <v>265</v>
      </c>
      <c r="I1044" s="374" t="s">
        <v>4111</v>
      </c>
      <c r="J1044" s="421" t="s">
        <v>3227</v>
      </c>
      <c r="K1044" s="423" t="s">
        <v>3232</v>
      </c>
      <c r="L1044" s="329">
        <f>CONTINUA!BV1044</f>
        <v>0</v>
      </c>
      <c r="M1044" s="329">
        <f>CONTINUA!BW1044</f>
        <v>0</v>
      </c>
      <c r="N1044" s="657"/>
      <c r="O1044" s="658" t="s">
        <v>4258</v>
      </c>
      <c r="P1044" s="659" t="s">
        <v>4259</v>
      </c>
      <c r="Q1044" s="400"/>
      <c r="R1044" s="401"/>
      <c r="S1044" s="400"/>
      <c r="T1044" s="401"/>
      <c r="U1044" s="400"/>
      <c r="V1044" s="401"/>
      <c r="W1044" s="400"/>
      <c r="X1044" s="401"/>
      <c r="Y1044" s="400"/>
      <c r="Z1044" s="401"/>
      <c r="AA1044" s="400"/>
      <c r="AB1044" s="401"/>
      <c r="AC1044" s="400"/>
      <c r="AD1044" s="401"/>
      <c r="AE1044" s="400"/>
      <c r="AF1044" s="401"/>
      <c r="AG1044" s="400"/>
      <c r="AH1044" s="401"/>
      <c r="AI1044" s="400"/>
      <c r="AJ1044" s="401"/>
      <c r="AK1044" s="400"/>
      <c r="AL1044" s="401"/>
      <c r="AM1044" s="400"/>
      <c r="AN1044" s="401"/>
      <c r="AO1044" s="400"/>
      <c r="AP1044" s="401"/>
      <c r="AQ1044" s="400"/>
      <c r="AR1044" s="401"/>
      <c r="AS1044" s="400"/>
      <c r="AT1044" s="401"/>
      <c r="AU1044" s="400"/>
      <c r="AV1044" s="401"/>
      <c r="AW1044" s="400"/>
      <c r="AX1044" s="401"/>
      <c r="AY1044" s="400"/>
      <c r="AZ1044" s="401"/>
      <c r="BA1044" s="400"/>
      <c r="BB1044" s="401"/>
      <c r="BC1044" s="400"/>
      <c r="BD1044" s="401"/>
      <c r="BE1044" s="400"/>
      <c r="BF1044" s="401"/>
      <c r="BG1044" s="400"/>
      <c r="BH1044" s="401"/>
      <c r="BI1044" s="400"/>
      <c r="BJ1044" s="401"/>
      <c r="BK1044" s="400"/>
      <c r="BL1044" s="401"/>
      <c r="BM1044" s="400"/>
      <c r="BN1044" s="401"/>
      <c r="BO1044" s="400"/>
      <c r="BP1044" s="401"/>
      <c r="BQ1044" s="400"/>
      <c r="BR1044" s="401"/>
      <c r="BS1044" s="400"/>
      <c r="BT1044" s="401"/>
      <c r="BU1044" s="400"/>
      <c r="BV1044" s="401"/>
      <c r="BW1044" s="400"/>
      <c r="BX1044" s="401"/>
      <c r="BY1044" s="400"/>
      <c r="BZ1044" s="401"/>
      <c r="CA1044" s="400"/>
      <c r="CB1044" s="401"/>
      <c r="CC1044" s="400"/>
      <c r="CD1044" s="401"/>
      <c r="CE1044" s="400"/>
      <c r="CF1044" s="401"/>
      <c r="CG1044" s="400"/>
      <c r="CH1044" s="401"/>
      <c r="CI1044" s="400"/>
      <c r="CJ1044" s="401"/>
      <c r="CK1044" s="400"/>
      <c r="CL1044" s="401"/>
      <c r="CM1044" s="400"/>
      <c r="CN1044" s="401"/>
      <c r="CO1044" s="400"/>
      <c r="CP1044" s="401"/>
      <c r="CQ1044" s="400"/>
      <c r="CR1044" s="401"/>
      <c r="CS1044" s="400"/>
      <c r="CT1044" s="401"/>
      <c r="CU1044" s="400"/>
      <c r="CV1044" s="401"/>
      <c r="CW1044" s="400"/>
      <c r="CX1044" s="401"/>
      <c r="CY1044" s="400"/>
      <c r="CZ1044" s="401"/>
      <c r="DA1044" s="400"/>
      <c r="DB1044" s="401"/>
      <c r="DC1044" s="400"/>
      <c r="DD1044" s="401"/>
      <c r="DE1044" s="400"/>
      <c r="DF1044" s="401"/>
      <c r="DG1044" s="400"/>
      <c r="DH1044" s="401"/>
      <c r="DI1044" s="400"/>
      <c r="DJ1044" s="401"/>
      <c r="DK1044" s="400"/>
      <c r="DL1044" s="401"/>
      <c r="DM1044" s="400"/>
      <c r="DN1044" s="401"/>
      <c r="DO1044" s="400"/>
      <c r="DP1044" s="401"/>
      <c r="DQ1044" s="400"/>
      <c r="DR1044" s="401"/>
      <c r="DS1044" s="400"/>
      <c r="DT1044" s="401"/>
      <c r="DU1044" s="400"/>
      <c r="DV1044" s="401"/>
      <c r="DW1044" s="400"/>
      <c r="DX1044" s="401"/>
      <c r="DY1044" s="400"/>
      <c r="DZ1044" s="401"/>
      <c r="EA1044" s="400"/>
      <c r="EB1044" s="401"/>
      <c r="EC1044" s="400"/>
      <c r="ED1044" s="401"/>
      <c r="EE1044" s="400"/>
      <c r="EF1044" s="401"/>
      <c r="EG1044" s="400"/>
      <c r="EH1044" s="401"/>
      <c r="EI1044" s="400"/>
      <c r="EJ1044" s="447"/>
      <c r="EK1044" s="511"/>
      <c r="EL1044" s="514"/>
      <c r="EM1044" s="448"/>
      <c r="EN1044" s="344"/>
      <c r="EO1044" s="345"/>
      <c r="EP1044" s="171">
        <f t="shared" si="1175"/>
        <v>0</v>
      </c>
      <c r="EQ1044" s="171">
        <f t="shared" si="1176"/>
        <v>0</v>
      </c>
      <c r="ER1044" s="171">
        <f t="shared" si="1177"/>
        <v>0</v>
      </c>
      <c r="ES1044" s="171">
        <f t="shared" si="1178"/>
        <v>0</v>
      </c>
      <c r="ET1044" s="171">
        <f t="shared" si="1179"/>
        <v>0</v>
      </c>
      <c r="EU1044" s="171">
        <f t="shared" si="1180"/>
        <v>0</v>
      </c>
      <c r="EV1044" s="172">
        <f t="shared" si="1181"/>
        <v>0</v>
      </c>
      <c r="EW1044" s="127"/>
      <c r="EX1044" s="248">
        <f t="shared" si="1188"/>
        <v>0</v>
      </c>
      <c r="EY1044" s="174">
        <f>(L1044*regular)+(M1044*Cadeirantee)</f>
        <v>0</v>
      </c>
      <c r="EZ1044" s="249">
        <f>SUMIF(FG1044:GJ1044,"&gt;0")</f>
        <v>0</v>
      </c>
      <c r="FA1044" s="249">
        <f>SUMIF(FG1044:GJ1044,"&lt;0")+SUMIF(GN1044:HP1044,"&lt;0")</f>
        <v>0</v>
      </c>
      <c r="FB1044" s="174">
        <v>0</v>
      </c>
      <c r="FC1044" s="126">
        <f>N1044*km*'VALORES TABELA'!$B$13</f>
        <v>0</v>
      </c>
      <c r="FD1044" s="250">
        <f t="shared" si="1189"/>
        <v>0</v>
      </c>
      <c r="FE1044" s="105"/>
      <c r="FF1044" s="118"/>
      <c r="FG1044" s="118"/>
      <c r="FH1044" s="118"/>
      <c r="FI1044" s="118"/>
      <c r="FJ1044" s="118"/>
      <c r="FK1044" s="118"/>
      <c r="FL1044" s="118"/>
      <c r="FM1044" s="118"/>
      <c r="FN1044" s="118"/>
      <c r="FO1044" s="118"/>
      <c r="FP1044" s="118"/>
      <c r="FQ1044" s="118"/>
      <c r="FR1044" s="118"/>
      <c r="FS1044" s="118"/>
      <c r="FT1044" s="118"/>
      <c r="FU1044" s="118"/>
      <c r="FV1044" s="118"/>
      <c r="FW1044" s="118"/>
      <c r="FX1044" s="118"/>
      <c r="FY1044" s="118"/>
      <c r="FZ1044" s="118"/>
      <c r="GA1044" s="118"/>
      <c r="GB1044" s="118"/>
      <c r="GC1044" s="118"/>
      <c r="GD1044" s="118"/>
      <c r="GE1044" s="118"/>
      <c r="GF1044" s="118"/>
      <c r="GG1044" s="118"/>
      <c r="GH1044" s="118"/>
      <c r="GI1044" s="118"/>
      <c r="GJ1044" s="118"/>
      <c r="GK1044" s="252"/>
      <c r="GL1044" s="103">
        <f t="shared" si="1182"/>
        <v>0</v>
      </c>
      <c r="GM1044" s="124"/>
      <c r="GN1044" s="104"/>
      <c r="GO1044" s="104"/>
      <c r="GP1044" s="104"/>
      <c r="GQ1044" s="104"/>
      <c r="GR1044" s="104"/>
      <c r="GS1044" s="104"/>
      <c r="GT1044" s="104"/>
      <c r="GU1044" s="104"/>
      <c r="GV1044" s="104"/>
      <c r="GW1044" s="104"/>
      <c r="GX1044" s="104"/>
      <c r="GY1044" s="104"/>
      <c r="GZ1044" s="104"/>
      <c r="HA1044" s="104"/>
      <c r="HB1044" s="104"/>
      <c r="HC1044" s="104"/>
      <c r="HD1044" s="104"/>
      <c r="HE1044" s="104"/>
      <c r="HF1044" s="104"/>
      <c r="HG1044" s="104"/>
      <c r="HH1044" s="104"/>
      <c r="HI1044" s="104"/>
      <c r="HJ1044" s="104"/>
      <c r="HK1044" s="104"/>
      <c r="HL1044" s="104"/>
      <c r="HM1044" s="104"/>
      <c r="HN1044" s="104"/>
      <c r="HO1044" s="104"/>
      <c r="HP1044" s="104"/>
      <c r="HQ1044" s="64"/>
      <c r="HR1044" s="65"/>
      <c r="HS1044" s="65"/>
      <c r="HT1044" s="65"/>
      <c r="HU1044" s="65"/>
      <c r="HV1044" s="65"/>
      <c r="HW1044" s="105"/>
      <c r="HX1044" s="65"/>
      <c r="HY1044" s="280">
        <f t="shared" si="1190"/>
        <v>0</v>
      </c>
      <c r="HZ1044" s="280">
        <f t="shared" si="1191"/>
        <v>0</v>
      </c>
      <c r="IA1044" s="280">
        <f t="shared" si="1192"/>
        <v>0</v>
      </c>
      <c r="IB1044" s="65"/>
      <c r="IC1044" s="65"/>
    </row>
    <row r="1045" spans="1:237" s="106" customFormat="1" ht="22.5" customHeight="1" thickBot="1" x14ac:dyDescent="0.3">
      <c r="A1045" s="377" t="s">
        <v>4107</v>
      </c>
      <c r="B1045" s="378" t="s">
        <v>4108</v>
      </c>
      <c r="C1045" s="379" t="s">
        <v>3229</v>
      </c>
      <c r="D1045" s="380" t="s">
        <v>4109</v>
      </c>
      <c r="E1045" s="380" t="s">
        <v>4110</v>
      </c>
      <c r="F1045" s="381" t="s">
        <v>3222</v>
      </c>
      <c r="G1045" s="381" t="s">
        <v>3223</v>
      </c>
      <c r="H1045" s="382" t="s">
        <v>265</v>
      </c>
      <c r="I1045" s="383" t="s">
        <v>4111</v>
      </c>
      <c r="J1045" s="421" t="s">
        <v>3227</v>
      </c>
      <c r="K1045" s="424" t="s">
        <v>60</v>
      </c>
      <c r="L1045" s="329">
        <f>CONTINUA!BV1045</f>
        <v>0</v>
      </c>
      <c r="M1045" s="329">
        <f>CONTINUA!BW1045</f>
        <v>0</v>
      </c>
      <c r="N1045" s="657"/>
      <c r="O1045" s="658" t="s">
        <v>4258</v>
      </c>
      <c r="P1045" s="659" t="s">
        <v>4259</v>
      </c>
      <c r="Q1045" s="400">
        <v>2</v>
      </c>
      <c r="R1045" s="401"/>
      <c r="S1045" s="400"/>
      <c r="T1045" s="401"/>
      <c r="U1045" s="400"/>
      <c r="V1045" s="401"/>
      <c r="W1045" s="400"/>
      <c r="X1045" s="401"/>
      <c r="Y1045" s="400"/>
      <c r="Z1045" s="401"/>
      <c r="AA1045" s="400"/>
      <c r="AB1045" s="401"/>
      <c r="AC1045" s="400"/>
      <c r="AD1045" s="401"/>
      <c r="AE1045" s="400"/>
      <c r="AF1045" s="401"/>
      <c r="AG1045" s="400"/>
      <c r="AH1045" s="401"/>
      <c r="AI1045" s="400"/>
      <c r="AJ1045" s="401"/>
      <c r="AK1045" s="400"/>
      <c r="AL1045" s="401"/>
      <c r="AM1045" s="400"/>
      <c r="AN1045" s="401"/>
      <c r="AO1045" s="400"/>
      <c r="AP1045" s="401"/>
      <c r="AQ1045" s="400"/>
      <c r="AR1045" s="401"/>
      <c r="AS1045" s="400"/>
      <c r="AT1045" s="401"/>
      <c r="AU1045" s="400"/>
      <c r="AV1045" s="401"/>
      <c r="AW1045" s="400"/>
      <c r="AX1045" s="401"/>
      <c r="AY1045" s="400"/>
      <c r="AZ1045" s="401"/>
      <c r="BA1045" s="400"/>
      <c r="BB1045" s="401"/>
      <c r="BC1045" s="400"/>
      <c r="BD1045" s="401"/>
      <c r="BE1045" s="400"/>
      <c r="BF1045" s="401"/>
      <c r="BG1045" s="400"/>
      <c r="BH1045" s="401"/>
      <c r="BI1045" s="400"/>
      <c r="BJ1045" s="401"/>
      <c r="BK1045" s="400"/>
      <c r="BL1045" s="401"/>
      <c r="BM1045" s="400"/>
      <c r="BN1045" s="401"/>
      <c r="BO1045" s="400"/>
      <c r="BP1045" s="401"/>
      <c r="BQ1045" s="400"/>
      <c r="BR1045" s="401"/>
      <c r="BS1045" s="400"/>
      <c r="BT1045" s="401"/>
      <c r="BU1045" s="400"/>
      <c r="BV1045" s="401"/>
      <c r="BW1045" s="400"/>
      <c r="BX1045" s="401"/>
      <c r="BY1045" s="400"/>
      <c r="BZ1045" s="401"/>
      <c r="CA1045" s="400"/>
      <c r="CB1045" s="401"/>
      <c r="CC1045" s="400"/>
      <c r="CD1045" s="401"/>
      <c r="CE1045" s="400"/>
      <c r="CF1045" s="401"/>
      <c r="CG1045" s="400"/>
      <c r="CH1045" s="401"/>
      <c r="CI1045" s="400"/>
      <c r="CJ1045" s="401"/>
      <c r="CK1045" s="400"/>
      <c r="CL1045" s="401"/>
      <c r="CM1045" s="400"/>
      <c r="CN1045" s="401"/>
      <c r="CO1045" s="400"/>
      <c r="CP1045" s="401"/>
      <c r="CQ1045" s="400"/>
      <c r="CR1045" s="401"/>
      <c r="CS1045" s="400"/>
      <c r="CT1045" s="401"/>
      <c r="CU1045" s="400"/>
      <c r="CV1045" s="401"/>
      <c r="CW1045" s="400"/>
      <c r="CX1045" s="401"/>
      <c r="CY1045" s="400"/>
      <c r="CZ1045" s="401"/>
      <c r="DA1045" s="400"/>
      <c r="DB1045" s="401"/>
      <c r="DC1045" s="400"/>
      <c r="DD1045" s="401"/>
      <c r="DE1045" s="400"/>
      <c r="DF1045" s="401"/>
      <c r="DG1045" s="400"/>
      <c r="DH1045" s="401"/>
      <c r="DI1045" s="400"/>
      <c r="DJ1045" s="401"/>
      <c r="DK1045" s="400"/>
      <c r="DL1045" s="401"/>
      <c r="DM1045" s="400"/>
      <c r="DN1045" s="401"/>
      <c r="DO1045" s="400"/>
      <c r="DP1045" s="401"/>
      <c r="DQ1045" s="400"/>
      <c r="DR1045" s="401"/>
      <c r="DS1045" s="400"/>
      <c r="DT1045" s="401"/>
      <c r="DU1045" s="400"/>
      <c r="DV1045" s="401"/>
      <c r="DW1045" s="400"/>
      <c r="DX1045" s="401"/>
      <c r="DY1045" s="400"/>
      <c r="DZ1045" s="401"/>
      <c r="EA1045" s="400"/>
      <c r="EB1045" s="401"/>
      <c r="EC1045" s="400"/>
      <c r="ED1045" s="401"/>
      <c r="EE1045" s="400"/>
      <c r="EF1045" s="401"/>
      <c r="EG1045" s="400"/>
      <c r="EH1045" s="401"/>
      <c r="EI1045" s="400"/>
      <c r="EJ1045" s="447"/>
      <c r="EK1045" s="512"/>
      <c r="EL1045" s="515"/>
      <c r="EM1045" s="450"/>
      <c r="EN1045" s="348"/>
      <c r="EO1045" s="348"/>
      <c r="EP1045" s="179">
        <f t="shared" si="1175"/>
        <v>2</v>
      </c>
      <c r="EQ1045" s="179">
        <f t="shared" si="1176"/>
        <v>0</v>
      </c>
      <c r="ER1045" s="179">
        <f t="shared" si="1177"/>
        <v>0</v>
      </c>
      <c r="ES1045" s="179">
        <f t="shared" si="1178"/>
        <v>0</v>
      </c>
      <c r="ET1045" s="179">
        <f t="shared" si="1179"/>
        <v>0</v>
      </c>
      <c r="EU1045" s="179">
        <f t="shared" si="1180"/>
        <v>0</v>
      </c>
      <c r="EV1045" s="172">
        <f t="shared" si="1181"/>
        <v>2</v>
      </c>
      <c r="EW1045" s="253"/>
      <c r="EX1045" s="254">
        <v>0</v>
      </c>
      <c r="EY1045" s="180">
        <v>0</v>
      </c>
      <c r="EZ1045" s="255">
        <v>0</v>
      </c>
      <c r="FA1045" s="255">
        <v>0</v>
      </c>
      <c r="FB1045" s="180">
        <f>SUM(FF1045:GI1045)/2</f>
        <v>385.23</v>
      </c>
      <c r="FC1045" s="256">
        <f>N1045*km*'VALORES TABELA'!$B$13</f>
        <v>0</v>
      </c>
      <c r="FD1045" s="250">
        <f t="shared" si="1189"/>
        <v>0</v>
      </c>
      <c r="FE1045" s="257"/>
      <c r="FF1045" s="181">
        <f>((Q1045+S1045)*Percapita)+((R1045+T1045)*Cadeirante)</f>
        <v>770.46</v>
      </c>
      <c r="FG1045" s="181">
        <f>((U1045+W1045)*Percapita/30*FG$4)+((V1045+X1045)*Cadeirante/30*FG$4)</f>
        <v>0</v>
      </c>
      <c r="FH1045" s="181">
        <f>((Y1045+AA1045)*Percapita/30*FH$4)+((Z1045+AB1045)*Cadeirante/30*FH$4)</f>
        <v>0</v>
      </c>
      <c r="FI1045" s="181">
        <f>((AC1045+AE1045)*Percapita/30*FI$4)+((AD1045+AF1045)*Cadeirante/30*FI$4)</f>
        <v>0</v>
      </c>
      <c r="FJ1045" s="181">
        <f>((AG1045+AI1045)*Percapita/30*FJ$4)+((AH1045+AJ1045)*Cadeirante/30*FJ$4)</f>
        <v>0</v>
      </c>
      <c r="FK1045" s="181">
        <f>((AK1045+AM1045)*Percapita/30*FK$4)+((AL1045+AN1045)*Cadeirante/30*FK$4)</f>
        <v>0</v>
      </c>
      <c r="FL1045" s="181">
        <f>((AO1045+AQ1045)*Percapita/30*FL$4)+((AP1045+AR1045)*Cadeirante/30*FL$4)</f>
        <v>0</v>
      </c>
      <c r="FM1045" s="181">
        <f>((AS1045+AU1045)*Percapita/30*FM$4)+((AT1045+AV1045)*Cadeirante/30*FM$4)</f>
        <v>0</v>
      </c>
      <c r="FN1045" s="181">
        <f>((AW1045+AY1045)*Percapita/30*FN$4)+((AX1045+AZ1045)*Cadeirante/30*FN$4)</f>
        <v>0</v>
      </c>
      <c r="FO1045" s="181">
        <f>((BA1045+BC1045)*Percapita/30*FO$4)+((BB1045+BD1045)*Cadeirante/30*FO$4)</f>
        <v>0</v>
      </c>
      <c r="FP1045" s="181">
        <f>((BE1045+BG1045)*Percapita/30*FP$4)+((BF1045+BH1045)*Cadeirante/30*FP$4)</f>
        <v>0</v>
      </c>
      <c r="FQ1045" s="181">
        <f>((BI1045+BK1045)*Percapita/30*FQ$4)+((BJ1045+BL1045)*Cadeirante/30*FQ$4)</f>
        <v>0</v>
      </c>
      <c r="FR1045" s="181">
        <f>((BM1045+BO1045)*Percapita/30*FR$4)+((BN1045+BP1045)*Cadeirante/30*FR$4)</f>
        <v>0</v>
      </c>
      <c r="FS1045" s="181">
        <f>((BQ1045+BS1045)*Percapita/30*FS$4)+((BR1045+BT1045)*Cadeirante/30*FS$4)</f>
        <v>0</v>
      </c>
      <c r="FT1045" s="181">
        <f>((BU1045+BW1045)*Percapita/30*FT$4)+((BV1045+BX1045)*Cadeirante/30*FT$4)</f>
        <v>0</v>
      </c>
      <c r="FU1045" s="181">
        <f>((BY1045+CA1045)*Percapita/30*FU$4)+((BZ1045+CB1045)*Cadeirante/30*FU$4)</f>
        <v>0</v>
      </c>
      <c r="FV1045" s="181">
        <f>((CC1045+CE1045)*Percapita/30*FV$4)+((CD1045+CF1045)*Cadeirante/30*FV$4)</f>
        <v>0</v>
      </c>
      <c r="FW1045" s="181">
        <f>((CG1045+CI1045)*Percapita/30*FW$4)+((CI1045+CK1045)*Cadeirante/30*FW$4)</f>
        <v>0</v>
      </c>
      <c r="FX1045" s="181">
        <f>((CK1045+CM1045)*Percapita/30*FX$4)+((CL1045+CN1045)*Cadeirante/30*FX$4)</f>
        <v>0</v>
      </c>
      <c r="FY1045" s="181">
        <f>((CO1045+CQ1045)*Percapita/30*FY$4)+((CP1045+CR1045)*Cadeirante/30*FY$4)</f>
        <v>0</v>
      </c>
      <c r="FZ1045" s="181">
        <f>((CS1045+CU1045)*Percapita/30*FZ$4)+((CT1045+CV1045)*Cadeirante/30*FZ$4)</f>
        <v>0</v>
      </c>
      <c r="GA1045" s="181">
        <f>((CW1045+CY1045)*Percapita/30*GA$4)+((CX1045+CZ1045)*Cadeirante/30*GA$4)</f>
        <v>0</v>
      </c>
      <c r="GB1045" s="181">
        <f>((DA1045+DC1045)*Percapita/30*GB$4)+((DB1045+DD1045)*Cadeirante/30*GB$4)</f>
        <v>0</v>
      </c>
      <c r="GC1045" s="181">
        <f>((DE1045+DG1045)*Percapita/30*GC$4)+((DF1045+DH1045)*Cadeirante/30*GC$4)</f>
        <v>0</v>
      </c>
      <c r="GD1045" s="181">
        <f>((DI1045+DK1045)*Percapita/30*GD$4)+((DJ1045+DL1045)*Cadeirante/30*GD$4)</f>
        <v>0</v>
      </c>
      <c r="GE1045" s="181">
        <f>((DM1045+DO1045)*Percapita/30*GE$4)+((DN1045+DP1045)*Cadeirante/30*GE$4)</f>
        <v>0</v>
      </c>
      <c r="GF1045" s="181">
        <f>((DQ1045+DS1045)*Percapita/30*GF$4)+((DR1045+DT1045)*Cadeirante/30*GF$4)</f>
        <v>0</v>
      </c>
      <c r="GG1045" s="181">
        <f>((DU1045+DW1045)*Percapita/30*GG$4)+((DV1045+DX1045)*Cadeirante/30*GG$4)</f>
        <v>0</v>
      </c>
      <c r="GH1045" s="181">
        <f>((DY1045+EA1045)*Percapita/30*GH$4)+((DZ1045+EB1045)*Cadeirante/30*GH$4)</f>
        <v>0</v>
      </c>
      <c r="GI1045" s="181">
        <f>((EC1045+EE1045)*Percapita/30*GI$4)+((ED1045+EF1045)*Cadeirante/30*GI$4)</f>
        <v>0</v>
      </c>
      <c r="GJ1045" s="181">
        <f>((EG1045+EI1045)*Percapita)+((EH1045+EJ1045)*Cadeirante)</f>
        <v>0</v>
      </c>
      <c r="GK1045" s="258"/>
      <c r="GL1045" s="103">
        <f t="shared" si="1182"/>
        <v>0</v>
      </c>
      <c r="GM1045" s="124"/>
      <c r="GN1045" s="182"/>
      <c r="GO1045" s="182"/>
      <c r="GP1045" s="182"/>
      <c r="GQ1045" s="182"/>
      <c r="GR1045" s="182"/>
      <c r="GS1045" s="182"/>
      <c r="GT1045" s="182"/>
      <c r="GU1045" s="182"/>
      <c r="GV1045" s="182"/>
      <c r="GW1045" s="182"/>
      <c r="GX1045" s="182"/>
      <c r="GY1045" s="182"/>
      <c r="GZ1045" s="182"/>
      <c r="HA1045" s="182"/>
      <c r="HB1045" s="182"/>
      <c r="HC1045" s="182"/>
      <c r="HD1045" s="182"/>
      <c r="HE1045" s="182"/>
      <c r="HF1045" s="182"/>
      <c r="HG1045" s="182"/>
      <c r="HH1045" s="182"/>
      <c r="HI1045" s="182"/>
      <c r="HJ1045" s="182"/>
      <c r="HK1045" s="182"/>
      <c r="HL1045" s="182"/>
      <c r="HM1045" s="182"/>
      <c r="HN1045" s="182"/>
      <c r="HO1045" s="182"/>
      <c r="HP1045" s="259"/>
      <c r="HQ1045" s="64"/>
      <c r="HW1045" s="257"/>
      <c r="HY1045" s="280">
        <f t="shared" si="1190"/>
        <v>0</v>
      </c>
      <c r="HZ1045" s="280">
        <f t="shared" si="1191"/>
        <v>0</v>
      </c>
      <c r="IA1045" s="280">
        <f t="shared" si="1192"/>
        <v>0</v>
      </c>
    </row>
    <row r="1046" spans="1:237" s="106" customFormat="1" ht="22.5" customHeight="1" x14ac:dyDescent="0.25">
      <c r="A1046" t="s">
        <v>4112</v>
      </c>
      <c r="B1046" s="522" t="s">
        <v>4113</v>
      </c>
      <c r="C1046" s="523">
        <v>3</v>
      </c>
      <c r="D1046" s="524" t="s">
        <v>4114</v>
      </c>
      <c r="E1046" s="524" t="s">
        <v>4115</v>
      </c>
      <c r="F1046" s="525" t="s">
        <v>3222</v>
      </c>
      <c r="G1046" s="525" t="s">
        <v>3223</v>
      </c>
      <c r="H1046" s="350" t="s">
        <v>265</v>
      </c>
      <c r="I1046" s="351" t="s">
        <v>4116</v>
      </c>
      <c r="J1046" s="409" t="s">
        <v>3257</v>
      </c>
      <c r="K1046" s="410" t="s">
        <v>3228</v>
      </c>
      <c r="L1046" s="329">
        <f>CONTINUA!BV1046</f>
        <v>0</v>
      </c>
      <c r="M1046" s="329">
        <f>CONTINUA!BW1046</f>
        <v>0</v>
      </c>
      <c r="N1046" s="657"/>
      <c r="O1046" s="658" t="s">
        <v>4260</v>
      </c>
      <c r="P1046" s="659" t="s">
        <v>4259</v>
      </c>
      <c r="Q1046" s="400">
        <v>7</v>
      </c>
      <c r="R1046" s="401"/>
      <c r="S1046" s="400"/>
      <c r="T1046" s="401"/>
      <c r="U1046" s="400"/>
      <c r="V1046" s="401"/>
      <c r="W1046" s="400"/>
      <c r="X1046" s="401"/>
      <c r="Y1046" s="400"/>
      <c r="Z1046" s="401"/>
      <c r="AA1046" s="400"/>
      <c r="AB1046" s="401"/>
      <c r="AC1046" s="400"/>
      <c r="AD1046" s="401"/>
      <c r="AE1046" s="400"/>
      <c r="AF1046" s="401"/>
      <c r="AG1046" s="400"/>
      <c r="AH1046" s="401"/>
      <c r="AI1046" s="400"/>
      <c r="AJ1046" s="401"/>
      <c r="AK1046" s="400"/>
      <c r="AL1046" s="401"/>
      <c r="AM1046" s="400"/>
      <c r="AN1046" s="401"/>
      <c r="AO1046" s="400"/>
      <c r="AP1046" s="401"/>
      <c r="AQ1046" s="400"/>
      <c r="AR1046" s="401"/>
      <c r="AS1046" s="400"/>
      <c r="AT1046" s="401"/>
      <c r="AU1046" s="400"/>
      <c r="AV1046" s="401"/>
      <c r="AW1046" s="400"/>
      <c r="AX1046" s="401"/>
      <c r="AY1046" s="400"/>
      <c r="AZ1046" s="401"/>
      <c r="BA1046" s="400"/>
      <c r="BB1046" s="401"/>
      <c r="BC1046" s="400"/>
      <c r="BD1046" s="401"/>
      <c r="BE1046" s="400"/>
      <c r="BF1046" s="401"/>
      <c r="BG1046" s="400"/>
      <c r="BH1046" s="401"/>
      <c r="BI1046" s="400"/>
      <c r="BJ1046" s="401"/>
      <c r="BK1046" s="400"/>
      <c r="BL1046" s="401"/>
      <c r="BM1046" s="400"/>
      <c r="BN1046" s="401"/>
      <c r="BO1046" s="400"/>
      <c r="BP1046" s="401"/>
      <c r="BQ1046" s="400"/>
      <c r="BR1046" s="401"/>
      <c r="BS1046" s="400"/>
      <c r="BT1046" s="401"/>
      <c r="BU1046" s="400"/>
      <c r="BV1046" s="401"/>
      <c r="BW1046" s="400"/>
      <c r="BX1046" s="401"/>
      <c r="BY1046" s="400"/>
      <c r="BZ1046" s="401"/>
      <c r="CA1046" s="400"/>
      <c r="CB1046" s="401"/>
      <c r="CC1046" s="400"/>
      <c r="CD1046" s="401"/>
      <c r="CE1046" s="400"/>
      <c r="CF1046" s="401"/>
      <c r="CG1046" s="400"/>
      <c r="CH1046" s="401"/>
      <c r="CI1046" s="400"/>
      <c r="CJ1046" s="401"/>
      <c r="CK1046" s="400"/>
      <c r="CL1046" s="401"/>
      <c r="CM1046" s="400"/>
      <c r="CN1046" s="401"/>
      <c r="CO1046" s="400"/>
      <c r="CP1046" s="401"/>
      <c r="CQ1046" s="400"/>
      <c r="CR1046" s="401"/>
      <c r="CS1046" s="400"/>
      <c r="CT1046" s="401"/>
      <c r="CU1046" s="400"/>
      <c r="CV1046" s="401"/>
      <c r="CW1046" s="400"/>
      <c r="CX1046" s="401"/>
      <c r="CY1046" s="400"/>
      <c r="CZ1046" s="401"/>
      <c r="DA1046" s="400"/>
      <c r="DB1046" s="401"/>
      <c r="DC1046" s="400"/>
      <c r="DD1046" s="401"/>
      <c r="DE1046" s="400"/>
      <c r="DF1046" s="401"/>
      <c r="DG1046" s="400"/>
      <c r="DH1046" s="401"/>
      <c r="DI1046" s="400"/>
      <c r="DJ1046" s="401"/>
      <c r="DK1046" s="400"/>
      <c r="DL1046" s="401"/>
      <c r="DM1046" s="400"/>
      <c r="DN1046" s="401"/>
      <c r="DO1046" s="400"/>
      <c r="DP1046" s="401"/>
      <c r="DQ1046" s="400"/>
      <c r="DR1046" s="401"/>
      <c r="DS1046" s="400"/>
      <c r="DT1046" s="401"/>
      <c r="DU1046" s="400"/>
      <c r="DV1046" s="401"/>
      <c r="DW1046" s="400"/>
      <c r="DX1046" s="401"/>
      <c r="DY1046" s="400"/>
      <c r="DZ1046" s="401"/>
      <c r="EA1046" s="400"/>
      <c r="EB1046" s="401"/>
      <c r="EC1046" s="400"/>
      <c r="ED1046" s="401"/>
      <c r="EE1046" s="400"/>
      <c r="EF1046" s="401"/>
      <c r="EG1046" s="400"/>
      <c r="EH1046" s="401"/>
      <c r="EI1046" s="400"/>
      <c r="EJ1046" s="447"/>
      <c r="EK1046" s="510"/>
      <c r="EL1046" s="513"/>
      <c r="EM1046" s="520"/>
      <c r="EN1046" s="520"/>
      <c r="EO1046" s="520"/>
      <c r="EP1046" s="171">
        <f t="shared" si="1175"/>
        <v>7</v>
      </c>
      <c r="EQ1046" s="171">
        <f t="shared" si="1176"/>
        <v>0</v>
      </c>
      <c r="ER1046" s="171">
        <f t="shared" si="1177"/>
        <v>0</v>
      </c>
      <c r="ES1046" s="171">
        <f t="shared" si="1178"/>
        <v>0</v>
      </c>
      <c r="ET1046" s="171">
        <f t="shared" si="1179"/>
        <v>0</v>
      </c>
      <c r="EU1046" s="171">
        <f t="shared" si="1180"/>
        <v>0</v>
      </c>
      <c r="EV1046" s="172">
        <f t="shared" si="1181"/>
        <v>7</v>
      </c>
      <c r="EW1046" s="367">
        <f>IF(C1046=4,IF(MAX(Q1046:EJ1048)&gt;0,(Especiall/30*(IF(($G1046-$F1046)=($G$5-$F$5),30,IF(DAY($G1046)=31,($G1046-$F1046),($G1046-$F1046)+1)))),0),0)</f>
        <v>0</v>
      </c>
      <c r="EX1046" s="248">
        <f t="shared" ref="EX1046:EX1049" si="1193">FF1046</f>
        <v>7665.73</v>
      </c>
      <c r="EY1046" s="174">
        <f>(L1046*regular)+(M1046*Cadeirantee)</f>
        <v>0</v>
      </c>
      <c r="EZ1046" s="249">
        <f>SUMIF(FG1046:GJ1046,"&gt;0")</f>
        <v>372.68399999999997</v>
      </c>
      <c r="FA1046" s="249">
        <f>SUMIF(FG1046:GJ1046,"&lt;0")+SUMIF(GN1046:HP1046,"&lt;0")</f>
        <v>0</v>
      </c>
      <c r="FB1046" s="174">
        <v>0</v>
      </c>
      <c r="FC1046" s="175">
        <f>N1046*km*'VALORES TABELA'!$B$13</f>
        <v>0</v>
      </c>
      <c r="FD1046" s="250">
        <f>GL1046</f>
        <v>0</v>
      </c>
      <c r="FE1046" s="176">
        <f>(EW1046+EW1047+EW1048+EW1049+EX1046+EX1047+EX1048+EX1049+EY1046+EY1047+EY1048+EY1049+EY1050+EZ1046+EZ1047+EZ1048+EZ1049+FA1046+FA1047+FA1048+FA1049+FC1046+FC1047+FC1048+FC1049+HY1046-HZ1046-IA1046+FD1046+FD1047+FD1048+FD1049+FB1050)</f>
        <v>8038.4139999999998</v>
      </c>
      <c r="FF1046" s="177">
        <f>IF(C1046=4,SUM(Q1046+Q1047+Q1048+S1046+S1047+S1048)*Percapita/30*FF$4+(R1046+R1047+R1048+T1046+T1047+T1048)*Cadeirante/30*FF$4,IF(C1046=3,IF(Q1049+S1049=10,Fixo/30*FF$4+(Q1046+Q1047+Q1048+S1046+S1047+S1048)*Percapita/30*FF$4+(R1049+T1049)*Cadeirante/30*FF$4,IF(Q1049+S1049&lt;=9,(Q1049+S1049)*Crechee/30*FF$4)+(R1049+T1049)*Cadeirante/30*FF$4+(Q1046+Q1047+Q1048+S1046+S1047+S1048)*Percapita/30*FF$4)+IF(Q1049+S1049&gt;=11,Fixo/30*FF$4+(Q1049+S1049-10)*Crechee/30*FF$4,0),IF(C1046=2,IF(R1046+R1047+R1048+R1049+T1046+T1047+T1048+T1049=1,Cadeirante/30*FF$4,IF(R1046+R1047+R1048+R1049+T1046+T1047+T1048+T1049=2,Fixo/30*FF$4,IF(R1046+R1047+R1048+R1049+T1046+T1047+T1048+T1049&gt;2,Fixo/30*FF$4+(R1046+R1047+R1048+R1049+T1046+T1047+T1048+T1049-2)*Cadeirante/30*FF$4)))+(Q1046+Q1047+Q1048+S1046+S1047+S1048)*Percapita/30*FF$4+(Q1049+S1049)*Crechee/30*FF$4,IF(C1046=1,IF(Q1046+Q1047+Q1048+R1046+R1047+R1048+S1046+S1047+S1048+T1046+T1047+T1048&lt;=15,(Q1046+Q1047+Q1048+S1046+S1047+S1048)*Percapita/30*FF$4,IF(Q1046+Q1047+Q1048+R1046+R1047+R1048+S1046+S1047+S1048+T1046+T1047+T1048&gt;=16,Fixo/30*FF$4+(Q1046+Q1047+Q1048+R1046+R1047+R1048+S1046+S1047+S1048+T1046+T1047-16)*Percapita/30*FF$4))))))</f>
        <v>7665.73</v>
      </c>
      <c r="FG1046" s="177">
        <f>IF(C1046=4,SUM(U1046+U1047+U1048+W1046+W1047+W1048)*Percapita/30*FG$4+(V1046+V1047+V1048+X1046+X1047+X1048)*Cadeirante/30*FG$4,IF(C1046=3,IF(U1049+W1049=10,Fixo/30*FG$4+(U1046+U1047+U1048+W1046+W1047+W1048)*Percapita/30*FG$4+(V1049+X1049)*Cadeirante/30*FG$4,IF(U1049+W1049&lt;=9,(U1049+W1049)*Crechee/30*FG$4)+(V1049+X1049)*Cadeirante/30*FG$4+(U1046+U1047+U1048+W1046+W1047+W1048)*Percapita/30*FG$4)+IF(U1049+W1049&gt;=11,Fixo/30*FG$4+(U1049+W1049-10)*Crechee/30*FG$4,0),IF(C1046=2,IF(V1046+V1047+V1048+V1049+X1046+X1047+X1048+X1049=1,Cadeirante/30*FG$4,IF(V1046+V1047+V1048+V1049+X1046+X1047+X1048+X1049=2,Fixo/30*FG$4,IF(V1046+V1047+V1048+V1049+X1046+X1047+X1048+X1049&gt;2,Fixo/30*FG$4+(V1046+V1047+V1048+V1049+X1046+X1047+X1048+X1049-2)*Cadeirante/30*FG$4)))+(U1046+U1047+U1048+W1046+W1047+W1048)*Percapita/30*FG$4+(U1049+W1049)*Crechee/30*FG$4,IF(C1046=1,IF(U1046+U1047+U1048+V1046+V1047+V1048+W1046+W1047+W1048+X1046+X1047+X1048&lt;=15,(U1046+U1047+U1048+W1046+W1047+W1048)*Percapita/30*FG$4,IF(U1046+U1047+U1048+V1046+V1047+V1048+W1046+W1047+W1048+X1046+X1047+X1048&gt;=16,Fixo/30*FG$4+(U1046+U1047+U1048+V1046+V1047+V1048+W1046+W1047+W1048+X1046+X1047-16)*Percapita/30*FG$4))))))</f>
        <v>0</v>
      </c>
      <c r="FH1046" s="177">
        <f>IF(C1046=4,SUM(Y1046+Y1047+Y1048+AA1046+AA1047+AA1048)*Percapita/30*FH$4+(Z1046+Z1047+Z1048+AB1046+AB1047+AB1048)*Cadeirante/30*FH$4,IF(C1046=3,IF(Y1049+AA1049=10,Fixo/30*FH$4+(Y1046+Y1047+Y1048+AA1046+AA1047+AA1048)*Percapita/30*FH$4+(Z1049+AB1049)*Cadeirante/30*FH$4,IF(Y1049+AA1049&lt;=9,(Y1049+AA1049)*Crechee/30*FH$4)+(Z1049+AB1049)*Cadeirante/30*FH$4+(Y1046+Y1047+Y1048+AA1046+AA1047+AA1048)*Percapita/30*FH$4)+IF(Y1049+AA1049&gt;=11,Fixo/30*FH$4+(Y1049+AA1049-10)*Crechee/30*FH$4,0),IF(C1046=2,IF(Z1046+Z1047+Z1048+Z1049+AB1046+AB1047+AB1048+AB1049=1,Cadeirante/30*FH$4,IF(Z1046+Z1047+Z1048+Z1049+AB1046+AB1047+AB1048+AB1049=2,Fixo/30*FH$4,IF(Z1046+Z1047+Z1048+Z1049+AB1046+AB1047+AB1048+AB1049&gt;2,Fixo/30*FH$4+(Z1046+Z1047+Z1048+Z1049+AB1046+AB1047+AB1048+AB1049-2)*Cadeirante/30*FH$4)))+(Y1046+Y1047+Y1048+AA1046+AA1047+AA1048)*Percapita/30*FH$4+(Y1049+AA1049)*Crechee/30*FH$4,IF(C1046=1,IF(Y1046+Y1047+Y1048+Z1046+Z1047+Z1048+AA1046+AA1047+AA1048+AB1046+AB1047+AB1048&lt;=15,(Y1046+Y1047+Y1048+AA1046+AA1047+AA1048)*Percapita/30*FH$4,IF(Y1046+Y1047+Y1048+Z1046+Z1047+Z1048+AA1046+AA1047+AA1048+AB1046+AB1047+AB1048&gt;=16,Fixo/30*FH$4+(Y1046+Y1047+Y1048+Z1046+Z1047+Z1048+AA1046+AA1047+AA1048+AB1046+AB1047-16)*Percapita/30*FH$4))))))</f>
        <v>0</v>
      </c>
      <c r="FI1046" s="177">
        <f>IF(C1046=4,SUM(AC1046+AC1047+AC1048+AE1046+AE1047+AE1048)*Percapita/30*FI$4+(AD1046+AD1047+AD1048+AF1046+AF1047+AF1048)*Cadeirante/30*FI$4,IF(C1046=3,IF(AC1049+AE1049=10,Fixo/30*FI$4+(AC1046+AC1047+AC1048+AE1046+AE1047+AE1048)*Percapita/30*FI$4+(AD1049+AF1049)*Cadeirante/30*FI$4,IF(AC1049+AE1049&lt;=9,(AC1049+AE1049)*Crechee/30*FI$4)+(AD1049+AF1049)*Cadeirante/30*FI$4+(AC1046+AC1047+AC1048+AE1046+AE1047+AE1048)*Percapita/30*FI$4)+IF(AC1049+AE1049&gt;=11,Fixo/30*FI$4+(AC1049+AE1049-10)*Crechee/30*FI$4,0),IF(C1046=2,IF(AD1046+AD1047+AD1048+AD1049+AF1046+AF1047+AF1048+AF1049=1,Cadeirante/30*FI$4,IF(AD1046+AD1047+AD1048+AD1049+AF1046+AF1047+AF1048+AF1049=2,Fixo/30*FI$4,IF(AD1046+AD1047+AD1048+AD1049+AF1046+AF1047+AF1048+AF1049&gt;2,Fixo/30*FI$4+(AD1046+AD1047+AD1048+AD1049+AF1046+AF1047+AF1048+AF1049-2)*Cadeirante/30*FI$4)))+(AC1046+AC1047+AC1048+AE1046+AE1047+AE1048)*Percapita/30*FI$4+(AC1049+AE1049)*Crechee/30*FI$4,IF(C1046=1,IF(AC1046+AC1047+AC1048+AD1046+AD1047+AD1048+AE1046+AE1047+AE1048+AF1046+AF1047+AF1048&lt;=15,(AC1046+AC1047+AC1048+AE1046+AE1047+AE1048)*Percapita/30*FI$4,IF(AC1046+AC1047+AC1048+AD1046+AD1047+AD1048+AE1046+AE1047+AE1048+AF1046+AF1047+AF1048&gt;=16,Fixo/30*FI$4+(AC1046+AC1047+AC1048+AD1046+AD1047+AD1048+AE1046+AE1047+AE1048+AF1046+AF1047-16)*Percapita/30*FI$4))))))</f>
        <v>0</v>
      </c>
      <c r="FJ1046" s="177">
        <f>IF(C1046=4,SUM(AG1046+AG1047+AG1048+AI1046+AI1047+AI1048)*Percapita/30*FJ$4+(AH1046+AH1047+AH1048+AJ1046+AJ1047+AJ1048)*Cadeirante/30*FJ$4,IF(C1046=3,IF(AG1049+AI1049=10,Fixo/30*FJ$4+(AG1046+AG1047+AG1048+AI1046+AI1047+AI1048)*Percapita/30*FJ$4+(AH1049+AJ1049)*Cadeirante/30*FJ$4,IF(AG1049+AI1049&lt;=9,(AG1049+AI1049)*Crechee/30*FJ$4)+(AH1049+AJ1049)*Cadeirante/30*FJ$4+(AG1046+AG1047+AG1048+AI1046+AI1047+AI1048)*Percapita/30*FJ$4)+IF(AG1049+AI1049&gt;=11,Fixo/30*FJ$4+(AG1049+AI1049-10)*Crechee/30*FJ$4,0),IF(C1046=2,IF(AH1046+AH1047+AH1048+AH1049+AJ1046+AJ1047+AJ1048+AJ1049=1,Cadeirante/30*FJ$4,IF(AH1046+AH1047+AH1048+AH1049+AJ1046+AJ1047+AJ1048+AJ1049=2,Fixo/30*FJ$4,IF(AH1046+AH1047+AH1048+AH1049+AJ1046+AJ1047+AJ1048+AJ1049&gt;2,Fixo/30*FJ$4+(AH1046+AH1047+AH1048+AH1049+AJ1046+AJ1047+AJ1048+AJ1049-2)*Cadeirante/30*FJ$4)))+(AG1046+AG1047+AG1048+AI1046+AI1047+AI1048)*Percapita/30*FJ$4+(AG1049+AI1049)*Crechee/30*FJ$4,IF(C1046=1,IF(AG1046+AG1047+AG1048+AH1046+AH1047+AH1048+AI1046+AI1047+AI1048+AJ1046+AJ1047+AJ1048&lt;=15,(AG1046+AG1047+AG1048+AI1046+AI1047+AI1048)*Percapita/30*FJ$4,IF(AG1046+AG1047+AG1048+AH1046+AH1047+AH1048+AI1046+AI1047+AI1048+AJ1046+AJ1047+AJ1048&gt;=16,Fixo/30*FJ$4+(AG1046+AG1047+AG1048+AH1046+AH1047+AH1048+AI1046+AI1047+AI1048+AJ1046+AJ1047-16)*Percapita/30*FJ$4))))))</f>
        <v>0</v>
      </c>
      <c r="FK1046" s="177">
        <f>IF(C1046=4,SUM(AK1046+AK1047+AK1048+AM1046+AM1047+AM1048)*Percapita/30*FK$4+(AL1046+AL1047+AL1048+AN1046+AN1047+AN1048)*Cadeirante/30*FK$4,IF(C1046=3,IF(AK1049+AM1049=10,Fixo/30*FK$4+(AK1046+AK1047+AK1048+AM1046+AM1047+AM1048)*Percapita/30*FK$4+(AL1049+AN1049)*Cadeirante/30*FK$4,IF(AK1049+AM1049&lt;=9,(AK1049+AM1049)*Crechee/30*FK$4)+(AL1049+AN1049)*Cadeirante/30*FK$4+(AK1046+AK1047+AK1048+AM1046+AM1047+AM1048)*Percapita/30*FK$4)+IF(AK1049+AM1049&gt;=11,Fixo/30*FK$4+(AK1049+AM1049-10)*Crechee/30*FK$4,0),IF(C1046=2,IF(AL1046+AL1047+AL1048+AL1049+AN1046+AN1047+AN1048+AN1049=1,Cadeirante/30*FK$4,IF(AL1046+AL1047+AL1048+AL1049+AN1046+AN1047+AN1048+AN1049=2,Fixo/30*FK$4,IF(AL1046+AL1047+AL1048+AL1049+AN1046+AN1047+AN1048+AN1049&gt;2,Fixo/30*FK$4+(AL1046+AL1047+AL1048+AL1049+AN1046+AN1047+AN1048+AN1049-2)*Cadeirante/30*FK$4)))+(AK1046+AK1047+AK1048+AM1046+AM1047+AM1048)*Percapita/30*FK$4+(AK1049+AM1049)*Crechee/30*FK$4,IF(C1046=1,IF(AK1046+AK1047+AK1048+AL1046+AL1047+AL1048+AM1046+AM1047+AM1048+AN1046+AN1047+AN1048&lt;=15,(AK1046+AK1047+AK1048+AM1046+AM1047+AM1048)*Percapita/30*FK$4,IF(AK1046+AK1047+AK1048+AL1046+AL1047+AL1048+AM1046+AM1047+AM1048+AN1046+AN1047+AN1048&gt;=16,Fixo/30*FK$4+(AK1046+AK1047+AK1048+AL1046+AL1047+AL1048+AM1046+AM1047+AM1048+AN1046+AN1047-16)*Percapita/30*FK$4))))))</f>
        <v>0</v>
      </c>
      <c r="FL1046" s="177">
        <f>IF(C1046=4,SUM(AO1046+AO1047+AO1048+AQ1046+AQ1047+AQ1048)*Percapita/30*FL$4+(AP1046+AP1047+AP1048+AR1046+AR1047+AR1048)*Cadeirante/30*FL$4,IF(C1046=3,IF(AO1049+AQ1049=10,Fixo/30*FL$4+(AO1046+AO1047+AO1048+AQ1046+AQ1047+AQ1048)*Percapita/30*FL$4+(AP1049+AR1049)*Cadeirante/30*FL$4,IF(AO1049+AQ1049&lt;=9,(AO1049+AQ1049)*Crechee/30*FL$4)+(AP1049+AR1049)*Cadeirante/30*FL$4+(AO1046+AO1047+AO1048+AQ1046+AQ1047+AQ1048)*Percapita/30*FL$4)+IF(AO1049+AQ1049&gt;=11,Fixo/30*FL$4+(AO1049+AQ1049-10)*Crechee/30*FL$4,0),IF(C1046=2,IF(AP1046+AP1047+AP1048+AP1049+AR1046+AR1047+AR1048+AR1049=1,Cadeirante/30*FL$4,IF(AP1046+AP1047+AP1048+AP1049+AR1046+AR1047+AR1048+AR1049=2,Fixo/30*FL$4,IF(AP1046+AP1047+AP1048+AP1049+AR1046+AR1047+AR1048+AR1049&gt;2,Fixo/30*FL$4+(AP1046+AP1047+AP1048+AP1049+AR1046+AR1047+AR1048+AR1049-2)*Cadeirante/30*FL$4)))+(AO1046+AO1047+AO1048+AQ1046+AQ1047+AQ1048)*Percapita/30*FL$4+(AO1049+AQ1049)*Crechee/30*FL$4,IF(C1046=1,IF(AO1046+AO1047+AO1048+AP1046+AP1047+AP1048+AQ1046+AQ1047+AQ1048+AR1046+AR1047+AR1048&lt;=15,(AO1046+AO1047+AO1048+AQ1046+AQ1047+AQ1048)*Percapita/30*FL$4,IF(AO1046+AO1047+AO1048+AP1046+AP1047+AP1048+AQ1046+AQ1047+AQ1048+AR1046+AR1047+AR1048&gt;=16,Fixo/30*FL$4+(AO1046+AO1047+AO1048+AP1046+AP1047+AP1048+AQ1046+AQ1047+AQ1048+AR1046+AR1047-16)*Percapita/30*FL$4))))))</f>
        <v>0</v>
      </c>
      <c r="FM1046" s="177">
        <f>IF(C1046=4,SUM(AS1046+AS1047+AS1048+AU1046+AU1047+AU1048)*Percapita/30*FM$4+(AT1046+AT1047+AT1048+AV1046+AV1047+AV1048)*Cadeirante/30*FM$4,IF(C1046=3,IF(AS1049+AU1049=10,Fixo/30*FM$4+(AS1046+AS1047+AS1048+AU1046+AU1047+AU1048)*Percapita/30*FM$4+(AT1049+AV1049)*Cadeirante/30*FM$4,IF(AS1049+AU1049&lt;=9,(AS1049+AU1049)*Crechee/30*FM$4)+(AT1049+AV1049)*Cadeirante/30*FM$4+(AS1046+AS1047+AS1048+AU1046+AU1047+AU1048)*Percapita/30*FM$4)+IF(AS1049+AU1049&gt;=11,Fixo/30*FM$4+(AS1049+AU1049-10)*Crechee/30*FM$4,0),IF(C1046=2,IF(AT1046+AT1047+AT1048+AT1049+AV1046+AV1047+AV1048+AV1049=1,Cadeirante/30*FM$4,IF(AT1046+AT1047+AT1048+AT1049+AV1046+AV1047+AV1048+AV1049=2,Fixo/30*FM$4,IF(AT1046+AT1047+AT1048+AT1049+AV1046+AV1047+AV1048+AV1049&gt;2,Fixo/30*FM$4+(AT1046+AT1047+AT1048+AT1049+AV1046+AV1047+AV1048+AV1049-2)*Cadeirante/30*FM$4)))+(AS1046+AS1047+AS1048+AU1046+AU1047+AU1048)*Percapita/30*FM$4+(AS1049+AU1049)*Crechee/30*FM$4,IF(C1046=1,IF(AS1046+AS1047+AS1048+AT1046+AT1047+AT1048+AU1046+AU1047+AU1048+AV1046+AV1047+AV1048&lt;=15,(AS1046+AS1047+AS1048+AU1046+AU1047+AU1048)*Percapita/30*FM$4,IF(AS1046+AS1047+AS1048+AT1046+AT1047+AT1048+AU1046+AU1047+AU1048+AV1046+AV1047+AV1048&gt;=16,Fixo/30*FM$4+(AS1046+AS1047+AS1048+AT1046+AT1047+AT1048+AU1046+AU1047+AU1048+AV1046+AV1047-16)*Percapita/30*FM$4))))))</f>
        <v>0</v>
      </c>
      <c r="FN1046" s="177">
        <f>IF(C1046=4,SUM(AW1046+AW1047+AW1048+AY1046+AY1047+AY1048)*Percapita/30*FN$4+(AX1046+AX1047+AX1048+AZ1046+AZ1047+AZ1048)*Cadeirante/30*FN$4,IF(C1046=3,IF(AW1049+AY1049=10,Fixo/30*FN$4+(AW1046+AW1047+AW1048+AY1046+AY1047+AY1048)*Percapita/30*FN$4+(AX1049+AZ1049)*Cadeirante/30*FN$4,IF(AW1049+AY1049&lt;=9,(AW1049+AY1049)*Crechee/30*FN$4)+(AX1049+AZ1049)*Cadeirante/30*FN$4+(AW1046+AW1047+AW1048+AY1046+AY1047+AY1048)*Percapita/30*FN$4)+IF(AW1049+AY1049&gt;=11,Fixo/30*FN$4+(AW1049+AY1049-10)*Crechee/30*FN$4,0),IF(C1046=2,IF(AX1046+AX1047+AX1048+AX1049+AZ1046+AZ1047+AZ1048+AZ1049=1,Cadeirante/30*FN$4,IF(AX1046+AX1047+AX1048+AX1049+AZ1046+AZ1047+AZ1048+AZ1049=2,Fixo/30*FN$4,IF(AX1046+AX1047+AX1048+AX1049+AZ1046+AZ1047+AZ1048+AZ1049&gt;2,Fixo/30*FN$4+(AX1046+AX1047+AX1048+AX1049+AZ1046+AZ1047+AZ1048+AZ1049-2)*Cadeirante/30*FN$4)))+(AW1046+AW1047+AW1048+AY1046+AY1047+AY1048)*Percapita/30*FN$4+(AW1049+AY1049)*Crechee/30*FN$4,IF(C1046=1,IF(AW1046+AW1047+AW1048+AX1046+AX1047+AX1048+AY1046+AY1047+AY1048+AZ1046+AZ1047+AZ1048&lt;=15,(AW1046+AW1047+AW1048+AY1046+AY1047+AY1048)*Percapita/30*FN$4,IF(AW1046+AW1047+AW1048+AX1046+AX1047+AX1048+AY1046+AY1047+AY1048+AZ1046+AZ1047+AZ1048&gt;=16,Fixo/30*FN$4+(AW1046+AW1047+AW1048+AX1046+AX1047+AX1048+AY1046+AY1047+AY1048+AZ1046+AZ1047-16)*Percapita/30*FN$4))))))</f>
        <v>0</v>
      </c>
      <c r="FO1046" s="177">
        <f>IF(C1046=4,SUM(BA1046+BA1047+BA1048+BC1046+BC1047+BC1048)*Percapita/30*FO$4+(BB1046+BB1047+BB1048+BD1046+BD1047+BD1048)*Cadeirante/30*FO$4,IF(C1046=3,IF(BA1049+BC1049=10,Fixo/30*FO$4+(BA1046+BA1047+BA1048+BC1046+BC1047+BC1048)*Percapita/30*FO$4+(BB1049+BD1049)*Cadeirante/30*FO$4,IF(BA1049+BC1049&lt;=9,(BA1049+BC1049)*Crechee/30*FO$4)+(BB1049+BD1049)*Cadeirante/30*FO$4+(BA1046+BA1047+BA1048+BC1046+BC1047+BC1048)*Percapita/30*FO$4)+IF(BA1049+BC1049&gt;=11,Fixo/30*FO$4+(BA1049+BC1049-10)*Crechee/30*FO$4,0),IF(C1046=2,IF(BB1046+BB1047+BB1048+BB1049+BD1046+BD1047+BD1048+BD1049=1,Cadeirante/30*FO$4,IF(BB1046+BB1047+BB1048+BB1049+BD1046+BD1047+BD1048+BD1049=2,Fixo/30*FO$4,IF(BB1046+BB1047+BB1048+BB1049+BD1046+BD1047+BD1048+BD1049&gt;2,Fixo/30*FO$4+(BB1046+BB1047+BB1048+BB1049+BD1046+BD1047+BD1048+BD1049-2)*Cadeirante/30*FO$4)))+(BA1046+BA1047+BA1048+BC1046+BC1047+BC1048)*Percapita/30*FO$4+(BA1049+BC1049)*Crechee/30*FO$4,IF(C1046=1,IF(BA1046+BA1047+BA1048+BB1046+BB1047+BB1048+BC1046+BC1047+BC1048+BD1046+BD1047+BD1048&lt;=15,(BA1046+BA1047+BA1048+BC1046+BC1047+BC1048)*Percapita/30*FO$4,IF(BA1046+BA1047+BA1048+BB1046+BB1047+BB1048+BC1046+BC1047+BC1048+BD1046+BD1047+BD1048&gt;=16,Fixo/30*FO$4+(BA1046+BA1047+BA1048+BB1046+BB1047+BB1048+BC1046+BC1047+BC1048+BD1046+BD1047-16)*Percapita/30*FO$4))))))</f>
        <v>0</v>
      </c>
      <c r="FP1046" s="177">
        <f>IF(C1046=4,SUM(BE1046+BE1047+BE1048+BG1046+BG1047+BG1048)*Percapita/30*FP$4+(BF1046+BF1047+BF1048+BH1046+BH1047+BH1048)*Cadeirante/30*FP$4,IF(C1046=3,IF(BE1049+BG1049=10,Fixo/30*FP$4+(BE1046+BE1047+BE1048+BG1046+BG1047+BG1048)*Percapita/30*FP$4+(BF1049+BH1049)*Cadeirante/30*FP$4,IF(BE1049+BG1049&lt;=9,(BE1049+BG1049)*Crechee/30*FP$4)+(BF1049+BH1049)*Cadeirante/30*FP$4+(BE1046+BE1047+BE1048+BG1046+BG1047+BG1048)*Percapita/30*FP$4)+IF(BE1049+BG1049&gt;=11,Fixo/30*FP$4+(BE1049+BG1049-10)*Crechee/30*FP$4,0),IF(C1046=2,IF(BF1046+BF1047+BF1048+BF1049+BH1046+BH1047+BH1048+BH1049=1,Cadeirante/30*FP$4,IF(BF1046+BF1047+BF1048+BF1049+BH1046+BH1047+BH1048+BH1049=2,Fixo/30*FP$4,IF(BF1046+BF1047+BF1048+BF1049+BH1046+BH1047+BH1048+BH1049&gt;2,Fixo/30*FP$4+(BF1046+BF1047+BF1048+BF1049+BH1046+BH1047+BH1048+BH1049-2)*Cadeirante/30*FP$4)))+(BE1046+BE1047+BE1048+BG1046+BG1047+BG1048)*Percapita/30*FP$4+(BE1049+BG1049)*Crechee/30*FP$4,IF(C1046=1,IF(BE1046+BE1047+BE1048+BF1046+BF1047+BF1048+BG1046+BG1047+BG1048+BH1046+BH1047+BH1048&lt;=15,(BE1046+BE1047+BE1048+BG1046+BG1047+BG1048)*Percapita/30*FP$4,IF(BE1046+BE1047+BE1048+BF1046+BF1047+BF1048+BG1046+BG1047+BG1048+BH1046+BH1047+BH1048&gt;=16,Fixo/30*FP$4+(BE1046+BE1047+BE1048+BF1046+BF1047+BF1048+BG1046+BG1047+BG1048+BH1046+BH1047-16)*Percapita/30*FP$4))))))</f>
        <v>0</v>
      </c>
      <c r="FQ1046" s="177">
        <f>IF(C1046=4,SUM(BI1046+BI1047+BI1048+BK1046+BK1047+BK1048)*Percapita/30*FQ$4+(BJ1046+BJ1047+BJ1048+BL1046+BL1047+BL1048)*Cadeirante/30*FQ$4,IF(C1046=3,IF(BI1049+BK1049=10,Fixo/30*FQ$4+(BI1046+BI1047+BI1048+BK1046+BK1047+BK1048)*Percapita/30*FQ$4+(BJ1049+BL1049)*Cadeirante/30*FQ$4,IF(BI1049+BK1049&lt;=9,(BI1049+BK1049)*Crechee/30*FQ$4)+(BJ1049+BL1049)*Cadeirante/30*FQ$4+(BI1046+BI1047+BI1048+BK1046+BK1047+BK1048)*Percapita/30*FQ$4)+IF(BI1049+BK1049&gt;=11,Fixo/30*FQ$4+(BI1049+BK1049-10)*Crechee/30*FQ$4,0),IF(C1046=2,IF(BJ1046+BJ1047+BJ1048+BJ1049+BL1046+BL1047+BL1048+BL1049=1,Cadeirante/30*FQ$4,IF(BJ1046+BJ1047+BJ1048+BJ1049+BL1046+BL1047+BL1048+BL1049=2,Fixo/30*FQ$4,IF(BJ1046+BJ1047+BJ1048+BJ1049+BL1046+BL1047+BL1048+BL1049&gt;2,Fixo/30*FQ$4+(BJ1046+BJ1047+BJ1048+BJ1049+BL1046+BL1047+BL1048+BL1049-2)*Cadeirante/30*FQ$4)))+(BI1046+BI1047+BI1048+BK1046+BK1047+BK1048)*Percapita/30*FQ$4+(BI1049+BK1049)*Crechee/30*FQ$4,IF(C1046=1,IF(BI1046+BI1047+BI1048+BJ1046+BJ1047+BJ1048+BK1046+BK1047+BK1048+BL1046+BL1047+BL1048&lt;=15,(BI1046+BI1047+BI1048+BK1046+BK1047+BK1048)*Percapita/30*FQ$4,IF(BI1046+BI1047+BI1048+BJ1046+BJ1047+BJ1048+BK1046+BK1047+BK1048+BL1046+BL1047+BL1048&gt;=16,Fixo/30*FQ$4+(BI1046+BI1047+BI1048+BJ1046+BJ1047+BJ1048+BK1046+BK1047+BK1048+BL1046+BL1047-16)*Percapita/30*FQ$4))))))</f>
        <v>0</v>
      </c>
      <c r="FR1046" s="177">
        <f>IF(C1046=4,SUM(BM1046+BM1047+BM1048+BO1046+BO1047+BO1048)*Percapita/30*FR$4+(BN1046+BN1047+BN1048+BP1046+BP1047+BP1048)*Cadeirante/30*FR$4,IF(C1046=3,IF(BM1049+BO1049=10,Fixo/30*FR$4+(BM1046+BM1047+BM1048+BO1046+BO1047+BO1048)*Percapita/30*FR$4+(BN1049+BP1049)*Cadeirante/30*FR$4,IF(BM1049+BO1049&lt;=9,(BM1049+BO1049)*Crechee/30*FR$4)+(BN1049+BP1049)*Cadeirante/30*FR$4+(BM1046+BM1047+BM1048+BO1046+BO1047+BO1048)*Percapita/30*FR$4)+IF(BM1049+BO1049&gt;=11,Fixo/30*FR$4+(BM1049+BO1049-10)*Crechee/30*FR$4,0),IF(C1046=2,IF(BN1046+BN1047+BN1048+BN1049+BP1046+BP1047+BP1048+BP1049=1,Cadeirante/30*FR$4,IF(BN1046+BN1047+BN1048+BN1049+BP1046+BP1047+BP1048+BP1049=2,Fixo/30*FR$4,IF(BN1046+BN1047+BN1048+BN1049+BP1046+BP1047+BP1048+BP1049&gt;2,Fixo/30*FR$4+(BN1046+BN1047+BN1048+BN1049+BP1046+BP1047+BP1048+BP1049-2)*Cadeirante/30*FR$4)))+(BM1046+BM1047+BM1048+BO1046+BO1047+BO1048)*Percapita/30*FR$4+(BM1049+BO1049)*Crechee/30*FR$4,IF(C1046=1,IF(BM1046+BM1047+BM1048+BN1046+BN1047+BN1048+BO1046+BO1047+BO1048+BP1046+BP1047+BP1048&lt;=15,(BM1046+BM1047+BM1048+BO1046+BO1047+BO1048)*Percapita/30*FR$4,IF(BM1046+BM1047+BM1048+BN1046+BN1047+BN1048+BO1046+BO1047+BO1048+BP1046+BP1047+BP1048&gt;=16,Fixo/30*FR$4+(BM1046+BM1047+BM1048+BN1046+BN1047+BN1048+BO1046+BO1047+BO1048+BP1046+BP1047-16)*Percapita/30*FR$4))))))</f>
        <v>372.68399999999997</v>
      </c>
      <c r="FS1046" s="177">
        <f>IF(C1046=4,SUM(BQ1046+BQ1047+BQ1048+BS1046+BS1047+BS1048)*Percapita/30*FS$4+(BR1046+BR1047+BR1048+BT1046+BT1047+BT1048)*Cadeirante/30*FS$4,IF(C1046=3,IF(BQ1049+BS1049=10,Fixo/30*FS$4+(BQ1046+BQ1047+BQ1048+BS1046+BS1047+BS1048)*Percapita/30*FS$4+(BR1049+BT1049)*Cadeirante/30*FS$4,IF(BQ1049+BS1049&lt;=9,(BQ1049+BS1049)*Crechee/30*FS$4)+(BR1049+BT1049)*Cadeirante/30*FS$4+(BQ1046+BQ1047+BQ1048+BS1046+BS1047+BS1048)*Percapita/30*FS$4)+IF(BQ1049+BS1049&gt;=11,Fixo/30*FS$4+(BQ1049+BS1049-10)*Crechee/30*FS$4,0),IF(C1046=2,IF(BR1046+BR1047+BR1048+BR1049+BT1046+BT1047+BT1048+BT1049=1,Cadeirante/30*FS$4,IF(BR1046+BR1047+BR1048+BR1049+BT1046+BT1047+BT1048+BT1049=2,Fixo/30*FS$4,IF(BR1046+BR1047+BR1048+BR1049+BT1046+BT1047+BT1048+BT1049&gt;2,Fixo/30*FS$4+(BR1046+BR1047+BR1048+BR1049+BT1046+BT1047+BT1048+BT1049-2)*Cadeirante/30*FS$4)))+(BQ1046+BQ1047+BQ1048+BS1046+BS1047+BS1048)*Percapita/30*FS$4+(BQ1049+BS1049)*Crechee/30*FS$4,IF(C1046=1,IF(BQ1046+BQ1047+BQ1048+BR1046+BR1047+BR1048+BS1046+BS1047+BS1048+BT1046+BT1047+BT1048&lt;=15,(BQ1046+BQ1047+BQ1048+BS1046+BS1047+BS1048)*Percapita/30*FS$4,IF(BQ1046+BQ1047+BQ1048+BR1046+BR1047+BR1048+BS1046+BS1047+BS1048+BT1046+BT1047+BT1048&gt;=16,Fixo/30*FS$4+(BQ1046+BQ1047+BQ1048+BR1046+BR1047+BR1048+BS1046+BS1047+BS1048+BT1046+BT1047-16)*Percapita/30*FS$4))))))</f>
        <v>0</v>
      </c>
      <c r="FT1046" s="177">
        <f>IF(C1046=4,SUM(BU1046+BU1047+BU1048+BW1046+BW1047+BW1048)*Percapita/30*FT$4+(BV1046+BV1047+BV1048+BX1046+BX1047+BX1048)*Cadeirante/30*FT$4,IF(C1046=3,IF(BU1049+BW1049=10,Fixo/30*FT$4+(BU1046+BU1047+BU1048+BW1046+BW1047+BW1048)*Percapita/30*FT$4+(BV1049+BX1049)*Cadeirante/30*FT$4,IF(BU1049+BW1049&lt;=9,(BU1049+BW1049)*Crechee/30*FT$4)+(BV1049+BX1049)*Cadeirante/30*FT$4+(BU1046+BU1047+BU1048+BW1046+BW1047+BW1048)*Percapita/30*FT$4)+IF(BU1049+BW1049&gt;=11,Fixo/30*FT$4+(BU1049+BW1049-10)*Crechee/30*FT$4,0),IF(C1046=2,IF(BV1046+BV1047+BV1048+BV1049+BX1046+BX1047+BX1048+BX1049=1,Cadeirante/30*FT$4,IF(BV1046+BV1047+BV1048+BV1049+BX1046+BX1047+BX1048+BX1049=2,Fixo/30*FT$4,IF(BV1046+BV1047+BV1048+BV1049+BX1046+BX1047+BX1048+BX1049&gt;2,Fixo/30*FT$4+(BV1046+BV1047+BV1048+BV1049+BX1046+BX1047+BX1048+BX1049-2)*Cadeirante/30*FT$4)))+(BU1046+BU1047+BU1048+BW1046+BW1047+BW1048)*Percapita/30*FT$4+(BU1049+BW1049)*Crechee/30*FT$4,IF(C1046=1,IF(BU1046+BU1047+BU1048+BV1046+BV1047+BV1048+BW1046+BW1047+BW1048+BX1046+BX1047+BX1048&lt;=15,(BU1046+BU1047+BU1048+BW1046+BW1047+BW1048)*Percapita/30*FT$4,IF(BU1046+BU1047+BU1048+BV1046+BV1047+BV1048+BW1046+BW1047+BW1048+BX1046+BX1047+BX1048&gt;=16,Fixo/30*FT$4+(BU1046+BU1047+BU1048+BV1046+BV1047+BV1048+BW1046+BW1047+BW1048+BX1046+BX1047-16)*Percapita/30*FT$4))))))</f>
        <v>0</v>
      </c>
      <c r="FU1046" s="177">
        <f>IF(C1046=4,SUM(BY1046+BY1047+BY1048+CA1046+CA1047+CA1048)*Percapita/30*FU$4+(BZ1046+BZ1047+BZ1048+CB1046+CB1047+CB1048)*Cadeirante/30*FU$4,IF(C1046=3,IF(BY1049+CA1049=10,Fixo/30*FU$4+(BY1046+BY1047+BY1048+CA1046+CA1047+CA1048)*Percapita/30*FU$4+(BZ1049+CB1049)*Cadeirante/30*FU$4,IF(BY1049+CA1049&lt;=9,(BY1049+CA1049)*Crechee/30*FU$4)+(BZ1049+CB1049)*Cadeirante/30*FU$4+(BY1046+BY1047+BY1048+CA1046+CA1047+CA1048)*Percapita/30*FU$4)+IF(BY1049+CA1049&gt;=11,Fixo/30*FU$4+(BY1049+CA1049-10)*Crechee/30*FU$4,0),IF(C1046=2,IF(BZ1046+BZ1047+BZ1048+BZ1049+CB1046+CB1047+CB1048+CB1049=1,Cadeirante/30*FU$4,IF(BZ1046+BZ1047+BZ1048+BZ1049+CB1046+CB1047+CB1048+CB1049=2,Fixo/30*FU$4,IF(BZ1046+BZ1047+BZ1048+BZ1049+CB1046+CB1047+CB1048+CB1049&gt;2,Fixo/30*FU$4+(BZ1046+BZ1047+BZ1048+BZ1049+CB1046+CB1047+CB1048+CB1049-2)*Cadeirante/30*FU$4)))+(BY1046+BY1047+BY1048+CA1046+CA1047+CA1048)*Percapita/30*FU$4+(BY1049+CA1049)*Crechee/30*FU$4,IF(C1046=1,IF(BY1046+BY1047+BY1048+BZ1046+BZ1047+BZ1048+CA1046+CA1047+CA1048+CB1046+CB1047+CB1048&lt;=15,(BY1046+BY1047+BY1048+CA1046+CA1047+CA1048)*Percapita/30*FU$4,IF(BY1046+BY1047+BY1048+BZ1046+BZ1047+BZ1048+CA1046+CA1047+CA1048+CB1046+CB1047+CB1048&gt;=16,Fixo/30*FU$4+(BY1046+BY1047+BY1048+BZ1046+BZ1047+BZ1048+CA1046+CA1047+CA1048+CB1046+CB1047-16)*Percapita/30*FU$4))))))</f>
        <v>0</v>
      </c>
      <c r="FV1046" s="177">
        <f>IF(C1046=4,SUM(CC1046+CC1047+CC1048+CE1046+CE1047+CE1048)*Percapita/30*FV$4+(CD1046+CD1047+CD1048+CF1046+CF1047+CF1048)*Cadeirante/30*FV$4,IF(C1046=3,IF(CC1049+CE1049=10,Fixo/30*FV$4+(CC1046+CC1047+CC1048+CE1046+CE1047+CE1048)*Percapita/30*FV$4+(CD1049+CF1049)*Cadeirante/30*FV$4,IF(CC1049+CE1049&lt;=9,(CC1049+CE1049)*Crechee/30*FV$4)+(CD1049+CF1049)*Cadeirante/30*FV$4+(CC1046+CC1047+CC1048+CE1046+CE1047+CE1048)*Percapita/30*FV$4)+IF(CC1049+CE1049&gt;=11,Fixo/30*FV$4+(CC1049+CE1049-10)*Crechee/30*FV$4,0),IF(C1046=2,IF(CD1046+CD1047+CD1048+CD1049+CF1046+CF1047+CF1048+CF1049=1,Cadeirante/30*FV$4,IF(CD1046+CD1047+CD1048+CD1049+CF1046+CF1047+CF1048+CF1049=2,Fixo/30*FV$4,IF(CD1046+CD1047+CD1048+CD1049+CF1046+CF1047+CF1048+CF1049&gt;2,Fixo/30*FV$4+(CD1046+CD1047+CD1048+CD1049+CF1046+CF1047+CF1048+CF1049-2)*Cadeirante/30*FV$4)))+(CC1046+CC1047+CC1048+CE1046+CE1047+CE1048)*Percapita/30*FV$4+(CC1049+CE1049)*Crechee/30*FV$4,IF(C1046=1,IF(CC1046+CC1047+CC1048+CD1046+CD1047+CD1048+CE1046+CE1047+CE1048+CF1046+CF1047+CF1048&lt;=15,(CC1046+CC1047+CC1048+CE1046+CE1047+CE1048)*Percapita/30*FV$4,IF(CC1046+CC1047+CC1048+CD1046+CD1047+CD1048+CE1046+CE1047+CE1048+CF1046+CF1047+CF1048&gt;=16,Fixo/30*FV$4+(CC1046+CC1047+CC1048+CD1046+CD1047+CD1048+CE1046+CE1047+CE1048+CF1046+CF1047-16)*Percapita/30*FV$4))))))</f>
        <v>0</v>
      </c>
      <c r="FW1046" s="177">
        <f>IF(C1046=4,SUM(CG1046+CG1047+CG1048+CI1046+CI1047+CI1048)*Percapita/30*FW$4+(CH1046+CH1047+CH1048+CJ1046+CJ1047+CJ1048)*Cadeirante/30*FW$4,IF(C1046=3,IF(CG1049+CI1049=10,Fixo/30*FW$4+(CG1046+CG1047+CG1048+CI1046+CI1047+CI1048)*Percapita/30*FW$4+(CH1049+CJ1049)*Cadeirante/30*FW$4,IF(CG1049+CI1049&lt;=9,(CG1049+CI1049)*Crechee/30*FW$4)+(CH1049+CJ1049)*Cadeirante/30*FW$4+(CG1046+CG1047+CG1048+CI1046+CI1047+CI1048)*Percapita/30*FW$4)+IF(CG1049+CI1049&gt;=11,Fixo/30*FW$4+(CG1049+CI1049-10)*Crechee/30*FW$4,0),IF(C1046=2,IF(CH1046+CH1047+CH1048+CH1049+CJ1046+CJ1047+CJ1048+CJ1049=1,Cadeirante/30*FW$4,IF(CH1046+CH1047+CH1048+CH1049+CJ1046+CJ1047+CJ1048+CJ1049=2,Fixo/30*FW$4,IF(CH1046+CH1047+CH1048+CH1049+CJ1046+CJ1047+CJ1048+CJ1049&gt;2,Fixo/30*FW$4+(CH1046+CH1047+CH1048+CH1049+CJ1046+CJ1047+CJ1048+CJ1049-2)*Cadeirante/30*FW$4)))+(CG1046+CG1047+CG1048+CI1046+CI1047+CI1048)*Percapita/30*FW$4+(CG1049+CI1049)*Crechee/30*FW$4,IF(C1046=1,IF(CG1046+CG1047+CG1048+CH1046+CH1047+CH1048+CI1046+CI1047+CI1048+CJ1046+CJ1047+CJ1048&lt;=15,(CG1046+CG1047+CG1048+CI1046+CI1047+CI1048)*Percapita/30*FW$4,IF(CG1046+CG1047+CG1048+CH1046+CH1047+CH1048+CI1046+CI1047+CI1048+CJ1046+CJ1047+CJ1048&gt;=16,Fixo/30*FW$4+(CG1046+CG1047+CG1048+CH1046+CH1047+CH1048+CI1046+CI1047+CI1048+CJ1046+CJ1047-16)*Percapita/30*FW$4))))))</f>
        <v>0</v>
      </c>
      <c r="FX1046" s="177">
        <f>IF(C1046=4,SUM(CK1046+CK1047+CK1048+CM1046+CM1047+CM1048)*Percapita/30*FX$4+(CL1046+CL1047+CL1048+CN1046+CN1047+CN1048)*Cadeirante/30*FX$4,IF(C1046=3,IF(CK1049+CM1049=10,Fixo/30*FX$4+(CK1046+CK1047+CK1048+CM1046+CM1047+CM1048)*Percapita/30*FX$4+(CL1049+CN1049)*Cadeirante/30*FX$4,IF(CK1049+CM1049&lt;=9,(CK1049+CM1049)*Crechee/30*FX$4)+(CL1049+CN1049)*Cadeirante/30*FX$4+(CK1046+CK1047+CK1048+CM1046+CM1047+CM1048)*Percapita/30*FX$4)+IF(CK1049+CM1049&gt;=11,Fixo/30*FX$4+(CK1049+CM1049-10)*Crechee/30*FX$4,0),IF(C1046=2,IF(CL1046+CL1047+CL1048+CL1049+CN1046+CN1047+CN1048+CN1049=1,Cadeirante/30*FX$4,IF(CL1046+CL1047+CL1048+CL1049+CN1046+CN1047+CN1048+CN1049=2,Fixo/30*FX$4,IF(CL1046+CL1047+CL1048+CL1049+CN1046+CN1047+CN1048+CN1049&gt;2,Fixo/30*FX$4+(CL1046+CL1047+CL1048+CL1049+CN1046+CN1047+CN1048+CN1049-2)*Cadeirante/30*FX$4)))+(CK1046+CK1047+CK1048+CM1046+CM1047+CM1048)*Percapita/30*FX$4+(CK1049+CM1049)*Crechee/30*FX$4,IF(C1046=1,IF(CK1046+CK1047+CK1048+CL1046+CL1047+CL1048+CM1046+CM1047+CM1048+CN1046+CN1047+CN1048&lt;=15,(CK1046+CK1047+CK1048+CM1046+CM1047+CM1048)*Percapita/30*FX$4,IF(CK1046+CK1047+CK1048+CL1046+CL1047+CL1048+CM1046+CM1047+CM1048+CN1046+CN1047+CN1048&gt;=16,Fixo/30*FX$4+(CK1046+CK1047+CK1048+CL1046+CL1047+CL1048+CM1046+CM1047+CM1048+CN1046+CN1047-16)*Percapita/30*FX$4))))))</f>
        <v>0</v>
      </c>
      <c r="FY1046" s="177">
        <f>IF(C1046=4,SUM(CO1046+CO1047+CO1048+CQ1046+CQ1047+CQ1048)*Percapita/30*FY$4+(CP1046+CP1047+CP1048+CR1046+CR1047+CR1048)*Cadeirante/30*FY$4,IF(C1046=3,IF(CO1049+CQ1049=10,Fixo/30*FY$4+(CO1046+CO1047+CO1048+CQ1046+CQ1047+CQ1048)*Percapita/30*FY$4+(CP1049+CR1049)*Cadeirante/30*FY$4,IF(CO1049+CQ1049&lt;=9,(CO1049+CQ1049)*Crechee/30*FY$4)+(CP1049+CR1049)*Cadeirante/30*FY$4+(CO1046+CO1047+CO1048+CQ1046+CQ1047+CQ1048)*Percapita/30*FY$4)+IF(CO1049+CQ1049&gt;=11,Fixo/30*FY$4+(CO1049+CQ1049-10)*Crechee/30*FY$4,0),IF(C1046=2,IF(CP1046+CP1047+CP1048+CP1049+CR1046+CR1047+CR1048+CR1049=1,Cadeirante/30*FY$4,IF(CP1046+CP1047+CP1048+CP1049+CR1046+CR1047+CR1048+CR1049=2,Fixo/30*FY$4,IF(CP1046+CP1047+CP1048+CP1049+CR1046+CR1047+CR1048+CR1049&gt;2,Fixo/30*FY$4+(CP1046+CP1047+CP1048+CP1049+CR1046+CR1047+CR1048+CR1049-2)*Cadeirante/30*FY$4)))+(CO1046+CO1047+CO1048+CQ1046+CQ1047+CQ1048)*Percapita/30*FY$4+(CO1049+CQ1049)*Crechee/30*FY$4,IF(C1046=1,IF(CO1046+CO1047+CO1048+CP1046+CP1047+CP1048+CQ1046+CQ1047+CQ1048+CR1046+CR1047+CR1048&lt;=15,(CO1046+CO1047+CO1048+CQ1046+CQ1047+CQ1048)*Percapita/30*FY$4,IF(CO1046+CO1047+CO1048+CP1046+CP1047+CP1048+CQ1046+CQ1047+CQ1048+CR1046+CR1047+CR1048&gt;=16,Fixo/30*FY$4+(CO1046+CO1047+CO1048+CP1046+CP1047+CP1048+CQ1046+CQ1047+CQ1048+CR1046+CR1047-16)*Percapita/30*FY$4))))))</f>
        <v>0</v>
      </c>
      <c r="FZ1046" s="177">
        <f>IF(C1046=4,SUM(CS1046+CS1047+CS1048+CU1046+CU1047+CU1048)*Percapita/30*FZ$4+(CT1046+CT1047+CT1048+CV1046+CV1047+CV1048)*Cadeirante/30*FZ$4,IF(C1046=3,IF(CS1049+CU1049=10,Fixo/30*FZ$4+(CS1046+CS1047+CS1048+CU1046+CU1047+CU1048)*Percapita/30*FZ$4+(CT1049+CV1049)*Cadeirante/30*FZ$4,IF(CS1049+CU1049&lt;=9,(CS1049+CU1049)*Crechee/30*FZ$4)+(CT1049+CV1049)*Cadeirante/30*FZ$4+(CS1046+CS1047+CS1048+CU1046+CU1047+CU1048)*Percapita/30*FZ$4)+IF(CS1049+CU1049&gt;=11,Fixo/30*FZ$4+(CS1049+CU1049-10)*Crechee/30*FZ$4,0),IF(C1046=2,IF(CT1046+CT1047+CT1048+CT1049+CV1046+CV1047+CV1048+CV1049=1,Cadeirante/30*FZ$4,IF(CT1046+CT1047+CT1048+CT1049+CV1046+CV1047+CV1048+CV1049=2,Fixo/30*FZ$4,IF(CT1046+CT1047+CT1048+CT1049+CV1046+CV1047+CV1048+CV1049&gt;2,Fixo/30*FZ$4+(CT1046+CT1047+CT1048+CT1049+CV1046+CV1047+CV1048+CV1049-2)*Cadeirante/30*FZ$4)))+(CS1046+CS1047+CS1048+CU1046+CU1047+CU1048)*Percapita/30*FZ$4+(CS1049+CU1049)*Crechee/30*FZ$4,IF(C1046=1,IF(CS1046+CS1047+CS1048+CT1046+CT1047+CT1048+CU1046+CU1047+CU1048+CV1046+CV1047+CV1048&lt;=15,(CS1046+CS1047+CS1048+CU1046+CU1047+CU1048)*Percapita/30*FZ$4,IF(CS1046+CS1047+CS1048+CT1046+CT1047+CT1048+CU1046+CU1047+CU1048+CV1046+CV1047+CV1048&gt;=16,Fixo/30*FZ$4+(CS1046+CS1047+CS1048+CT1046+CT1047+CT1048+CU1046+CU1047+CU1048+CV1046+CV1047-16)*Percapita/30*FZ$4))))))</f>
        <v>0</v>
      </c>
      <c r="GA1046" s="177">
        <f>IF(C1046=4,SUM(CW1046+CW1047+CW1048+CY1046+CY1047+CY1048)*Percapita/30*GA$4+(CX1046+CX1047+CX1048+CZ1046+CZ1047+CZ1048)*Cadeirante/30*GA$4,IF(C1046=3,IF(CW1049+CY1049=10,Fixo/30*GA$4+(CW1046+CW1047+CW1048+CY1046+CY1047+CY1048)*Percapita/30*GA$4+(CX1049+CZ1049)*Cadeirante/30*GA$4,IF(CW1049+CY1049&lt;=9,(CW1049+CY1049)*Crechee/30*GA$4)+(CX1049+CZ1049)*Cadeirante/30*GA$4+(CW1046+CW1047+CW1048+CY1046+CY1047+CY1048)*Percapita/30*GA$4)+IF(CW1049+CY1049&gt;=11,Fixo/30*GA$4+(CW1049+CY1049-10)*Crechee/30*GA$4,0),IF(C1046=2,IF(CX1046+CX1047+CX1048+CX1049+CZ1046+CZ1047+CZ1048+CZ1049=1,Cadeirante/30*GA$4,IF(CX1046+CX1047+CX1048+CX1049+CZ1046+CZ1047+CZ1048+CZ1049=2,Fixo/30*GA$4,IF(CX1046+CX1047+CX1048+CX1049+CZ1046+CZ1047+CZ1048+CZ1049&gt;2,Fixo/30*GA$4+(CX1046+CX1047+CX1048+CX1049+CZ1046+CZ1047+CZ1048+CZ1049-2)*Cadeirante/30*GA$4)))+(CW1046+CW1047+CW1048+CY1046+CY1047+CY1048)*Percapita/30*GA$4+(CW1049+CY1049)*Crechee/30*GA$4,IF(C1046=1,IF(CW1046+CW1047+CW1048+CX1046+CX1047+CX1048+CY1046+CY1047+CY1048+CZ1046+CZ1047+CZ1048&lt;=15,(CW1046+CW1047+CW1048+CY1046+CY1047+CY1048)*Percapita/30*GA$4,IF(CW1046+CW1047+CW1048+CX1046+CX1047+CX1048+CY1046+CY1047+CY1048+CZ1046+CZ1047+CZ1048&gt;=16,Fixo/30*GA$4+(CW1046+CW1047+CW1048+CX1046+CX1047+CX1048+CY1046+CY1047+CY1048+CZ1046+CZ1047-16)*Percapita/30*GA$4))))))</f>
        <v>0</v>
      </c>
      <c r="GB1046" s="177">
        <f>IF(C1046=4,SUM(DA1046+DA1047+DA1048+DC1046+DC1047+DC1048)*Percapita/30*GB$4+(DB1046+DB1047+DB1048+DD1046+DD1047+DD1048)*Cadeirante/30*GB$4,IF(C1046=3,IF(DA1049+DC1049=10,Fixo/30*GB$4+(DA1046+DA1047+DA1048+DC1046+DC1047+DC1048)*Percapita/30*GB$4+(DB1049+DD1049)*Cadeirante/30*GB$4,IF(DA1049+DC1049&lt;=9,(DA1049+DC1049)*Crechee/30*GB$4)+(DB1049+DD1049)*Cadeirante/30*GB$4+(DA1046+DA1047+DA1048+DC1046+DC1047+DC1048)*Percapita/30*GB$4)+IF(DA1049+DC1049&gt;=11,Fixo/30*GB$4+(DA1049+DC1049-10)*Crechee/30*GB$4,0),IF(C1046=2,IF(DB1046+DB1047+DB1048+DB1049+DD1046+DD1047+DD1048+DD1049=1,Cadeirante/30*GB$4,IF(DB1046+DB1047+DB1048+DB1049+DD1046+DD1047+DD1048+DD1049=2,Fixo/30*GB$4,IF(DB1046+DB1047+DB1048+DB1049+DD1046+DD1047+DD1048+DD1049&gt;2,Fixo/30*GB$4+(DB1046+DB1047+DB1048+DB1049+DD1046+DD1047+DD1048+DD1049-2)*Cadeirante/30*GB$4)))+(DA1046+DA1047+DA1048+DC1046+DC1047+DC1048)*Percapita/30*GB$4+(DA1049+DC1049)*Crechee/30*GB$4,IF(C1046=1,IF(DA1046+DA1047+DA1048+DB1046+DB1047+DB1048+DC1046+DC1047+DC1048+DD1046+DD1047+DD1048&lt;=15,(DA1046+DA1047+DA1048+DC1046+DC1047+DC1048)*Percapita/30*GB$4,IF(DA1046+DA1047+DA1048+DB1046+DB1047+DB1048+DC1046+DC1047+DC1048+DD1046+DD1047+DD1048&gt;=16,Fixo/30*GB$4+(DA1046+DA1047+DA1048+DB1046+DB1047+DB1048+DC1046+DC1047+DC1048+DD1046+DD1047-16)*Percapita/30*GB$4))))))</f>
        <v>0</v>
      </c>
      <c r="GC1046" s="177">
        <f>IF(C1046=4,SUM(DE1046+DE1047+DE1048+DG1046+DG1047+DG1048)*Percapita/30*GC$4+(DF1046+DF1047+DF1048+DH1046+DH1047+DH1048)*Cadeirante/30*GC$4,IF(C1046=3,IF(DE1049+DG1049=10,Fixo/30*GC$4+(DE1046+DE1047+DE1048+DG1046+DG1047+DG1048)*Percapita/30*GC$4+(DF1049+DH1049)*Cadeirante/30*GC$4,IF(DE1049+DG1049&lt;=9,(DE1049+DG1049)*Crechee/30*GC$4)+(DF1049+DH1049)*Cadeirante/30*GC$4+(DE1046+DE1047+DE1048+DG1046+DG1047+DG1048)*Percapita/30*GC$4)+IF(DE1049+DG1049&gt;=11,Fixo/30*GC$4+(DE1049+DG1049-10)*Crechee/30*GC$4,0),IF(C1046=2,IF(DF1046+DF1047+DF1048+DF1049+DH1046+DH1047+DH1048+DH1049=1,Cadeirante/30*GC$4,IF(DF1046+DF1047+DF1048+DF1049+DH1046+DH1047+DH1048+DH1049=2,Fixo/30*GC$4,IF(DF1046+DF1047+DF1048+DF1049+DH1046+DH1047+DH1048+DH1049&gt;2,Fixo/30*GC$4+(DF1046+DF1047+DF1048+DF1049+DH1046+DH1047+DH1048+DH1049-2)*Cadeirante/30*GC$4)))+(DE1046+DE1047+DE1048+DG1046+DG1047+DG1048)*Percapita/30*GC$4+(DE1049+DG1049)*Crechee/30*GC$4,IF(C1046=1,IF(DE1046+DE1047+DE1048+DF1046+DF1047+DF1048+DG1046+DG1047+DG1048+DH1046+DH1047+DH1048&lt;=15,(DE1046+DE1047+DE1048+DG1046+DG1047+DG1048)*Percapita/30*GC$4,IF(DE1046+DE1047+DE1048+DF1046+DF1047+DF1048+DG1046+DG1047+DG1048+DH1046+DH1047+DH1048&gt;=16,Fixo/30*GC$4+(DE1046+DE1047+DE1048+DF1046+DF1047+DF1048+DG1046+DG1047+DG1048+DH1046+DH1047-16)*Percapita/30*GC$4))))))</f>
        <v>0</v>
      </c>
      <c r="GD1046" s="177">
        <f>IF(C1046=4,SUM(DI1046+DI1047+DI1048+DK1046+DK1047+DK1048)*Percapita/30*GD$4+(DJ1046+DJ1047+DJ1048+DL1046+DL1047+DL1048)*Cadeirante/30*GD$4,IF(C1046=3,IF(DI1049+DK1049=10,Fixo/30*GD$4+(DI1046+DI1047+DI1048+DK1046+DK1047+DK1048)*Percapita/30*GD$4+(DJ1049+DL1049)*Cadeirante/30*GD$4,IF(DI1049+DK1049&lt;=9,(DI1049+DK1049)*Crechee/30*GD$4)+(DJ1049+DL1049)*Cadeirante/30*GD$4+(DI1046+DI1047+DI1048+DK1046+DK1047+DK1048)*Percapita/30*GD$4)+IF(DI1049+DK1049&gt;=11,Fixo/30*GD$4+(DI1049+DK1049-10)*Crechee/30*GD$4,0),IF(C1046=2,IF(DJ1046+DJ1047+DJ1048+DJ1049+DL1046+DL1047+DL1048+DL1049=1,Cadeirante/30*GD$4,IF(DJ1046+DJ1047+DJ1048+DJ1049+DL1046+DL1047+DL1048+DL1049=2,Fixo/30*GD$4,IF(DJ1046+DJ1047+DJ1048+DJ1049+DL1046+DL1047+DL1048+DL1049&gt;2,Fixo/30*GD$4+(DJ1046+DJ1047+DJ1048+DJ1049+DL1046+DL1047+DL1048+DL1049-2)*Cadeirante/30*GD$4)))+(DI1046+DI1047+DI1048+DK1046+DK1047+DK1048)*Percapita/30*GD$4+(DI1049+DK1049)*Crechee/30*GD$4,IF(C1046=1,IF(DI1046+DI1047+DI1048+DJ1046+DJ1047+DJ1048+DK1046+DK1047+DK1048+DL1046+DL1047+DL1048&lt;=15,(DI1046+DI1047+DI1048+DK1046+DK1047+DK1048)*Percapita/30*GD$4,IF(DI1046+DI1047+DI1048+DJ1046+DJ1047+DJ1048+DK1046+DK1047+DK1048+DL1046+DL1047+DL1048&gt;=16,Fixo/30*GD$4+(DI1046+DI1047+DI1048+DJ1046+DJ1047+DJ1048+DK1046+DK1047+DK1048+DL1046+DL1047-16)*Percapita/30*GD$4))))))</f>
        <v>0</v>
      </c>
      <c r="GE1046" s="177">
        <f>IF(C1046=4,SUM(DM1046+DM1047+DM1048+DO1046+DO1047+DO1048)*Percapita/30*GE$4+(DN1046+DN1047+DN1048+DP1046+DP1047+DP1048)*Cadeirante/30*GE$4,IF(C1046=3,IF(DM1049+DO1049=10,Fixo/30*GE$4+(DM1046+DM1047+DM1048+DO1046+DO1047+DO1048)*Percapita/30*GE$4+(DN1049+DP1049)*Cadeirante/30*GE$4,IF(DM1049+DO1049&lt;=9,(DM1049+DO1049)*Crechee/30*GE$4)+(DN1049+DP1049)*Cadeirante/30*GE$4+(DM1046+DM1047+DM1048+DO1046+DO1047+DO1048)*Percapita/30*GE$4)+IF(DM1049+DO1049&gt;=11,Fixo/30*GE$4+(DM1049+DO1049-10)*Crechee/30*GE$4,0),IF(C1046=2,IF(DN1046+DN1047+DN1048+DN1049+DP1046+DP1047+DP1048+DP1049=1,Cadeirante/30*GE$4,IF(DN1046+DN1047+DN1048+DN1049+DP1046+DP1047+DP1048+DP1049=2,Fixo/30*GE$4,IF(DN1046+DN1047+DN1048+DN1049+DP1046+DP1047+DP1048+DP1049&gt;2,Fixo/30*GE$4+(DN1046+DN1047+DN1048+DN1049+DP1046+DP1047+DP1048+DP1049-2)*Cadeirante/30*GE$4)))+(DM1046+DM1047+DM1048+DO1046+DO1047+DO1048)*Percapita/30*GE$4+(DM1049+DO1049)*Crechee/30*GE$4,IF(C1046=1,IF(DM1046+DM1047+DM1048+DN1046+DN1047+DN1048+DO1046+DO1047+DO1048+DP1046+DP1047+DP1048&lt;=15,(DM1046+DM1047+DM1048+DO1046+DO1047+DO1048)*Percapita/30*GE$4,IF(DM1046+DM1047+DM1048+DN1046+DN1047+DN1048+DO1046+DO1047+DO1048+DP1046+DP1047+DP1048&gt;=16,Fixo/30*GE$4+(DM1046+DM1047+DM1048+DN1046+DN1047+DN1048+DO1046+DO1047+DO1048+DP1046+DP1047-16)*Percapita/30*GE$4))))))</f>
        <v>0</v>
      </c>
      <c r="GF1046" s="177">
        <f>IF(C1046=4,SUM(DQ1046+DQ1047+DQ1048+DS1046+DS1047+DS1048)*Percapita/30*GF$4+(DR1046+DR1047+DR1048+DT1046+DT1047+DT1048)*Cadeirante/30*GF$4,IF(C1046=3,IF(DQ1049+DS1049=10,Fixo/30*GF$4+(DQ1046+DQ1047+DQ1048+DS1046+DS1047+DS1048)*Percapita/30*GF$4+(DR1049+DT1049)*Cadeirante/30*GF$4,IF(DQ1049+DS1049&lt;=9,(DQ1049+DS1049)*Crechee/30*GF$4)+(DR1049+DT1049)*Cadeirante/30*GF$4+(DQ1046+DQ1047+DQ1048+DS1046+DS1047+DS1048)*Percapita/30*GF$4)+IF(DQ1049+DS1049&gt;=11,Fixo/30*GF$4+(DQ1049+DS1049-10)*Crechee/30*GF$4,0),IF(C1046=2,IF(DR1046+DR1047+DR1048+DR1049+DT1046+DT1047+DT1048+DT1049=1,Cadeirante/30*GF$4,IF(DR1046+DR1047+DR1048+DR1049+DT1046+DT1047+DT1048+DT1049=2,Fixo/30*GF$4,IF(DR1046+DR1047+DR1048+DR1049+DT1046+DT1047+DT1048+DT1049&gt;2,Fixo/30*GF$4+(DR1046+DR1047+DR1048+DR1049+DT1046+DT1047+DT1048+DT1049-2)*Cadeirante/30*GF$4)))+(DQ1046+DQ1047+DQ1048+DS1046+DS1047+DS1048)*Percapita/30*GF$4+(DQ1049+DS1049)*Crechee/30*GF$4,IF(C1046=1,IF(DQ1046+DQ1047+DQ1048+DR1046+DR1047+DR1048+DS1046+DS1047+DS1048+DT1046+DT1047+DT1048&lt;=15,(DQ1046+DQ1047+DQ1048+DS1046+DS1047+DS1048)*Percapita/30*GF$4,IF(DQ1046+DQ1047+DQ1048+DR1046+DR1047+DR1048+DS1046+DS1047+DS1048+DT1046+DT1047+DT1048&gt;=16,Fixo/30*GF$4+(DQ1046+DQ1047+DQ1048+DR1046+DR1047+DR1048+DS1046+DS1047+DS1048+DT1046+DT1047-16)*Percapita/30*GF$4))))))</f>
        <v>0</v>
      </c>
      <c r="GG1046" s="177">
        <f>IF(C1046=4,SUM(DU1046+DU1047+DU1048+DW1046+DW1047+DW1048)*Percapita/30*GG$4+(DV1046+DV1047+DV1048+DX1046+DX1047+DX1048)*Cadeirante/30*GG$4,IF(C1046=3,IF(DU1049+DW1049=10,Fixo/30*GG$4+(DU1046+DU1047+DU1048+DW1046+DW1047+DW1048)*Percapita/30*GG$4+(DV1049+DX1049)*Cadeirante/30*GG$4,IF(DU1049+DW1049&lt;=9,(DU1049+DW1049)*Crechee/30*GG$4)+(DV1049+DX1049)*Cadeirante/30*GG$4+(DU1046+DU1047+DU1048+DW1046+DW1047+DW1048)*Percapita/30*GG$4)+IF(DU1049+DW1049&gt;=11,Fixo/30*GG$4+(DU1049+DW1049-10)*Crechee/30*GG$4,0),IF(C1046=2,IF(DV1046+DV1047+DV1048+DV1049+DX1046+DX1047+DX1048+DX1049=1,Cadeirante/30*GG$4,IF(DV1046+DV1047+DV1048+DV1049+DX1046+DX1047+DX1048+DX1049=2,Fixo/30*GG$4,IF(DV1046+DV1047+DV1048+DV1049+DX1046+DX1047+DX1048+DX1049&gt;2,Fixo/30*GG$4+(DV1046+DV1047+DV1048+DV1049+DX1046+DX1047+DX1048+DX1049-2)*Cadeirante/30*GG$4)))+(DU1046+DU1047+DU1048+DW1046+DW1047+DW1048)*Percapita/30*GG$4+(DU1049+DW1049)*Crechee/30*GG$4,IF(C1046=1,IF(DU1046+DU1047+DU1048+DV1046+DV1047+DV1048+DW1046+DW1047+DW1048+DX1046+DX1047+DX1048&lt;=15,(DU1046+DU1047+DU1048+DW1046+DW1047+DW1048)*Percapita/30*GG$4,IF(DU1046+DU1047+DU1048+DV1046+DV1047+DV1048+DW1046+DW1047+DW1048+DX1046+DX1047+DX1048&gt;=16,Fixo/30*GG$4+(DU1046+DU1047+DU1048+DV1046+DV1047+DV1048+DW1046+DW1047+DW1048+DX1046+DX1047-16)*Percapita/30*GG$4))))))</f>
        <v>0</v>
      </c>
      <c r="GH1046" s="177">
        <f>IF(C1046=4,SUM(DY1046+DY1047+DY1048+EA1046+EA1047+EA1048)*Percapita/30*GH$4+(DZ1046+DZ1047+DZ1048+EB1046+EB1047+EB1048)*Cadeirante/30*GH$4,IF(C1046=3,IF(DY1049+EA1049=10,Fixo/30*GH$4+(DY1046+DY1047+DY1048+EA1046+EA1047+EA1048)*Percapita/30*GH$4+(DZ1049+EB1049)*Cadeirante/30*GH$4,IF(DY1049+EA1049&lt;=9,(DY1049+EA1049)*Crechee/30*GH$4)+(DZ1049+EB1049)*Cadeirante/30*GH$4+(DY1046+DY1047+DY1048+EA1046+EA1047+EA1048)*Percapita/30*GH$4)+IF(DY1049+EA1049&gt;=11,Fixo/30*GH$4+(DY1049+EA1049-10)*Crechee/30*GH$4,0),IF(C1046=2,IF(DZ1046+DZ1047+DZ1048+DZ1049+EB1046+EB1047+EB1048+EB1049=1,Cadeirante/30*GH$4,IF(DZ1046+DZ1047+DZ1048+DZ1049+EB1046+EB1047+EB1048+EB1049=2,Fixo/30*GH$4,IF(DZ1046+DZ1047+DZ1048+DZ1049+EB1046+EB1047+EB1048+EB1049&gt;2,Fixo/30*GH$4+(DZ1046+DZ1047+DZ1048+DZ1049+EB1046+EB1047+EB1048+EB1049-2)*Cadeirante/30*GH$4)))+(DY1046+DY1047+DY1048+EA1046+EA1047+EA1048)*Percapita/30*GH$4+(DY1049+EA1049)*Crechee/30*GH$4,IF(C1046=1,IF(DY1046+DY1047+DY1048+DZ1046+DZ1047+DZ1048+EA1046+EA1047+EA1048+EB1046+EB1047+EB1048&lt;=15,(DY1046+DY1047+DY1048+EA1046+EA1047+EA1048)*Percapita/30*GH$4,IF(DY1046+DY1047+DY1048+DZ1046+DZ1047+DZ1048+EA1046+EA1047+EA1048+EB1046+EB1047+EB1048&gt;=16,Fixo/30*GH$4+(DY1046+DY1047+DY1048+DZ1046+DZ1047+DZ1048+EA1046+EA1047+EA1048+EB1046+EB1047-16)*Percapita/30*GH$4))))))</f>
        <v>0</v>
      </c>
      <c r="GI1046" s="177">
        <f>IF(C1046=4,SUM(EC1046+EC1047+EC1048+EE1046+EE1047+EE1048)*Percapita/30*GI$4+(ED1046+ED1047+ED1048+EF1046+EF1047+EF1048)*Cadeirante/30*GI$4,IF(C1046=3,IF(EC1049+EE1049=10,Fixo/30*GI$4+(EC1046+EC1047+EC1048+EE1046+EE1047+EE1048)*Percapita/30*GI$4+(ED1049+EF1049)*Cadeirante/30*GI$4,IF(EC1049+EE1049&lt;=9,(EC1049+EE1049)*Crechee/30*GI$4)+(ED1049+EF1049)*Cadeirante/30*GI$4+(EC1046+EC1047+EC1048+EE1046+EE1047+EE1048)*Percapita/30*GI$4)+IF(EC1049+EE1049&gt;=11,Fixo/30*GI$4+(EC1049+EE1049-10)*Crechee/30*GI$4,0),IF(C1046=2,IF(ED1046+ED1047+ED1048+ED1049+EF1046+EF1047+EF1048+EF1049=1,Cadeirante/30*GI$4,IF(ED1046+ED1047+ED1048+ED1049+EF1046+EF1047+EF1048+EF1049=2,Fixo/30*GI$4,IF(ED1046+ED1047+ED1048+ED1049+EF1046+EF1047+EF1048+EF1049&gt;2,Fixo/30*GI$4+(ED1046+ED1047+ED1048+ED1049+EF1046+EF1047+EF1048+EF1049-2)*Cadeirante/30*GI$4)))+(EC1046+EC1047+EC1048+EE1046+EE1047+EE1048)*Percapita/30*GI$4+(EC1049+EE1049)*Crechee/30*GI$4,IF(C1046=1,IF(EC1046+EC1047+EC1048+ED1046+ED1047+ED1048+EE1046+EE1047+EE1048+EF1046+EF1047+EF1048&lt;=15,(EC1046+EC1047+EC1048+EE1046+EE1047+EE1048)*Percapita/30*GI$4,IF(EC1046+EC1047+EC1048+ED1046+ED1047+ED1048+EE1046+EE1047+EE1048+EF1046+EF1047+EF1048&gt;=16,Fixo/30*GI$4+(EC1046+EC1047+EC1048+ED1046+ED1047+ED1048+EE1046+EE1047+EE1048+EF1046+EF1047-16)*Percapita/30*GI$4))))))</f>
        <v>0</v>
      </c>
      <c r="GJ1046" s="177">
        <f>IF(C1046=4,SUM(EG1046+EG1047+EG1048+EI1046+EI1047+EI1048)*Percapita/30*GJ$4+(EH1046+EH1047+EH1048+EJ1046+EJ1047+EJ1048)*Cadeirante/30*GJ$4,IF(C1046=3,IF(EG1049+EI1049=10,Fixo/30*GJ$4+(EG1046+EG1047+EG1048+EI1046+EI1047+EI1048)*Percapita/30*GJ$4+(EH1049+EJ1049)*Cadeirante/30*GJ$4,IF(EG1049+EI1049&lt;=9,(EG1049+EI1049)*Crechee/30*GJ$4)+(EH1049+EJ1049)*Cadeirante/30*GJ$4+(EG1046+EG1047+EG1048+EI1046+EI1047+EI1048)*Percapita/30*GJ$4)+IF(EG1049+EI1049&gt;=11,Fixo/30*GJ$4+(EG1049+EI1049-10)*Crechee/30*GJ$4,0),IF(C1046=2,IF(EH1046+EH1047+EH1048+EH1049+EJ1046+EJ1047+EJ1048+EJ1049=1,Cadeirante/30*GJ$4,IF(EH1046+EH1047+EH1048+EH1049+EJ1046+EJ1047+EJ1048+EJ1049=2,Fixo/30*GJ$4,IF(EH1046+EH1047+EH1048+EH1049+EJ1046+EJ1047+EJ1048+EJ1049&gt;2,Fixo/30*GJ$4+(EH1046+EH1047+EH1048+EH1049+EJ1046+EJ1047+EJ1048+EJ1049-2)*Cadeirante/30*GJ$4)))+(EG1046+EG1047+EG1048+EI1046+EI1047+EI1048)*Percapita/30*GJ$4+(EG1049+EI1049)*Crechee/30*GJ$4,IF(C1046=1,IF(EG1046+EG1047+EG1048+EH1046+EH1047+EH1048+EI1046+EI1047+EI1048+EJ1046+EJ1047+EJ1048&lt;=15,(EG1046+EG1047+EG1048+EI1046+EI1047+EI1048)*Percapita/30*GJ$4,IF(EG1046+EG1047+EG1048+EH1046+EH1047+EH1048+EI1046+EI1047+EI1048+EJ1046+EJ1047+EJ1048&gt;=16,Fixo/30*GJ$4+(EG1046+EG1047+EG1048+EH1046+EH1047+EH1048+EI1046+EI1047+EI1048+EJ1046+EJ1047-16)*Percapita/30*GJ$4))))))</f>
        <v>0</v>
      </c>
      <c r="GK1046" s="178"/>
      <c r="GL1046" s="103">
        <f t="shared" si="1182"/>
        <v>0</v>
      </c>
      <c r="GM1046" s="124"/>
      <c r="GN1046" s="104">
        <f>SUMIF(V1046:V1049,"&lt;0")*Cadeirante/30*GN$4+SUMIF(X1046:X1049,"&lt;0")*Cadeirante/30*GN$4</f>
        <v>0</v>
      </c>
      <c r="GO1046" s="104">
        <f>SUMIF(Z1046:Z1049,"&lt;0")*Cadeirante/30*GO$4+SUMIF(AB1046:AB1049,"&lt;0")*Cadeirante/30*GO$4</f>
        <v>0</v>
      </c>
      <c r="GP1046" s="104">
        <f>SUMIF(AD1046:AD1049,"&lt;0")*Cadeirante/30*GP$4+SUMIF(AF1046:AF1049,"&lt;0")*Cadeirante/30*GP$4</f>
        <v>0</v>
      </c>
      <c r="GQ1046" s="104">
        <f>SUMIF(AH1046:AH1049,"&lt;0")*Cadeirante/30*GQ$4+SUMIF(AJ1046:AJ1049,"&lt;0")*Cadeirante/30*GQ$4</f>
        <v>0</v>
      </c>
      <c r="GR1046" s="104">
        <f>SUMIF(AL1046:AL1049,"&lt;0")*Cadeirante/30*GR$4+SUMIF(AN1046:AN1049,"&lt;0")*Cadeirante/30*GR$4</f>
        <v>0</v>
      </c>
      <c r="GS1046" s="104">
        <f>SUMIF(AP1046:AP1049,"&lt;0")*Cadeirante/30*GS$4+SUMIF(AR1046:AR1049,"&lt;0")*Cadeirante/30*GS$4</f>
        <v>0</v>
      </c>
      <c r="GT1046" s="104">
        <f>SUMIF(AT1046:AT1049,"&lt;0")*Cadeirante/30*GT$4+SUMIF(AV1046:AV1049,"&lt;0")*Cadeirante/30*GT$4</f>
        <v>0</v>
      </c>
      <c r="GU1046" s="104">
        <f>SUMIF(AX1046:AX1049,"&lt;0")*Cadeirante/30*GU$4+SUMIF(AZ1046:AZ1049,"&lt;0")*Cadeirante/30*GU$4</f>
        <v>0</v>
      </c>
      <c r="GV1046" s="104">
        <f>SUMIF(BB1046:BB1049,"&lt;0")*Cadeirante/30*GV$4+SUMIF(BD1046:BD1049,"&lt;0")*Cadeirante/30*GV$4</f>
        <v>0</v>
      </c>
      <c r="GW1046" s="104">
        <f>SUMIF(BF1046:BF1049,"&lt;0")*Cadeirante/30*GW$4+SUMIF(BH1046:BH1049,"&lt;0")*Cadeirante/30*GW$4</f>
        <v>0</v>
      </c>
      <c r="GX1046" s="104">
        <f>SUMIF(BJ1046:BJ1049,"&lt;0")*Cadeirante/30*GX$4+SUMIF(BL1046:BL1049,"&lt;0")*Cadeirante/30*GX$4</f>
        <v>0</v>
      </c>
      <c r="GY1046" s="104">
        <f>SUMIF(BN1046:BN1049,"&lt;0")*Cadeirante/30*GY$4+SUMIF(BP1046:BP1049,"&lt;0")*Cadeirante/30*GY$4</f>
        <v>0</v>
      </c>
      <c r="GZ1046" s="104">
        <f>SUMIF(BR1046:BR1049,"&lt;0")*Cadeirante/30*GZ$4+SUMIF(BT1046:BT1049,"&lt;0")*Cadeirante/30*GZ$4</f>
        <v>0</v>
      </c>
      <c r="HA1046" s="104">
        <f>SUMIF(BV1046:BV1049,"&lt;0")*Cadeirante/30*HA$4+SUMIF(BX1046:BX1049,"&lt;0")*Cadeirante/30*HA$4</f>
        <v>0</v>
      </c>
      <c r="HB1046" s="104">
        <f>SUMIF(BZ1046:BZ1049,"&lt;0")*Cadeirante/30*HB$4+SUMIF(CB1046:CB1049,"&lt;0")*Cadeirante/30*HB$4</f>
        <v>0</v>
      </c>
      <c r="HC1046" s="104">
        <f>SUMIF(CD1046:CD1049,"&lt;0")*Cadeirante/30*HC$4+SUMIF(CF1046:CF1049,"&lt;0")*Cadeirante/30*HC$4</f>
        <v>0</v>
      </c>
      <c r="HD1046" s="104">
        <f>SUMIF(CH1046:CH1049,"&lt;0")*Cadeirante/30*HD$4+SUMIF(CJ1046:CJ1049,"&lt;0")*Cadeirante/30*HD$4</f>
        <v>0</v>
      </c>
      <c r="HE1046" s="104">
        <f>SUMIF(CL1046:CL1049,"&lt;0")*Cadeirante/30*HE$4+SUMIF(CN1046:CN1049,"&lt;0")*Cadeirante/30*HE$4</f>
        <v>0</v>
      </c>
      <c r="HF1046" s="104">
        <f>SUMIF(CP1046:CP1049,"&lt;0")*Cadeirante/30*HF$4+SUMIF(CR1046:CR1049,"&lt;0")*Cadeirante/30*HF$4</f>
        <v>0</v>
      </c>
      <c r="HG1046" s="104">
        <f>SUMIF(CT1046:CT1049,"&lt;0")*Cadeirante/30*HG$4+SUMIF(CV1046:CV1049,"&lt;0")*Cadeirante/30*HG$4</f>
        <v>0</v>
      </c>
      <c r="HH1046" s="104">
        <f>SUMIF(CX1046:CX1049,"&lt;0")*Cadeirante/30*HH$4+SUMIF(CZ1046:CZ1049,"&lt;0")*Cadeirante/30*HH$4</f>
        <v>0</v>
      </c>
      <c r="HI1046" s="104">
        <f>SUMIF(DB1046:DB1049,"&lt;0")*Cadeirante/30*HI$4+SUMIF(DD1046:DD1049,"&lt;0")*Cadeirante/30*HI$4</f>
        <v>0</v>
      </c>
      <c r="HJ1046" s="104">
        <f>SUMIF(DF1046:DF1049,"&lt;0")*Cadeirante/30*HJ$4+SUMIF(DH1046:DH1049,"&lt;0")*Cadeirante/30*HJ$4</f>
        <v>0</v>
      </c>
      <c r="HK1046" s="104">
        <f>SUMIF(DJ1046:DJ1049,"&lt;0")*Cadeirante/30*HK$4+SUMIF(DL1046:DL1049,"&lt;0")*Cadeirante/30*HK$4</f>
        <v>0</v>
      </c>
      <c r="HL1046" s="104">
        <f>SUMIF(DN1046:DN1049,"&lt;0")*Cadeirante/30*HL$4+SUMIF(DP1046:DP1049,"&lt;0")*Cadeirante/30*HL$4</f>
        <v>0</v>
      </c>
      <c r="HM1046" s="104">
        <f>SUMIF(DR1046:DR1049,"&lt;0")*Cadeirante/30*HM$4+SUMIF(DT1046:DT1049,"&lt;0")*Cadeirante/30*HM$4</f>
        <v>0</v>
      </c>
      <c r="HN1046" s="104">
        <f>SUMIF(DV1046:DV1049,"&lt;0")*Cadeirante/30*HN$4+SUMIF(DX1046:DX1049,"&lt;0")*Cadeirante/30*HN$4</f>
        <v>0</v>
      </c>
      <c r="HO1046" s="104">
        <f>SUMIF(DZ1046:DZ1049,"&lt;0")*Cadeirante/30*HO$4+SUMIF(EB1046:EB1049,"&lt;0")*Cadeirante/30*HO$4</f>
        <v>0</v>
      </c>
      <c r="HP1046" s="104">
        <f>SUMIF(ED1046:ED1049,"&lt;0")*Cadeirante/30*HP$4+SUMIF(EF1046:EF1049,"&lt;0")*Cadeirante/30*HP$4</f>
        <v>0</v>
      </c>
      <c r="HQ1046" s="64"/>
      <c r="HR1046" s="64"/>
      <c r="HS1046" s="64"/>
      <c r="HT1046" s="64"/>
      <c r="HU1046" s="64"/>
      <c r="HV1046" s="64"/>
      <c r="HW1046" s="176">
        <v>17629.309999999998</v>
      </c>
      <c r="HX1046" s="64"/>
      <c r="HY1046" s="280">
        <f>IF(ISTEXT(EM1046), VALUE(EM1046), EM1046)</f>
        <v>0</v>
      </c>
      <c r="HZ1046" s="280">
        <f>IF(ISTEXT(EN1046), VALUE(EN1046), EN1046)</f>
        <v>0</v>
      </c>
      <c r="IA1046" s="280">
        <f>IF(ISTEXT(EO1046), VALUE(EO1046), EO1046)</f>
        <v>0</v>
      </c>
      <c r="IB1046" s="64" t="b">
        <f>HW1046=FE1046</f>
        <v>0</v>
      </c>
      <c r="IC1046" s="64"/>
    </row>
    <row r="1047" spans="1:237" s="106" customFormat="1" ht="22.5" customHeight="1" x14ac:dyDescent="0.25">
      <c r="A1047" s="368" t="s">
        <v>4112</v>
      </c>
      <c r="B1047" s="369" t="s">
        <v>4113</v>
      </c>
      <c r="C1047" s="370" t="s">
        <v>3258</v>
      </c>
      <c r="D1047" s="371" t="s">
        <v>4114</v>
      </c>
      <c r="E1047" s="371" t="s">
        <v>4115</v>
      </c>
      <c r="F1047" s="372" t="s">
        <v>3222</v>
      </c>
      <c r="G1047" s="372" t="s">
        <v>3223</v>
      </c>
      <c r="H1047" s="373" t="s">
        <v>265</v>
      </c>
      <c r="I1047" s="374" t="s">
        <v>4116</v>
      </c>
      <c r="J1047" s="421" t="s">
        <v>3257</v>
      </c>
      <c r="K1047" s="421" t="s">
        <v>3230</v>
      </c>
      <c r="L1047" s="329">
        <f>CONTINUA!BV1047</f>
        <v>0</v>
      </c>
      <c r="M1047" s="329">
        <f>CONTINUA!BW1047</f>
        <v>0</v>
      </c>
      <c r="N1047" s="657"/>
      <c r="O1047" s="658" t="s">
        <v>4260</v>
      </c>
      <c r="P1047" s="659" t="s">
        <v>4259</v>
      </c>
      <c r="Q1047" s="400"/>
      <c r="R1047" s="401"/>
      <c r="S1047" s="400"/>
      <c r="T1047" s="401"/>
      <c r="U1047" s="400"/>
      <c r="V1047" s="401"/>
      <c r="W1047" s="400"/>
      <c r="X1047" s="401"/>
      <c r="Y1047" s="400"/>
      <c r="Z1047" s="401"/>
      <c r="AA1047" s="400"/>
      <c r="AB1047" s="401"/>
      <c r="AC1047" s="400"/>
      <c r="AD1047" s="401"/>
      <c r="AE1047" s="400"/>
      <c r="AF1047" s="401"/>
      <c r="AG1047" s="400"/>
      <c r="AH1047" s="401"/>
      <c r="AI1047" s="400"/>
      <c r="AJ1047" s="401"/>
      <c r="AK1047" s="400"/>
      <c r="AL1047" s="401"/>
      <c r="AM1047" s="400"/>
      <c r="AN1047" s="401"/>
      <c r="AO1047" s="400"/>
      <c r="AP1047" s="401"/>
      <c r="AQ1047" s="400"/>
      <c r="AR1047" s="401"/>
      <c r="AS1047" s="400"/>
      <c r="AT1047" s="401"/>
      <c r="AU1047" s="400"/>
      <c r="AV1047" s="401"/>
      <c r="AW1047" s="400"/>
      <c r="AX1047" s="401"/>
      <c r="AY1047" s="400"/>
      <c r="AZ1047" s="401"/>
      <c r="BA1047" s="400"/>
      <c r="BB1047" s="401"/>
      <c r="BC1047" s="400"/>
      <c r="BD1047" s="401"/>
      <c r="BE1047" s="400"/>
      <c r="BF1047" s="401"/>
      <c r="BG1047" s="400"/>
      <c r="BH1047" s="401"/>
      <c r="BI1047" s="400"/>
      <c r="BJ1047" s="401"/>
      <c r="BK1047" s="400"/>
      <c r="BL1047" s="401"/>
      <c r="BM1047" s="400"/>
      <c r="BN1047" s="401"/>
      <c r="BO1047" s="400"/>
      <c r="BP1047" s="401"/>
      <c r="BQ1047" s="400"/>
      <c r="BR1047" s="401"/>
      <c r="BS1047" s="400"/>
      <c r="BT1047" s="401"/>
      <c r="BU1047" s="400"/>
      <c r="BV1047" s="401"/>
      <c r="BW1047" s="400"/>
      <c r="BX1047" s="401"/>
      <c r="BY1047" s="400"/>
      <c r="BZ1047" s="401"/>
      <c r="CA1047" s="400"/>
      <c r="CB1047" s="401"/>
      <c r="CC1047" s="400"/>
      <c r="CD1047" s="401"/>
      <c r="CE1047" s="400"/>
      <c r="CF1047" s="401"/>
      <c r="CG1047" s="400"/>
      <c r="CH1047" s="401"/>
      <c r="CI1047" s="400"/>
      <c r="CJ1047" s="401"/>
      <c r="CK1047" s="400"/>
      <c r="CL1047" s="401"/>
      <c r="CM1047" s="400"/>
      <c r="CN1047" s="401"/>
      <c r="CO1047" s="400"/>
      <c r="CP1047" s="401"/>
      <c r="CQ1047" s="400"/>
      <c r="CR1047" s="401"/>
      <c r="CS1047" s="400"/>
      <c r="CT1047" s="401"/>
      <c r="CU1047" s="400"/>
      <c r="CV1047" s="401"/>
      <c r="CW1047" s="400"/>
      <c r="CX1047" s="401"/>
      <c r="CY1047" s="400"/>
      <c r="CZ1047" s="401"/>
      <c r="DA1047" s="400"/>
      <c r="DB1047" s="401"/>
      <c r="DC1047" s="400"/>
      <c r="DD1047" s="401"/>
      <c r="DE1047" s="400"/>
      <c r="DF1047" s="401"/>
      <c r="DG1047" s="400"/>
      <c r="DH1047" s="401"/>
      <c r="DI1047" s="400"/>
      <c r="DJ1047" s="401"/>
      <c r="DK1047" s="400"/>
      <c r="DL1047" s="401"/>
      <c r="DM1047" s="400"/>
      <c r="DN1047" s="401"/>
      <c r="DO1047" s="400"/>
      <c r="DP1047" s="401"/>
      <c r="DQ1047" s="400"/>
      <c r="DR1047" s="401"/>
      <c r="DS1047" s="400"/>
      <c r="DT1047" s="401"/>
      <c r="DU1047" s="400"/>
      <c r="DV1047" s="401"/>
      <c r="DW1047" s="400"/>
      <c r="DX1047" s="401"/>
      <c r="DY1047" s="400"/>
      <c r="DZ1047" s="401"/>
      <c r="EA1047" s="400"/>
      <c r="EB1047" s="401"/>
      <c r="EC1047" s="400"/>
      <c r="ED1047" s="401"/>
      <c r="EE1047" s="400"/>
      <c r="EF1047" s="401"/>
      <c r="EG1047" s="400"/>
      <c r="EH1047" s="401"/>
      <c r="EI1047" s="400"/>
      <c r="EJ1047" s="447"/>
      <c r="EK1047" s="511"/>
      <c r="EL1047" s="514"/>
      <c r="EM1047" s="448"/>
      <c r="EN1047" s="344"/>
      <c r="EO1047" s="345"/>
      <c r="EP1047" s="171">
        <f t="shared" si="1175"/>
        <v>0</v>
      </c>
      <c r="EQ1047" s="171">
        <f t="shared" si="1176"/>
        <v>0</v>
      </c>
      <c r="ER1047" s="171">
        <f t="shared" si="1177"/>
        <v>0</v>
      </c>
      <c r="ES1047" s="171">
        <f t="shared" si="1178"/>
        <v>0</v>
      </c>
      <c r="ET1047" s="171">
        <f t="shared" si="1179"/>
        <v>0</v>
      </c>
      <c r="EU1047" s="171">
        <f t="shared" si="1180"/>
        <v>0</v>
      </c>
      <c r="EV1047" s="172">
        <f t="shared" si="1181"/>
        <v>0</v>
      </c>
      <c r="EW1047" s="173"/>
      <c r="EX1047" s="248">
        <f t="shared" si="1193"/>
        <v>0</v>
      </c>
      <c r="EY1047" s="174">
        <f>(L1047*regular)+(M1047*Cadeirantee)</f>
        <v>0</v>
      </c>
      <c r="EZ1047" s="249">
        <f>SUMIF(FG1047:GJ1047,"&gt;0")</f>
        <v>0</v>
      </c>
      <c r="FA1047" s="249">
        <f>SUMIF(FG1047:GJ1047,"&lt;0")+SUMIF(GN1047:HP1047,"&lt;0")</f>
        <v>0</v>
      </c>
      <c r="FB1047" s="174">
        <v>0</v>
      </c>
      <c r="FC1047" s="126">
        <f>N1047*km*'VALORES TABELA'!$B$13</f>
        <v>0</v>
      </c>
      <c r="FD1047" s="250">
        <f t="shared" ref="FD1047:FD1050" si="1194">GL1047</f>
        <v>0</v>
      </c>
      <c r="FE1047" s="105"/>
      <c r="FF1047" s="119"/>
      <c r="FG1047" s="119"/>
      <c r="FH1047" s="119"/>
      <c r="FI1047" s="119"/>
      <c r="FJ1047" s="119"/>
      <c r="FK1047" s="119"/>
      <c r="FL1047" s="119"/>
      <c r="FM1047" s="119"/>
      <c r="FN1047" s="119"/>
      <c r="FO1047" s="119"/>
      <c r="FP1047" s="119"/>
      <c r="FQ1047" s="119"/>
      <c r="FR1047" s="119"/>
      <c r="FS1047" s="119"/>
      <c r="FT1047" s="119"/>
      <c r="FU1047" s="119"/>
      <c r="FV1047" s="119"/>
      <c r="FW1047" s="119"/>
      <c r="FX1047" s="119"/>
      <c r="FY1047" s="119"/>
      <c r="FZ1047" s="119"/>
      <c r="GA1047" s="119"/>
      <c r="GB1047" s="119"/>
      <c r="GC1047" s="119"/>
      <c r="GD1047" s="119"/>
      <c r="GE1047" s="119"/>
      <c r="GF1047" s="119"/>
      <c r="GG1047" s="119"/>
      <c r="GH1047" s="119"/>
      <c r="GI1047" s="119"/>
      <c r="GJ1047" s="119"/>
      <c r="GK1047" s="251"/>
      <c r="GL1047" s="103">
        <f t="shared" si="1182"/>
        <v>0</v>
      </c>
      <c r="GM1047" s="124"/>
      <c r="GN1047" s="104"/>
      <c r="GO1047" s="104"/>
      <c r="GP1047" s="104"/>
      <c r="GQ1047" s="104"/>
      <c r="GR1047" s="104"/>
      <c r="GS1047" s="104"/>
      <c r="GT1047" s="104"/>
      <c r="GU1047" s="104"/>
      <c r="GV1047" s="104"/>
      <c r="GW1047" s="104"/>
      <c r="GX1047" s="104"/>
      <c r="GY1047" s="104"/>
      <c r="GZ1047" s="104"/>
      <c r="HA1047" s="104"/>
      <c r="HB1047" s="104"/>
      <c r="HC1047" s="104"/>
      <c r="HD1047" s="104"/>
      <c r="HE1047" s="104"/>
      <c r="HF1047" s="104"/>
      <c r="HG1047" s="104"/>
      <c r="HH1047" s="104"/>
      <c r="HI1047" s="104"/>
      <c r="HJ1047" s="104"/>
      <c r="HK1047" s="104"/>
      <c r="HL1047" s="104"/>
      <c r="HM1047" s="104"/>
      <c r="HN1047" s="104"/>
      <c r="HO1047" s="104"/>
      <c r="HP1047" s="104"/>
      <c r="HQ1047" s="64"/>
      <c r="HR1047" s="64"/>
      <c r="HS1047" s="64"/>
      <c r="HT1047" s="64"/>
      <c r="HU1047" s="64"/>
      <c r="HV1047" s="64"/>
      <c r="HW1047" s="105"/>
      <c r="HX1047" s="64"/>
      <c r="HY1047" s="280">
        <f t="shared" ref="HY1047:HY1050" si="1195">IF(ISTEXT(EM1047), VALUE(EM1047), EM1047)</f>
        <v>0</v>
      </c>
      <c r="HZ1047" s="280">
        <f t="shared" ref="HZ1047:HZ1050" si="1196">IF(ISTEXT(EN1047), VALUE(EN1047), EN1047)</f>
        <v>0</v>
      </c>
      <c r="IA1047" s="280">
        <f t="shared" ref="IA1047:IA1050" si="1197">IF(ISTEXT(EO1047), VALUE(EO1047), EO1047)</f>
        <v>0</v>
      </c>
      <c r="IB1047" s="64"/>
      <c r="IC1047" s="64"/>
    </row>
    <row r="1048" spans="1:237" s="106" customFormat="1" ht="22.5" customHeight="1" x14ac:dyDescent="0.25">
      <c r="A1048" s="368" t="s">
        <v>4112</v>
      </c>
      <c r="B1048" s="369" t="s">
        <v>4113</v>
      </c>
      <c r="C1048" s="375" t="s">
        <v>3258</v>
      </c>
      <c r="D1048" s="371" t="s">
        <v>4114</v>
      </c>
      <c r="E1048" s="371" t="s">
        <v>4115</v>
      </c>
      <c r="F1048" s="376" t="s">
        <v>3222</v>
      </c>
      <c r="G1048" s="376" t="s">
        <v>3223</v>
      </c>
      <c r="H1048" s="373" t="s">
        <v>265</v>
      </c>
      <c r="I1048" s="374" t="s">
        <v>4116</v>
      </c>
      <c r="J1048" s="421" t="s">
        <v>3257</v>
      </c>
      <c r="K1048" s="422" t="s">
        <v>3231</v>
      </c>
      <c r="L1048" s="329">
        <f>CONTINUA!BV1048</f>
        <v>0</v>
      </c>
      <c r="M1048" s="329">
        <f>CONTINUA!BW1048</f>
        <v>0</v>
      </c>
      <c r="N1048" s="657"/>
      <c r="O1048" s="658" t="s">
        <v>4260</v>
      </c>
      <c r="P1048" s="659" t="s">
        <v>4259</v>
      </c>
      <c r="Q1048" s="400"/>
      <c r="R1048" s="401"/>
      <c r="S1048" s="400"/>
      <c r="T1048" s="401"/>
      <c r="U1048" s="400"/>
      <c r="V1048" s="401"/>
      <c r="W1048" s="400"/>
      <c r="X1048" s="401"/>
      <c r="Y1048" s="400"/>
      <c r="Z1048" s="401"/>
      <c r="AA1048" s="400"/>
      <c r="AB1048" s="401"/>
      <c r="AC1048" s="400"/>
      <c r="AD1048" s="401"/>
      <c r="AE1048" s="400"/>
      <c r="AF1048" s="401"/>
      <c r="AG1048" s="400"/>
      <c r="AH1048" s="401"/>
      <c r="AI1048" s="400"/>
      <c r="AJ1048" s="401"/>
      <c r="AK1048" s="400"/>
      <c r="AL1048" s="401"/>
      <c r="AM1048" s="400"/>
      <c r="AN1048" s="401"/>
      <c r="AO1048" s="400"/>
      <c r="AP1048" s="401"/>
      <c r="AQ1048" s="400"/>
      <c r="AR1048" s="401"/>
      <c r="AS1048" s="400"/>
      <c r="AT1048" s="401"/>
      <c r="AU1048" s="400"/>
      <c r="AV1048" s="401"/>
      <c r="AW1048" s="400"/>
      <c r="AX1048" s="401"/>
      <c r="AY1048" s="400"/>
      <c r="AZ1048" s="401"/>
      <c r="BA1048" s="400"/>
      <c r="BB1048" s="401"/>
      <c r="BC1048" s="400"/>
      <c r="BD1048" s="401"/>
      <c r="BE1048" s="400"/>
      <c r="BF1048" s="401"/>
      <c r="BG1048" s="400"/>
      <c r="BH1048" s="401"/>
      <c r="BI1048" s="400"/>
      <c r="BJ1048" s="401"/>
      <c r="BK1048" s="400"/>
      <c r="BL1048" s="401"/>
      <c r="BM1048" s="400"/>
      <c r="BN1048" s="401"/>
      <c r="BO1048" s="400"/>
      <c r="BP1048" s="401"/>
      <c r="BQ1048" s="400"/>
      <c r="BR1048" s="401"/>
      <c r="BS1048" s="400"/>
      <c r="BT1048" s="401"/>
      <c r="BU1048" s="400"/>
      <c r="BV1048" s="401"/>
      <c r="BW1048" s="400"/>
      <c r="BX1048" s="401"/>
      <c r="BY1048" s="400"/>
      <c r="BZ1048" s="401"/>
      <c r="CA1048" s="400"/>
      <c r="CB1048" s="401"/>
      <c r="CC1048" s="400"/>
      <c r="CD1048" s="401"/>
      <c r="CE1048" s="400"/>
      <c r="CF1048" s="401"/>
      <c r="CG1048" s="400"/>
      <c r="CH1048" s="401"/>
      <c r="CI1048" s="400"/>
      <c r="CJ1048" s="401"/>
      <c r="CK1048" s="400"/>
      <c r="CL1048" s="401"/>
      <c r="CM1048" s="400"/>
      <c r="CN1048" s="401"/>
      <c r="CO1048" s="400"/>
      <c r="CP1048" s="401"/>
      <c r="CQ1048" s="400"/>
      <c r="CR1048" s="401"/>
      <c r="CS1048" s="400"/>
      <c r="CT1048" s="401"/>
      <c r="CU1048" s="400"/>
      <c r="CV1048" s="401"/>
      <c r="CW1048" s="400"/>
      <c r="CX1048" s="401"/>
      <c r="CY1048" s="400"/>
      <c r="CZ1048" s="401"/>
      <c r="DA1048" s="400"/>
      <c r="DB1048" s="401"/>
      <c r="DC1048" s="400"/>
      <c r="DD1048" s="401"/>
      <c r="DE1048" s="400"/>
      <c r="DF1048" s="401"/>
      <c r="DG1048" s="400"/>
      <c r="DH1048" s="401"/>
      <c r="DI1048" s="400"/>
      <c r="DJ1048" s="401"/>
      <c r="DK1048" s="400"/>
      <c r="DL1048" s="401"/>
      <c r="DM1048" s="400"/>
      <c r="DN1048" s="401"/>
      <c r="DO1048" s="400"/>
      <c r="DP1048" s="401"/>
      <c r="DQ1048" s="400"/>
      <c r="DR1048" s="401"/>
      <c r="DS1048" s="400"/>
      <c r="DT1048" s="401"/>
      <c r="DU1048" s="400"/>
      <c r="DV1048" s="401"/>
      <c r="DW1048" s="400"/>
      <c r="DX1048" s="401"/>
      <c r="DY1048" s="400"/>
      <c r="DZ1048" s="401"/>
      <c r="EA1048" s="400"/>
      <c r="EB1048" s="401"/>
      <c r="EC1048" s="400"/>
      <c r="ED1048" s="401"/>
      <c r="EE1048" s="400"/>
      <c r="EF1048" s="401"/>
      <c r="EG1048" s="400"/>
      <c r="EH1048" s="401"/>
      <c r="EI1048" s="400"/>
      <c r="EJ1048" s="447"/>
      <c r="EK1048" s="511"/>
      <c r="EL1048" s="514"/>
      <c r="EM1048" s="448"/>
      <c r="EN1048" s="344"/>
      <c r="EO1048" s="345"/>
      <c r="EP1048" s="171">
        <f t="shared" si="1175"/>
        <v>0</v>
      </c>
      <c r="EQ1048" s="171">
        <f t="shared" si="1176"/>
        <v>0</v>
      </c>
      <c r="ER1048" s="171">
        <f t="shared" si="1177"/>
        <v>0</v>
      </c>
      <c r="ES1048" s="171">
        <f t="shared" si="1178"/>
        <v>0</v>
      </c>
      <c r="ET1048" s="171">
        <f t="shared" si="1179"/>
        <v>0</v>
      </c>
      <c r="EU1048" s="171">
        <f t="shared" si="1180"/>
        <v>0</v>
      </c>
      <c r="EV1048" s="172">
        <f t="shared" si="1181"/>
        <v>0</v>
      </c>
      <c r="EW1048" s="125"/>
      <c r="EX1048" s="248">
        <f t="shared" si="1193"/>
        <v>0</v>
      </c>
      <c r="EY1048" s="174">
        <f>(L1048*regular)+(M1048*Cadeirantee)</f>
        <v>0</v>
      </c>
      <c r="EZ1048" s="249">
        <f>SUMIF(FG1048:GJ1048,"&gt;0")</f>
        <v>0</v>
      </c>
      <c r="FA1048" s="249">
        <f>SUMIF(FG1048:GJ1048,"&lt;0")+SUMIF(GN1048:HP1048,"&lt;0")</f>
        <v>0</v>
      </c>
      <c r="FB1048" s="174">
        <v>0</v>
      </c>
      <c r="FC1048" s="126">
        <f>N1048*km*'VALORES TABELA'!$B$13</f>
        <v>0</v>
      </c>
      <c r="FD1048" s="250">
        <f t="shared" si="1194"/>
        <v>0</v>
      </c>
      <c r="FE1048" s="105"/>
      <c r="FF1048" s="108"/>
      <c r="FG1048" s="108"/>
      <c r="FH1048" s="108"/>
      <c r="FI1048" s="108"/>
      <c r="FJ1048" s="108"/>
      <c r="FK1048" s="108"/>
      <c r="FL1048" s="108"/>
      <c r="FM1048" s="108"/>
      <c r="FN1048" s="108"/>
      <c r="FO1048" s="108"/>
      <c r="FP1048" s="108"/>
      <c r="FQ1048" s="108"/>
      <c r="FR1048" s="108"/>
      <c r="FS1048" s="108"/>
      <c r="FT1048" s="108"/>
      <c r="FU1048" s="108"/>
      <c r="FV1048" s="108"/>
      <c r="FW1048" s="108"/>
      <c r="FX1048" s="108"/>
      <c r="FY1048" s="108"/>
      <c r="FZ1048" s="108"/>
      <c r="GA1048" s="108"/>
      <c r="GB1048" s="108"/>
      <c r="GC1048" s="108"/>
      <c r="GD1048" s="108"/>
      <c r="GE1048" s="108"/>
      <c r="GF1048" s="108"/>
      <c r="GG1048" s="108"/>
      <c r="GH1048" s="108"/>
      <c r="GI1048" s="108"/>
      <c r="GJ1048" s="108"/>
      <c r="GK1048" s="251"/>
      <c r="GL1048" s="103">
        <f t="shared" si="1182"/>
        <v>0</v>
      </c>
      <c r="GM1048" s="124"/>
      <c r="GN1048" s="104"/>
      <c r="GO1048" s="104"/>
      <c r="GP1048" s="104"/>
      <c r="GQ1048" s="104"/>
      <c r="GR1048" s="104"/>
      <c r="GS1048" s="104"/>
      <c r="GT1048" s="104"/>
      <c r="GU1048" s="104"/>
      <c r="GV1048" s="104"/>
      <c r="GW1048" s="104"/>
      <c r="GX1048" s="104"/>
      <c r="GY1048" s="104"/>
      <c r="GZ1048" s="104"/>
      <c r="HA1048" s="104"/>
      <c r="HB1048" s="104"/>
      <c r="HC1048" s="104"/>
      <c r="HD1048" s="104"/>
      <c r="HE1048" s="104"/>
      <c r="HF1048" s="104"/>
      <c r="HG1048" s="104"/>
      <c r="HH1048" s="104"/>
      <c r="HI1048" s="104"/>
      <c r="HJ1048" s="104"/>
      <c r="HK1048" s="104"/>
      <c r="HL1048" s="104"/>
      <c r="HM1048" s="104"/>
      <c r="HN1048" s="104"/>
      <c r="HO1048" s="104"/>
      <c r="HP1048" s="104"/>
      <c r="HQ1048" s="64"/>
      <c r="HR1048" s="64"/>
      <c r="HS1048" s="64"/>
      <c r="HT1048" s="64"/>
      <c r="HU1048" s="64"/>
      <c r="HV1048" s="64"/>
      <c r="HW1048" s="105"/>
      <c r="HX1048" s="64"/>
      <c r="HY1048" s="280">
        <f t="shared" si="1195"/>
        <v>0</v>
      </c>
      <c r="HZ1048" s="280">
        <f t="shared" si="1196"/>
        <v>0</v>
      </c>
      <c r="IA1048" s="280">
        <f t="shared" si="1197"/>
        <v>0</v>
      </c>
      <c r="IB1048" s="64"/>
      <c r="IC1048" s="64"/>
    </row>
    <row r="1049" spans="1:237" s="106" customFormat="1" ht="22.5" customHeight="1" x14ac:dyDescent="0.25">
      <c r="A1049" s="368" t="s">
        <v>4112</v>
      </c>
      <c r="B1049" s="369" t="s">
        <v>4113</v>
      </c>
      <c r="C1049" s="375" t="s">
        <v>3258</v>
      </c>
      <c r="D1049" s="371" t="s">
        <v>4114</v>
      </c>
      <c r="E1049" s="371" t="s">
        <v>4115</v>
      </c>
      <c r="F1049" s="376" t="s">
        <v>3222</v>
      </c>
      <c r="G1049" s="376" t="s">
        <v>3223</v>
      </c>
      <c r="H1049" s="373" t="s">
        <v>265</v>
      </c>
      <c r="I1049" s="374" t="s">
        <v>4116</v>
      </c>
      <c r="J1049" s="421" t="s">
        <v>3257</v>
      </c>
      <c r="K1049" s="423" t="s">
        <v>3232</v>
      </c>
      <c r="L1049" s="329">
        <f>CONTINUA!BV1049</f>
        <v>0</v>
      </c>
      <c r="M1049" s="329">
        <f>CONTINUA!BW1049</f>
        <v>0</v>
      </c>
      <c r="N1049" s="657"/>
      <c r="O1049" s="658" t="s">
        <v>4260</v>
      </c>
      <c r="P1049" s="659" t="s">
        <v>4259</v>
      </c>
      <c r="Q1049" s="400">
        <v>8</v>
      </c>
      <c r="R1049" s="401"/>
      <c r="S1049" s="400"/>
      <c r="T1049" s="401"/>
      <c r="U1049" s="400"/>
      <c r="V1049" s="401"/>
      <c r="W1049" s="400"/>
      <c r="X1049" s="401"/>
      <c r="Y1049" s="400"/>
      <c r="Z1049" s="401"/>
      <c r="AA1049" s="400"/>
      <c r="AB1049" s="401"/>
      <c r="AC1049" s="400"/>
      <c r="AD1049" s="401"/>
      <c r="AE1049" s="400"/>
      <c r="AF1049" s="401"/>
      <c r="AG1049" s="400"/>
      <c r="AH1049" s="401"/>
      <c r="AI1049" s="400"/>
      <c r="AJ1049" s="401"/>
      <c r="AK1049" s="400"/>
      <c r="AL1049" s="401"/>
      <c r="AM1049" s="400"/>
      <c r="AN1049" s="401"/>
      <c r="AO1049" s="400"/>
      <c r="AP1049" s="401"/>
      <c r="AQ1049" s="400"/>
      <c r="AR1049" s="401"/>
      <c r="AS1049" s="400"/>
      <c r="AT1049" s="401"/>
      <c r="AU1049" s="400"/>
      <c r="AV1049" s="401"/>
      <c r="AW1049" s="400"/>
      <c r="AX1049" s="401"/>
      <c r="AY1049" s="400"/>
      <c r="AZ1049" s="401"/>
      <c r="BA1049" s="400"/>
      <c r="BB1049" s="401"/>
      <c r="BC1049" s="400"/>
      <c r="BD1049" s="401"/>
      <c r="BE1049" s="400"/>
      <c r="BF1049" s="401"/>
      <c r="BG1049" s="400"/>
      <c r="BH1049" s="401"/>
      <c r="BI1049" s="400"/>
      <c r="BJ1049" s="401"/>
      <c r="BK1049" s="400"/>
      <c r="BL1049" s="401"/>
      <c r="BM1049" s="400">
        <v>1</v>
      </c>
      <c r="BN1049" s="401"/>
      <c r="BO1049" s="400"/>
      <c r="BP1049" s="401"/>
      <c r="BQ1049" s="400"/>
      <c r="BR1049" s="401"/>
      <c r="BS1049" s="400"/>
      <c r="BT1049" s="401"/>
      <c r="BU1049" s="400"/>
      <c r="BV1049" s="401"/>
      <c r="BW1049" s="400"/>
      <c r="BX1049" s="401"/>
      <c r="BY1049" s="400"/>
      <c r="BZ1049" s="401"/>
      <c r="CA1049" s="400"/>
      <c r="CB1049" s="401"/>
      <c r="CC1049" s="400"/>
      <c r="CD1049" s="401"/>
      <c r="CE1049" s="400"/>
      <c r="CF1049" s="401"/>
      <c r="CG1049" s="400"/>
      <c r="CH1049" s="401"/>
      <c r="CI1049" s="400"/>
      <c r="CJ1049" s="401"/>
      <c r="CK1049" s="400"/>
      <c r="CL1049" s="401"/>
      <c r="CM1049" s="400"/>
      <c r="CN1049" s="401"/>
      <c r="CO1049" s="400"/>
      <c r="CP1049" s="401"/>
      <c r="CQ1049" s="400"/>
      <c r="CR1049" s="401"/>
      <c r="CS1049" s="400"/>
      <c r="CT1049" s="401"/>
      <c r="CU1049" s="400"/>
      <c r="CV1049" s="401"/>
      <c r="CW1049" s="400"/>
      <c r="CX1049" s="401"/>
      <c r="CY1049" s="400"/>
      <c r="CZ1049" s="401"/>
      <c r="DA1049" s="400"/>
      <c r="DB1049" s="401"/>
      <c r="DC1049" s="400"/>
      <c r="DD1049" s="401"/>
      <c r="DE1049" s="400"/>
      <c r="DF1049" s="401"/>
      <c r="DG1049" s="400"/>
      <c r="DH1049" s="401"/>
      <c r="DI1049" s="400"/>
      <c r="DJ1049" s="401"/>
      <c r="DK1049" s="400"/>
      <c r="DL1049" s="401"/>
      <c r="DM1049" s="400"/>
      <c r="DN1049" s="401"/>
      <c r="DO1049" s="400"/>
      <c r="DP1049" s="401"/>
      <c r="DQ1049" s="400"/>
      <c r="DR1049" s="401"/>
      <c r="DS1049" s="400"/>
      <c r="DT1049" s="401"/>
      <c r="DU1049" s="400"/>
      <c r="DV1049" s="401"/>
      <c r="DW1049" s="400"/>
      <c r="DX1049" s="401"/>
      <c r="DY1049" s="400"/>
      <c r="DZ1049" s="401"/>
      <c r="EA1049" s="400"/>
      <c r="EB1049" s="401"/>
      <c r="EC1049" s="400"/>
      <c r="ED1049" s="401"/>
      <c r="EE1049" s="400"/>
      <c r="EF1049" s="401"/>
      <c r="EG1049" s="400"/>
      <c r="EH1049" s="401"/>
      <c r="EI1049" s="400"/>
      <c r="EJ1049" s="447"/>
      <c r="EK1049" s="511"/>
      <c r="EL1049" s="514"/>
      <c r="EM1049" s="448"/>
      <c r="EN1049" s="344"/>
      <c r="EO1049" s="345"/>
      <c r="EP1049" s="171">
        <f t="shared" si="1175"/>
        <v>8</v>
      </c>
      <c r="EQ1049" s="171">
        <f t="shared" si="1176"/>
        <v>1</v>
      </c>
      <c r="ER1049" s="171">
        <f t="shared" si="1177"/>
        <v>0</v>
      </c>
      <c r="ES1049" s="171">
        <f t="shared" si="1178"/>
        <v>0</v>
      </c>
      <c r="ET1049" s="171">
        <f t="shared" si="1179"/>
        <v>0</v>
      </c>
      <c r="EU1049" s="171">
        <f t="shared" si="1180"/>
        <v>0</v>
      </c>
      <c r="EV1049" s="172">
        <f t="shared" si="1181"/>
        <v>9</v>
      </c>
      <c r="EW1049" s="127"/>
      <c r="EX1049" s="248">
        <f t="shared" si="1193"/>
        <v>0</v>
      </c>
      <c r="EY1049" s="174">
        <f>(L1049*regular)+(M1049*Cadeirantee)</f>
        <v>0</v>
      </c>
      <c r="EZ1049" s="249">
        <f>SUMIF(FG1049:GJ1049,"&gt;0")</f>
        <v>0</v>
      </c>
      <c r="FA1049" s="249">
        <f>SUMIF(FG1049:GJ1049,"&lt;0")+SUMIF(GN1049:HP1049,"&lt;0")</f>
        <v>0</v>
      </c>
      <c r="FB1049" s="174">
        <v>0</v>
      </c>
      <c r="FC1049" s="126">
        <f>N1049*km*'VALORES TABELA'!$B$13</f>
        <v>0</v>
      </c>
      <c r="FD1049" s="250">
        <f t="shared" si="1194"/>
        <v>0</v>
      </c>
      <c r="FE1049" s="105"/>
      <c r="FF1049" s="118"/>
      <c r="FG1049" s="118"/>
      <c r="FH1049" s="118"/>
      <c r="FI1049" s="118"/>
      <c r="FJ1049" s="118"/>
      <c r="FK1049" s="118"/>
      <c r="FL1049" s="118"/>
      <c r="FM1049" s="118"/>
      <c r="FN1049" s="118"/>
      <c r="FO1049" s="118"/>
      <c r="FP1049" s="118"/>
      <c r="FQ1049" s="118"/>
      <c r="FR1049" s="118"/>
      <c r="FS1049" s="118"/>
      <c r="FT1049" s="118"/>
      <c r="FU1049" s="118"/>
      <c r="FV1049" s="118"/>
      <c r="FW1049" s="118"/>
      <c r="FX1049" s="118"/>
      <c r="FY1049" s="118"/>
      <c r="FZ1049" s="118"/>
      <c r="GA1049" s="118"/>
      <c r="GB1049" s="118"/>
      <c r="GC1049" s="118"/>
      <c r="GD1049" s="118"/>
      <c r="GE1049" s="118"/>
      <c r="GF1049" s="118"/>
      <c r="GG1049" s="118"/>
      <c r="GH1049" s="118"/>
      <c r="GI1049" s="118"/>
      <c r="GJ1049" s="118"/>
      <c r="GK1049" s="252"/>
      <c r="GL1049" s="103">
        <f t="shared" si="1182"/>
        <v>0</v>
      </c>
      <c r="GM1049" s="124"/>
      <c r="GN1049" s="104"/>
      <c r="GO1049" s="104"/>
      <c r="GP1049" s="104"/>
      <c r="GQ1049" s="104"/>
      <c r="GR1049" s="104"/>
      <c r="GS1049" s="104"/>
      <c r="GT1049" s="104"/>
      <c r="GU1049" s="104"/>
      <c r="GV1049" s="104"/>
      <c r="GW1049" s="104"/>
      <c r="GX1049" s="104"/>
      <c r="GY1049" s="104"/>
      <c r="GZ1049" s="104"/>
      <c r="HA1049" s="104"/>
      <c r="HB1049" s="104"/>
      <c r="HC1049" s="104"/>
      <c r="HD1049" s="104"/>
      <c r="HE1049" s="104"/>
      <c r="HF1049" s="104"/>
      <c r="HG1049" s="104"/>
      <c r="HH1049" s="104"/>
      <c r="HI1049" s="104"/>
      <c r="HJ1049" s="104"/>
      <c r="HK1049" s="104"/>
      <c r="HL1049" s="104"/>
      <c r="HM1049" s="104"/>
      <c r="HN1049" s="104"/>
      <c r="HO1049" s="104"/>
      <c r="HP1049" s="104"/>
      <c r="HQ1049" s="64"/>
      <c r="HR1049" s="65"/>
      <c r="HS1049" s="65"/>
      <c r="HT1049" s="65"/>
      <c r="HU1049" s="65"/>
      <c r="HV1049" s="65"/>
      <c r="HW1049" s="105"/>
      <c r="HX1049" s="65"/>
      <c r="HY1049" s="280">
        <f t="shared" si="1195"/>
        <v>0</v>
      </c>
      <c r="HZ1049" s="280">
        <f t="shared" si="1196"/>
        <v>0</v>
      </c>
      <c r="IA1049" s="280">
        <f t="shared" si="1197"/>
        <v>0</v>
      </c>
      <c r="IB1049" s="65"/>
      <c r="IC1049" s="65"/>
    </row>
    <row r="1050" spans="1:237" s="106" customFormat="1" ht="22.5" customHeight="1" thickBot="1" x14ac:dyDescent="0.3">
      <c r="A1050" s="377" t="s">
        <v>4112</v>
      </c>
      <c r="B1050" s="378" t="s">
        <v>4113</v>
      </c>
      <c r="C1050" s="379" t="s">
        <v>3258</v>
      </c>
      <c r="D1050" s="380" t="s">
        <v>4114</v>
      </c>
      <c r="E1050" s="380" t="s">
        <v>4115</v>
      </c>
      <c r="F1050" s="381" t="s">
        <v>3222</v>
      </c>
      <c r="G1050" s="381" t="s">
        <v>3223</v>
      </c>
      <c r="H1050" s="382" t="s">
        <v>265</v>
      </c>
      <c r="I1050" s="383" t="s">
        <v>4116</v>
      </c>
      <c r="J1050" s="421" t="s">
        <v>3257</v>
      </c>
      <c r="K1050" s="424" t="s">
        <v>60</v>
      </c>
      <c r="L1050" s="329">
        <f>CONTINUA!BV1050</f>
        <v>0</v>
      </c>
      <c r="M1050" s="329">
        <f>CONTINUA!BW1050</f>
        <v>0</v>
      </c>
      <c r="N1050" s="657"/>
      <c r="O1050" s="658" t="s">
        <v>4260</v>
      </c>
      <c r="P1050" s="659" t="s">
        <v>4259</v>
      </c>
      <c r="Q1050" s="400"/>
      <c r="R1050" s="401"/>
      <c r="S1050" s="400"/>
      <c r="T1050" s="401"/>
      <c r="U1050" s="400"/>
      <c r="V1050" s="401"/>
      <c r="W1050" s="400"/>
      <c r="X1050" s="401"/>
      <c r="Y1050" s="400"/>
      <c r="Z1050" s="401"/>
      <c r="AA1050" s="400"/>
      <c r="AB1050" s="401"/>
      <c r="AC1050" s="400"/>
      <c r="AD1050" s="401"/>
      <c r="AE1050" s="400"/>
      <c r="AF1050" s="401"/>
      <c r="AG1050" s="400"/>
      <c r="AH1050" s="401"/>
      <c r="AI1050" s="400"/>
      <c r="AJ1050" s="401"/>
      <c r="AK1050" s="400"/>
      <c r="AL1050" s="401"/>
      <c r="AM1050" s="400"/>
      <c r="AN1050" s="401"/>
      <c r="AO1050" s="400"/>
      <c r="AP1050" s="401"/>
      <c r="AQ1050" s="400"/>
      <c r="AR1050" s="401"/>
      <c r="AS1050" s="400"/>
      <c r="AT1050" s="401"/>
      <c r="AU1050" s="400"/>
      <c r="AV1050" s="401"/>
      <c r="AW1050" s="400"/>
      <c r="AX1050" s="401"/>
      <c r="AY1050" s="400"/>
      <c r="AZ1050" s="401"/>
      <c r="BA1050" s="400"/>
      <c r="BB1050" s="401"/>
      <c r="BC1050" s="400"/>
      <c r="BD1050" s="401"/>
      <c r="BE1050" s="400"/>
      <c r="BF1050" s="401"/>
      <c r="BG1050" s="400"/>
      <c r="BH1050" s="401"/>
      <c r="BI1050" s="400"/>
      <c r="BJ1050" s="401"/>
      <c r="BK1050" s="400"/>
      <c r="BL1050" s="401"/>
      <c r="BM1050" s="400"/>
      <c r="BN1050" s="401"/>
      <c r="BO1050" s="400"/>
      <c r="BP1050" s="401"/>
      <c r="BQ1050" s="400"/>
      <c r="BR1050" s="401"/>
      <c r="BS1050" s="400"/>
      <c r="BT1050" s="401"/>
      <c r="BU1050" s="400"/>
      <c r="BV1050" s="401"/>
      <c r="BW1050" s="400"/>
      <c r="BX1050" s="401"/>
      <c r="BY1050" s="400"/>
      <c r="BZ1050" s="401"/>
      <c r="CA1050" s="400"/>
      <c r="CB1050" s="401"/>
      <c r="CC1050" s="400"/>
      <c r="CD1050" s="401"/>
      <c r="CE1050" s="400"/>
      <c r="CF1050" s="401"/>
      <c r="CG1050" s="400"/>
      <c r="CH1050" s="401"/>
      <c r="CI1050" s="400"/>
      <c r="CJ1050" s="401"/>
      <c r="CK1050" s="400"/>
      <c r="CL1050" s="401"/>
      <c r="CM1050" s="400"/>
      <c r="CN1050" s="401"/>
      <c r="CO1050" s="400"/>
      <c r="CP1050" s="401"/>
      <c r="CQ1050" s="400"/>
      <c r="CR1050" s="401"/>
      <c r="CS1050" s="400"/>
      <c r="CT1050" s="401"/>
      <c r="CU1050" s="400"/>
      <c r="CV1050" s="401"/>
      <c r="CW1050" s="400"/>
      <c r="CX1050" s="401"/>
      <c r="CY1050" s="400"/>
      <c r="CZ1050" s="401"/>
      <c r="DA1050" s="400"/>
      <c r="DB1050" s="401"/>
      <c r="DC1050" s="400"/>
      <c r="DD1050" s="401"/>
      <c r="DE1050" s="400"/>
      <c r="DF1050" s="401"/>
      <c r="DG1050" s="400"/>
      <c r="DH1050" s="401"/>
      <c r="DI1050" s="400"/>
      <c r="DJ1050" s="401"/>
      <c r="DK1050" s="400"/>
      <c r="DL1050" s="401"/>
      <c r="DM1050" s="400"/>
      <c r="DN1050" s="401"/>
      <c r="DO1050" s="400"/>
      <c r="DP1050" s="401"/>
      <c r="DQ1050" s="400"/>
      <c r="DR1050" s="401"/>
      <c r="DS1050" s="400"/>
      <c r="DT1050" s="401"/>
      <c r="DU1050" s="400"/>
      <c r="DV1050" s="401"/>
      <c r="DW1050" s="400"/>
      <c r="DX1050" s="401"/>
      <c r="DY1050" s="400"/>
      <c r="DZ1050" s="401"/>
      <c r="EA1050" s="400"/>
      <c r="EB1050" s="401"/>
      <c r="EC1050" s="400"/>
      <c r="ED1050" s="401"/>
      <c r="EE1050" s="400"/>
      <c r="EF1050" s="401"/>
      <c r="EG1050" s="400"/>
      <c r="EH1050" s="401"/>
      <c r="EI1050" s="400"/>
      <c r="EJ1050" s="447"/>
      <c r="EK1050" s="512"/>
      <c r="EL1050" s="515"/>
      <c r="EM1050" s="450"/>
      <c r="EN1050" s="348"/>
      <c r="EO1050" s="348"/>
      <c r="EP1050" s="179">
        <f t="shared" si="1175"/>
        <v>0</v>
      </c>
      <c r="EQ1050" s="179">
        <f t="shared" si="1176"/>
        <v>0</v>
      </c>
      <c r="ER1050" s="179">
        <f t="shared" si="1177"/>
        <v>0</v>
      </c>
      <c r="ES1050" s="179">
        <f t="shared" si="1178"/>
        <v>0</v>
      </c>
      <c r="ET1050" s="179">
        <f t="shared" si="1179"/>
        <v>0</v>
      </c>
      <c r="EU1050" s="179">
        <f t="shared" si="1180"/>
        <v>0</v>
      </c>
      <c r="EV1050" s="172">
        <f t="shared" si="1181"/>
        <v>0</v>
      </c>
      <c r="EW1050" s="253"/>
      <c r="EX1050" s="254">
        <v>0</v>
      </c>
      <c r="EY1050" s="180">
        <v>0</v>
      </c>
      <c r="EZ1050" s="255">
        <v>0</v>
      </c>
      <c r="FA1050" s="255">
        <v>0</v>
      </c>
      <c r="FB1050" s="180">
        <f>SUM(FF1050:GI1050)/2</f>
        <v>0</v>
      </c>
      <c r="FC1050" s="256">
        <f>N1050*km*'VALORES TABELA'!$B$13</f>
        <v>0</v>
      </c>
      <c r="FD1050" s="250">
        <f t="shared" si="1194"/>
        <v>0</v>
      </c>
      <c r="FE1050" s="257"/>
      <c r="FF1050" s="181">
        <f>((Q1050+S1050)*Percapita)+((R1050+T1050)*Cadeirante)</f>
        <v>0</v>
      </c>
      <c r="FG1050" s="181">
        <f>((U1050+W1050)*Percapita/30*FG$4)+((V1050+X1050)*Cadeirante/30*FG$4)</f>
        <v>0</v>
      </c>
      <c r="FH1050" s="181">
        <f>((Y1050+AA1050)*Percapita/30*FH$4)+((Z1050+AB1050)*Cadeirante/30*FH$4)</f>
        <v>0</v>
      </c>
      <c r="FI1050" s="181">
        <f>((AC1050+AE1050)*Percapita/30*FI$4)+((AD1050+AF1050)*Cadeirante/30*FI$4)</f>
        <v>0</v>
      </c>
      <c r="FJ1050" s="181">
        <f>((AG1050+AI1050)*Percapita/30*FJ$4)+((AH1050+AJ1050)*Cadeirante/30*FJ$4)</f>
        <v>0</v>
      </c>
      <c r="FK1050" s="181">
        <f>((AK1050+AM1050)*Percapita/30*FK$4)+((AL1050+AN1050)*Cadeirante/30*FK$4)</f>
        <v>0</v>
      </c>
      <c r="FL1050" s="181">
        <f>((AO1050+AQ1050)*Percapita/30*FL$4)+((AP1050+AR1050)*Cadeirante/30*FL$4)</f>
        <v>0</v>
      </c>
      <c r="FM1050" s="181">
        <f>((AS1050+AU1050)*Percapita/30*FM$4)+((AT1050+AV1050)*Cadeirante/30*FM$4)</f>
        <v>0</v>
      </c>
      <c r="FN1050" s="181">
        <f>((AW1050+AY1050)*Percapita/30*FN$4)+((AX1050+AZ1050)*Cadeirante/30*FN$4)</f>
        <v>0</v>
      </c>
      <c r="FO1050" s="181">
        <f>((BA1050+BC1050)*Percapita/30*FO$4)+((BB1050+BD1050)*Cadeirante/30*FO$4)</f>
        <v>0</v>
      </c>
      <c r="FP1050" s="181">
        <f>((BE1050+BG1050)*Percapita/30*FP$4)+((BF1050+BH1050)*Cadeirante/30*FP$4)</f>
        <v>0</v>
      </c>
      <c r="FQ1050" s="181">
        <f>((BI1050+BK1050)*Percapita/30*FQ$4)+((BJ1050+BL1050)*Cadeirante/30*FQ$4)</f>
        <v>0</v>
      </c>
      <c r="FR1050" s="181">
        <f>((BM1050+BO1050)*Percapita/30*FR$4)+((BN1050+BP1050)*Cadeirante/30*FR$4)</f>
        <v>0</v>
      </c>
      <c r="FS1050" s="181">
        <f>((BQ1050+BS1050)*Percapita/30*FS$4)+((BR1050+BT1050)*Cadeirante/30*FS$4)</f>
        <v>0</v>
      </c>
      <c r="FT1050" s="181">
        <f>((BU1050+BW1050)*Percapita/30*FT$4)+((BV1050+BX1050)*Cadeirante/30*FT$4)</f>
        <v>0</v>
      </c>
      <c r="FU1050" s="181">
        <f>((BY1050+CA1050)*Percapita/30*FU$4)+((BZ1050+CB1050)*Cadeirante/30*FU$4)</f>
        <v>0</v>
      </c>
      <c r="FV1050" s="181">
        <f>((CC1050+CE1050)*Percapita/30*FV$4)+((CD1050+CF1050)*Cadeirante/30*FV$4)</f>
        <v>0</v>
      </c>
      <c r="FW1050" s="181">
        <f>((CG1050+CI1050)*Percapita/30*FW$4)+((CI1050+CK1050)*Cadeirante/30*FW$4)</f>
        <v>0</v>
      </c>
      <c r="FX1050" s="181">
        <f>((CK1050+CM1050)*Percapita/30*FX$4)+((CL1050+CN1050)*Cadeirante/30*FX$4)</f>
        <v>0</v>
      </c>
      <c r="FY1050" s="181">
        <f>((CO1050+CQ1050)*Percapita/30*FY$4)+((CP1050+CR1050)*Cadeirante/30*FY$4)</f>
        <v>0</v>
      </c>
      <c r="FZ1050" s="181">
        <f>((CS1050+CU1050)*Percapita/30*FZ$4)+((CT1050+CV1050)*Cadeirante/30*FZ$4)</f>
        <v>0</v>
      </c>
      <c r="GA1050" s="181">
        <f>((CW1050+CY1050)*Percapita/30*GA$4)+((CX1050+CZ1050)*Cadeirante/30*GA$4)</f>
        <v>0</v>
      </c>
      <c r="GB1050" s="181">
        <f>((DA1050+DC1050)*Percapita/30*GB$4)+((DB1050+DD1050)*Cadeirante/30*GB$4)</f>
        <v>0</v>
      </c>
      <c r="GC1050" s="181">
        <f>((DE1050+DG1050)*Percapita/30*GC$4)+((DF1050+DH1050)*Cadeirante/30*GC$4)</f>
        <v>0</v>
      </c>
      <c r="GD1050" s="181">
        <f>((DI1050+DK1050)*Percapita/30*GD$4)+((DJ1050+DL1050)*Cadeirante/30*GD$4)</f>
        <v>0</v>
      </c>
      <c r="GE1050" s="181">
        <f>((DM1050+DO1050)*Percapita/30*GE$4)+((DN1050+DP1050)*Cadeirante/30*GE$4)</f>
        <v>0</v>
      </c>
      <c r="GF1050" s="181">
        <f>((DQ1050+DS1050)*Percapita/30*GF$4)+((DR1050+DT1050)*Cadeirante/30*GF$4)</f>
        <v>0</v>
      </c>
      <c r="GG1050" s="181">
        <f>((DU1050+DW1050)*Percapita/30*GG$4)+((DV1050+DX1050)*Cadeirante/30*GG$4)</f>
        <v>0</v>
      </c>
      <c r="GH1050" s="181">
        <f>((DY1050+EA1050)*Percapita/30*GH$4)+((DZ1050+EB1050)*Cadeirante/30*GH$4)</f>
        <v>0</v>
      </c>
      <c r="GI1050" s="181">
        <f>((EC1050+EE1050)*Percapita/30*GI$4)+((ED1050+EF1050)*Cadeirante/30*GI$4)</f>
        <v>0</v>
      </c>
      <c r="GJ1050" s="181">
        <f>((EG1050+EI1050)*Percapita)+((EH1050+EJ1050)*Cadeirante)</f>
        <v>0</v>
      </c>
      <c r="GK1050" s="258"/>
      <c r="GL1050" s="103">
        <f t="shared" si="1182"/>
        <v>0</v>
      </c>
      <c r="GM1050" s="124"/>
      <c r="GN1050" s="182"/>
      <c r="GO1050" s="182"/>
      <c r="GP1050" s="182"/>
      <c r="GQ1050" s="182"/>
      <c r="GR1050" s="182"/>
      <c r="GS1050" s="182"/>
      <c r="GT1050" s="182"/>
      <c r="GU1050" s="182"/>
      <c r="GV1050" s="182"/>
      <c r="GW1050" s="182"/>
      <c r="GX1050" s="182"/>
      <c r="GY1050" s="182"/>
      <c r="GZ1050" s="182"/>
      <c r="HA1050" s="182"/>
      <c r="HB1050" s="182"/>
      <c r="HC1050" s="182"/>
      <c r="HD1050" s="182"/>
      <c r="HE1050" s="182"/>
      <c r="HF1050" s="182"/>
      <c r="HG1050" s="182"/>
      <c r="HH1050" s="182"/>
      <c r="HI1050" s="182"/>
      <c r="HJ1050" s="182"/>
      <c r="HK1050" s="182"/>
      <c r="HL1050" s="182"/>
      <c r="HM1050" s="182"/>
      <c r="HN1050" s="182"/>
      <c r="HO1050" s="182"/>
      <c r="HP1050" s="259"/>
      <c r="HQ1050" s="64"/>
      <c r="HW1050" s="257"/>
      <c r="HY1050" s="280">
        <f t="shared" si="1195"/>
        <v>0</v>
      </c>
      <c r="HZ1050" s="280">
        <f t="shared" si="1196"/>
        <v>0</v>
      </c>
      <c r="IA1050" s="280">
        <f t="shared" si="1197"/>
        <v>0</v>
      </c>
    </row>
    <row r="1051" spans="1:237" s="106" customFormat="1" ht="22.5" customHeight="1" x14ac:dyDescent="0.25">
      <c r="A1051" t="s">
        <v>4117</v>
      </c>
      <c r="B1051" s="522" t="s">
        <v>4118</v>
      </c>
      <c r="C1051" s="523">
        <v>1</v>
      </c>
      <c r="D1051" s="524" t="s">
        <v>4119</v>
      </c>
      <c r="E1051" s="524" t="s">
        <v>4120</v>
      </c>
      <c r="F1051" s="525" t="s">
        <v>3222</v>
      </c>
      <c r="G1051" s="525" t="s">
        <v>3223</v>
      </c>
      <c r="H1051" s="350" t="s">
        <v>265</v>
      </c>
      <c r="I1051" s="351" t="s">
        <v>4121</v>
      </c>
      <c r="J1051" s="409" t="s">
        <v>3227</v>
      </c>
      <c r="K1051" s="410" t="s">
        <v>3228</v>
      </c>
      <c r="L1051" s="329">
        <f>CONTINUA!BV1051</f>
        <v>0</v>
      </c>
      <c r="M1051" s="329">
        <f>CONTINUA!BW1051</f>
        <v>0</v>
      </c>
      <c r="N1051" s="657"/>
      <c r="O1051" s="658" t="s">
        <v>4261</v>
      </c>
      <c r="P1051" s="659" t="s">
        <v>4259</v>
      </c>
      <c r="Q1051" s="400">
        <v>15</v>
      </c>
      <c r="R1051" s="401"/>
      <c r="S1051" s="400"/>
      <c r="T1051" s="401"/>
      <c r="U1051" s="400"/>
      <c r="V1051" s="401"/>
      <c r="W1051" s="400"/>
      <c r="X1051" s="401"/>
      <c r="Y1051" s="400"/>
      <c r="Z1051" s="401"/>
      <c r="AA1051" s="400"/>
      <c r="AB1051" s="401"/>
      <c r="AC1051" s="400"/>
      <c r="AD1051" s="401"/>
      <c r="AE1051" s="400"/>
      <c r="AF1051" s="401"/>
      <c r="AG1051" s="400"/>
      <c r="AH1051" s="401"/>
      <c r="AI1051" s="400"/>
      <c r="AJ1051" s="401"/>
      <c r="AK1051" s="400"/>
      <c r="AL1051" s="401"/>
      <c r="AM1051" s="400"/>
      <c r="AN1051" s="401"/>
      <c r="AO1051" s="400"/>
      <c r="AP1051" s="401"/>
      <c r="AQ1051" s="400"/>
      <c r="AR1051" s="401"/>
      <c r="AS1051" s="400"/>
      <c r="AT1051" s="401"/>
      <c r="AU1051" s="400"/>
      <c r="AV1051" s="401"/>
      <c r="AW1051" s="400"/>
      <c r="AX1051" s="401"/>
      <c r="AY1051" s="400"/>
      <c r="AZ1051" s="401"/>
      <c r="BA1051" s="400"/>
      <c r="BB1051" s="401"/>
      <c r="BC1051" s="400"/>
      <c r="BD1051" s="401"/>
      <c r="BE1051" s="400"/>
      <c r="BF1051" s="401"/>
      <c r="BG1051" s="400"/>
      <c r="BH1051" s="401"/>
      <c r="BI1051" s="400"/>
      <c r="BJ1051" s="401"/>
      <c r="BK1051" s="400"/>
      <c r="BL1051" s="401"/>
      <c r="BM1051" s="400"/>
      <c r="BN1051" s="401"/>
      <c r="BO1051" s="400"/>
      <c r="BP1051" s="401"/>
      <c r="BQ1051" s="400"/>
      <c r="BR1051" s="401"/>
      <c r="BS1051" s="400"/>
      <c r="BT1051" s="401"/>
      <c r="BU1051" s="400"/>
      <c r="BV1051" s="401"/>
      <c r="BW1051" s="400"/>
      <c r="BX1051" s="401"/>
      <c r="BY1051" s="400"/>
      <c r="BZ1051" s="401"/>
      <c r="CA1051" s="400"/>
      <c r="CB1051" s="401"/>
      <c r="CC1051" s="400"/>
      <c r="CD1051" s="401"/>
      <c r="CE1051" s="400"/>
      <c r="CF1051" s="401"/>
      <c r="CG1051" s="400"/>
      <c r="CH1051" s="401"/>
      <c r="CI1051" s="400"/>
      <c r="CJ1051" s="401"/>
      <c r="CK1051" s="400"/>
      <c r="CL1051" s="401"/>
      <c r="CM1051" s="400"/>
      <c r="CN1051" s="401"/>
      <c r="CO1051" s="400"/>
      <c r="CP1051" s="401"/>
      <c r="CQ1051" s="400"/>
      <c r="CR1051" s="401"/>
      <c r="CS1051" s="400"/>
      <c r="CT1051" s="401"/>
      <c r="CU1051" s="400"/>
      <c r="CV1051" s="401"/>
      <c r="CW1051" s="400"/>
      <c r="CX1051" s="401"/>
      <c r="CY1051" s="400"/>
      <c r="CZ1051" s="401"/>
      <c r="DA1051" s="400"/>
      <c r="DB1051" s="401"/>
      <c r="DC1051" s="400"/>
      <c r="DD1051" s="401"/>
      <c r="DE1051" s="400">
        <v>1</v>
      </c>
      <c r="DF1051" s="401"/>
      <c r="DG1051" s="400"/>
      <c r="DH1051" s="401"/>
      <c r="DI1051" s="400"/>
      <c r="DJ1051" s="401"/>
      <c r="DK1051" s="400"/>
      <c r="DL1051" s="401"/>
      <c r="DM1051" s="400"/>
      <c r="DN1051" s="401"/>
      <c r="DO1051" s="400"/>
      <c r="DP1051" s="401"/>
      <c r="DQ1051" s="400"/>
      <c r="DR1051" s="401"/>
      <c r="DS1051" s="400"/>
      <c r="DT1051" s="401"/>
      <c r="DU1051" s="400"/>
      <c r="DV1051" s="401"/>
      <c r="DW1051" s="400"/>
      <c r="DX1051" s="401"/>
      <c r="DY1051" s="400">
        <v>-1</v>
      </c>
      <c r="DZ1051" s="401"/>
      <c r="EA1051" s="400"/>
      <c r="EB1051" s="401"/>
      <c r="EC1051" s="400"/>
      <c r="ED1051" s="401"/>
      <c r="EE1051" s="400"/>
      <c r="EF1051" s="401"/>
      <c r="EG1051" s="400"/>
      <c r="EH1051" s="401"/>
      <c r="EI1051" s="400"/>
      <c r="EJ1051" s="447"/>
      <c r="EK1051" s="510"/>
      <c r="EL1051" s="513"/>
      <c r="EM1051" s="520"/>
      <c r="EN1051" s="520"/>
      <c r="EO1051" s="520"/>
      <c r="EP1051" s="171">
        <f t="shared" si="1175"/>
        <v>15</v>
      </c>
      <c r="EQ1051" s="171">
        <f t="shared" si="1176"/>
        <v>0</v>
      </c>
      <c r="ER1051" s="171">
        <f t="shared" si="1177"/>
        <v>0</v>
      </c>
      <c r="ES1051" s="171">
        <f t="shared" si="1178"/>
        <v>0</v>
      </c>
      <c r="ET1051" s="171">
        <f t="shared" si="1179"/>
        <v>0</v>
      </c>
      <c r="EU1051" s="171">
        <f t="shared" si="1180"/>
        <v>0</v>
      </c>
      <c r="EV1051" s="172">
        <f t="shared" si="1181"/>
        <v>15</v>
      </c>
      <c r="EW1051" s="367">
        <f>IF(C1051=4,IF(MAX(Q1051:EJ1053)&gt;0,(Especiall/30*(IF(($G1051-$F1051)=($G$5-$F$5),30,IF(DAY($G1051)=31,($G1051-$F1051),($G1051-$F1051)+1)))),0),0)</f>
        <v>0</v>
      </c>
      <c r="EX1051" s="248">
        <f t="shared" ref="EX1051:EX1054" si="1198">FF1051</f>
        <v>42933.680000000008</v>
      </c>
      <c r="EY1051" s="174">
        <f>(L1051*regular)+(M1051*Cadeirantee)</f>
        <v>0</v>
      </c>
      <c r="EZ1051" s="249">
        <f>SUMIF(FG1051:GJ1051,"&gt;0")</f>
        <v>321.02500000000003</v>
      </c>
      <c r="FA1051" s="249">
        <f>SUMIF(FG1051:GJ1051,"&lt;0")+SUMIF(GN1051:HP1051,"&lt;0")</f>
        <v>-25.682000000000002</v>
      </c>
      <c r="FB1051" s="174">
        <v>0</v>
      </c>
      <c r="FC1051" s="175">
        <f>N1051*km*'VALORES TABELA'!$B$13</f>
        <v>0</v>
      </c>
      <c r="FD1051" s="250">
        <f>GL1051</f>
        <v>0</v>
      </c>
      <c r="FE1051" s="176">
        <f>(EW1051+EW1052+EW1053+EW1054+EX1051+EX1052+EX1053+EX1054+EY1051+EY1052+EY1053+EY1054+EY1055+EZ1051+EZ1052+EZ1053+EZ1054+FA1051+FA1052+FA1053+FA1054+FC1051+FC1052+FC1053+FC1054+HY1051-HZ1051-IA1051+FD1051+FD1052+FD1053+FD1054+FB1055)</f>
        <v>44954.213000000011</v>
      </c>
      <c r="FF1051" s="177">
        <f>IF(C1051=4,SUM(Q1051+Q1052+Q1053+S1051+S1052+S1053)*Percapita/30*FF$4+(R1051+R1052+R1053+T1051+T1052+T1053)*Cadeirante/30*FF$4,IF(C1051=3,IF(Q1054+S1054=10,Fixo/30*FF$4+(Q1051+Q1052+Q1053+S1051+S1052+S1053)*Percapita/30*FF$4+(R1054+T1054)*Cadeirante/30*FF$4,IF(Q1054+S1054&lt;=9,(Q1054+S1054)*Crechee/30*FF$4)+(R1054+T1054)*Cadeirante/30*FF$4+(Q1051+Q1052+Q1053+S1051+S1052+S1053)*Percapita/30*FF$4)+IF(Q1054+S1054&gt;=11,Fixo/30*FF$4+(Q1054+S1054-10)*Crechee/30*FF$4,0),IF(C1051=2,IF(R1051+R1052+R1053+R1054+T1051+T1052+T1053+T1054=1,Cadeirante/30*FF$4,IF(R1051+R1052+R1053+R1054+T1051+T1052+T1053+T1054=2,Fixo/30*FF$4,IF(R1051+R1052+R1053+R1054+T1051+T1052+T1053+T1054&gt;2,Fixo/30*FF$4+(R1051+R1052+R1053+R1054+T1051+T1052+T1053+T1054-2)*Cadeirante/30*FF$4)))+(Q1051+Q1052+Q1053+S1051+S1052+S1053)*Percapita/30*FF$4+(Q1054+S1054)*Crechee/30*FF$4,IF(C1051=1,IF(Q1051+Q1052+Q1053+R1051+R1052+R1053+S1051+S1052+S1053+T1051+T1052+T1053&lt;=15,(Q1051+Q1052+Q1053+S1051+S1052+S1053)*Percapita/30*FF$4,IF(Q1051+Q1052+Q1053+R1051+R1052+R1053+S1051+S1052+S1053+T1051+T1052+T1053&gt;=16,Fixo/30*FF$4+(Q1051+Q1052+Q1053+R1051+R1052+R1053+S1051+S1052+S1053+T1051+T1052-16)*Percapita/30*FF$4))))))</f>
        <v>42933.680000000008</v>
      </c>
      <c r="FG1051" s="177">
        <f>IF(C1051=4,SUM(U1051+U1052+U1053+W1051+W1052+W1053)*Percapita/30*FG$4+(V1051+V1052+V1053+X1051+X1052+X1053)*Cadeirante/30*FG$4,IF(C1051=3,IF(U1054+W1054=10,Fixo/30*FG$4+(U1051+U1052+U1053+W1051+W1052+W1053)*Percapita/30*FG$4+(V1054+X1054)*Cadeirante/30*FG$4,IF(U1054+W1054&lt;=9,(U1054+W1054)*Crechee/30*FG$4)+(V1054+X1054)*Cadeirante/30*FG$4+(U1051+U1052+U1053+W1051+W1052+W1053)*Percapita/30*FG$4)+IF(U1054+W1054&gt;=11,Fixo/30*FG$4+(U1054+W1054-10)*Crechee/30*FG$4,0),IF(C1051=2,IF(V1051+V1052+V1053+V1054+X1051+X1052+X1053+X1054=1,Cadeirante/30*FG$4,IF(V1051+V1052+V1053+V1054+X1051+X1052+X1053+X1054=2,Fixo/30*FG$4,IF(V1051+V1052+V1053+V1054+X1051+X1052+X1053+X1054&gt;2,Fixo/30*FG$4+(V1051+V1052+V1053+V1054+X1051+X1052+X1053+X1054-2)*Cadeirante/30*FG$4)))+(U1051+U1052+U1053+W1051+W1052+W1053)*Percapita/30*FG$4+(U1054+W1054)*Crechee/30*FG$4,IF(C1051=1,IF(U1051+U1052+U1053+V1051+V1052+V1053+W1051+W1052+W1053+X1051+X1052+X1053&lt;=15,(U1051+U1052+U1053+W1051+W1052+W1053)*Percapita/30*FG$4,IF(U1051+U1052+U1053+V1051+V1052+V1053+W1051+W1052+W1053+X1051+X1052+X1053&gt;=16,Fixo/30*FG$4+(U1051+U1052+U1053+V1051+V1052+V1053+W1051+W1052+W1053+X1051+X1052-16)*Percapita/30*FG$4))))))</f>
        <v>0</v>
      </c>
      <c r="FH1051" s="177">
        <f>IF(C1051=4,SUM(Y1051+Y1052+Y1053+AA1051+AA1052+AA1053)*Percapita/30*FH$4+(Z1051+Z1052+Z1053+AB1051+AB1052+AB1053)*Cadeirante/30*FH$4,IF(C1051=3,IF(Y1054+AA1054=10,Fixo/30*FH$4+(Y1051+Y1052+Y1053+AA1051+AA1052+AA1053)*Percapita/30*FH$4+(Z1054+AB1054)*Cadeirante/30*FH$4,IF(Y1054+AA1054&lt;=9,(Y1054+AA1054)*Crechee/30*FH$4)+(Z1054+AB1054)*Cadeirante/30*FH$4+(Y1051+Y1052+Y1053+AA1051+AA1052+AA1053)*Percapita/30*FH$4)+IF(Y1054+AA1054&gt;=11,Fixo/30*FH$4+(Y1054+AA1054-10)*Crechee/30*FH$4,0),IF(C1051=2,IF(Z1051+Z1052+Z1053+Z1054+AB1051+AB1052+AB1053+AB1054=1,Cadeirante/30*FH$4,IF(Z1051+Z1052+Z1053+Z1054+AB1051+AB1052+AB1053+AB1054=2,Fixo/30*FH$4,IF(Z1051+Z1052+Z1053+Z1054+AB1051+AB1052+AB1053+AB1054&gt;2,Fixo/30*FH$4+(Z1051+Z1052+Z1053+Z1054+AB1051+AB1052+AB1053+AB1054-2)*Cadeirante/30*FH$4)))+(Y1051+Y1052+Y1053+AA1051+AA1052+AA1053)*Percapita/30*FH$4+(Y1054+AA1054)*Crechee/30*FH$4,IF(C1051=1,IF(Y1051+Y1052+Y1053+Z1051+Z1052+Z1053+AA1051+AA1052+AA1053+AB1051+AB1052+AB1053&lt;=15,(Y1051+Y1052+Y1053+AA1051+AA1052+AA1053)*Percapita/30*FH$4,IF(Y1051+Y1052+Y1053+Z1051+Z1052+Z1053+AA1051+AA1052+AA1053+AB1051+AB1052+AB1053&gt;=16,Fixo/30*FH$4+(Y1051+Y1052+Y1053+Z1051+Z1052+Z1053+AA1051+AA1052+AA1053+AB1051+AB1052-16)*Percapita/30*FH$4))))))</f>
        <v>0</v>
      </c>
      <c r="FI1051" s="177">
        <f>IF(C1051=4,SUM(AC1051+AC1052+AC1053+AE1051+AE1052+AE1053)*Percapita/30*FI$4+(AD1051+AD1052+AD1053+AF1051+AF1052+AF1053)*Cadeirante/30*FI$4,IF(C1051=3,IF(AC1054+AE1054=10,Fixo/30*FI$4+(AC1051+AC1052+AC1053+AE1051+AE1052+AE1053)*Percapita/30*FI$4+(AD1054+AF1054)*Cadeirante/30*FI$4,IF(AC1054+AE1054&lt;=9,(AC1054+AE1054)*Crechee/30*FI$4)+(AD1054+AF1054)*Cadeirante/30*FI$4+(AC1051+AC1052+AC1053+AE1051+AE1052+AE1053)*Percapita/30*FI$4)+IF(AC1054+AE1054&gt;=11,Fixo/30*FI$4+(AC1054+AE1054-10)*Crechee/30*FI$4,0),IF(C1051=2,IF(AD1051+AD1052+AD1053+AD1054+AF1051+AF1052+AF1053+AF1054=1,Cadeirante/30*FI$4,IF(AD1051+AD1052+AD1053+AD1054+AF1051+AF1052+AF1053+AF1054=2,Fixo/30*FI$4,IF(AD1051+AD1052+AD1053+AD1054+AF1051+AF1052+AF1053+AF1054&gt;2,Fixo/30*FI$4+(AD1051+AD1052+AD1053+AD1054+AF1051+AF1052+AF1053+AF1054-2)*Cadeirante/30*FI$4)))+(AC1051+AC1052+AC1053+AE1051+AE1052+AE1053)*Percapita/30*FI$4+(AC1054+AE1054)*Crechee/30*FI$4,IF(C1051=1,IF(AC1051+AC1052+AC1053+AD1051+AD1052+AD1053+AE1051+AE1052+AE1053+AF1051+AF1052+AF1053&lt;=15,(AC1051+AC1052+AC1053+AE1051+AE1052+AE1053)*Percapita/30*FI$4,IF(AC1051+AC1052+AC1053+AD1051+AD1052+AD1053+AE1051+AE1052+AE1053+AF1051+AF1052+AF1053&gt;=16,Fixo/30*FI$4+(AC1051+AC1052+AC1053+AD1051+AD1052+AD1053+AE1051+AE1052+AE1053+AF1051+AF1052-16)*Percapita/30*FI$4))))))</f>
        <v>0</v>
      </c>
      <c r="FJ1051" s="177">
        <f>IF(C1051=4,SUM(AG1051+AG1052+AG1053+AI1051+AI1052+AI1053)*Percapita/30*FJ$4+(AH1051+AH1052+AH1053+AJ1051+AJ1052+AJ1053)*Cadeirante/30*FJ$4,IF(C1051=3,IF(AG1054+AI1054=10,Fixo/30*FJ$4+(AG1051+AG1052+AG1053+AI1051+AI1052+AI1053)*Percapita/30*FJ$4+(AH1054+AJ1054)*Cadeirante/30*FJ$4,IF(AG1054+AI1054&lt;=9,(AG1054+AI1054)*Crechee/30*FJ$4)+(AH1054+AJ1054)*Cadeirante/30*FJ$4+(AG1051+AG1052+AG1053+AI1051+AI1052+AI1053)*Percapita/30*FJ$4)+IF(AG1054+AI1054&gt;=11,Fixo/30*FJ$4+(AG1054+AI1054-10)*Crechee/30*FJ$4,0),IF(C1051=2,IF(AH1051+AH1052+AH1053+AH1054+AJ1051+AJ1052+AJ1053+AJ1054=1,Cadeirante/30*FJ$4,IF(AH1051+AH1052+AH1053+AH1054+AJ1051+AJ1052+AJ1053+AJ1054=2,Fixo/30*FJ$4,IF(AH1051+AH1052+AH1053+AH1054+AJ1051+AJ1052+AJ1053+AJ1054&gt;2,Fixo/30*FJ$4+(AH1051+AH1052+AH1053+AH1054+AJ1051+AJ1052+AJ1053+AJ1054-2)*Cadeirante/30*FJ$4)))+(AG1051+AG1052+AG1053+AI1051+AI1052+AI1053)*Percapita/30*FJ$4+(AG1054+AI1054)*Crechee/30*FJ$4,IF(C1051=1,IF(AG1051+AG1052+AG1053+AH1051+AH1052+AH1053+AI1051+AI1052+AI1053+AJ1051+AJ1052+AJ1053&lt;=15,(AG1051+AG1052+AG1053+AI1051+AI1052+AI1053)*Percapita/30*FJ$4,IF(AG1051+AG1052+AG1053+AH1051+AH1052+AH1053+AI1051+AI1052+AI1053+AJ1051+AJ1052+AJ1053&gt;=16,Fixo/30*FJ$4+(AG1051+AG1052+AG1053+AH1051+AH1052+AH1053+AI1051+AI1052+AI1053+AJ1051+AJ1052-16)*Percapita/30*FJ$4))))))</f>
        <v>0</v>
      </c>
      <c r="FK1051" s="177">
        <f>IF(C1051=4,SUM(AK1051+AK1052+AK1053+AM1051+AM1052+AM1053)*Percapita/30*FK$4+(AL1051+AL1052+AL1053+AN1051+AN1052+AN1053)*Cadeirante/30*FK$4,IF(C1051=3,IF(AK1054+AM1054=10,Fixo/30*FK$4+(AK1051+AK1052+AK1053+AM1051+AM1052+AM1053)*Percapita/30*FK$4+(AL1054+AN1054)*Cadeirante/30*FK$4,IF(AK1054+AM1054&lt;=9,(AK1054+AM1054)*Crechee/30*FK$4)+(AL1054+AN1054)*Cadeirante/30*FK$4+(AK1051+AK1052+AK1053+AM1051+AM1052+AM1053)*Percapita/30*FK$4)+IF(AK1054+AM1054&gt;=11,Fixo/30*FK$4+(AK1054+AM1054-10)*Crechee/30*FK$4,0),IF(C1051=2,IF(AL1051+AL1052+AL1053+AL1054+AN1051+AN1052+AN1053+AN1054=1,Cadeirante/30*FK$4,IF(AL1051+AL1052+AL1053+AL1054+AN1051+AN1052+AN1053+AN1054=2,Fixo/30*FK$4,IF(AL1051+AL1052+AL1053+AL1054+AN1051+AN1052+AN1053+AN1054&gt;2,Fixo/30*FK$4+(AL1051+AL1052+AL1053+AL1054+AN1051+AN1052+AN1053+AN1054-2)*Cadeirante/30*FK$4)))+(AK1051+AK1052+AK1053+AM1051+AM1052+AM1053)*Percapita/30*FK$4+(AK1054+AM1054)*Crechee/30*FK$4,IF(C1051=1,IF(AK1051+AK1052+AK1053+AL1051+AL1052+AL1053+AM1051+AM1052+AM1053+AN1051+AN1052+AN1053&lt;=15,(AK1051+AK1052+AK1053+AM1051+AM1052+AM1053)*Percapita/30*FK$4,IF(AK1051+AK1052+AK1053+AL1051+AL1052+AL1053+AM1051+AM1052+AM1053+AN1051+AN1052+AN1053&gt;=16,Fixo/30*FK$4+(AK1051+AK1052+AK1053+AL1051+AL1052+AL1053+AM1051+AM1052+AM1053+AN1051+AN1052-16)*Percapita/30*FK$4))))))</f>
        <v>0</v>
      </c>
      <c r="FL1051" s="177">
        <f>IF(C1051=4,SUM(AO1051+AO1052+AO1053+AQ1051+AQ1052+AQ1053)*Percapita/30*FL$4+(AP1051+AP1052+AP1053+AR1051+AR1052+AR1053)*Cadeirante/30*FL$4,IF(C1051=3,IF(AO1054+AQ1054=10,Fixo/30*FL$4+(AO1051+AO1052+AO1053+AQ1051+AQ1052+AQ1053)*Percapita/30*FL$4+(AP1054+AR1054)*Cadeirante/30*FL$4,IF(AO1054+AQ1054&lt;=9,(AO1054+AQ1054)*Crechee/30*FL$4)+(AP1054+AR1054)*Cadeirante/30*FL$4+(AO1051+AO1052+AO1053+AQ1051+AQ1052+AQ1053)*Percapita/30*FL$4)+IF(AO1054+AQ1054&gt;=11,Fixo/30*FL$4+(AO1054+AQ1054-10)*Crechee/30*FL$4,0),IF(C1051=2,IF(AP1051+AP1052+AP1053+AP1054+AR1051+AR1052+AR1053+AR1054=1,Cadeirante/30*FL$4,IF(AP1051+AP1052+AP1053+AP1054+AR1051+AR1052+AR1053+AR1054=2,Fixo/30*FL$4,IF(AP1051+AP1052+AP1053+AP1054+AR1051+AR1052+AR1053+AR1054&gt;2,Fixo/30*FL$4+(AP1051+AP1052+AP1053+AP1054+AR1051+AR1052+AR1053+AR1054-2)*Cadeirante/30*FL$4)))+(AO1051+AO1052+AO1053+AQ1051+AQ1052+AQ1053)*Percapita/30*FL$4+(AO1054+AQ1054)*Crechee/30*FL$4,IF(C1051=1,IF(AO1051+AO1052+AO1053+AP1051+AP1052+AP1053+AQ1051+AQ1052+AQ1053+AR1051+AR1052+AR1053&lt;=15,(AO1051+AO1052+AO1053+AQ1051+AQ1052+AQ1053)*Percapita/30*FL$4,IF(AO1051+AO1052+AO1053+AP1051+AP1052+AP1053+AQ1051+AQ1052+AQ1053+AR1051+AR1052+AR1053&gt;=16,Fixo/30*FL$4+(AO1051+AO1052+AO1053+AP1051+AP1052+AP1053+AQ1051+AQ1052+AQ1053+AR1051+AR1052-16)*Percapita/30*FL$4))))))</f>
        <v>0</v>
      </c>
      <c r="FM1051" s="177">
        <f>IF(C1051=4,SUM(AS1051+AS1052+AS1053+AU1051+AU1052+AU1053)*Percapita/30*FM$4+(AT1051+AT1052+AT1053+AV1051+AV1052+AV1053)*Cadeirante/30*FM$4,IF(C1051=3,IF(AS1054+AU1054=10,Fixo/30*FM$4+(AS1051+AS1052+AS1053+AU1051+AU1052+AU1053)*Percapita/30*FM$4+(AT1054+AV1054)*Cadeirante/30*FM$4,IF(AS1054+AU1054&lt;=9,(AS1054+AU1054)*Crechee/30*FM$4)+(AT1054+AV1054)*Cadeirante/30*FM$4+(AS1051+AS1052+AS1053+AU1051+AU1052+AU1053)*Percapita/30*FM$4)+IF(AS1054+AU1054&gt;=11,Fixo/30*FM$4+(AS1054+AU1054-10)*Crechee/30*FM$4,0),IF(C1051=2,IF(AT1051+AT1052+AT1053+AT1054+AV1051+AV1052+AV1053+AV1054=1,Cadeirante/30*FM$4,IF(AT1051+AT1052+AT1053+AT1054+AV1051+AV1052+AV1053+AV1054=2,Fixo/30*FM$4,IF(AT1051+AT1052+AT1053+AT1054+AV1051+AV1052+AV1053+AV1054&gt;2,Fixo/30*FM$4+(AT1051+AT1052+AT1053+AT1054+AV1051+AV1052+AV1053+AV1054-2)*Cadeirante/30*FM$4)))+(AS1051+AS1052+AS1053+AU1051+AU1052+AU1053)*Percapita/30*FM$4+(AS1054+AU1054)*Crechee/30*FM$4,IF(C1051=1,IF(AS1051+AS1052+AS1053+AT1051+AT1052+AT1053+AU1051+AU1052+AU1053+AV1051+AV1052+AV1053&lt;=15,(AS1051+AS1052+AS1053+AU1051+AU1052+AU1053)*Percapita/30*FM$4,IF(AS1051+AS1052+AS1053+AT1051+AT1052+AT1053+AU1051+AU1052+AU1053+AV1051+AV1052+AV1053&gt;=16,Fixo/30*FM$4+(AS1051+AS1052+AS1053+AT1051+AT1052+AT1053+AU1051+AU1052+AU1053+AV1051+AV1052-16)*Percapita/30*FM$4))))))</f>
        <v>0</v>
      </c>
      <c r="FN1051" s="177">
        <f>IF(C1051=4,SUM(AW1051+AW1052+AW1053+AY1051+AY1052+AY1053)*Percapita/30*FN$4+(AX1051+AX1052+AX1053+AZ1051+AZ1052+AZ1053)*Cadeirante/30*FN$4,IF(C1051=3,IF(AW1054+AY1054=10,Fixo/30*FN$4+(AW1051+AW1052+AW1053+AY1051+AY1052+AY1053)*Percapita/30*FN$4+(AX1054+AZ1054)*Cadeirante/30*FN$4,IF(AW1054+AY1054&lt;=9,(AW1054+AY1054)*Crechee/30*FN$4)+(AX1054+AZ1054)*Cadeirante/30*FN$4+(AW1051+AW1052+AW1053+AY1051+AY1052+AY1053)*Percapita/30*FN$4)+IF(AW1054+AY1054&gt;=11,Fixo/30*FN$4+(AW1054+AY1054-10)*Crechee/30*FN$4,0),IF(C1051=2,IF(AX1051+AX1052+AX1053+AX1054+AZ1051+AZ1052+AZ1053+AZ1054=1,Cadeirante/30*FN$4,IF(AX1051+AX1052+AX1053+AX1054+AZ1051+AZ1052+AZ1053+AZ1054=2,Fixo/30*FN$4,IF(AX1051+AX1052+AX1053+AX1054+AZ1051+AZ1052+AZ1053+AZ1054&gt;2,Fixo/30*FN$4+(AX1051+AX1052+AX1053+AX1054+AZ1051+AZ1052+AZ1053+AZ1054-2)*Cadeirante/30*FN$4)))+(AW1051+AW1052+AW1053+AY1051+AY1052+AY1053)*Percapita/30*FN$4+(AW1054+AY1054)*Crechee/30*FN$4,IF(C1051=1,IF(AW1051+AW1052+AW1053+AX1051+AX1052+AX1053+AY1051+AY1052+AY1053+AZ1051+AZ1052+AZ1053&lt;=15,(AW1051+AW1052+AW1053+AY1051+AY1052+AY1053)*Percapita/30*FN$4,IF(AW1051+AW1052+AW1053+AX1051+AX1052+AX1053+AY1051+AY1052+AY1053+AZ1051+AZ1052+AZ1053&gt;=16,Fixo/30*FN$4+(AW1051+AW1052+AW1053+AX1051+AX1052+AX1053+AY1051+AY1052+AY1053+AZ1051+AZ1052-16)*Percapita/30*FN$4))))))</f>
        <v>0</v>
      </c>
      <c r="FO1051" s="177">
        <f>IF(C1051=4,SUM(BA1051+BA1052+BA1053+BC1051+BC1052+BC1053)*Percapita/30*FO$4+(BB1051+BB1052+BB1053+BD1051+BD1052+BD1053)*Cadeirante/30*FO$4,IF(C1051=3,IF(BA1054+BC1054=10,Fixo/30*FO$4+(BA1051+BA1052+BA1053+BC1051+BC1052+BC1053)*Percapita/30*FO$4+(BB1054+BD1054)*Cadeirante/30*FO$4,IF(BA1054+BC1054&lt;=9,(BA1054+BC1054)*Crechee/30*FO$4)+(BB1054+BD1054)*Cadeirante/30*FO$4+(BA1051+BA1052+BA1053+BC1051+BC1052+BC1053)*Percapita/30*FO$4)+IF(BA1054+BC1054&gt;=11,Fixo/30*FO$4+(BA1054+BC1054-10)*Crechee/30*FO$4,0),IF(C1051=2,IF(BB1051+BB1052+BB1053+BB1054+BD1051+BD1052+BD1053+BD1054=1,Cadeirante/30*FO$4,IF(BB1051+BB1052+BB1053+BB1054+BD1051+BD1052+BD1053+BD1054=2,Fixo/30*FO$4,IF(BB1051+BB1052+BB1053+BB1054+BD1051+BD1052+BD1053+BD1054&gt;2,Fixo/30*FO$4+(BB1051+BB1052+BB1053+BB1054+BD1051+BD1052+BD1053+BD1054-2)*Cadeirante/30*FO$4)))+(BA1051+BA1052+BA1053+BC1051+BC1052+BC1053)*Percapita/30*FO$4+(BA1054+BC1054)*Crechee/30*FO$4,IF(C1051=1,IF(BA1051+BA1052+BA1053+BB1051+BB1052+BB1053+BC1051+BC1052+BC1053+BD1051+BD1052+BD1053&lt;=15,(BA1051+BA1052+BA1053+BC1051+BC1052+BC1053)*Percapita/30*FO$4,IF(BA1051+BA1052+BA1053+BB1051+BB1052+BB1053+BC1051+BC1052+BC1053+BD1051+BD1052+BD1053&gt;=16,Fixo/30*FO$4+(BA1051+BA1052+BA1053+BB1051+BB1052+BB1053+BC1051+BC1052+BC1053+BD1051+BD1052-16)*Percapita/30*FO$4))))))</f>
        <v>0</v>
      </c>
      <c r="FP1051" s="177">
        <f>IF(C1051=4,SUM(BE1051+BE1052+BE1053+BG1051+BG1052+BG1053)*Percapita/30*FP$4+(BF1051+BF1052+BF1053+BH1051+BH1052+BH1053)*Cadeirante/30*FP$4,IF(C1051=3,IF(BE1054+BG1054=10,Fixo/30*FP$4+(BE1051+BE1052+BE1053+BG1051+BG1052+BG1053)*Percapita/30*FP$4+(BF1054+BH1054)*Cadeirante/30*FP$4,IF(BE1054+BG1054&lt;=9,(BE1054+BG1054)*Crechee/30*FP$4)+(BF1054+BH1054)*Cadeirante/30*FP$4+(BE1051+BE1052+BE1053+BG1051+BG1052+BG1053)*Percapita/30*FP$4)+IF(BE1054+BG1054&gt;=11,Fixo/30*FP$4+(BE1054+BG1054-10)*Crechee/30*FP$4,0),IF(C1051=2,IF(BF1051+BF1052+BF1053+BF1054+BH1051+BH1052+BH1053+BH1054=1,Cadeirante/30*FP$4,IF(BF1051+BF1052+BF1053+BF1054+BH1051+BH1052+BH1053+BH1054=2,Fixo/30*FP$4,IF(BF1051+BF1052+BF1053+BF1054+BH1051+BH1052+BH1053+BH1054&gt;2,Fixo/30*FP$4+(BF1051+BF1052+BF1053+BF1054+BH1051+BH1052+BH1053+BH1054-2)*Cadeirante/30*FP$4)))+(BE1051+BE1052+BE1053+BG1051+BG1052+BG1053)*Percapita/30*FP$4+(BE1054+BG1054)*Crechee/30*FP$4,IF(C1051=1,IF(BE1051+BE1052+BE1053+BF1051+BF1052+BF1053+BG1051+BG1052+BG1053+BH1051+BH1052+BH1053&lt;=15,(BE1051+BE1052+BE1053+BG1051+BG1052+BG1053)*Percapita/30*FP$4,IF(BE1051+BE1052+BE1053+BF1051+BF1052+BF1053+BG1051+BG1052+BG1053+BH1051+BH1052+BH1053&gt;=16,Fixo/30*FP$4+(BE1051+BE1052+BE1053+BF1051+BF1052+BF1053+BG1051+BG1052+BG1053+BH1051+BH1052-16)*Percapita/30*FP$4))))))</f>
        <v>0</v>
      </c>
      <c r="FQ1051" s="177">
        <f>IF(C1051=4,SUM(BI1051+BI1052+BI1053+BK1051+BK1052+BK1053)*Percapita/30*FQ$4+(BJ1051+BJ1052+BJ1053+BL1051+BL1052+BL1053)*Cadeirante/30*FQ$4,IF(C1051=3,IF(BI1054+BK1054=10,Fixo/30*FQ$4+(BI1051+BI1052+BI1053+BK1051+BK1052+BK1053)*Percapita/30*FQ$4+(BJ1054+BL1054)*Cadeirante/30*FQ$4,IF(BI1054+BK1054&lt;=9,(BI1054+BK1054)*Crechee/30*FQ$4)+(BJ1054+BL1054)*Cadeirante/30*FQ$4+(BI1051+BI1052+BI1053+BK1051+BK1052+BK1053)*Percapita/30*FQ$4)+IF(BI1054+BK1054&gt;=11,Fixo/30*FQ$4+(BI1054+BK1054-10)*Crechee/30*FQ$4,0),IF(C1051=2,IF(BJ1051+BJ1052+BJ1053+BJ1054+BL1051+BL1052+BL1053+BL1054=1,Cadeirante/30*FQ$4,IF(BJ1051+BJ1052+BJ1053+BJ1054+BL1051+BL1052+BL1053+BL1054=2,Fixo/30*FQ$4,IF(BJ1051+BJ1052+BJ1053+BJ1054+BL1051+BL1052+BL1053+BL1054&gt;2,Fixo/30*FQ$4+(BJ1051+BJ1052+BJ1053+BJ1054+BL1051+BL1052+BL1053+BL1054-2)*Cadeirante/30*FQ$4)))+(BI1051+BI1052+BI1053+BK1051+BK1052+BK1053)*Percapita/30*FQ$4+(BI1054+BK1054)*Crechee/30*FQ$4,IF(C1051=1,IF(BI1051+BI1052+BI1053+BJ1051+BJ1052+BJ1053+BK1051+BK1052+BK1053+BL1051+BL1052+BL1053&lt;=15,(BI1051+BI1052+BI1053+BK1051+BK1052+BK1053)*Percapita/30*FQ$4,IF(BI1051+BI1052+BI1053+BJ1051+BJ1052+BJ1053+BK1051+BK1052+BK1053+BL1051+BL1052+BL1053&gt;=16,Fixo/30*FQ$4+(BI1051+BI1052+BI1053+BJ1051+BJ1052+BJ1053+BK1051+BK1052+BK1053+BL1051+BL1052-16)*Percapita/30*FQ$4))))))</f>
        <v>0</v>
      </c>
      <c r="FR1051" s="177">
        <f>IF(C1051=4,SUM(BM1051+BM1052+BM1053+BO1051+BO1052+BO1053)*Percapita/30*FR$4+(BN1051+BN1052+BN1053+BP1051+BP1052+BP1053)*Cadeirante/30*FR$4,IF(C1051=3,IF(BM1054+BO1054=10,Fixo/30*FR$4+(BM1051+BM1052+BM1053+BO1051+BO1052+BO1053)*Percapita/30*FR$4+(BN1054+BP1054)*Cadeirante/30*FR$4,IF(BM1054+BO1054&lt;=9,(BM1054+BO1054)*Crechee/30*FR$4)+(BN1054+BP1054)*Cadeirante/30*FR$4+(BM1051+BM1052+BM1053+BO1051+BO1052+BO1053)*Percapita/30*FR$4)+IF(BM1054+BO1054&gt;=11,Fixo/30*FR$4+(BM1054+BO1054-10)*Crechee/30*FR$4,0),IF(C1051=2,IF(BN1051+BN1052+BN1053+BN1054+BP1051+BP1052+BP1053+BP1054=1,Cadeirante/30*FR$4,IF(BN1051+BN1052+BN1053+BN1054+BP1051+BP1052+BP1053+BP1054=2,Fixo/30*FR$4,IF(BN1051+BN1052+BN1053+BN1054+BP1051+BP1052+BP1053+BP1054&gt;2,Fixo/30*FR$4+(BN1051+BN1052+BN1053+BN1054+BP1051+BP1052+BP1053+BP1054-2)*Cadeirante/30*FR$4)))+(BM1051+BM1052+BM1053+BO1051+BO1052+BO1053)*Percapita/30*FR$4+(BM1054+BO1054)*Crechee/30*FR$4,IF(C1051=1,IF(BM1051+BM1052+BM1053+BN1051+BN1052+BN1053+BO1051+BO1052+BO1053+BP1051+BP1052+BP1053&lt;=15,(BM1051+BM1052+BM1053+BO1051+BO1052+BO1053)*Percapita/30*FR$4,IF(BM1051+BM1052+BM1053+BN1051+BN1052+BN1053+BO1051+BO1052+BO1053+BP1051+BP1052+BP1053&gt;=16,Fixo/30*FR$4+(BM1051+BM1052+BM1053+BN1051+BN1052+BN1053+BO1051+BO1052+BO1053+BP1051+BP1052-16)*Percapita/30*FR$4))))))</f>
        <v>231.13800000000003</v>
      </c>
      <c r="FS1051" s="177">
        <f>IF(C1051=4,SUM(BQ1051+BQ1052+BQ1053+BS1051+BS1052+BS1053)*Percapita/30*FS$4+(BR1051+BR1052+BR1053+BT1051+BT1052+BT1053)*Cadeirante/30*FS$4,IF(C1051=3,IF(BQ1054+BS1054=10,Fixo/30*FS$4+(BQ1051+BQ1052+BQ1053+BS1051+BS1052+BS1053)*Percapita/30*FS$4+(BR1054+BT1054)*Cadeirante/30*FS$4,IF(BQ1054+BS1054&lt;=9,(BQ1054+BS1054)*Crechee/30*FS$4)+(BR1054+BT1054)*Cadeirante/30*FS$4+(BQ1051+BQ1052+BQ1053+BS1051+BS1052+BS1053)*Percapita/30*FS$4)+IF(BQ1054+BS1054&gt;=11,Fixo/30*FS$4+(BQ1054+BS1054-10)*Crechee/30*FS$4,0),IF(C1051=2,IF(BR1051+BR1052+BR1053+BR1054+BT1051+BT1052+BT1053+BT1054=1,Cadeirante/30*FS$4,IF(BR1051+BR1052+BR1053+BR1054+BT1051+BT1052+BT1053+BT1054=2,Fixo/30*FS$4,IF(BR1051+BR1052+BR1053+BR1054+BT1051+BT1052+BT1053+BT1054&gt;2,Fixo/30*FS$4+(BR1051+BR1052+BR1053+BR1054+BT1051+BT1052+BT1053+BT1054-2)*Cadeirante/30*FS$4)))+(BQ1051+BQ1052+BQ1053+BS1051+BS1052+BS1053)*Percapita/30*FS$4+(BQ1054+BS1054)*Crechee/30*FS$4,IF(C1051=1,IF(BQ1051+BQ1052+BQ1053+BR1051+BR1052+BR1053+BS1051+BS1052+BS1053+BT1051+BT1052+BT1053&lt;=15,(BQ1051+BQ1052+BQ1053+BS1051+BS1052+BS1053)*Percapita/30*FS$4,IF(BQ1051+BQ1052+BQ1053+BR1051+BR1052+BR1053+BS1051+BS1052+BS1053+BT1051+BT1052+BT1053&gt;=16,Fixo/30*FS$4+(BQ1051+BQ1052+BQ1053+BR1051+BR1052+BR1053+BS1051+BS1052+BS1053+BT1051+BT1052-16)*Percapita/30*FS$4))))))</f>
        <v>0</v>
      </c>
      <c r="FT1051" s="177">
        <f>IF(C1051=4,SUM(BU1051+BU1052+BU1053+BW1051+BW1052+BW1053)*Percapita/30*FT$4+(BV1051+BV1052+BV1053+BX1051+BX1052+BX1053)*Cadeirante/30*FT$4,IF(C1051=3,IF(BU1054+BW1054=10,Fixo/30*FT$4+(BU1051+BU1052+BU1053+BW1051+BW1052+BW1053)*Percapita/30*FT$4+(BV1054+BX1054)*Cadeirante/30*FT$4,IF(BU1054+BW1054&lt;=9,(BU1054+BW1054)*Crechee/30*FT$4)+(BV1054+BX1054)*Cadeirante/30*FT$4+(BU1051+BU1052+BU1053+BW1051+BW1052+BW1053)*Percapita/30*FT$4)+IF(BU1054+BW1054&gt;=11,Fixo/30*FT$4+(BU1054+BW1054-10)*Crechee/30*FT$4,0),IF(C1051=2,IF(BV1051+BV1052+BV1053+BV1054+BX1051+BX1052+BX1053+BX1054=1,Cadeirante/30*FT$4,IF(BV1051+BV1052+BV1053+BV1054+BX1051+BX1052+BX1053+BX1054=2,Fixo/30*FT$4,IF(BV1051+BV1052+BV1053+BV1054+BX1051+BX1052+BX1053+BX1054&gt;2,Fixo/30*FT$4+(BV1051+BV1052+BV1053+BV1054+BX1051+BX1052+BX1053+BX1054-2)*Cadeirante/30*FT$4)))+(BU1051+BU1052+BU1053+BW1051+BW1052+BW1053)*Percapita/30*FT$4+(BU1054+BW1054)*Crechee/30*FT$4,IF(C1051=1,IF(BU1051+BU1052+BU1053+BV1051+BV1052+BV1053+BW1051+BW1052+BW1053+BX1051+BX1052+BX1053&lt;=15,(BU1051+BU1052+BU1053+BW1051+BW1052+BW1053)*Percapita/30*FT$4,IF(BU1051+BU1052+BU1053+BV1051+BV1052+BV1053+BW1051+BW1052+BW1053+BX1051+BX1052+BX1053&gt;=16,Fixo/30*FT$4+(BU1051+BU1052+BU1053+BV1051+BV1052+BV1053+BW1051+BW1052+BW1053+BX1051+BX1052-16)*Percapita/30*FT$4))))))</f>
        <v>0</v>
      </c>
      <c r="FU1051" s="177">
        <f>IF(C1051=4,SUM(BY1051+BY1052+BY1053+CA1051+CA1052+CA1053)*Percapita/30*FU$4+(BZ1051+BZ1052+BZ1053+CB1051+CB1052+CB1053)*Cadeirante/30*FU$4,IF(C1051=3,IF(BY1054+CA1054=10,Fixo/30*FU$4+(BY1051+BY1052+BY1053+CA1051+CA1052+CA1053)*Percapita/30*FU$4+(BZ1054+CB1054)*Cadeirante/30*FU$4,IF(BY1054+CA1054&lt;=9,(BY1054+CA1054)*Crechee/30*FU$4)+(BZ1054+CB1054)*Cadeirante/30*FU$4+(BY1051+BY1052+BY1053+CA1051+CA1052+CA1053)*Percapita/30*FU$4)+IF(BY1054+CA1054&gt;=11,Fixo/30*FU$4+(BY1054+CA1054-10)*Crechee/30*FU$4,0),IF(C1051=2,IF(BZ1051+BZ1052+BZ1053+BZ1054+CB1051+CB1052+CB1053+CB1054=1,Cadeirante/30*FU$4,IF(BZ1051+BZ1052+BZ1053+BZ1054+CB1051+CB1052+CB1053+CB1054=2,Fixo/30*FU$4,IF(BZ1051+BZ1052+BZ1053+BZ1054+CB1051+CB1052+CB1053+CB1054&gt;2,Fixo/30*FU$4+(BZ1051+BZ1052+BZ1053+BZ1054+CB1051+CB1052+CB1053+CB1054-2)*Cadeirante/30*FU$4)))+(BY1051+BY1052+BY1053+CA1051+CA1052+CA1053)*Percapita/30*FU$4+(BY1054+CA1054)*Crechee/30*FU$4,IF(C1051=1,IF(BY1051+BY1052+BY1053+BZ1051+BZ1052+BZ1053+CA1051+CA1052+CA1053+CB1051+CB1052+CB1053&lt;=15,(BY1051+BY1052+BY1053+CA1051+CA1052+CA1053)*Percapita/30*FU$4,IF(BY1051+BY1052+BY1053+BZ1051+BZ1052+BZ1053+CA1051+CA1052+CA1053+CB1051+CB1052+CB1053&gt;=16,Fixo/30*FU$4+(BY1051+BY1052+BY1053+BZ1051+BZ1052+BZ1053+CA1051+CA1052+CA1053+CB1051+CB1052-16)*Percapita/30*FU$4))))))</f>
        <v>0</v>
      </c>
      <c r="FV1051" s="177">
        <f>IF(C1051=4,SUM(CC1051+CC1052+CC1053+CE1051+CE1052+CE1053)*Percapita/30*FV$4+(CD1051+CD1052+CD1053+CF1051+CF1052+CF1053)*Cadeirante/30*FV$4,IF(C1051=3,IF(CC1054+CE1054=10,Fixo/30*FV$4+(CC1051+CC1052+CC1053+CE1051+CE1052+CE1053)*Percapita/30*FV$4+(CD1054+CF1054)*Cadeirante/30*FV$4,IF(CC1054+CE1054&lt;=9,(CC1054+CE1054)*Crechee/30*FV$4)+(CD1054+CF1054)*Cadeirante/30*FV$4+(CC1051+CC1052+CC1053+CE1051+CE1052+CE1053)*Percapita/30*FV$4)+IF(CC1054+CE1054&gt;=11,Fixo/30*FV$4+(CC1054+CE1054-10)*Crechee/30*FV$4,0),IF(C1051=2,IF(CD1051+CD1052+CD1053+CD1054+CF1051+CF1052+CF1053+CF1054=1,Cadeirante/30*FV$4,IF(CD1051+CD1052+CD1053+CD1054+CF1051+CF1052+CF1053+CF1054=2,Fixo/30*FV$4,IF(CD1051+CD1052+CD1053+CD1054+CF1051+CF1052+CF1053+CF1054&gt;2,Fixo/30*FV$4+(CD1051+CD1052+CD1053+CD1054+CF1051+CF1052+CF1053+CF1054-2)*Cadeirante/30*FV$4)))+(CC1051+CC1052+CC1053+CE1051+CE1052+CE1053)*Percapita/30*FV$4+(CC1054+CE1054)*Crechee/30*FV$4,IF(C1051=1,IF(CC1051+CC1052+CC1053+CD1051+CD1052+CD1053+CE1051+CE1052+CE1053+CF1051+CF1052+CF1053&lt;=15,(CC1051+CC1052+CC1053+CE1051+CE1052+CE1053)*Percapita/30*FV$4,IF(CC1051+CC1052+CC1053+CD1051+CD1052+CD1053+CE1051+CE1052+CE1053+CF1051+CF1052+CF1053&gt;=16,Fixo/30*FV$4+(CC1051+CC1052+CC1053+CD1051+CD1052+CD1053+CE1051+CE1052+CE1053+CF1051+CF1052-16)*Percapita/30*FV$4))))))</f>
        <v>0</v>
      </c>
      <c r="FW1051" s="177">
        <f>IF(C1051=4,SUM(CG1051+CG1052+CG1053+CI1051+CI1052+CI1053)*Percapita/30*FW$4+(CH1051+CH1052+CH1053+CJ1051+CJ1052+CJ1053)*Cadeirante/30*FW$4,IF(C1051=3,IF(CG1054+CI1054=10,Fixo/30*FW$4+(CG1051+CG1052+CG1053+CI1051+CI1052+CI1053)*Percapita/30*FW$4+(CH1054+CJ1054)*Cadeirante/30*FW$4,IF(CG1054+CI1054&lt;=9,(CG1054+CI1054)*Crechee/30*FW$4)+(CH1054+CJ1054)*Cadeirante/30*FW$4+(CG1051+CG1052+CG1053+CI1051+CI1052+CI1053)*Percapita/30*FW$4)+IF(CG1054+CI1054&gt;=11,Fixo/30*FW$4+(CG1054+CI1054-10)*Crechee/30*FW$4,0),IF(C1051=2,IF(CH1051+CH1052+CH1053+CH1054+CJ1051+CJ1052+CJ1053+CJ1054=1,Cadeirante/30*FW$4,IF(CH1051+CH1052+CH1053+CH1054+CJ1051+CJ1052+CJ1053+CJ1054=2,Fixo/30*FW$4,IF(CH1051+CH1052+CH1053+CH1054+CJ1051+CJ1052+CJ1053+CJ1054&gt;2,Fixo/30*FW$4+(CH1051+CH1052+CH1053+CH1054+CJ1051+CJ1052+CJ1053+CJ1054-2)*Cadeirante/30*FW$4)))+(CG1051+CG1052+CG1053+CI1051+CI1052+CI1053)*Percapita/30*FW$4+(CG1054+CI1054)*Crechee/30*FW$4,IF(C1051=1,IF(CG1051+CG1052+CG1053+CH1051+CH1052+CH1053+CI1051+CI1052+CI1053+CJ1051+CJ1052+CJ1053&lt;=15,(CG1051+CG1052+CG1053+CI1051+CI1052+CI1053)*Percapita/30*FW$4,IF(CG1051+CG1052+CG1053+CH1051+CH1052+CH1053+CI1051+CI1052+CI1053+CJ1051+CJ1052+CJ1053&gt;=16,Fixo/30*FW$4+(CG1051+CG1052+CG1053+CH1051+CH1052+CH1053+CI1051+CI1052+CI1053+CJ1051+CJ1052-16)*Percapita/30*FW$4))))))</f>
        <v>0</v>
      </c>
      <c r="FX1051" s="177">
        <f>IF(C1051=4,SUM(CK1051+CK1052+CK1053+CM1051+CM1052+CM1053)*Percapita/30*FX$4+(CL1051+CL1052+CL1053+CN1051+CN1052+CN1053)*Cadeirante/30*FX$4,IF(C1051=3,IF(CK1054+CM1054=10,Fixo/30*FX$4+(CK1051+CK1052+CK1053+CM1051+CM1052+CM1053)*Percapita/30*FX$4+(CL1054+CN1054)*Cadeirante/30*FX$4,IF(CK1054+CM1054&lt;=9,(CK1054+CM1054)*Crechee/30*FX$4)+(CL1054+CN1054)*Cadeirante/30*FX$4+(CK1051+CK1052+CK1053+CM1051+CM1052+CM1053)*Percapita/30*FX$4)+IF(CK1054+CM1054&gt;=11,Fixo/30*FX$4+(CK1054+CM1054-10)*Crechee/30*FX$4,0),IF(C1051=2,IF(CL1051+CL1052+CL1053+CL1054+CN1051+CN1052+CN1053+CN1054=1,Cadeirante/30*FX$4,IF(CL1051+CL1052+CL1053+CL1054+CN1051+CN1052+CN1053+CN1054=2,Fixo/30*FX$4,IF(CL1051+CL1052+CL1053+CL1054+CN1051+CN1052+CN1053+CN1054&gt;2,Fixo/30*FX$4+(CL1051+CL1052+CL1053+CL1054+CN1051+CN1052+CN1053+CN1054-2)*Cadeirante/30*FX$4)))+(CK1051+CK1052+CK1053+CM1051+CM1052+CM1053)*Percapita/30*FX$4+(CK1054+CM1054)*Crechee/30*FX$4,IF(C1051=1,IF(CK1051+CK1052+CK1053+CL1051+CL1052+CL1053+CM1051+CM1052+CM1053+CN1051+CN1052+CN1053&lt;=15,(CK1051+CK1052+CK1053+CM1051+CM1052+CM1053)*Percapita/30*FX$4,IF(CK1051+CK1052+CK1053+CL1051+CL1052+CL1053+CM1051+CM1052+CM1053+CN1051+CN1052+CN1053&gt;=16,Fixo/30*FX$4+(CK1051+CK1052+CK1053+CL1051+CL1052+CL1053+CM1051+CM1052+CM1053+CN1051+CN1052-16)*Percapita/30*FX$4))))))</f>
        <v>0</v>
      </c>
      <c r="FY1051" s="177">
        <f>IF(C1051=4,SUM(CO1051+CO1052+CO1053+CQ1051+CQ1052+CQ1053)*Percapita/30*FY$4+(CP1051+CP1052+CP1053+CR1051+CR1052+CR1053)*Cadeirante/30*FY$4,IF(C1051=3,IF(CO1054+CQ1054=10,Fixo/30*FY$4+(CO1051+CO1052+CO1053+CQ1051+CQ1052+CQ1053)*Percapita/30*FY$4+(CP1054+CR1054)*Cadeirante/30*FY$4,IF(CO1054+CQ1054&lt;=9,(CO1054+CQ1054)*Crechee/30*FY$4)+(CP1054+CR1054)*Cadeirante/30*FY$4+(CO1051+CO1052+CO1053+CQ1051+CQ1052+CQ1053)*Percapita/30*FY$4)+IF(CO1054+CQ1054&gt;=11,Fixo/30*FY$4+(CO1054+CQ1054-10)*Crechee/30*FY$4,0),IF(C1051=2,IF(CP1051+CP1052+CP1053+CP1054+CR1051+CR1052+CR1053+CR1054=1,Cadeirante/30*FY$4,IF(CP1051+CP1052+CP1053+CP1054+CR1051+CR1052+CR1053+CR1054=2,Fixo/30*FY$4,IF(CP1051+CP1052+CP1053+CP1054+CR1051+CR1052+CR1053+CR1054&gt;2,Fixo/30*FY$4+(CP1051+CP1052+CP1053+CP1054+CR1051+CR1052+CR1053+CR1054-2)*Cadeirante/30*FY$4)))+(CO1051+CO1052+CO1053+CQ1051+CQ1052+CQ1053)*Percapita/30*FY$4+(CO1054+CQ1054)*Crechee/30*FY$4,IF(C1051=1,IF(CO1051+CO1052+CO1053+CP1051+CP1052+CP1053+CQ1051+CQ1052+CQ1053+CR1051+CR1052+CR1053&lt;=15,(CO1051+CO1052+CO1053+CQ1051+CQ1052+CQ1053)*Percapita/30*FY$4,IF(CO1051+CO1052+CO1053+CP1051+CP1052+CP1053+CQ1051+CQ1052+CQ1053+CR1051+CR1052+CR1053&gt;=16,Fixo/30*FY$4+(CO1051+CO1052+CO1053+CP1051+CP1052+CP1053+CQ1051+CQ1052+CQ1053+CR1051+CR1052-16)*Percapita/30*FY$4))))))</f>
        <v>0</v>
      </c>
      <c r="FZ1051" s="177">
        <f>IF(C1051=4,SUM(CS1051+CS1052+CS1053+CU1051+CU1052+CU1053)*Percapita/30*FZ$4+(CT1051+CT1052+CT1053+CV1051+CV1052+CV1053)*Cadeirante/30*FZ$4,IF(C1051=3,IF(CS1054+CU1054=10,Fixo/30*FZ$4+(CS1051+CS1052+CS1053+CU1051+CU1052+CU1053)*Percapita/30*FZ$4+(CT1054+CV1054)*Cadeirante/30*FZ$4,IF(CS1054+CU1054&lt;=9,(CS1054+CU1054)*Crechee/30*FZ$4)+(CT1054+CV1054)*Cadeirante/30*FZ$4+(CS1051+CS1052+CS1053+CU1051+CU1052+CU1053)*Percapita/30*FZ$4)+IF(CS1054+CU1054&gt;=11,Fixo/30*FZ$4+(CS1054+CU1054-10)*Crechee/30*FZ$4,0),IF(C1051=2,IF(CT1051+CT1052+CT1053+CT1054+CV1051+CV1052+CV1053+CV1054=1,Cadeirante/30*FZ$4,IF(CT1051+CT1052+CT1053+CT1054+CV1051+CV1052+CV1053+CV1054=2,Fixo/30*FZ$4,IF(CT1051+CT1052+CT1053+CT1054+CV1051+CV1052+CV1053+CV1054&gt;2,Fixo/30*FZ$4+(CT1051+CT1052+CT1053+CT1054+CV1051+CV1052+CV1053+CV1054-2)*Cadeirante/30*FZ$4)))+(CS1051+CS1052+CS1053+CU1051+CU1052+CU1053)*Percapita/30*FZ$4+(CS1054+CU1054)*Crechee/30*FZ$4,IF(C1051=1,IF(CS1051+CS1052+CS1053+CT1051+CT1052+CT1053+CU1051+CU1052+CU1053+CV1051+CV1052+CV1053&lt;=15,(CS1051+CS1052+CS1053+CU1051+CU1052+CU1053)*Percapita/30*FZ$4,IF(CS1051+CS1052+CS1053+CT1051+CT1052+CT1053+CU1051+CU1052+CU1053+CV1051+CV1052+CV1053&gt;=16,Fixo/30*FZ$4+(CS1051+CS1052+CS1053+CT1051+CT1052+CT1053+CU1051+CU1052+CU1053+CV1051+CV1052-16)*Percapita/30*FZ$4))))))</f>
        <v>0</v>
      </c>
      <c r="GA1051" s="177">
        <f>IF(C1051=4,SUM(CW1051+CW1052+CW1053+CY1051+CY1052+CY1053)*Percapita/30*GA$4+(CX1051+CX1052+CX1053+CZ1051+CZ1052+CZ1053)*Cadeirante/30*GA$4,IF(C1051=3,IF(CW1054+CY1054=10,Fixo/30*GA$4+(CW1051+CW1052+CW1053+CY1051+CY1052+CY1053)*Percapita/30*GA$4+(CX1054+CZ1054)*Cadeirante/30*GA$4,IF(CW1054+CY1054&lt;=9,(CW1054+CY1054)*Crechee/30*GA$4)+(CX1054+CZ1054)*Cadeirante/30*GA$4+(CW1051+CW1052+CW1053+CY1051+CY1052+CY1053)*Percapita/30*GA$4)+IF(CW1054+CY1054&gt;=11,Fixo/30*GA$4+(CW1054+CY1054-10)*Crechee/30*GA$4,0),IF(C1051=2,IF(CX1051+CX1052+CX1053+CX1054+CZ1051+CZ1052+CZ1053+CZ1054=1,Cadeirante/30*GA$4,IF(CX1051+CX1052+CX1053+CX1054+CZ1051+CZ1052+CZ1053+CZ1054=2,Fixo/30*GA$4,IF(CX1051+CX1052+CX1053+CX1054+CZ1051+CZ1052+CZ1053+CZ1054&gt;2,Fixo/30*GA$4+(CX1051+CX1052+CX1053+CX1054+CZ1051+CZ1052+CZ1053+CZ1054-2)*Cadeirante/30*GA$4)))+(CW1051+CW1052+CW1053+CY1051+CY1052+CY1053)*Percapita/30*GA$4+(CW1054+CY1054)*Crechee/30*GA$4,IF(C1051=1,IF(CW1051+CW1052+CW1053+CX1051+CX1052+CX1053+CY1051+CY1052+CY1053+CZ1051+CZ1052+CZ1053&lt;=15,(CW1051+CW1052+CW1053+CY1051+CY1052+CY1053)*Percapita/30*GA$4,IF(CW1051+CW1052+CW1053+CX1051+CX1052+CX1053+CY1051+CY1052+CY1053+CZ1051+CZ1052+CZ1053&gt;=16,Fixo/30*GA$4+(CW1051+CW1052+CW1053+CX1051+CX1052+CX1053+CY1051+CY1052+CY1053+CZ1051+CZ1052-16)*Percapita/30*GA$4))))))</f>
        <v>0</v>
      </c>
      <c r="GB1051" s="177">
        <f>IF(C1051=4,SUM(DA1051+DA1052+DA1053+DC1051+DC1052+DC1053)*Percapita/30*GB$4+(DB1051+DB1052+DB1053+DD1051+DD1052+DD1053)*Cadeirante/30*GB$4,IF(C1051=3,IF(DA1054+DC1054=10,Fixo/30*GB$4+(DA1051+DA1052+DA1053+DC1051+DC1052+DC1053)*Percapita/30*GB$4+(DB1054+DD1054)*Cadeirante/30*GB$4,IF(DA1054+DC1054&lt;=9,(DA1054+DC1054)*Crechee/30*GB$4)+(DB1054+DD1054)*Cadeirante/30*GB$4+(DA1051+DA1052+DA1053+DC1051+DC1052+DC1053)*Percapita/30*GB$4)+IF(DA1054+DC1054&gt;=11,Fixo/30*GB$4+(DA1054+DC1054-10)*Crechee/30*GB$4,0),IF(C1051=2,IF(DB1051+DB1052+DB1053+DB1054+DD1051+DD1052+DD1053+DD1054=1,Cadeirante/30*GB$4,IF(DB1051+DB1052+DB1053+DB1054+DD1051+DD1052+DD1053+DD1054=2,Fixo/30*GB$4,IF(DB1051+DB1052+DB1053+DB1054+DD1051+DD1052+DD1053+DD1054&gt;2,Fixo/30*GB$4+(DB1051+DB1052+DB1053+DB1054+DD1051+DD1052+DD1053+DD1054-2)*Cadeirante/30*GB$4)))+(DA1051+DA1052+DA1053+DC1051+DC1052+DC1053)*Percapita/30*GB$4+(DA1054+DC1054)*Crechee/30*GB$4,IF(C1051=1,IF(DA1051+DA1052+DA1053+DB1051+DB1052+DB1053+DC1051+DC1052+DC1053+DD1051+DD1052+DD1053&lt;=15,(DA1051+DA1052+DA1053+DC1051+DC1052+DC1053)*Percapita/30*GB$4,IF(DA1051+DA1052+DA1053+DB1051+DB1052+DB1053+DC1051+DC1052+DC1053+DD1051+DD1052+DD1053&gt;=16,Fixo/30*GB$4+(DA1051+DA1052+DA1053+DB1051+DB1052+DB1053+DC1051+DC1052+DC1053+DD1051+DD1052-16)*Percapita/30*GB$4))))))</f>
        <v>0</v>
      </c>
      <c r="GC1051" s="177">
        <f>IF(C1051=4,SUM(DE1051+DE1052+DE1053+DG1051+DG1052+DG1053)*Percapita/30*GC$4+(DF1051+DF1052+DF1053+DH1051+DH1052+DH1053)*Cadeirante/30*GC$4,IF(C1051=3,IF(DE1054+DG1054=10,Fixo/30*GC$4+(DE1051+DE1052+DE1053+DG1051+DG1052+DG1053)*Percapita/30*GC$4+(DF1054+DH1054)*Cadeirante/30*GC$4,IF(DE1054+DG1054&lt;=9,(DE1054+DG1054)*Crechee/30*GC$4)+(DF1054+DH1054)*Cadeirante/30*GC$4+(DE1051+DE1052+DE1053+DG1051+DG1052+DG1053)*Percapita/30*GC$4)+IF(DE1054+DG1054&gt;=11,Fixo/30*GC$4+(DE1054+DG1054-10)*Crechee/30*GC$4,0),IF(C1051=2,IF(DF1051+DF1052+DF1053+DF1054+DH1051+DH1052+DH1053+DH1054=1,Cadeirante/30*GC$4,IF(DF1051+DF1052+DF1053+DF1054+DH1051+DH1052+DH1053+DH1054=2,Fixo/30*GC$4,IF(DF1051+DF1052+DF1053+DF1054+DH1051+DH1052+DH1053+DH1054&gt;2,Fixo/30*GC$4+(DF1051+DF1052+DF1053+DF1054+DH1051+DH1052+DH1053+DH1054-2)*Cadeirante/30*GC$4)))+(DE1051+DE1052+DE1053+DG1051+DG1052+DG1053)*Percapita/30*GC$4+(DE1054+DG1054)*Crechee/30*GC$4,IF(C1051=1,IF(DE1051+DE1052+DE1053+DF1051+DF1052+DF1053+DG1051+DG1052+DG1053+DH1051+DH1052+DH1053&lt;=15,(DE1051+DE1052+DE1053+DG1051+DG1052+DG1053)*Percapita/30*GC$4,IF(DE1051+DE1052+DE1053+DF1051+DF1052+DF1053+DG1051+DG1052+DG1053+DH1051+DH1052+DH1053&gt;=16,Fixo/30*GC$4+(DE1051+DE1052+DE1053+DF1051+DF1052+DF1053+DG1051+DG1052+DG1053+DH1051+DH1052-16)*Percapita/30*GC$4))))))</f>
        <v>89.887</v>
      </c>
      <c r="GD1051" s="177">
        <f>IF(C1051=4,SUM(DI1051+DI1052+DI1053+DK1051+DK1052+DK1053)*Percapita/30*GD$4+(DJ1051+DJ1052+DJ1053+DL1051+DL1052+DL1053)*Cadeirante/30*GD$4,IF(C1051=3,IF(DI1054+DK1054=10,Fixo/30*GD$4+(DI1051+DI1052+DI1053+DK1051+DK1052+DK1053)*Percapita/30*GD$4+(DJ1054+DL1054)*Cadeirante/30*GD$4,IF(DI1054+DK1054&lt;=9,(DI1054+DK1054)*Crechee/30*GD$4)+(DJ1054+DL1054)*Cadeirante/30*GD$4+(DI1051+DI1052+DI1053+DK1051+DK1052+DK1053)*Percapita/30*GD$4)+IF(DI1054+DK1054&gt;=11,Fixo/30*GD$4+(DI1054+DK1054-10)*Crechee/30*GD$4,0),IF(C1051=2,IF(DJ1051+DJ1052+DJ1053+DJ1054+DL1051+DL1052+DL1053+DL1054=1,Cadeirante/30*GD$4,IF(DJ1051+DJ1052+DJ1053+DJ1054+DL1051+DL1052+DL1053+DL1054=2,Fixo/30*GD$4,IF(DJ1051+DJ1052+DJ1053+DJ1054+DL1051+DL1052+DL1053+DL1054&gt;2,Fixo/30*GD$4+(DJ1051+DJ1052+DJ1053+DJ1054+DL1051+DL1052+DL1053+DL1054-2)*Cadeirante/30*GD$4)))+(DI1051+DI1052+DI1053+DK1051+DK1052+DK1053)*Percapita/30*GD$4+(DI1054+DK1054)*Crechee/30*GD$4,IF(C1051=1,IF(DI1051+DI1052+DI1053+DJ1051+DJ1052+DJ1053+DK1051+DK1052+DK1053+DL1051+DL1052+DL1053&lt;=15,(DI1051+DI1052+DI1053+DK1051+DK1052+DK1053)*Percapita/30*GD$4,IF(DI1051+DI1052+DI1053+DJ1051+DJ1052+DJ1053+DK1051+DK1052+DK1053+DL1051+DL1052+DL1053&gt;=16,Fixo/30*GD$4+(DI1051+DI1052+DI1053+DJ1051+DJ1052+DJ1053+DK1051+DK1052+DK1053+DL1051+DL1052-16)*Percapita/30*GD$4))))))</f>
        <v>0</v>
      </c>
      <c r="GE1051" s="177">
        <f>IF(C1051=4,SUM(DM1051+DM1052+DM1053+DO1051+DO1052+DO1053)*Percapita/30*GE$4+(DN1051+DN1052+DN1053+DP1051+DP1052+DP1053)*Cadeirante/30*GE$4,IF(C1051=3,IF(DM1054+DO1054=10,Fixo/30*GE$4+(DM1051+DM1052+DM1053+DO1051+DO1052+DO1053)*Percapita/30*GE$4+(DN1054+DP1054)*Cadeirante/30*GE$4,IF(DM1054+DO1054&lt;=9,(DM1054+DO1054)*Crechee/30*GE$4)+(DN1054+DP1054)*Cadeirante/30*GE$4+(DM1051+DM1052+DM1053+DO1051+DO1052+DO1053)*Percapita/30*GE$4)+IF(DM1054+DO1054&gt;=11,Fixo/30*GE$4+(DM1054+DO1054-10)*Crechee/30*GE$4,0),IF(C1051=2,IF(DN1051+DN1052+DN1053+DN1054+DP1051+DP1052+DP1053+DP1054=1,Cadeirante/30*GE$4,IF(DN1051+DN1052+DN1053+DN1054+DP1051+DP1052+DP1053+DP1054=2,Fixo/30*GE$4,IF(DN1051+DN1052+DN1053+DN1054+DP1051+DP1052+DP1053+DP1054&gt;2,Fixo/30*GE$4+(DN1051+DN1052+DN1053+DN1054+DP1051+DP1052+DP1053+DP1054-2)*Cadeirante/30*GE$4)))+(DM1051+DM1052+DM1053+DO1051+DO1052+DO1053)*Percapita/30*GE$4+(DM1054+DO1054)*Crechee/30*GE$4,IF(C1051=1,IF(DM1051+DM1052+DM1053+DN1051+DN1052+DN1053+DO1051+DO1052+DO1053+DP1051+DP1052+DP1053&lt;=15,(DM1051+DM1052+DM1053+DO1051+DO1052+DO1053)*Percapita/30*GE$4,IF(DM1051+DM1052+DM1053+DN1051+DN1052+DN1053+DO1051+DO1052+DO1053+DP1051+DP1052+DP1053&gt;=16,Fixo/30*GE$4+(DM1051+DM1052+DM1053+DN1051+DN1052+DN1053+DO1051+DO1052+DO1053+DP1051+DP1052-16)*Percapita/30*GE$4))))))</f>
        <v>0</v>
      </c>
      <c r="GF1051" s="177">
        <f>IF(C1051=4,SUM(DQ1051+DQ1052+DQ1053+DS1051+DS1052+DS1053)*Percapita/30*GF$4+(DR1051+DR1052+DR1053+DT1051+DT1052+DT1053)*Cadeirante/30*GF$4,IF(C1051=3,IF(DQ1054+DS1054=10,Fixo/30*GF$4+(DQ1051+DQ1052+DQ1053+DS1051+DS1052+DS1053)*Percapita/30*GF$4+(DR1054+DT1054)*Cadeirante/30*GF$4,IF(DQ1054+DS1054&lt;=9,(DQ1054+DS1054)*Crechee/30*GF$4)+(DR1054+DT1054)*Cadeirante/30*GF$4+(DQ1051+DQ1052+DQ1053+DS1051+DS1052+DS1053)*Percapita/30*GF$4)+IF(DQ1054+DS1054&gt;=11,Fixo/30*GF$4+(DQ1054+DS1054-10)*Crechee/30*GF$4,0),IF(C1051=2,IF(DR1051+DR1052+DR1053+DR1054+DT1051+DT1052+DT1053+DT1054=1,Cadeirante/30*GF$4,IF(DR1051+DR1052+DR1053+DR1054+DT1051+DT1052+DT1053+DT1054=2,Fixo/30*GF$4,IF(DR1051+DR1052+DR1053+DR1054+DT1051+DT1052+DT1053+DT1054&gt;2,Fixo/30*GF$4+(DR1051+DR1052+DR1053+DR1054+DT1051+DT1052+DT1053+DT1054-2)*Cadeirante/30*GF$4)))+(DQ1051+DQ1052+DQ1053+DS1051+DS1052+DS1053)*Percapita/30*GF$4+(DQ1054+DS1054)*Crechee/30*GF$4,IF(C1051=1,IF(DQ1051+DQ1052+DQ1053+DR1051+DR1052+DR1053+DS1051+DS1052+DS1053+DT1051+DT1052+DT1053&lt;=15,(DQ1051+DQ1052+DQ1053+DS1051+DS1052+DS1053)*Percapita/30*GF$4,IF(DQ1051+DQ1052+DQ1053+DR1051+DR1052+DR1053+DS1051+DS1052+DS1053+DT1051+DT1052+DT1053&gt;=16,Fixo/30*GF$4+(DQ1051+DQ1052+DQ1053+DR1051+DR1052+DR1053+DS1051+DS1052+DS1053+DT1051+DT1052-16)*Percapita/30*GF$4))))))</f>
        <v>0</v>
      </c>
      <c r="GG1051" s="177">
        <f>IF(C1051=4,SUM(DU1051+DU1052+DU1053+DW1051+DW1052+DW1053)*Percapita/30*GG$4+(DV1051+DV1052+DV1053+DX1051+DX1052+DX1053)*Cadeirante/30*GG$4,IF(C1051=3,IF(DU1054+DW1054=10,Fixo/30*GG$4+(DU1051+DU1052+DU1053+DW1051+DW1052+DW1053)*Percapita/30*GG$4+(DV1054+DX1054)*Cadeirante/30*GG$4,IF(DU1054+DW1054&lt;=9,(DU1054+DW1054)*Crechee/30*GG$4)+(DV1054+DX1054)*Cadeirante/30*GG$4+(DU1051+DU1052+DU1053+DW1051+DW1052+DW1053)*Percapita/30*GG$4)+IF(DU1054+DW1054&gt;=11,Fixo/30*GG$4+(DU1054+DW1054-10)*Crechee/30*GG$4,0),IF(C1051=2,IF(DV1051+DV1052+DV1053+DV1054+DX1051+DX1052+DX1053+DX1054=1,Cadeirante/30*GG$4,IF(DV1051+DV1052+DV1053+DV1054+DX1051+DX1052+DX1053+DX1054=2,Fixo/30*GG$4,IF(DV1051+DV1052+DV1053+DV1054+DX1051+DX1052+DX1053+DX1054&gt;2,Fixo/30*GG$4+(DV1051+DV1052+DV1053+DV1054+DX1051+DX1052+DX1053+DX1054-2)*Cadeirante/30*GG$4)))+(DU1051+DU1052+DU1053+DW1051+DW1052+DW1053)*Percapita/30*GG$4+(DU1054+DW1054)*Crechee/30*GG$4,IF(C1051=1,IF(DU1051+DU1052+DU1053+DV1051+DV1052+DV1053+DW1051+DW1052+DW1053+DX1051+DX1052+DX1053&lt;=15,(DU1051+DU1052+DU1053+DW1051+DW1052+DW1053)*Percapita/30*GG$4,IF(DU1051+DU1052+DU1053+DV1051+DV1052+DV1053+DW1051+DW1052+DW1053+DX1051+DX1052+DX1053&gt;=16,Fixo/30*GG$4+(DU1051+DU1052+DU1053+DV1051+DV1052+DV1053+DW1051+DW1052+DW1053+DX1051+DX1052-16)*Percapita/30*GG$4))))))</f>
        <v>0</v>
      </c>
      <c r="GH1051" s="177">
        <f>IF(C1051=4,SUM(DY1051+DY1052+DY1053+EA1051+EA1052+EA1053)*Percapita/30*GH$4+(DZ1051+DZ1052+DZ1053+EB1051+EB1052+EB1053)*Cadeirante/30*GH$4,IF(C1051=3,IF(DY1054+EA1054=10,Fixo/30*GH$4+(DY1051+DY1052+DY1053+EA1051+EA1052+EA1053)*Percapita/30*GH$4+(DZ1054+EB1054)*Cadeirante/30*GH$4,IF(DY1054+EA1054&lt;=9,(DY1054+EA1054)*Crechee/30*GH$4)+(DZ1054+EB1054)*Cadeirante/30*GH$4+(DY1051+DY1052+DY1053+EA1051+EA1052+EA1053)*Percapita/30*GH$4)+IF(DY1054+EA1054&gt;=11,Fixo/30*GH$4+(DY1054+EA1054-10)*Crechee/30*GH$4,0),IF(C1051=2,IF(DZ1051+DZ1052+DZ1053+DZ1054+EB1051+EB1052+EB1053+EB1054=1,Cadeirante/30*GH$4,IF(DZ1051+DZ1052+DZ1053+DZ1054+EB1051+EB1052+EB1053+EB1054=2,Fixo/30*GH$4,IF(DZ1051+DZ1052+DZ1053+DZ1054+EB1051+EB1052+EB1053+EB1054&gt;2,Fixo/30*GH$4+(DZ1051+DZ1052+DZ1053+DZ1054+EB1051+EB1052+EB1053+EB1054-2)*Cadeirante/30*GH$4)))+(DY1051+DY1052+DY1053+EA1051+EA1052+EA1053)*Percapita/30*GH$4+(DY1054+EA1054)*Crechee/30*GH$4,IF(C1051=1,IF(DY1051+DY1052+DY1053+DZ1051+DZ1052+DZ1053+EA1051+EA1052+EA1053+EB1051+EB1052+EB1053&lt;=15,(DY1051+DY1052+DY1053+EA1051+EA1052+EA1053)*Percapita/30*GH$4,IF(DY1051+DY1052+DY1053+DZ1051+DZ1052+DZ1053+EA1051+EA1052+EA1053+EB1051+EB1052+EB1053&gt;=16,Fixo/30*GH$4+(DY1051+DY1052+DY1053+DZ1051+DZ1052+DZ1053+EA1051+EA1052+EA1053+EB1051+EB1052-16)*Percapita/30*GH$4))))))</f>
        <v>-25.682000000000002</v>
      </c>
      <c r="GI1051" s="177">
        <f>IF(C1051=4,SUM(EC1051+EC1052+EC1053+EE1051+EE1052+EE1053)*Percapita/30*GI$4+(ED1051+ED1052+ED1053+EF1051+EF1052+EF1053)*Cadeirante/30*GI$4,IF(C1051=3,IF(EC1054+EE1054=10,Fixo/30*GI$4+(EC1051+EC1052+EC1053+EE1051+EE1052+EE1053)*Percapita/30*GI$4+(ED1054+EF1054)*Cadeirante/30*GI$4,IF(EC1054+EE1054&lt;=9,(EC1054+EE1054)*Crechee/30*GI$4)+(ED1054+EF1054)*Cadeirante/30*GI$4+(EC1051+EC1052+EC1053+EE1051+EE1052+EE1053)*Percapita/30*GI$4)+IF(EC1054+EE1054&gt;=11,Fixo/30*GI$4+(EC1054+EE1054-10)*Crechee/30*GI$4,0),IF(C1051=2,IF(ED1051+ED1052+ED1053+ED1054+EF1051+EF1052+EF1053+EF1054=1,Cadeirante/30*GI$4,IF(ED1051+ED1052+ED1053+ED1054+EF1051+EF1052+EF1053+EF1054=2,Fixo/30*GI$4,IF(ED1051+ED1052+ED1053+ED1054+EF1051+EF1052+EF1053+EF1054&gt;2,Fixo/30*GI$4+(ED1051+ED1052+ED1053+ED1054+EF1051+EF1052+EF1053+EF1054-2)*Cadeirante/30*GI$4)))+(EC1051+EC1052+EC1053+EE1051+EE1052+EE1053)*Percapita/30*GI$4+(EC1054+EE1054)*Crechee/30*GI$4,IF(C1051=1,IF(EC1051+EC1052+EC1053+ED1051+ED1052+ED1053+EE1051+EE1052+EE1053+EF1051+EF1052+EF1053&lt;=15,(EC1051+EC1052+EC1053+EE1051+EE1052+EE1053)*Percapita/30*GI$4,IF(EC1051+EC1052+EC1053+ED1051+ED1052+ED1053+EE1051+EE1052+EE1053+EF1051+EF1052+EF1053&gt;=16,Fixo/30*GI$4+(EC1051+EC1052+EC1053+ED1051+ED1052+ED1053+EE1051+EE1052+EE1053+EF1051+EF1052-16)*Percapita/30*GI$4))))))</f>
        <v>0</v>
      </c>
      <c r="GJ1051" s="177">
        <f>IF(C1051=4,SUM(EG1051+EG1052+EG1053+EI1051+EI1052+EI1053)*Percapita/30*GJ$4+(EH1051+EH1052+EH1053+EJ1051+EJ1052+EJ1053)*Cadeirante/30*GJ$4,IF(C1051=3,IF(EG1054+EI1054=10,Fixo/30*GJ$4+(EG1051+EG1052+EG1053+EI1051+EI1052+EI1053)*Percapita/30*GJ$4+(EH1054+EJ1054)*Cadeirante/30*GJ$4,IF(EG1054+EI1054&lt;=9,(EG1054+EI1054)*Crechee/30*GJ$4)+(EH1054+EJ1054)*Cadeirante/30*GJ$4+(EG1051+EG1052+EG1053+EI1051+EI1052+EI1053)*Percapita/30*GJ$4)+IF(EG1054+EI1054&gt;=11,Fixo/30*GJ$4+(EG1054+EI1054-10)*Crechee/30*GJ$4,0),IF(C1051=2,IF(EH1051+EH1052+EH1053+EH1054+EJ1051+EJ1052+EJ1053+EJ1054=1,Cadeirante/30*GJ$4,IF(EH1051+EH1052+EH1053+EH1054+EJ1051+EJ1052+EJ1053+EJ1054=2,Fixo/30*GJ$4,IF(EH1051+EH1052+EH1053+EH1054+EJ1051+EJ1052+EJ1053+EJ1054&gt;2,Fixo/30*GJ$4+(EH1051+EH1052+EH1053+EH1054+EJ1051+EJ1052+EJ1053+EJ1054-2)*Cadeirante/30*GJ$4)))+(EG1051+EG1052+EG1053+EI1051+EI1052+EI1053)*Percapita/30*GJ$4+(EG1054+EI1054)*Crechee/30*GJ$4,IF(C1051=1,IF(EG1051+EG1052+EG1053+EH1051+EH1052+EH1053+EI1051+EI1052+EI1053+EJ1051+EJ1052+EJ1053&lt;=15,(EG1051+EG1052+EG1053+EI1051+EI1052+EI1053)*Percapita/30*GJ$4,IF(EG1051+EG1052+EG1053+EH1051+EH1052+EH1053+EI1051+EI1052+EI1053+EJ1051+EJ1052+EJ1053&gt;=16,Fixo/30*GJ$4+(EG1051+EG1052+EG1053+EH1051+EH1052+EH1053+EI1051+EI1052+EI1053+EJ1051+EJ1052-16)*Percapita/30*GJ$4))))))</f>
        <v>0</v>
      </c>
      <c r="GK1051" s="178"/>
      <c r="GL1051" s="103">
        <f t="shared" si="1182"/>
        <v>0</v>
      </c>
      <c r="GM1051" s="124"/>
      <c r="GN1051" s="104">
        <f>SUMIF(V1051:V1054,"&lt;0")*Cadeirante/30*GN$4+SUMIF(X1051:X1054,"&lt;0")*Cadeirante/30*GN$4</f>
        <v>0</v>
      </c>
      <c r="GO1051" s="104">
        <f>SUMIF(Z1051:Z1054,"&lt;0")*Cadeirante/30*GO$4+SUMIF(AB1051:AB1054,"&lt;0")*Cadeirante/30*GO$4</f>
        <v>0</v>
      </c>
      <c r="GP1051" s="104">
        <f>SUMIF(AD1051:AD1054,"&lt;0")*Cadeirante/30*GP$4+SUMIF(AF1051:AF1054,"&lt;0")*Cadeirante/30*GP$4</f>
        <v>0</v>
      </c>
      <c r="GQ1051" s="104">
        <f>SUMIF(AH1051:AH1054,"&lt;0")*Cadeirante/30*GQ$4+SUMIF(AJ1051:AJ1054,"&lt;0")*Cadeirante/30*GQ$4</f>
        <v>0</v>
      </c>
      <c r="GR1051" s="104">
        <f>SUMIF(AL1051:AL1054,"&lt;0")*Cadeirante/30*GR$4+SUMIF(AN1051:AN1054,"&lt;0")*Cadeirante/30*GR$4</f>
        <v>0</v>
      </c>
      <c r="GS1051" s="104">
        <f>SUMIF(AP1051:AP1054,"&lt;0")*Cadeirante/30*GS$4+SUMIF(AR1051:AR1054,"&lt;0")*Cadeirante/30*GS$4</f>
        <v>0</v>
      </c>
      <c r="GT1051" s="104">
        <f>SUMIF(AT1051:AT1054,"&lt;0")*Cadeirante/30*GT$4+SUMIF(AV1051:AV1054,"&lt;0")*Cadeirante/30*GT$4</f>
        <v>0</v>
      </c>
      <c r="GU1051" s="104">
        <f>SUMIF(AX1051:AX1054,"&lt;0")*Cadeirante/30*GU$4+SUMIF(AZ1051:AZ1054,"&lt;0")*Cadeirante/30*GU$4</f>
        <v>0</v>
      </c>
      <c r="GV1051" s="104">
        <f>SUMIF(BB1051:BB1054,"&lt;0")*Cadeirante/30*GV$4+SUMIF(BD1051:BD1054,"&lt;0")*Cadeirante/30*GV$4</f>
        <v>0</v>
      </c>
      <c r="GW1051" s="104">
        <f>SUMIF(BF1051:BF1054,"&lt;0")*Cadeirante/30*GW$4+SUMIF(BH1051:BH1054,"&lt;0")*Cadeirante/30*GW$4</f>
        <v>0</v>
      </c>
      <c r="GX1051" s="104">
        <f>SUMIF(BJ1051:BJ1054,"&lt;0")*Cadeirante/30*GX$4+SUMIF(BL1051:BL1054,"&lt;0")*Cadeirante/30*GX$4</f>
        <v>0</v>
      </c>
      <c r="GY1051" s="104">
        <f>SUMIF(BN1051:BN1054,"&lt;0")*Cadeirante/30*GY$4+SUMIF(BP1051:BP1054,"&lt;0")*Cadeirante/30*GY$4</f>
        <v>0</v>
      </c>
      <c r="GZ1051" s="104">
        <f>SUMIF(BR1051:BR1054,"&lt;0")*Cadeirante/30*GZ$4+SUMIF(BT1051:BT1054,"&lt;0")*Cadeirante/30*GZ$4</f>
        <v>0</v>
      </c>
      <c r="HA1051" s="104">
        <f>SUMIF(BV1051:BV1054,"&lt;0")*Cadeirante/30*HA$4+SUMIF(BX1051:BX1054,"&lt;0")*Cadeirante/30*HA$4</f>
        <v>0</v>
      </c>
      <c r="HB1051" s="104">
        <f>SUMIF(BZ1051:BZ1054,"&lt;0")*Cadeirante/30*HB$4+SUMIF(CB1051:CB1054,"&lt;0")*Cadeirante/30*HB$4</f>
        <v>0</v>
      </c>
      <c r="HC1051" s="104">
        <f>SUMIF(CD1051:CD1054,"&lt;0")*Cadeirante/30*HC$4+SUMIF(CF1051:CF1054,"&lt;0")*Cadeirante/30*HC$4</f>
        <v>0</v>
      </c>
      <c r="HD1051" s="104">
        <f>SUMIF(CH1051:CH1054,"&lt;0")*Cadeirante/30*HD$4+SUMIF(CJ1051:CJ1054,"&lt;0")*Cadeirante/30*HD$4</f>
        <v>0</v>
      </c>
      <c r="HE1051" s="104">
        <f>SUMIF(CL1051:CL1054,"&lt;0")*Cadeirante/30*HE$4+SUMIF(CN1051:CN1054,"&lt;0")*Cadeirante/30*HE$4</f>
        <v>0</v>
      </c>
      <c r="HF1051" s="104">
        <f>SUMIF(CP1051:CP1054,"&lt;0")*Cadeirante/30*HF$4+SUMIF(CR1051:CR1054,"&lt;0")*Cadeirante/30*HF$4</f>
        <v>0</v>
      </c>
      <c r="HG1051" s="104">
        <f>SUMIF(CT1051:CT1054,"&lt;0")*Cadeirante/30*HG$4+SUMIF(CV1051:CV1054,"&lt;0")*Cadeirante/30*HG$4</f>
        <v>0</v>
      </c>
      <c r="HH1051" s="104">
        <f>SUMIF(CX1051:CX1054,"&lt;0")*Cadeirante/30*HH$4+SUMIF(CZ1051:CZ1054,"&lt;0")*Cadeirante/30*HH$4</f>
        <v>0</v>
      </c>
      <c r="HI1051" s="104">
        <f>SUMIF(DB1051:DB1054,"&lt;0")*Cadeirante/30*HI$4+SUMIF(DD1051:DD1054,"&lt;0")*Cadeirante/30*HI$4</f>
        <v>0</v>
      </c>
      <c r="HJ1051" s="104">
        <f>SUMIF(DF1051:DF1054,"&lt;0")*Cadeirante/30*HJ$4+SUMIF(DH1051:DH1054,"&lt;0")*Cadeirante/30*HJ$4</f>
        <v>0</v>
      </c>
      <c r="HK1051" s="104">
        <f>SUMIF(DJ1051:DJ1054,"&lt;0")*Cadeirante/30*HK$4+SUMIF(DL1051:DL1054,"&lt;0")*Cadeirante/30*HK$4</f>
        <v>0</v>
      </c>
      <c r="HL1051" s="104">
        <f>SUMIF(DN1051:DN1054,"&lt;0")*Cadeirante/30*HL$4+SUMIF(DP1051:DP1054,"&lt;0")*Cadeirante/30*HL$4</f>
        <v>0</v>
      </c>
      <c r="HM1051" s="104">
        <f>SUMIF(DR1051:DR1054,"&lt;0")*Cadeirante/30*HM$4+SUMIF(DT1051:DT1054,"&lt;0")*Cadeirante/30*HM$4</f>
        <v>0</v>
      </c>
      <c r="HN1051" s="104">
        <f>SUMIF(DV1051:DV1054,"&lt;0")*Cadeirante/30*HN$4+SUMIF(DX1051:DX1054,"&lt;0")*Cadeirante/30*HN$4</f>
        <v>0</v>
      </c>
      <c r="HO1051" s="104">
        <f>SUMIF(DZ1051:DZ1054,"&lt;0")*Cadeirante/30*HO$4+SUMIF(EB1051:EB1054,"&lt;0")*Cadeirante/30*HO$4</f>
        <v>0</v>
      </c>
      <c r="HP1051" s="104">
        <f>SUMIF(ED1051:ED1054,"&lt;0")*Cadeirante/30*HP$4+SUMIF(EF1051:EF1054,"&lt;0")*Cadeirante/30*HP$4</f>
        <v>0</v>
      </c>
      <c r="HQ1051" s="64"/>
      <c r="HR1051" s="64"/>
      <c r="HS1051" s="64"/>
      <c r="HT1051" s="64"/>
      <c r="HU1051" s="64"/>
      <c r="HV1051" s="64"/>
      <c r="HW1051" s="176">
        <v>17629.309999999998</v>
      </c>
      <c r="HX1051" s="64"/>
      <c r="HY1051" s="280">
        <f>IF(ISTEXT(EM1051), VALUE(EM1051), EM1051)</f>
        <v>0</v>
      </c>
      <c r="HZ1051" s="280">
        <f>IF(ISTEXT(EN1051), VALUE(EN1051), EN1051)</f>
        <v>0</v>
      </c>
      <c r="IA1051" s="280">
        <f>IF(ISTEXT(EO1051), VALUE(EO1051), EO1051)</f>
        <v>0</v>
      </c>
      <c r="IB1051" s="64" t="b">
        <f>HW1051=FE1051</f>
        <v>0</v>
      </c>
      <c r="IC1051" s="64"/>
    </row>
    <row r="1052" spans="1:237" s="106" customFormat="1" ht="22.5" customHeight="1" x14ac:dyDescent="0.25">
      <c r="A1052" s="368" t="s">
        <v>4117</v>
      </c>
      <c r="B1052" s="369" t="s">
        <v>4118</v>
      </c>
      <c r="C1052" s="370" t="s">
        <v>3229</v>
      </c>
      <c r="D1052" s="371" t="s">
        <v>4119</v>
      </c>
      <c r="E1052" s="371" t="s">
        <v>4120</v>
      </c>
      <c r="F1052" s="372" t="s">
        <v>3222</v>
      </c>
      <c r="G1052" s="372" t="s">
        <v>3223</v>
      </c>
      <c r="H1052" s="373" t="s">
        <v>265</v>
      </c>
      <c r="I1052" s="374" t="s">
        <v>4121</v>
      </c>
      <c r="J1052" s="421" t="s">
        <v>3227</v>
      </c>
      <c r="K1052" s="421" t="s">
        <v>3230</v>
      </c>
      <c r="L1052" s="329">
        <f>CONTINUA!BV1052</f>
        <v>139</v>
      </c>
      <c r="M1052" s="329">
        <f>CONTINUA!BW1052</f>
        <v>0</v>
      </c>
      <c r="N1052" s="657"/>
      <c r="O1052" s="658" t="s">
        <v>4261</v>
      </c>
      <c r="P1052" s="659" t="s">
        <v>4259</v>
      </c>
      <c r="Q1052" s="400">
        <v>93</v>
      </c>
      <c r="R1052" s="401"/>
      <c r="S1052" s="400"/>
      <c r="T1052" s="401"/>
      <c r="U1052" s="400"/>
      <c r="V1052" s="401"/>
      <c r="W1052" s="400"/>
      <c r="X1052" s="401"/>
      <c r="Y1052" s="400"/>
      <c r="Z1052" s="401"/>
      <c r="AA1052" s="400"/>
      <c r="AB1052" s="401"/>
      <c r="AC1052" s="400"/>
      <c r="AD1052" s="401"/>
      <c r="AE1052" s="400"/>
      <c r="AF1052" s="401"/>
      <c r="AG1052" s="400"/>
      <c r="AH1052" s="401"/>
      <c r="AI1052" s="400"/>
      <c r="AJ1052" s="401"/>
      <c r="AK1052" s="400"/>
      <c r="AL1052" s="401"/>
      <c r="AM1052" s="400"/>
      <c r="AN1052" s="401"/>
      <c r="AO1052" s="400"/>
      <c r="AP1052" s="401"/>
      <c r="AQ1052" s="400"/>
      <c r="AR1052" s="401"/>
      <c r="AS1052" s="400"/>
      <c r="AT1052" s="401"/>
      <c r="AU1052" s="400"/>
      <c r="AV1052" s="401"/>
      <c r="AW1052" s="400"/>
      <c r="AX1052" s="401"/>
      <c r="AY1052" s="400"/>
      <c r="AZ1052" s="401"/>
      <c r="BA1052" s="400"/>
      <c r="BB1052" s="401"/>
      <c r="BC1052" s="400"/>
      <c r="BD1052" s="401"/>
      <c r="BE1052" s="400"/>
      <c r="BF1052" s="401"/>
      <c r="BG1052" s="400"/>
      <c r="BH1052" s="401"/>
      <c r="BI1052" s="400"/>
      <c r="BJ1052" s="401"/>
      <c r="BK1052" s="400"/>
      <c r="BL1052" s="401"/>
      <c r="BM1052" s="400">
        <v>1</v>
      </c>
      <c r="BN1052" s="401"/>
      <c r="BO1052" s="400"/>
      <c r="BP1052" s="401"/>
      <c r="BQ1052" s="400"/>
      <c r="BR1052" s="401"/>
      <c r="BS1052" s="400"/>
      <c r="BT1052" s="401"/>
      <c r="BU1052" s="400"/>
      <c r="BV1052" s="401"/>
      <c r="BW1052" s="400"/>
      <c r="BX1052" s="401"/>
      <c r="BY1052" s="400"/>
      <c r="BZ1052" s="401"/>
      <c r="CA1052" s="400"/>
      <c r="CB1052" s="401"/>
      <c r="CC1052" s="400"/>
      <c r="CD1052" s="401"/>
      <c r="CE1052" s="400"/>
      <c r="CF1052" s="401"/>
      <c r="CG1052" s="400"/>
      <c r="CH1052" s="401"/>
      <c r="CI1052" s="400"/>
      <c r="CJ1052" s="401"/>
      <c r="CK1052" s="400"/>
      <c r="CL1052" s="401"/>
      <c r="CM1052" s="400"/>
      <c r="CN1052" s="401"/>
      <c r="CO1052" s="400"/>
      <c r="CP1052" s="401"/>
      <c r="CQ1052" s="400"/>
      <c r="CR1052" s="401"/>
      <c r="CS1052" s="400"/>
      <c r="CT1052" s="401"/>
      <c r="CU1052" s="400"/>
      <c r="CV1052" s="401"/>
      <c r="CW1052" s="400"/>
      <c r="CX1052" s="401"/>
      <c r="CY1052" s="400"/>
      <c r="CZ1052" s="401"/>
      <c r="DA1052" s="400"/>
      <c r="DB1052" s="401"/>
      <c r="DC1052" s="400"/>
      <c r="DD1052" s="401"/>
      <c r="DE1052" s="400"/>
      <c r="DF1052" s="401"/>
      <c r="DG1052" s="400"/>
      <c r="DH1052" s="401"/>
      <c r="DI1052" s="400"/>
      <c r="DJ1052" s="401"/>
      <c r="DK1052" s="400"/>
      <c r="DL1052" s="401"/>
      <c r="DM1052" s="400"/>
      <c r="DN1052" s="401"/>
      <c r="DO1052" s="400"/>
      <c r="DP1052" s="401"/>
      <c r="DQ1052" s="400"/>
      <c r="DR1052" s="401"/>
      <c r="DS1052" s="400"/>
      <c r="DT1052" s="401"/>
      <c r="DU1052" s="400"/>
      <c r="DV1052" s="401"/>
      <c r="DW1052" s="400"/>
      <c r="DX1052" s="401"/>
      <c r="DY1052" s="400"/>
      <c r="DZ1052" s="401"/>
      <c r="EA1052" s="400"/>
      <c r="EB1052" s="401"/>
      <c r="EC1052" s="400"/>
      <c r="ED1052" s="401"/>
      <c r="EE1052" s="400"/>
      <c r="EF1052" s="401"/>
      <c r="EG1052" s="400"/>
      <c r="EH1052" s="401"/>
      <c r="EI1052" s="400"/>
      <c r="EJ1052" s="447"/>
      <c r="EK1052" s="511"/>
      <c r="EL1052" s="514"/>
      <c r="EM1052" s="448"/>
      <c r="EN1052" s="344"/>
      <c r="EO1052" s="345"/>
      <c r="EP1052" s="171">
        <f t="shared" si="1175"/>
        <v>93</v>
      </c>
      <c r="EQ1052" s="171">
        <f t="shared" si="1176"/>
        <v>1</v>
      </c>
      <c r="ER1052" s="171">
        <f t="shared" si="1177"/>
        <v>0</v>
      </c>
      <c r="ES1052" s="171">
        <f t="shared" si="1178"/>
        <v>0</v>
      </c>
      <c r="ET1052" s="171">
        <f t="shared" si="1179"/>
        <v>0</v>
      </c>
      <c r="EU1052" s="171">
        <f t="shared" si="1180"/>
        <v>0</v>
      </c>
      <c r="EV1052" s="172">
        <f t="shared" si="1181"/>
        <v>94</v>
      </c>
      <c r="EW1052" s="173"/>
      <c r="EX1052" s="248">
        <f t="shared" si="1198"/>
        <v>0</v>
      </c>
      <c r="EY1052" s="174">
        <f>(L1052*regular)+(M1052*Cadeirantee)</f>
        <v>1339.96</v>
      </c>
      <c r="EZ1052" s="249">
        <f>SUMIF(FG1052:GJ1052,"&gt;0")</f>
        <v>0</v>
      </c>
      <c r="FA1052" s="249">
        <f>SUMIF(FG1052:GJ1052,"&lt;0")+SUMIF(GN1052:HP1052,"&lt;0")</f>
        <v>0</v>
      </c>
      <c r="FB1052" s="174">
        <v>0</v>
      </c>
      <c r="FC1052" s="126">
        <f>N1052*km*'VALORES TABELA'!$B$13</f>
        <v>0</v>
      </c>
      <c r="FD1052" s="250">
        <f t="shared" ref="FD1052:FD1055" si="1199">GL1052</f>
        <v>0</v>
      </c>
      <c r="FE1052" s="105"/>
      <c r="FF1052" s="119"/>
      <c r="FG1052" s="119"/>
      <c r="FH1052" s="119"/>
      <c r="FI1052" s="119"/>
      <c r="FJ1052" s="119"/>
      <c r="FK1052" s="119"/>
      <c r="FL1052" s="119"/>
      <c r="FM1052" s="119"/>
      <c r="FN1052" s="119"/>
      <c r="FO1052" s="119"/>
      <c r="FP1052" s="119"/>
      <c r="FQ1052" s="119"/>
      <c r="FR1052" s="119"/>
      <c r="FS1052" s="119"/>
      <c r="FT1052" s="119"/>
      <c r="FU1052" s="119"/>
      <c r="FV1052" s="119"/>
      <c r="FW1052" s="119"/>
      <c r="FX1052" s="119"/>
      <c r="FY1052" s="119"/>
      <c r="FZ1052" s="119"/>
      <c r="GA1052" s="119"/>
      <c r="GB1052" s="119"/>
      <c r="GC1052" s="119"/>
      <c r="GD1052" s="119"/>
      <c r="GE1052" s="119"/>
      <c r="GF1052" s="119"/>
      <c r="GG1052" s="119"/>
      <c r="GH1052" s="119"/>
      <c r="GI1052" s="119"/>
      <c r="GJ1052" s="119"/>
      <c r="GK1052" s="251"/>
      <c r="GL1052" s="103">
        <f t="shared" si="1182"/>
        <v>0</v>
      </c>
      <c r="GM1052" s="124"/>
      <c r="GN1052" s="104"/>
      <c r="GO1052" s="104"/>
      <c r="GP1052" s="104"/>
      <c r="GQ1052" s="104"/>
      <c r="GR1052" s="104"/>
      <c r="GS1052" s="104"/>
      <c r="GT1052" s="104"/>
      <c r="GU1052" s="104"/>
      <c r="GV1052" s="104"/>
      <c r="GW1052" s="104"/>
      <c r="GX1052" s="104"/>
      <c r="GY1052" s="104"/>
      <c r="GZ1052" s="104"/>
      <c r="HA1052" s="104"/>
      <c r="HB1052" s="104"/>
      <c r="HC1052" s="104"/>
      <c r="HD1052" s="104"/>
      <c r="HE1052" s="104"/>
      <c r="HF1052" s="104"/>
      <c r="HG1052" s="104"/>
      <c r="HH1052" s="104"/>
      <c r="HI1052" s="104"/>
      <c r="HJ1052" s="104"/>
      <c r="HK1052" s="104"/>
      <c r="HL1052" s="104"/>
      <c r="HM1052" s="104"/>
      <c r="HN1052" s="104"/>
      <c r="HO1052" s="104"/>
      <c r="HP1052" s="104"/>
      <c r="HQ1052" s="64"/>
      <c r="HR1052" s="64"/>
      <c r="HS1052" s="64"/>
      <c r="HT1052" s="64"/>
      <c r="HU1052" s="64"/>
      <c r="HV1052" s="64"/>
      <c r="HW1052" s="105"/>
      <c r="HX1052" s="64"/>
      <c r="HY1052" s="280">
        <f t="shared" ref="HY1052:HY1055" si="1200">IF(ISTEXT(EM1052), VALUE(EM1052), EM1052)</f>
        <v>0</v>
      </c>
      <c r="HZ1052" s="280">
        <f t="shared" ref="HZ1052:HZ1055" si="1201">IF(ISTEXT(EN1052), VALUE(EN1052), EN1052)</f>
        <v>0</v>
      </c>
      <c r="IA1052" s="280">
        <f t="shared" ref="IA1052:IA1055" si="1202">IF(ISTEXT(EO1052), VALUE(EO1052), EO1052)</f>
        <v>0</v>
      </c>
      <c r="IB1052" s="64"/>
      <c r="IC1052" s="64"/>
    </row>
    <row r="1053" spans="1:237" s="106" customFormat="1" ht="22.5" customHeight="1" x14ac:dyDescent="0.25">
      <c r="A1053" s="368" t="s">
        <v>4117</v>
      </c>
      <c r="B1053" s="369" t="s">
        <v>4118</v>
      </c>
      <c r="C1053" s="375" t="s">
        <v>3229</v>
      </c>
      <c r="D1053" s="371" t="s">
        <v>4119</v>
      </c>
      <c r="E1053" s="371" t="s">
        <v>4120</v>
      </c>
      <c r="F1053" s="376" t="s">
        <v>3222</v>
      </c>
      <c r="G1053" s="376" t="s">
        <v>3223</v>
      </c>
      <c r="H1053" s="373" t="s">
        <v>265</v>
      </c>
      <c r="I1053" s="374" t="s">
        <v>4121</v>
      </c>
      <c r="J1053" s="421" t="s">
        <v>3227</v>
      </c>
      <c r="K1053" s="422" t="s">
        <v>3231</v>
      </c>
      <c r="L1053" s="329">
        <f>CONTINUA!BV1053</f>
        <v>0</v>
      </c>
      <c r="M1053" s="329">
        <f>CONTINUA!BW1053</f>
        <v>0</v>
      </c>
      <c r="N1053" s="657"/>
      <c r="O1053" s="658" t="s">
        <v>4261</v>
      </c>
      <c r="P1053" s="659" t="s">
        <v>4259</v>
      </c>
      <c r="Q1053" s="400"/>
      <c r="R1053" s="401"/>
      <c r="S1053" s="400"/>
      <c r="T1053" s="401"/>
      <c r="U1053" s="400"/>
      <c r="V1053" s="401"/>
      <c r="W1053" s="400"/>
      <c r="X1053" s="401"/>
      <c r="Y1053" s="400"/>
      <c r="Z1053" s="401"/>
      <c r="AA1053" s="400"/>
      <c r="AB1053" s="401"/>
      <c r="AC1053" s="400"/>
      <c r="AD1053" s="401"/>
      <c r="AE1053" s="400"/>
      <c r="AF1053" s="401"/>
      <c r="AG1053" s="400"/>
      <c r="AH1053" s="401"/>
      <c r="AI1053" s="400"/>
      <c r="AJ1053" s="401"/>
      <c r="AK1053" s="400"/>
      <c r="AL1053" s="401"/>
      <c r="AM1053" s="400"/>
      <c r="AN1053" s="401"/>
      <c r="AO1053" s="400"/>
      <c r="AP1053" s="401"/>
      <c r="AQ1053" s="400"/>
      <c r="AR1053" s="401"/>
      <c r="AS1053" s="400"/>
      <c r="AT1053" s="401"/>
      <c r="AU1053" s="400"/>
      <c r="AV1053" s="401"/>
      <c r="AW1053" s="400"/>
      <c r="AX1053" s="401"/>
      <c r="AY1053" s="400"/>
      <c r="AZ1053" s="401"/>
      <c r="BA1053" s="400"/>
      <c r="BB1053" s="401"/>
      <c r="BC1053" s="400"/>
      <c r="BD1053" s="401"/>
      <c r="BE1053" s="400"/>
      <c r="BF1053" s="401"/>
      <c r="BG1053" s="400"/>
      <c r="BH1053" s="401"/>
      <c r="BI1053" s="400"/>
      <c r="BJ1053" s="401"/>
      <c r="BK1053" s="400"/>
      <c r="BL1053" s="401"/>
      <c r="BM1053" s="400"/>
      <c r="BN1053" s="401"/>
      <c r="BO1053" s="400"/>
      <c r="BP1053" s="401"/>
      <c r="BQ1053" s="400"/>
      <c r="BR1053" s="401"/>
      <c r="BS1053" s="400"/>
      <c r="BT1053" s="401"/>
      <c r="BU1053" s="400"/>
      <c r="BV1053" s="401"/>
      <c r="BW1053" s="400"/>
      <c r="BX1053" s="401"/>
      <c r="BY1053" s="400"/>
      <c r="BZ1053" s="401"/>
      <c r="CA1053" s="400"/>
      <c r="CB1053" s="401"/>
      <c r="CC1053" s="400"/>
      <c r="CD1053" s="401"/>
      <c r="CE1053" s="400"/>
      <c r="CF1053" s="401"/>
      <c r="CG1053" s="400"/>
      <c r="CH1053" s="401"/>
      <c r="CI1053" s="400"/>
      <c r="CJ1053" s="401"/>
      <c r="CK1053" s="400"/>
      <c r="CL1053" s="401"/>
      <c r="CM1053" s="400"/>
      <c r="CN1053" s="401"/>
      <c r="CO1053" s="400"/>
      <c r="CP1053" s="401"/>
      <c r="CQ1053" s="400"/>
      <c r="CR1053" s="401"/>
      <c r="CS1053" s="400"/>
      <c r="CT1053" s="401"/>
      <c r="CU1053" s="400"/>
      <c r="CV1053" s="401"/>
      <c r="CW1053" s="400"/>
      <c r="CX1053" s="401"/>
      <c r="CY1053" s="400"/>
      <c r="CZ1053" s="401"/>
      <c r="DA1053" s="400"/>
      <c r="DB1053" s="401"/>
      <c r="DC1053" s="400"/>
      <c r="DD1053" s="401"/>
      <c r="DE1053" s="400"/>
      <c r="DF1053" s="401"/>
      <c r="DG1053" s="400"/>
      <c r="DH1053" s="401"/>
      <c r="DI1053" s="400"/>
      <c r="DJ1053" s="401"/>
      <c r="DK1053" s="400"/>
      <c r="DL1053" s="401"/>
      <c r="DM1053" s="400"/>
      <c r="DN1053" s="401"/>
      <c r="DO1053" s="400"/>
      <c r="DP1053" s="401"/>
      <c r="DQ1053" s="400"/>
      <c r="DR1053" s="401"/>
      <c r="DS1053" s="400"/>
      <c r="DT1053" s="401"/>
      <c r="DU1053" s="400"/>
      <c r="DV1053" s="401"/>
      <c r="DW1053" s="400"/>
      <c r="DX1053" s="401"/>
      <c r="DY1053" s="400"/>
      <c r="DZ1053" s="401"/>
      <c r="EA1053" s="400"/>
      <c r="EB1053" s="401"/>
      <c r="EC1053" s="400"/>
      <c r="ED1053" s="401"/>
      <c r="EE1053" s="400"/>
      <c r="EF1053" s="401"/>
      <c r="EG1053" s="400"/>
      <c r="EH1053" s="401"/>
      <c r="EI1053" s="400"/>
      <c r="EJ1053" s="447"/>
      <c r="EK1053" s="511"/>
      <c r="EL1053" s="514"/>
      <c r="EM1053" s="448"/>
      <c r="EN1053" s="344"/>
      <c r="EO1053" s="345"/>
      <c r="EP1053" s="171">
        <f t="shared" si="1175"/>
        <v>0</v>
      </c>
      <c r="EQ1053" s="171">
        <f t="shared" si="1176"/>
        <v>0</v>
      </c>
      <c r="ER1053" s="171">
        <f t="shared" si="1177"/>
        <v>0</v>
      </c>
      <c r="ES1053" s="171">
        <f t="shared" si="1178"/>
        <v>0</v>
      </c>
      <c r="ET1053" s="171">
        <f t="shared" si="1179"/>
        <v>0</v>
      </c>
      <c r="EU1053" s="171">
        <f t="shared" si="1180"/>
        <v>0</v>
      </c>
      <c r="EV1053" s="172">
        <f t="shared" si="1181"/>
        <v>0</v>
      </c>
      <c r="EW1053" s="125"/>
      <c r="EX1053" s="248">
        <f t="shared" si="1198"/>
        <v>0</v>
      </c>
      <c r="EY1053" s="174">
        <f>(L1053*regular)+(M1053*Cadeirantee)</f>
        <v>0</v>
      </c>
      <c r="EZ1053" s="249">
        <f>SUMIF(FG1053:GJ1053,"&gt;0")</f>
        <v>0</v>
      </c>
      <c r="FA1053" s="249">
        <f>SUMIF(FG1053:GJ1053,"&lt;0")+SUMIF(GN1053:HP1053,"&lt;0")</f>
        <v>0</v>
      </c>
      <c r="FB1053" s="174">
        <v>0</v>
      </c>
      <c r="FC1053" s="126">
        <f>N1053*km*'VALORES TABELA'!$B$13</f>
        <v>0</v>
      </c>
      <c r="FD1053" s="250">
        <f t="shared" si="1199"/>
        <v>0</v>
      </c>
      <c r="FE1053" s="105"/>
      <c r="FF1053" s="108"/>
      <c r="FG1053" s="108"/>
      <c r="FH1053" s="108"/>
      <c r="FI1053" s="108"/>
      <c r="FJ1053" s="108"/>
      <c r="FK1053" s="108"/>
      <c r="FL1053" s="108"/>
      <c r="FM1053" s="108"/>
      <c r="FN1053" s="108"/>
      <c r="FO1053" s="108"/>
      <c r="FP1053" s="108"/>
      <c r="FQ1053" s="108"/>
      <c r="FR1053" s="108"/>
      <c r="FS1053" s="108"/>
      <c r="FT1053" s="108"/>
      <c r="FU1053" s="108"/>
      <c r="FV1053" s="108"/>
      <c r="FW1053" s="108"/>
      <c r="FX1053" s="108"/>
      <c r="FY1053" s="108"/>
      <c r="FZ1053" s="108"/>
      <c r="GA1053" s="108"/>
      <c r="GB1053" s="108"/>
      <c r="GC1053" s="108"/>
      <c r="GD1053" s="108"/>
      <c r="GE1053" s="108"/>
      <c r="GF1053" s="108"/>
      <c r="GG1053" s="108"/>
      <c r="GH1053" s="108"/>
      <c r="GI1053" s="108"/>
      <c r="GJ1053" s="108"/>
      <c r="GK1053" s="251"/>
      <c r="GL1053" s="103">
        <f t="shared" si="1182"/>
        <v>0</v>
      </c>
      <c r="GM1053" s="124"/>
      <c r="GN1053" s="104"/>
      <c r="GO1053" s="104"/>
      <c r="GP1053" s="104"/>
      <c r="GQ1053" s="104"/>
      <c r="GR1053" s="104"/>
      <c r="GS1053" s="104"/>
      <c r="GT1053" s="104"/>
      <c r="GU1053" s="104"/>
      <c r="GV1053" s="104"/>
      <c r="GW1053" s="104"/>
      <c r="GX1053" s="104"/>
      <c r="GY1053" s="104"/>
      <c r="GZ1053" s="104"/>
      <c r="HA1053" s="104"/>
      <c r="HB1053" s="104"/>
      <c r="HC1053" s="104"/>
      <c r="HD1053" s="104"/>
      <c r="HE1053" s="104"/>
      <c r="HF1053" s="104"/>
      <c r="HG1053" s="104"/>
      <c r="HH1053" s="104"/>
      <c r="HI1053" s="104"/>
      <c r="HJ1053" s="104"/>
      <c r="HK1053" s="104"/>
      <c r="HL1053" s="104"/>
      <c r="HM1053" s="104"/>
      <c r="HN1053" s="104"/>
      <c r="HO1053" s="104"/>
      <c r="HP1053" s="104"/>
      <c r="HQ1053" s="64"/>
      <c r="HR1053" s="64"/>
      <c r="HS1053" s="64"/>
      <c r="HT1053" s="64"/>
      <c r="HU1053" s="64"/>
      <c r="HV1053" s="64"/>
      <c r="HW1053" s="105"/>
      <c r="HX1053" s="64"/>
      <c r="HY1053" s="280">
        <f t="shared" si="1200"/>
        <v>0</v>
      </c>
      <c r="HZ1053" s="280">
        <f t="shared" si="1201"/>
        <v>0</v>
      </c>
      <c r="IA1053" s="280">
        <f t="shared" si="1202"/>
        <v>0</v>
      </c>
      <c r="IB1053" s="64"/>
      <c r="IC1053" s="64"/>
    </row>
    <row r="1054" spans="1:237" s="106" customFormat="1" ht="22.5" customHeight="1" x14ac:dyDescent="0.25">
      <c r="A1054" s="368" t="s">
        <v>4117</v>
      </c>
      <c r="B1054" s="369" t="s">
        <v>4118</v>
      </c>
      <c r="C1054" s="375" t="s">
        <v>3229</v>
      </c>
      <c r="D1054" s="371" t="s">
        <v>4119</v>
      </c>
      <c r="E1054" s="371" t="s">
        <v>4120</v>
      </c>
      <c r="F1054" s="376" t="s">
        <v>3222</v>
      </c>
      <c r="G1054" s="376" t="s">
        <v>3223</v>
      </c>
      <c r="H1054" s="373" t="s">
        <v>265</v>
      </c>
      <c r="I1054" s="374" t="s">
        <v>4121</v>
      </c>
      <c r="J1054" s="421" t="s">
        <v>3227</v>
      </c>
      <c r="K1054" s="423" t="s">
        <v>3232</v>
      </c>
      <c r="L1054" s="329">
        <f>CONTINUA!BV1054</f>
        <v>0</v>
      </c>
      <c r="M1054" s="329">
        <f>CONTINUA!BW1054</f>
        <v>0</v>
      </c>
      <c r="N1054" s="657"/>
      <c r="O1054" s="658" t="s">
        <v>4261</v>
      </c>
      <c r="P1054" s="659" t="s">
        <v>4259</v>
      </c>
      <c r="Q1054" s="400"/>
      <c r="R1054" s="401"/>
      <c r="S1054" s="400"/>
      <c r="T1054" s="401"/>
      <c r="U1054" s="400"/>
      <c r="V1054" s="401"/>
      <c r="W1054" s="400"/>
      <c r="X1054" s="401"/>
      <c r="Y1054" s="400"/>
      <c r="Z1054" s="401"/>
      <c r="AA1054" s="400"/>
      <c r="AB1054" s="401"/>
      <c r="AC1054" s="400"/>
      <c r="AD1054" s="401"/>
      <c r="AE1054" s="400"/>
      <c r="AF1054" s="401"/>
      <c r="AG1054" s="400"/>
      <c r="AH1054" s="401"/>
      <c r="AI1054" s="400"/>
      <c r="AJ1054" s="401"/>
      <c r="AK1054" s="400"/>
      <c r="AL1054" s="401"/>
      <c r="AM1054" s="400"/>
      <c r="AN1054" s="401"/>
      <c r="AO1054" s="400"/>
      <c r="AP1054" s="401"/>
      <c r="AQ1054" s="400"/>
      <c r="AR1054" s="401"/>
      <c r="AS1054" s="400"/>
      <c r="AT1054" s="401"/>
      <c r="AU1054" s="400"/>
      <c r="AV1054" s="401"/>
      <c r="AW1054" s="400"/>
      <c r="AX1054" s="401"/>
      <c r="AY1054" s="400"/>
      <c r="AZ1054" s="401"/>
      <c r="BA1054" s="400"/>
      <c r="BB1054" s="401"/>
      <c r="BC1054" s="400"/>
      <c r="BD1054" s="401"/>
      <c r="BE1054" s="400"/>
      <c r="BF1054" s="401"/>
      <c r="BG1054" s="400"/>
      <c r="BH1054" s="401"/>
      <c r="BI1054" s="400"/>
      <c r="BJ1054" s="401"/>
      <c r="BK1054" s="400"/>
      <c r="BL1054" s="401"/>
      <c r="BM1054" s="400"/>
      <c r="BN1054" s="401"/>
      <c r="BO1054" s="400"/>
      <c r="BP1054" s="401"/>
      <c r="BQ1054" s="400"/>
      <c r="BR1054" s="401"/>
      <c r="BS1054" s="400"/>
      <c r="BT1054" s="401"/>
      <c r="BU1054" s="400"/>
      <c r="BV1054" s="401"/>
      <c r="BW1054" s="400"/>
      <c r="BX1054" s="401"/>
      <c r="BY1054" s="400"/>
      <c r="BZ1054" s="401"/>
      <c r="CA1054" s="400"/>
      <c r="CB1054" s="401"/>
      <c r="CC1054" s="400"/>
      <c r="CD1054" s="401"/>
      <c r="CE1054" s="400"/>
      <c r="CF1054" s="401"/>
      <c r="CG1054" s="400"/>
      <c r="CH1054" s="401"/>
      <c r="CI1054" s="400"/>
      <c r="CJ1054" s="401"/>
      <c r="CK1054" s="400"/>
      <c r="CL1054" s="401"/>
      <c r="CM1054" s="400"/>
      <c r="CN1054" s="401"/>
      <c r="CO1054" s="400"/>
      <c r="CP1054" s="401"/>
      <c r="CQ1054" s="400"/>
      <c r="CR1054" s="401"/>
      <c r="CS1054" s="400"/>
      <c r="CT1054" s="401"/>
      <c r="CU1054" s="400"/>
      <c r="CV1054" s="401"/>
      <c r="CW1054" s="400"/>
      <c r="CX1054" s="401"/>
      <c r="CY1054" s="400"/>
      <c r="CZ1054" s="401"/>
      <c r="DA1054" s="400"/>
      <c r="DB1054" s="401"/>
      <c r="DC1054" s="400"/>
      <c r="DD1054" s="401"/>
      <c r="DE1054" s="400"/>
      <c r="DF1054" s="401"/>
      <c r="DG1054" s="400"/>
      <c r="DH1054" s="401"/>
      <c r="DI1054" s="400"/>
      <c r="DJ1054" s="401"/>
      <c r="DK1054" s="400"/>
      <c r="DL1054" s="401"/>
      <c r="DM1054" s="400"/>
      <c r="DN1054" s="401"/>
      <c r="DO1054" s="400"/>
      <c r="DP1054" s="401"/>
      <c r="DQ1054" s="400"/>
      <c r="DR1054" s="401"/>
      <c r="DS1054" s="400"/>
      <c r="DT1054" s="401"/>
      <c r="DU1054" s="400"/>
      <c r="DV1054" s="401"/>
      <c r="DW1054" s="400"/>
      <c r="DX1054" s="401"/>
      <c r="DY1054" s="400"/>
      <c r="DZ1054" s="401"/>
      <c r="EA1054" s="400"/>
      <c r="EB1054" s="401"/>
      <c r="EC1054" s="400"/>
      <c r="ED1054" s="401"/>
      <c r="EE1054" s="400"/>
      <c r="EF1054" s="401"/>
      <c r="EG1054" s="400"/>
      <c r="EH1054" s="401"/>
      <c r="EI1054" s="400"/>
      <c r="EJ1054" s="447"/>
      <c r="EK1054" s="511"/>
      <c r="EL1054" s="514"/>
      <c r="EM1054" s="448"/>
      <c r="EN1054" s="344"/>
      <c r="EO1054" s="345"/>
      <c r="EP1054" s="171">
        <f t="shared" si="1175"/>
        <v>0</v>
      </c>
      <c r="EQ1054" s="171">
        <f t="shared" si="1176"/>
        <v>0</v>
      </c>
      <c r="ER1054" s="171">
        <f t="shared" si="1177"/>
        <v>0</v>
      </c>
      <c r="ES1054" s="171">
        <f t="shared" si="1178"/>
        <v>0</v>
      </c>
      <c r="ET1054" s="171">
        <f t="shared" si="1179"/>
        <v>0</v>
      </c>
      <c r="EU1054" s="171">
        <f t="shared" si="1180"/>
        <v>0</v>
      </c>
      <c r="EV1054" s="172">
        <f t="shared" si="1181"/>
        <v>0</v>
      </c>
      <c r="EW1054" s="127"/>
      <c r="EX1054" s="248">
        <f t="shared" si="1198"/>
        <v>0</v>
      </c>
      <c r="EY1054" s="174">
        <f>(L1054*regular)+(M1054*Cadeirantee)</f>
        <v>0</v>
      </c>
      <c r="EZ1054" s="249">
        <f>SUMIF(FG1054:GJ1054,"&gt;0")</f>
        <v>0</v>
      </c>
      <c r="FA1054" s="249">
        <f>SUMIF(FG1054:GJ1054,"&lt;0")+SUMIF(GN1054:HP1054,"&lt;0")</f>
        <v>0</v>
      </c>
      <c r="FB1054" s="174">
        <v>0</v>
      </c>
      <c r="FC1054" s="126">
        <f>N1054*km*'VALORES TABELA'!$B$13</f>
        <v>0</v>
      </c>
      <c r="FD1054" s="250">
        <f t="shared" si="1199"/>
        <v>0</v>
      </c>
      <c r="FE1054" s="105"/>
      <c r="FF1054" s="118"/>
      <c r="FG1054" s="118"/>
      <c r="FH1054" s="118"/>
      <c r="FI1054" s="118"/>
      <c r="FJ1054" s="118"/>
      <c r="FK1054" s="118"/>
      <c r="FL1054" s="118"/>
      <c r="FM1054" s="118"/>
      <c r="FN1054" s="118"/>
      <c r="FO1054" s="118"/>
      <c r="FP1054" s="118"/>
      <c r="FQ1054" s="118"/>
      <c r="FR1054" s="118"/>
      <c r="FS1054" s="118"/>
      <c r="FT1054" s="118"/>
      <c r="FU1054" s="118"/>
      <c r="FV1054" s="118"/>
      <c r="FW1054" s="118"/>
      <c r="FX1054" s="118"/>
      <c r="FY1054" s="118"/>
      <c r="FZ1054" s="118"/>
      <c r="GA1054" s="118"/>
      <c r="GB1054" s="118"/>
      <c r="GC1054" s="118"/>
      <c r="GD1054" s="118"/>
      <c r="GE1054" s="118"/>
      <c r="GF1054" s="118"/>
      <c r="GG1054" s="118"/>
      <c r="GH1054" s="118"/>
      <c r="GI1054" s="118"/>
      <c r="GJ1054" s="118"/>
      <c r="GK1054" s="252"/>
      <c r="GL1054" s="103">
        <f t="shared" si="1182"/>
        <v>0</v>
      </c>
      <c r="GM1054" s="124"/>
      <c r="GN1054" s="104"/>
      <c r="GO1054" s="104"/>
      <c r="GP1054" s="104"/>
      <c r="GQ1054" s="104"/>
      <c r="GR1054" s="104"/>
      <c r="GS1054" s="104"/>
      <c r="GT1054" s="104"/>
      <c r="GU1054" s="104"/>
      <c r="GV1054" s="104"/>
      <c r="GW1054" s="104"/>
      <c r="GX1054" s="104"/>
      <c r="GY1054" s="104"/>
      <c r="GZ1054" s="104"/>
      <c r="HA1054" s="104"/>
      <c r="HB1054" s="104"/>
      <c r="HC1054" s="104"/>
      <c r="HD1054" s="104"/>
      <c r="HE1054" s="104"/>
      <c r="HF1054" s="104"/>
      <c r="HG1054" s="104"/>
      <c r="HH1054" s="104"/>
      <c r="HI1054" s="104"/>
      <c r="HJ1054" s="104"/>
      <c r="HK1054" s="104"/>
      <c r="HL1054" s="104"/>
      <c r="HM1054" s="104"/>
      <c r="HN1054" s="104"/>
      <c r="HO1054" s="104"/>
      <c r="HP1054" s="104"/>
      <c r="HQ1054" s="64"/>
      <c r="HR1054" s="65"/>
      <c r="HS1054" s="65"/>
      <c r="HT1054" s="65"/>
      <c r="HU1054" s="65"/>
      <c r="HV1054" s="65"/>
      <c r="HW1054" s="105"/>
      <c r="HX1054" s="65"/>
      <c r="HY1054" s="280">
        <f t="shared" si="1200"/>
        <v>0</v>
      </c>
      <c r="HZ1054" s="280">
        <f t="shared" si="1201"/>
        <v>0</v>
      </c>
      <c r="IA1054" s="280">
        <f t="shared" si="1202"/>
        <v>0</v>
      </c>
      <c r="IB1054" s="65"/>
      <c r="IC1054" s="65"/>
    </row>
    <row r="1055" spans="1:237" s="106" customFormat="1" ht="22.5" customHeight="1" thickBot="1" x14ac:dyDescent="0.3">
      <c r="A1055" s="377" t="s">
        <v>4117</v>
      </c>
      <c r="B1055" s="378" t="s">
        <v>4118</v>
      </c>
      <c r="C1055" s="379" t="s">
        <v>3229</v>
      </c>
      <c r="D1055" s="380" t="s">
        <v>4119</v>
      </c>
      <c r="E1055" s="380" t="s">
        <v>4120</v>
      </c>
      <c r="F1055" s="381" t="s">
        <v>3222</v>
      </c>
      <c r="G1055" s="381" t="s">
        <v>3223</v>
      </c>
      <c r="H1055" s="382" t="s">
        <v>265</v>
      </c>
      <c r="I1055" s="383" t="s">
        <v>4121</v>
      </c>
      <c r="J1055" s="421" t="s">
        <v>3227</v>
      </c>
      <c r="K1055" s="424" t="s">
        <v>60</v>
      </c>
      <c r="L1055" s="329">
        <f>CONTINUA!BV1055</f>
        <v>0</v>
      </c>
      <c r="M1055" s="329">
        <f>CONTINUA!BW1055</f>
        <v>0</v>
      </c>
      <c r="N1055" s="657"/>
      <c r="O1055" s="658" t="s">
        <v>4261</v>
      </c>
      <c r="P1055" s="659" t="s">
        <v>4259</v>
      </c>
      <c r="Q1055" s="400">
        <v>2</v>
      </c>
      <c r="R1055" s="401"/>
      <c r="S1055" s="400"/>
      <c r="T1055" s="401"/>
      <c r="U1055" s="400"/>
      <c r="V1055" s="401"/>
      <c r="W1055" s="400"/>
      <c r="X1055" s="401"/>
      <c r="Y1055" s="400"/>
      <c r="Z1055" s="401"/>
      <c r="AA1055" s="400"/>
      <c r="AB1055" s="401"/>
      <c r="AC1055" s="400"/>
      <c r="AD1055" s="401"/>
      <c r="AE1055" s="400"/>
      <c r="AF1055" s="401"/>
      <c r="AG1055" s="400"/>
      <c r="AH1055" s="401"/>
      <c r="AI1055" s="400"/>
      <c r="AJ1055" s="401"/>
      <c r="AK1055" s="400"/>
      <c r="AL1055" s="401"/>
      <c r="AM1055" s="400"/>
      <c r="AN1055" s="401"/>
      <c r="AO1055" s="400"/>
      <c r="AP1055" s="401"/>
      <c r="AQ1055" s="400"/>
      <c r="AR1055" s="401"/>
      <c r="AS1055" s="400"/>
      <c r="AT1055" s="401"/>
      <c r="AU1055" s="400"/>
      <c r="AV1055" s="401"/>
      <c r="AW1055" s="400"/>
      <c r="AX1055" s="401"/>
      <c r="AY1055" s="400"/>
      <c r="AZ1055" s="401"/>
      <c r="BA1055" s="400"/>
      <c r="BB1055" s="401"/>
      <c r="BC1055" s="400"/>
      <c r="BD1055" s="401"/>
      <c r="BE1055" s="400"/>
      <c r="BF1055" s="401"/>
      <c r="BG1055" s="400"/>
      <c r="BH1055" s="401"/>
      <c r="BI1055" s="400"/>
      <c r="BJ1055" s="401"/>
      <c r="BK1055" s="400"/>
      <c r="BL1055" s="401"/>
      <c r="BM1055" s="400"/>
      <c r="BN1055" s="401"/>
      <c r="BO1055" s="400"/>
      <c r="BP1055" s="401"/>
      <c r="BQ1055" s="400"/>
      <c r="BR1055" s="401"/>
      <c r="BS1055" s="400"/>
      <c r="BT1055" s="401"/>
      <c r="BU1055" s="400"/>
      <c r="BV1055" s="401"/>
      <c r="BW1055" s="400"/>
      <c r="BX1055" s="401"/>
      <c r="BY1055" s="400"/>
      <c r="BZ1055" s="401"/>
      <c r="CA1055" s="400"/>
      <c r="CB1055" s="401"/>
      <c r="CC1055" s="400"/>
      <c r="CD1055" s="401"/>
      <c r="CE1055" s="400"/>
      <c r="CF1055" s="401"/>
      <c r="CG1055" s="400"/>
      <c r="CH1055" s="401"/>
      <c r="CI1055" s="400"/>
      <c r="CJ1055" s="401"/>
      <c r="CK1055" s="400"/>
      <c r="CL1055" s="401"/>
      <c r="CM1055" s="400"/>
      <c r="CN1055" s="401"/>
      <c r="CO1055" s="400"/>
      <c r="CP1055" s="401"/>
      <c r="CQ1055" s="400"/>
      <c r="CR1055" s="401"/>
      <c r="CS1055" s="400"/>
      <c r="CT1055" s="401"/>
      <c r="CU1055" s="400"/>
      <c r="CV1055" s="401"/>
      <c r="CW1055" s="400"/>
      <c r="CX1055" s="401"/>
      <c r="CY1055" s="400"/>
      <c r="CZ1055" s="401"/>
      <c r="DA1055" s="400"/>
      <c r="DB1055" s="401"/>
      <c r="DC1055" s="400"/>
      <c r="DD1055" s="401"/>
      <c r="DE1055" s="400"/>
      <c r="DF1055" s="401"/>
      <c r="DG1055" s="400"/>
      <c r="DH1055" s="401"/>
      <c r="DI1055" s="400"/>
      <c r="DJ1055" s="401"/>
      <c r="DK1055" s="400"/>
      <c r="DL1055" s="401"/>
      <c r="DM1055" s="400"/>
      <c r="DN1055" s="401"/>
      <c r="DO1055" s="400"/>
      <c r="DP1055" s="401"/>
      <c r="DQ1055" s="400"/>
      <c r="DR1055" s="401"/>
      <c r="DS1055" s="400"/>
      <c r="DT1055" s="401"/>
      <c r="DU1055" s="400"/>
      <c r="DV1055" s="401"/>
      <c r="DW1055" s="400"/>
      <c r="DX1055" s="401"/>
      <c r="DY1055" s="400"/>
      <c r="DZ1055" s="401"/>
      <c r="EA1055" s="400"/>
      <c r="EB1055" s="401"/>
      <c r="EC1055" s="400"/>
      <c r="ED1055" s="401"/>
      <c r="EE1055" s="400"/>
      <c r="EF1055" s="401"/>
      <c r="EG1055" s="400"/>
      <c r="EH1055" s="401"/>
      <c r="EI1055" s="400"/>
      <c r="EJ1055" s="447"/>
      <c r="EK1055" s="512"/>
      <c r="EL1055" s="515"/>
      <c r="EM1055" s="450"/>
      <c r="EN1055" s="348"/>
      <c r="EO1055" s="348"/>
      <c r="EP1055" s="179">
        <f t="shared" si="1175"/>
        <v>2</v>
      </c>
      <c r="EQ1055" s="179">
        <f t="shared" si="1176"/>
        <v>0</v>
      </c>
      <c r="ER1055" s="179">
        <f t="shared" si="1177"/>
        <v>0</v>
      </c>
      <c r="ES1055" s="179">
        <f t="shared" si="1178"/>
        <v>0</v>
      </c>
      <c r="ET1055" s="179">
        <f t="shared" si="1179"/>
        <v>0</v>
      </c>
      <c r="EU1055" s="179">
        <f t="shared" si="1180"/>
        <v>0</v>
      </c>
      <c r="EV1055" s="172">
        <f t="shared" si="1181"/>
        <v>2</v>
      </c>
      <c r="EW1055" s="253"/>
      <c r="EX1055" s="254">
        <v>0</v>
      </c>
      <c r="EY1055" s="180">
        <v>0</v>
      </c>
      <c r="EZ1055" s="255">
        <v>0</v>
      </c>
      <c r="FA1055" s="255">
        <v>0</v>
      </c>
      <c r="FB1055" s="180">
        <f>SUM(FF1055:GI1055)/2</f>
        <v>385.23</v>
      </c>
      <c r="FC1055" s="256">
        <f>N1055*km*'VALORES TABELA'!$B$13</f>
        <v>0</v>
      </c>
      <c r="FD1055" s="250">
        <f t="shared" si="1199"/>
        <v>0</v>
      </c>
      <c r="FE1055" s="257"/>
      <c r="FF1055" s="181">
        <f>((Q1055+S1055)*Percapita)+((R1055+T1055)*Cadeirante)</f>
        <v>770.46</v>
      </c>
      <c r="FG1055" s="181">
        <f>((U1055+W1055)*Percapita/30*FG$4)+((V1055+X1055)*Cadeirante/30*FG$4)</f>
        <v>0</v>
      </c>
      <c r="FH1055" s="181">
        <f>((Y1055+AA1055)*Percapita/30*FH$4)+((Z1055+AB1055)*Cadeirante/30*FH$4)</f>
        <v>0</v>
      </c>
      <c r="FI1055" s="181">
        <f>((AC1055+AE1055)*Percapita/30*FI$4)+((AD1055+AF1055)*Cadeirante/30*FI$4)</f>
        <v>0</v>
      </c>
      <c r="FJ1055" s="181">
        <f>((AG1055+AI1055)*Percapita/30*FJ$4)+((AH1055+AJ1055)*Cadeirante/30*FJ$4)</f>
        <v>0</v>
      </c>
      <c r="FK1055" s="181">
        <f>((AK1055+AM1055)*Percapita/30*FK$4)+((AL1055+AN1055)*Cadeirante/30*FK$4)</f>
        <v>0</v>
      </c>
      <c r="FL1055" s="181">
        <f>((AO1055+AQ1055)*Percapita/30*FL$4)+((AP1055+AR1055)*Cadeirante/30*FL$4)</f>
        <v>0</v>
      </c>
      <c r="FM1055" s="181">
        <f>((AS1055+AU1055)*Percapita/30*FM$4)+((AT1055+AV1055)*Cadeirante/30*FM$4)</f>
        <v>0</v>
      </c>
      <c r="FN1055" s="181">
        <f>((AW1055+AY1055)*Percapita/30*FN$4)+((AX1055+AZ1055)*Cadeirante/30*FN$4)</f>
        <v>0</v>
      </c>
      <c r="FO1055" s="181">
        <f>((BA1055+BC1055)*Percapita/30*FO$4)+((BB1055+BD1055)*Cadeirante/30*FO$4)</f>
        <v>0</v>
      </c>
      <c r="FP1055" s="181">
        <f>((BE1055+BG1055)*Percapita/30*FP$4)+((BF1055+BH1055)*Cadeirante/30*FP$4)</f>
        <v>0</v>
      </c>
      <c r="FQ1055" s="181">
        <f>((BI1055+BK1055)*Percapita/30*FQ$4)+((BJ1055+BL1055)*Cadeirante/30*FQ$4)</f>
        <v>0</v>
      </c>
      <c r="FR1055" s="181">
        <f>((BM1055+BO1055)*Percapita/30*FR$4)+((BN1055+BP1055)*Cadeirante/30*FR$4)</f>
        <v>0</v>
      </c>
      <c r="FS1055" s="181">
        <f>((BQ1055+BS1055)*Percapita/30*FS$4)+((BR1055+BT1055)*Cadeirante/30*FS$4)</f>
        <v>0</v>
      </c>
      <c r="FT1055" s="181">
        <f>((BU1055+BW1055)*Percapita/30*FT$4)+((BV1055+BX1055)*Cadeirante/30*FT$4)</f>
        <v>0</v>
      </c>
      <c r="FU1055" s="181">
        <f>((BY1055+CA1055)*Percapita/30*FU$4)+((BZ1055+CB1055)*Cadeirante/30*FU$4)</f>
        <v>0</v>
      </c>
      <c r="FV1055" s="181">
        <f>((CC1055+CE1055)*Percapita/30*FV$4)+((CD1055+CF1055)*Cadeirante/30*FV$4)</f>
        <v>0</v>
      </c>
      <c r="FW1055" s="181">
        <f>((CG1055+CI1055)*Percapita/30*FW$4)+((CI1055+CK1055)*Cadeirante/30*FW$4)</f>
        <v>0</v>
      </c>
      <c r="FX1055" s="181">
        <f>((CK1055+CM1055)*Percapita/30*FX$4)+((CL1055+CN1055)*Cadeirante/30*FX$4)</f>
        <v>0</v>
      </c>
      <c r="FY1055" s="181">
        <f>((CO1055+CQ1055)*Percapita/30*FY$4)+((CP1055+CR1055)*Cadeirante/30*FY$4)</f>
        <v>0</v>
      </c>
      <c r="FZ1055" s="181">
        <f>((CS1055+CU1055)*Percapita/30*FZ$4)+((CT1055+CV1055)*Cadeirante/30*FZ$4)</f>
        <v>0</v>
      </c>
      <c r="GA1055" s="181">
        <f>((CW1055+CY1055)*Percapita/30*GA$4)+((CX1055+CZ1055)*Cadeirante/30*GA$4)</f>
        <v>0</v>
      </c>
      <c r="GB1055" s="181">
        <f>((DA1055+DC1055)*Percapita/30*GB$4)+((DB1055+DD1055)*Cadeirante/30*GB$4)</f>
        <v>0</v>
      </c>
      <c r="GC1055" s="181">
        <f>((DE1055+DG1055)*Percapita/30*GC$4)+((DF1055+DH1055)*Cadeirante/30*GC$4)</f>
        <v>0</v>
      </c>
      <c r="GD1055" s="181">
        <f>((DI1055+DK1055)*Percapita/30*GD$4)+((DJ1055+DL1055)*Cadeirante/30*GD$4)</f>
        <v>0</v>
      </c>
      <c r="GE1055" s="181">
        <f>((DM1055+DO1055)*Percapita/30*GE$4)+((DN1055+DP1055)*Cadeirante/30*GE$4)</f>
        <v>0</v>
      </c>
      <c r="GF1055" s="181">
        <f>((DQ1055+DS1055)*Percapita/30*GF$4)+((DR1055+DT1055)*Cadeirante/30*GF$4)</f>
        <v>0</v>
      </c>
      <c r="GG1055" s="181">
        <f>((DU1055+DW1055)*Percapita/30*GG$4)+((DV1055+DX1055)*Cadeirante/30*GG$4)</f>
        <v>0</v>
      </c>
      <c r="GH1055" s="181">
        <f>((DY1055+EA1055)*Percapita/30*GH$4)+((DZ1055+EB1055)*Cadeirante/30*GH$4)</f>
        <v>0</v>
      </c>
      <c r="GI1055" s="181">
        <f>((EC1055+EE1055)*Percapita/30*GI$4)+((ED1055+EF1055)*Cadeirante/30*GI$4)</f>
        <v>0</v>
      </c>
      <c r="GJ1055" s="181">
        <f>((EG1055+EI1055)*Percapita)+((EH1055+EJ1055)*Cadeirante)</f>
        <v>0</v>
      </c>
      <c r="GK1055" s="258"/>
      <c r="GL1055" s="103">
        <f t="shared" si="1182"/>
        <v>0</v>
      </c>
      <c r="GM1055" s="124"/>
      <c r="GN1055" s="182"/>
      <c r="GO1055" s="182"/>
      <c r="GP1055" s="182"/>
      <c r="GQ1055" s="182"/>
      <c r="GR1055" s="182"/>
      <c r="GS1055" s="182"/>
      <c r="GT1055" s="182"/>
      <c r="GU1055" s="182"/>
      <c r="GV1055" s="182"/>
      <c r="GW1055" s="182"/>
      <c r="GX1055" s="182"/>
      <c r="GY1055" s="182"/>
      <c r="GZ1055" s="182"/>
      <c r="HA1055" s="182"/>
      <c r="HB1055" s="182"/>
      <c r="HC1055" s="182"/>
      <c r="HD1055" s="182"/>
      <c r="HE1055" s="182"/>
      <c r="HF1055" s="182"/>
      <c r="HG1055" s="182"/>
      <c r="HH1055" s="182"/>
      <c r="HI1055" s="182"/>
      <c r="HJ1055" s="182"/>
      <c r="HK1055" s="182"/>
      <c r="HL1055" s="182"/>
      <c r="HM1055" s="182"/>
      <c r="HN1055" s="182"/>
      <c r="HO1055" s="182"/>
      <c r="HP1055" s="259"/>
      <c r="HQ1055" s="64"/>
      <c r="HW1055" s="257"/>
      <c r="HY1055" s="280">
        <f t="shared" si="1200"/>
        <v>0</v>
      </c>
      <c r="HZ1055" s="280">
        <f t="shared" si="1201"/>
        <v>0</v>
      </c>
      <c r="IA1055" s="280">
        <f t="shared" si="1202"/>
        <v>0</v>
      </c>
    </row>
    <row r="1056" spans="1:237" s="106" customFormat="1" ht="22.5" customHeight="1" x14ac:dyDescent="0.25">
      <c r="A1056" t="s">
        <v>4122</v>
      </c>
      <c r="B1056" s="522" t="s">
        <v>4123</v>
      </c>
      <c r="C1056" s="523">
        <v>1</v>
      </c>
      <c r="D1056" s="524" t="s">
        <v>4124</v>
      </c>
      <c r="E1056" s="524" t="s">
        <v>4125</v>
      </c>
      <c r="F1056" s="525" t="s">
        <v>3222</v>
      </c>
      <c r="G1056" s="525" t="s">
        <v>3223</v>
      </c>
      <c r="H1056" s="350" t="s">
        <v>265</v>
      </c>
      <c r="I1056" s="351" t="s">
        <v>4126</v>
      </c>
      <c r="J1056" s="409" t="s">
        <v>3227</v>
      </c>
      <c r="K1056" s="410" t="s">
        <v>3228</v>
      </c>
      <c r="L1056" s="329">
        <f>CONTINUA!BV1056</f>
        <v>0</v>
      </c>
      <c r="M1056" s="329">
        <f>CONTINUA!BW1056</f>
        <v>0</v>
      </c>
      <c r="N1056" s="657"/>
      <c r="O1056" s="658" t="s">
        <v>4262</v>
      </c>
      <c r="P1056" s="659" t="s">
        <v>4259</v>
      </c>
      <c r="Q1056" s="400">
        <v>14</v>
      </c>
      <c r="R1056" s="401"/>
      <c r="S1056" s="400"/>
      <c r="T1056" s="401"/>
      <c r="U1056" s="400"/>
      <c r="V1056" s="401"/>
      <c r="W1056" s="400"/>
      <c r="X1056" s="401"/>
      <c r="Y1056" s="400"/>
      <c r="Z1056" s="401"/>
      <c r="AA1056" s="400"/>
      <c r="AB1056" s="401"/>
      <c r="AC1056" s="400"/>
      <c r="AD1056" s="401"/>
      <c r="AE1056" s="400"/>
      <c r="AF1056" s="401"/>
      <c r="AG1056" s="400"/>
      <c r="AH1056" s="401"/>
      <c r="AI1056" s="400"/>
      <c r="AJ1056" s="401"/>
      <c r="AK1056" s="400"/>
      <c r="AL1056" s="401"/>
      <c r="AM1056" s="400"/>
      <c r="AN1056" s="401"/>
      <c r="AO1056" s="400"/>
      <c r="AP1056" s="401"/>
      <c r="AQ1056" s="400"/>
      <c r="AR1056" s="401"/>
      <c r="AS1056" s="400"/>
      <c r="AT1056" s="401"/>
      <c r="AU1056" s="400"/>
      <c r="AV1056" s="401"/>
      <c r="AW1056" s="400"/>
      <c r="AX1056" s="401"/>
      <c r="AY1056" s="400"/>
      <c r="AZ1056" s="401"/>
      <c r="BA1056" s="400"/>
      <c r="BB1056" s="401"/>
      <c r="BC1056" s="400"/>
      <c r="BD1056" s="401"/>
      <c r="BE1056" s="400"/>
      <c r="BF1056" s="401"/>
      <c r="BG1056" s="400"/>
      <c r="BH1056" s="401"/>
      <c r="BI1056" s="400"/>
      <c r="BJ1056" s="401"/>
      <c r="BK1056" s="400"/>
      <c r="BL1056" s="401"/>
      <c r="BM1056" s="400"/>
      <c r="BN1056" s="401"/>
      <c r="BO1056" s="400"/>
      <c r="BP1056" s="401"/>
      <c r="BQ1056" s="400"/>
      <c r="BR1056" s="401"/>
      <c r="BS1056" s="400"/>
      <c r="BT1056" s="401"/>
      <c r="BU1056" s="400"/>
      <c r="BV1056" s="401"/>
      <c r="BW1056" s="400"/>
      <c r="BX1056" s="401"/>
      <c r="BY1056" s="400"/>
      <c r="BZ1056" s="401"/>
      <c r="CA1056" s="400"/>
      <c r="CB1056" s="401"/>
      <c r="CC1056" s="400"/>
      <c r="CD1056" s="401"/>
      <c r="CE1056" s="400"/>
      <c r="CF1056" s="401"/>
      <c r="CG1056" s="400"/>
      <c r="CH1056" s="401"/>
      <c r="CI1056" s="400"/>
      <c r="CJ1056" s="401"/>
      <c r="CK1056" s="400"/>
      <c r="CL1056" s="401"/>
      <c r="CM1056" s="400"/>
      <c r="CN1056" s="401"/>
      <c r="CO1056" s="400"/>
      <c r="CP1056" s="401"/>
      <c r="CQ1056" s="400"/>
      <c r="CR1056" s="401"/>
      <c r="CS1056" s="400"/>
      <c r="CT1056" s="401"/>
      <c r="CU1056" s="400"/>
      <c r="CV1056" s="401"/>
      <c r="CW1056" s="400"/>
      <c r="CX1056" s="401"/>
      <c r="CY1056" s="400"/>
      <c r="CZ1056" s="401"/>
      <c r="DA1056" s="400"/>
      <c r="DB1056" s="401"/>
      <c r="DC1056" s="400"/>
      <c r="DD1056" s="401"/>
      <c r="DE1056" s="400"/>
      <c r="DF1056" s="401"/>
      <c r="DG1056" s="400"/>
      <c r="DH1056" s="401"/>
      <c r="DI1056" s="400"/>
      <c r="DJ1056" s="401"/>
      <c r="DK1056" s="400"/>
      <c r="DL1056" s="401"/>
      <c r="DM1056" s="400"/>
      <c r="DN1056" s="401"/>
      <c r="DO1056" s="400"/>
      <c r="DP1056" s="401"/>
      <c r="DQ1056" s="400"/>
      <c r="DR1056" s="401"/>
      <c r="DS1056" s="400"/>
      <c r="DT1056" s="401"/>
      <c r="DU1056" s="400"/>
      <c r="DV1056" s="401"/>
      <c r="DW1056" s="400"/>
      <c r="DX1056" s="401"/>
      <c r="DY1056" s="400"/>
      <c r="DZ1056" s="401"/>
      <c r="EA1056" s="400"/>
      <c r="EB1056" s="401"/>
      <c r="EC1056" s="400"/>
      <c r="ED1056" s="401"/>
      <c r="EE1056" s="400"/>
      <c r="EF1056" s="401"/>
      <c r="EG1056" s="400"/>
      <c r="EH1056" s="401"/>
      <c r="EI1056" s="400"/>
      <c r="EJ1056" s="447"/>
      <c r="EK1056" s="510"/>
      <c r="EL1056" s="513"/>
      <c r="EM1056" s="520"/>
      <c r="EN1056" s="520"/>
      <c r="EO1056" s="520"/>
      <c r="EP1056" s="171">
        <f t="shared" si="1175"/>
        <v>14</v>
      </c>
      <c r="EQ1056" s="171">
        <f t="shared" si="1176"/>
        <v>0</v>
      </c>
      <c r="ER1056" s="171">
        <f t="shared" si="1177"/>
        <v>0</v>
      </c>
      <c r="ES1056" s="171">
        <f t="shared" si="1178"/>
        <v>0</v>
      </c>
      <c r="ET1056" s="171">
        <f t="shared" si="1179"/>
        <v>0</v>
      </c>
      <c r="EU1056" s="171">
        <f t="shared" si="1180"/>
        <v>0</v>
      </c>
      <c r="EV1056" s="172">
        <f t="shared" si="1181"/>
        <v>14</v>
      </c>
      <c r="EW1056" s="367">
        <f>IF(C1056=4,IF(MAX(Q1056:EJ1058)&gt;0,(Especiall/30*(IF(($G1056-$F1056)=($G$5-$F$5),30,IF(DAY($G1056)=31,($G1056-$F1056),($G1056-$F1056)+1)))),0),0)</f>
        <v>0</v>
      </c>
      <c r="EX1056" s="248">
        <f t="shared" ref="EX1056:EX1059" si="1203">FF1056</f>
        <v>34843.850000000006</v>
      </c>
      <c r="EY1056" s="174">
        <f>(L1056*regular)+(M1056*Cadeirantee)</f>
        <v>0</v>
      </c>
      <c r="EZ1056" s="249">
        <f>SUMIF(FG1056:GJ1056,"&gt;0")</f>
        <v>0</v>
      </c>
      <c r="FA1056" s="249">
        <f>SUMIF(FG1056:GJ1056,"&lt;0")+SUMIF(GN1056:HP1056,"&lt;0")</f>
        <v>-25.682000000000002</v>
      </c>
      <c r="FB1056" s="174">
        <v>0</v>
      </c>
      <c r="FC1056" s="175">
        <f>N1056*km*'VALORES TABELA'!$B$13</f>
        <v>0</v>
      </c>
      <c r="FD1056" s="250">
        <f>GL1056</f>
        <v>0</v>
      </c>
      <c r="FE1056" s="176">
        <f>(EW1056+EW1057+EW1058+EW1059+EX1056+EX1057+EX1058+EX1059+EY1056+EY1057+EY1058+EY1059+EY1060+EZ1056+EZ1057+EZ1058+EZ1059+FA1056+FA1057+FA1058+FA1059+FC1056+FC1057+FC1058+FC1059+HY1056-HZ1056-IA1056+FD1056+FD1057+FD1058+FD1059+FB1060)</f>
        <v>35984.238000000005</v>
      </c>
      <c r="FF1056" s="177">
        <f>IF(C1056=4,SUM(Q1056+Q1057+Q1058+S1056+S1057+S1058)*Percapita/30*FF$4+(R1056+R1057+R1058+T1056+T1057+T1058)*Cadeirante/30*FF$4,IF(C1056=3,IF(Q1059+S1059=10,Fixo/30*FF$4+(Q1056+Q1057+Q1058+S1056+S1057+S1058)*Percapita/30*FF$4+(R1059+T1059)*Cadeirante/30*FF$4,IF(Q1059+S1059&lt;=9,(Q1059+S1059)*Crechee/30*FF$4)+(R1059+T1059)*Cadeirante/30*FF$4+(Q1056+Q1057+Q1058+S1056+S1057+S1058)*Percapita/30*FF$4)+IF(Q1059+S1059&gt;=11,Fixo/30*FF$4+(Q1059+S1059-10)*Crechee/30*FF$4,0),IF(C1056=2,IF(R1056+R1057+R1058+R1059+T1056+T1057+T1058+T1059=1,Cadeirante/30*FF$4,IF(R1056+R1057+R1058+R1059+T1056+T1057+T1058+T1059=2,Fixo/30*FF$4,IF(R1056+R1057+R1058+R1059+T1056+T1057+T1058+T1059&gt;2,Fixo/30*FF$4+(R1056+R1057+R1058+R1059+T1056+T1057+T1058+T1059-2)*Cadeirante/30*FF$4)))+(Q1056+Q1057+Q1058+S1056+S1057+S1058)*Percapita/30*FF$4+(Q1059+S1059)*Crechee/30*FF$4,IF(C1056=1,IF(Q1056+Q1057+Q1058+R1056+R1057+R1058+S1056+S1057+S1058+T1056+T1057+T1058&lt;=15,(Q1056+Q1057+Q1058+S1056+S1057+S1058)*Percapita/30*FF$4,IF(Q1056+Q1057+Q1058+R1056+R1057+R1058+S1056+S1057+S1058+T1056+T1057+T1058&gt;=16,Fixo/30*FF$4+(Q1056+Q1057+Q1058+R1056+R1057+R1058+S1056+S1057+S1058+T1056+T1057-16)*Percapita/30*FF$4))))))</f>
        <v>34843.850000000006</v>
      </c>
      <c r="FG1056" s="177">
        <f>IF(C1056=4,SUM(U1056+U1057+U1058+W1056+W1057+W1058)*Percapita/30*FG$4+(V1056+V1057+V1058+X1056+X1057+X1058)*Cadeirante/30*FG$4,IF(C1056=3,IF(U1059+W1059=10,Fixo/30*FG$4+(U1056+U1057+U1058+W1056+W1057+W1058)*Percapita/30*FG$4+(V1059+X1059)*Cadeirante/30*FG$4,IF(U1059+W1059&lt;=9,(U1059+W1059)*Crechee/30*FG$4)+(V1059+X1059)*Cadeirante/30*FG$4+(U1056+U1057+U1058+W1056+W1057+W1058)*Percapita/30*FG$4)+IF(U1059+W1059&gt;=11,Fixo/30*FG$4+(U1059+W1059-10)*Crechee/30*FG$4,0),IF(C1056=2,IF(V1056+V1057+V1058+V1059+X1056+X1057+X1058+X1059=1,Cadeirante/30*FG$4,IF(V1056+V1057+V1058+V1059+X1056+X1057+X1058+X1059=2,Fixo/30*FG$4,IF(V1056+V1057+V1058+V1059+X1056+X1057+X1058+X1059&gt;2,Fixo/30*FG$4+(V1056+V1057+V1058+V1059+X1056+X1057+X1058+X1059-2)*Cadeirante/30*FG$4)))+(U1056+U1057+U1058+W1056+W1057+W1058)*Percapita/30*FG$4+(U1059+W1059)*Crechee/30*FG$4,IF(C1056=1,IF(U1056+U1057+U1058+V1056+V1057+V1058+W1056+W1057+W1058+X1056+X1057+X1058&lt;=15,(U1056+U1057+U1058+W1056+W1057+W1058)*Percapita/30*FG$4,IF(U1056+U1057+U1058+V1056+V1057+V1058+W1056+W1057+W1058+X1056+X1057+X1058&gt;=16,Fixo/30*FG$4+(U1056+U1057+U1058+V1056+V1057+V1058+W1056+W1057+W1058+X1056+X1057-16)*Percapita/30*FG$4))))))</f>
        <v>0</v>
      </c>
      <c r="FH1056" s="177">
        <f>IF(C1056=4,SUM(Y1056+Y1057+Y1058+AA1056+AA1057+AA1058)*Percapita/30*FH$4+(Z1056+Z1057+Z1058+AB1056+AB1057+AB1058)*Cadeirante/30*FH$4,IF(C1056=3,IF(Y1059+AA1059=10,Fixo/30*FH$4+(Y1056+Y1057+Y1058+AA1056+AA1057+AA1058)*Percapita/30*FH$4+(Z1059+AB1059)*Cadeirante/30*FH$4,IF(Y1059+AA1059&lt;=9,(Y1059+AA1059)*Crechee/30*FH$4)+(Z1059+AB1059)*Cadeirante/30*FH$4+(Y1056+Y1057+Y1058+AA1056+AA1057+AA1058)*Percapita/30*FH$4)+IF(Y1059+AA1059&gt;=11,Fixo/30*FH$4+(Y1059+AA1059-10)*Crechee/30*FH$4,0),IF(C1056=2,IF(Z1056+Z1057+Z1058+Z1059+AB1056+AB1057+AB1058+AB1059=1,Cadeirante/30*FH$4,IF(Z1056+Z1057+Z1058+Z1059+AB1056+AB1057+AB1058+AB1059=2,Fixo/30*FH$4,IF(Z1056+Z1057+Z1058+Z1059+AB1056+AB1057+AB1058+AB1059&gt;2,Fixo/30*FH$4+(Z1056+Z1057+Z1058+Z1059+AB1056+AB1057+AB1058+AB1059-2)*Cadeirante/30*FH$4)))+(Y1056+Y1057+Y1058+AA1056+AA1057+AA1058)*Percapita/30*FH$4+(Y1059+AA1059)*Crechee/30*FH$4,IF(C1056=1,IF(Y1056+Y1057+Y1058+Z1056+Z1057+Z1058+AA1056+AA1057+AA1058+AB1056+AB1057+AB1058&lt;=15,(Y1056+Y1057+Y1058+AA1056+AA1057+AA1058)*Percapita/30*FH$4,IF(Y1056+Y1057+Y1058+Z1056+Z1057+Z1058+AA1056+AA1057+AA1058+AB1056+AB1057+AB1058&gt;=16,Fixo/30*FH$4+(Y1056+Y1057+Y1058+Z1056+Z1057+Z1058+AA1056+AA1057+AA1058+AB1056+AB1057-16)*Percapita/30*FH$4))))))</f>
        <v>0</v>
      </c>
      <c r="FI1056" s="177">
        <f>IF(C1056=4,SUM(AC1056+AC1057+AC1058+AE1056+AE1057+AE1058)*Percapita/30*FI$4+(AD1056+AD1057+AD1058+AF1056+AF1057+AF1058)*Cadeirante/30*FI$4,IF(C1056=3,IF(AC1059+AE1059=10,Fixo/30*FI$4+(AC1056+AC1057+AC1058+AE1056+AE1057+AE1058)*Percapita/30*FI$4+(AD1059+AF1059)*Cadeirante/30*FI$4,IF(AC1059+AE1059&lt;=9,(AC1059+AE1059)*Crechee/30*FI$4)+(AD1059+AF1059)*Cadeirante/30*FI$4+(AC1056+AC1057+AC1058+AE1056+AE1057+AE1058)*Percapita/30*FI$4)+IF(AC1059+AE1059&gt;=11,Fixo/30*FI$4+(AC1059+AE1059-10)*Crechee/30*FI$4,0),IF(C1056=2,IF(AD1056+AD1057+AD1058+AD1059+AF1056+AF1057+AF1058+AF1059=1,Cadeirante/30*FI$4,IF(AD1056+AD1057+AD1058+AD1059+AF1056+AF1057+AF1058+AF1059=2,Fixo/30*FI$4,IF(AD1056+AD1057+AD1058+AD1059+AF1056+AF1057+AF1058+AF1059&gt;2,Fixo/30*FI$4+(AD1056+AD1057+AD1058+AD1059+AF1056+AF1057+AF1058+AF1059-2)*Cadeirante/30*FI$4)))+(AC1056+AC1057+AC1058+AE1056+AE1057+AE1058)*Percapita/30*FI$4+(AC1059+AE1059)*Crechee/30*FI$4,IF(C1056=1,IF(AC1056+AC1057+AC1058+AD1056+AD1057+AD1058+AE1056+AE1057+AE1058+AF1056+AF1057+AF1058&lt;=15,(AC1056+AC1057+AC1058+AE1056+AE1057+AE1058)*Percapita/30*FI$4,IF(AC1056+AC1057+AC1058+AD1056+AD1057+AD1058+AE1056+AE1057+AE1058+AF1056+AF1057+AF1058&gt;=16,Fixo/30*FI$4+(AC1056+AC1057+AC1058+AD1056+AD1057+AD1058+AE1056+AE1057+AE1058+AF1056+AF1057-16)*Percapita/30*FI$4))))))</f>
        <v>0</v>
      </c>
      <c r="FJ1056" s="177">
        <f>IF(C1056=4,SUM(AG1056+AG1057+AG1058+AI1056+AI1057+AI1058)*Percapita/30*FJ$4+(AH1056+AH1057+AH1058+AJ1056+AJ1057+AJ1058)*Cadeirante/30*FJ$4,IF(C1056=3,IF(AG1059+AI1059=10,Fixo/30*FJ$4+(AG1056+AG1057+AG1058+AI1056+AI1057+AI1058)*Percapita/30*FJ$4+(AH1059+AJ1059)*Cadeirante/30*FJ$4,IF(AG1059+AI1059&lt;=9,(AG1059+AI1059)*Crechee/30*FJ$4)+(AH1059+AJ1059)*Cadeirante/30*FJ$4+(AG1056+AG1057+AG1058+AI1056+AI1057+AI1058)*Percapita/30*FJ$4)+IF(AG1059+AI1059&gt;=11,Fixo/30*FJ$4+(AG1059+AI1059-10)*Crechee/30*FJ$4,0),IF(C1056=2,IF(AH1056+AH1057+AH1058+AH1059+AJ1056+AJ1057+AJ1058+AJ1059=1,Cadeirante/30*FJ$4,IF(AH1056+AH1057+AH1058+AH1059+AJ1056+AJ1057+AJ1058+AJ1059=2,Fixo/30*FJ$4,IF(AH1056+AH1057+AH1058+AH1059+AJ1056+AJ1057+AJ1058+AJ1059&gt;2,Fixo/30*FJ$4+(AH1056+AH1057+AH1058+AH1059+AJ1056+AJ1057+AJ1058+AJ1059-2)*Cadeirante/30*FJ$4)))+(AG1056+AG1057+AG1058+AI1056+AI1057+AI1058)*Percapita/30*FJ$4+(AG1059+AI1059)*Crechee/30*FJ$4,IF(C1056=1,IF(AG1056+AG1057+AG1058+AH1056+AH1057+AH1058+AI1056+AI1057+AI1058+AJ1056+AJ1057+AJ1058&lt;=15,(AG1056+AG1057+AG1058+AI1056+AI1057+AI1058)*Percapita/30*FJ$4,IF(AG1056+AG1057+AG1058+AH1056+AH1057+AH1058+AI1056+AI1057+AI1058+AJ1056+AJ1057+AJ1058&gt;=16,Fixo/30*FJ$4+(AG1056+AG1057+AG1058+AH1056+AH1057+AH1058+AI1056+AI1057+AI1058+AJ1056+AJ1057-16)*Percapita/30*FJ$4))))))</f>
        <v>0</v>
      </c>
      <c r="FK1056" s="177">
        <f>IF(C1056=4,SUM(AK1056+AK1057+AK1058+AM1056+AM1057+AM1058)*Percapita/30*FK$4+(AL1056+AL1057+AL1058+AN1056+AN1057+AN1058)*Cadeirante/30*FK$4,IF(C1056=3,IF(AK1059+AM1059=10,Fixo/30*FK$4+(AK1056+AK1057+AK1058+AM1056+AM1057+AM1058)*Percapita/30*FK$4+(AL1059+AN1059)*Cadeirante/30*FK$4,IF(AK1059+AM1059&lt;=9,(AK1059+AM1059)*Crechee/30*FK$4)+(AL1059+AN1059)*Cadeirante/30*FK$4+(AK1056+AK1057+AK1058+AM1056+AM1057+AM1058)*Percapita/30*FK$4)+IF(AK1059+AM1059&gt;=11,Fixo/30*FK$4+(AK1059+AM1059-10)*Crechee/30*FK$4,0),IF(C1056=2,IF(AL1056+AL1057+AL1058+AL1059+AN1056+AN1057+AN1058+AN1059=1,Cadeirante/30*FK$4,IF(AL1056+AL1057+AL1058+AL1059+AN1056+AN1057+AN1058+AN1059=2,Fixo/30*FK$4,IF(AL1056+AL1057+AL1058+AL1059+AN1056+AN1057+AN1058+AN1059&gt;2,Fixo/30*FK$4+(AL1056+AL1057+AL1058+AL1059+AN1056+AN1057+AN1058+AN1059-2)*Cadeirante/30*FK$4)))+(AK1056+AK1057+AK1058+AM1056+AM1057+AM1058)*Percapita/30*FK$4+(AK1059+AM1059)*Crechee/30*FK$4,IF(C1056=1,IF(AK1056+AK1057+AK1058+AL1056+AL1057+AL1058+AM1056+AM1057+AM1058+AN1056+AN1057+AN1058&lt;=15,(AK1056+AK1057+AK1058+AM1056+AM1057+AM1058)*Percapita/30*FK$4,IF(AK1056+AK1057+AK1058+AL1056+AL1057+AL1058+AM1056+AM1057+AM1058+AN1056+AN1057+AN1058&gt;=16,Fixo/30*FK$4+(AK1056+AK1057+AK1058+AL1056+AL1057+AL1058+AM1056+AM1057+AM1058+AN1056+AN1057-16)*Percapita/30*FK$4))))))</f>
        <v>0</v>
      </c>
      <c r="FL1056" s="177">
        <f>IF(C1056=4,SUM(AO1056+AO1057+AO1058+AQ1056+AQ1057+AQ1058)*Percapita/30*FL$4+(AP1056+AP1057+AP1058+AR1056+AR1057+AR1058)*Cadeirante/30*FL$4,IF(C1056=3,IF(AO1059+AQ1059=10,Fixo/30*FL$4+(AO1056+AO1057+AO1058+AQ1056+AQ1057+AQ1058)*Percapita/30*FL$4+(AP1059+AR1059)*Cadeirante/30*FL$4,IF(AO1059+AQ1059&lt;=9,(AO1059+AQ1059)*Crechee/30*FL$4)+(AP1059+AR1059)*Cadeirante/30*FL$4+(AO1056+AO1057+AO1058+AQ1056+AQ1057+AQ1058)*Percapita/30*FL$4)+IF(AO1059+AQ1059&gt;=11,Fixo/30*FL$4+(AO1059+AQ1059-10)*Crechee/30*FL$4,0),IF(C1056=2,IF(AP1056+AP1057+AP1058+AP1059+AR1056+AR1057+AR1058+AR1059=1,Cadeirante/30*FL$4,IF(AP1056+AP1057+AP1058+AP1059+AR1056+AR1057+AR1058+AR1059=2,Fixo/30*FL$4,IF(AP1056+AP1057+AP1058+AP1059+AR1056+AR1057+AR1058+AR1059&gt;2,Fixo/30*FL$4+(AP1056+AP1057+AP1058+AP1059+AR1056+AR1057+AR1058+AR1059-2)*Cadeirante/30*FL$4)))+(AO1056+AO1057+AO1058+AQ1056+AQ1057+AQ1058)*Percapita/30*FL$4+(AO1059+AQ1059)*Crechee/30*FL$4,IF(C1056=1,IF(AO1056+AO1057+AO1058+AP1056+AP1057+AP1058+AQ1056+AQ1057+AQ1058+AR1056+AR1057+AR1058&lt;=15,(AO1056+AO1057+AO1058+AQ1056+AQ1057+AQ1058)*Percapita/30*FL$4,IF(AO1056+AO1057+AO1058+AP1056+AP1057+AP1058+AQ1056+AQ1057+AQ1058+AR1056+AR1057+AR1058&gt;=16,Fixo/30*FL$4+(AO1056+AO1057+AO1058+AP1056+AP1057+AP1058+AQ1056+AQ1057+AQ1058+AR1056+AR1057-16)*Percapita/30*FL$4))))))</f>
        <v>0</v>
      </c>
      <c r="FM1056" s="177">
        <f>IF(C1056=4,SUM(AS1056+AS1057+AS1058+AU1056+AU1057+AU1058)*Percapita/30*FM$4+(AT1056+AT1057+AT1058+AV1056+AV1057+AV1058)*Cadeirante/30*FM$4,IF(C1056=3,IF(AS1059+AU1059=10,Fixo/30*FM$4+(AS1056+AS1057+AS1058+AU1056+AU1057+AU1058)*Percapita/30*FM$4+(AT1059+AV1059)*Cadeirante/30*FM$4,IF(AS1059+AU1059&lt;=9,(AS1059+AU1059)*Crechee/30*FM$4)+(AT1059+AV1059)*Cadeirante/30*FM$4+(AS1056+AS1057+AS1058+AU1056+AU1057+AU1058)*Percapita/30*FM$4)+IF(AS1059+AU1059&gt;=11,Fixo/30*FM$4+(AS1059+AU1059-10)*Crechee/30*FM$4,0),IF(C1056=2,IF(AT1056+AT1057+AT1058+AT1059+AV1056+AV1057+AV1058+AV1059=1,Cadeirante/30*FM$4,IF(AT1056+AT1057+AT1058+AT1059+AV1056+AV1057+AV1058+AV1059=2,Fixo/30*FM$4,IF(AT1056+AT1057+AT1058+AT1059+AV1056+AV1057+AV1058+AV1059&gt;2,Fixo/30*FM$4+(AT1056+AT1057+AT1058+AT1059+AV1056+AV1057+AV1058+AV1059-2)*Cadeirante/30*FM$4)))+(AS1056+AS1057+AS1058+AU1056+AU1057+AU1058)*Percapita/30*FM$4+(AS1059+AU1059)*Crechee/30*FM$4,IF(C1056=1,IF(AS1056+AS1057+AS1058+AT1056+AT1057+AT1058+AU1056+AU1057+AU1058+AV1056+AV1057+AV1058&lt;=15,(AS1056+AS1057+AS1058+AU1056+AU1057+AU1058)*Percapita/30*FM$4,IF(AS1056+AS1057+AS1058+AT1056+AT1057+AT1058+AU1056+AU1057+AU1058+AV1056+AV1057+AV1058&gt;=16,Fixo/30*FM$4+(AS1056+AS1057+AS1058+AT1056+AT1057+AT1058+AU1056+AU1057+AU1058+AV1056+AV1057-16)*Percapita/30*FM$4))))))</f>
        <v>0</v>
      </c>
      <c r="FN1056" s="177">
        <f>IF(C1056=4,SUM(AW1056+AW1057+AW1058+AY1056+AY1057+AY1058)*Percapita/30*FN$4+(AX1056+AX1057+AX1058+AZ1056+AZ1057+AZ1058)*Cadeirante/30*FN$4,IF(C1056=3,IF(AW1059+AY1059=10,Fixo/30*FN$4+(AW1056+AW1057+AW1058+AY1056+AY1057+AY1058)*Percapita/30*FN$4+(AX1059+AZ1059)*Cadeirante/30*FN$4,IF(AW1059+AY1059&lt;=9,(AW1059+AY1059)*Crechee/30*FN$4)+(AX1059+AZ1059)*Cadeirante/30*FN$4+(AW1056+AW1057+AW1058+AY1056+AY1057+AY1058)*Percapita/30*FN$4)+IF(AW1059+AY1059&gt;=11,Fixo/30*FN$4+(AW1059+AY1059-10)*Crechee/30*FN$4,0),IF(C1056=2,IF(AX1056+AX1057+AX1058+AX1059+AZ1056+AZ1057+AZ1058+AZ1059=1,Cadeirante/30*FN$4,IF(AX1056+AX1057+AX1058+AX1059+AZ1056+AZ1057+AZ1058+AZ1059=2,Fixo/30*FN$4,IF(AX1056+AX1057+AX1058+AX1059+AZ1056+AZ1057+AZ1058+AZ1059&gt;2,Fixo/30*FN$4+(AX1056+AX1057+AX1058+AX1059+AZ1056+AZ1057+AZ1058+AZ1059-2)*Cadeirante/30*FN$4)))+(AW1056+AW1057+AW1058+AY1056+AY1057+AY1058)*Percapita/30*FN$4+(AW1059+AY1059)*Crechee/30*FN$4,IF(C1056=1,IF(AW1056+AW1057+AW1058+AX1056+AX1057+AX1058+AY1056+AY1057+AY1058+AZ1056+AZ1057+AZ1058&lt;=15,(AW1056+AW1057+AW1058+AY1056+AY1057+AY1058)*Percapita/30*FN$4,IF(AW1056+AW1057+AW1058+AX1056+AX1057+AX1058+AY1056+AY1057+AY1058+AZ1056+AZ1057+AZ1058&gt;=16,Fixo/30*FN$4+(AW1056+AW1057+AW1058+AX1056+AX1057+AX1058+AY1056+AY1057+AY1058+AZ1056+AZ1057-16)*Percapita/30*FN$4))))))</f>
        <v>0</v>
      </c>
      <c r="FO1056" s="177">
        <f>IF(C1056=4,SUM(BA1056+BA1057+BA1058+BC1056+BC1057+BC1058)*Percapita/30*FO$4+(BB1056+BB1057+BB1058+BD1056+BD1057+BD1058)*Cadeirante/30*FO$4,IF(C1056=3,IF(BA1059+BC1059=10,Fixo/30*FO$4+(BA1056+BA1057+BA1058+BC1056+BC1057+BC1058)*Percapita/30*FO$4+(BB1059+BD1059)*Cadeirante/30*FO$4,IF(BA1059+BC1059&lt;=9,(BA1059+BC1059)*Crechee/30*FO$4)+(BB1059+BD1059)*Cadeirante/30*FO$4+(BA1056+BA1057+BA1058+BC1056+BC1057+BC1058)*Percapita/30*FO$4)+IF(BA1059+BC1059&gt;=11,Fixo/30*FO$4+(BA1059+BC1059-10)*Crechee/30*FO$4,0),IF(C1056=2,IF(BB1056+BB1057+BB1058+BB1059+BD1056+BD1057+BD1058+BD1059=1,Cadeirante/30*FO$4,IF(BB1056+BB1057+BB1058+BB1059+BD1056+BD1057+BD1058+BD1059=2,Fixo/30*FO$4,IF(BB1056+BB1057+BB1058+BB1059+BD1056+BD1057+BD1058+BD1059&gt;2,Fixo/30*FO$4+(BB1056+BB1057+BB1058+BB1059+BD1056+BD1057+BD1058+BD1059-2)*Cadeirante/30*FO$4)))+(BA1056+BA1057+BA1058+BC1056+BC1057+BC1058)*Percapita/30*FO$4+(BA1059+BC1059)*Crechee/30*FO$4,IF(C1056=1,IF(BA1056+BA1057+BA1058+BB1056+BB1057+BB1058+BC1056+BC1057+BC1058+BD1056+BD1057+BD1058&lt;=15,(BA1056+BA1057+BA1058+BC1056+BC1057+BC1058)*Percapita/30*FO$4,IF(BA1056+BA1057+BA1058+BB1056+BB1057+BB1058+BC1056+BC1057+BC1058+BD1056+BD1057+BD1058&gt;=16,Fixo/30*FO$4+(BA1056+BA1057+BA1058+BB1056+BB1057+BB1058+BC1056+BC1057+BC1058+BD1056+BD1057-16)*Percapita/30*FO$4))))))</f>
        <v>0</v>
      </c>
      <c r="FP1056" s="177">
        <f>IF(C1056=4,SUM(BE1056+BE1057+BE1058+BG1056+BG1057+BG1058)*Percapita/30*FP$4+(BF1056+BF1057+BF1058+BH1056+BH1057+BH1058)*Cadeirante/30*FP$4,IF(C1056=3,IF(BE1059+BG1059=10,Fixo/30*FP$4+(BE1056+BE1057+BE1058+BG1056+BG1057+BG1058)*Percapita/30*FP$4+(BF1059+BH1059)*Cadeirante/30*FP$4,IF(BE1059+BG1059&lt;=9,(BE1059+BG1059)*Crechee/30*FP$4)+(BF1059+BH1059)*Cadeirante/30*FP$4+(BE1056+BE1057+BE1058+BG1056+BG1057+BG1058)*Percapita/30*FP$4)+IF(BE1059+BG1059&gt;=11,Fixo/30*FP$4+(BE1059+BG1059-10)*Crechee/30*FP$4,0),IF(C1056=2,IF(BF1056+BF1057+BF1058+BF1059+BH1056+BH1057+BH1058+BH1059=1,Cadeirante/30*FP$4,IF(BF1056+BF1057+BF1058+BF1059+BH1056+BH1057+BH1058+BH1059=2,Fixo/30*FP$4,IF(BF1056+BF1057+BF1058+BF1059+BH1056+BH1057+BH1058+BH1059&gt;2,Fixo/30*FP$4+(BF1056+BF1057+BF1058+BF1059+BH1056+BH1057+BH1058+BH1059-2)*Cadeirante/30*FP$4)))+(BE1056+BE1057+BE1058+BG1056+BG1057+BG1058)*Percapita/30*FP$4+(BE1059+BG1059)*Crechee/30*FP$4,IF(C1056=1,IF(BE1056+BE1057+BE1058+BF1056+BF1057+BF1058+BG1056+BG1057+BG1058+BH1056+BH1057+BH1058&lt;=15,(BE1056+BE1057+BE1058+BG1056+BG1057+BG1058)*Percapita/30*FP$4,IF(BE1056+BE1057+BE1058+BF1056+BF1057+BF1058+BG1056+BG1057+BG1058+BH1056+BH1057+BH1058&gt;=16,Fixo/30*FP$4+(BE1056+BE1057+BE1058+BF1056+BF1057+BF1058+BG1056+BG1057+BG1058+BH1056+BH1057-16)*Percapita/30*FP$4))))))</f>
        <v>0</v>
      </c>
      <c r="FQ1056" s="177">
        <f>IF(C1056=4,SUM(BI1056+BI1057+BI1058+BK1056+BK1057+BK1058)*Percapita/30*FQ$4+(BJ1056+BJ1057+BJ1058+BL1056+BL1057+BL1058)*Cadeirante/30*FQ$4,IF(C1056=3,IF(BI1059+BK1059=10,Fixo/30*FQ$4+(BI1056+BI1057+BI1058+BK1056+BK1057+BK1058)*Percapita/30*FQ$4+(BJ1059+BL1059)*Cadeirante/30*FQ$4,IF(BI1059+BK1059&lt;=9,(BI1059+BK1059)*Crechee/30*FQ$4)+(BJ1059+BL1059)*Cadeirante/30*FQ$4+(BI1056+BI1057+BI1058+BK1056+BK1057+BK1058)*Percapita/30*FQ$4)+IF(BI1059+BK1059&gt;=11,Fixo/30*FQ$4+(BI1059+BK1059-10)*Crechee/30*FQ$4,0),IF(C1056=2,IF(BJ1056+BJ1057+BJ1058+BJ1059+BL1056+BL1057+BL1058+BL1059=1,Cadeirante/30*FQ$4,IF(BJ1056+BJ1057+BJ1058+BJ1059+BL1056+BL1057+BL1058+BL1059=2,Fixo/30*FQ$4,IF(BJ1056+BJ1057+BJ1058+BJ1059+BL1056+BL1057+BL1058+BL1059&gt;2,Fixo/30*FQ$4+(BJ1056+BJ1057+BJ1058+BJ1059+BL1056+BL1057+BL1058+BL1059-2)*Cadeirante/30*FQ$4)))+(BI1056+BI1057+BI1058+BK1056+BK1057+BK1058)*Percapita/30*FQ$4+(BI1059+BK1059)*Crechee/30*FQ$4,IF(C1056=1,IF(BI1056+BI1057+BI1058+BJ1056+BJ1057+BJ1058+BK1056+BK1057+BK1058+BL1056+BL1057+BL1058&lt;=15,(BI1056+BI1057+BI1058+BK1056+BK1057+BK1058)*Percapita/30*FQ$4,IF(BI1056+BI1057+BI1058+BJ1056+BJ1057+BJ1058+BK1056+BK1057+BK1058+BL1056+BL1057+BL1058&gt;=16,Fixo/30*FQ$4+(BI1056+BI1057+BI1058+BJ1056+BJ1057+BJ1058+BK1056+BK1057+BK1058+BL1056+BL1057-16)*Percapita/30*FQ$4))))))</f>
        <v>0</v>
      </c>
      <c r="FR1056" s="177">
        <f>IF(C1056=4,SUM(BM1056+BM1057+BM1058+BO1056+BO1057+BO1058)*Percapita/30*FR$4+(BN1056+BN1057+BN1058+BP1056+BP1057+BP1058)*Cadeirante/30*FR$4,IF(C1056=3,IF(BM1059+BO1059=10,Fixo/30*FR$4+(BM1056+BM1057+BM1058+BO1056+BO1057+BO1058)*Percapita/30*FR$4+(BN1059+BP1059)*Cadeirante/30*FR$4,IF(BM1059+BO1059&lt;=9,(BM1059+BO1059)*Crechee/30*FR$4)+(BN1059+BP1059)*Cadeirante/30*FR$4+(BM1056+BM1057+BM1058+BO1056+BO1057+BO1058)*Percapita/30*FR$4)+IF(BM1059+BO1059&gt;=11,Fixo/30*FR$4+(BM1059+BO1059-10)*Crechee/30*FR$4,0),IF(C1056=2,IF(BN1056+BN1057+BN1058+BN1059+BP1056+BP1057+BP1058+BP1059=1,Cadeirante/30*FR$4,IF(BN1056+BN1057+BN1058+BN1059+BP1056+BP1057+BP1058+BP1059=2,Fixo/30*FR$4,IF(BN1056+BN1057+BN1058+BN1059+BP1056+BP1057+BP1058+BP1059&gt;2,Fixo/30*FR$4+(BN1056+BN1057+BN1058+BN1059+BP1056+BP1057+BP1058+BP1059-2)*Cadeirante/30*FR$4)))+(BM1056+BM1057+BM1058+BO1056+BO1057+BO1058)*Percapita/30*FR$4+(BM1059+BO1059)*Crechee/30*FR$4,IF(C1056=1,IF(BM1056+BM1057+BM1058+BN1056+BN1057+BN1058+BO1056+BO1057+BO1058+BP1056+BP1057+BP1058&lt;=15,(BM1056+BM1057+BM1058+BO1056+BO1057+BO1058)*Percapita/30*FR$4,IF(BM1056+BM1057+BM1058+BN1056+BN1057+BN1058+BO1056+BO1057+BO1058+BP1056+BP1057+BP1058&gt;=16,Fixo/30*FR$4+(BM1056+BM1057+BM1058+BN1056+BN1057+BN1058+BO1056+BO1057+BO1058+BP1056+BP1057-16)*Percapita/30*FR$4))))))</f>
        <v>0</v>
      </c>
      <c r="FS1056" s="177">
        <f>IF(C1056=4,SUM(BQ1056+BQ1057+BQ1058+BS1056+BS1057+BS1058)*Percapita/30*FS$4+(BR1056+BR1057+BR1058+BT1056+BT1057+BT1058)*Cadeirante/30*FS$4,IF(C1056=3,IF(BQ1059+BS1059=10,Fixo/30*FS$4+(BQ1056+BQ1057+BQ1058+BS1056+BS1057+BS1058)*Percapita/30*FS$4+(BR1059+BT1059)*Cadeirante/30*FS$4,IF(BQ1059+BS1059&lt;=9,(BQ1059+BS1059)*Crechee/30*FS$4)+(BR1059+BT1059)*Cadeirante/30*FS$4+(BQ1056+BQ1057+BQ1058+BS1056+BS1057+BS1058)*Percapita/30*FS$4)+IF(BQ1059+BS1059&gt;=11,Fixo/30*FS$4+(BQ1059+BS1059-10)*Crechee/30*FS$4,0),IF(C1056=2,IF(BR1056+BR1057+BR1058+BR1059+BT1056+BT1057+BT1058+BT1059=1,Cadeirante/30*FS$4,IF(BR1056+BR1057+BR1058+BR1059+BT1056+BT1057+BT1058+BT1059=2,Fixo/30*FS$4,IF(BR1056+BR1057+BR1058+BR1059+BT1056+BT1057+BT1058+BT1059&gt;2,Fixo/30*FS$4+(BR1056+BR1057+BR1058+BR1059+BT1056+BT1057+BT1058+BT1059-2)*Cadeirante/30*FS$4)))+(BQ1056+BQ1057+BQ1058+BS1056+BS1057+BS1058)*Percapita/30*FS$4+(BQ1059+BS1059)*Crechee/30*FS$4,IF(C1056=1,IF(BQ1056+BQ1057+BQ1058+BR1056+BR1057+BR1058+BS1056+BS1057+BS1058+BT1056+BT1057+BT1058&lt;=15,(BQ1056+BQ1057+BQ1058+BS1056+BS1057+BS1058)*Percapita/30*FS$4,IF(BQ1056+BQ1057+BQ1058+BR1056+BR1057+BR1058+BS1056+BS1057+BS1058+BT1056+BT1057+BT1058&gt;=16,Fixo/30*FS$4+(BQ1056+BQ1057+BQ1058+BR1056+BR1057+BR1058+BS1056+BS1057+BS1058+BT1056+BT1057-16)*Percapita/30*FS$4))))))</f>
        <v>0</v>
      </c>
      <c r="FT1056" s="177">
        <f>IF(C1056=4,SUM(BU1056+BU1057+BU1058+BW1056+BW1057+BW1058)*Percapita/30*FT$4+(BV1056+BV1057+BV1058+BX1056+BX1057+BX1058)*Cadeirante/30*FT$4,IF(C1056=3,IF(BU1059+BW1059=10,Fixo/30*FT$4+(BU1056+BU1057+BU1058+BW1056+BW1057+BW1058)*Percapita/30*FT$4+(BV1059+BX1059)*Cadeirante/30*FT$4,IF(BU1059+BW1059&lt;=9,(BU1059+BW1059)*Crechee/30*FT$4)+(BV1059+BX1059)*Cadeirante/30*FT$4+(BU1056+BU1057+BU1058+BW1056+BW1057+BW1058)*Percapita/30*FT$4)+IF(BU1059+BW1059&gt;=11,Fixo/30*FT$4+(BU1059+BW1059-10)*Crechee/30*FT$4,0),IF(C1056=2,IF(BV1056+BV1057+BV1058+BV1059+BX1056+BX1057+BX1058+BX1059=1,Cadeirante/30*FT$4,IF(BV1056+BV1057+BV1058+BV1059+BX1056+BX1057+BX1058+BX1059=2,Fixo/30*FT$4,IF(BV1056+BV1057+BV1058+BV1059+BX1056+BX1057+BX1058+BX1059&gt;2,Fixo/30*FT$4+(BV1056+BV1057+BV1058+BV1059+BX1056+BX1057+BX1058+BX1059-2)*Cadeirante/30*FT$4)))+(BU1056+BU1057+BU1058+BW1056+BW1057+BW1058)*Percapita/30*FT$4+(BU1059+BW1059)*Crechee/30*FT$4,IF(C1056=1,IF(BU1056+BU1057+BU1058+BV1056+BV1057+BV1058+BW1056+BW1057+BW1058+BX1056+BX1057+BX1058&lt;=15,(BU1056+BU1057+BU1058+BW1056+BW1057+BW1058)*Percapita/30*FT$4,IF(BU1056+BU1057+BU1058+BV1056+BV1057+BV1058+BW1056+BW1057+BW1058+BX1056+BX1057+BX1058&gt;=16,Fixo/30*FT$4+(BU1056+BU1057+BU1058+BV1056+BV1057+BV1058+BW1056+BW1057+BW1058+BX1056+BX1057-16)*Percapita/30*FT$4))))))</f>
        <v>0</v>
      </c>
      <c r="FU1056" s="177">
        <f>IF(C1056=4,SUM(BY1056+BY1057+BY1058+CA1056+CA1057+CA1058)*Percapita/30*FU$4+(BZ1056+BZ1057+BZ1058+CB1056+CB1057+CB1058)*Cadeirante/30*FU$4,IF(C1056=3,IF(BY1059+CA1059=10,Fixo/30*FU$4+(BY1056+BY1057+BY1058+CA1056+CA1057+CA1058)*Percapita/30*FU$4+(BZ1059+CB1059)*Cadeirante/30*FU$4,IF(BY1059+CA1059&lt;=9,(BY1059+CA1059)*Crechee/30*FU$4)+(BZ1059+CB1059)*Cadeirante/30*FU$4+(BY1056+BY1057+BY1058+CA1056+CA1057+CA1058)*Percapita/30*FU$4)+IF(BY1059+CA1059&gt;=11,Fixo/30*FU$4+(BY1059+CA1059-10)*Crechee/30*FU$4,0),IF(C1056=2,IF(BZ1056+BZ1057+BZ1058+BZ1059+CB1056+CB1057+CB1058+CB1059=1,Cadeirante/30*FU$4,IF(BZ1056+BZ1057+BZ1058+BZ1059+CB1056+CB1057+CB1058+CB1059=2,Fixo/30*FU$4,IF(BZ1056+BZ1057+BZ1058+BZ1059+CB1056+CB1057+CB1058+CB1059&gt;2,Fixo/30*FU$4+(BZ1056+BZ1057+BZ1058+BZ1059+CB1056+CB1057+CB1058+CB1059-2)*Cadeirante/30*FU$4)))+(BY1056+BY1057+BY1058+CA1056+CA1057+CA1058)*Percapita/30*FU$4+(BY1059+CA1059)*Crechee/30*FU$4,IF(C1056=1,IF(BY1056+BY1057+BY1058+BZ1056+BZ1057+BZ1058+CA1056+CA1057+CA1058+CB1056+CB1057+CB1058&lt;=15,(BY1056+BY1057+BY1058+CA1056+CA1057+CA1058)*Percapita/30*FU$4,IF(BY1056+BY1057+BY1058+BZ1056+BZ1057+BZ1058+CA1056+CA1057+CA1058+CB1056+CB1057+CB1058&gt;=16,Fixo/30*FU$4+(BY1056+BY1057+BY1058+BZ1056+BZ1057+BZ1058+CA1056+CA1057+CA1058+CB1056+CB1057-16)*Percapita/30*FU$4))))))</f>
        <v>0</v>
      </c>
      <c r="FV1056" s="177">
        <f>IF(C1056=4,SUM(CC1056+CC1057+CC1058+CE1056+CE1057+CE1058)*Percapita/30*FV$4+(CD1056+CD1057+CD1058+CF1056+CF1057+CF1058)*Cadeirante/30*FV$4,IF(C1056=3,IF(CC1059+CE1059=10,Fixo/30*FV$4+(CC1056+CC1057+CC1058+CE1056+CE1057+CE1058)*Percapita/30*FV$4+(CD1059+CF1059)*Cadeirante/30*FV$4,IF(CC1059+CE1059&lt;=9,(CC1059+CE1059)*Crechee/30*FV$4)+(CD1059+CF1059)*Cadeirante/30*FV$4+(CC1056+CC1057+CC1058+CE1056+CE1057+CE1058)*Percapita/30*FV$4)+IF(CC1059+CE1059&gt;=11,Fixo/30*FV$4+(CC1059+CE1059-10)*Crechee/30*FV$4,0),IF(C1056=2,IF(CD1056+CD1057+CD1058+CD1059+CF1056+CF1057+CF1058+CF1059=1,Cadeirante/30*FV$4,IF(CD1056+CD1057+CD1058+CD1059+CF1056+CF1057+CF1058+CF1059=2,Fixo/30*FV$4,IF(CD1056+CD1057+CD1058+CD1059+CF1056+CF1057+CF1058+CF1059&gt;2,Fixo/30*FV$4+(CD1056+CD1057+CD1058+CD1059+CF1056+CF1057+CF1058+CF1059-2)*Cadeirante/30*FV$4)))+(CC1056+CC1057+CC1058+CE1056+CE1057+CE1058)*Percapita/30*FV$4+(CC1059+CE1059)*Crechee/30*FV$4,IF(C1056=1,IF(CC1056+CC1057+CC1058+CD1056+CD1057+CD1058+CE1056+CE1057+CE1058+CF1056+CF1057+CF1058&lt;=15,(CC1056+CC1057+CC1058+CE1056+CE1057+CE1058)*Percapita/30*FV$4,IF(CC1056+CC1057+CC1058+CD1056+CD1057+CD1058+CE1056+CE1057+CE1058+CF1056+CF1057+CF1058&gt;=16,Fixo/30*FV$4+(CC1056+CC1057+CC1058+CD1056+CD1057+CD1058+CE1056+CE1057+CE1058+CF1056+CF1057-16)*Percapita/30*FV$4))))))</f>
        <v>0</v>
      </c>
      <c r="FW1056" s="177">
        <f>IF(C1056=4,SUM(CG1056+CG1057+CG1058+CI1056+CI1057+CI1058)*Percapita/30*FW$4+(CH1056+CH1057+CH1058+CJ1056+CJ1057+CJ1058)*Cadeirante/30*FW$4,IF(C1056=3,IF(CG1059+CI1059=10,Fixo/30*FW$4+(CG1056+CG1057+CG1058+CI1056+CI1057+CI1058)*Percapita/30*FW$4+(CH1059+CJ1059)*Cadeirante/30*FW$4,IF(CG1059+CI1059&lt;=9,(CG1059+CI1059)*Crechee/30*FW$4)+(CH1059+CJ1059)*Cadeirante/30*FW$4+(CG1056+CG1057+CG1058+CI1056+CI1057+CI1058)*Percapita/30*FW$4)+IF(CG1059+CI1059&gt;=11,Fixo/30*FW$4+(CG1059+CI1059-10)*Crechee/30*FW$4,0),IF(C1056=2,IF(CH1056+CH1057+CH1058+CH1059+CJ1056+CJ1057+CJ1058+CJ1059=1,Cadeirante/30*FW$4,IF(CH1056+CH1057+CH1058+CH1059+CJ1056+CJ1057+CJ1058+CJ1059=2,Fixo/30*FW$4,IF(CH1056+CH1057+CH1058+CH1059+CJ1056+CJ1057+CJ1058+CJ1059&gt;2,Fixo/30*FW$4+(CH1056+CH1057+CH1058+CH1059+CJ1056+CJ1057+CJ1058+CJ1059-2)*Cadeirante/30*FW$4)))+(CG1056+CG1057+CG1058+CI1056+CI1057+CI1058)*Percapita/30*FW$4+(CG1059+CI1059)*Crechee/30*FW$4,IF(C1056=1,IF(CG1056+CG1057+CG1058+CH1056+CH1057+CH1058+CI1056+CI1057+CI1058+CJ1056+CJ1057+CJ1058&lt;=15,(CG1056+CG1057+CG1058+CI1056+CI1057+CI1058)*Percapita/30*FW$4,IF(CG1056+CG1057+CG1058+CH1056+CH1057+CH1058+CI1056+CI1057+CI1058+CJ1056+CJ1057+CJ1058&gt;=16,Fixo/30*FW$4+(CG1056+CG1057+CG1058+CH1056+CH1057+CH1058+CI1056+CI1057+CI1058+CJ1056+CJ1057-16)*Percapita/30*FW$4))))))</f>
        <v>0</v>
      </c>
      <c r="FX1056" s="177">
        <f>IF(C1056=4,SUM(CK1056+CK1057+CK1058+CM1056+CM1057+CM1058)*Percapita/30*FX$4+(CL1056+CL1057+CL1058+CN1056+CN1057+CN1058)*Cadeirante/30*FX$4,IF(C1056=3,IF(CK1059+CM1059=10,Fixo/30*FX$4+(CK1056+CK1057+CK1058+CM1056+CM1057+CM1058)*Percapita/30*FX$4+(CL1059+CN1059)*Cadeirante/30*FX$4,IF(CK1059+CM1059&lt;=9,(CK1059+CM1059)*Crechee/30*FX$4)+(CL1059+CN1059)*Cadeirante/30*FX$4+(CK1056+CK1057+CK1058+CM1056+CM1057+CM1058)*Percapita/30*FX$4)+IF(CK1059+CM1059&gt;=11,Fixo/30*FX$4+(CK1059+CM1059-10)*Crechee/30*FX$4,0),IF(C1056=2,IF(CL1056+CL1057+CL1058+CL1059+CN1056+CN1057+CN1058+CN1059=1,Cadeirante/30*FX$4,IF(CL1056+CL1057+CL1058+CL1059+CN1056+CN1057+CN1058+CN1059=2,Fixo/30*FX$4,IF(CL1056+CL1057+CL1058+CL1059+CN1056+CN1057+CN1058+CN1059&gt;2,Fixo/30*FX$4+(CL1056+CL1057+CL1058+CL1059+CN1056+CN1057+CN1058+CN1059-2)*Cadeirante/30*FX$4)))+(CK1056+CK1057+CK1058+CM1056+CM1057+CM1058)*Percapita/30*FX$4+(CK1059+CM1059)*Crechee/30*FX$4,IF(C1056=1,IF(CK1056+CK1057+CK1058+CL1056+CL1057+CL1058+CM1056+CM1057+CM1058+CN1056+CN1057+CN1058&lt;=15,(CK1056+CK1057+CK1058+CM1056+CM1057+CM1058)*Percapita/30*FX$4,IF(CK1056+CK1057+CK1058+CL1056+CL1057+CL1058+CM1056+CM1057+CM1058+CN1056+CN1057+CN1058&gt;=16,Fixo/30*FX$4+(CK1056+CK1057+CK1058+CL1056+CL1057+CL1058+CM1056+CM1057+CM1058+CN1056+CN1057-16)*Percapita/30*FX$4))))))</f>
        <v>0</v>
      </c>
      <c r="FY1056" s="177">
        <f>IF(C1056=4,SUM(CO1056+CO1057+CO1058+CQ1056+CQ1057+CQ1058)*Percapita/30*FY$4+(CP1056+CP1057+CP1058+CR1056+CR1057+CR1058)*Cadeirante/30*FY$4,IF(C1056=3,IF(CO1059+CQ1059=10,Fixo/30*FY$4+(CO1056+CO1057+CO1058+CQ1056+CQ1057+CQ1058)*Percapita/30*FY$4+(CP1059+CR1059)*Cadeirante/30*FY$4,IF(CO1059+CQ1059&lt;=9,(CO1059+CQ1059)*Crechee/30*FY$4)+(CP1059+CR1059)*Cadeirante/30*FY$4+(CO1056+CO1057+CO1058+CQ1056+CQ1057+CQ1058)*Percapita/30*FY$4)+IF(CO1059+CQ1059&gt;=11,Fixo/30*FY$4+(CO1059+CQ1059-10)*Crechee/30*FY$4,0),IF(C1056=2,IF(CP1056+CP1057+CP1058+CP1059+CR1056+CR1057+CR1058+CR1059=1,Cadeirante/30*FY$4,IF(CP1056+CP1057+CP1058+CP1059+CR1056+CR1057+CR1058+CR1059=2,Fixo/30*FY$4,IF(CP1056+CP1057+CP1058+CP1059+CR1056+CR1057+CR1058+CR1059&gt;2,Fixo/30*FY$4+(CP1056+CP1057+CP1058+CP1059+CR1056+CR1057+CR1058+CR1059-2)*Cadeirante/30*FY$4)))+(CO1056+CO1057+CO1058+CQ1056+CQ1057+CQ1058)*Percapita/30*FY$4+(CO1059+CQ1059)*Crechee/30*FY$4,IF(C1056=1,IF(CO1056+CO1057+CO1058+CP1056+CP1057+CP1058+CQ1056+CQ1057+CQ1058+CR1056+CR1057+CR1058&lt;=15,(CO1056+CO1057+CO1058+CQ1056+CQ1057+CQ1058)*Percapita/30*FY$4,IF(CO1056+CO1057+CO1058+CP1056+CP1057+CP1058+CQ1056+CQ1057+CQ1058+CR1056+CR1057+CR1058&gt;=16,Fixo/30*FY$4+(CO1056+CO1057+CO1058+CP1056+CP1057+CP1058+CQ1056+CQ1057+CQ1058+CR1056+CR1057-16)*Percapita/30*FY$4))))))</f>
        <v>0</v>
      </c>
      <c r="FZ1056" s="177">
        <f>IF(C1056=4,SUM(CS1056+CS1057+CS1058+CU1056+CU1057+CU1058)*Percapita/30*FZ$4+(CT1056+CT1057+CT1058+CV1056+CV1057+CV1058)*Cadeirante/30*FZ$4,IF(C1056=3,IF(CS1059+CU1059=10,Fixo/30*FZ$4+(CS1056+CS1057+CS1058+CU1056+CU1057+CU1058)*Percapita/30*FZ$4+(CT1059+CV1059)*Cadeirante/30*FZ$4,IF(CS1059+CU1059&lt;=9,(CS1059+CU1059)*Crechee/30*FZ$4)+(CT1059+CV1059)*Cadeirante/30*FZ$4+(CS1056+CS1057+CS1058+CU1056+CU1057+CU1058)*Percapita/30*FZ$4)+IF(CS1059+CU1059&gt;=11,Fixo/30*FZ$4+(CS1059+CU1059-10)*Crechee/30*FZ$4,0),IF(C1056=2,IF(CT1056+CT1057+CT1058+CT1059+CV1056+CV1057+CV1058+CV1059=1,Cadeirante/30*FZ$4,IF(CT1056+CT1057+CT1058+CT1059+CV1056+CV1057+CV1058+CV1059=2,Fixo/30*FZ$4,IF(CT1056+CT1057+CT1058+CT1059+CV1056+CV1057+CV1058+CV1059&gt;2,Fixo/30*FZ$4+(CT1056+CT1057+CT1058+CT1059+CV1056+CV1057+CV1058+CV1059-2)*Cadeirante/30*FZ$4)))+(CS1056+CS1057+CS1058+CU1056+CU1057+CU1058)*Percapita/30*FZ$4+(CS1059+CU1059)*Crechee/30*FZ$4,IF(C1056=1,IF(CS1056+CS1057+CS1058+CT1056+CT1057+CT1058+CU1056+CU1057+CU1058+CV1056+CV1057+CV1058&lt;=15,(CS1056+CS1057+CS1058+CU1056+CU1057+CU1058)*Percapita/30*FZ$4,IF(CS1056+CS1057+CS1058+CT1056+CT1057+CT1058+CU1056+CU1057+CU1058+CV1056+CV1057+CV1058&gt;=16,Fixo/30*FZ$4+(CS1056+CS1057+CS1058+CT1056+CT1057+CT1058+CU1056+CU1057+CU1058+CV1056+CV1057-16)*Percapita/30*FZ$4))))))</f>
        <v>0</v>
      </c>
      <c r="GA1056" s="177">
        <f>IF(C1056=4,SUM(CW1056+CW1057+CW1058+CY1056+CY1057+CY1058)*Percapita/30*GA$4+(CX1056+CX1057+CX1058+CZ1056+CZ1057+CZ1058)*Cadeirante/30*GA$4,IF(C1056=3,IF(CW1059+CY1059=10,Fixo/30*GA$4+(CW1056+CW1057+CW1058+CY1056+CY1057+CY1058)*Percapita/30*GA$4+(CX1059+CZ1059)*Cadeirante/30*GA$4,IF(CW1059+CY1059&lt;=9,(CW1059+CY1059)*Crechee/30*GA$4)+(CX1059+CZ1059)*Cadeirante/30*GA$4+(CW1056+CW1057+CW1058+CY1056+CY1057+CY1058)*Percapita/30*GA$4)+IF(CW1059+CY1059&gt;=11,Fixo/30*GA$4+(CW1059+CY1059-10)*Crechee/30*GA$4,0),IF(C1056=2,IF(CX1056+CX1057+CX1058+CX1059+CZ1056+CZ1057+CZ1058+CZ1059=1,Cadeirante/30*GA$4,IF(CX1056+CX1057+CX1058+CX1059+CZ1056+CZ1057+CZ1058+CZ1059=2,Fixo/30*GA$4,IF(CX1056+CX1057+CX1058+CX1059+CZ1056+CZ1057+CZ1058+CZ1059&gt;2,Fixo/30*GA$4+(CX1056+CX1057+CX1058+CX1059+CZ1056+CZ1057+CZ1058+CZ1059-2)*Cadeirante/30*GA$4)))+(CW1056+CW1057+CW1058+CY1056+CY1057+CY1058)*Percapita/30*GA$4+(CW1059+CY1059)*Crechee/30*GA$4,IF(C1056=1,IF(CW1056+CW1057+CW1058+CX1056+CX1057+CX1058+CY1056+CY1057+CY1058+CZ1056+CZ1057+CZ1058&lt;=15,(CW1056+CW1057+CW1058+CY1056+CY1057+CY1058)*Percapita/30*GA$4,IF(CW1056+CW1057+CW1058+CX1056+CX1057+CX1058+CY1056+CY1057+CY1058+CZ1056+CZ1057+CZ1058&gt;=16,Fixo/30*GA$4+(CW1056+CW1057+CW1058+CX1056+CX1057+CX1058+CY1056+CY1057+CY1058+CZ1056+CZ1057-16)*Percapita/30*GA$4))))))</f>
        <v>0</v>
      </c>
      <c r="GB1056" s="177">
        <f>IF(C1056=4,SUM(DA1056+DA1057+DA1058+DC1056+DC1057+DC1058)*Percapita/30*GB$4+(DB1056+DB1057+DB1058+DD1056+DD1057+DD1058)*Cadeirante/30*GB$4,IF(C1056=3,IF(DA1059+DC1059=10,Fixo/30*GB$4+(DA1056+DA1057+DA1058+DC1056+DC1057+DC1058)*Percapita/30*GB$4+(DB1059+DD1059)*Cadeirante/30*GB$4,IF(DA1059+DC1059&lt;=9,(DA1059+DC1059)*Crechee/30*GB$4)+(DB1059+DD1059)*Cadeirante/30*GB$4+(DA1056+DA1057+DA1058+DC1056+DC1057+DC1058)*Percapita/30*GB$4)+IF(DA1059+DC1059&gt;=11,Fixo/30*GB$4+(DA1059+DC1059-10)*Crechee/30*GB$4,0),IF(C1056=2,IF(DB1056+DB1057+DB1058+DB1059+DD1056+DD1057+DD1058+DD1059=1,Cadeirante/30*GB$4,IF(DB1056+DB1057+DB1058+DB1059+DD1056+DD1057+DD1058+DD1059=2,Fixo/30*GB$4,IF(DB1056+DB1057+DB1058+DB1059+DD1056+DD1057+DD1058+DD1059&gt;2,Fixo/30*GB$4+(DB1056+DB1057+DB1058+DB1059+DD1056+DD1057+DD1058+DD1059-2)*Cadeirante/30*GB$4)))+(DA1056+DA1057+DA1058+DC1056+DC1057+DC1058)*Percapita/30*GB$4+(DA1059+DC1059)*Crechee/30*GB$4,IF(C1056=1,IF(DA1056+DA1057+DA1058+DB1056+DB1057+DB1058+DC1056+DC1057+DC1058+DD1056+DD1057+DD1058&lt;=15,(DA1056+DA1057+DA1058+DC1056+DC1057+DC1058)*Percapita/30*GB$4,IF(DA1056+DA1057+DA1058+DB1056+DB1057+DB1058+DC1056+DC1057+DC1058+DD1056+DD1057+DD1058&gt;=16,Fixo/30*GB$4+(DA1056+DA1057+DA1058+DB1056+DB1057+DB1058+DC1056+DC1057+DC1058+DD1056+DD1057-16)*Percapita/30*GB$4))))))</f>
        <v>0</v>
      </c>
      <c r="GC1056" s="177">
        <f>IF(C1056=4,SUM(DE1056+DE1057+DE1058+DG1056+DG1057+DG1058)*Percapita/30*GC$4+(DF1056+DF1057+DF1058+DH1056+DH1057+DH1058)*Cadeirante/30*GC$4,IF(C1056=3,IF(DE1059+DG1059=10,Fixo/30*GC$4+(DE1056+DE1057+DE1058+DG1056+DG1057+DG1058)*Percapita/30*GC$4+(DF1059+DH1059)*Cadeirante/30*GC$4,IF(DE1059+DG1059&lt;=9,(DE1059+DG1059)*Crechee/30*GC$4)+(DF1059+DH1059)*Cadeirante/30*GC$4+(DE1056+DE1057+DE1058+DG1056+DG1057+DG1058)*Percapita/30*GC$4)+IF(DE1059+DG1059&gt;=11,Fixo/30*GC$4+(DE1059+DG1059-10)*Crechee/30*GC$4,0),IF(C1056=2,IF(DF1056+DF1057+DF1058+DF1059+DH1056+DH1057+DH1058+DH1059=1,Cadeirante/30*GC$4,IF(DF1056+DF1057+DF1058+DF1059+DH1056+DH1057+DH1058+DH1059=2,Fixo/30*GC$4,IF(DF1056+DF1057+DF1058+DF1059+DH1056+DH1057+DH1058+DH1059&gt;2,Fixo/30*GC$4+(DF1056+DF1057+DF1058+DF1059+DH1056+DH1057+DH1058+DH1059-2)*Cadeirante/30*GC$4)))+(DE1056+DE1057+DE1058+DG1056+DG1057+DG1058)*Percapita/30*GC$4+(DE1059+DG1059)*Crechee/30*GC$4,IF(C1056=1,IF(DE1056+DE1057+DE1058+DF1056+DF1057+DF1058+DG1056+DG1057+DG1058+DH1056+DH1057+DH1058&lt;=15,(DE1056+DE1057+DE1058+DG1056+DG1057+DG1058)*Percapita/30*GC$4,IF(DE1056+DE1057+DE1058+DF1056+DF1057+DF1058+DG1056+DG1057+DG1058+DH1056+DH1057+DH1058&gt;=16,Fixo/30*GC$4+(DE1056+DE1057+DE1058+DF1056+DF1057+DF1058+DG1056+DG1057+DG1058+DH1056+DH1057-16)*Percapita/30*GC$4))))))</f>
        <v>0</v>
      </c>
      <c r="GD1056" s="177">
        <f>IF(C1056=4,SUM(DI1056+DI1057+DI1058+DK1056+DK1057+DK1058)*Percapita/30*GD$4+(DJ1056+DJ1057+DJ1058+DL1056+DL1057+DL1058)*Cadeirante/30*GD$4,IF(C1056=3,IF(DI1059+DK1059=10,Fixo/30*GD$4+(DI1056+DI1057+DI1058+DK1056+DK1057+DK1058)*Percapita/30*GD$4+(DJ1059+DL1059)*Cadeirante/30*GD$4,IF(DI1059+DK1059&lt;=9,(DI1059+DK1059)*Crechee/30*GD$4)+(DJ1059+DL1059)*Cadeirante/30*GD$4+(DI1056+DI1057+DI1058+DK1056+DK1057+DK1058)*Percapita/30*GD$4)+IF(DI1059+DK1059&gt;=11,Fixo/30*GD$4+(DI1059+DK1059-10)*Crechee/30*GD$4,0),IF(C1056=2,IF(DJ1056+DJ1057+DJ1058+DJ1059+DL1056+DL1057+DL1058+DL1059=1,Cadeirante/30*GD$4,IF(DJ1056+DJ1057+DJ1058+DJ1059+DL1056+DL1057+DL1058+DL1059=2,Fixo/30*GD$4,IF(DJ1056+DJ1057+DJ1058+DJ1059+DL1056+DL1057+DL1058+DL1059&gt;2,Fixo/30*GD$4+(DJ1056+DJ1057+DJ1058+DJ1059+DL1056+DL1057+DL1058+DL1059-2)*Cadeirante/30*GD$4)))+(DI1056+DI1057+DI1058+DK1056+DK1057+DK1058)*Percapita/30*GD$4+(DI1059+DK1059)*Crechee/30*GD$4,IF(C1056=1,IF(DI1056+DI1057+DI1058+DJ1056+DJ1057+DJ1058+DK1056+DK1057+DK1058+DL1056+DL1057+DL1058&lt;=15,(DI1056+DI1057+DI1058+DK1056+DK1057+DK1058)*Percapita/30*GD$4,IF(DI1056+DI1057+DI1058+DJ1056+DJ1057+DJ1058+DK1056+DK1057+DK1058+DL1056+DL1057+DL1058&gt;=16,Fixo/30*GD$4+(DI1056+DI1057+DI1058+DJ1056+DJ1057+DJ1058+DK1056+DK1057+DK1058+DL1056+DL1057-16)*Percapita/30*GD$4))))))</f>
        <v>0</v>
      </c>
      <c r="GE1056" s="177">
        <f>IF(C1056=4,SUM(DM1056+DM1057+DM1058+DO1056+DO1057+DO1058)*Percapita/30*GE$4+(DN1056+DN1057+DN1058+DP1056+DP1057+DP1058)*Cadeirante/30*GE$4,IF(C1056=3,IF(DM1059+DO1059=10,Fixo/30*GE$4+(DM1056+DM1057+DM1058+DO1056+DO1057+DO1058)*Percapita/30*GE$4+(DN1059+DP1059)*Cadeirante/30*GE$4,IF(DM1059+DO1059&lt;=9,(DM1059+DO1059)*Crechee/30*GE$4)+(DN1059+DP1059)*Cadeirante/30*GE$4+(DM1056+DM1057+DM1058+DO1056+DO1057+DO1058)*Percapita/30*GE$4)+IF(DM1059+DO1059&gt;=11,Fixo/30*GE$4+(DM1059+DO1059-10)*Crechee/30*GE$4,0),IF(C1056=2,IF(DN1056+DN1057+DN1058+DN1059+DP1056+DP1057+DP1058+DP1059=1,Cadeirante/30*GE$4,IF(DN1056+DN1057+DN1058+DN1059+DP1056+DP1057+DP1058+DP1059=2,Fixo/30*GE$4,IF(DN1056+DN1057+DN1058+DN1059+DP1056+DP1057+DP1058+DP1059&gt;2,Fixo/30*GE$4+(DN1056+DN1057+DN1058+DN1059+DP1056+DP1057+DP1058+DP1059-2)*Cadeirante/30*GE$4)))+(DM1056+DM1057+DM1058+DO1056+DO1057+DO1058)*Percapita/30*GE$4+(DM1059+DO1059)*Crechee/30*GE$4,IF(C1056=1,IF(DM1056+DM1057+DM1058+DN1056+DN1057+DN1058+DO1056+DO1057+DO1058+DP1056+DP1057+DP1058&lt;=15,(DM1056+DM1057+DM1058+DO1056+DO1057+DO1058)*Percapita/30*GE$4,IF(DM1056+DM1057+DM1058+DN1056+DN1057+DN1058+DO1056+DO1057+DO1058+DP1056+DP1057+DP1058&gt;=16,Fixo/30*GE$4+(DM1056+DM1057+DM1058+DN1056+DN1057+DN1058+DO1056+DO1057+DO1058+DP1056+DP1057-16)*Percapita/30*GE$4))))))</f>
        <v>0</v>
      </c>
      <c r="GF1056" s="177">
        <f>IF(C1056=4,SUM(DQ1056+DQ1057+DQ1058+DS1056+DS1057+DS1058)*Percapita/30*GF$4+(DR1056+DR1057+DR1058+DT1056+DT1057+DT1058)*Cadeirante/30*GF$4,IF(C1056=3,IF(DQ1059+DS1059=10,Fixo/30*GF$4+(DQ1056+DQ1057+DQ1058+DS1056+DS1057+DS1058)*Percapita/30*GF$4+(DR1059+DT1059)*Cadeirante/30*GF$4,IF(DQ1059+DS1059&lt;=9,(DQ1059+DS1059)*Crechee/30*GF$4)+(DR1059+DT1059)*Cadeirante/30*GF$4+(DQ1056+DQ1057+DQ1058+DS1056+DS1057+DS1058)*Percapita/30*GF$4)+IF(DQ1059+DS1059&gt;=11,Fixo/30*GF$4+(DQ1059+DS1059-10)*Crechee/30*GF$4,0),IF(C1056=2,IF(DR1056+DR1057+DR1058+DR1059+DT1056+DT1057+DT1058+DT1059=1,Cadeirante/30*GF$4,IF(DR1056+DR1057+DR1058+DR1059+DT1056+DT1057+DT1058+DT1059=2,Fixo/30*GF$4,IF(DR1056+DR1057+DR1058+DR1059+DT1056+DT1057+DT1058+DT1059&gt;2,Fixo/30*GF$4+(DR1056+DR1057+DR1058+DR1059+DT1056+DT1057+DT1058+DT1059-2)*Cadeirante/30*GF$4)))+(DQ1056+DQ1057+DQ1058+DS1056+DS1057+DS1058)*Percapita/30*GF$4+(DQ1059+DS1059)*Crechee/30*GF$4,IF(C1056=1,IF(DQ1056+DQ1057+DQ1058+DR1056+DR1057+DR1058+DS1056+DS1057+DS1058+DT1056+DT1057+DT1058&lt;=15,(DQ1056+DQ1057+DQ1058+DS1056+DS1057+DS1058)*Percapita/30*GF$4,IF(DQ1056+DQ1057+DQ1058+DR1056+DR1057+DR1058+DS1056+DS1057+DS1058+DT1056+DT1057+DT1058&gt;=16,Fixo/30*GF$4+(DQ1056+DQ1057+DQ1058+DR1056+DR1057+DR1058+DS1056+DS1057+DS1058+DT1056+DT1057-16)*Percapita/30*GF$4))))))</f>
        <v>0</v>
      </c>
      <c r="GG1056" s="177">
        <f>IF(C1056=4,SUM(DU1056+DU1057+DU1058+DW1056+DW1057+DW1058)*Percapita/30*GG$4+(DV1056+DV1057+DV1058+DX1056+DX1057+DX1058)*Cadeirante/30*GG$4,IF(C1056=3,IF(DU1059+DW1059=10,Fixo/30*GG$4+(DU1056+DU1057+DU1058+DW1056+DW1057+DW1058)*Percapita/30*GG$4+(DV1059+DX1059)*Cadeirante/30*GG$4,IF(DU1059+DW1059&lt;=9,(DU1059+DW1059)*Crechee/30*GG$4)+(DV1059+DX1059)*Cadeirante/30*GG$4+(DU1056+DU1057+DU1058+DW1056+DW1057+DW1058)*Percapita/30*GG$4)+IF(DU1059+DW1059&gt;=11,Fixo/30*GG$4+(DU1059+DW1059-10)*Crechee/30*GG$4,0),IF(C1056=2,IF(DV1056+DV1057+DV1058+DV1059+DX1056+DX1057+DX1058+DX1059=1,Cadeirante/30*GG$4,IF(DV1056+DV1057+DV1058+DV1059+DX1056+DX1057+DX1058+DX1059=2,Fixo/30*GG$4,IF(DV1056+DV1057+DV1058+DV1059+DX1056+DX1057+DX1058+DX1059&gt;2,Fixo/30*GG$4+(DV1056+DV1057+DV1058+DV1059+DX1056+DX1057+DX1058+DX1059-2)*Cadeirante/30*GG$4)))+(DU1056+DU1057+DU1058+DW1056+DW1057+DW1058)*Percapita/30*GG$4+(DU1059+DW1059)*Crechee/30*GG$4,IF(C1056=1,IF(DU1056+DU1057+DU1058+DV1056+DV1057+DV1058+DW1056+DW1057+DW1058+DX1056+DX1057+DX1058&lt;=15,(DU1056+DU1057+DU1058+DW1056+DW1057+DW1058)*Percapita/30*GG$4,IF(DU1056+DU1057+DU1058+DV1056+DV1057+DV1058+DW1056+DW1057+DW1058+DX1056+DX1057+DX1058&gt;=16,Fixo/30*GG$4+(DU1056+DU1057+DU1058+DV1056+DV1057+DV1058+DW1056+DW1057+DW1058+DX1056+DX1057-16)*Percapita/30*GG$4))))))</f>
        <v>0</v>
      </c>
      <c r="GH1056" s="177">
        <f>IF(C1056=4,SUM(DY1056+DY1057+DY1058+EA1056+EA1057+EA1058)*Percapita/30*GH$4+(DZ1056+DZ1057+DZ1058+EB1056+EB1057+EB1058)*Cadeirante/30*GH$4,IF(C1056=3,IF(DY1059+EA1059=10,Fixo/30*GH$4+(DY1056+DY1057+DY1058+EA1056+EA1057+EA1058)*Percapita/30*GH$4+(DZ1059+EB1059)*Cadeirante/30*GH$4,IF(DY1059+EA1059&lt;=9,(DY1059+EA1059)*Crechee/30*GH$4)+(DZ1059+EB1059)*Cadeirante/30*GH$4+(DY1056+DY1057+DY1058+EA1056+EA1057+EA1058)*Percapita/30*GH$4)+IF(DY1059+EA1059&gt;=11,Fixo/30*GH$4+(DY1059+EA1059-10)*Crechee/30*GH$4,0),IF(C1056=2,IF(DZ1056+DZ1057+DZ1058+DZ1059+EB1056+EB1057+EB1058+EB1059=1,Cadeirante/30*GH$4,IF(DZ1056+DZ1057+DZ1058+DZ1059+EB1056+EB1057+EB1058+EB1059=2,Fixo/30*GH$4,IF(DZ1056+DZ1057+DZ1058+DZ1059+EB1056+EB1057+EB1058+EB1059&gt;2,Fixo/30*GH$4+(DZ1056+DZ1057+DZ1058+DZ1059+EB1056+EB1057+EB1058+EB1059-2)*Cadeirante/30*GH$4)))+(DY1056+DY1057+DY1058+EA1056+EA1057+EA1058)*Percapita/30*GH$4+(DY1059+EA1059)*Crechee/30*GH$4,IF(C1056=1,IF(DY1056+DY1057+DY1058+DZ1056+DZ1057+DZ1058+EA1056+EA1057+EA1058+EB1056+EB1057+EB1058&lt;=15,(DY1056+DY1057+DY1058+EA1056+EA1057+EA1058)*Percapita/30*GH$4,IF(DY1056+DY1057+DY1058+DZ1056+DZ1057+DZ1058+EA1056+EA1057+EA1058+EB1056+EB1057+EB1058&gt;=16,Fixo/30*GH$4+(DY1056+DY1057+DY1058+DZ1056+DZ1057+DZ1058+EA1056+EA1057+EA1058+EB1056+EB1057-16)*Percapita/30*GH$4))))))</f>
        <v>-25.682000000000002</v>
      </c>
      <c r="GI1056" s="177">
        <f>IF(C1056=4,SUM(EC1056+EC1057+EC1058+EE1056+EE1057+EE1058)*Percapita/30*GI$4+(ED1056+ED1057+ED1058+EF1056+EF1057+EF1058)*Cadeirante/30*GI$4,IF(C1056=3,IF(EC1059+EE1059=10,Fixo/30*GI$4+(EC1056+EC1057+EC1058+EE1056+EE1057+EE1058)*Percapita/30*GI$4+(ED1059+EF1059)*Cadeirante/30*GI$4,IF(EC1059+EE1059&lt;=9,(EC1059+EE1059)*Crechee/30*GI$4)+(ED1059+EF1059)*Cadeirante/30*GI$4+(EC1056+EC1057+EC1058+EE1056+EE1057+EE1058)*Percapita/30*GI$4)+IF(EC1059+EE1059&gt;=11,Fixo/30*GI$4+(EC1059+EE1059-10)*Crechee/30*GI$4,0),IF(C1056=2,IF(ED1056+ED1057+ED1058+ED1059+EF1056+EF1057+EF1058+EF1059=1,Cadeirante/30*GI$4,IF(ED1056+ED1057+ED1058+ED1059+EF1056+EF1057+EF1058+EF1059=2,Fixo/30*GI$4,IF(ED1056+ED1057+ED1058+ED1059+EF1056+EF1057+EF1058+EF1059&gt;2,Fixo/30*GI$4+(ED1056+ED1057+ED1058+ED1059+EF1056+EF1057+EF1058+EF1059-2)*Cadeirante/30*GI$4)))+(EC1056+EC1057+EC1058+EE1056+EE1057+EE1058)*Percapita/30*GI$4+(EC1059+EE1059)*Crechee/30*GI$4,IF(C1056=1,IF(EC1056+EC1057+EC1058+ED1056+ED1057+ED1058+EE1056+EE1057+EE1058+EF1056+EF1057+EF1058&lt;=15,(EC1056+EC1057+EC1058+EE1056+EE1057+EE1058)*Percapita/30*GI$4,IF(EC1056+EC1057+EC1058+ED1056+ED1057+ED1058+EE1056+EE1057+EE1058+EF1056+EF1057+EF1058&gt;=16,Fixo/30*GI$4+(EC1056+EC1057+EC1058+ED1056+ED1057+ED1058+EE1056+EE1057+EE1058+EF1056+EF1057-16)*Percapita/30*GI$4))))))</f>
        <v>0</v>
      </c>
      <c r="GJ1056" s="177">
        <f>IF(C1056=4,SUM(EG1056+EG1057+EG1058+EI1056+EI1057+EI1058)*Percapita/30*GJ$4+(EH1056+EH1057+EH1058+EJ1056+EJ1057+EJ1058)*Cadeirante/30*GJ$4,IF(C1056=3,IF(EG1059+EI1059=10,Fixo/30*GJ$4+(EG1056+EG1057+EG1058+EI1056+EI1057+EI1058)*Percapita/30*GJ$4+(EH1059+EJ1059)*Cadeirante/30*GJ$4,IF(EG1059+EI1059&lt;=9,(EG1059+EI1059)*Crechee/30*GJ$4)+(EH1059+EJ1059)*Cadeirante/30*GJ$4+(EG1056+EG1057+EG1058+EI1056+EI1057+EI1058)*Percapita/30*GJ$4)+IF(EG1059+EI1059&gt;=11,Fixo/30*GJ$4+(EG1059+EI1059-10)*Crechee/30*GJ$4,0),IF(C1056=2,IF(EH1056+EH1057+EH1058+EH1059+EJ1056+EJ1057+EJ1058+EJ1059=1,Cadeirante/30*GJ$4,IF(EH1056+EH1057+EH1058+EH1059+EJ1056+EJ1057+EJ1058+EJ1059=2,Fixo/30*GJ$4,IF(EH1056+EH1057+EH1058+EH1059+EJ1056+EJ1057+EJ1058+EJ1059&gt;2,Fixo/30*GJ$4+(EH1056+EH1057+EH1058+EH1059+EJ1056+EJ1057+EJ1058+EJ1059-2)*Cadeirante/30*GJ$4)))+(EG1056+EG1057+EG1058+EI1056+EI1057+EI1058)*Percapita/30*GJ$4+(EG1059+EI1059)*Crechee/30*GJ$4,IF(C1056=1,IF(EG1056+EG1057+EG1058+EH1056+EH1057+EH1058+EI1056+EI1057+EI1058+EJ1056+EJ1057+EJ1058&lt;=15,(EG1056+EG1057+EG1058+EI1056+EI1057+EI1058)*Percapita/30*GJ$4,IF(EG1056+EG1057+EG1058+EH1056+EH1057+EH1058+EI1056+EI1057+EI1058+EJ1056+EJ1057+EJ1058&gt;=16,Fixo/30*GJ$4+(EG1056+EG1057+EG1058+EH1056+EH1057+EH1058+EI1056+EI1057+EI1058+EJ1056+EJ1057-16)*Percapita/30*GJ$4))))))</f>
        <v>0</v>
      </c>
      <c r="GK1056" s="178"/>
      <c r="GL1056" s="103">
        <f t="shared" si="1182"/>
        <v>0</v>
      </c>
      <c r="GM1056" s="124"/>
      <c r="GN1056" s="104">
        <f>SUMIF(V1056:V1059,"&lt;0")*Cadeirante/30*GN$4+SUMIF(X1056:X1059,"&lt;0")*Cadeirante/30*GN$4</f>
        <v>0</v>
      </c>
      <c r="GO1056" s="104">
        <f>SUMIF(Z1056:Z1059,"&lt;0")*Cadeirante/30*GO$4+SUMIF(AB1056:AB1059,"&lt;0")*Cadeirante/30*GO$4</f>
        <v>0</v>
      </c>
      <c r="GP1056" s="104">
        <f>SUMIF(AD1056:AD1059,"&lt;0")*Cadeirante/30*GP$4+SUMIF(AF1056:AF1059,"&lt;0")*Cadeirante/30*GP$4</f>
        <v>0</v>
      </c>
      <c r="GQ1056" s="104">
        <f>SUMIF(AH1056:AH1059,"&lt;0")*Cadeirante/30*GQ$4+SUMIF(AJ1056:AJ1059,"&lt;0")*Cadeirante/30*GQ$4</f>
        <v>0</v>
      </c>
      <c r="GR1056" s="104">
        <f>SUMIF(AL1056:AL1059,"&lt;0")*Cadeirante/30*GR$4+SUMIF(AN1056:AN1059,"&lt;0")*Cadeirante/30*GR$4</f>
        <v>0</v>
      </c>
      <c r="GS1056" s="104">
        <f>SUMIF(AP1056:AP1059,"&lt;0")*Cadeirante/30*GS$4+SUMIF(AR1056:AR1059,"&lt;0")*Cadeirante/30*GS$4</f>
        <v>0</v>
      </c>
      <c r="GT1056" s="104">
        <f>SUMIF(AT1056:AT1059,"&lt;0")*Cadeirante/30*GT$4+SUMIF(AV1056:AV1059,"&lt;0")*Cadeirante/30*GT$4</f>
        <v>0</v>
      </c>
      <c r="GU1056" s="104">
        <f>SUMIF(AX1056:AX1059,"&lt;0")*Cadeirante/30*GU$4+SUMIF(AZ1056:AZ1059,"&lt;0")*Cadeirante/30*GU$4</f>
        <v>0</v>
      </c>
      <c r="GV1056" s="104">
        <f>SUMIF(BB1056:BB1059,"&lt;0")*Cadeirante/30*GV$4+SUMIF(BD1056:BD1059,"&lt;0")*Cadeirante/30*GV$4</f>
        <v>0</v>
      </c>
      <c r="GW1056" s="104">
        <f>SUMIF(BF1056:BF1059,"&lt;0")*Cadeirante/30*GW$4+SUMIF(BH1056:BH1059,"&lt;0")*Cadeirante/30*GW$4</f>
        <v>0</v>
      </c>
      <c r="GX1056" s="104">
        <f>SUMIF(BJ1056:BJ1059,"&lt;0")*Cadeirante/30*GX$4+SUMIF(BL1056:BL1059,"&lt;0")*Cadeirante/30*GX$4</f>
        <v>0</v>
      </c>
      <c r="GY1056" s="104">
        <f>SUMIF(BN1056:BN1059,"&lt;0")*Cadeirante/30*GY$4+SUMIF(BP1056:BP1059,"&lt;0")*Cadeirante/30*GY$4</f>
        <v>0</v>
      </c>
      <c r="GZ1056" s="104">
        <f>SUMIF(BR1056:BR1059,"&lt;0")*Cadeirante/30*GZ$4+SUMIF(BT1056:BT1059,"&lt;0")*Cadeirante/30*GZ$4</f>
        <v>0</v>
      </c>
      <c r="HA1056" s="104">
        <f>SUMIF(BV1056:BV1059,"&lt;0")*Cadeirante/30*HA$4+SUMIF(BX1056:BX1059,"&lt;0")*Cadeirante/30*HA$4</f>
        <v>0</v>
      </c>
      <c r="HB1056" s="104">
        <f>SUMIF(BZ1056:BZ1059,"&lt;0")*Cadeirante/30*HB$4+SUMIF(CB1056:CB1059,"&lt;0")*Cadeirante/30*HB$4</f>
        <v>0</v>
      </c>
      <c r="HC1056" s="104">
        <f>SUMIF(CD1056:CD1059,"&lt;0")*Cadeirante/30*HC$4+SUMIF(CF1056:CF1059,"&lt;0")*Cadeirante/30*HC$4</f>
        <v>0</v>
      </c>
      <c r="HD1056" s="104">
        <f>SUMIF(CH1056:CH1059,"&lt;0")*Cadeirante/30*HD$4+SUMIF(CJ1056:CJ1059,"&lt;0")*Cadeirante/30*HD$4</f>
        <v>0</v>
      </c>
      <c r="HE1056" s="104">
        <f>SUMIF(CL1056:CL1059,"&lt;0")*Cadeirante/30*HE$4+SUMIF(CN1056:CN1059,"&lt;0")*Cadeirante/30*HE$4</f>
        <v>0</v>
      </c>
      <c r="HF1056" s="104">
        <f>SUMIF(CP1056:CP1059,"&lt;0")*Cadeirante/30*HF$4+SUMIF(CR1056:CR1059,"&lt;0")*Cadeirante/30*HF$4</f>
        <v>0</v>
      </c>
      <c r="HG1056" s="104">
        <f>SUMIF(CT1056:CT1059,"&lt;0")*Cadeirante/30*HG$4+SUMIF(CV1056:CV1059,"&lt;0")*Cadeirante/30*HG$4</f>
        <v>0</v>
      </c>
      <c r="HH1056" s="104">
        <f>SUMIF(CX1056:CX1059,"&lt;0")*Cadeirante/30*HH$4+SUMIF(CZ1056:CZ1059,"&lt;0")*Cadeirante/30*HH$4</f>
        <v>0</v>
      </c>
      <c r="HI1056" s="104">
        <f>SUMIF(DB1056:DB1059,"&lt;0")*Cadeirante/30*HI$4+SUMIF(DD1056:DD1059,"&lt;0")*Cadeirante/30*HI$4</f>
        <v>0</v>
      </c>
      <c r="HJ1056" s="104">
        <f>SUMIF(DF1056:DF1059,"&lt;0")*Cadeirante/30*HJ$4+SUMIF(DH1056:DH1059,"&lt;0")*Cadeirante/30*HJ$4</f>
        <v>0</v>
      </c>
      <c r="HK1056" s="104">
        <f>SUMIF(DJ1056:DJ1059,"&lt;0")*Cadeirante/30*HK$4+SUMIF(DL1056:DL1059,"&lt;0")*Cadeirante/30*HK$4</f>
        <v>0</v>
      </c>
      <c r="HL1056" s="104">
        <f>SUMIF(DN1056:DN1059,"&lt;0")*Cadeirante/30*HL$4+SUMIF(DP1056:DP1059,"&lt;0")*Cadeirante/30*HL$4</f>
        <v>0</v>
      </c>
      <c r="HM1056" s="104">
        <f>SUMIF(DR1056:DR1059,"&lt;0")*Cadeirante/30*HM$4+SUMIF(DT1056:DT1059,"&lt;0")*Cadeirante/30*HM$4</f>
        <v>0</v>
      </c>
      <c r="HN1056" s="104">
        <f>SUMIF(DV1056:DV1059,"&lt;0")*Cadeirante/30*HN$4+SUMIF(DX1056:DX1059,"&lt;0")*Cadeirante/30*HN$4</f>
        <v>0</v>
      </c>
      <c r="HO1056" s="104">
        <f>SUMIF(DZ1056:DZ1059,"&lt;0")*Cadeirante/30*HO$4+SUMIF(EB1056:EB1059,"&lt;0")*Cadeirante/30*HO$4</f>
        <v>0</v>
      </c>
      <c r="HP1056" s="104">
        <f>SUMIF(ED1056:ED1059,"&lt;0")*Cadeirante/30*HP$4+SUMIF(EF1056:EF1059,"&lt;0")*Cadeirante/30*HP$4</f>
        <v>0</v>
      </c>
      <c r="HQ1056" s="64"/>
      <c r="HR1056" s="64"/>
      <c r="HS1056" s="64"/>
      <c r="HT1056" s="64"/>
      <c r="HU1056" s="64"/>
      <c r="HV1056" s="64"/>
      <c r="HW1056" s="176">
        <v>17629.309999999998</v>
      </c>
      <c r="HX1056" s="64"/>
      <c r="HY1056" s="280">
        <f>IF(ISTEXT(EM1056), VALUE(EM1056), EM1056)</f>
        <v>0</v>
      </c>
      <c r="HZ1056" s="280">
        <f>IF(ISTEXT(EN1056), VALUE(EN1056), EN1056)</f>
        <v>0</v>
      </c>
      <c r="IA1056" s="280">
        <f>IF(ISTEXT(EO1056), VALUE(EO1056), EO1056)</f>
        <v>0</v>
      </c>
      <c r="IB1056" s="64" t="b">
        <f>HW1056=FE1056</f>
        <v>0</v>
      </c>
      <c r="IC1056" s="64"/>
    </row>
    <row r="1057" spans="1:237" s="106" customFormat="1" ht="22.5" customHeight="1" x14ac:dyDescent="0.25">
      <c r="A1057" s="368" t="s">
        <v>4122</v>
      </c>
      <c r="B1057" s="369" t="s">
        <v>4123</v>
      </c>
      <c r="C1057" s="370" t="s">
        <v>3229</v>
      </c>
      <c r="D1057" s="371" t="s">
        <v>4124</v>
      </c>
      <c r="E1057" s="371" t="s">
        <v>4125</v>
      </c>
      <c r="F1057" s="372" t="s">
        <v>3222</v>
      </c>
      <c r="G1057" s="372" t="s">
        <v>3223</v>
      </c>
      <c r="H1057" s="373" t="s">
        <v>265</v>
      </c>
      <c r="I1057" s="374" t="s">
        <v>4126</v>
      </c>
      <c r="J1057" s="421" t="s">
        <v>3227</v>
      </c>
      <c r="K1057" s="421" t="s">
        <v>3230</v>
      </c>
      <c r="L1057" s="329">
        <f>CONTINUA!BV1057</f>
        <v>81</v>
      </c>
      <c r="M1057" s="329">
        <f>CONTINUA!BW1057</f>
        <v>0</v>
      </c>
      <c r="N1057" s="657"/>
      <c r="O1057" s="658" t="s">
        <v>4262</v>
      </c>
      <c r="P1057" s="659" t="s">
        <v>4259</v>
      </c>
      <c r="Q1057" s="400">
        <v>72</v>
      </c>
      <c r="R1057" s="401"/>
      <c r="S1057" s="400">
        <v>1</v>
      </c>
      <c r="T1057" s="401"/>
      <c r="U1057" s="400"/>
      <c r="V1057" s="401"/>
      <c r="W1057" s="400"/>
      <c r="X1057" s="401"/>
      <c r="Y1057" s="400"/>
      <c r="Z1057" s="401"/>
      <c r="AA1057" s="400"/>
      <c r="AB1057" s="401"/>
      <c r="AC1057" s="400"/>
      <c r="AD1057" s="401"/>
      <c r="AE1057" s="400"/>
      <c r="AF1057" s="401"/>
      <c r="AG1057" s="400"/>
      <c r="AH1057" s="401"/>
      <c r="AI1057" s="400"/>
      <c r="AJ1057" s="401"/>
      <c r="AK1057" s="400"/>
      <c r="AL1057" s="401"/>
      <c r="AM1057" s="400"/>
      <c r="AN1057" s="401"/>
      <c r="AO1057" s="400"/>
      <c r="AP1057" s="401"/>
      <c r="AQ1057" s="400"/>
      <c r="AR1057" s="401"/>
      <c r="AS1057" s="400"/>
      <c r="AT1057" s="401"/>
      <c r="AU1057" s="400"/>
      <c r="AV1057" s="401"/>
      <c r="AW1057" s="400"/>
      <c r="AX1057" s="401"/>
      <c r="AY1057" s="400"/>
      <c r="AZ1057" s="401"/>
      <c r="BA1057" s="400"/>
      <c r="BB1057" s="401"/>
      <c r="BC1057" s="400"/>
      <c r="BD1057" s="401"/>
      <c r="BE1057" s="400"/>
      <c r="BF1057" s="401"/>
      <c r="BG1057" s="400"/>
      <c r="BH1057" s="401"/>
      <c r="BI1057" s="400"/>
      <c r="BJ1057" s="401"/>
      <c r="BK1057" s="400"/>
      <c r="BL1057" s="401"/>
      <c r="BM1057" s="400"/>
      <c r="BN1057" s="401"/>
      <c r="BO1057" s="400"/>
      <c r="BP1057" s="401"/>
      <c r="BQ1057" s="400"/>
      <c r="BR1057" s="401"/>
      <c r="BS1057" s="400"/>
      <c r="BT1057" s="401"/>
      <c r="BU1057" s="400"/>
      <c r="BV1057" s="401"/>
      <c r="BW1057" s="400"/>
      <c r="BX1057" s="401"/>
      <c r="BY1057" s="400"/>
      <c r="BZ1057" s="401"/>
      <c r="CA1057" s="400"/>
      <c r="CB1057" s="401"/>
      <c r="CC1057" s="400"/>
      <c r="CD1057" s="401"/>
      <c r="CE1057" s="400"/>
      <c r="CF1057" s="401"/>
      <c r="CG1057" s="400"/>
      <c r="CH1057" s="401"/>
      <c r="CI1057" s="400"/>
      <c r="CJ1057" s="401"/>
      <c r="CK1057" s="400"/>
      <c r="CL1057" s="401"/>
      <c r="CM1057" s="400"/>
      <c r="CN1057" s="401"/>
      <c r="CO1057" s="400"/>
      <c r="CP1057" s="401"/>
      <c r="CQ1057" s="400"/>
      <c r="CR1057" s="401"/>
      <c r="CS1057" s="400"/>
      <c r="CT1057" s="401"/>
      <c r="CU1057" s="400"/>
      <c r="CV1057" s="401"/>
      <c r="CW1057" s="400"/>
      <c r="CX1057" s="401"/>
      <c r="CY1057" s="400"/>
      <c r="CZ1057" s="401"/>
      <c r="DA1057" s="400"/>
      <c r="DB1057" s="401"/>
      <c r="DC1057" s="400"/>
      <c r="DD1057" s="401"/>
      <c r="DE1057" s="400"/>
      <c r="DF1057" s="401"/>
      <c r="DG1057" s="400"/>
      <c r="DH1057" s="401"/>
      <c r="DI1057" s="400"/>
      <c r="DJ1057" s="401"/>
      <c r="DK1057" s="400"/>
      <c r="DL1057" s="401"/>
      <c r="DM1057" s="400"/>
      <c r="DN1057" s="401"/>
      <c r="DO1057" s="400"/>
      <c r="DP1057" s="401"/>
      <c r="DQ1057" s="400"/>
      <c r="DR1057" s="401"/>
      <c r="DS1057" s="400"/>
      <c r="DT1057" s="401"/>
      <c r="DU1057" s="400"/>
      <c r="DV1057" s="401"/>
      <c r="DW1057" s="400"/>
      <c r="DX1057" s="401"/>
      <c r="DY1057" s="400">
        <v>-1</v>
      </c>
      <c r="DZ1057" s="401"/>
      <c r="EA1057" s="400"/>
      <c r="EB1057" s="401"/>
      <c r="EC1057" s="400"/>
      <c r="ED1057" s="401"/>
      <c r="EE1057" s="400"/>
      <c r="EF1057" s="401"/>
      <c r="EG1057" s="400"/>
      <c r="EH1057" s="401"/>
      <c r="EI1057" s="400"/>
      <c r="EJ1057" s="447"/>
      <c r="EK1057" s="511"/>
      <c r="EL1057" s="514"/>
      <c r="EM1057" s="448"/>
      <c r="EN1057" s="344"/>
      <c r="EO1057" s="345"/>
      <c r="EP1057" s="171">
        <f t="shared" si="1175"/>
        <v>72</v>
      </c>
      <c r="EQ1057" s="171">
        <f t="shared" si="1176"/>
        <v>-1</v>
      </c>
      <c r="ER1057" s="171">
        <f t="shared" si="1177"/>
        <v>1</v>
      </c>
      <c r="ES1057" s="171">
        <f t="shared" si="1178"/>
        <v>0</v>
      </c>
      <c r="ET1057" s="171">
        <f t="shared" si="1179"/>
        <v>0</v>
      </c>
      <c r="EU1057" s="171">
        <f t="shared" si="1180"/>
        <v>0</v>
      </c>
      <c r="EV1057" s="172">
        <f t="shared" si="1181"/>
        <v>72</v>
      </c>
      <c r="EW1057" s="173"/>
      <c r="EX1057" s="248">
        <f t="shared" si="1203"/>
        <v>0</v>
      </c>
      <c r="EY1057" s="174">
        <f>(L1057*regular)+(M1057*Cadeirantee)</f>
        <v>780.84</v>
      </c>
      <c r="EZ1057" s="249">
        <f>SUMIF(FG1057:GJ1057,"&gt;0")</f>
        <v>0</v>
      </c>
      <c r="FA1057" s="249">
        <f>SUMIF(FG1057:GJ1057,"&lt;0")+SUMIF(GN1057:HP1057,"&lt;0")</f>
        <v>0</v>
      </c>
      <c r="FB1057" s="174">
        <v>0</v>
      </c>
      <c r="FC1057" s="126">
        <f>N1057*km*'VALORES TABELA'!$B$13</f>
        <v>0</v>
      </c>
      <c r="FD1057" s="250">
        <f t="shared" ref="FD1057:FD1060" si="1204">GL1057</f>
        <v>0</v>
      </c>
      <c r="FE1057" s="105"/>
      <c r="FF1057" s="119"/>
      <c r="FG1057" s="119"/>
      <c r="FH1057" s="119"/>
      <c r="FI1057" s="119"/>
      <c r="FJ1057" s="119"/>
      <c r="FK1057" s="119"/>
      <c r="FL1057" s="119"/>
      <c r="FM1057" s="119"/>
      <c r="FN1057" s="119"/>
      <c r="FO1057" s="119"/>
      <c r="FP1057" s="119"/>
      <c r="FQ1057" s="119"/>
      <c r="FR1057" s="119"/>
      <c r="FS1057" s="119"/>
      <c r="FT1057" s="119"/>
      <c r="FU1057" s="119"/>
      <c r="FV1057" s="119"/>
      <c r="FW1057" s="119"/>
      <c r="FX1057" s="119"/>
      <c r="FY1057" s="119"/>
      <c r="FZ1057" s="119"/>
      <c r="GA1057" s="119"/>
      <c r="GB1057" s="119"/>
      <c r="GC1057" s="119"/>
      <c r="GD1057" s="119"/>
      <c r="GE1057" s="119"/>
      <c r="GF1057" s="119"/>
      <c r="GG1057" s="119"/>
      <c r="GH1057" s="119"/>
      <c r="GI1057" s="119"/>
      <c r="GJ1057" s="119"/>
      <c r="GK1057" s="251"/>
      <c r="GL1057" s="103">
        <f t="shared" si="1182"/>
        <v>0</v>
      </c>
      <c r="GM1057" s="124"/>
      <c r="GN1057" s="104"/>
      <c r="GO1057" s="104"/>
      <c r="GP1057" s="104"/>
      <c r="GQ1057" s="104"/>
      <c r="GR1057" s="104"/>
      <c r="GS1057" s="104"/>
      <c r="GT1057" s="104"/>
      <c r="GU1057" s="104"/>
      <c r="GV1057" s="104"/>
      <c r="GW1057" s="104"/>
      <c r="GX1057" s="104"/>
      <c r="GY1057" s="104"/>
      <c r="GZ1057" s="104"/>
      <c r="HA1057" s="104"/>
      <c r="HB1057" s="104"/>
      <c r="HC1057" s="104"/>
      <c r="HD1057" s="104"/>
      <c r="HE1057" s="104"/>
      <c r="HF1057" s="104"/>
      <c r="HG1057" s="104"/>
      <c r="HH1057" s="104"/>
      <c r="HI1057" s="104"/>
      <c r="HJ1057" s="104"/>
      <c r="HK1057" s="104"/>
      <c r="HL1057" s="104"/>
      <c r="HM1057" s="104"/>
      <c r="HN1057" s="104"/>
      <c r="HO1057" s="104"/>
      <c r="HP1057" s="104"/>
      <c r="HQ1057" s="64"/>
      <c r="HR1057" s="64"/>
      <c r="HS1057" s="64"/>
      <c r="HT1057" s="64"/>
      <c r="HU1057" s="64"/>
      <c r="HV1057" s="64"/>
      <c r="HW1057" s="105"/>
      <c r="HX1057" s="64"/>
      <c r="HY1057" s="280">
        <f t="shared" ref="HY1057:HY1060" si="1205">IF(ISTEXT(EM1057), VALUE(EM1057), EM1057)</f>
        <v>0</v>
      </c>
      <c r="HZ1057" s="280">
        <f t="shared" ref="HZ1057:HZ1060" si="1206">IF(ISTEXT(EN1057), VALUE(EN1057), EN1057)</f>
        <v>0</v>
      </c>
      <c r="IA1057" s="280">
        <f t="shared" ref="IA1057:IA1060" si="1207">IF(ISTEXT(EO1057), VALUE(EO1057), EO1057)</f>
        <v>0</v>
      </c>
      <c r="IB1057" s="64"/>
      <c r="IC1057" s="64"/>
    </row>
    <row r="1058" spans="1:237" s="106" customFormat="1" ht="22.5" customHeight="1" x14ac:dyDescent="0.25">
      <c r="A1058" s="368" t="s">
        <v>4122</v>
      </c>
      <c r="B1058" s="369" t="s">
        <v>4123</v>
      </c>
      <c r="C1058" s="375" t="s">
        <v>3229</v>
      </c>
      <c r="D1058" s="371" t="s">
        <v>4124</v>
      </c>
      <c r="E1058" s="371" t="s">
        <v>4125</v>
      </c>
      <c r="F1058" s="376" t="s">
        <v>3222</v>
      </c>
      <c r="G1058" s="376" t="s">
        <v>3223</v>
      </c>
      <c r="H1058" s="373" t="s">
        <v>265</v>
      </c>
      <c r="I1058" s="374" t="s">
        <v>4126</v>
      </c>
      <c r="J1058" s="421" t="s">
        <v>3227</v>
      </c>
      <c r="K1058" s="422" t="s">
        <v>3231</v>
      </c>
      <c r="L1058" s="329">
        <f>CONTINUA!BV1058</f>
        <v>0</v>
      </c>
      <c r="M1058" s="329">
        <f>CONTINUA!BW1058</f>
        <v>0</v>
      </c>
      <c r="N1058" s="657"/>
      <c r="O1058" s="658" t="s">
        <v>4262</v>
      </c>
      <c r="P1058" s="659" t="s">
        <v>4259</v>
      </c>
      <c r="Q1058" s="400"/>
      <c r="R1058" s="401"/>
      <c r="S1058" s="400"/>
      <c r="T1058" s="401"/>
      <c r="U1058" s="400"/>
      <c r="V1058" s="401"/>
      <c r="W1058" s="400"/>
      <c r="X1058" s="401"/>
      <c r="Y1058" s="400"/>
      <c r="Z1058" s="401"/>
      <c r="AA1058" s="400"/>
      <c r="AB1058" s="401"/>
      <c r="AC1058" s="400"/>
      <c r="AD1058" s="401"/>
      <c r="AE1058" s="400"/>
      <c r="AF1058" s="401"/>
      <c r="AG1058" s="400"/>
      <c r="AH1058" s="401"/>
      <c r="AI1058" s="400"/>
      <c r="AJ1058" s="401"/>
      <c r="AK1058" s="400"/>
      <c r="AL1058" s="401"/>
      <c r="AM1058" s="400"/>
      <c r="AN1058" s="401"/>
      <c r="AO1058" s="400"/>
      <c r="AP1058" s="401"/>
      <c r="AQ1058" s="400"/>
      <c r="AR1058" s="401"/>
      <c r="AS1058" s="400"/>
      <c r="AT1058" s="401"/>
      <c r="AU1058" s="400"/>
      <c r="AV1058" s="401"/>
      <c r="AW1058" s="400"/>
      <c r="AX1058" s="401"/>
      <c r="AY1058" s="400"/>
      <c r="AZ1058" s="401"/>
      <c r="BA1058" s="400"/>
      <c r="BB1058" s="401"/>
      <c r="BC1058" s="400"/>
      <c r="BD1058" s="401"/>
      <c r="BE1058" s="400"/>
      <c r="BF1058" s="401"/>
      <c r="BG1058" s="400"/>
      <c r="BH1058" s="401"/>
      <c r="BI1058" s="400"/>
      <c r="BJ1058" s="401"/>
      <c r="BK1058" s="400"/>
      <c r="BL1058" s="401"/>
      <c r="BM1058" s="400"/>
      <c r="BN1058" s="401"/>
      <c r="BO1058" s="400"/>
      <c r="BP1058" s="401"/>
      <c r="BQ1058" s="400"/>
      <c r="BR1058" s="401"/>
      <c r="BS1058" s="400"/>
      <c r="BT1058" s="401"/>
      <c r="BU1058" s="400"/>
      <c r="BV1058" s="401"/>
      <c r="BW1058" s="400"/>
      <c r="BX1058" s="401"/>
      <c r="BY1058" s="400"/>
      <c r="BZ1058" s="401"/>
      <c r="CA1058" s="400"/>
      <c r="CB1058" s="401"/>
      <c r="CC1058" s="400"/>
      <c r="CD1058" s="401"/>
      <c r="CE1058" s="400"/>
      <c r="CF1058" s="401"/>
      <c r="CG1058" s="400"/>
      <c r="CH1058" s="401"/>
      <c r="CI1058" s="400"/>
      <c r="CJ1058" s="401"/>
      <c r="CK1058" s="400"/>
      <c r="CL1058" s="401"/>
      <c r="CM1058" s="400"/>
      <c r="CN1058" s="401"/>
      <c r="CO1058" s="400"/>
      <c r="CP1058" s="401"/>
      <c r="CQ1058" s="400"/>
      <c r="CR1058" s="401"/>
      <c r="CS1058" s="400"/>
      <c r="CT1058" s="401"/>
      <c r="CU1058" s="400"/>
      <c r="CV1058" s="401"/>
      <c r="CW1058" s="400"/>
      <c r="CX1058" s="401"/>
      <c r="CY1058" s="400"/>
      <c r="CZ1058" s="401"/>
      <c r="DA1058" s="400"/>
      <c r="DB1058" s="401"/>
      <c r="DC1058" s="400"/>
      <c r="DD1058" s="401"/>
      <c r="DE1058" s="400"/>
      <c r="DF1058" s="401"/>
      <c r="DG1058" s="400"/>
      <c r="DH1058" s="401"/>
      <c r="DI1058" s="400"/>
      <c r="DJ1058" s="401"/>
      <c r="DK1058" s="400"/>
      <c r="DL1058" s="401"/>
      <c r="DM1058" s="400"/>
      <c r="DN1058" s="401"/>
      <c r="DO1058" s="400"/>
      <c r="DP1058" s="401"/>
      <c r="DQ1058" s="400"/>
      <c r="DR1058" s="401"/>
      <c r="DS1058" s="400"/>
      <c r="DT1058" s="401"/>
      <c r="DU1058" s="400"/>
      <c r="DV1058" s="401"/>
      <c r="DW1058" s="400"/>
      <c r="DX1058" s="401"/>
      <c r="DY1058" s="400"/>
      <c r="DZ1058" s="401"/>
      <c r="EA1058" s="400"/>
      <c r="EB1058" s="401"/>
      <c r="EC1058" s="400"/>
      <c r="ED1058" s="401"/>
      <c r="EE1058" s="400"/>
      <c r="EF1058" s="401"/>
      <c r="EG1058" s="400"/>
      <c r="EH1058" s="401"/>
      <c r="EI1058" s="400"/>
      <c r="EJ1058" s="447"/>
      <c r="EK1058" s="511"/>
      <c r="EL1058" s="514"/>
      <c r="EM1058" s="448"/>
      <c r="EN1058" s="344"/>
      <c r="EO1058" s="345"/>
      <c r="EP1058" s="171">
        <f t="shared" si="1175"/>
        <v>0</v>
      </c>
      <c r="EQ1058" s="171">
        <f t="shared" si="1176"/>
        <v>0</v>
      </c>
      <c r="ER1058" s="171">
        <f t="shared" si="1177"/>
        <v>0</v>
      </c>
      <c r="ES1058" s="171">
        <f t="shared" si="1178"/>
        <v>0</v>
      </c>
      <c r="ET1058" s="171">
        <f t="shared" si="1179"/>
        <v>0</v>
      </c>
      <c r="EU1058" s="171">
        <f t="shared" si="1180"/>
        <v>0</v>
      </c>
      <c r="EV1058" s="172">
        <f t="shared" si="1181"/>
        <v>0</v>
      </c>
      <c r="EW1058" s="125"/>
      <c r="EX1058" s="248">
        <f t="shared" si="1203"/>
        <v>0</v>
      </c>
      <c r="EY1058" s="174">
        <f>(L1058*regular)+(M1058*Cadeirantee)</f>
        <v>0</v>
      </c>
      <c r="EZ1058" s="249">
        <f>SUMIF(FG1058:GJ1058,"&gt;0")</f>
        <v>0</v>
      </c>
      <c r="FA1058" s="249">
        <f>SUMIF(FG1058:GJ1058,"&lt;0")+SUMIF(GN1058:HP1058,"&lt;0")</f>
        <v>0</v>
      </c>
      <c r="FB1058" s="174">
        <v>0</v>
      </c>
      <c r="FC1058" s="126">
        <f>N1058*km*'VALORES TABELA'!$B$13</f>
        <v>0</v>
      </c>
      <c r="FD1058" s="250">
        <f t="shared" si="1204"/>
        <v>0</v>
      </c>
      <c r="FE1058" s="105"/>
      <c r="FF1058" s="108"/>
      <c r="FG1058" s="108"/>
      <c r="FH1058" s="108"/>
      <c r="FI1058" s="108"/>
      <c r="FJ1058" s="108"/>
      <c r="FK1058" s="108"/>
      <c r="FL1058" s="108"/>
      <c r="FM1058" s="108"/>
      <c r="FN1058" s="108"/>
      <c r="FO1058" s="108"/>
      <c r="FP1058" s="108"/>
      <c r="FQ1058" s="108"/>
      <c r="FR1058" s="108"/>
      <c r="FS1058" s="108"/>
      <c r="FT1058" s="108"/>
      <c r="FU1058" s="108"/>
      <c r="FV1058" s="108"/>
      <c r="FW1058" s="108"/>
      <c r="FX1058" s="108"/>
      <c r="FY1058" s="108"/>
      <c r="FZ1058" s="108"/>
      <c r="GA1058" s="108"/>
      <c r="GB1058" s="108"/>
      <c r="GC1058" s="108"/>
      <c r="GD1058" s="108"/>
      <c r="GE1058" s="108"/>
      <c r="GF1058" s="108"/>
      <c r="GG1058" s="108"/>
      <c r="GH1058" s="108"/>
      <c r="GI1058" s="108"/>
      <c r="GJ1058" s="108"/>
      <c r="GK1058" s="251"/>
      <c r="GL1058" s="103">
        <f t="shared" si="1182"/>
        <v>0</v>
      </c>
      <c r="GM1058" s="124"/>
      <c r="GN1058" s="104"/>
      <c r="GO1058" s="104"/>
      <c r="GP1058" s="104"/>
      <c r="GQ1058" s="104"/>
      <c r="GR1058" s="104"/>
      <c r="GS1058" s="104"/>
      <c r="GT1058" s="104"/>
      <c r="GU1058" s="104"/>
      <c r="GV1058" s="104"/>
      <c r="GW1058" s="104"/>
      <c r="GX1058" s="104"/>
      <c r="GY1058" s="104"/>
      <c r="GZ1058" s="104"/>
      <c r="HA1058" s="104"/>
      <c r="HB1058" s="104"/>
      <c r="HC1058" s="104"/>
      <c r="HD1058" s="104"/>
      <c r="HE1058" s="104"/>
      <c r="HF1058" s="104"/>
      <c r="HG1058" s="104"/>
      <c r="HH1058" s="104"/>
      <c r="HI1058" s="104"/>
      <c r="HJ1058" s="104"/>
      <c r="HK1058" s="104"/>
      <c r="HL1058" s="104"/>
      <c r="HM1058" s="104"/>
      <c r="HN1058" s="104"/>
      <c r="HO1058" s="104"/>
      <c r="HP1058" s="104"/>
      <c r="HQ1058" s="64"/>
      <c r="HR1058" s="64"/>
      <c r="HS1058" s="64"/>
      <c r="HT1058" s="64"/>
      <c r="HU1058" s="64"/>
      <c r="HV1058" s="64"/>
      <c r="HW1058" s="105"/>
      <c r="HX1058" s="64"/>
      <c r="HY1058" s="280">
        <f t="shared" si="1205"/>
        <v>0</v>
      </c>
      <c r="HZ1058" s="280">
        <f t="shared" si="1206"/>
        <v>0</v>
      </c>
      <c r="IA1058" s="280">
        <f t="shared" si="1207"/>
        <v>0</v>
      </c>
      <c r="IB1058" s="64"/>
      <c r="IC1058" s="64"/>
    </row>
    <row r="1059" spans="1:237" s="106" customFormat="1" ht="22.5" customHeight="1" x14ac:dyDescent="0.25">
      <c r="A1059" s="368" t="s">
        <v>4122</v>
      </c>
      <c r="B1059" s="369" t="s">
        <v>4123</v>
      </c>
      <c r="C1059" s="375" t="s">
        <v>3229</v>
      </c>
      <c r="D1059" s="371" t="s">
        <v>4124</v>
      </c>
      <c r="E1059" s="371" t="s">
        <v>4125</v>
      </c>
      <c r="F1059" s="376" t="s">
        <v>3222</v>
      </c>
      <c r="G1059" s="376" t="s">
        <v>3223</v>
      </c>
      <c r="H1059" s="373" t="s">
        <v>265</v>
      </c>
      <c r="I1059" s="374" t="s">
        <v>4126</v>
      </c>
      <c r="J1059" s="421" t="s">
        <v>3227</v>
      </c>
      <c r="K1059" s="423" t="s">
        <v>3232</v>
      </c>
      <c r="L1059" s="329">
        <f>CONTINUA!BV1059</f>
        <v>0</v>
      </c>
      <c r="M1059" s="329">
        <f>CONTINUA!BW1059</f>
        <v>0</v>
      </c>
      <c r="N1059" s="657"/>
      <c r="O1059" s="658" t="s">
        <v>4262</v>
      </c>
      <c r="P1059" s="659" t="s">
        <v>4259</v>
      </c>
      <c r="Q1059" s="400"/>
      <c r="R1059" s="401"/>
      <c r="S1059" s="400"/>
      <c r="T1059" s="401"/>
      <c r="U1059" s="400"/>
      <c r="V1059" s="401"/>
      <c r="W1059" s="400"/>
      <c r="X1059" s="401"/>
      <c r="Y1059" s="400"/>
      <c r="Z1059" s="401"/>
      <c r="AA1059" s="400"/>
      <c r="AB1059" s="401"/>
      <c r="AC1059" s="400"/>
      <c r="AD1059" s="401"/>
      <c r="AE1059" s="400"/>
      <c r="AF1059" s="401"/>
      <c r="AG1059" s="400"/>
      <c r="AH1059" s="401"/>
      <c r="AI1059" s="400"/>
      <c r="AJ1059" s="401"/>
      <c r="AK1059" s="400"/>
      <c r="AL1059" s="401"/>
      <c r="AM1059" s="400"/>
      <c r="AN1059" s="401"/>
      <c r="AO1059" s="400"/>
      <c r="AP1059" s="401"/>
      <c r="AQ1059" s="400"/>
      <c r="AR1059" s="401"/>
      <c r="AS1059" s="400"/>
      <c r="AT1059" s="401"/>
      <c r="AU1059" s="400"/>
      <c r="AV1059" s="401"/>
      <c r="AW1059" s="400"/>
      <c r="AX1059" s="401"/>
      <c r="AY1059" s="400"/>
      <c r="AZ1059" s="401"/>
      <c r="BA1059" s="400"/>
      <c r="BB1059" s="401"/>
      <c r="BC1059" s="400"/>
      <c r="BD1059" s="401"/>
      <c r="BE1059" s="400"/>
      <c r="BF1059" s="401"/>
      <c r="BG1059" s="400"/>
      <c r="BH1059" s="401"/>
      <c r="BI1059" s="400"/>
      <c r="BJ1059" s="401"/>
      <c r="BK1059" s="400"/>
      <c r="BL1059" s="401"/>
      <c r="BM1059" s="400"/>
      <c r="BN1059" s="401"/>
      <c r="BO1059" s="400"/>
      <c r="BP1059" s="401"/>
      <c r="BQ1059" s="400"/>
      <c r="BR1059" s="401"/>
      <c r="BS1059" s="400"/>
      <c r="BT1059" s="401"/>
      <c r="BU1059" s="400"/>
      <c r="BV1059" s="401"/>
      <c r="BW1059" s="400"/>
      <c r="BX1059" s="401"/>
      <c r="BY1059" s="400"/>
      <c r="BZ1059" s="401"/>
      <c r="CA1059" s="400"/>
      <c r="CB1059" s="401"/>
      <c r="CC1059" s="400"/>
      <c r="CD1059" s="401"/>
      <c r="CE1059" s="400"/>
      <c r="CF1059" s="401"/>
      <c r="CG1059" s="400"/>
      <c r="CH1059" s="401"/>
      <c r="CI1059" s="400"/>
      <c r="CJ1059" s="401"/>
      <c r="CK1059" s="400"/>
      <c r="CL1059" s="401"/>
      <c r="CM1059" s="400"/>
      <c r="CN1059" s="401"/>
      <c r="CO1059" s="400"/>
      <c r="CP1059" s="401"/>
      <c r="CQ1059" s="400"/>
      <c r="CR1059" s="401"/>
      <c r="CS1059" s="400"/>
      <c r="CT1059" s="401"/>
      <c r="CU1059" s="400"/>
      <c r="CV1059" s="401"/>
      <c r="CW1059" s="400"/>
      <c r="CX1059" s="401"/>
      <c r="CY1059" s="400"/>
      <c r="CZ1059" s="401"/>
      <c r="DA1059" s="400"/>
      <c r="DB1059" s="401"/>
      <c r="DC1059" s="400"/>
      <c r="DD1059" s="401"/>
      <c r="DE1059" s="400"/>
      <c r="DF1059" s="401"/>
      <c r="DG1059" s="400"/>
      <c r="DH1059" s="401"/>
      <c r="DI1059" s="400"/>
      <c r="DJ1059" s="401"/>
      <c r="DK1059" s="400"/>
      <c r="DL1059" s="401"/>
      <c r="DM1059" s="400"/>
      <c r="DN1059" s="401"/>
      <c r="DO1059" s="400"/>
      <c r="DP1059" s="401"/>
      <c r="DQ1059" s="400"/>
      <c r="DR1059" s="401"/>
      <c r="DS1059" s="400"/>
      <c r="DT1059" s="401"/>
      <c r="DU1059" s="400"/>
      <c r="DV1059" s="401"/>
      <c r="DW1059" s="400"/>
      <c r="DX1059" s="401"/>
      <c r="DY1059" s="400"/>
      <c r="DZ1059" s="401"/>
      <c r="EA1059" s="400"/>
      <c r="EB1059" s="401"/>
      <c r="EC1059" s="400"/>
      <c r="ED1059" s="401"/>
      <c r="EE1059" s="400"/>
      <c r="EF1059" s="401"/>
      <c r="EG1059" s="400"/>
      <c r="EH1059" s="401"/>
      <c r="EI1059" s="400"/>
      <c r="EJ1059" s="447"/>
      <c r="EK1059" s="511"/>
      <c r="EL1059" s="514"/>
      <c r="EM1059" s="448"/>
      <c r="EN1059" s="344"/>
      <c r="EO1059" s="345"/>
      <c r="EP1059" s="171">
        <f t="shared" si="1175"/>
        <v>0</v>
      </c>
      <c r="EQ1059" s="171">
        <f t="shared" si="1176"/>
        <v>0</v>
      </c>
      <c r="ER1059" s="171">
        <f t="shared" si="1177"/>
        <v>0</v>
      </c>
      <c r="ES1059" s="171">
        <f t="shared" si="1178"/>
        <v>0</v>
      </c>
      <c r="ET1059" s="171">
        <f t="shared" si="1179"/>
        <v>0</v>
      </c>
      <c r="EU1059" s="171">
        <f t="shared" si="1180"/>
        <v>0</v>
      </c>
      <c r="EV1059" s="172">
        <f t="shared" si="1181"/>
        <v>0</v>
      </c>
      <c r="EW1059" s="127"/>
      <c r="EX1059" s="248">
        <f t="shared" si="1203"/>
        <v>0</v>
      </c>
      <c r="EY1059" s="174">
        <f>(L1059*regular)+(M1059*Cadeirantee)</f>
        <v>0</v>
      </c>
      <c r="EZ1059" s="249">
        <f>SUMIF(FG1059:GJ1059,"&gt;0")</f>
        <v>0</v>
      </c>
      <c r="FA1059" s="249">
        <f>SUMIF(FG1059:GJ1059,"&lt;0")+SUMIF(GN1059:HP1059,"&lt;0")</f>
        <v>0</v>
      </c>
      <c r="FB1059" s="174">
        <v>0</v>
      </c>
      <c r="FC1059" s="126">
        <f>N1059*km*'VALORES TABELA'!$B$13</f>
        <v>0</v>
      </c>
      <c r="FD1059" s="250">
        <f t="shared" si="1204"/>
        <v>0</v>
      </c>
      <c r="FE1059" s="105"/>
      <c r="FF1059" s="118"/>
      <c r="FG1059" s="118"/>
      <c r="FH1059" s="118"/>
      <c r="FI1059" s="118"/>
      <c r="FJ1059" s="118"/>
      <c r="FK1059" s="118"/>
      <c r="FL1059" s="118"/>
      <c r="FM1059" s="118"/>
      <c r="FN1059" s="118"/>
      <c r="FO1059" s="118"/>
      <c r="FP1059" s="118"/>
      <c r="FQ1059" s="118"/>
      <c r="FR1059" s="118"/>
      <c r="FS1059" s="118"/>
      <c r="FT1059" s="118"/>
      <c r="FU1059" s="118"/>
      <c r="FV1059" s="118"/>
      <c r="FW1059" s="118"/>
      <c r="FX1059" s="118"/>
      <c r="FY1059" s="118"/>
      <c r="FZ1059" s="118"/>
      <c r="GA1059" s="118"/>
      <c r="GB1059" s="118"/>
      <c r="GC1059" s="118"/>
      <c r="GD1059" s="118"/>
      <c r="GE1059" s="118"/>
      <c r="GF1059" s="118"/>
      <c r="GG1059" s="118"/>
      <c r="GH1059" s="118"/>
      <c r="GI1059" s="118"/>
      <c r="GJ1059" s="118"/>
      <c r="GK1059" s="252"/>
      <c r="GL1059" s="103">
        <f t="shared" si="1182"/>
        <v>0</v>
      </c>
      <c r="GM1059" s="124"/>
      <c r="GN1059" s="104"/>
      <c r="GO1059" s="104"/>
      <c r="GP1059" s="104"/>
      <c r="GQ1059" s="104"/>
      <c r="GR1059" s="104"/>
      <c r="GS1059" s="104"/>
      <c r="GT1059" s="104"/>
      <c r="GU1059" s="104"/>
      <c r="GV1059" s="104"/>
      <c r="GW1059" s="104"/>
      <c r="GX1059" s="104"/>
      <c r="GY1059" s="104"/>
      <c r="GZ1059" s="104"/>
      <c r="HA1059" s="104"/>
      <c r="HB1059" s="104"/>
      <c r="HC1059" s="104"/>
      <c r="HD1059" s="104"/>
      <c r="HE1059" s="104"/>
      <c r="HF1059" s="104"/>
      <c r="HG1059" s="104"/>
      <c r="HH1059" s="104"/>
      <c r="HI1059" s="104"/>
      <c r="HJ1059" s="104"/>
      <c r="HK1059" s="104"/>
      <c r="HL1059" s="104"/>
      <c r="HM1059" s="104"/>
      <c r="HN1059" s="104"/>
      <c r="HO1059" s="104"/>
      <c r="HP1059" s="104"/>
      <c r="HQ1059" s="64"/>
      <c r="HR1059" s="65"/>
      <c r="HS1059" s="65"/>
      <c r="HT1059" s="65"/>
      <c r="HU1059" s="65"/>
      <c r="HV1059" s="65"/>
      <c r="HW1059" s="105"/>
      <c r="HX1059" s="65"/>
      <c r="HY1059" s="280">
        <f t="shared" si="1205"/>
        <v>0</v>
      </c>
      <c r="HZ1059" s="280">
        <f t="shared" si="1206"/>
        <v>0</v>
      </c>
      <c r="IA1059" s="280">
        <f t="shared" si="1207"/>
        <v>0</v>
      </c>
      <c r="IB1059" s="65"/>
      <c r="IC1059" s="65"/>
    </row>
    <row r="1060" spans="1:237" s="106" customFormat="1" ht="22.5" customHeight="1" thickBot="1" x14ac:dyDescent="0.3">
      <c r="A1060" s="377" t="s">
        <v>4122</v>
      </c>
      <c r="B1060" s="378" t="s">
        <v>4123</v>
      </c>
      <c r="C1060" s="379" t="s">
        <v>3229</v>
      </c>
      <c r="D1060" s="380" t="s">
        <v>4124</v>
      </c>
      <c r="E1060" s="380" t="s">
        <v>4125</v>
      </c>
      <c r="F1060" s="381" t="s">
        <v>3222</v>
      </c>
      <c r="G1060" s="381" t="s">
        <v>3223</v>
      </c>
      <c r="H1060" s="382" t="s">
        <v>265</v>
      </c>
      <c r="I1060" s="383" t="s">
        <v>4126</v>
      </c>
      <c r="J1060" s="421" t="s">
        <v>3227</v>
      </c>
      <c r="K1060" s="424" t="s">
        <v>60</v>
      </c>
      <c r="L1060" s="329">
        <f>CONTINUA!BV1060</f>
        <v>0</v>
      </c>
      <c r="M1060" s="329">
        <f>CONTINUA!BW1060</f>
        <v>0</v>
      </c>
      <c r="N1060" s="657"/>
      <c r="O1060" s="658" t="s">
        <v>4262</v>
      </c>
      <c r="P1060" s="659" t="s">
        <v>4259</v>
      </c>
      <c r="Q1060" s="400">
        <v>2</v>
      </c>
      <c r="R1060" s="401"/>
      <c r="S1060" s="400"/>
      <c r="T1060" s="401"/>
      <c r="U1060" s="400"/>
      <c r="V1060" s="401"/>
      <c r="W1060" s="400"/>
      <c r="X1060" s="401"/>
      <c r="Y1060" s="400"/>
      <c r="Z1060" s="401"/>
      <c r="AA1060" s="400"/>
      <c r="AB1060" s="401"/>
      <c r="AC1060" s="400"/>
      <c r="AD1060" s="401"/>
      <c r="AE1060" s="400"/>
      <c r="AF1060" s="401"/>
      <c r="AG1060" s="400"/>
      <c r="AH1060" s="401"/>
      <c r="AI1060" s="400"/>
      <c r="AJ1060" s="401"/>
      <c r="AK1060" s="400"/>
      <c r="AL1060" s="401"/>
      <c r="AM1060" s="400"/>
      <c r="AN1060" s="401"/>
      <c r="AO1060" s="400"/>
      <c r="AP1060" s="401"/>
      <c r="AQ1060" s="400"/>
      <c r="AR1060" s="401"/>
      <c r="AS1060" s="400"/>
      <c r="AT1060" s="401"/>
      <c r="AU1060" s="400"/>
      <c r="AV1060" s="401"/>
      <c r="AW1060" s="400"/>
      <c r="AX1060" s="401"/>
      <c r="AY1060" s="400"/>
      <c r="AZ1060" s="401"/>
      <c r="BA1060" s="400"/>
      <c r="BB1060" s="401"/>
      <c r="BC1060" s="400"/>
      <c r="BD1060" s="401"/>
      <c r="BE1060" s="400"/>
      <c r="BF1060" s="401"/>
      <c r="BG1060" s="400"/>
      <c r="BH1060" s="401"/>
      <c r="BI1060" s="400"/>
      <c r="BJ1060" s="401"/>
      <c r="BK1060" s="400"/>
      <c r="BL1060" s="401"/>
      <c r="BM1060" s="400"/>
      <c r="BN1060" s="401"/>
      <c r="BO1060" s="400"/>
      <c r="BP1060" s="401"/>
      <c r="BQ1060" s="400"/>
      <c r="BR1060" s="401"/>
      <c r="BS1060" s="400"/>
      <c r="BT1060" s="401"/>
      <c r="BU1060" s="400"/>
      <c r="BV1060" s="401"/>
      <c r="BW1060" s="400"/>
      <c r="BX1060" s="401"/>
      <c r="BY1060" s="400"/>
      <c r="BZ1060" s="401"/>
      <c r="CA1060" s="400"/>
      <c r="CB1060" s="401"/>
      <c r="CC1060" s="400"/>
      <c r="CD1060" s="401"/>
      <c r="CE1060" s="400"/>
      <c r="CF1060" s="401"/>
      <c r="CG1060" s="400"/>
      <c r="CH1060" s="401"/>
      <c r="CI1060" s="400"/>
      <c r="CJ1060" s="401"/>
      <c r="CK1060" s="400"/>
      <c r="CL1060" s="401"/>
      <c r="CM1060" s="400"/>
      <c r="CN1060" s="401"/>
      <c r="CO1060" s="400"/>
      <c r="CP1060" s="401"/>
      <c r="CQ1060" s="400"/>
      <c r="CR1060" s="401"/>
      <c r="CS1060" s="400"/>
      <c r="CT1060" s="401"/>
      <c r="CU1060" s="400"/>
      <c r="CV1060" s="401"/>
      <c r="CW1060" s="400"/>
      <c r="CX1060" s="401"/>
      <c r="CY1060" s="400"/>
      <c r="CZ1060" s="401"/>
      <c r="DA1060" s="400"/>
      <c r="DB1060" s="401"/>
      <c r="DC1060" s="400"/>
      <c r="DD1060" s="401"/>
      <c r="DE1060" s="400"/>
      <c r="DF1060" s="401"/>
      <c r="DG1060" s="400"/>
      <c r="DH1060" s="401"/>
      <c r="DI1060" s="400"/>
      <c r="DJ1060" s="401"/>
      <c r="DK1060" s="400"/>
      <c r="DL1060" s="401"/>
      <c r="DM1060" s="400"/>
      <c r="DN1060" s="401"/>
      <c r="DO1060" s="400"/>
      <c r="DP1060" s="401"/>
      <c r="DQ1060" s="400"/>
      <c r="DR1060" s="401"/>
      <c r="DS1060" s="400"/>
      <c r="DT1060" s="401"/>
      <c r="DU1060" s="400"/>
      <c r="DV1060" s="401"/>
      <c r="DW1060" s="400"/>
      <c r="DX1060" s="401"/>
      <c r="DY1060" s="400"/>
      <c r="DZ1060" s="401"/>
      <c r="EA1060" s="400"/>
      <c r="EB1060" s="401"/>
      <c r="EC1060" s="400"/>
      <c r="ED1060" s="401"/>
      <c r="EE1060" s="400"/>
      <c r="EF1060" s="401"/>
      <c r="EG1060" s="400"/>
      <c r="EH1060" s="401"/>
      <c r="EI1060" s="400"/>
      <c r="EJ1060" s="447"/>
      <c r="EK1060" s="512"/>
      <c r="EL1060" s="515"/>
      <c r="EM1060" s="450"/>
      <c r="EN1060" s="348"/>
      <c r="EO1060" s="348"/>
      <c r="EP1060" s="179">
        <f t="shared" si="1175"/>
        <v>2</v>
      </c>
      <c r="EQ1060" s="179">
        <f t="shared" si="1176"/>
        <v>0</v>
      </c>
      <c r="ER1060" s="179">
        <f t="shared" si="1177"/>
        <v>0</v>
      </c>
      <c r="ES1060" s="179">
        <f t="shared" si="1178"/>
        <v>0</v>
      </c>
      <c r="ET1060" s="179">
        <f t="shared" si="1179"/>
        <v>0</v>
      </c>
      <c r="EU1060" s="179">
        <f t="shared" si="1180"/>
        <v>0</v>
      </c>
      <c r="EV1060" s="172">
        <f t="shared" si="1181"/>
        <v>2</v>
      </c>
      <c r="EW1060" s="253"/>
      <c r="EX1060" s="254">
        <v>0</v>
      </c>
      <c r="EY1060" s="180">
        <v>0</v>
      </c>
      <c r="EZ1060" s="255">
        <v>0</v>
      </c>
      <c r="FA1060" s="255">
        <v>0</v>
      </c>
      <c r="FB1060" s="180">
        <f>SUM(FF1060:GI1060)/2</f>
        <v>385.23</v>
      </c>
      <c r="FC1060" s="256">
        <f>N1060*km*'VALORES TABELA'!$B$13</f>
        <v>0</v>
      </c>
      <c r="FD1060" s="250">
        <f t="shared" si="1204"/>
        <v>0</v>
      </c>
      <c r="FE1060" s="257"/>
      <c r="FF1060" s="181">
        <f>((Q1060+S1060)*Percapita)+((R1060+T1060)*Cadeirante)</f>
        <v>770.46</v>
      </c>
      <c r="FG1060" s="181">
        <f>((U1060+W1060)*Percapita/30*FG$4)+((V1060+X1060)*Cadeirante/30*FG$4)</f>
        <v>0</v>
      </c>
      <c r="FH1060" s="181">
        <f>((Y1060+AA1060)*Percapita/30*FH$4)+((Z1060+AB1060)*Cadeirante/30*FH$4)</f>
        <v>0</v>
      </c>
      <c r="FI1060" s="181">
        <f>((AC1060+AE1060)*Percapita/30*FI$4)+((AD1060+AF1060)*Cadeirante/30*FI$4)</f>
        <v>0</v>
      </c>
      <c r="FJ1060" s="181">
        <f>((AG1060+AI1060)*Percapita/30*FJ$4)+((AH1060+AJ1060)*Cadeirante/30*FJ$4)</f>
        <v>0</v>
      </c>
      <c r="FK1060" s="181">
        <f>((AK1060+AM1060)*Percapita/30*FK$4)+((AL1060+AN1060)*Cadeirante/30*FK$4)</f>
        <v>0</v>
      </c>
      <c r="FL1060" s="181">
        <f>((AO1060+AQ1060)*Percapita/30*FL$4)+((AP1060+AR1060)*Cadeirante/30*FL$4)</f>
        <v>0</v>
      </c>
      <c r="FM1060" s="181">
        <f>((AS1060+AU1060)*Percapita/30*FM$4)+((AT1060+AV1060)*Cadeirante/30*FM$4)</f>
        <v>0</v>
      </c>
      <c r="FN1060" s="181">
        <f>((AW1060+AY1060)*Percapita/30*FN$4)+((AX1060+AZ1060)*Cadeirante/30*FN$4)</f>
        <v>0</v>
      </c>
      <c r="FO1060" s="181">
        <f>((BA1060+BC1060)*Percapita/30*FO$4)+((BB1060+BD1060)*Cadeirante/30*FO$4)</f>
        <v>0</v>
      </c>
      <c r="FP1060" s="181">
        <f>((BE1060+BG1060)*Percapita/30*FP$4)+((BF1060+BH1060)*Cadeirante/30*FP$4)</f>
        <v>0</v>
      </c>
      <c r="FQ1060" s="181">
        <f>((BI1060+BK1060)*Percapita/30*FQ$4)+((BJ1060+BL1060)*Cadeirante/30*FQ$4)</f>
        <v>0</v>
      </c>
      <c r="FR1060" s="181">
        <f>((BM1060+BO1060)*Percapita/30*FR$4)+((BN1060+BP1060)*Cadeirante/30*FR$4)</f>
        <v>0</v>
      </c>
      <c r="FS1060" s="181">
        <f>((BQ1060+BS1060)*Percapita/30*FS$4)+((BR1060+BT1060)*Cadeirante/30*FS$4)</f>
        <v>0</v>
      </c>
      <c r="FT1060" s="181">
        <f>((BU1060+BW1060)*Percapita/30*FT$4)+((BV1060+BX1060)*Cadeirante/30*FT$4)</f>
        <v>0</v>
      </c>
      <c r="FU1060" s="181">
        <f>((BY1060+CA1060)*Percapita/30*FU$4)+((BZ1060+CB1060)*Cadeirante/30*FU$4)</f>
        <v>0</v>
      </c>
      <c r="FV1060" s="181">
        <f>((CC1060+CE1060)*Percapita/30*FV$4)+((CD1060+CF1060)*Cadeirante/30*FV$4)</f>
        <v>0</v>
      </c>
      <c r="FW1060" s="181">
        <f>((CG1060+CI1060)*Percapita/30*FW$4)+((CI1060+CK1060)*Cadeirante/30*FW$4)</f>
        <v>0</v>
      </c>
      <c r="FX1060" s="181">
        <f>((CK1060+CM1060)*Percapita/30*FX$4)+((CL1060+CN1060)*Cadeirante/30*FX$4)</f>
        <v>0</v>
      </c>
      <c r="FY1060" s="181">
        <f>((CO1060+CQ1060)*Percapita/30*FY$4)+((CP1060+CR1060)*Cadeirante/30*FY$4)</f>
        <v>0</v>
      </c>
      <c r="FZ1060" s="181">
        <f>((CS1060+CU1060)*Percapita/30*FZ$4)+((CT1060+CV1060)*Cadeirante/30*FZ$4)</f>
        <v>0</v>
      </c>
      <c r="GA1060" s="181">
        <f>((CW1060+CY1060)*Percapita/30*GA$4)+((CX1060+CZ1060)*Cadeirante/30*GA$4)</f>
        <v>0</v>
      </c>
      <c r="GB1060" s="181">
        <f>((DA1060+DC1060)*Percapita/30*GB$4)+((DB1060+DD1060)*Cadeirante/30*GB$4)</f>
        <v>0</v>
      </c>
      <c r="GC1060" s="181">
        <f>((DE1060+DG1060)*Percapita/30*GC$4)+((DF1060+DH1060)*Cadeirante/30*GC$4)</f>
        <v>0</v>
      </c>
      <c r="GD1060" s="181">
        <f>((DI1060+DK1060)*Percapita/30*GD$4)+((DJ1060+DL1060)*Cadeirante/30*GD$4)</f>
        <v>0</v>
      </c>
      <c r="GE1060" s="181">
        <f>((DM1060+DO1060)*Percapita/30*GE$4)+((DN1060+DP1060)*Cadeirante/30*GE$4)</f>
        <v>0</v>
      </c>
      <c r="GF1060" s="181">
        <f>((DQ1060+DS1060)*Percapita/30*GF$4)+((DR1060+DT1060)*Cadeirante/30*GF$4)</f>
        <v>0</v>
      </c>
      <c r="GG1060" s="181">
        <f>((DU1060+DW1060)*Percapita/30*GG$4)+((DV1060+DX1060)*Cadeirante/30*GG$4)</f>
        <v>0</v>
      </c>
      <c r="GH1060" s="181">
        <f>((DY1060+EA1060)*Percapita/30*GH$4)+((DZ1060+EB1060)*Cadeirante/30*GH$4)</f>
        <v>0</v>
      </c>
      <c r="GI1060" s="181">
        <f>((EC1060+EE1060)*Percapita/30*GI$4)+((ED1060+EF1060)*Cadeirante/30*GI$4)</f>
        <v>0</v>
      </c>
      <c r="GJ1060" s="181">
        <f>((EG1060+EI1060)*Percapita)+((EH1060+EJ1060)*Cadeirante)</f>
        <v>0</v>
      </c>
      <c r="GK1060" s="258"/>
      <c r="GL1060" s="103">
        <f t="shared" si="1182"/>
        <v>0</v>
      </c>
      <c r="GM1060" s="124"/>
      <c r="GN1060" s="182"/>
      <c r="GO1060" s="182"/>
      <c r="GP1060" s="182"/>
      <c r="GQ1060" s="182"/>
      <c r="GR1060" s="182"/>
      <c r="GS1060" s="182"/>
      <c r="GT1060" s="182"/>
      <c r="GU1060" s="182"/>
      <c r="GV1060" s="182"/>
      <c r="GW1060" s="182"/>
      <c r="GX1060" s="182"/>
      <c r="GY1060" s="182"/>
      <c r="GZ1060" s="182"/>
      <c r="HA1060" s="182"/>
      <c r="HB1060" s="182"/>
      <c r="HC1060" s="182"/>
      <c r="HD1060" s="182"/>
      <c r="HE1060" s="182"/>
      <c r="HF1060" s="182"/>
      <c r="HG1060" s="182"/>
      <c r="HH1060" s="182"/>
      <c r="HI1060" s="182"/>
      <c r="HJ1060" s="182"/>
      <c r="HK1060" s="182"/>
      <c r="HL1060" s="182"/>
      <c r="HM1060" s="182"/>
      <c r="HN1060" s="182"/>
      <c r="HO1060" s="182"/>
      <c r="HP1060" s="259"/>
      <c r="HQ1060" s="64"/>
      <c r="HW1060" s="257"/>
      <c r="HY1060" s="280">
        <f t="shared" si="1205"/>
        <v>0</v>
      </c>
      <c r="HZ1060" s="280">
        <f t="shared" si="1206"/>
        <v>0</v>
      </c>
      <c r="IA1060" s="280">
        <f t="shared" si="1207"/>
        <v>0</v>
      </c>
    </row>
    <row r="1061" spans="1:237" s="106" customFormat="1" ht="22.5" customHeight="1" x14ac:dyDescent="0.25">
      <c r="A1061" t="s">
        <v>4127</v>
      </c>
      <c r="B1061" s="522" t="s">
        <v>4128</v>
      </c>
      <c r="C1061" s="523">
        <v>3</v>
      </c>
      <c r="D1061" s="524" t="s">
        <v>4129</v>
      </c>
      <c r="E1061" s="524" t="s">
        <v>4130</v>
      </c>
      <c r="F1061" s="525" t="s">
        <v>3222</v>
      </c>
      <c r="G1061" s="525" t="s">
        <v>3223</v>
      </c>
      <c r="H1061" s="350" t="s">
        <v>265</v>
      </c>
      <c r="I1061" s="351" t="s">
        <v>4131</v>
      </c>
      <c r="J1061" s="409" t="s">
        <v>3257</v>
      </c>
      <c r="K1061" s="410" t="s">
        <v>3228</v>
      </c>
      <c r="L1061" s="329">
        <f>CONTINUA!BV1061</f>
        <v>0</v>
      </c>
      <c r="M1061" s="329">
        <f>CONTINUA!BW1061</f>
        <v>0</v>
      </c>
      <c r="N1061" s="657"/>
      <c r="O1061" s="658" t="s">
        <v>4263</v>
      </c>
      <c r="P1061" s="659" t="s">
        <v>4259</v>
      </c>
      <c r="Q1061" s="400"/>
      <c r="R1061" s="401"/>
      <c r="S1061" s="400"/>
      <c r="T1061" s="401"/>
      <c r="U1061" s="400"/>
      <c r="V1061" s="401"/>
      <c r="W1061" s="400"/>
      <c r="X1061" s="401"/>
      <c r="Y1061" s="400"/>
      <c r="Z1061" s="401"/>
      <c r="AA1061" s="400"/>
      <c r="AB1061" s="401"/>
      <c r="AC1061" s="400"/>
      <c r="AD1061" s="401"/>
      <c r="AE1061" s="400"/>
      <c r="AF1061" s="401"/>
      <c r="AG1061" s="400"/>
      <c r="AH1061" s="401"/>
      <c r="AI1061" s="400"/>
      <c r="AJ1061" s="401"/>
      <c r="AK1061" s="400"/>
      <c r="AL1061" s="401"/>
      <c r="AM1061" s="400"/>
      <c r="AN1061" s="401"/>
      <c r="AO1061" s="400"/>
      <c r="AP1061" s="401"/>
      <c r="AQ1061" s="400"/>
      <c r="AR1061" s="401"/>
      <c r="AS1061" s="400"/>
      <c r="AT1061" s="401"/>
      <c r="AU1061" s="400"/>
      <c r="AV1061" s="401"/>
      <c r="AW1061" s="400"/>
      <c r="AX1061" s="401"/>
      <c r="AY1061" s="400"/>
      <c r="AZ1061" s="401"/>
      <c r="BA1061" s="400"/>
      <c r="BB1061" s="401"/>
      <c r="BC1061" s="400"/>
      <c r="BD1061" s="401"/>
      <c r="BE1061" s="400"/>
      <c r="BF1061" s="401"/>
      <c r="BG1061" s="400"/>
      <c r="BH1061" s="401"/>
      <c r="BI1061" s="400"/>
      <c r="BJ1061" s="401"/>
      <c r="BK1061" s="400"/>
      <c r="BL1061" s="401"/>
      <c r="BM1061" s="400"/>
      <c r="BN1061" s="401"/>
      <c r="BO1061" s="400"/>
      <c r="BP1061" s="401"/>
      <c r="BQ1061" s="400"/>
      <c r="BR1061" s="401"/>
      <c r="BS1061" s="400"/>
      <c r="BT1061" s="401"/>
      <c r="BU1061" s="400"/>
      <c r="BV1061" s="401"/>
      <c r="BW1061" s="400"/>
      <c r="BX1061" s="401"/>
      <c r="BY1061" s="400"/>
      <c r="BZ1061" s="401"/>
      <c r="CA1061" s="400"/>
      <c r="CB1061" s="401"/>
      <c r="CC1061" s="400"/>
      <c r="CD1061" s="401"/>
      <c r="CE1061" s="400"/>
      <c r="CF1061" s="401"/>
      <c r="CG1061" s="400"/>
      <c r="CH1061" s="401"/>
      <c r="CI1061" s="400"/>
      <c r="CJ1061" s="401"/>
      <c r="CK1061" s="400"/>
      <c r="CL1061" s="401"/>
      <c r="CM1061" s="400"/>
      <c r="CN1061" s="401"/>
      <c r="CO1061" s="400"/>
      <c r="CP1061" s="401"/>
      <c r="CQ1061" s="400"/>
      <c r="CR1061" s="401"/>
      <c r="CS1061" s="400"/>
      <c r="CT1061" s="401"/>
      <c r="CU1061" s="400"/>
      <c r="CV1061" s="401"/>
      <c r="CW1061" s="400"/>
      <c r="CX1061" s="401"/>
      <c r="CY1061" s="400"/>
      <c r="CZ1061" s="401"/>
      <c r="DA1061" s="400"/>
      <c r="DB1061" s="401"/>
      <c r="DC1061" s="400"/>
      <c r="DD1061" s="401"/>
      <c r="DE1061" s="400"/>
      <c r="DF1061" s="401"/>
      <c r="DG1061" s="400"/>
      <c r="DH1061" s="401"/>
      <c r="DI1061" s="400"/>
      <c r="DJ1061" s="401"/>
      <c r="DK1061" s="400"/>
      <c r="DL1061" s="401"/>
      <c r="DM1061" s="400"/>
      <c r="DN1061" s="401"/>
      <c r="DO1061" s="400"/>
      <c r="DP1061" s="401"/>
      <c r="DQ1061" s="400"/>
      <c r="DR1061" s="401"/>
      <c r="DS1061" s="400"/>
      <c r="DT1061" s="401"/>
      <c r="DU1061" s="400"/>
      <c r="DV1061" s="401"/>
      <c r="DW1061" s="400"/>
      <c r="DX1061" s="401"/>
      <c r="DY1061" s="400"/>
      <c r="DZ1061" s="401"/>
      <c r="EA1061" s="400"/>
      <c r="EB1061" s="401"/>
      <c r="EC1061" s="400"/>
      <c r="ED1061" s="401"/>
      <c r="EE1061" s="400"/>
      <c r="EF1061" s="401"/>
      <c r="EG1061" s="400"/>
      <c r="EH1061" s="401"/>
      <c r="EI1061" s="400"/>
      <c r="EJ1061" s="447"/>
      <c r="EK1061" s="510"/>
      <c r="EL1061" s="513"/>
      <c r="EM1061" s="520"/>
      <c r="EN1061" s="520"/>
      <c r="EO1061" s="520"/>
      <c r="EP1061" s="171">
        <f t="shared" si="1175"/>
        <v>0</v>
      </c>
      <c r="EQ1061" s="171">
        <f t="shared" si="1176"/>
        <v>0</v>
      </c>
      <c r="ER1061" s="171">
        <f t="shared" si="1177"/>
        <v>0</v>
      </c>
      <c r="ES1061" s="171">
        <f t="shared" si="1178"/>
        <v>0</v>
      </c>
      <c r="ET1061" s="171">
        <f t="shared" si="1179"/>
        <v>0</v>
      </c>
      <c r="EU1061" s="171">
        <f t="shared" si="1180"/>
        <v>0</v>
      </c>
      <c r="EV1061" s="172">
        <f t="shared" si="1181"/>
        <v>0</v>
      </c>
      <c r="EW1061" s="367">
        <f>IF(C1061=4,IF(MAX(Q1061:EJ1063)&gt;0,(Especiall/30*(IF(($G1061-$F1061)=($G$5-$F$5),30,IF(DAY($G1061)=31,($G1061-$F1061),($G1061-$F1061)+1)))),0),0)</f>
        <v>0</v>
      </c>
      <c r="EX1061" s="248">
        <f t="shared" ref="EX1061:EX1064" si="1208">FF1061</f>
        <v>4347.9799999999996</v>
      </c>
      <c r="EY1061" s="174">
        <f>(L1061*regular)+(M1061*Cadeirantee)</f>
        <v>0</v>
      </c>
      <c r="EZ1061" s="249">
        <f>SUMIF(FG1061:GJ1061,"&gt;0")</f>
        <v>476.20733333333328</v>
      </c>
      <c r="FA1061" s="249">
        <f>SUMIF(FG1061:GJ1061,"&lt;0")+SUMIF(GN1061:HP1061,"&lt;0")</f>
        <v>0</v>
      </c>
      <c r="FB1061" s="174">
        <v>0</v>
      </c>
      <c r="FC1061" s="175">
        <f>N1061*km*'VALORES TABELA'!$B$13</f>
        <v>0</v>
      </c>
      <c r="FD1061" s="250">
        <f>GL1061</f>
        <v>0</v>
      </c>
      <c r="FE1061" s="176">
        <f>(EW1061+EW1062+EW1063+EW1064+EX1061+EX1062+EX1063+EX1064+EY1061+EY1062+EY1063+EY1064+EY1065+EZ1061+EZ1062+EZ1063+EZ1064+FA1061+FA1062+FA1063+FA1064+FC1061+FC1062+FC1063+FC1064+HY1061-HZ1061-IA1061+FD1061+FD1062+FD1063+FD1064+FB1065)</f>
        <v>4824.1873333333333</v>
      </c>
      <c r="FF1061" s="177">
        <f>IF(C1061=4,SUM(Q1061+Q1062+Q1063+S1061+S1062+S1063)*Percapita/30*FF$4+(R1061+R1062+R1063+T1061+T1062+T1063)*Cadeirante/30*FF$4,IF(C1061=3,IF(Q1064+S1064=10,Fixo/30*FF$4+(Q1061+Q1062+Q1063+S1061+S1062+S1063)*Percapita/30*FF$4+(R1064+T1064)*Cadeirante/30*FF$4,IF(Q1064+S1064&lt;=9,(Q1064+S1064)*Crechee/30*FF$4)+(R1064+T1064)*Cadeirante/30*FF$4+(Q1061+Q1062+Q1063+S1061+S1062+S1063)*Percapita/30*FF$4)+IF(Q1064+S1064&gt;=11,Fixo/30*FF$4+(Q1064+S1064-10)*Crechee/30*FF$4,0),IF(C1061=2,IF(R1061+R1062+R1063+R1064+T1061+T1062+T1063+T1064=1,Cadeirante/30*FF$4,IF(R1061+R1062+R1063+R1064+T1061+T1062+T1063+T1064=2,Fixo/30*FF$4,IF(R1061+R1062+R1063+R1064+T1061+T1062+T1063+T1064&gt;2,Fixo/30*FF$4+(R1061+R1062+R1063+R1064+T1061+T1062+T1063+T1064-2)*Cadeirante/30*FF$4)))+(Q1061+Q1062+Q1063+S1061+S1062+S1063)*Percapita/30*FF$4+(Q1064+S1064)*Crechee/30*FF$4,IF(C1061=1,IF(Q1061+Q1062+Q1063+R1061+R1062+R1063+S1061+S1062+S1063+T1061+T1062+T1063&lt;=15,(Q1061+Q1062+Q1063+S1061+S1062+S1063)*Percapita/30*FF$4,IF(Q1061+Q1062+Q1063+R1061+R1062+R1063+S1061+S1062+S1063+T1061+T1062+T1063&gt;=16,Fixo/30*FF$4+(Q1061+Q1062+Q1063+R1061+R1062+R1063+S1061+S1062+S1063+T1061+T1062-16)*Percapita/30*FF$4))))))</f>
        <v>4347.9799999999996</v>
      </c>
      <c r="FG1061" s="177">
        <f>IF(C1061=4,SUM(U1061+U1062+U1063+W1061+W1062+W1063)*Percapita/30*FG$4+(V1061+V1062+V1063+X1061+X1062+X1063)*Cadeirante/30*FG$4,IF(C1061=3,IF(U1064+W1064=10,Fixo/30*FG$4+(U1061+U1062+U1063+W1061+W1062+W1063)*Percapita/30*FG$4+(V1064+X1064)*Cadeirante/30*FG$4,IF(U1064+W1064&lt;=9,(U1064+W1064)*Crechee/30*FG$4)+(V1064+X1064)*Cadeirante/30*FG$4+(U1061+U1062+U1063+W1061+W1062+W1063)*Percapita/30*FG$4)+IF(U1064+W1064&gt;=11,Fixo/30*FG$4+(U1064+W1064-10)*Crechee/30*FG$4,0),IF(C1061=2,IF(V1061+V1062+V1063+V1064+X1061+X1062+X1063+X1064=1,Cadeirante/30*FG$4,IF(V1061+V1062+V1063+V1064+X1061+X1062+X1063+X1064=2,Fixo/30*FG$4,IF(V1061+V1062+V1063+V1064+X1061+X1062+X1063+X1064&gt;2,Fixo/30*FG$4+(V1061+V1062+V1063+V1064+X1061+X1062+X1063+X1064-2)*Cadeirante/30*FG$4)))+(U1061+U1062+U1063+W1061+W1062+W1063)*Percapita/30*FG$4+(U1064+W1064)*Crechee/30*FG$4,IF(C1061=1,IF(U1061+U1062+U1063+V1061+V1062+V1063+W1061+W1062+W1063+X1061+X1062+X1063&lt;=15,(U1061+U1062+U1063+W1061+W1062+W1063)*Percapita/30*FG$4,IF(U1061+U1062+U1063+V1061+V1062+V1063+W1061+W1062+W1063+X1061+X1062+X1063&gt;=16,Fixo/30*FG$4+(U1061+U1062+U1063+V1061+V1062+V1063+W1061+W1062+W1063+X1061+X1062-16)*Percapita/30*FG$4))))))</f>
        <v>0</v>
      </c>
      <c r="FH1061" s="177">
        <f>IF(C1061=4,SUM(Y1061+Y1062+Y1063+AA1061+AA1062+AA1063)*Percapita/30*FH$4+(Z1061+Z1062+Z1063+AB1061+AB1062+AB1063)*Cadeirante/30*FH$4,IF(C1061=3,IF(Y1064+AA1064=10,Fixo/30*FH$4+(Y1061+Y1062+Y1063+AA1061+AA1062+AA1063)*Percapita/30*FH$4+(Z1064+AB1064)*Cadeirante/30*FH$4,IF(Y1064+AA1064&lt;=9,(Y1064+AA1064)*Crechee/30*FH$4)+(Z1064+AB1064)*Cadeirante/30*FH$4+(Y1061+Y1062+Y1063+AA1061+AA1062+AA1063)*Percapita/30*FH$4)+IF(Y1064+AA1064&gt;=11,Fixo/30*FH$4+(Y1064+AA1064-10)*Crechee/30*FH$4,0),IF(C1061=2,IF(Z1061+Z1062+Z1063+Z1064+AB1061+AB1062+AB1063+AB1064=1,Cadeirante/30*FH$4,IF(Z1061+Z1062+Z1063+Z1064+AB1061+AB1062+AB1063+AB1064=2,Fixo/30*FH$4,IF(Z1061+Z1062+Z1063+Z1064+AB1061+AB1062+AB1063+AB1064&gt;2,Fixo/30*FH$4+(Z1061+Z1062+Z1063+Z1064+AB1061+AB1062+AB1063+AB1064-2)*Cadeirante/30*FH$4)))+(Y1061+Y1062+Y1063+AA1061+AA1062+AA1063)*Percapita/30*FH$4+(Y1064+AA1064)*Crechee/30*FH$4,IF(C1061=1,IF(Y1061+Y1062+Y1063+Z1061+Z1062+Z1063+AA1061+AA1062+AA1063+AB1061+AB1062+AB1063&lt;=15,(Y1061+Y1062+Y1063+AA1061+AA1062+AA1063)*Percapita/30*FH$4,IF(Y1061+Y1062+Y1063+Z1061+Z1062+Z1063+AA1061+AA1062+AA1063+AB1061+AB1062+AB1063&gt;=16,Fixo/30*FH$4+(Y1061+Y1062+Y1063+Z1061+Z1062+Z1063+AA1061+AA1062+AA1063+AB1061+AB1062-16)*Percapita/30*FH$4))))))</f>
        <v>0</v>
      </c>
      <c r="FI1061" s="177">
        <f>IF(C1061=4,SUM(AC1061+AC1062+AC1063+AE1061+AE1062+AE1063)*Percapita/30*FI$4+(AD1061+AD1062+AD1063+AF1061+AF1062+AF1063)*Cadeirante/30*FI$4,IF(C1061=3,IF(AC1064+AE1064=10,Fixo/30*FI$4+(AC1061+AC1062+AC1063+AE1061+AE1062+AE1063)*Percapita/30*FI$4+(AD1064+AF1064)*Cadeirante/30*FI$4,IF(AC1064+AE1064&lt;=9,(AC1064+AE1064)*Crechee/30*FI$4)+(AD1064+AF1064)*Cadeirante/30*FI$4+(AC1061+AC1062+AC1063+AE1061+AE1062+AE1063)*Percapita/30*FI$4)+IF(AC1064+AE1064&gt;=11,Fixo/30*FI$4+(AC1064+AE1064-10)*Crechee/30*FI$4,0),IF(C1061=2,IF(AD1061+AD1062+AD1063+AD1064+AF1061+AF1062+AF1063+AF1064=1,Cadeirante/30*FI$4,IF(AD1061+AD1062+AD1063+AD1064+AF1061+AF1062+AF1063+AF1064=2,Fixo/30*FI$4,IF(AD1061+AD1062+AD1063+AD1064+AF1061+AF1062+AF1063+AF1064&gt;2,Fixo/30*FI$4+(AD1061+AD1062+AD1063+AD1064+AF1061+AF1062+AF1063+AF1064-2)*Cadeirante/30*FI$4)))+(AC1061+AC1062+AC1063+AE1061+AE1062+AE1063)*Percapita/30*FI$4+(AC1064+AE1064)*Crechee/30*FI$4,IF(C1061=1,IF(AC1061+AC1062+AC1063+AD1061+AD1062+AD1063+AE1061+AE1062+AE1063+AF1061+AF1062+AF1063&lt;=15,(AC1061+AC1062+AC1063+AE1061+AE1062+AE1063)*Percapita/30*FI$4,IF(AC1061+AC1062+AC1063+AD1061+AD1062+AD1063+AE1061+AE1062+AE1063+AF1061+AF1062+AF1063&gt;=16,Fixo/30*FI$4+(AC1061+AC1062+AC1063+AD1061+AD1062+AD1063+AE1061+AE1062+AE1063+AF1061+AF1062-16)*Percapita/30*FI$4))))))</f>
        <v>0</v>
      </c>
      <c r="FJ1061" s="177">
        <f>IF(C1061=4,SUM(AG1061+AG1062+AG1063+AI1061+AI1062+AI1063)*Percapita/30*FJ$4+(AH1061+AH1062+AH1063+AJ1061+AJ1062+AJ1063)*Cadeirante/30*FJ$4,IF(C1061=3,IF(AG1064+AI1064=10,Fixo/30*FJ$4+(AG1061+AG1062+AG1063+AI1061+AI1062+AI1063)*Percapita/30*FJ$4+(AH1064+AJ1064)*Cadeirante/30*FJ$4,IF(AG1064+AI1064&lt;=9,(AG1064+AI1064)*Crechee/30*FJ$4)+(AH1064+AJ1064)*Cadeirante/30*FJ$4+(AG1061+AG1062+AG1063+AI1061+AI1062+AI1063)*Percapita/30*FJ$4)+IF(AG1064+AI1064&gt;=11,Fixo/30*FJ$4+(AG1064+AI1064-10)*Crechee/30*FJ$4,0),IF(C1061=2,IF(AH1061+AH1062+AH1063+AH1064+AJ1061+AJ1062+AJ1063+AJ1064=1,Cadeirante/30*FJ$4,IF(AH1061+AH1062+AH1063+AH1064+AJ1061+AJ1062+AJ1063+AJ1064=2,Fixo/30*FJ$4,IF(AH1061+AH1062+AH1063+AH1064+AJ1061+AJ1062+AJ1063+AJ1064&gt;2,Fixo/30*FJ$4+(AH1061+AH1062+AH1063+AH1064+AJ1061+AJ1062+AJ1063+AJ1064-2)*Cadeirante/30*FJ$4)))+(AG1061+AG1062+AG1063+AI1061+AI1062+AI1063)*Percapita/30*FJ$4+(AG1064+AI1064)*Crechee/30*FJ$4,IF(C1061=1,IF(AG1061+AG1062+AG1063+AH1061+AH1062+AH1063+AI1061+AI1062+AI1063+AJ1061+AJ1062+AJ1063&lt;=15,(AG1061+AG1062+AG1063+AI1061+AI1062+AI1063)*Percapita/30*FJ$4,IF(AG1061+AG1062+AG1063+AH1061+AH1062+AH1063+AI1061+AI1062+AI1063+AJ1061+AJ1062+AJ1063&gt;=16,Fixo/30*FJ$4+(AG1061+AG1062+AG1063+AH1061+AH1062+AH1063+AI1061+AI1062+AI1063+AJ1061+AJ1062-16)*Percapita/30*FJ$4))))))</f>
        <v>0</v>
      </c>
      <c r="FK1061" s="177">
        <f>IF(C1061=4,SUM(AK1061+AK1062+AK1063+AM1061+AM1062+AM1063)*Percapita/30*FK$4+(AL1061+AL1062+AL1063+AN1061+AN1062+AN1063)*Cadeirante/30*FK$4,IF(C1061=3,IF(AK1064+AM1064=10,Fixo/30*FK$4+(AK1061+AK1062+AK1063+AM1061+AM1062+AM1063)*Percapita/30*FK$4+(AL1064+AN1064)*Cadeirante/30*FK$4,IF(AK1064+AM1064&lt;=9,(AK1064+AM1064)*Crechee/30*FK$4)+(AL1064+AN1064)*Cadeirante/30*FK$4+(AK1061+AK1062+AK1063+AM1061+AM1062+AM1063)*Percapita/30*FK$4)+IF(AK1064+AM1064&gt;=11,Fixo/30*FK$4+(AK1064+AM1064-10)*Crechee/30*FK$4,0),IF(C1061=2,IF(AL1061+AL1062+AL1063+AL1064+AN1061+AN1062+AN1063+AN1064=1,Cadeirante/30*FK$4,IF(AL1061+AL1062+AL1063+AL1064+AN1061+AN1062+AN1063+AN1064=2,Fixo/30*FK$4,IF(AL1061+AL1062+AL1063+AL1064+AN1061+AN1062+AN1063+AN1064&gt;2,Fixo/30*FK$4+(AL1061+AL1062+AL1063+AL1064+AN1061+AN1062+AN1063+AN1064-2)*Cadeirante/30*FK$4)))+(AK1061+AK1062+AK1063+AM1061+AM1062+AM1063)*Percapita/30*FK$4+(AK1064+AM1064)*Crechee/30*FK$4,IF(C1061=1,IF(AK1061+AK1062+AK1063+AL1061+AL1062+AL1063+AM1061+AM1062+AM1063+AN1061+AN1062+AN1063&lt;=15,(AK1061+AK1062+AK1063+AM1061+AM1062+AM1063)*Percapita/30*FK$4,IF(AK1061+AK1062+AK1063+AL1061+AL1062+AL1063+AM1061+AM1062+AM1063+AN1061+AN1062+AN1063&gt;=16,Fixo/30*FK$4+(AK1061+AK1062+AK1063+AL1061+AL1062+AL1063+AM1061+AM1062+AM1063+AN1061+AN1062-16)*Percapita/30*FK$4))))))</f>
        <v>0</v>
      </c>
      <c r="FL1061" s="177">
        <f>IF(C1061=4,SUM(AO1061+AO1062+AO1063+AQ1061+AQ1062+AQ1063)*Percapita/30*FL$4+(AP1061+AP1062+AP1063+AR1061+AR1062+AR1063)*Cadeirante/30*FL$4,IF(C1061=3,IF(AO1064+AQ1064=10,Fixo/30*FL$4+(AO1061+AO1062+AO1063+AQ1061+AQ1062+AQ1063)*Percapita/30*FL$4+(AP1064+AR1064)*Cadeirante/30*FL$4,IF(AO1064+AQ1064&lt;=9,(AO1064+AQ1064)*Crechee/30*FL$4)+(AP1064+AR1064)*Cadeirante/30*FL$4+(AO1061+AO1062+AO1063+AQ1061+AQ1062+AQ1063)*Percapita/30*FL$4)+IF(AO1064+AQ1064&gt;=11,Fixo/30*FL$4+(AO1064+AQ1064-10)*Crechee/30*FL$4,0),IF(C1061=2,IF(AP1061+AP1062+AP1063+AP1064+AR1061+AR1062+AR1063+AR1064=1,Cadeirante/30*FL$4,IF(AP1061+AP1062+AP1063+AP1064+AR1061+AR1062+AR1063+AR1064=2,Fixo/30*FL$4,IF(AP1061+AP1062+AP1063+AP1064+AR1061+AR1062+AR1063+AR1064&gt;2,Fixo/30*FL$4+(AP1061+AP1062+AP1063+AP1064+AR1061+AR1062+AR1063+AR1064-2)*Cadeirante/30*FL$4)))+(AO1061+AO1062+AO1063+AQ1061+AQ1062+AQ1063)*Percapita/30*FL$4+(AO1064+AQ1064)*Crechee/30*FL$4,IF(C1061=1,IF(AO1061+AO1062+AO1063+AP1061+AP1062+AP1063+AQ1061+AQ1062+AQ1063+AR1061+AR1062+AR1063&lt;=15,(AO1061+AO1062+AO1063+AQ1061+AQ1062+AQ1063)*Percapita/30*FL$4,IF(AO1061+AO1062+AO1063+AP1061+AP1062+AP1063+AQ1061+AQ1062+AQ1063+AR1061+AR1062+AR1063&gt;=16,Fixo/30*FL$4+(AO1061+AO1062+AO1063+AP1061+AP1062+AP1063+AQ1061+AQ1062+AQ1063+AR1061+AR1062-16)*Percapita/30*FL$4))))))</f>
        <v>0</v>
      </c>
      <c r="FM1061" s="177">
        <f>IF(C1061=4,SUM(AS1061+AS1062+AS1063+AU1061+AU1062+AU1063)*Percapita/30*FM$4+(AT1061+AT1062+AT1063+AV1061+AV1062+AV1063)*Cadeirante/30*FM$4,IF(C1061=3,IF(AS1064+AU1064=10,Fixo/30*FM$4+(AS1061+AS1062+AS1063+AU1061+AU1062+AU1063)*Percapita/30*FM$4+(AT1064+AV1064)*Cadeirante/30*FM$4,IF(AS1064+AU1064&lt;=9,(AS1064+AU1064)*Crechee/30*FM$4)+(AT1064+AV1064)*Cadeirante/30*FM$4+(AS1061+AS1062+AS1063+AU1061+AU1062+AU1063)*Percapita/30*FM$4)+IF(AS1064+AU1064&gt;=11,Fixo/30*FM$4+(AS1064+AU1064-10)*Crechee/30*FM$4,0),IF(C1061=2,IF(AT1061+AT1062+AT1063+AT1064+AV1061+AV1062+AV1063+AV1064=1,Cadeirante/30*FM$4,IF(AT1061+AT1062+AT1063+AT1064+AV1061+AV1062+AV1063+AV1064=2,Fixo/30*FM$4,IF(AT1061+AT1062+AT1063+AT1064+AV1061+AV1062+AV1063+AV1064&gt;2,Fixo/30*FM$4+(AT1061+AT1062+AT1063+AT1064+AV1061+AV1062+AV1063+AV1064-2)*Cadeirante/30*FM$4)))+(AS1061+AS1062+AS1063+AU1061+AU1062+AU1063)*Percapita/30*FM$4+(AS1064+AU1064)*Crechee/30*FM$4,IF(C1061=1,IF(AS1061+AS1062+AS1063+AT1061+AT1062+AT1063+AU1061+AU1062+AU1063+AV1061+AV1062+AV1063&lt;=15,(AS1061+AS1062+AS1063+AU1061+AU1062+AU1063)*Percapita/30*FM$4,IF(AS1061+AS1062+AS1063+AT1061+AT1062+AT1063+AU1061+AU1062+AU1063+AV1061+AV1062+AV1063&gt;=16,Fixo/30*FM$4+(AS1061+AS1062+AS1063+AT1061+AT1062+AT1063+AU1061+AU1062+AU1063+AV1061+AV1062-16)*Percapita/30*FM$4))))))</f>
        <v>476.20733333333328</v>
      </c>
      <c r="FN1061" s="177">
        <f>IF(C1061=4,SUM(AW1061+AW1062+AW1063+AY1061+AY1062+AY1063)*Percapita/30*FN$4+(AX1061+AX1062+AX1063+AZ1061+AZ1062+AZ1063)*Cadeirante/30*FN$4,IF(C1061=3,IF(AW1064+AY1064=10,Fixo/30*FN$4+(AW1061+AW1062+AW1063+AY1061+AY1062+AY1063)*Percapita/30*FN$4+(AX1064+AZ1064)*Cadeirante/30*FN$4,IF(AW1064+AY1064&lt;=9,(AW1064+AY1064)*Crechee/30*FN$4)+(AX1064+AZ1064)*Cadeirante/30*FN$4+(AW1061+AW1062+AW1063+AY1061+AY1062+AY1063)*Percapita/30*FN$4)+IF(AW1064+AY1064&gt;=11,Fixo/30*FN$4+(AW1064+AY1064-10)*Crechee/30*FN$4,0),IF(C1061=2,IF(AX1061+AX1062+AX1063+AX1064+AZ1061+AZ1062+AZ1063+AZ1064=1,Cadeirante/30*FN$4,IF(AX1061+AX1062+AX1063+AX1064+AZ1061+AZ1062+AZ1063+AZ1064=2,Fixo/30*FN$4,IF(AX1061+AX1062+AX1063+AX1064+AZ1061+AZ1062+AZ1063+AZ1064&gt;2,Fixo/30*FN$4+(AX1061+AX1062+AX1063+AX1064+AZ1061+AZ1062+AZ1063+AZ1064-2)*Cadeirante/30*FN$4)))+(AW1061+AW1062+AW1063+AY1061+AY1062+AY1063)*Percapita/30*FN$4+(AW1064+AY1064)*Crechee/30*FN$4,IF(C1061=1,IF(AW1061+AW1062+AW1063+AX1061+AX1062+AX1063+AY1061+AY1062+AY1063+AZ1061+AZ1062+AZ1063&lt;=15,(AW1061+AW1062+AW1063+AY1061+AY1062+AY1063)*Percapita/30*FN$4,IF(AW1061+AW1062+AW1063+AX1061+AX1062+AX1063+AY1061+AY1062+AY1063+AZ1061+AZ1062+AZ1063&gt;=16,Fixo/30*FN$4+(AW1061+AW1062+AW1063+AX1061+AX1062+AX1063+AY1061+AY1062+AY1063+AZ1061+AZ1062-16)*Percapita/30*FN$4))))))</f>
        <v>0</v>
      </c>
      <c r="FO1061" s="177">
        <f>IF(C1061=4,SUM(BA1061+BA1062+BA1063+BC1061+BC1062+BC1063)*Percapita/30*FO$4+(BB1061+BB1062+BB1063+BD1061+BD1062+BD1063)*Cadeirante/30*FO$4,IF(C1061=3,IF(BA1064+BC1064=10,Fixo/30*FO$4+(BA1061+BA1062+BA1063+BC1061+BC1062+BC1063)*Percapita/30*FO$4+(BB1064+BD1064)*Cadeirante/30*FO$4,IF(BA1064+BC1064&lt;=9,(BA1064+BC1064)*Crechee/30*FO$4)+(BB1064+BD1064)*Cadeirante/30*FO$4+(BA1061+BA1062+BA1063+BC1061+BC1062+BC1063)*Percapita/30*FO$4)+IF(BA1064+BC1064&gt;=11,Fixo/30*FO$4+(BA1064+BC1064-10)*Crechee/30*FO$4,0),IF(C1061=2,IF(BB1061+BB1062+BB1063+BB1064+BD1061+BD1062+BD1063+BD1064=1,Cadeirante/30*FO$4,IF(BB1061+BB1062+BB1063+BB1064+BD1061+BD1062+BD1063+BD1064=2,Fixo/30*FO$4,IF(BB1061+BB1062+BB1063+BB1064+BD1061+BD1062+BD1063+BD1064&gt;2,Fixo/30*FO$4+(BB1061+BB1062+BB1063+BB1064+BD1061+BD1062+BD1063+BD1064-2)*Cadeirante/30*FO$4)))+(BA1061+BA1062+BA1063+BC1061+BC1062+BC1063)*Percapita/30*FO$4+(BA1064+BC1064)*Crechee/30*FO$4,IF(C1061=1,IF(BA1061+BA1062+BA1063+BB1061+BB1062+BB1063+BC1061+BC1062+BC1063+BD1061+BD1062+BD1063&lt;=15,(BA1061+BA1062+BA1063+BC1061+BC1062+BC1063)*Percapita/30*FO$4,IF(BA1061+BA1062+BA1063+BB1061+BB1062+BB1063+BC1061+BC1062+BC1063+BD1061+BD1062+BD1063&gt;=16,Fixo/30*FO$4+(BA1061+BA1062+BA1063+BB1061+BB1062+BB1063+BC1061+BC1062+BC1063+BD1061+BD1062-16)*Percapita/30*FO$4))))))</f>
        <v>0</v>
      </c>
      <c r="FP1061" s="177">
        <f>IF(C1061=4,SUM(BE1061+BE1062+BE1063+BG1061+BG1062+BG1063)*Percapita/30*FP$4+(BF1061+BF1062+BF1063+BH1061+BH1062+BH1063)*Cadeirante/30*FP$4,IF(C1061=3,IF(BE1064+BG1064=10,Fixo/30*FP$4+(BE1061+BE1062+BE1063+BG1061+BG1062+BG1063)*Percapita/30*FP$4+(BF1064+BH1064)*Cadeirante/30*FP$4,IF(BE1064+BG1064&lt;=9,(BE1064+BG1064)*Crechee/30*FP$4)+(BF1064+BH1064)*Cadeirante/30*FP$4+(BE1061+BE1062+BE1063+BG1061+BG1062+BG1063)*Percapita/30*FP$4)+IF(BE1064+BG1064&gt;=11,Fixo/30*FP$4+(BE1064+BG1064-10)*Crechee/30*FP$4,0),IF(C1061=2,IF(BF1061+BF1062+BF1063+BF1064+BH1061+BH1062+BH1063+BH1064=1,Cadeirante/30*FP$4,IF(BF1061+BF1062+BF1063+BF1064+BH1061+BH1062+BH1063+BH1064=2,Fixo/30*FP$4,IF(BF1061+BF1062+BF1063+BF1064+BH1061+BH1062+BH1063+BH1064&gt;2,Fixo/30*FP$4+(BF1061+BF1062+BF1063+BF1064+BH1061+BH1062+BH1063+BH1064-2)*Cadeirante/30*FP$4)))+(BE1061+BE1062+BE1063+BG1061+BG1062+BG1063)*Percapita/30*FP$4+(BE1064+BG1064)*Crechee/30*FP$4,IF(C1061=1,IF(BE1061+BE1062+BE1063+BF1061+BF1062+BF1063+BG1061+BG1062+BG1063+BH1061+BH1062+BH1063&lt;=15,(BE1061+BE1062+BE1063+BG1061+BG1062+BG1063)*Percapita/30*FP$4,IF(BE1061+BE1062+BE1063+BF1061+BF1062+BF1063+BG1061+BG1062+BG1063+BH1061+BH1062+BH1063&gt;=16,Fixo/30*FP$4+(BE1061+BE1062+BE1063+BF1061+BF1062+BF1063+BG1061+BG1062+BG1063+BH1061+BH1062-16)*Percapita/30*FP$4))))))</f>
        <v>0</v>
      </c>
      <c r="FQ1061" s="177">
        <f>IF(C1061=4,SUM(BI1061+BI1062+BI1063+BK1061+BK1062+BK1063)*Percapita/30*FQ$4+(BJ1061+BJ1062+BJ1063+BL1061+BL1062+BL1063)*Cadeirante/30*FQ$4,IF(C1061=3,IF(BI1064+BK1064=10,Fixo/30*FQ$4+(BI1061+BI1062+BI1063+BK1061+BK1062+BK1063)*Percapita/30*FQ$4+(BJ1064+BL1064)*Cadeirante/30*FQ$4,IF(BI1064+BK1064&lt;=9,(BI1064+BK1064)*Crechee/30*FQ$4)+(BJ1064+BL1064)*Cadeirante/30*FQ$4+(BI1061+BI1062+BI1063+BK1061+BK1062+BK1063)*Percapita/30*FQ$4)+IF(BI1064+BK1064&gt;=11,Fixo/30*FQ$4+(BI1064+BK1064-10)*Crechee/30*FQ$4,0),IF(C1061=2,IF(BJ1061+BJ1062+BJ1063+BJ1064+BL1061+BL1062+BL1063+BL1064=1,Cadeirante/30*FQ$4,IF(BJ1061+BJ1062+BJ1063+BJ1064+BL1061+BL1062+BL1063+BL1064=2,Fixo/30*FQ$4,IF(BJ1061+BJ1062+BJ1063+BJ1064+BL1061+BL1062+BL1063+BL1064&gt;2,Fixo/30*FQ$4+(BJ1061+BJ1062+BJ1063+BJ1064+BL1061+BL1062+BL1063+BL1064-2)*Cadeirante/30*FQ$4)))+(BI1061+BI1062+BI1063+BK1061+BK1062+BK1063)*Percapita/30*FQ$4+(BI1064+BK1064)*Crechee/30*FQ$4,IF(C1061=1,IF(BI1061+BI1062+BI1063+BJ1061+BJ1062+BJ1063+BK1061+BK1062+BK1063+BL1061+BL1062+BL1063&lt;=15,(BI1061+BI1062+BI1063+BK1061+BK1062+BK1063)*Percapita/30*FQ$4,IF(BI1061+BI1062+BI1063+BJ1061+BJ1062+BJ1063+BK1061+BK1062+BK1063+BL1061+BL1062+BL1063&gt;=16,Fixo/30*FQ$4+(BI1061+BI1062+BI1063+BJ1061+BJ1062+BJ1063+BK1061+BK1062+BK1063+BL1061+BL1062-16)*Percapita/30*FQ$4))))))</f>
        <v>0</v>
      </c>
      <c r="FR1061" s="177">
        <f>IF(C1061=4,SUM(BM1061+BM1062+BM1063+BO1061+BO1062+BO1063)*Percapita/30*FR$4+(BN1061+BN1062+BN1063+BP1061+BP1062+BP1063)*Cadeirante/30*FR$4,IF(C1061=3,IF(BM1064+BO1064=10,Fixo/30*FR$4+(BM1061+BM1062+BM1063+BO1061+BO1062+BO1063)*Percapita/30*FR$4+(BN1064+BP1064)*Cadeirante/30*FR$4,IF(BM1064+BO1064&lt;=9,(BM1064+BO1064)*Crechee/30*FR$4)+(BN1064+BP1064)*Cadeirante/30*FR$4+(BM1061+BM1062+BM1063+BO1061+BO1062+BO1063)*Percapita/30*FR$4)+IF(BM1064+BO1064&gt;=11,Fixo/30*FR$4+(BM1064+BO1064-10)*Crechee/30*FR$4,0),IF(C1061=2,IF(BN1061+BN1062+BN1063+BN1064+BP1061+BP1062+BP1063+BP1064=1,Cadeirante/30*FR$4,IF(BN1061+BN1062+BN1063+BN1064+BP1061+BP1062+BP1063+BP1064=2,Fixo/30*FR$4,IF(BN1061+BN1062+BN1063+BN1064+BP1061+BP1062+BP1063+BP1064&gt;2,Fixo/30*FR$4+(BN1061+BN1062+BN1063+BN1064+BP1061+BP1062+BP1063+BP1064-2)*Cadeirante/30*FR$4)))+(BM1061+BM1062+BM1063+BO1061+BO1062+BO1063)*Percapita/30*FR$4+(BM1064+BO1064)*Crechee/30*FR$4,IF(C1061=1,IF(BM1061+BM1062+BM1063+BN1061+BN1062+BN1063+BO1061+BO1062+BO1063+BP1061+BP1062+BP1063&lt;=15,(BM1061+BM1062+BM1063+BO1061+BO1062+BO1063)*Percapita/30*FR$4,IF(BM1061+BM1062+BM1063+BN1061+BN1062+BN1063+BO1061+BO1062+BO1063+BP1061+BP1062+BP1063&gt;=16,Fixo/30*FR$4+(BM1061+BM1062+BM1063+BN1061+BN1062+BN1063+BO1061+BO1062+BO1063+BP1061+BP1062-16)*Percapita/30*FR$4))))))</f>
        <v>0</v>
      </c>
      <c r="FS1061" s="177">
        <f>IF(C1061=4,SUM(BQ1061+BQ1062+BQ1063+BS1061+BS1062+BS1063)*Percapita/30*FS$4+(BR1061+BR1062+BR1063+BT1061+BT1062+BT1063)*Cadeirante/30*FS$4,IF(C1061=3,IF(BQ1064+BS1064=10,Fixo/30*FS$4+(BQ1061+BQ1062+BQ1063+BS1061+BS1062+BS1063)*Percapita/30*FS$4+(BR1064+BT1064)*Cadeirante/30*FS$4,IF(BQ1064+BS1064&lt;=9,(BQ1064+BS1064)*Crechee/30*FS$4)+(BR1064+BT1064)*Cadeirante/30*FS$4+(BQ1061+BQ1062+BQ1063+BS1061+BS1062+BS1063)*Percapita/30*FS$4)+IF(BQ1064+BS1064&gt;=11,Fixo/30*FS$4+(BQ1064+BS1064-10)*Crechee/30*FS$4,0),IF(C1061=2,IF(BR1061+BR1062+BR1063+BR1064+BT1061+BT1062+BT1063+BT1064=1,Cadeirante/30*FS$4,IF(BR1061+BR1062+BR1063+BR1064+BT1061+BT1062+BT1063+BT1064=2,Fixo/30*FS$4,IF(BR1061+BR1062+BR1063+BR1064+BT1061+BT1062+BT1063+BT1064&gt;2,Fixo/30*FS$4+(BR1061+BR1062+BR1063+BR1064+BT1061+BT1062+BT1063+BT1064-2)*Cadeirante/30*FS$4)))+(BQ1061+BQ1062+BQ1063+BS1061+BS1062+BS1063)*Percapita/30*FS$4+(BQ1064+BS1064)*Crechee/30*FS$4,IF(C1061=1,IF(BQ1061+BQ1062+BQ1063+BR1061+BR1062+BR1063+BS1061+BS1062+BS1063+BT1061+BT1062+BT1063&lt;=15,(BQ1061+BQ1062+BQ1063+BS1061+BS1062+BS1063)*Percapita/30*FS$4,IF(BQ1061+BQ1062+BQ1063+BR1061+BR1062+BR1063+BS1061+BS1062+BS1063+BT1061+BT1062+BT1063&gt;=16,Fixo/30*FS$4+(BQ1061+BQ1062+BQ1063+BR1061+BR1062+BR1063+BS1061+BS1062+BS1063+BT1061+BT1062-16)*Percapita/30*FS$4))))))</f>
        <v>0</v>
      </c>
      <c r="FT1061" s="177">
        <f>IF(C1061=4,SUM(BU1061+BU1062+BU1063+BW1061+BW1062+BW1063)*Percapita/30*FT$4+(BV1061+BV1062+BV1063+BX1061+BX1062+BX1063)*Cadeirante/30*FT$4,IF(C1061=3,IF(BU1064+BW1064=10,Fixo/30*FT$4+(BU1061+BU1062+BU1063+BW1061+BW1062+BW1063)*Percapita/30*FT$4+(BV1064+BX1064)*Cadeirante/30*FT$4,IF(BU1064+BW1064&lt;=9,(BU1064+BW1064)*Crechee/30*FT$4)+(BV1064+BX1064)*Cadeirante/30*FT$4+(BU1061+BU1062+BU1063+BW1061+BW1062+BW1063)*Percapita/30*FT$4)+IF(BU1064+BW1064&gt;=11,Fixo/30*FT$4+(BU1064+BW1064-10)*Crechee/30*FT$4,0),IF(C1061=2,IF(BV1061+BV1062+BV1063+BV1064+BX1061+BX1062+BX1063+BX1064=1,Cadeirante/30*FT$4,IF(BV1061+BV1062+BV1063+BV1064+BX1061+BX1062+BX1063+BX1064=2,Fixo/30*FT$4,IF(BV1061+BV1062+BV1063+BV1064+BX1061+BX1062+BX1063+BX1064&gt;2,Fixo/30*FT$4+(BV1061+BV1062+BV1063+BV1064+BX1061+BX1062+BX1063+BX1064-2)*Cadeirante/30*FT$4)))+(BU1061+BU1062+BU1063+BW1061+BW1062+BW1063)*Percapita/30*FT$4+(BU1064+BW1064)*Crechee/30*FT$4,IF(C1061=1,IF(BU1061+BU1062+BU1063+BV1061+BV1062+BV1063+BW1061+BW1062+BW1063+BX1061+BX1062+BX1063&lt;=15,(BU1061+BU1062+BU1063+BW1061+BW1062+BW1063)*Percapita/30*FT$4,IF(BU1061+BU1062+BU1063+BV1061+BV1062+BV1063+BW1061+BW1062+BW1063+BX1061+BX1062+BX1063&gt;=16,Fixo/30*FT$4+(BU1061+BU1062+BU1063+BV1061+BV1062+BV1063+BW1061+BW1062+BW1063+BX1061+BX1062-16)*Percapita/30*FT$4))))))</f>
        <v>0</v>
      </c>
      <c r="FU1061" s="177">
        <f>IF(C1061=4,SUM(BY1061+BY1062+BY1063+CA1061+CA1062+CA1063)*Percapita/30*FU$4+(BZ1061+BZ1062+BZ1063+CB1061+CB1062+CB1063)*Cadeirante/30*FU$4,IF(C1061=3,IF(BY1064+CA1064=10,Fixo/30*FU$4+(BY1061+BY1062+BY1063+CA1061+CA1062+CA1063)*Percapita/30*FU$4+(BZ1064+CB1064)*Cadeirante/30*FU$4,IF(BY1064+CA1064&lt;=9,(BY1064+CA1064)*Crechee/30*FU$4)+(BZ1064+CB1064)*Cadeirante/30*FU$4+(BY1061+BY1062+BY1063+CA1061+CA1062+CA1063)*Percapita/30*FU$4)+IF(BY1064+CA1064&gt;=11,Fixo/30*FU$4+(BY1064+CA1064-10)*Crechee/30*FU$4,0),IF(C1061=2,IF(BZ1061+BZ1062+BZ1063+BZ1064+CB1061+CB1062+CB1063+CB1064=1,Cadeirante/30*FU$4,IF(BZ1061+BZ1062+BZ1063+BZ1064+CB1061+CB1062+CB1063+CB1064=2,Fixo/30*FU$4,IF(BZ1061+BZ1062+BZ1063+BZ1064+CB1061+CB1062+CB1063+CB1064&gt;2,Fixo/30*FU$4+(BZ1061+BZ1062+BZ1063+BZ1064+CB1061+CB1062+CB1063+CB1064-2)*Cadeirante/30*FU$4)))+(BY1061+BY1062+BY1063+CA1061+CA1062+CA1063)*Percapita/30*FU$4+(BY1064+CA1064)*Crechee/30*FU$4,IF(C1061=1,IF(BY1061+BY1062+BY1063+BZ1061+BZ1062+BZ1063+CA1061+CA1062+CA1063+CB1061+CB1062+CB1063&lt;=15,(BY1061+BY1062+BY1063+CA1061+CA1062+CA1063)*Percapita/30*FU$4,IF(BY1061+BY1062+BY1063+BZ1061+BZ1062+BZ1063+CA1061+CA1062+CA1063+CB1061+CB1062+CB1063&gt;=16,Fixo/30*FU$4+(BY1061+BY1062+BY1063+BZ1061+BZ1062+BZ1063+CA1061+CA1062+CA1063+CB1061+CB1062-16)*Percapita/30*FU$4))))))</f>
        <v>0</v>
      </c>
      <c r="FV1061" s="177">
        <f>IF(C1061=4,SUM(CC1061+CC1062+CC1063+CE1061+CE1062+CE1063)*Percapita/30*FV$4+(CD1061+CD1062+CD1063+CF1061+CF1062+CF1063)*Cadeirante/30*FV$4,IF(C1061=3,IF(CC1064+CE1064=10,Fixo/30*FV$4+(CC1061+CC1062+CC1063+CE1061+CE1062+CE1063)*Percapita/30*FV$4+(CD1064+CF1064)*Cadeirante/30*FV$4,IF(CC1064+CE1064&lt;=9,(CC1064+CE1064)*Crechee/30*FV$4)+(CD1064+CF1064)*Cadeirante/30*FV$4+(CC1061+CC1062+CC1063+CE1061+CE1062+CE1063)*Percapita/30*FV$4)+IF(CC1064+CE1064&gt;=11,Fixo/30*FV$4+(CC1064+CE1064-10)*Crechee/30*FV$4,0),IF(C1061=2,IF(CD1061+CD1062+CD1063+CD1064+CF1061+CF1062+CF1063+CF1064=1,Cadeirante/30*FV$4,IF(CD1061+CD1062+CD1063+CD1064+CF1061+CF1062+CF1063+CF1064=2,Fixo/30*FV$4,IF(CD1061+CD1062+CD1063+CD1064+CF1061+CF1062+CF1063+CF1064&gt;2,Fixo/30*FV$4+(CD1061+CD1062+CD1063+CD1064+CF1061+CF1062+CF1063+CF1064-2)*Cadeirante/30*FV$4)))+(CC1061+CC1062+CC1063+CE1061+CE1062+CE1063)*Percapita/30*FV$4+(CC1064+CE1064)*Crechee/30*FV$4,IF(C1061=1,IF(CC1061+CC1062+CC1063+CD1061+CD1062+CD1063+CE1061+CE1062+CE1063+CF1061+CF1062+CF1063&lt;=15,(CC1061+CC1062+CC1063+CE1061+CE1062+CE1063)*Percapita/30*FV$4,IF(CC1061+CC1062+CC1063+CD1061+CD1062+CD1063+CE1061+CE1062+CE1063+CF1061+CF1062+CF1063&gt;=16,Fixo/30*FV$4+(CC1061+CC1062+CC1063+CD1061+CD1062+CD1063+CE1061+CE1062+CE1063+CF1061+CF1062-16)*Percapita/30*FV$4))))))</f>
        <v>0</v>
      </c>
      <c r="FW1061" s="177">
        <f>IF(C1061=4,SUM(CG1061+CG1062+CG1063+CI1061+CI1062+CI1063)*Percapita/30*FW$4+(CH1061+CH1062+CH1063+CJ1061+CJ1062+CJ1063)*Cadeirante/30*FW$4,IF(C1061=3,IF(CG1064+CI1064=10,Fixo/30*FW$4+(CG1061+CG1062+CG1063+CI1061+CI1062+CI1063)*Percapita/30*FW$4+(CH1064+CJ1064)*Cadeirante/30*FW$4,IF(CG1064+CI1064&lt;=9,(CG1064+CI1064)*Crechee/30*FW$4)+(CH1064+CJ1064)*Cadeirante/30*FW$4+(CG1061+CG1062+CG1063+CI1061+CI1062+CI1063)*Percapita/30*FW$4)+IF(CG1064+CI1064&gt;=11,Fixo/30*FW$4+(CG1064+CI1064-10)*Crechee/30*FW$4,0),IF(C1061=2,IF(CH1061+CH1062+CH1063+CH1064+CJ1061+CJ1062+CJ1063+CJ1064=1,Cadeirante/30*FW$4,IF(CH1061+CH1062+CH1063+CH1064+CJ1061+CJ1062+CJ1063+CJ1064=2,Fixo/30*FW$4,IF(CH1061+CH1062+CH1063+CH1064+CJ1061+CJ1062+CJ1063+CJ1064&gt;2,Fixo/30*FW$4+(CH1061+CH1062+CH1063+CH1064+CJ1061+CJ1062+CJ1063+CJ1064-2)*Cadeirante/30*FW$4)))+(CG1061+CG1062+CG1063+CI1061+CI1062+CI1063)*Percapita/30*FW$4+(CG1064+CI1064)*Crechee/30*FW$4,IF(C1061=1,IF(CG1061+CG1062+CG1063+CH1061+CH1062+CH1063+CI1061+CI1062+CI1063+CJ1061+CJ1062+CJ1063&lt;=15,(CG1061+CG1062+CG1063+CI1061+CI1062+CI1063)*Percapita/30*FW$4,IF(CG1061+CG1062+CG1063+CH1061+CH1062+CH1063+CI1061+CI1062+CI1063+CJ1061+CJ1062+CJ1063&gt;=16,Fixo/30*FW$4+(CG1061+CG1062+CG1063+CH1061+CH1062+CH1063+CI1061+CI1062+CI1063+CJ1061+CJ1062-16)*Percapita/30*FW$4))))))</f>
        <v>0</v>
      </c>
      <c r="FX1061" s="177">
        <f>IF(C1061=4,SUM(CK1061+CK1062+CK1063+CM1061+CM1062+CM1063)*Percapita/30*FX$4+(CL1061+CL1062+CL1063+CN1061+CN1062+CN1063)*Cadeirante/30*FX$4,IF(C1061=3,IF(CK1064+CM1064=10,Fixo/30*FX$4+(CK1061+CK1062+CK1063+CM1061+CM1062+CM1063)*Percapita/30*FX$4+(CL1064+CN1064)*Cadeirante/30*FX$4,IF(CK1064+CM1064&lt;=9,(CK1064+CM1064)*Crechee/30*FX$4)+(CL1064+CN1064)*Cadeirante/30*FX$4+(CK1061+CK1062+CK1063+CM1061+CM1062+CM1063)*Percapita/30*FX$4)+IF(CK1064+CM1064&gt;=11,Fixo/30*FX$4+(CK1064+CM1064-10)*Crechee/30*FX$4,0),IF(C1061=2,IF(CL1061+CL1062+CL1063+CL1064+CN1061+CN1062+CN1063+CN1064=1,Cadeirante/30*FX$4,IF(CL1061+CL1062+CL1063+CL1064+CN1061+CN1062+CN1063+CN1064=2,Fixo/30*FX$4,IF(CL1061+CL1062+CL1063+CL1064+CN1061+CN1062+CN1063+CN1064&gt;2,Fixo/30*FX$4+(CL1061+CL1062+CL1063+CL1064+CN1061+CN1062+CN1063+CN1064-2)*Cadeirante/30*FX$4)))+(CK1061+CK1062+CK1063+CM1061+CM1062+CM1063)*Percapita/30*FX$4+(CK1064+CM1064)*Crechee/30*FX$4,IF(C1061=1,IF(CK1061+CK1062+CK1063+CL1061+CL1062+CL1063+CM1061+CM1062+CM1063+CN1061+CN1062+CN1063&lt;=15,(CK1061+CK1062+CK1063+CM1061+CM1062+CM1063)*Percapita/30*FX$4,IF(CK1061+CK1062+CK1063+CL1061+CL1062+CL1063+CM1061+CM1062+CM1063+CN1061+CN1062+CN1063&gt;=16,Fixo/30*FX$4+(CK1061+CK1062+CK1063+CL1061+CL1062+CL1063+CM1061+CM1062+CM1063+CN1061+CN1062-16)*Percapita/30*FX$4))))))</f>
        <v>0</v>
      </c>
      <c r="FY1061" s="177">
        <f>IF(C1061=4,SUM(CO1061+CO1062+CO1063+CQ1061+CQ1062+CQ1063)*Percapita/30*FY$4+(CP1061+CP1062+CP1063+CR1061+CR1062+CR1063)*Cadeirante/30*FY$4,IF(C1061=3,IF(CO1064+CQ1064=10,Fixo/30*FY$4+(CO1061+CO1062+CO1063+CQ1061+CQ1062+CQ1063)*Percapita/30*FY$4+(CP1064+CR1064)*Cadeirante/30*FY$4,IF(CO1064+CQ1064&lt;=9,(CO1064+CQ1064)*Crechee/30*FY$4)+(CP1064+CR1064)*Cadeirante/30*FY$4+(CO1061+CO1062+CO1063+CQ1061+CQ1062+CQ1063)*Percapita/30*FY$4)+IF(CO1064+CQ1064&gt;=11,Fixo/30*FY$4+(CO1064+CQ1064-10)*Crechee/30*FY$4,0),IF(C1061=2,IF(CP1061+CP1062+CP1063+CP1064+CR1061+CR1062+CR1063+CR1064=1,Cadeirante/30*FY$4,IF(CP1061+CP1062+CP1063+CP1064+CR1061+CR1062+CR1063+CR1064=2,Fixo/30*FY$4,IF(CP1061+CP1062+CP1063+CP1064+CR1061+CR1062+CR1063+CR1064&gt;2,Fixo/30*FY$4+(CP1061+CP1062+CP1063+CP1064+CR1061+CR1062+CR1063+CR1064-2)*Cadeirante/30*FY$4)))+(CO1061+CO1062+CO1063+CQ1061+CQ1062+CQ1063)*Percapita/30*FY$4+(CO1064+CQ1064)*Crechee/30*FY$4,IF(C1061=1,IF(CO1061+CO1062+CO1063+CP1061+CP1062+CP1063+CQ1061+CQ1062+CQ1063+CR1061+CR1062+CR1063&lt;=15,(CO1061+CO1062+CO1063+CQ1061+CQ1062+CQ1063)*Percapita/30*FY$4,IF(CO1061+CO1062+CO1063+CP1061+CP1062+CP1063+CQ1061+CQ1062+CQ1063+CR1061+CR1062+CR1063&gt;=16,Fixo/30*FY$4+(CO1061+CO1062+CO1063+CP1061+CP1062+CP1063+CQ1061+CQ1062+CQ1063+CR1061+CR1062-16)*Percapita/30*FY$4))))))</f>
        <v>0</v>
      </c>
      <c r="FZ1061" s="177">
        <f>IF(C1061=4,SUM(CS1061+CS1062+CS1063+CU1061+CU1062+CU1063)*Percapita/30*FZ$4+(CT1061+CT1062+CT1063+CV1061+CV1062+CV1063)*Cadeirante/30*FZ$4,IF(C1061=3,IF(CS1064+CU1064=10,Fixo/30*FZ$4+(CS1061+CS1062+CS1063+CU1061+CU1062+CU1063)*Percapita/30*FZ$4+(CT1064+CV1064)*Cadeirante/30*FZ$4,IF(CS1064+CU1064&lt;=9,(CS1064+CU1064)*Crechee/30*FZ$4)+(CT1064+CV1064)*Cadeirante/30*FZ$4+(CS1061+CS1062+CS1063+CU1061+CU1062+CU1063)*Percapita/30*FZ$4)+IF(CS1064+CU1064&gt;=11,Fixo/30*FZ$4+(CS1064+CU1064-10)*Crechee/30*FZ$4,0),IF(C1061=2,IF(CT1061+CT1062+CT1063+CT1064+CV1061+CV1062+CV1063+CV1064=1,Cadeirante/30*FZ$4,IF(CT1061+CT1062+CT1063+CT1064+CV1061+CV1062+CV1063+CV1064=2,Fixo/30*FZ$4,IF(CT1061+CT1062+CT1063+CT1064+CV1061+CV1062+CV1063+CV1064&gt;2,Fixo/30*FZ$4+(CT1061+CT1062+CT1063+CT1064+CV1061+CV1062+CV1063+CV1064-2)*Cadeirante/30*FZ$4)))+(CS1061+CS1062+CS1063+CU1061+CU1062+CU1063)*Percapita/30*FZ$4+(CS1064+CU1064)*Crechee/30*FZ$4,IF(C1061=1,IF(CS1061+CS1062+CS1063+CT1061+CT1062+CT1063+CU1061+CU1062+CU1063+CV1061+CV1062+CV1063&lt;=15,(CS1061+CS1062+CS1063+CU1061+CU1062+CU1063)*Percapita/30*FZ$4,IF(CS1061+CS1062+CS1063+CT1061+CT1062+CT1063+CU1061+CU1062+CU1063+CV1061+CV1062+CV1063&gt;=16,Fixo/30*FZ$4+(CS1061+CS1062+CS1063+CT1061+CT1062+CT1063+CU1061+CU1062+CU1063+CV1061+CV1062-16)*Percapita/30*FZ$4))))))</f>
        <v>0</v>
      </c>
      <c r="GA1061" s="177">
        <f>IF(C1061=4,SUM(CW1061+CW1062+CW1063+CY1061+CY1062+CY1063)*Percapita/30*GA$4+(CX1061+CX1062+CX1063+CZ1061+CZ1062+CZ1063)*Cadeirante/30*GA$4,IF(C1061=3,IF(CW1064+CY1064=10,Fixo/30*GA$4+(CW1061+CW1062+CW1063+CY1061+CY1062+CY1063)*Percapita/30*GA$4+(CX1064+CZ1064)*Cadeirante/30*GA$4,IF(CW1064+CY1064&lt;=9,(CW1064+CY1064)*Crechee/30*GA$4)+(CX1064+CZ1064)*Cadeirante/30*GA$4+(CW1061+CW1062+CW1063+CY1061+CY1062+CY1063)*Percapita/30*GA$4)+IF(CW1064+CY1064&gt;=11,Fixo/30*GA$4+(CW1064+CY1064-10)*Crechee/30*GA$4,0),IF(C1061=2,IF(CX1061+CX1062+CX1063+CX1064+CZ1061+CZ1062+CZ1063+CZ1064=1,Cadeirante/30*GA$4,IF(CX1061+CX1062+CX1063+CX1064+CZ1061+CZ1062+CZ1063+CZ1064=2,Fixo/30*GA$4,IF(CX1061+CX1062+CX1063+CX1064+CZ1061+CZ1062+CZ1063+CZ1064&gt;2,Fixo/30*GA$4+(CX1061+CX1062+CX1063+CX1064+CZ1061+CZ1062+CZ1063+CZ1064-2)*Cadeirante/30*GA$4)))+(CW1061+CW1062+CW1063+CY1061+CY1062+CY1063)*Percapita/30*GA$4+(CW1064+CY1064)*Crechee/30*GA$4,IF(C1061=1,IF(CW1061+CW1062+CW1063+CX1061+CX1062+CX1063+CY1061+CY1062+CY1063+CZ1061+CZ1062+CZ1063&lt;=15,(CW1061+CW1062+CW1063+CY1061+CY1062+CY1063)*Percapita/30*GA$4,IF(CW1061+CW1062+CW1063+CX1061+CX1062+CX1063+CY1061+CY1062+CY1063+CZ1061+CZ1062+CZ1063&gt;=16,Fixo/30*GA$4+(CW1061+CW1062+CW1063+CX1061+CX1062+CX1063+CY1061+CY1062+CY1063+CZ1061+CZ1062-16)*Percapita/30*GA$4))))))</f>
        <v>0</v>
      </c>
      <c r="GB1061" s="177">
        <f>IF(C1061=4,SUM(DA1061+DA1062+DA1063+DC1061+DC1062+DC1063)*Percapita/30*GB$4+(DB1061+DB1062+DB1063+DD1061+DD1062+DD1063)*Cadeirante/30*GB$4,IF(C1061=3,IF(DA1064+DC1064=10,Fixo/30*GB$4+(DA1061+DA1062+DA1063+DC1061+DC1062+DC1063)*Percapita/30*GB$4+(DB1064+DD1064)*Cadeirante/30*GB$4,IF(DA1064+DC1064&lt;=9,(DA1064+DC1064)*Crechee/30*GB$4)+(DB1064+DD1064)*Cadeirante/30*GB$4+(DA1061+DA1062+DA1063+DC1061+DC1062+DC1063)*Percapita/30*GB$4)+IF(DA1064+DC1064&gt;=11,Fixo/30*GB$4+(DA1064+DC1064-10)*Crechee/30*GB$4,0),IF(C1061=2,IF(DB1061+DB1062+DB1063+DB1064+DD1061+DD1062+DD1063+DD1064=1,Cadeirante/30*GB$4,IF(DB1061+DB1062+DB1063+DB1064+DD1061+DD1062+DD1063+DD1064=2,Fixo/30*GB$4,IF(DB1061+DB1062+DB1063+DB1064+DD1061+DD1062+DD1063+DD1064&gt;2,Fixo/30*GB$4+(DB1061+DB1062+DB1063+DB1064+DD1061+DD1062+DD1063+DD1064-2)*Cadeirante/30*GB$4)))+(DA1061+DA1062+DA1063+DC1061+DC1062+DC1063)*Percapita/30*GB$4+(DA1064+DC1064)*Crechee/30*GB$4,IF(C1061=1,IF(DA1061+DA1062+DA1063+DB1061+DB1062+DB1063+DC1061+DC1062+DC1063+DD1061+DD1062+DD1063&lt;=15,(DA1061+DA1062+DA1063+DC1061+DC1062+DC1063)*Percapita/30*GB$4,IF(DA1061+DA1062+DA1063+DB1061+DB1062+DB1063+DC1061+DC1062+DC1063+DD1061+DD1062+DD1063&gt;=16,Fixo/30*GB$4+(DA1061+DA1062+DA1063+DB1061+DB1062+DB1063+DC1061+DC1062+DC1063+DD1061+DD1062-16)*Percapita/30*GB$4))))))</f>
        <v>0</v>
      </c>
      <c r="GC1061" s="177">
        <f>IF(C1061=4,SUM(DE1061+DE1062+DE1063+DG1061+DG1062+DG1063)*Percapita/30*GC$4+(DF1061+DF1062+DF1063+DH1061+DH1062+DH1063)*Cadeirante/30*GC$4,IF(C1061=3,IF(DE1064+DG1064=10,Fixo/30*GC$4+(DE1061+DE1062+DE1063+DG1061+DG1062+DG1063)*Percapita/30*GC$4+(DF1064+DH1064)*Cadeirante/30*GC$4,IF(DE1064+DG1064&lt;=9,(DE1064+DG1064)*Crechee/30*GC$4)+(DF1064+DH1064)*Cadeirante/30*GC$4+(DE1061+DE1062+DE1063+DG1061+DG1062+DG1063)*Percapita/30*GC$4)+IF(DE1064+DG1064&gt;=11,Fixo/30*GC$4+(DE1064+DG1064-10)*Crechee/30*GC$4,0),IF(C1061=2,IF(DF1061+DF1062+DF1063+DF1064+DH1061+DH1062+DH1063+DH1064=1,Cadeirante/30*GC$4,IF(DF1061+DF1062+DF1063+DF1064+DH1061+DH1062+DH1063+DH1064=2,Fixo/30*GC$4,IF(DF1061+DF1062+DF1063+DF1064+DH1061+DH1062+DH1063+DH1064&gt;2,Fixo/30*GC$4+(DF1061+DF1062+DF1063+DF1064+DH1061+DH1062+DH1063+DH1064-2)*Cadeirante/30*GC$4)))+(DE1061+DE1062+DE1063+DG1061+DG1062+DG1063)*Percapita/30*GC$4+(DE1064+DG1064)*Crechee/30*GC$4,IF(C1061=1,IF(DE1061+DE1062+DE1063+DF1061+DF1062+DF1063+DG1061+DG1062+DG1063+DH1061+DH1062+DH1063&lt;=15,(DE1061+DE1062+DE1063+DG1061+DG1062+DG1063)*Percapita/30*GC$4,IF(DE1061+DE1062+DE1063+DF1061+DF1062+DF1063+DG1061+DG1062+DG1063+DH1061+DH1062+DH1063&gt;=16,Fixo/30*GC$4+(DE1061+DE1062+DE1063+DF1061+DF1062+DF1063+DG1061+DG1062+DG1063+DH1061+DH1062-16)*Percapita/30*GC$4))))))</f>
        <v>0</v>
      </c>
      <c r="GD1061" s="177">
        <f>IF(C1061=4,SUM(DI1061+DI1062+DI1063+DK1061+DK1062+DK1063)*Percapita/30*GD$4+(DJ1061+DJ1062+DJ1063+DL1061+DL1062+DL1063)*Cadeirante/30*GD$4,IF(C1061=3,IF(DI1064+DK1064=10,Fixo/30*GD$4+(DI1061+DI1062+DI1063+DK1061+DK1062+DK1063)*Percapita/30*GD$4+(DJ1064+DL1064)*Cadeirante/30*GD$4,IF(DI1064+DK1064&lt;=9,(DI1064+DK1064)*Crechee/30*GD$4)+(DJ1064+DL1064)*Cadeirante/30*GD$4+(DI1061+DI1062+DI1063+DK1061+DK1062+DK1063)*Percapita/30*GD$4)+IF(DI1064+DK1064&gt;=11,Fixo/30*GD$4+(DI1064+DK1064-10)*Crechee/30*GD$4,0),IF(C1061=2,IF(DJ1061+DJ1062+DJ1063+DJ1064+DL1061+DL1062+DL1063+DL1064=1,Cadeirante/30*GD$4,IF(DJ1061+DJ1062+DJ1063+DJ1064+DL1061+DL1062+DL1063+DL1064=2,Fixo/30*GD$4,IF(DJ1061+DJ1062+DJ1063+DJ1064+DL1061+DL1062+DL1063+DL1064&gt;2,Fixo/30*GD$4+(DJ1061+DJ1062+DJ1063+DJ1064+DL1061+DL1062+DL1063+DL1064-2)*Cadeirante/30*GD$4)))+(DI1061+DI1062+DI1063+DK1061+DK1062+DK1063)*Percapita/30*GD$4+(DI1064+DK1064)*Crechee/30*GD$4,IF(C1061=1,IF(DI1061+DI1062+DI1063+DJ1061+DJ1062+DJ1063+DK1061+DK1062+DK1063+DL1061+DL1062+DL1063&lt;=15,(DI1061+DI1062+DI1063+DK1061+DK1062+DK1063)*Percapita/30*GD$4,IF(DI1061+DI1062+DI1063+DJ1061+DJ1062+DJ1063+DK1061+DK1062+DK1063+DL1061+DL1062+DL1063&gt;=16,Fixo/30*GD$4+(DI1061+DI1062+DI1063+DJ1061+DJ1062+DJ1063+DK1061+DK1062+DK1063+DL1061+DL1062-16)*Percapita/30*GD$4))))))</f>
        <v>0</v>
      </c>
      <c r="GE1061" s="177">
        <f>IF(C1061=4,SUM(DM1061+DM1062+DM1063+DO1061+DO1062+DO1063)*Percapita/30*GE$4+(DN1061+DN1062+DN1063+DP1061+DP1062+DP1063)*Cadeirante/30*GE$4,IF(C1061=3,IF(DM1064+DO1064=10,Fixo/30*GE$4+(DM1061+DM1062+DM1063+DO1061+DO1062+DO1063)*Percapita/30*GE$4+(DN1064+DP1064)*Cadeirante/30*GE$4,IF(DM1064+DO1064&lt;=9,(DM1064+DO1064)*Crechee/30*GE$4)+(DN1064+DP1064)*Cadeirante/30*GE$4+(DM1061+DM1062+DM1063+DO1061+DO1062+DO1063)*Percapita/30*GE$4)+IF(DM1064+DO1064&gt;=11,Fixo/30*GE$4+(DM1064+DO1064-10)*Crechee/30*GE$4,0),IF(C1061=2,IF(DN1061+DN1062+DN1063+DN1064+DP1061+DP1062+DP1063+DP1064=1,Cadeirante/30*GE$4,IF(DN1061+DN1062+DN1063+DN1064+DP1061+DP1062+DP1063+DP1064=2,Fixo/30*GE$4,IF(DN1061+DN1062+DN1063+DN1064+DP1061+DP1062+DP1063+DP1064&gt;2,Fixo/30*GE$4+(DN1061+DN1062+DN1063+DN1064+DP1061+DP1062+DP1063+DP1064-2)*Cadeirante/30*GE$4)))+(DM1061+DM1062+DM1063+DO1061+DO1062+DO1063)*Percapita/30*GE$4+(DM1064+DO1064)*Crechee/30*GE$4,IF(C1061=1,IF(DM1061+DM1062+DM1063+DN1061+DN1062+DN1063+DO1061+DO1062+DO1063+DP1061+DP1062+DP1063&lt;=15,(DM1061+DM1062+DM1063+DO1061+DO1062+DO1063)*Percapita/30*GE$4,IF(DM1061+DM1062+DM1063+DN1061+DN1062+DN1063+DO1061+DO1062+DO1063+DP1061+DP1062+DP1063&gt;=16,Fixo/30*GE$4+(DM1061+DM1062+DM1063+DN1061+DN1062+DN1063+DO1061+DO1062+DO1063+DP1061+DP1062-16)*Percapita/30*GE$4))))))</f>
        <v>0</v>
      </c>
      <c r="GF1061" s="177">
        <f>IF(C1061=4,SUM(DQ1061+DQ1062+DQ1063+DS1061+DS1062+DS1063)*Percapita/30*GF$4+(DR1061+DR1062+DR1063+DT1061+DT1062+DT1063)*Cadeirante/30*GF$4,IF(C1061=3,IF(DQ1064+DS1064=10,Fixo/30*GF$4+(DQ1061+DQ1062+DQ1063+DS1061+DS1062+DS1063)*Percapita/30*GF$4+(DR1064+DT1064)*Cadeirante/30*GF$4,IF(DQ1064+DS1064&lt;=9,(DQ1064+DS1064)*Crechee/30*GF$4)+(DR1064+DT1064)*Cadeirante/30*GF$4+(DQ1061+DQ1062+DQ1063+DS1061+DS1062+DS1063)*Percapita/30*GF$4)+IF(DQ1064+DS1064&gt;=11,Fixo/30*GF$4+(DQ1064+DS1064-10)*Crechee/30*GF$4,0),IF(C1061=2,IF(DR1061+DR1062+DR1063+DR1064+DT1061+DT1062+DT1063+DT1064=1,Cadeirante/30*GF$4,IF(DR1061+DR1062+DR1063+DR1064+DT1061+DT1062+DT1063+DT1064=2,Fixo/30*GF$4,IF(DR1061+DR1062+DR1063+DR1064+DT1061+DT1062+DT1063+DT1064&gt;2,Fixo/30*GF$4+(DR1061+DR1062+DR1063+DR1064+DT1061+DT1062+DT1063+DT1064-2)*Cadeirante/30*GF$4)))+(DQ1061+DQ1062+DQ1063+DS1061+DS1062+DS1063)*Percapita/30*GF$4+(DQ1064+DS1064)*Crechee/30*GF$4,IF(C1061=1,IF(DQ1061+DQ1062+DQ1063+DR1061+DR1062+DR1063+DS1061+DS1062+DS1063+DT1061+DT1062+DT1063&lt;=15,(DQ1061+DQ1062+DQ1063+DS1061+DS1062+DS1063)*Percapita/30*GF$4,IF(DQ1061+DQ1062+DQ1063+DR1061+DR1062+DR1063+DS1061+DS1062+DS1063+DT1061+DT1062+DT1063&gt;=16,Fixo/30*GF$4+(DQ1061+DQ1062+DQ1063+DR1061+DR1062+DR1063+DS1061+DS1062+DS1063+DT1061+DT1062-16)*Percapita/30*GF$4))))))</f>
        <v>0</v>
      </c>
      <c r="GG1061" s="177">
        <f>IF(C1061=4,SUM(DU1061+DU1062+DU1063+DW1061+DW1062+DW1063)*Percapita/30*GG$4+(DV1061+DV1062+DV1063+DX1061+DX1062+DX1063)*Cadeirante/30*GG$4,IF(C1061=3,IF(DU1064+DW1064=10,Fixo/30*GG$4+(DU1061+DU1062+DU1063+DW1061+DW1062+DW1063)*Percapita/30*GG$4+(DV1064+DX1064)*Cadeirante/30*GG$4,IF(DU1064+DW1064&lt;=9,(DU1064+DW1064)*Crechee/30*GG$4)+(DV1064+DX1064)*Cadeirante/30*GG$4+(DU1061+DU1062+DU1063+DW1061+DW1062+DW1063)*Percapita/30*GG$4)+IF(DU1064+DW1064&gt;=11,Fixo/30*GG$4+(DU1064+DW1064-10)*Crechee/30*GG$4,0),IF(C1061=2,IF(DV1061+DV1062+DV1063+DV1064+DX1061+DX1062+DX1063+DX1064=1,Cadeirante/30*GG$4,IF(DV1061+DV1062+DV1063+DV1064+DX1061+DX1062+DX1063+DX1064=2,Fixo/30*GG$4,IF(DV1061+DV1062+DV1063+DV1064+DX1061+DX1062+DX1063+DX1064&gt;2,Fixo/30*GG$4+(DV1061+DV1062+DV1063+DV1064+DX1061+DX1062+DX1063+DX1064-2)*Cadeirante/30*GG$4)))+(DU1061+DU1062+DU1063+DW1061+DW1062+DW1063)*Percapita/30*GG$4+(DU1064+DW1064)*Crechee/30*GG$4,IF(C1061=1,IF(DU1061+DU1062+DU1063+DV1061+DV1062+DV1063+DW1061+DW1062+DW1063+DX1061+DX1062+DX1063&lt;=15,(DU1061+DU1062+DU1063+DW1061+DW1062+DW1063)*Percapita/30*GG$4,IF(DU1061+DU1062+DU1063+DV1061+DV1062+DV1063+DW1061+DW1062+DW1063+DX1061+DX1062+DX1063&gt;=16,Fixo/30*GG$4+(DU1061+DU1062+DU1063+DV1061+DV1062+DV1063+DW1061+DW1062+DW1063+DX1061+DX1062-16)*Percapita/30*GG$4))))))</f>
        <v>0</v>
      </c>
      <c r="GH1061" s="177">
        <f>IF(C1061=4,SUM(DY1061+DY1062+DY1063+EA1061+EA1062+EA1063)*Percapita/30*GH$4+(DZ1061+DZ1062+DZ1063+EB1061+EB1062+EB1063)*Cadeirante/30*GH$4,IF(C1061=3,IF(DY1064+EA1064=10,Fixo/30*GH$4+(DY1061+DY1062+DY1063+EA1061+EA1062+EA1063)*Percapita/30*GH$4+(DZ1064+EB1064)*Cadeirante/30*GH$4,IF(DY1064+EA1064&lt;=9,(DY1064+EA1064)*Crechee/30*GH$4)+(DZ1064+EB1064)*Cadeirante/30*GH$4+(DY1061+DY1062+DY1063+EA1061+EA1062+EA1063)*Percapita/30*GH$4)+IF(DY1064+EA1064&gt;=11,Fixo/30*GH$4+(DY1064+EA1064-10)*Crechee/30*GH$4,0),IF(C1061=2,IF(DZ1061+DZ1062+DZ1063+DZ1064+EB1061+EB1062+EB1063+EB1064=1,Cadeirante/30*GH$4,IF(DZ1061+DZ1062+DZ1063+DZ1064+EB1061+EB1062+EB1063+EB1064=2,Fixo/30*GH$4,IF(DZ1061+DZ1062+DZ1063+DZ1064+EB1061+EB1062+EB1063+EB1064&gt;2,Fixo/30*GH$4+(DZ1061+DZ1062+DZ1063+DZ1064+EB1061+EB1062+EB1063+EB1064-2)*Cadeirante/30*GH$4)))+(DY1061+DY1062+DY1063+EA1061+EA1062+EA1063)*Percapita/30*GH$4+(DY1064+EA1064)*Crechee/30*GH$4,IF(C1061=1,IF(DY1061+DY1062+DY1063+DZ1061+DZ1062+DZ1063+EA1061+EA1062+EA1063+EB1061+EB1062+EB1063&lt;=15,(DY1061+DY1062+DY1063+EA1061+EA1062+EA1063)*Percapita/30*GH$4,IF(DY1061+DY1062+DY1063+DZ1061+DZ1062+DZ1063+EA1061+EA1062+EA1063+EB1061+EB1062+EB1063&gt;=16,Fixo/30*GH$4+(DY1061+DY1062+DY1063+DZ1061+DZ1062+DZ1063+EA1061+EA1062+EA1063+EB1061+EB1062-16)*Percapita/30*GH$4))))))</f>
        <v>0</v>
      </c>
      <c r="GI1061" s="177">
        <f>IF(C1061=4,SUM(EC1061+EC1062+EC1063+EE1061+EE1062+EE1063)*Percapita/30*GI$4+(ED1061+ED1062+ED1063+EF1061+EF1062+EF1063)*Cadeirante/30*GI$4,IF(C1061=3,IF(EC1064+EE1064=10,Fixo/30*GI$4+(EC1061+EC1062+EC1063+EE1061+EE1062+EE1063)*Percapita/30*GI$4+(ED1064+EF1064)*Cadeirante/30*GI$4,IF(EC1064+EE1064&lt;=9,(EC1064+EE1064)*Crechee/30*GI$4)+(ED1064+EF1064)*Cadeirante/30*GI$4+(EC1061+EC1062+EC1063+EE1061+EE1062+EE1063)*Percapita/30*GI$4)+IF(EC1064+EE1064&gt;=11,Fixo/30*GI$4+(EC1064+EE1064-10)*Crechee/30*GI$4,0),IF(C1061=2,IF(ED1061+ED1062+ED1063+ED1064+EF1061+EF1062+EF1063+EF1064=1,Cadeirante/30*GI$4,IF(ED1061+ED1062+ED1063+ED1064+EF1061+EF1062+EF1063+EF1064=2,Fixo/30*GI$4,IF(ED1061+ED1062+ED1063+ED1064+EF1061+EF1062+EF1063+EF1064&gt;2,Fixo/30*GI$4+(ED1061+ED1062+ED1063+ED1064+EF1061+EF1062+EF1063+EF1064-2)*Cadeirante/30*GI$4)))+(EC1061+EC1062+EC1063+EE1061+EE1062+EE1063)*Percapita/30*GI$4+(EC1064+EE1064)*Crechee/30*GI$4,IF(C1061=1,IF(EC1061+EC1062+EC1063+ED1061+ED1062+ED1063+EE1061+EE1062+EE1063+EF1061+EF1062+EF1063&lt;=15,(EC1061+EC1062+EC1063+EE1061+EE1062+EE1063)*Percapita/30*GI$4,IF(EC1061+EC1062+EC1063+ED1061+ED1062+ED1063+EE1061+EE1062+EE1063+EF1061+EF1062+EF1063&gt;=16,Fixo/30*GI$4+(EC1061+EC1062+EC1063+ED1061+ED1062+ED1063+EE1061+EE1062+EE1063+EF1061+EF1062-16)*Percapita/30*GI$4))))))</f>
        <v>0</v>
      </c>
      <c r="GJ1061" s="177">
        <f>IF(C1061=4,SUM(EG1061+EG1062+EG1063+EI1061+EI1062+EI1063)*Percapita/30*GJ$4+(EH1061+EH1062+EH1063+EJ1061+EJ1062+EJ1063)*Cadeirante/30*GJ$4,IF(C1061=3,IF(EG1064+EI1064=10,Fixo/30*GJ$4+(EG1061+EG1062+EG1063+EI1061+EI1062+EI1063)*Percapita/30*GJ$4+(EH1064+EJ1064)*Cadeirante/30*GJ$4,IF(EG1064+EI1064&lt;=9,(EG1064+EI1064)*Crechee/30*GJ$4)+(EH1064+EJ1064)*Cadeirante/30*GJ$4+(EG1061+EG1062+EG1063+EI1061+EI1062+EI1063)*Percapita/30*GJ$4)+IF(EG1064+EI1064&gt;=11,Fixo/30*GJ$4+(EG1064+EI1064-10)*Crechee/30*GJ$4,0),IF(C1061=2,IF(EH1061+EH1062+EH1063+EH1064+EJ1061+EJ1062+EJ1063+EJ1064=1,Cadeirante/30*GJ$4,IF(EH1061+EH1062+EH1063+EH1064+EJ1061+EJ1062+EJ1063+EJ1064=2,Fixo/30*GJ$4,IF(EH1061+EH1062+EH1063+EH1064+EJ1061+EJ1062+EJ1063+EJ1064&gt;2,Fixo/30*GJ$4+(EH1061+EH1062+EH1063+EH1064+EJ1061+EJ1062+EJ1063+EJ1064-2)*Cadeirante/30*GJ$4)))+(EG1061+EG1062+EG1063+EI1061+EI1062+EI1063)*Percapita/30*GJ$4+(EG1064+EI1064)*Crechee/30*GJ$4,IF(C1061=1,IF(EG1061+EG1062+EG1063+EH1061+EH1062+EH1063+EI1061+EI1062+EI1063+EJ1061+EJ1062+EJ1063&lt;=15,(EG1061+EG1062+EG1063+EI1061+EI1062+EI1063)*Percapita/30*GJ$4,IF(EG1061+EG1062+EG1063+EH1061+EH1062+EH1063+EI1061+EI1062+EI1063+EJ1061+EJ1062+EJ1063&gt;=16,Fixo/30*GJ$4+(EG1061+EG1062+EG1063+EH1061+EH1062+EH1063+EI1061+EI1062+EI1063+EJ1061+EJ1062-16)*Percapita/30*GJ$4))))))</f>
        <v>0</v>
      </c>
      <c r="GK1061" s="178"/>
      <c r="GL1061" s="103">
        <f t="shared" si="1182"/>
        <v>0</v>
      </c>
      <c r="GM1061" s="124"/>
      <c r="GN1061" s="104">
        <f>SUMIF(V1061:V1064,"&lt;0")*Cadeirante/30*GN$4+SUMIF(X1061:X1064,"&lt;0")*Cadeirante/30*GN$4</f>
        <v>0</v>
      </c>
      <c r="GO1061" s="104">
        <f>SUMIF(Z1061:Z1064,"&lt;0")*Cadeirante/30*GO$4+SUMIF(AB1061:AB1064,"&lt;0")*Cadeirante/30*GO$4</f>
        <v>0</v>
      </c>
      <c r="GP1061" s="104">
        <f>SUMIF(AD1061:AD1064,"&lt;0")*Cadeirante/30*GP$4+SUMIF(AF1061:AF1064,"&lt;0")*Cadeirante/30*GP$4</f>
        <v>0</v>
      </c>
      <c r="GQ1061" s="104">
        <f>SUMIF(AH1061:AH1064,"&lt;0")*Cadeirante/30*GQ$4+SUMIF(AJ1061:AJ1064,"&lt;0")*Cadeirante/30*GQ$4</f>
        <v>0</v>
      </c>
      <c r="GR1061" s="104">
        <f>SUMIF(AL1061:AL1064,"&lt;0")*Cadeirante/30*GR$4+SUMIF(AN1061:AN1064,"&lt;0")*Cadeirante/30*GR$4</f>
        <v>0</v>
      </c>
      <c r="GS1061" s="104">
        <f>SUMIF(AP1061:AP1064,"&lt;0")*Cadeirante/30*GS$4+SUMIF(AR1061:AR1064,"&lt;0")*Cadeirante/30*GS$4</f>
        <v>0</v>
      </c>
      <c r="GT1061" s="104">
        <f>SUMIF(AT1061:AT1064,"&lt;0")*Cadeirante/30*GT$4+SUMIF(AV1061:AV1064,"&lt;0")*Cadeirante/30*GT$4</f>
        <v>0</v>
      </c>
      <c r="GU1061" s="104">
        <f>SUMIF(AX1061:AX1064,"&lt;0")*Cadeirante/30*GU$4+SUMIF(AZ1061:AZ1064,"&lt;0")*Cadeirante/30*GU$4</f>
        <v>0</v>
      </c>
      <c r="GV1061" s="104">
        <f>SUMIF(BB1061:BB1064,"&lt;0")*Cadeirante/30*GV$4+SUMIF(BD1061:BD1064,"&lt;0")*Cadeirante/30*GV$4</f>
        <v>0</v>
      </c>
      <c r="GW1061" s="104">
        <f>SUMIF(BF1061:BF1064,"&lt;0")*Cadeirante/30*GW$4+SUMIF(BH1061:BH1064,"&lt;0")*Cadeirante/30*GW$4</f>
        <v>0</v>
      </c>
      <c r="GX1061" s="104">
        <f>SUMIF(BJ1061:BJ1064,"&lt;0")*Cadeirante/30*GX$4+SUMIF(BL1061:BL1064,"&lt;0")*Cadeirante/30*GX$4</f>
        <v>0</v>
      </c>
      <c r="GY1061" s="104">
        <f>SUMIF(BN1061:BN1064,"&lt;0")*Cadeirante/30*GY$4+SUMIF(BP1061:BP1064,"&lt;0")*Cadeirante/30*GY$4</f>
        <v>0</v>
      </c>
      <c r="GZ1061" s="104">
        <f>SUMIF(BR1061:BR1064,"&lt;0")*Cadeirante/30*GZ$4+SUMIF(BT1061:BT1064,"&lt;0")*Cadeirante/30*GZ$4</f>
        <v>0</v>
      </c>
      <c r="HA1061" s="104">
        <f>SUMIF(BV1061:BV1064,"&lt;0")*Cadeirante/30*HA$4+SUMIF(BX1061:BX1064,"&lt;0")*Cadeirante/30*HA$4</f>
        <v>0</v>
      </c>
      <c r="HB1061" s="104">
        <f>SUMIF(BZ1061:BZ1064,"&lt;0")*Cadeirante/30*HB$4+SUMIF(CB1061:CB1064,"&lt;0")*Cadeirante/30*HB$4</f>
        <v>0</v>
      </c>
      <c r="HC1061" s="104">
        <f>SUMIF(CD1061:CD1064,"&lt;0")*Cadeirante/30*HC$4+SUMIF(CF1061:CF1064,"&lt;0")*Cadeirante/30*HC$4</f>
        <v>0</v>
      </c>
      <c r="HD1061" s="104">
        <f>SUMIF(CH1061:CH1064,"&lt;0")*Cadeirante/30*HD$4+SUMIF(CJ1061:CJ1064,"&lt;0")*Cadeirante/30*HD$4</f>
        <v>0</v>
      </c>
      <c r="HE1061" s="104">
        <f>SUMIF(CL1061:CL1064,"&lt;0")*Cadeirante/30*HE$4+SUMIF(CN1061:CN1064,"&lt;0")*Cadeirante/30*HE$4</f>
        <v>0</v>
      </c>
      <c r="HF1061" s="104">
        <f>SUMIF(CP1061:CP1064,"&lt;0")*Cadeirante/30*HF$4+SUMIF(CR1061:CR1064,"&lt;0")*Cadeirante/30*HF$4</f>
        <v>0</v>
      </c>
      <c r="HG1061" s="104">
        <f>SUMIF(CT1061:CT1064,"&lt;0")*Cadeirante/30*HG$4+SUMIF(CV1061:CV1064,"&lt;0")*Cadeirante/30*HG$4</f>
        <v>0</v>
      </c>
      <c r="HH1061" s="104">
        <f>SUMIF(CX1061:CX1064,"&lt;0")*Cadeirante/30*HH$4+SUMIF(CZ1061:CZ1064,"&lt;0")*Cadeirante/30*HH$4</f>
        <v>0</v>
      </c>
      <c r="HI1061" s="104">
        <f>SUMIF(DB1061:DB1064,"&lt;0")*Cadeirante/30*HI$4+SUMIF(DD1061:DD1064,"&lt;0")*Cadeirante/30*HI$4</f>
        <v>0</v>
      </c>
      <c r="HJ1061" s="104">
        <f>SUMIF(DF1061:DF1064,"&lt;0")*Cadeirante/30*HJ$4+SUMIF(DH1061:DH1064,"&lt;0")*Cadeirante/30*HJ$4</f>
        <v>0</v>
      </c>
      <c r="HK1061" s="104">
        <f>SUMIF(DJ1061:DJ1064,"&lt;0")*Cadeirante/30*HK$4+SUMIF(DL1061:DL1064,"&lt;0")*Cadeirante/30*HK$4</f>
        <v>0</v>
      </c>
      <c r="HL1061" s="104">
        <f>SUMIF(DN1061:DN1064,"&lt;0")*Cadeirante/30*HL$4+SUMIF(DP1061:DP1064,"&lt;0")*Cadeirante/30*HL$4</f>
        <v>0</v>
      </c>
      <c r="HM1061" s="104">
        <f>SUMIF(DR1061:DR1064,"&lt;0")*Cadeirante/30*HM$4+SUMIF(DT1061:DT1064,"&lt;0")*Cadeirante/30*HM$4</f>
        <v>0</v>
      </c>
      <c r="HN1061" s="104">
        <f>SUMIF(DV1061:DV1064,"&lt;0")*Cadeirante/30*HN$4+SUMIF(DX1061:DX1064,"&lt;0")*Cadeirante/30*HN$4</f>
        <v>0</v>
      </c>
      <c r="HO1061" s="104">
        <f>SUMIF(DZ1061:DZ1064,"&lt;0")*Cadeirante/30*HO$4+SUMIF(EB1061:EB1064,"&lt;0")*Cadeirante/30*HO$4</f>
        <v>0</v>
      </c>
      <c r="HP1061" s="104">
        <f>SUMIF(ED1061:ED1064,"&lt;0")*Cadeirante/30*HP$4+SUMIF(EF1061:EF1064,"&lt;0")*Cadeirante/30*HP$4</f>
        <v>0</v>
      </c>
      <c r="HQ1061" s="64"/>
      <c r="HR1061" s="64"/>
      <c r="HS1061" s="64"/>
      <c r="HT1061" s="64"/>
      <c r="HU1061" s="64"/>
      <c r="HV1061" s="64"/>
      <c r="HW1061" s="176">
        <v>17629.309999999998</v>
      </c>
      <c r="HX1061" s="64"/>
      <c r="HY1061" s="280">
        <f>IF(ISTEXT(EM1061), VALUE(EM1061), EM1061)</f>
        <v>0</v>
      </c>
      <c r="HZ1061" s="280">
        <f>IF(ISTEXT(EN1061), VALUE(EN1061), EN1061)</f>
        <v>0</v>
      </c>
      <c r="IA1061" s="280">
        <f>IF(ISTEXT(EO1061), VALUE(EO1061), EO1061)</f>
        <v>0</v>
      </c>
      <c r="IB1061" s="64" t="b">
        <f>HW1061=FE1061</f>
        <v>0</v>
      </c>
      <c r="IC1061" s="64"/>
    </row>
    <row r="1062" spans="1:237" s="106" customFormat="1" ht="22.5" customHeight="1" x14ac:dyDescent="0.25">
      <c r="A1062" s="368" t="s">
        <v>4127</v>
      </c>
      <c r="B1062" s="369" t="s">
        <v>4128</v>
      </c>
      <c r="C1062" s="370" t="s">
        <v>3258</v>
      </c>
      <c r="D1062" s="371" t="s">
        <v>4129</v>
      </c>
      <c r="E1062" s="371" t="s">
        <v>4130</v>
      </c>
      <c r="F1062" s="372" t="s">
        <v>3222</v>
      </c>
      <c r="G1062" s="372" t="s">
        <v>3223</v>
      </c>
      <c r="H1062" s="373" t="s">
        <v>265</v>
      </c>
      <c r="I1062" s="374" t="s">
        <v>4131</v>
      </c>
      <c r="J1062" s="421" t="s">
        <v>3257</v>
      </c>
      <c r="K1062" s="421" t="s">
        <v>3230</v>
      </c>
      <c r="L1062" s="329">
        <f>CONTINUA!BV1062</f>
        <v>0</v>
      </c>
      <c r="M1062" s="329">
        <f>CONTINUA!BW1062</f>
        <v>0</v>
      </c>
      <c r="N1062" s="657"/>
      <c r="O1062" s="658" t="s">
        <v>4263</v>
      </c>
      <c r="P1062" s="659" t="s">
        <v>4259</v>
      </c>
      <c r="Q1062" s="400"/>
      <c r="R1062" s="401"/>
      <c r="S1062" s="400"/>
      <c r="T1062" s="401"/>
      <c r="U1062" s="400"/>
      <c r="V1062" s="401"/>
      <c r="W1062" s="400"/>
      <c r="X1062" s="401"/>
      <c r="Y1062" s="400"/>
      <c r="Z1062" s="401"/>
      <c r="AA1062" s="400"/>
      <c r="AB1062" s="401"/>
      <c r="AC1062" s="400"/>
      <c r="AD1062" s="401"/>
      <c r="AE1062" s="400"/>
      <c r="AF1062" s="401"/>
      <c r="AG1062" s="400"/>
      <c r="AH1062" s="401"/>
      <c r="AI1062" s="400"/>
      <c r="AJ1062" s="401"/>
      <c r="AK1062" s="400"/>
      <c r="AL1062" s="401"/>
      <c r="AM1062" s="400"/>
      <c r="AN1062" s="401"/>
      <c r="AO1062" s="400"/>
      <c r="AP1062" s="401"/>
      <c r="AQ1062" s="400"/>
      <c r="AR1062" s="401"/>
      <c r="AS1062" s="400"/>
      <c r="AT1062" s="401"/>
      <c r="AU1062" s="400"/>
      <c r="AV1062" s="401"/>
      <c r="AW1062" s="400"/>
      <c r="AX1062" s="401"/>
      <c r="AY1062" s="400"/>
      <c r="AZ1062" s="401"/>
      <c r="BA1062" s="400"/>
      <c r="BB1062" s="401"/>
      <c r="BC1062" s="400"/>
      <c r="BD1062" s="401"/>
      <c r="BE1062" s="400"/>
      <c r="BF1062" s="401"/>
      <c r="BG1062" s="400"/>
      <c r="BH1062" s="401"/>
      <c r="BI1062" s="400"/>
      <c r="BJ1062" s="401"/>
      <c r="BK1062" s="400"/>
      <c r="BL1062" s="401"/>
      <c r="BM1062" s="400"/>
      <c r="BN1062" s="401"/>
      <c r="BO1062" s="400"/>
      <c r="BP1062" s="401"/>
      <c r="BQ1062" s="400"/>
      <c r="BR1062" s="401"/>
      <c r="BS1062" s="400"/>
      <c r="BT1062" s="401"/>
      <c r="BU1062" s="400"/>
      <c r="BV1062" s="401"/>
      <c r="BW1062" s="400"/>
      <c r="BX1062" s="401"/>
      <c r="BY1062" s="400"/>
      <c r="BZ1062" s="401"/>
      <c r="CA1062" s="400"/>
      <c r="CB1062" s="401"/>
      <c r="CC1062" s="400"/>
      <c r="CD1062" s="401"/>
      <c r="CE1062" s="400"/>
      <c r="CF1062" s="401"/>
      <c r="CG1062" s="400"/>
      <c r="CH1062" s="401"/>
      <c r="CI1062" s="400"/>
      <c r="CJ1062" s="401"/>
      <c r="CK1062" s="400"/>
      <c r="CL1062" s="401"/>
      <c r="CM1062" s="400"/>
      <c r="CN1062" s="401"/>
      <c r="CO1062" s="400"/>
      <c r="CP1062" s="401"/>
      <c r="CQ1062" s="400"/>
      <c r="CR1062" s="401"/>
      <c r="CS1062" s="400"/>
      <c r="CT1062" s="401"/>
      <c r="CU1062" s="400"/>
      <c r="CV1062" s="401"/>
      <c r="CW1062" s="400"/>
      <c r="CX1062" s="401"/>
      <c r="CY1062" s="400"/>
      <c r="CZ1062" s="401"/>
      <c r="DA1062" s="400"/>
      <c r="DB1062" s="401"/>
      <c r="DC1062" s="400"/>
      <c r="DD1062" s="401"/>
      <c r="DE1062" s="400"/>
      <c r="DF1062" s="401"/>
      <c r="DG1062" s="400"/>
      <c r="DH1062" s="401"/>
      <c r="DI1062" s="400"/>
      <c r="DJ1062" s="401"/>
      <c r="DK1062" s="400"/>
      <c r="DL1062" s="401"/>
      <c r="DM1062" s="400"/>
      <c r="DN1062" s="401"/>
      <c r="DO1062" s="400"/>
      <c r="DP1062" s="401"/>
      <c r="DQ1062" s="400"/>
      <c r="DR1062" s="401"/>
      <c r="DS1062" s="400"/>
      <c r="DT1062" s="401"/>
      <c r="DU1062" s="400"/>
      <c r="DV1062" s="401"/>
      <c r="DW1062" s="400"/>
      <c r="DX1062" s="401"/>
      <c r="DY1062" s="400"/>
      <c r="DZ1062" s="401"/>
      <c r="EA1062" s="400"/>
      <c r="EB1062" s="401"/>
      <c r="EC1062" s="400"/>
      <c r="ED1062" s="401"/>
      <c r="EE1062" s="400"/>
      <c r="EF1062" s="401"/>
      <c r="EG1062" s="400"/>
      <c r="EH1062" s="401"/>
      <c r="EI1062" s="400"/>
      <c r="EJ1062" s="447"/>
      <c r="EK1062" s="511"/>
      <c r="EL1062" s="514"/>
      <c r="EM1062" s="448"/>
      <c r="EN1062" s="344"/>
      <c r="EO1062" s="345"/>
      <c r="EP1062" s="171">
        <f t="shared" si="1175"/>
        <v>0</v>
      </c>
      <c r="EQ1062" s="171">
        <f t="shared" si="1176"/>
        <v>0</v>
      </c>
      <c r="ER1062" s="171">
        <f t="shared" si="1177"/>
        <v>0</v>
      </c>
      <c r="ES1062" s="171">
        <f t="shared" si="1178"/>
        <v>0</v>
      </c>
      <c r="ET1062" s="171">
        <f t="shared" si="1179"/>
        <v>0</v>
      </c>
      <c r="EU1062" s="171">
        <f t="shared" si="1180"/>
        <v>0</v>
      </c>
      <c r="EV1062" s="172">
        <f t="shared" si="1181"/>
        <v>0</v>
      </c>
      <c r="EW1062" s="173"/>
      <c r="EX1062" s="248">
        <f t="shared" si="1208"/>
        <v>0</v>
      </c>
      <c r="EY1062" s="174">
        <f>(L1062*regular)+(M1062*Cadeirantee)</f>
        <v>0</v>
      </c>
      <c r="EZ1062" s="249">
        <f>SUMIF(FG1062:GJ1062,"&gt;0")</f>
        <v>0</v>
      </c>
      <c r="FA1062" s="249">
        <f>SUMIF(FG1062:GJ1062,"&lt;0")+SUMIF(GN1062:HP1062,"&lt;0")</f>
        <v>0</v>
      </c>
      <c r="FB1062" s="174">
        <v>0</v>
      </c>
      <c r="FC1062" s="126">
        <f>N1062*km*'VALORES TABELA'!$B$13</f>
        <v>0</v>
      </c>
      <c r="FD1062" s="250">
        <f t="shared" ref="FD1062:FD1065" si="1209">GL1062</f>
        <v>0</v>
      </c>
      <c r="FE1062" s="105"/>
      <c r="FF1062" s="119"/>
      <c r="FG1062" s="119"/>
      <c r="FH1062" s="119"/>
      <c r="FI1062" s="119"/>
      <c r="FJ1062" s="119"/>
      <c r="FK1062" s="119"/>
      <c r="FL1062" s="119"/>
      <c r="FM1062" s="119"/>
      <c r="FN1062" s="119"/>
      <c r="FO1062" s="119"/>
      <c r="FP1062" s="119"/>
      <c r="FQ1062" s="119"/>
      <c r="FR1062" s="119"/>
      <c r="FS1062" s="119"/>
      <c r="FT1062" s="119"/>
      <c r="FU1062" s="119"/>
      <c r="FV1062" s="119"/>
      <c r="FW1062" s="119"/>
      <c r="FX1062" s="119"/>
      <c r="FY1062" s="119"/>
      <c r="FZ1062" s="119"/>
      <c r="GA1062" s="119"/>
      <c r="GB1062" s="119"/>
      <c r="GC1062" s="119"/>
      <c r="GD1062" s="119"/>
      <c r="GE1062" s="119"/>
      <c r="GF1062" s="119"/>
      <c r="GG1062" s="119"/>
      <c r="GH1062" s="119"/>
      <c r="GI1062" s="119"/>
      <c r="GJ1062" s="119"/>
      <c r="GK1062" s="251"/>
      <c r="GL1062" s="103">
        <f t="shared" si="1182"/>
        <v>0</v>
      </c>
      <c r="GM1062" s="124"/>
      <c r="GN1062" s="104"/>
      <c r="GO1062" s="104"/>
      <c r="GP1062" s="104"/>
      <c r="GQ1062" s="104"/>
      <c r="GR1062" s="104"/>
      <c r="GS1062" s="104"/>
      <c r="GT1062" s="104"/>
      <c r="GU1062" s="104"/>
      <c r="GV1062" s="104"/>
      <c r="GW1062" s="104"/>
      <c r="GX1062" s="104"/>
      <c r="GY1062" s="104"/>
      <c r="GZ1062" s="104"/>
      <c r="HA1062" s="104"/>
      <c r="HB1062" s="104"/>
      <c r="HC1062" s="104"/>
      <c r="HD1062" s="104"/>
      <c r="HE1062" s="104"/>
      <c r="HF1062" s="104"/>
      <c r="HG1062" s="104"/>
      <c r="HH1062" s="104"/>
      <c r="HI1062" s="104"/>
      <c r="HJ1062" s="104"/>
      <c r="HK1062" s="104"/>
      <c r="HL1062" s="104"/>
      <c r="HM1062" s="104"/>
      <c r="HN1062" s="104"/>
      <c r="HO1062" s="104"/>
      <c r="HP1062" s="104"/>
      <c r="HQ1062" s="64"/>
      <c r="HR1062" s="64"/>
      <c r="HS1062" s="64"/>
      <c r="HT1062" s="64"/>
      <c r="HU1062" s="64"/>
      <c r="HV1062" s="64"/>
      <c r="HW1062" s="105"/>
      <c r="HX1062" s="64"/>
      <c r="HY1062" s="280">
        <f t="shared" ref="HY1062:HY1065" si="1210">IF(ISTEXT(EM1062), VALUE(EM1062), EM1062)</f>
        <v>0</v>
      </c>
      <c r="HZ1062" s="280">
        <f t="shared" ref="HZ1062:HZ1065" si="1211">IF(ISTEXT(EN1062), VALUE(EN1062), EN1062)</f>
        <v>0</v>
      </c>
      <c r="IA1062" s="280">
        <f t="shared" ref="IA1062:IA1065" si="1212">IF(ISTEXT(EO1062), VALUE(EO1062), EO1062)</f>
        <v>0</v>
      </c>
      <c r="IB1062" s="64"/>
      <c r="IC1062" s="64"/>
    </row>
    <row r="1063" spans="1:237" s="106" customFormat="1" ht="22.5" customHeight="1" x14ac:dyDescent="0.25">
      <c r="A1063" s="368" t="s">
        <v>4127</v>
      </c>
      <c r="B1063" s="369" t="s">
        <v>4128</v>
      </c>
      <c r="C1063" s="375" t="s">
        <v>3258</v>
      </c>
      <c r="D1063" s="371" t="s">
        <v>4129</v>
      </c>
      <c r="E1063" s="371" t="s">
        <v>4130</v>
      </c>
      <c r="F1063" s="376" t="s">
        <v>3222</v>
      </c>
      <c r="G1063" s="376" t="s">
        <v>3223</v>
      </c>
      <c r="H1063" s="373" t="s">
        <v>265</v>
      </c>
      <c r="I1063" s="374" t="s">
        <v>4131</v>
      </c>
      <c r="J1063" s="421" t="s">
        <v>3257</v>
      </c>
      <c r="K1063" s="422" t="s">
        <v>3231</v>
      </c>
      <c r="L1063" s="329">
        <f>CONTINUA!BV1063</f>
        <v>0</v>
      </c>
      <c r="M1063" s="329">
        <f>CONTINUA!BW1063</f>
        <v>0</v>
      </c>
      <c r="N1063" s="657"/>
      <c r="O1063" s="658" t="s">
        <v>4263</v>
      </c>
      <c r="P1063" s="659" t="s">
        <v>4259</v>
      </c>
      <c r="Q1063" s="400"/>
      <c r="R1063" s="401"/>
      <c r="S1063" s="400"/>
      <c r="T1063" s="401"/>
      <c r="U1063" s="400"/>
      <c r="V1063" s="401"/>
      <c r="W1063" s="400"/>
      <c r="X1063" s="401"/>
      <c r="Y1063" s="400"/>
      <c r="Z1063" s="401"/>
      <c r="AA1063" s="400"/>
      <c r="AB1063" s="401"/>
      <c r="AC1063" s="400"/>
      <c r="AD1063" s="401"/>
      <c r="AE1063" s="400"/>
      <c r="AF1063" s="401"/>
      <c r="AG1063" s="400"/>
      <c r="AH1063" s="401"/>
      <c r="AI1063" s="400"/>
      <c r="AJ1063" s="401"/>
      <c r="AK1063" s="400"/>
      <c r="AL1063" s="401"/>
      <c r="AM1063" s="400"/>
      <c r="AN1063" s="401"/>
      <c r="AO1063" s="400"/>
      <c r="AP1063" s="401"/>
      <c r="AQ1063" s="400"/>
      <c r="AR1063" s="401"/>
      <c r="AS1063" s="400"/>
      <c r="AT1063" s="401"/>
      <c r="AU1063" s="400"/>
      <c r="AV1063" s="401"/>
      <c r="AW1063" s="400"/>
      <c r="AX1063" s="401"/>
      <c r="AY1063" s="400"/>
      <c r="AZ1063" s="401"/>
      <c r="BA1063" s="400"/>
      <c r="BB1063" s="401"/>
      <c r="BC1063" s="400"/>
      <c r="BD1063" s="401"/>
      <c r="BE1063" s="400"/>
      <c r="BF1063" s="401"/>
      <c r="BG1063" s="400"/>
      <c r="BH1063" s="401"/>
      <c r="BI1063" s="400"/>
      <c r="BJ1063" s="401"/>
      <c r="BK1063" s="400"/>
      <c r="BL1063" s="401"/>
      <c r="BM1063" s="400"/>
      <c r="BN1063" s="401"/>
      <c r="BO1063" s="400"/>
      <c r="BP1063" s="401"/>
      <c r="BQ1063" s="400"/>
      <c r="BR1063" s="401"/>
      <c r="BS1063" s="400"/>
      <c r="BT1063" s="401"/>
      <c r="BU1063" s="400"/>
      <c r="BV1063" s="401"/>
      <c r="BW1063" s="400"/>
      <c r="BX1063" s="401"/>
      <c r="BY1063" s="400"/>
      <c r="BZ1063" s="401"/>
      <c r="CA1063" s="400"/>
      <c r="CB1063" s="401"/>
      <c r="CC1063" s="400"/>
      <c r="CD1063" s="401"/>
      <c r="CE1063" s="400"/>
      <c r="CF1063" s="401"/>
      <c r="CG1063" s="400"/>
      <c r="CH1063" s="401"/>
      <c r="CI1063" s="400"/>
      <c r="CJ1063" s="401"/>
      <c r="CK1063" s="400"/>
      <c r="CL1063" s="401"/>
      <c r="CM1063" s="400"/>
      <c r="CN1063" s="401"/>
      <c r="CO1063" s="400"/>
      <c r="CP1063" s="401"/>
      <c r="CQ1063" s="400"/>
      <c r="CR1063" s="401"/>
      <c r="CS1063" s="400"/>
      <c r="CT1063" s="401"/>
      <c r="CU1063" s="400"/>
      <c r="CV1063" s="401"/>
      <c r="CW1063" s="400"/>
      <c r="CX1063" s="401"/>
      <c r="CY1063" s="400"/>
      <c r="CZ1063" s="401"/>
      <c r="DA1063" s="400"/>
      <c r="DB1063" s="401"/>
      <c r="DC1063" s="400"/>
      <c r="DD1063" s="401"/>
      <c r="DE1063" s="400"/>
      <c r="DF1063" s="401"/>
      <c r="DG1063" s="400"/>
      <c r="DH1063" s="401"/>
      <c r="DI1063" s="400"/>
      <c r="DJ1063" s="401"/>
      <c r="DK1063" s="400"/>
      <c r="DL1063" s="401"/>
      <c r="DM1063" s="400"/>
      <c r="DN1063" s="401"/>
      <c r="DO1063" s="400"/>
      <c r="DP1063" s="401"/>
      <c r="DQ1063" s="400"/>
      <c r="DR1063" s="401"/>
      <c r="DS1063" s="400"/>
      <c r="DT1063" s="401"/>
      <c r="DU1063" s="400"/>
      <c r="DV1063" s="401"/>
      <c r="DW1063" s="400"/>
      <c r="DX1063" s="401"/>
      <c r="DY1063" s="400"/>
      <c r="DZ1063" s="401"/>
      <c r="EA1063" s="400"/>
      <c r="EB1063" s="401"/>
      <c r="EC1063" s="400"/>
      <c r="ED1063" s="401"/>
      <c r="EE1063" s="400"/>
      <c r="EF1063" s="401"/>
      <c r="EG1063" s="400"/>
      <c r="EH1063" s="401"/>
      <c r="EI1063" s="400"/>
      <c r="EJ1063" s="447"/>
      <c r="EK1063" s="511"/>
      <c r="EL1063" s="514"/>
      <c r="EM1063" s="448"/>
      <c r="EN1063" s="344"/>
      <c r="EO1063" s="345"/>
      <c r="EP1063" s="171">
        <f t="shared" si="1175"/>
        <v>0</v>
      </c>
      <c r="EQ1063" s="171">
        <f t="shared" si="1176"/>
        <v>0</v>
      </c>
      <c r="ER1063" s="171">
        <f t="shared" si="1177"/>
        <v>0</v>
      </c>
      <c r="ES1063" s="171">
        <f t="shared" si="1178"/>
        <v>0</v>
      </c>
      <c r="ET1063" s="171">
        <f t="shared" si="1179"/>
        <v>0</v>
      </c>
      <c r="EU1063" s="171">
        <f t="shared" si="1180"/>
        <v>0</v>
      </c>
      <c r="EV1063" s="172">
        <f t="shared" si="1181"/>
        <v>0</v>
      </c>
      <c r="EW1063" s="125"/>
      <c r="EX1063" s="248">
        <f t="shared" si="1208"/>
        <v>0</v>
      </c>
      <c r="EY1063" s="174">
        <f>(L1063*regular)+(M1063*Cadeirantee)</f>
        <v>0</v>
      </c>
      <c r="EZ1063" s="249">
        <f>SUMIF(FG1063:GJ1063,"&gt;0")</f>
        <v>0</v>
      </c>
      <c r="FA1063" s="249">
        <f>SUMIF(FG1063:GJ1063,"&lt;0")+SUMIF(GN1063:HP1063,"&lt;0")</f>
        <v>0</v>
      </c>
      <c r="FB1063" s="174">
        <v>0</v>
      </c>
      <c r="FC1063" s="126">
        <f>N1063*km*'VALORES TABELA'!$B$13</f>
        <v>0</v>
      </c>
      <c r="FD1063" s="250">
        <f t="shared" si="1209"/>
        <v>0</v>
      </c>
      <c r="FE1063" s="105"/>
      <c r="FF1063" s="108"/>
      <c r="FG1063" s="108"/>
      <c r="FH1063" s="108"/>
      <c r="FI1063" s="108"/>
      <c r="FJ1063" s="108"/>
      <c r="FK1063" s="108"/>
      <c r="FL1063" s="108"/>
      <c r="FM1063" s="108"/>
      <c r="FN1063" s="108"/>
      <c r="FO1063" s="108"/>
      <c r="FP1063" s="108"/>
      <c r="FQ1063" s="108"/>
      <c r="FR1063" s="108"/>
      <c r="FS1063" s="108"/>
      <c r="FT1063" s="108"/>
      <c r="FU1063" s="108"/>
      <c r="FV1063" s="108"/>
      <c r="FW1063" s="108"/>
      <c r="FX1063" s="108"/>
      <c r="FY1063" s="108"/>
      <c r="FZ1063" s="108"/>
      <c r="GA1063" s="108"/>
      <c r="GB1063" s="108"/>
      <c r="GC1063" s="108"/>
      <c r="GD1063" s="108"/>
      <c r="GE1063" s="108"/>
      <c r="GF1063" s="108"/>
      <c r="GG1063" s="108"/>
      <c r="GH1063" s="108"/>
      <c r="GI1063" s="108"/>
      <c r="GJ1063" s="108"/>
      <c r="GK1063" s="251"/>
      <c r="GL1063" s="103">
        <f t="shared" si="1182"/>
        <v>0</v>
      </c>
      <c r="GM1063" s="124"/>
      <c r="GN1063" s="104"/>
      <c r="GO1063" s="104"/>
      <c r="GP1063" s="104"/>
      <c r="GQ1063" s="104"/>
      <c r="GR1063" s="104"/>
      <c r="GS1063" s="104"/>
      <c r="GT1063" s="104"/>
      <c r="GU1063" s="104"/>
      <c r="GV1063" s="104"/>
      <c r="GW1063" s="104"/>
      <c r="GX1063" s="104"/>
      <c r="GY1063" s="104"/>
      <c r="GZ1063" s="104"/>
      <c r="HA1063" s="104"/>
      <c r="HB1063" s="104"/>
      <c r="HC1063" s="104"/>
      <c r="HD1063" s="104"/>
      <c r="HE1063" s="104"/>
      <c r="HF1063" s="104"/>
      <c r="HG1063" s="104"/>
      <c r="HH1063" s="104"/>
      <c r="HI1063" s="104"/>
      <c r="HJ1063" s="104"/>
      <c r="HK1063" s="104"/>
      <c r="HL1063" s="104"/>
      <c r="HM1063" s="104"/>
      <c r="HN1063" s="104"/>
      <c r="HO1063" s="104"/>
      <c r="HP1063" s="104"/>
      <c r="HQ1063" s="64"/>
      <c r="HR1063" s="64"/>
      <c r="HS1063" s="64"/>
      <c r="HT1063" s="64"/>
      <c r="HU1063" s="64"/>
      <c r="HV1063" s="64"/>
      <c r="HW1063" s="105"/>
      <c r="HX1063" s="64"/>
      <c r="HY1063" s="280">
        <f t="shared" si="1210"/>
        <v>0</v>
      </c>
      <c r="HZ1063" s="280">
        <f t="shared" si="1211"/>
        <v>0</v>
      </c>
      <c r="IA1063" s="280">
        <f t="shared" si="1212"/>
        <v>0</v>
      </c>
      <c r="IB1063" s="64"/>
      <c r="IC1063" s="64"/>
    </row>
    <row r="1064" spans="1:237" s="106" customFormat="1" ht="22.5" customHeight="1" x14ac:dyDescent="0.25">
      <c r="A1064" s="368" t="s">
        <v>4127</v>
      </c>
      <c r="B1064" s="369" t="s">
        <v>4128</v>
      </c>
      <c r="C1064" s="375" t="s">
        <v>3258</v>
      </c>
      <c r="D1064" s="371" t="s">
        <v>4129</v>
      </c>
      <c r="E1064" s="371" t="s">
        <v>4130</v>
      </c>
      <c r="F1064" s="376" t="s">
        <v>3222</v>
      </c>
      <c r="G1064" s="376" t="s">
        <v>3223</v>
      </c>
      <c r="H1064" s="373" t="s">
        <v>265</v>
      </c>
      <c r="I1064" s="374" t="s">
        <v>4131</v>
      </c>
      <c r="J1064" s="421" t="s">
        <v>3257</v>
      </c>
      <c r="K1064" s="423" t="s">
        <v>3232</v>
      </c>
      <c r="L1064" s="329">
        <f>CONTINUA!BV1064</f>
        <v>0</v>
      </c>
      <c r="M1064" s="329">
        <f>CONTINUA!BW1064</f>
        <v>0</v>
      </c>
      <c r="N1064" s="657"/>
      <c r="O1064" s="658" t="s">
        <v>4263</v>
      </c>
      <c r="P1064" s="659" t="s">
        <v>4259</v>
      </c>
      <c r="Q1064" s="400">
        <v>7</v>
      </c>
      <c r="R1064" s="401"/>
      <c r="S1064" s="400"/>
      <c r="T1064" s="401"/>
      <c r="U1064" s="400"/>
      <c r="V1064" s="401"/>
      <c r="W1064" s="400"/>
      <c r="X1064" s="401"/>
      <c r="Y1064" s="400"/>
      <c r="Z1064" s="401"/>
      <c r="AA1064" s="400"/>
      <c r="AB1064" s="401"/>
      <c r="AC1064" s="400"/>
      <c r="AD1064" s="401"/>
      <c r="AE1064" s="400"/>
      <c r="AF1064" s="401"/>
      <c r="AG1064" s="400"/>
      <c r="AH1064" s="401"/>
      <c r="AI1064" s="400"/>
      <c r="AJ1064" s="401"/>
      <c r="AK1064" s="400"/>
      <c r="AL1064" s="401"/>
      <c r="AM1064" s="400"/>
      <c r="AN1064" s="401"/>
      <c r="AO1064" s="400"/>
      <c r="AP1064" s="401"/>
      <c r="AQ1064" s="400"/>
      <c r="AR1064" s="401"/>
      <c r="AS1064" s="400">
        <v>1</v>
      </c>
      <c r="AT1064" s="401"/>
      <c r="AU1064" s="400"/>
      <c r="AV1064" s="401"/>
      <c r="AW1064" s="400"/>
      <c r="AX1064" s="401"/>
      <c r="AY1064" s="400"/>
      <c r="AZ1064" s="401"/>
      <c r="BA1064" s="400"/>
      <c r="BB1064" s="401"/>
      <c r="BC1064" s="400"/>
      <c r="BD1064" s="401"/>
      <c r="BE1064" s="400"/>
      <c r="BF1064" s="401"/>
      <c r="BG1064" s="400"/>
      <c r="BH1064" s="401"/>
      <c r="BI1064" s="400"/>
      <c r="BJ1064" s="401"/>
      <c r="BK1064" s="400"/>
      <c r="BL1064" s="401"/>
      <c r="BM1064" s="400"/>
      <c r="BN1064" s="401"/>
      <c r="BO1064" s="400"/>
      <c r="BP1064" s="401"/>
      <c r="BQ1064" s="400"/>
      <c r="BR1064" s="401"/>
      <c r="BS1064" s="400"/>
      <c r="BT1064" s="401"/>
      <c r="BU1064" s="400"/>
      <c r="BV1064" s="401"/>
      <c r="BW1064" s="400"/>
      <c r="BX1064" s="401"/>
      <c r="BY1064" s="400"/>
      <c r="BZ1064" s="401"/>
      <c r="CA1064" s="400"/>
      <c r="CB1064" s="401"/>
      <c r="CC1064" s="400"/>
      <c r="CD1064" s="401"/>
      <c r="CE1064" s="400"/>
      <c r="CF1064" s="401"/>
      <c r="CG1064" s="400"/>
      <c r="CH1064" s="401"/>
      <c r="CI1064" s="400"/>
      <c r="CJ1064" s="401"/>
      <c r="CK1064" s="400"/>
      <c r="CL1064" s="401"/>
      <c r="CM1064" s="400"/>
      <c r="CN1064" s="401"/>
      <c r="CO1064" s="400"/>
      <c r="CP1064" s="401"/>
      <c r="CQ1064" s="400"/>
      <c r="CR1064" s="401"/>
      <c r="CS1064" s="400"/>
      <c r="CT1064" s="401"/>
      <c r="CU1064" s="400"/>
      <c r="CV1064" s="401"/>
      <c r="CW1064" s="400"/>
      <c r="CX1064" s="401"/>
      <c r="CY1064" s="400"/>
      <c r="CZ1064" s="401"/>
      <c r="DA1064" s="400"/>
      <c r="DB1064" s="401"/>
      <c r="DC1064" s="400"/>
      <c r="DD1064" s="401"/>
      <c r="DE1064" s="400"/>
      <c r="DF1064" s="401"/>
      <c r="DG1064" s="400"/>
      <c r="DH1064" s="401"/>
      <c r="DI1064" s="400"/>
      <c r="DJ1064" s="401"/>
      <c r="DK1064" s="400"/>
      <c r="DL1064" s="401"/>
      <c r="DM1064" s="400"/>
      <c r="DN1064" s="401"/>
      <c r="DO1064" s="400"/>
      <c r="DP1064" s="401"/>
      <c r="DQ1064" s="400"/>
      <c r="DR1064" s="401"/>
      <c r="DS1064" s="400"/>
      <c r="DT1064" s="401"/>
      <c r="DU1064" s="400"/>
      <c r="DV1064" s="401"/>
      <c r="DW1064" s="400"/>
      <c r="DX1064" s="401"/>
      <c r="DY1064" s="400"/>
      <c r="DZ1064" s="401"/>
      <c r="EA1064" s="400"/>
      <c r="EB1064" s="401"/>
      <c r="EC1064" s="400"/>
      <c r="ED1064" s="401"/>
      <c r="EE1064" s="400"/>
      <c r="EF1064" s="401"/>
      <c r="EG1064" s="400"/>
      <c r="EH1064" s="401"/>
      <c r="EI1064" s="400"/>
      <c r="EJ1064" s="447"/>
      <c r="EK1064" s="511"/>
      <c r="EL1064" s="514"/>
      <c r="EM1064" s="448"/>
      <c r="EN1064" s="344"/>
      <c r="EO1064" s="345"/>
      <c r="EP1064" s="171">
        <f t="shared" si="1175"/>
        <v>7</v>
      </c>
      <c r="EQ1064" s="171">
        <f t="shared" si="1176"/>
        <v>1</v>
      </c>
      <c r="ER1064" s="171">
        <f t="shared" si="1177"/>
        <v>0</v>
      </c>
      <c r="ES1064" s="171">
        <f t="shared" si="1178"/>
        <v>0</v>
      </c>
      <c r="ET1064" s="171">
        <f t="shared" si="1179"/>
        <v>0</v>
      </c>
      <c r="EU1064" s="171">
        <f t="shared" si="1180"/>
        <v>0</v>
      </c>
      <c r="EV1064" s="172">
        <f t="shared" si="1181"/>
        <v>8</v>
      </c>
      <c r="EW1064" s="127"/>
      <c r="EX1064" s="248">
        <f t="shared" si="1208"/>
        <v>0</v>
      </c>
      <c r="EY1064" s="174">
        <f>(L1064*regular)+(M1064*Cadeirantee)</f>
        <v>0</v>
      </c>
      <c r="EZ1064" s="249">
        <f>SUMIF(FG1064:GJ1064,"&gt;0")</f>
        <v>0</v>
      </c>
      <c r="FA1064" s="249">
        <f>SUMIF(FG1064:GJ1064,"&lt;0")+SUMIF(GN1064:HP1064,"&lt;0")</f>
        <v>0</v>
      </c>
      <c r="FB1064" s="174">
        <v>0</v>
      </c>
      <c r="FC1064" s="126">
        <f>N1064*km*'VALORES TABELA'!$B$13</f>
        <v>0</v>
      </c>
      <c r="FD1064" s="250">
        <f t="shared" si="1209"/>
        <v>0</v>
      </c>
      <c r="FE1064" s="105"/>
      <c r="FF1064" s="118"/>
      <c r="FG1064" s="118"/>
      <c r="FH1064" s="118"/>
      <c r="FI1064" s="118"/>
      <c r="FJ1064" s="118"/>
      <c r="FK1064" s="118"/>
      <c r="FL1064" s="118"/>
      <c r="FM1064" s="118"/>
      <c r="FN1064" s="118"/>
      <c r="FO1064" s="118"/>
      <c r="FP1064" s="118"/>
      <c r="FQ1064" s="118"/>
      <c r="FR1064" s="118"/>
      <c r="FS1064" s="118"/>
      <c r="FT1064" s="118"/>
      <c r="FU1064" s="118"/>
      <c r="FV1064" s="118"/>
      <c r="FW1064" s="118"/>
      <c r="FX1064" s="118"/>
      <c r="FY1064" s="118"/>
      <c r="FZ1064" s="118"/>
      <c r="GA1064" s="118"/>
      <c r="GB1064" s="118"/>
      <c r="GC1064" s="118"/>
      <c r="GD1064" s="118"/>
      <c r="GE1064" s="118"/>
      <c r="GF1064" s="118"/>
      <c r="GG1064" s="118"/>
      <c r="GH1064" s="118"/>
      <c r="GI1064" s="118"/>
      <c r="GJ1064" s="118"/>
      <c r="GK1064" s="252"/>
      <c r="GL1064" s="103">
        <f t="shared" si="1182"/>
        <v>0</v>
      </c>
      <c r="GM1064" s="124"/>
      <c r="GN1064" s="104"/>
      <c r="GO1064" s="104"/>
      <c r="GP1064" s="104"/>
      <c r="GQ1064" s="104"/>
      <c r="GR1064" s="104"/>
      <c r="GS1064" s="104"/>
      <c r="GT1064" s="104"/>
      <c r="GU1064" s="104"/>
      <c r="GV1064" s="104"/>
      <c r="GW1064" s="104"/>
      <c r="GX1064" s="104"/>
      <c r="GY1064" s="104"/>
      <c r="GZ1064" s="104"/>
      <c r="HA1064" s="104"/>
      <c r="HB1064" s="104"/>
      <c r="HC1064" s="104"/>
      <c r="HD1064" s="104"/>
      <c r="HE1064" s="104"/>
      <c r="HF1064" s="104"/>
      <c r="HG1064" s="104"/>
      <c r="HH1064" s="104"/>
      <c r="HI1064" s="104"/>
      <c r="HJ1064" s="104"/>
      <c r="HK1064" s="104"/>
      <c r="HL1064" s="104"/>
      <c r="HM1064" s="104"/>
      <c r="HN1064" s="104"/>
      <c r="HO1064" s="104"/>
      <c r="HP1064" s="104"/>
      <c r="HQ1064" s="64"/>
      <c r="HR1064" s="65"/>
      <c r="HS1064" s="65"/>
      <c r="HT1064" s="65"/>
      <c r="HU1064" s="65"/>
      <c r="HV1064" s="65"/>
      <c r="HW1064" s="105"/>
      <c r="HX1064" s="65"/>
      <c r="HY1064" s="280">
        <f t="shared" si="1210"/>
        <v>0</v>
      </c>
      <c r="HZ1064" s="280">
        <f t="shared" si="1211"/>
        <v>0</v>
      </c>
      <c r="IA1064" s="280">
        <f t="shared" si="1212"/>
        <v>0</v>
      </c>
      <c r="IB1064" s="65"/>
      <c r="IC1064" s="65"/>
    </row>
    <row r="1065" spans="1:237" s="106" customFormat="1" ht="22.5" customHeight="1" thickBot="1" x14ac:dyDescent="0.3">
      <c r="A1065" s="377" t="s">
        <v>4127</v>
      </c>
      <c r="B1065" s="378" t="s">
        <v>4128</v>
      </c>
      <c r="C1065" s="379" t="s">
        <v>3258</v>
      </c>
      <c r="D1065" s="380" t="s">
        <v>4129</v>
      </c>
      <c r="E1065" s="380" t="s">
        <v>4130</v>
      </c>
      <c r="F1065" s="381" t="s">
        <v>3222</v>
      </c>
      <c r="G1065" s="381" t="s">
        <v>3223</v>
      </c>
      <c r="H1065" s="382" t="s">
        <v>265</v>
      </c>
      <c r="I1065" s="383" t="s">
        <v>4131</v>
      </c>
      <c r="J1065" s="421" t="s">
        <v>3257</v>
      </c>
      <c r="K1065" s="424" t="s">
        <v>60</v>
      </c>
      <c r="L1065" s="329">
        <f>CONTINUA!BV1065</f>
        <v>0</v>
      </c>
      <c r="M1065" s="329">
        <f>CONTINUA!BW1065</f>
        <v>0</v>
      </c>
      <c r="N1065" s="657"/>
      <c r="O1065" s="658" t="s">
        <v>4263</v>
      </c>
      <c r="P1065" s="659" t="s">
        <v>4259</v>
      </c>
      <c r="Q1065" s="400"/>
      <c r="R1065" s="401"/>
      <c r="S1065" s="400"/>
      <c r="T1065" s="401"/>
      <c r="U1065" s="400"/>
      <c r="V1065" s="401"/>
      <c r="W1065" s="400"/>
      <c r="X1065" s="401"/>
      <c r="Y1065" s="400"/>
      <c r="Z1065" s="401"/>
      <c r="AA1065" s="400"/>
      <c r="AB1065" s="401"/>
      <c r="AC1065" s="400"/>
      <c r="AD1065" s="401"/>
      <c r="AE1065" s="400"/>
      <c r="AF1065" s="401"/>
      <c r="AG1065" s="400"/>
      <c r="AH1065" s="401"/>
      <c r="AI1065" s="400"/>
      <c r="AJ1065" s="401"/>
      <c r="AK1065" s="400"/>
      <c r="AL1065" s="401"/>
      <c r="AM1065" s="400"/>
      <c r="AN1065" s="401"/>
      <c r="AO1065" s="400"/>
      <c r="AP1065" s="401"/>
      <c r="AQ1065" s="400"/>
      <c r="AR1065" s="401"/>
      <c r="AS1065" s="400"/>
      <c r="AT1065" s="401"/>
      <c r="AU1065" s="400"/>
      <c r="AV1065" s="401"/>
      <c r="AW1065" s="400"/>
      <c r="AX1065" s="401"/>
      <c r="AY1065" s="400"/>
      <c r="AZ1065" s="401"/>
      <c r="BA1065" s="400"/>
      <c r="BB1065" s="401"/>
      <c r="BC1065" s="400"/>
      <c r="BD1065" s="401"/>
      <c r="BE1065" s="400"/>
      <c r="BF1065" s="401"/>
      <c r="BG1065" s="400"/>
      <c r="BH1065" s="401"/>
      <c r="BI1065" s="400"/>
      <c r="BJ1065" s="401"/>
      <c r="BK1065" s="400"/>
      <c r="BL1065" s="401"/>
      <c r="BM1065" s="400"/>
      <c r="BN1065" s="401"/>
      <c r="BO1065" s="400"/>
      <c r="BP1065" s="401"/>
      <c r="BQ1065" s="400"/>
      <c r="BR1065" s="401"/>
      <c r="BS1065" s="400"/>
      <c r="BT1065" s="401"/>
      <c r="BU1065" s="400"/>
      <c r="BV1065" s="401"/>
      <c r="BW1065" s="400"/>
      <c r="BX1065" s="401"/>
      <c r="BY1065" s="400"/>
      <c r="BZ1065" s="401"/>
      <c r="CA1065" s="400"/>
      <c r="CB1065" s="401"/>
      <c r="CC1065" s="400"/>
      <c r="CD1065" s="401"/>
      <c r="CE1065" s="400"/>
      <c r="CF1065" s="401"/>
      <c r="CG1065" s="400"/>
      <c r="CH1065" s="401"/>
      <c r="CI1065" s="400"/>
      <c r="CJ1065" s="401"/>
      <c r="CK1065" s="400"/>
      <c r="CL1065" s="401"/>
      <c r="CM1065" s="400"/>
      <c r="CN1065" s="401"/>
      <c r="CO1065" s="400"/>
      <c r="CP1065" s="401"/>
      <c r="CQ1065" s="400"/>
      <c r="CR1065" s="401"/>
      <c r="CS1065" s="400"/>
      <c r="CT1065" s="401"/>
      <c r="CU1065" s="400"/>
      <c r="CV1065" s="401"/>
      <c r="CW1065" s="400"/>
      <c r="CX1065" s="401"/>
      <c r="CY1065" s="400"/>
      <c r="CZ1065" s="401"/>
      <c r="DA1065" s="400"/>
      <c r="DB1065" s="401"/>
      <c r="DC1065" s="400"/>
      <c r="DD1065" s="401"/>
      <c r="DE1065" s="400"/>
      <c r="DF1065" s="401"/>
      <c r="DG1065" s="400"/>
      <c r="DH1065" s="401"/>
      <c r="DI1065" s="400"/>
      <c r="DJ1065" s="401"/>
      <c r="DK1065" s="400"/>
      <c r="DL1065" s="401"/>
      <c r="DM1065" s="400"/>
      <c r="DN1065" s="401"/>
      <c r="DO1065" s="400"/>
      <c r="DP1065" s="401"/>
      <c r="DQ1065" s="400"/>
      <c r="DR1065" s="401"/>
      <c r="DS1065" s="400"/>
      <c r="DT1065" s="401"/>
      <c r="DU1065" s="400"/>
      <c r="DV1065" s="401"/>
      <c r="DW1065" s="400"/>
      <c r="DX1065" s="401"/>
      <c r="DY1065" s="400"/>
      <c r="DZ1065" s="401"/>
      <c r="EA1065" s="400"/>
      <c r="EB1065" s="401"/>
      <c r="EC1065" s="400"/>
      <c r="ED1065" s="401"/>
      <c r="EE1065" s="400"/>
      <c r="EF1065" s="401"/>
      <c r="EG1065" s="400"/>
      <c r="EH1065" s="401"/>
      <c r="EI1065" s="400"/>
      <c r="EJ1065" s="447"/>
      <c r="EK1065" s="512"/>
      <c r="EL1065" s="515"/>
      <c r="EM1065" s="450"/>
      <c r="EN1065" s="348"/>
      <c r="EO1065" s="348"/>
      <c r="EP1065" s="179">
        <f t="shared" si="1175"/>
        <v>0</v>
      </c>
      <c r="EQ1065" s="179">
        <f t="shared" si="1176"/>
        <v>0</v>
      </c>
      <c r="ER1065" s="179">
        <f t="shared" si="1177"/>
        <v>0</v>
      </c>
      <c r="ES1065" s="179">
        <f t="shared" si="1178"/>
        <v>0</v>
      </c>
      <c r="ET1065" s="179">
        <f t="shared" si="1179"/>
        <v>0</v>
      </c>
      <c r="EU1065" s="179">
        <f t="shared" si="1180"/>
        <v>0</v>
      </c>
      <c r="EV1065" s="172">
        <f t="shared" si="1181"/>
        <v>0</v>
      </c>
      <c r="EW1065" s="253"/>
      <c r="EX1065" s="254">
        <v>0</v>
      </c>
      <c r="EY1065" s="180">
        <v>0</v>
      </c>
      <c r="EZ1065" s="255">
        <v>0</v>
      </c>
      <c r="FA1065" s="255">
        <v>0</v>
      </c>
      <c r="FB1065" s="180">
        <f>SUM(FF1065:GI1065)/2</f>
        <v>0</v>
      </c>
      <c r="FC1065" s="256">
        <f>N1065*km*'VALORES TABELA'!$B$13</f>
        <v>0</v>
      </c>
      <c r="FD1065" s="250">
        <f t="shared" si="1209"/>
        <v>0</v>
      </c>
      <c r="FE1065" s="257"/>
      <c r="FF1065" s="181">
        <f>((Q1065+S1065)*Percapita)+((R1065+T1065)*Cadeirante)</f>
        <v>0</v>
      </c>
      <c r="FG1065" s="181">
        <f>((U1065+W1065)*Percapita/30*FG$4)+((V1065+X1065)*Cadeirante/30*FG$4)</f>
        <v>0</v>
      </c>
      <c r="FH1065" s="181">
        <f>((Y1065+AA1065)*Percapita/30*FH$4)+((Z1065+AB1065)*Cadeirante/30*FH$4)</f>
        <v>0</v>
      </c>
      <c r="FI1065" s="181">
        <f>((AC1065+AE1065)*Percapita/30*FI$4)+((AD1065+AF1065)*Cadeirante/30*FI$4)</f>
        <v>0</v>
      </c>
      <c r="FJ1065" s="181">
        <f>((AG1065+AI1065)*Percapita/30*FJ$4)+((AH1065+AJ1065)*Cadeirante/30*FJ$4)</f>
        <v>0</v>
      </c>
      <c r="FK1065" s="181">
        <f>((AK1065+AM1065)*Percapita/30*FK$4)+((AL1065+AN1065)*Cadeirante/30*FK$4)</f>
        <v>0</v>
      </c>
      <c r="FL1065" s="181">
        <f>((AO1065+AQ1065)*Percapita/30*FL$4)+((AP1065+AR1065)*Cadeirante/30*FL$4)</f>
        <v>0</v>
      </c>
      <c r="FM1065" s="181">
        <f>((AS1065+AU1065)*Percapita/30*FM$4)+((AT1065+AV1065)*Cadeirante/30*FM$4)</f>
        <v>0</v>
      </c>
      <c r="FN1065" s="181">
        <f>((AW1065+AY1065)*Percapita/30*FN$4)+((AX1065+AZ1065)*Cadeirante/30*FN$4)</f>
        <v>0</v>
      </c>
      <c r="FO1065" s="181">
        <f>((BA1065+BC1065)*Percapita/30*FO$4)+((BB1065+BD1065)*Cadeirante/30*FO$4)</f>
        <v>0</v>
      </c>
      <c r="FP1065" s="181">
        <f>((BE1065+BG1065)*Percapita/30*FP$4)+((BF1065+BH1065)*Cadeirante/30*FP$4)</f>
        <v>0</v>
      </c>
      <c r="FQ1065" s="181">
        <f>((BI1065+BK1065)*Percapita/30*FQ$4)+((BJ1065+BL1065)*Cadeirante/30*FQ$4)</f>
        <v>0</v>
      </c>
      <c r="FR1065" s="181">
        <f>((BM1065+BO1065)*Percapita/30*FR$4)+((BN1065+BP1065)*Cadeirante/30*FR$4)</f>
        <v>0</v>
      </c>
      <c r="FS1065" s="181">
        <f>((BQ1065+BS1065)*Percapita/30*FS$4)+((BR1065+BT1065)*Cadeirante/30*FS$4)</f>
        <v>0</v>
      </c>
      <c r="FT1065" s="181">
        <f>((BU1065+BW1065)*Percapita/30*FT$4)+((BV1065+BX1065)*Cadeirante/30*FT$4)</f>
        <v>0</v>
      </c>
      <c r="FU1065" s="181">
        <f>((BY1065+CA1065)*Percapita/30*FU$4)+((BZ1065+CB1065)*Cadeirante/30*FU$4)</f>
        <v>0</v>
      </c>
      <c r="FV1065" s="181">
        <f>((CC1065+CE1065)*Percapita/30*FV$4)+((CD1065+CF1065)*Cadeirante/30*FV$4)</f>
        <v>0</v>
      </c>
      <c r="FW1065" s="181">
        <f>((CG1065+CI1065)*Percapita/30*FW$4)+((CI1065+CK1065)*Cadeirante/30*FW$4)</f>
        <v>0</v>
      </c>
      <c r="FX1065" s="181">
        <f>((CK1065+CM1065)*Percapita/30*FX$4)+((CL1065+CN1065)*Cadeirante/30*FX$4)</f>
        <v>0</v>
      </c>
      <c r="FY1065" s="181">
        <f>((CO1065+CQ1065)*Percapita/30*FY$4)+((CP1065+CR1065)*Cadeirante/30*FY$4)</f>
        <v>0</v>
      </c>
      <c r="FZ1065" s="181">
        <f>((CS1065+CU1065)*Percapita/30*FZ$4)+((CT1065+CV1065)*Cadeirante/30*FZ$4)</f>
        <v>0</v>
      </c>
      <c r="GA1065" s="181">
        <f>((CW1065+CY1065)*Percapita/30*GA$4)+((CX1065+CZ1065)*Cadeirante/30*GA$4)</f>
        <v>0</v>
      </c>
      <c r="GB1065" s="181">
        <f>((DA1065+DC1065)*Percapita/30*GB$4)+((DB1065+DD1065)*Cadeirante/30*GB$4)</f>
        <v>0</v>
      </c>
      <c r="GC1065" s="181">
        <f>((DE1065+DG1065)*Percapita/30*GC$4)+((DF1065+DH1065)*Cadeirante/30*GC$4)</f>
        <v>0</v>
      </c>
      <c r="GD1065" s="181">
        <f>((DI1065+DK1065)*Percapita/30*GD$4)+((DJ1065+DL1065)*Cadeirante/30*GD$4)</f>
        <v>0</v>
      </c>
      <c r="GE1065" s="181">
        <f>((DM1065+DO1065)*Percapita/30*GE$4)+((DN1065+DP1065)*Cadeirante/30*GE$4)</f>
        <v>0</v>
      </c>
      <c r="GF1065" s="181">
        <f>((DQ1065+DS1065)*Percapita/30*GF$4)+((DR1065+DT1065)*Cadeirante/30*GF$4)</f>
        <v>0</v>
      </c>
      <c r="GG1065" s="181">
        <f>((DU1065+DW1065)*Percapita/30*GG$4)+((DV1065+DX1065)*Cadeirante/30*GG$4)</f>
        <v>0</v>
      </c>
      <c r="GH1065" s="181">
        <f>((DY1065+EA1065)*Percapita/30*GH$4)+((DZ1065+EB1065)*Cadeirante/30*GH$4)</f>
        <v>0</v>
      </c>
      <c r="GI1065" s="181">
        <f>((EC1065+EE1065)*Percapita/30*GI$4)+((ED1065+EF1065)*Cadeirante/30*GI$4)</f>
        <v>0</v>
      </c>
      <c r="GJ1065" s="181">
        <f>((EG1065+EI1065)*Percapita)+((EH1065+EJ1065)*Cadeirante)</f>
        <v>0</v>
      </c>
      <c r="GK1065" s="258"/>
      <c r="GL1065" s="103">
        <f t="shared" si="1182"/>
        <v>0</v>
      </c>
      <c r="GM1065" s="124"/>
      <c r="GN1065" s="182"/>
      <c r="GO1065" s="182"/>
      <c r="GP1065" s="182"/>
      <c r="GQ1065" s="182"/>
      <c r="GR1065" s="182"/>
      <c r="GS1065" s="182"/>
      <c r="GT1065" s="182"/>
      <c r="GU1065" s="182"/>
      <c r="GV1065" s="182"/>
      <c r="GW1065" s="182"/>
      <c r="GX1065" s="182"/>
      <c r="GY1065" s="182"/>
      <c r="GZ1065" s="182"/>
      <c r="HA1065" s="182"/>
      <c r="HB1065" s="182"/>
      <c r="HC1065" s="182"/>
      <c r="HD1065" s="182"/>
      <c r="HE1065" s="182"/>
      <c r="HF1065" s="182"/>
      <c r="HG1065" s="182"/>
      <c r="HH1065" s="182"/>
      <c r="HI1065" s="182"/>
      <c r="HJ1065" s="182"/>
      <c r="HK1065" s="182"/>
      <c r="HL1065" s="182"/>
      <c r="HM1065" s="182"/>
      <c r="HN1065" s="182"/>
      <c r="HO1065" s="182"/>
      <c r="HP1065" s="259"/>
      <c r="HQ1065" s="64"/>
      <c r="HW1065" s="257"/>
      <c r="HY1065" s="280">
        <f t="shared" si="1210"/>
        <v>0</v>
      </c>
      <c r="HZ1065" s="280">
        <f t="shared" si="1211"/>
        <v>0</v>
      </c>
      <c r="IA1065" s="280">
        <f t="shared" si="1212"/>
        <v>0</v>
      </c>
    </row>
    <row r="1066" spans="1:237" s="106" customFormat="1" ht="22.5" customHeight="1" x14ac:dyDescent="0.25">
      <c r="A1066" t="s">
        <v>4132</v>
      </c>
      <c r="B1066" s="522" t="s">
        <v>4133</v>
      </c>
      <c r="C1066" s="523">
        <v>1</v>
      </c>
      <c r="D1066" s="524" t="s">
        <v>4134</v>
      </c>
      <c r="E1066" s="524" t="s">
        <v>4135</v>
      </c>
      <c r="F1066" s="525" t="s">
        <v>3222</v>
      </c>
      <c r="G1066" s="525" t="s">
        <v>3223</v>
      </c>
      <c r="H1066" s="350" t="s">
        <v>265</v>
      </c>
      <c r="I1066" s="351" t="s">
        <v>4136</v>
      </c>
      <c r="J1066" s="409" t="s">
        <v>3227</v>
      </c>
      <c r="K1066" s="410" t="s">
        <v>3228</v>
      </c>
      <c r="L1066" s="329">
        <f>CONTINUA!BV1066</f>
        <v>0</v>
      </c>
      <c r="M1066" s="329">
        <f>CONTINUA!BW1066</f>
        <v>0</v>
      </c>
      <c r="N1066" s="657"/>
      <c r="O1066" s="658" t="s">
        <v>4264</v>
      </c>
      <c r="P1066" s="659" t="s">
        <v>4259</v>
      </c>
      <c r="Q1066" s="400">
        <v>16</v>
      </c>
      <c r="R1066" s="401"/>
      <c r="S1066" s="400"/>
      <c r="T1066" s="401"/>
      <c r="U1066" s="400"/>
      <c r="V1066" s="401"/>
      <c r="W1066" s="400"/>
      <c r="X1066" s="401"/>
      <c r="Y1066" s="400"/>
      <c r="Z1066" s="401"/>
      <c r="AA1066" s="400"/>
      <c r="AB1066" s="401"/>
      <c r="AC1066" s="400"/>
      <c r="AD1066" s="401"/>
      <c r="AE1066" s="400"/>
      <c r="AF1066" s="401"/>
      <c r="AG1066" s="400"/>
      <c r="AH1066" s="401"/>
      <c r="AI1066" s="400"/>
      <c r="AJ1066" s="401"/>
      <c r="AK1066" s="400"/>
      <c r="AL1066" s="401"/>
      <c r="AM1066" s="400"/>
      <c r="AN1066" s="401"/>
      <c r="AO1066" s="400"/>
      <c r="AP1066" s="401"/>
      <c r="AQ1066" s="400"/>
      <c r="AR1066" s="401"/>
      <c r="AS1066" s="400"/>
      <c r="AT1066" s="401"/>
      <c r="AU1066" s="400"/>
      <c r="AV1066" s="401"/>
      <c r="AW1066" s="400"/>
      <c r="AX1066" s="401"/>
      <c r="AY1066" s="400"/>
      <c r="AZ1066" s="401"/>
      <c r="BA1066" s="400"/>
      <c r="BB1066" s="401"/>
      <c r="BC1066" s="400"/>
      <c r="BD1066" s="401"/>
      <c r="BE1066" s="400"/>
      <c r="BF1066" s="401"/>
      <c r="BG1066" s="400"/>
      <c r="BH1066" s="401"/>
      <c r="BI1066" s="400"/>
      <c r="BJ1066" s="401"/>
      <c r="BK1066" s="400"/>
      <c r="BL1066" s="401"/>
      <c r="BM1066" s="400"/>
      <c r="BN1066" s="401"/>
      <c r="BO1066" s="400"/>
      <c r="BP1066" s="401"/>
      <c r="BQ1066" s="400"/>
      <c r="BR1066" s="401"/>
      <c r="BS1066" s="400"/>
      <c r="BT1066" s="401"/>
      <c r="BU1066" s="400"/>
      <c r="BV1066" s="401"/>
      <c r="BW1066" s="400"/>
      <c r="BX1066" s="401"/>
      <c r="BY1066" s="400"/>
      <c r="BZ1066" s="401"/>
      <c r="CA1066" s="400"/>
      <c r="CB1066" s="401"/>
      <c r="CC1066" s="400"/>
      <c r="CD1066" s="401"/>
      <c r="CE1066" s="400"/>
      <c r="CF1066" s="401"/>
      <c r="CG1066" s="400"/>
      <c r="CH1066" s="401"/>
      <c r="CI1066" s="400"/>
      <c r="CJ1066" s="401"/>
      <c r="CK1066" s="400"/>
      <c r="CL1066" s="401"/>
      <c r="CM1066" s="400"/>
      <c r="CN1066" s="401"/>
      <c r="CO1066" s="400"/>
      <c r="CP1066" s="401"/>
      <c r="CQ1066" s="400"/>
      <c r="CR1066" s="401"/>
      <c r="CS1066" s="400"/>
      <c r="CT1066" s="401"/>
      <c r="CU1066" s="400"/>
      <c r="CV1066" s="401"/>
      <c r="CW1066" s="400"/>
      <c r="CX1066" s="401"/>
      <c r="CY1066" s="400"/>
      <c r="CZ1066" s="401"/>
      <c r="DA1066" s="400"/>
      <c r="DB1066" s="401"/>
      <c r="DC1066" s="400"/>
      <c r="DD1066" s="401"/>
      <c r="DE1066" s="400"/>
      <c r="DF1066" s="401"/>
      <c r="DG1066" s="400"/>
      <c r="DH1066" s="401"/>
      <c r="DI1066" s="400"/>
      <c r="DJ1066" s="401"/>
      <c r="DK1066" s="400"/>
      <c r="DL1066" s="401"/>
      <c r="DM1066" s="400"/>
      <c r="DN1066" s="401"/>
      <c r="DO1066" s="400"/>
      <c r="DP1066" s="401"/>
      <c r="DQ1066" s="400"/>
      <c r="DR1066" s="401"/>
      <c r="DS1066" s="400"/>
      <c r="DT1066" s="401"/>
      <c r="DU1066" s="400"/>
      <c r="DV1066" s="401"/>
      <c r="DW1066" s="400"/>
      <c r="DX1066" s="401"/>
      <c r="DY1066" s="400"/>
      <c r="DZ1066" s="401"/>
      <c r="EA1066" s="400"/>
      <c r="EB1066" s="401"/>
      <c r="EC1066" s="400"/>
      <c r="ED1066" s="401"/>
      <c r="EE1066" s="400"/>
      <c r="EF1066" s="401"/>
      <c r="EG1066" s="400"/>
      <c r="EH1066" s="401"/>
      <c r="EI1066" s="400"/>
      <c r="EJ1066" s="447"/>
      <c r="EK1066" s="510"/>
      <c r="EL1066" s="513"/>
      <c r="EM1066" s="520"/>
      <c r="EN1066" s="520"/>
      <c r="EO1066" s="520"/>
      <c r="EP1066" s="171">
        <f t="shared" si="1175"/>
        <v>16</v>
      </c>
      <c r="EQ1066" s="171">
        <f t="shared" si="1176"/>
        <v>0</v>
      </c>
      <c r="ER1066" s="171">
        <f t="shared" si="1177"/>
        <v>0</v>
      </c>
      <c r="ES1066" s="171">
        <f t="shared" si="1178"/>
        <v>0</v>
      </c>
      <c r="ET1066" s="171">
        <f t="shared" si="1179"/>
        <v>0</v>
      </c>
      <c r="EU1066" s="171">
        <f t="shared" si="1180"/>
        <v>0</v>
      </c>
      <c r="EV1066" s="172">
        <f t="shared" si="1181"/>
        <v>16</v>
      </c>
      <c r="EW1066" s="367">
        <f>IF(C1066=4,IF(MAX(Q1066:EJ1068)&gt;0,(Especiall/30*(IF(($G1066-$F1066)=($G$5-$F$5),30,IF(DAY($G1066)=31,($G1066-$F1066),($G1066-$F1066)+1)))),0),0)</f>
        <v>0</v>
      </c>
      <c r="EX1066" s="248">
        <f t="shared" ref="EX1066:EX1069" si="1213">FF1066</f>
        <v>19434.650000000001</v>
      </c>
      <c r="EY1066" s="174">
        <f>(L1066*regular)+(M1066*Cadeirantee)</f>
        <v>0</v>
      </c>
      <c r="EZ1066" s="249">
        <f>SUMIF(FG1066:GJ1066,"&gt;0")</f>
        <v>51.364000000000004</v>
      </c>
      <c r="FA1066" s="249">
        <f>SUMIF(FG1066:GJ1066,"&lt;0")+SUMIF(GN1066:HP1066,"&lt;0")</f>
        <v>0</v>
      </c>
      <c r="FB1066" s="174">
        <v>0</v>
      </c>
      <c r="FC1066" s="175">
        <f>N1066*km*'VALORES TABELA'!$B$13</f>
        <v>0</v>
      </c>
      <c r="FD1066" s="250">
        <f>GL1066</f>
        <v>0</v>
      </c>
      <c r="FE1066" s="176">
        <f>(EW1066+EW1067+EW1068+EW1069+EX1066+EX1067+EX1068+EX1069+EY1066+EY1067+EY1068+EY1069+EY1070+EZ1066+EZ1067+EZ1068+EZ1069+FA1066+FA1067+FA1068+FA1069+FC1066+FC1067+FC1068+FC1069+HY1066-HZ1066-IA1066+FD1066+FD1067+FD1068+FD1069+FB1070)</f>
        <v>21481.494000000002</v>
      </c>
      <c r="FF1066" s="177">
        <f>IF(C1066=4,SUM(Q1066+Q1067+Q1068+S1066+S1067+S1068)*Percapita/30*FF$4+(R1066+R1067+R1068+T1066+T1067+T1068)*Cadeirante/30*FF$4,IF(C1066=3,IF(Q1069+S1069=10,Fixo/30*FF$4+(Q1066+Q1067+Q1068+S1066+S1067+S1068)*Percapita/30*FF$4+(R1069+T1069)*Cadeirante/30*FF$4,IF(Q1069+S1069&lt;=9,(Q1069+S1069)*Crechee/30*FF$4)+(R1069+T1069)*Cadeirante/30*FF$4+(Q1066+Q1067+Q1068+S1066+S1067+S1068)*Percapita/30*FF$4)+IF(Q1069+S1069&gt;=11,Fixo/30*FF$4+(Q1069+S1069-10)*Crechee/30*FF$4,0),IF(C1066=2,IF(R1066+R1067+R1068+R1069+T1066+T1067+T1068+T1069=1,Cadeirante/30*FF$4,IF(R1066+R1067+R1068+R1069+T1066+T1067+T1068+T1069=2,Fixo/30*FF$4,IF(R1066+R1067+R1068+R1069+T1066+T1067+T1068+T1069&gt;2,Fixo/30*FF$4+(R1066+R1067+R1068+R1069+T1066+T1067+T1068+T1069-2)*Cadeirante/30*FF$4)))+(Q1066+Q1067+Q1068+S1066+S1067+S1068)*Percapita/30*FF$4+(Q1069+S1069)*Crechee/30*FF$4,IF(C1066=1,IF(Q1066+Q1067+Q1068+R1066+R1067+R1068+S1066+S1067+S1068+T1066+T1067+T1068&lt;=15,(Q1066+Q1067+Q1068+S1066+S1067+S1068)*Percapita/30*FF$4,IF(Q1066+Q1067+Q1068+R1066+R1067+R1068+S1066+S1067+S1068+T1066+T1067+T1068&gt;=16,Fixo/30*FF$4+(Q1066+Q1067+Q1068+R1066+R1067+R1068+S1066+S1067+S1068+T1066+T1067-16)*Percapita/30*FF$4))))))</f>
        <v>19434.650000000001</v>
      </c>
      <c r="FG1066" s="177">
        <f>IF(C1066=4,SUM(U1066+U1067+U1068+W1066+W1067+W1068)*Percapita/30*FG$4+(V1066+V1067+V1068+X1066+X1067+X1068)*Cadeirante/30*FG$4,IF(C1066=3,IF(U1069+W1069=10,Fixo/30*FG$4+(U1066+U1067+U1068+W1066+W1067+W1068)*Percapita/30*FG$4+(V1069+X1069)*Cadeirante/30*FG$4,IF(U1069+W1069&lt;=9,(U1069+W1069)*Crechee/30*FG$4)+(V1069+X1069)*Cadeirante/30*FG$4+(U1066+U1067+U1068+W1066+W1067+W1068)*Percapita/30*FG$4)+IF(U1069+W1069&gt;=11,Fixo/30*FG$4+(U1069+W1069-10)*Crechee/30*FG$4,0),IF(C1066=2,IF(V1066+V1067+V1068+V1069+X1066+X1067+X1068+X1069=1,Cadeirante/30*FG$4,IF(V1066+V1067+V1068+V1069+X1066+X1067+X1068+X1069=2,Fixo/30*FG$4,IF(V1066+V1067+V1068+V1069+X1066+X1067+X1068+X1069&gt;2,Fixo/30*FG$4+(V1066+V1067+V1068+V1069+X1066+X1067+X1068+X1069-2)*Cadeirante/30*FG$4)))+(U1066+U1067+U1068+W1066+W1067+W1068)*Percapita/30*FG$4+(U1069+W1069)*Crechee/30*FG$4,IF(C1066=1,IF(U1066+U1067+U1068+V1066+V1067+V1068+W1066+W1067+W1068+X1066+X1067+X1068&lt;=15,(U1066+U1067+U1068+W1066+W1067+W1068)*Percapita/30*FG$4,IF(U1066+U1067+U1068+V1066+V1067+V1068+W1066+W1067+W1068+X1066+X1067+X1068&gt;=16,Fixo/30*FG$4+(U1066+U1067+U1068+V1066+V1067+V1068+W1066+W1067+W1068+X1066+X1067-16)*Percapita/30*FG$4))))))</f>
        <v>0</v>
      </c>
      <c r="FH1066" s="177">
        <f>IF(C1066=4,SUM(Y1066+Y1067+Y1068+AA1066+AA1067+AA1068)*Percapita/30*FH$4+(Z1066+Z1067+Z1068+AB1066+AB1067+AB1068)*Cadeirante/30*FH$4,IF(C1066=3,IF(Y1069+AA1069=10,Fixo/30*FH$4+(Y1066+Y1067+Y1068+AA1066+AA1067+AA1068)*Percapita/30*FH$4+(Z1069+AB1069)*Cadeirante/30*FH$4,IF(Y1069+AA1069&lt;=9,(Y1069+AA1069)*Crechee/30*FH$4)+(Z1069+AB1069)*Cadeirante/30*FH$4+(Y1066+Y1067+Y1068+AA1066+AA1067+AA1068)*Percapita/30*FH$4)+IF(Y1069+AA1069&gt;=11,Fixo/30*FH$4+(Y1069+AA1069-10)*Crechee/30*FH$4,0),IF(C1066=2,IF(Z1066+Z1067+Z1068+Z1069+AB1066+AB1067+AB1068+AB1069=1,Cadeirante/30*FH$4,IF(Z1066+Z1067+Z1068+Z1069+AB1066+AB1067+AB1068+AB1069=2,Fixo/30*FH$4,IF(Z1066+Z1067+Z1068+Z1069+AB1066+AB1067+AB1068+AB1069&gt;2,Fixo/30*FH$4+(Z1066+Z1067+Z1068+Z1069+AB1066+AB1067+AB1068+AB1069-2)*Cadeirante/30*FH$4)))+(Y1066+Y1067+Y1068+AA1066+AA1067+AA1068)*Percapita/30*FH$4+(Y1069+AA1069)*Crechee/30*FH$4,IF(C1066=1,IF(Y1066+Y1067+Y1068+Z1066+Z1067+Z1068+AA1066+AA1067+AA1068+AB1066+AB1067+AB1068&lt;=15,(Y1066+Y1067+Y1068+AA1066+AA1067+AA1068)*Percapita/30*FH$4,IF(Y1066+Y1067+Y1068+Z1066+Z1067+Z1068+AA1066+AA1067+AA1068+AB1066+AB1067+AB1068&gt;=16,Fixo/30*FH$4+(Y1066+Y1067+Y1068+Z1066+Z1067+Z1068+AA1066+AA1067+AA1068+AB1066+AB1067-16)*Percapita/30*FH$4))))))</f>
        <v>0</v>
      </c>
      <c r="FI1066" s="177">
        <f>IF(C1066=4,SUM(AC1066+AC1067+AC1068+AE1066+AE1067+AE1068)*Percapita/30*FI$4+(AD1066+AD1067+AD1068+AF1066+AF1067+AF1068)*Cadeirante/30*FI$4,IF(C1066=3,IF(AC1069+AE1069=10,Fixo/30*FI$4+(AC1066+AC1067+AC1068+AE1066+AE1067+AE1068)*Percapita/30*FI$4+(AD1069+AF1069)*Cadeirante/30*FI$4,IF(AC1069+AE1069&lt;=9,(AC1069+AE1069)*Crechee/30*FI$4)+(AD1069+AF1069)*Cadeirante/30*FI$4+(AC1066+AC1067+AC1068+AE1066+AE1067+AE1068)*Percapita/30*FI$4)+IF(AC1069+AE1069&gt;=11,Fixo/30*FI$4+(AC1069+AE1069-10)*Crechee/30*FI$4,0),IF(C1066=2,IF(AD1066+AD1067+AD1068+AD1069+AF1066+AF1067+AF1068+AF1069=1,Cadeirante/30*FI$4,IF(AD1066+AD1067+AD1068+AD1069+AF1066+AF1067+AF1068+AF1069=2,Fixo/30*FI$4,IF(AD1066+AD1067+AD1068+AD1069+AF1066+AF1067+AF1068+AF1069&gt;2,Fixo/30*FI$4+(AD1066+AD1067+AD1068+AD1069+AF1066+AF1067+AF1068+AF1069-2)*Cadeirante/30*FI$4)))+(AC1066+AC1067+AC1068+AE1066+AE1067+AE1068)*Percapita/30*FI$4+(AC1069+AE1069)*Crechee/30*FI$4,IF(C1066=1,IF(AC1066+AC1067+AC1068+AD1066+AD1067+AD1068+AE1066+AE1067+AE1068+AF1066+AF1067+AF1068&lt;=15,(AC1066+AC1067+AC1068+AE1066+AE1067+AE1068)*Percapita/30*FI$4,IF(AC1066+AC1067+AC1068+AD1066+AD1067+AD1068+AE1066+AE1067+AE1068+AF1066+AF1067+AF1068&gt;=16,Fixo/30*FI$4+(AC1066+AC1067+AC1068+AD1066+AD1067+AD1068+AE1066+AE1067+AE1068+AF1066+AF1067-16)*Percapita/30*FI$4))))))</f>
        <v>0</v>
      </c>
      <c r="FJ1066" s="177">
        <f>IF(C1066=4,SUM(AG1066+AG1067+AG1068+AI1066+AI1067+AI1068)*Percapita/30*FJ$4+(AH1066+AH1067+AH1068+AJ1066+AJ1067+AJ1068)*Cadeirante/30*FJ$4,IF(C1066=3,IF(AG1069+AI1069=10,Fixo/30*FJ$4+(AG1066+AG1067+AG1068+AI1066+AI1067+AI1068)*Percapita/30*FJ$4+(AH1069+AJ1069)*Cadeirante/30*FJ$4,IF(AG1069+AI1069&lt;=9,(AG1069+AI1069)*Crechee/30*FJ$4)+(AH1069+AJ1069)*Cadeirante/30*FJ$4+(AG1066+AG1067+AG1068+AI1066+AI1067+AI1068)*Percapita/30*FJ$4)+IF(AG1069+AI1069&gt;=11,Fixo/30*FJ$4+(AG1069+AI1069-10)*Crechee/30*FJ$4,0),IF(C1066=2,IF(AH1066+AH1067+AH1068+AH1069+AJ1066+AJ1067+AJ1068+AJ1069=1,Cadeirante/30*FJ$4,IF(AH1066+AH1067+AH1068+AH1069+AJ1066+AJ1067+AJ1068+AJ1069=2,Fixo/30*FJ$4,IF(AH1066+AH1067+AH1068+AH1069+AJ1066+AJ1067+AJ1068+AJ1069&gt;2,Fixo/30*FJ$4+(AH1066+AH1067+AH1068+AH1069+AJ1066+AJ1067+AJ1068+AJ1069-2)*Cadeirante/30*FJ$4)))+(AG1066+AG1067+AG1068+AI1066+AI1067+AI1068)*Percapita/30*FJ$4+(AG1069+AI1069)*Crechee/30*FJ$4,IF(C1066=1,IF(AG1066+AG1067+AG1068+AH1066+AH1067+AH1068+AI1066+AI1067+AI1068+AJ1066+AJ1067+AJ1068&lt;=15,(AG1066+AG1067+AG1068+AI1066+AI1067+AI1068)*Percapita/30*FJ$4,IF(AG1066+AG1067+AG1068+AH1066+AH1067+AH1068+AI1066+AI1067+AI1068+AJ1066+AJ1067+AJ1068&gt;=16,Fixo/30*FJ$4+(AG1066+AG1067+AG1068+AH1066+AH1067+AH1068+AI1066+AI1067+AI1068+AJ1066+AJ1067-16)*Percapita/30*FJ$4))))))</f>
        <v>0</v>
      </c>
      <c r="FK1066" s="177">
        <f>IF(C1066=4,SUM(AK1066+AK1067+AK1068+AM1066+AM1067+AM1068)*Percapita/30*FK$4+(AL1066+AL1067+AL1068+AN1066+AN1067+AN1068)*Cadeirante/30*FK$4,IF(C1066=3,IF(AK1069+AM1069=10,Fixo/30*FK$4+(AK1066+AK1067+AK1068+AM1066+AM1067+AM1068)*Percapita/30*FK$4+(AL1069+AN1069)*Cadeirante/30*FK$4,IF(AK1069+AM1069&lt;=9,(AK1069+AM1069)*Crechee/30*FK$4)+(AL1069+AN1069)*Cadeirante/30*FK$4+(AK1066+AK1067+AK1068+AM1066+AM1067+AM1068)*Percapita/30*FK$4)+IF(AK1069+AM1069&gt;=11,Fixo/30*FK$4+(AK1069+AM1069-10)*Crechee/30*FK$4,0),IF(C1066=2,IF(AL1066+AL1067+AL1068+AL1069+AN1066+AN1067+AN1068+AN1069=1,Cadeirante/30*FK$4,IF(AL1066+AL1067+AL1068+AL1069+AN1066+AN1067+AN1068+AN1069=2,Fixo/30*FK$4,IF(AL1066+AL1067+AL1068+AL1069+AN1066+AN1067+AN1068+AN1069&gt;2,Fixo/30*FK$4+(AL1066+AL1067+AL1068+AL1069+AN1066+AN1067+AN1068+AN1069-2)*Cadeirante/30*FK$4)))+(AK1066+AK1067+AK1068+AM1066+AM1067+AM1068)*Percapita/30*FK$4+(AK1069+AM1069)*Crechee/30*FK$4,IF(C1066=1,IF(AK1066+AK1067+AK1068+AL1066+AL1067+AL1068+AM1066+AM1067+AM1068+AN1066+AN1067+AN1068&lt;=15,(AK1066+AK1067+AK1068+AM1066+AM1067+AM1068)*Percapita/30*FK$4,IF(AK1066+AK1067+AK1068+AL1066+AL1067+AL1068+AM1066+AM1067+AM1068+AN1066+AN1067+AN1068&gt;=16,Fixo/30*FK$4+(AK1066+AK1067+AK1068+AL1066+AL1067+AL1068+AM1066+AM1067+AM1068+AN1066+AN1067-16)*Percapita/30*FK$4))))))</f>
        <v>0</v>
      </c>
      <c r="FL1066" s="177">
        <f>IF(C1066=4,SUM(AO1066+AO1067+AO1068+AQ1066+AQ1067+AQ1068)*Percapita/30*FL$4+(AP1066+AP1067+AP1068+AR1066+AR1067+AR1068)*Cadeirante/30*FL$4,IF(C1066=3,IF(AO1069+AQ1069=10,Fixo/30*FL$4+(AO1066+AO1067+AO1068+AQ1066+AQ1067+AQ1068)*Percapita/30*FL$4+(AP1069+AR1069)*Cadeirante/30*FL$4,IF(AO1069+AQ1069&lt;=9,(AO1069+AQ1069)*Crechee/30*FL$4)+(AP1069+AR1069)*Cadeirante/30*FL$4+(AO1066+AO1067+AO1068+AQ1066+AQ1067+AQ1068)*Percapita/30*FL$4)+IF(AO1069+AQ1069&gt;=11,Fixo/30*FL$4+(AO1069+AQ1069-10)*Crechee/30*FL$4,0),IF(C1066=2,IF(AP1066+AP1067+AP1068+AP1069+AR1066+AR1067+AR1068+AR1069=1,Cadeirante/30*FL$4,IF(AP1066+AP1067+AP1068+AP1069+AR1066+AR1067+AR1068+AR1069=2,Fixo/30*FL$4,IF(AP1066+AP1067+AP1068+AP1069+AR1066+AR1067+AR1068+AR1069&gt;2,Fixo/30*FL$4+(AP1066+AP1067+AP1068+AP1069+AR1066+AR1067+AR1068+AR1069-2)*Cadeirante/30*FL$4)))+(AO1066+AO1067+AO1068+AQ1066+AQ1067+AQ1068)*Percapita/30*FL$4+(AO1069+AQ1069)*Crechee/30*FL$4,IF(C1066=1,IF(AO1066+AO1067+AO1068+AP1066+AP1067+AP1068+AQ1066+AQ1067+AQ1068+AR1066+AR1067+AR1068&lt;=15,(AO1066+AO1067+AO1068+AQ1066+AQ1067+AQ1068)*Percapita/30*FL$4,IF(AO1066+AO1067+AO1068+AP1066+AP1067+AP1068+AQ1066+AQ1067+AQ1068+AR1066+AR1067+AR1068&gt;=16,Fixo/30*FL$4+(AO1066+AO1067+AO1068+AP1066+AP1067+AP1068+AQ1066+AQ1067+AQ1068+AR1066+AR1067-16)*Percapita/30*FL$4))))))</f>
        <v>0</v>
      </c>
      <c r="FM1066" s="177">
        <f>IF(C1066=4,SUM(AS1066+AS1067+AS1068+AU1066+AU1067+AU1068)*Percapita/30*FM$4+(AT1066+AT1067+AT1068+AV1066+AV1067+AV1068)*Cadeirante/30*FM$4,IF(C1066=3,IF(AS1069+AU1069=10,Fixo/30*FM$4+(AS1066+AS1067+AS1068+AU1066+AU1067+AU1068)*Percapita/30*FM$4+(AT1069+AV1069)*Cadeirante/30*FM$4,IF(AS1069+AU1069&lt;=9,(AS1069+AU1069)*Crechee/30*FM$4)+(AT1069+AV1069)*Cadeirante/30*FM$4+(AS1066+AS1067+AS1068+AU1066+AU1067+AU1068)*Percapita/30*FM$4)+IF(AS1069+AU1069&gt;=11,Fixo/30*FM$4+(AS1069+AU1069-10)*Crechee/30*FM$4,0),IF(C1066=2,IF(AT1066+AT1067+AT1068+AT1069+AV1066+AV1067+AV1068+AV1069=1,Cadeirante/30*FM$4,IF(AT1066+AT1067+AT1068+AT1069+AV1066+AV1067+AV1068+AV1069=2,Fixo/30*FM$4,IF(AT1066+AT1067+AT1068+AT1069+AV1066+AV1067+AV1068+AV1069&gt;2,Fixo/30*FM$4+(AT1066+AT1067+AT1068+AT1069+AV1066+AV1067+AV1068+AV1069-2)*Cadeirante/30*FM$4)))+(AS1066+AS1067+AS1068+AU1066+AU1067+AU1068)*Percapita/30*FM$4+(AS1069+AU1069)*Crechee/30*FM$4,IF(C1066=1,IF(AS1066+AS1067+AS1068+AT1066+AT1067+AT1068+AU1066+AU1067+AU1068+AV1066+AV1067+AV1068&lt;=15,(AS1066+AS1067+AS1068+AU1066+AU1067+AU1068)*Percapita/30*FM$4,IF(AS1066+AS1067+AS1068+AT1066+AT1067+AT1068+AU1066+AU1067+AU1068+AV1066+AV1067+AV1068&gt;=16,Fixo/30*FM$4+(AS1066+AS1067+AS1068+AT1066+AT1067+AT1068+AU1066+AU1067+AU1068+AV1066+AV1067-16)*Percapita/30*FM$4))))))</f>
        <v>0</v>
      </c>
      <c r="FN1066" s="177">
        <f>IF(C1066=4,SUM(AW1066+AW1067+AW1068+AY1066+AY1067+AY1068)*Percapita/30*FN$4+(AX1066+AX1067+AX1068+AZ1066+AZ1067+AZ1068)*Cadeirante/30*FN$4,IF(C1066=3,IF(AW1069+AY1069=10,Fixo/30*FN$4+(AW1066+AW1067+AW1068+AY1066+AY1067+AY1068)*Percapita/30*FN$4+(AX1069+AZ1069)*Cadeirante/30*FN$4,IF(AW1069+AY1069&lt;=9,(AW1069+AY1069)*Crechee/30*FN$4)+(AX1069+AZ1069)*Cadeirante/30*FN$4+(AW1066+AW1067+AW1068+AY1066+AY1067+AY1068)*Percapita/30*FN$4)+IF(AW1069+AY1069&gt;=11,Fixo/30*FN$4+(AW1069+AY1069-10)*Crechee/30*FN$4,0),IF(C1066=2,IF(AX1066+AX1067+AX1068+AX1069+AZ1066+AZ1067+AZ1068+AZ1069=1,Cadeirante/30*FN$4,IF(AX1066+AX1067+AX1068+AX1069+AZ1066+AZ1067+AZ1068+AZ1069=2,Fixo/30*FN$4,IF(AX1066+AX1067+AX1068+AX1069+AZ1066+AZ1067+AZ1068+AZ1069&gt;2,Fixo/30*FN$4+(AX1066+AX1067+AX1068+AX1069+AZ1066+AZ1067+AZ1068+AZ1069-2)*Cadeirante/30*FN$4)))+(AW1066+AW1067+AW1068+AY1066+AY1067+AY1068)*Percapita/30*FN$4+(AW1069+AY1069)*Crechee/30*FN$4,IF(C1066=1,IF(AW1066+AW1067+AW1068+AX1066+AX1067+AX1068+AY1066+AY1067+AY1068+AZ1066+AZ1067+AZ1068&lt;=15,(AW1066+AW1067+AW1068+AY1066+AY1067+AY1068)*Percapita/30*FN$4,IF(AW1066+AW1067+AW1068+AX1066+AX1067+AX1068+AY1066+AY1067+AY1068+AZ1066+AZ1067+AZ1068&gt;=16,Fixo/30*FN$4+(AW1066+AW1067+AW1068+AX1066+AX1067+AX1068+AY1066+AY1067+AY1068+AZ1066+AZ1067-16)*Percapita/30*FN$4))))))</f>
        <v>0</v>
      </c>
      <c r="FO1066" s="177">
        <f>IF(C1066=4,SUM(BA1066+BA1067+BA1068+BC1066+BC1067+BC1068)*Percapita/30*FO$4+(BB1066+BB1067+BB1068+BD1066+BD1067+BD1068)*Cadeirante/30*FO$4,IF(C1066=3,IF(BA1069+BC1069=10,Fixo/30*FO$4+(BA1066+BA1067+BA1068+BC1066+BC1067+BC1068)*Percapita/30*FO$4+(BB1069+BD1069)*Cadeirante/30*FO$4,IF(BA1069+BC1069&lt;=9,(BA1069+BC1069)*Crechee/30*FO$4)+(BB1069+BD1069)*Cadeirante/30*FO$4+(BA1066+BA1067+BA1068+BC1066+BC1067+BC1068)*Percapita/30*FO$4)+IF(BA1069+BC1069&gt;=11,Fixo/30*FO$4+(BA1069+BC1069-10)*Crechee/30*FO$4,0),IF(C1066=2,IF(BB1066+BB1067+BB1068+BB1069+BD1066+BD1067+BD1068+BD1069=1,Cadeirante/30*FO$4,IF(BB1066+BB1067+BB1068+BB1069+BD1066+BD1067+BD1068+BD1069=2,Fixo/30*FO$4,IF(BB1066+BB1067+BB1068+BB1069+BD1066+BD1067+BD1068+BD1069&gt;2,Fixo/30*FO$4+(BB1066+BB1067+BB1068+BB1069+BD1066+BD1067+BD1068+BD1069-2)*Cadeirante/30*FO$4)))+(BA1066+BA1067+BA1068+BC1066+BC1067+BC1068)*Percapita/30*FO$4+(BA1069+BC1069)*Crechee/30*FO$4,IF(C1066=1,IF(BA1066+BA1067+BA1068+BB1066+BB1067+BB1068+BC1066+BC1067+BC1068+BD1066+BD1067+BD1068&lt;=15,(BA1066+BA1067+BA1068+BC1066+BC1067+BC1068)*Percapita/30*FO$4,IF(BA1066+BA1067+BA1068+BB1066+BB1067+BB1068+BC1066+BC1067+BC1068+BD1066+BD1067+BD1068&gt;=16,Fixo/30*FO$4+(BA1066+BA1067+BA1068+BB1066+BB1067+BB1068+BC1066+BC1067+BC1068+BD1066+BD1067-16)*Percapita/30*FO$4))))))</f>
        <v>0</v>
      </c>
      <c r="FP1066" s="177">
        <f>IF(C1066=4,SUM(BE1066+BE1067+BE1068+BG1066+BG1067+BG1068)*Percapita/30*FP$4+(BF1066+BF1067+BF1068+BH1066+BH1067+BH1068)*Cadeirante/30*FP$4,IF(C1066=3,IF(BE1069+BG1069=10,Fixo/30*FP$4+(BE1066+BE1067+BE1068+BG1066+BG1067+BG1068)*Percapita/30*FP$4+(BF1069+BH1069)*Cadeirante/30*FP$4,IF(BE1069+BG1069&lt;=9,(BE1069+BG1069)*Crechee/30*FP$4)+(BF1069+BH1069)*Cadeirante/30*FP$4+(BE1066+BE1067+BE1068+BG1066+BG1067+BG1068)*Percapita/30*FP$4)+IF(BE1069+BG1069&gt;=11,Fixo/30*FP$4+(BE1069+BG1069-10)*Crechee/30*FP$4,0),IF(C1066=2,IF(BF1066+BF1067+BF1068+BF1069+BH1066+BH1067+BH1068+BH1069=1,Cadeirante/30*FP$4,IF(BF1066+BF1067+BF1068+BF1069+BH1066+BH1067+BH1068+BH1069=2,Fixo/30*FP$4,IF(BF1066+BF1067+BF1068+BF1069+BH1066+BH1067+BH1068+BH1069&gt;2,Fixo/30*FP$4+(BF1066+BF1067+BF1068+BF1069+BH1066+BH1067+BH1068+BH1069-2)*Cadeirante/30*FP$4)))+(BE1066+BE1067+BE1068+BG1066+BG1067+BG1068)*Percapita/30*FP$4+(BE1069+BG1069)*Crechee/30*FP$4,IF(C1066=1,IF(BE1066+BE1067+BE1068+BF1066+BF1067+BF1068+BG1066+BG1067+BG1068+BH1066+BH1067+BH1068&lt;=15,(BE1066+BE1067+BE1068+BG1066+BG1067+BG1068)*Percapita/30*FP$4,IF(BE1066+BE1067+BE1068+BF1066+BF1067+BF1068+BG1066+BG1067+BG1068+BH1066+BH1067+BH1068&gt;=16,Fixo/30*FP$4+(BE1066+BE1067+BE1068+BF1066+BF1067+BF1068+BG1066+BG1067+BG1068+BH1066+BH1067-16)*Percapita/30*FP$4))))))</f>
        <v>0</v>
      </c>
      <c r="FQ1066" s="177">
        <f>IF(C1066=4,SUM(BI1066+BI1067+BI1068+BK1066+BK1067+BK1068)*Percapita/30*FQ$4+(BJ1066+BJ1067+BJ1068+BL1066+BL1067+BL1068)*Cadeirante/30*FQ$4,IF(C1066=3,IF(BI1069+BK1069=10,Fixo/30*FQ$4+(BI1066+BI1067+BI1068+BK1066+BK1067+BK1068)*Percapita/30*FQ$4+(BJ1069+BL1069)*Cadeirante/30*FQ$4,IF(BI1069+BK1069&lt;=9,(BI1069+BK1069)*Crechee/30*FQ$4)+(BJ1069+BL1069)*Cadeirante/30*FQ$4+(BI1066+BI1067+BI1068+BK1066+BK1067+BK1068)*Percapita/30*FQ$4)+IF(BI1069+BK1069&gt;=11,Fixo/30*FQ$4+(BI1069+BK1069-10)*Crechee/30*FQ$4,0),IF(C1066=2,IF(BJ1066+BJ1067+BJ1068+BJ1069+BL1066+BL1067+BL1068+BL1069=1,Cadeirante/30*FQ$4,IF(BJ1066+BJ1067+BJ1068+BJ1069+BL1066+BL1067+BL1068+BL1069=2,Fixo/30*FQ$4,IF(BJ1066+BJ1067+BJ1068+BJ1069+BL1066+BL1067+BL1068+BL1069&gt;2,Fixo/30*FQ$4+(BJ1066+BJ1067+BJ1068+BJ1069+BL1066+BL1067+BL1068+BL1069-2)*Cadeirante/30*FQ$4)))+(BI1066+BI1067+BI1068+BK1066+BK1067+BK1068)*Percapita/30*FQ$4+(BI1069+BK1069)*Crechee/30*FQ$4,IF(C1066=1,IF(BI1066+BI1067+BI1068+BJ1066+BJ1067+BJ1068+BK1066+BK1067+BK1068+BL1066+BL1067+BL1068&lt;=15,(BI1066+BI1067+BI1068+BK1066+BK1067+BK1068)*Percapita/30*FQ$4,IF(BI1066+BI1067+BI1068+BJ1066+BJ1067+BJ1068+BK1066+BK1067+BK1068+BL1066+BL1067+BL1068&gt;=16,Fixo/30*FQ$4+(BI1066+BI1067+BI1068+BJ1066+BJ1067+BJ1068+BK1066+BK1067+BK1068+BL1066+BL1067-16)*Percapita/30*FQ$4))))))</f>
        <v>0</v>
      </c>
      <c r="FR1066" s="177">
        <f>IF(C1066=4,SUM(BM1066+BM1067+BM1068+BO1066+BO1067+BO1068)*Percapita/30*FR$4+(BN1066+BN1067+BN1068+BP1066+BP1067+BP1068)*Cadeirante/30*FR$4,IF(C1066=3,IF(BM1069+BO1069=10,Fixo/30*FR$4+(BM1066+BM1067+BM1068+BO1066+BO1067+BO1068)*Percapita/30*FR$4+(BN1069+BP1069)*Cadeirante/30*FR$4,IF(BM1069+BO1069&lt;=9,(BM1069+BO1069)*Crechee/30*FR$4)+(BN1069+BP1069)*Cadeirante/30*FR$4+(BM1066+BM1067+BM1068+BO1066+BO1067+BO1068)*Percapita/30*FR$4)+IF(BM1069+BO1069&gt;=11,Fixo/30*FR$4+(BM1069+BO1069-10)*Crechee/30*FR$4,0),IF(C1066=2,IF(BN1066+BN1067+BN1068+BN1069+BP1066+BP1067+BP1068+BP1069=1,Cadeirante/30*FR$4,IF(BN1066+BN1067+BN1068+BN1069+BP1066+BP1067+BP1068+BP1069=2,Fixo/30*FR$4,IF(BN1066+BN1067+BN1068+BN1069+BP1066+BP1067+BP1068+BP1069&gt;2,Fixo/30*FR$4+(BN1066+BN1067+BN1068+BN1069+BP1066+BP1067+BP1068+BP1069-2)*Cadeirante/30*FR$4)))+(BM1066+BM1067+BM1068+BO1066+BO1067+BO1068)*Percapita/30*FR$4+(BM1069+BO1069)*Crechee/30*FR$4,IF(C1066=1,IF(BM1066+BM1067+BM1068+BN1066+BN1067+BN1068+BO1066+BO1067+BO1068+BP1066+BP1067+BP1068&lt;=15,(BM1066+BM1067+BM1068+BO1066+BO1067+BO1068)*Percapita/30*FR$4,IF(BM1066+BM1067+BM1068+BN1066+BN1067+BN1068+BO1066+BO1067+BO1068+BP1066+BP1067+BP1068&gt;=16,Fixo/30*FR$4+(BM1066+BM1067+BM1068+BN1066+BN1067+BN1068+BO1066+BO1067+BO1068+BP1066+BP1067-16)*Percapita/30*FR$4))))))</f>
        <v>0</v>
      </c>
      <c r="FS1066" s="177">
        <f>IF(C1066=4,SUM(BQ1066+BQ1067+BQ1068+BS1066+BS1067+BS1068)*Percapita/30*FS$4+(BR1066+BR1067+BR1068+BT1066+BT1067+BT1068)*Cadeirante/30*FS$4,IF(C1066=3,IF(BQ1069+BS1069=10,Fixo/30*FS$4+(BQ1066+BQ1067+BQ1068+BS1066+BS1067+BS1068)*Percapita/30*FS$4+(BR1069+BT1069)*Cadeirante/30*FS$4,IF(BQ1069+BS1069&lt;=9,(BQ1069+BS1069)*Crechee/30*FS$4)+(BR1069+BT1069)*Cadeirante/30*FS$4+(BQ1066+BQ1067+BQ1068+BS1066+BS1067+BS1068)*Percapita/30*FS$4)+IF(BQ1069+BS1069&gt;=11,Fixo/30*FS$4+(BQ1069+BS1069-10)*Crechee/30*FS$4,0),IF(C1066=2,IF(BR1066+BR1067+BR1068+BR1069+BT1066+BT1067+BT1068+BT1069=1,Cadeirante/30*FS$4,IF(BR1066+BR1067+BR1068+BR1069+BT1066+BT1067+BT1068+BT1069=2,Fixo/30*FS$4,IF(BR1066+BR1067+BR1068+BR1069+BT1066+BT1067+BT1068+BT1069&gt;2,Fixo/30*FS$4+(BR1066+BR1067+BR1068+BR1069+BT1066+BT1067+BT1068+BT1069-2)*Cadeirante/30*FS$4)))+(BQ1066+BQ1067+BQ1068+BS1066+BS1067+BS1068)*Percapita/30*FS$4+(BQ1069+BS1069)*Crechee/30*FS$4,IF(C1066=1,IF(BQ1066+BQ1067+BQ1068+BR1066+BR1067+BR1068+BS1066+BS1067+BS1068+BT1066+BT1067+BT1068&lt;=15,(BQ1066+BQ1067+BQ1068+BS1066+BS1067+BS1068)*Percapita/30*FS$4,IF(BQ1066+BQ1067+BQ1068+BR1066+BR1067+BR1068+BS1066+BS1067+BS1068+BT1066+BT1067+BT1068&gt;=16,Fixo/30*FS$4+(BQ1066+BQ1067+BQ1068+BR1066+BR1067+BR1068+BS1066+BS1067+BS1068+BT1066+BT1067-16)*Percapita/30*FS$4))))))</f>
        <v>0</v>
      </c>
      <c r="FT1066" s="177">
        <f>IF(C1066=4,SUM(BU1066+BU1067+BU1068+BW1066+BW1067+BW1068)*Percapita/30*FT$4+(BV1066+BV1067+BV1068+BX1066+BX1067+BX1068)*Cadeirante/30*FT$4,IF(C1066=3,IF(BU1069+BW1069=10,Fixo/30*FT$4+(BU1066+BU1067+BU1068+BW1066+BW1067+BW1068)*Percapita/30*FT$4+(BV1069+BX1069)*Cadeirante/30*FT$4,IF(BU1069+BW1069&lt;=9,(BU1069+BW1069)*Crechee/30*FT$4)+(BV1069+BX1069)*Cadeirante/30*FT$4+(BU1066+BU1067+BU1068+BW1066+BW1067+BW1068)*Percapita/30*FT$4)+IF(BU1069+BW1069&gt;=11,Fixo/30*FT$4+(BU1069+BW1069-10)*Crechee/30*FT$4,0),IF(C1066=2,IF(BV1066+BV1067+BV1068+BV1069+BX1066+BX1067+BX1068+BX1069=1,Cadeirante/30*FT$4,IF(BV1066+BV1067+BV1068+BV1069+BX1066+BX1067+BX1068+BX1069=2,Fixo/30*FT$4,IF(BV1066+BV1067+BV1068+BV1069+BX1066+BX1067+BX1068+BX1069&gt;2,Fixo/30*FT$4+(BV1066+BV1067+BV1068+BV1069+BX1066+BX1067+BX1068+BX1069-2)*Cadeirante/30*FT$4)))+(BU1066+BU1067+BU1068+BW1066+BW1067+BW1068)*Percapita/30*FT$4+(BU1069+BW1069)*Crechee/30*FT$4,IF(C1066=1,IF(BU1066+BU1067+BU1068+BV1066+BV1067+BV1068+BW1066+BW1067+BW1068+BX1066+BX1067+BX1068&lt;=15,(BU1066+BU1067+BU1068+BW1066+BW1067+BW1068)*Percapita/30*FT$4,IF(BU1066+BU1067+BU1068+BV1066+BV1067+BV1068+BW1066+BW1067+BW1068+BX1066+BX1067+BX1068&gt;=16,Fixo/30*FT$4+(BU1066+BU1067+BU1068+BV1066+BV1067+BV1068+BW1066+BW1067+BW1068+BX1066+BX1067-16)*Percapita/30*FT$4))))))</f>
        <v>0</v>
      </c>
      <c r="FU1066" s="177">
        <f>IF(C1066=4,SUM(BY1066+BY1067+BY1068+CA1066+CA1067+CA1068)*Percapita/30*FU$4+(BZ1066+BZ1067+BZ1068+CB1066+CB1067+CB1068)*Cadeirante/30*FU$4,IF(C1066=3,IF(BY1069+CA1069=10,Fixo/30*FU$4+(BY1066+BY1067+BY1068+CA1066+CA1067+CA1068)*Percapita/30*FU$4+(BZ1069+CB1069)*Cadeirante/30*FU$4,IF(BY1069+CA1069&lt;=9,(BY1069+CA1069)*Crechee/30*FU$4)+(BZ1069+CB1069)*Cadeirante/30*FU$4+(BY1066+BY1067+BY1068+CA1066+CA1067+CA1068)*Percapita/30*FU$4)+IF(BY1069+CA1069&gt;=11,Fixo/30*FU$4+(BY1069+CA1069-10)*Crechee/30*FU$4,0),IF(C1066=2,IF(BZ1066+BZ1067+BZ1068+BZ1069+CB1066+CB1067+CB1068+CB1069=1,Cadeirante/30*FU$4,IF(BZ1066+BZ1067+BZ1068+BZ1069+CB1066+CB1067+CB1068+CB1069=2,Fixo/30*FU$4,IF(BZ1066+BZ1067+BZ1068+BZ1069+CB1066+CB1067+CB1068+CB1069&gt;2,Fixo/30*FU$4+(BZ1066+BZ1067+BZ1068+BZ1069+CB1066+CB1067+CB1068+CB1069-2)*Cadeirante/30*FU$4)))+(BY1066+BY1067+BY1068+CA1066+CA1067+CA1068)*Percapita/30*FU$4+(BY1069+CA1069)*Crechee/30*FU$4,IF(C1066=1,IF(BY1066+BY1067+BY1068+BZ1066+BZ1067+BZ1068+CA1066+CA1067+CA1068+CB1066+CB1067+CB1068&lt;=15,(BY1066+BY1067+BY1068+CA1066+CA1067+CA1068)*Percapita/30*FU$4,IF(BY1066+BY1067+BY1068+BZ1066+BZ1067+BZ1068+CA1066+CA1067+CA1068+CB1066+CB1067+CB1068&gt;=16,Fixo/30*FU$4+(BY1066+BY1067+BY1068+BZ1066+BZ1067+BZ1068+CA1066+CA1067+CA1068+CB1066+CB1067-16)*Percapita/30*FU$4))))))</f>
        <v>0</v>
      </c>
      <c r="FV1066" s="177">
        <f>IF(C1066=4,SUM(CC1066+CC1067+CC1068+CE1066+CE1067+CE1068)*Percapita/30*FV$4+(CD1066+CD1067+CD1068+CF1066+CF1067+CF1068)*Cadeirante/30*FV$4,IF(C1066=3,IF(CC1069+CE1069=10,Fixo/30*FV$4+(CC1066+CC1067+CC1068+CE1066+CE1067+CE1068)*Percapita/30*FV$4+(CD1069+CF1069)*Cadeirante/30*FV$4,IF(CC1069+CE1069&lt;=9,(CC1069+CE1069)*Crechee/30*FV$4)+(CD1069+CF1069)*Cadeirante/30*FV$4+(CC1066+CC1067+CC1068+CE1066+CE1067+CE1068)*Percapita/30*FV$4)+IF(CC1069+CE1069&gt;=11,Fixo/30*FV$4+(CC1069+CE1069-10)*Crechee/30*FV$4,0),IF(C1066=2,IF(CD1066+CD1067+CD1068+CD1069+CF1066+CF1067+CF1068+CF1069=1,Cadeirante/30*FV$4,IF(CD1066+CD1067+CD1068+CD1069+CF1066+CF1067+CF1068+CF1069=2,Fixo/30*FV$4,IF(CD1066+CD1067+CD1068+CD1069+CF1066+CF1067+CF1068+CF1069&gt;2,Fixo/30*FV$4+(CD1066+CD1067+CD1068+CD1069+CF1066+CF1067+CF1068+CF1069-2)*Cadeirante/30*FV$4)))+(CC1066+CC1067+CC1068+CE1066+CE1067+CE1068)*Percapita/30*FV$4+(CC1069+CE1069)*Crechee/30*FV$4,IF(C1066=1,IF(CC1066+CC1067+CC1068+CD1066+CD1067+CD1068+CE1066+CE1067+CE1068+CF1066+CF1067+CF1068&lt;=15,(CC1066+CC1067+CC1068+CE1066+CE1067+CE1068)*Percapita/30*FV$4,IF(CC1066+CC1067+CC1068+CD1066+CD1067+CD1068+CE1066+CE1067+CE1068+CF1066+CF1067+CF1068&gt;=16,Fixo/30*FV$4+(CC1066+CC1067+CC1068+CD1066+CD1067+CD1068+CE1066+CE1067+CE1068+CF1066+CF1067-16)*Percapita/30*FV$4))))))</f>
        <v>0</v>
      </c>
      <c r="FW1066" s="177">
        <f>IF(C1066=4,SUM(CG1066+CG1067+CG1068+CI1066+CI1067+CI1068)*Percapita/30*FW$4+(CH1066+CH1067+CH1068+CJ1066+CJ1067+CJ1068)*Cadeirante/30*FW$4,IF(C1066=3,IF(CG1069+CI1069=10,Fixo/30*FW$4+(CG1066+CG1067+CG1068+CI1066+CI1067+CI1068)*Percapita/30*FW$4+(CH1069+CJ1069)*Cadeirante/30*FW$4,IF(CG1069+CI1069&lt;=9,(CG1069+CI1069)*Crechee/30*FW$4)+(CH1069+CJ1069)*Cadeirante/30*FW$4+(CG1066+CG1067+CG1068+CI1066+CI1067+CI1068)*Percapita/30*FW$4)+IF(CG1069+CI1069&gt;=11,Fixo/30*FW$4+(CG1069+CI1069-10)*Crechee/30*FW$4,0),IF(C1066=2,IF(CH1066+CH1067+CH1068+CH1069+CJ1066+CJ1067+CJ1068+CJ1069=1,Cadeirante/30*FW$4,IF(CH1066+CH1067+CH1068+CH1069+CJ1066+CJ1067+CJ1068+CJ1069=2,Fixo/30*FW$4,IF(CH1066+CH1067+CH1068+CH1069+CJ1066+CJ1067+CJ1068+CJ1069&gt;2,Fixo/30*FW$4+(CH1066+CH1067+CH1068+CH1069+CJ1066+CJ1067+CJ1068+CJ1069-2)*Cadeirante/30*FW$4)))+(CG1066+CG1067+CG1068+CI1066+CI1067+CI1068)*Percapita/30*FW$4+(CG1069+CI1069)*Crechee/30*FW$4,IF(C1066=1,IF(CG1066+CG1067+CG1068+CH1066+CH1067+CH1068+CI1066+CI1067+CI1068+CJ1066+CJ1067+CJ1068&lt;=15,(CG1066+CG1067+CG1068+CI1066+CI1067+CI1068)*Percapita/30*FW$4,IF(CG1066+CG1067+CG1068+CH1066+CH1067+CH1068+CI1066+CI1067+CI1068+CJ1066+CJ1067+CJ1068&gt;=16,Fixo/30*FW$4+(CG1066+CG1067+CG1068+CH1066+CH1067+CH1068+CI1066+CI1067+CI1068+CJ1066+CJ1067-16)*Percapita/30*FW$4))))))</f>
        <v>0</v>
      </c>
      <c r="FX1066" s="177">
        <f>IF(C1066=4,SUM(CK1066+CK1067+CK1068+CM1066+CM1067+CM1068)*Percapita/30*FX$4+(CL1066+CL1067+CL1068+CN1066+CN1067+CN1068)*Cadeirante/30*FX$4,IF(C1066=3,IF(CK1069+CM1069=10,Fixo/30*FX$4+(CK1066+CK1067+CK1068+CM1066+CM1067+CM1068)*Percapita/30*FX$4+(CL1069+CN1069)*Cadeirante/30*FX$4,IF(CK1069+CM1069&lt;=9,(CK1069+CM1069)*Crechee/30*FX$4)+(CL1069+CN1069)*Cadeirante/30*FX$4+(CK1066+CK1067+CK1068+CM1066+CM1067+CM1068)*Percapita/30*FX$4)+IF(CK1069+CM1069&gt;=11,Fixo/30*FX$4+(CK1069+CM1069-10)*Crechee/30*FX$4,0),IF(C1066=2,IF(CL1066+CL1067+CL1068+CL1069+CN1066+CN1067+CN1068+CN1069=1,Cadeirante/30*FX$4,IF(CL1066+CL1067+CL1068+CL1069+CN1066+CN1067+CN1068+CN1069=2,Fixo/30*FX$4,IF(CL1066+CL1067+CL1068+CL1069+CN1066+CN1067+CN1068+CN1069&gt;2,Fixo/30*FX$4+(CL1066+CL1067+CL1068+CL1069+CN1066+CN1067+CN1068+CN1069-2)*Cadeirante/30*FX$4)))+(CK1066+CK1067+CK1068+CM1066+CM1067+CM1068)*Percapita/30*FX$4+(CK1069+CM1069)*Crechee/30*FX$4,IF(C1066=1,IF(CK1066+CK1067+CK1068+CL1066+CL1067+CL1068+CM1066+CM1067+CM1068+CN1066+CN1067+CN1068&lt;=15,(CK1066+CK1067+CK1068+CM1066+CM1067+CM1068)*Percapita/30*FX$4,IF(CK1066+CK1067+CK1068+CL1066+CL1067+CL1068+CM1066+CM1067+CM1068+CN1066+CN1067+CN1068&gt;=16,Fixo/30*FX$4+(CK1066+CK1067+CK1068+CL1066+CL1067+CL1068+CM1066+CM1067+CM1068+CN1066+CN1067-16)*Percapita/30*FX$4))))))</f>
        <v>0</v>
      </c>
      <c r="FY1066" s="177">
        <f>IF(C1066=4,SUM(CO1066+CO1067+CO1068+CQ1066+CQ1067+CQ1068)*Percapita/30*FY$4+(CP1066+CP1067+CP1068+CR1066+CR1067+CR1068)*Cadeirante/30*FY$4,IF(C1066=3,IF(CO1069+CQ1069=10,Fixo/30*FY$4+(CO1066+CO1067+CO1068+CQ1066+CQ1067+CQ1068)*Percapita/30*FY$4+(CP1069+CR1069)*Cadeirante/30*FY$4,IF(CO1069+CQ1069&lt;=9,(CO1069+CQ1069)*Crechee/30*FY$4)+(CP1069+CR1069)*Cadeirante/30*FY$4+(CO1066+CO1067+CO1068+CQ1066+CQ1067+CQ1068)*Percapita/30*FY$4)+IF(CO1069+CQ1069&gt;=11,Fixo/30*FY$4+(CO1069+CQ1069-10)*Crechee/30*FY$4,0),IF(C1066=2,IF(CP1066+CP1067+CP1068+CP1069+CR1066+CR1067+CR1068+CR1069=1,Cadeirante/30*FY$4,IF(CP1066+CP1067+CP1068+CP1069+CR1066+CR1067+CR1068+CR1069=2,Fixo/30*FY$4,IF(CP1066+CP1067+CP1068+CP1069+CR1066+CR1067+CR1068+CR1069&gt;2,Fixo/30*FY$4+(CP1066+CP1067+CP1068+CP1069+CR1066+CR1067+CR1068+CR1069-2)*Cadeirante/30*FY$4)))+(CO1066+CO1067+CO1068+CQ1066+CQ1067+CQ1068)*Percapita/30*FY$4+(CO1069+CQ1069)*Crechee/30*FY$4,IF(C1066=1,IF(CO1066+CO1067+CO1068+CP1066+CP1067+CP1068+CQ1066+CQ1067+CQ1068+CR1066+CR1067+CR1068&lt;=15,(CO1066+CO1067+CO1068+CQ1066+CQ1067+CQ1068)*Percapita/30*FY$4,IF(CO1066+CO1067+CO1068+CP1066+CP1067+CP1068+CQ1066+CQ1067+CQ1068+CR1066+CR1067+CR1068&gt;=16,Fixo/30*FY$4+(CO1066+CO1067+CO1068+CP1066+CP1067+CP1068+CQ1066+CQ1067+CQ1068+CR1066+CR1067-16)*Percapita/30*FY$4))))))</f>
        <v>0</v>
      </c>
      <c r="FZ1066" s="177">
        <f>IF(C1066=4,SUM(CS1066+CS1067+CS1068+CU1066+CU1067+CU1068)*Percapita/30*FZ$4+(CT1066+CT1067+CT1068+CV1066+CV1067+CV1068)*Cadeirante/30*FZ$4,IF(C1066=3,IF(CS1069+CU1069=10,Fixo/30*FZ$4+(CS1066+CS1067+CS1068+CU1066+CU1067+CU1068)*Percapita/30*FZ$4+(CT1069+CV1069)*Cadeirante/30*FZ$4,IF(CS1069+CU1069&lt;=9,(CS1069+CU1069)*Crechee/30*FZ$4)+(CT1069+CV1069)*Cadeirante/30*FZ$4+(CS1066+CS1067+CS1068+CU1066+CU1067+CU1068)*Percapita/30*FZ$4)+IF(CS1069+CU1069&gt;=11,Fixo/30*FZ$4+(CS1069+CU1069-10)*Crechee/30*FZ$4,0),IF(C1066=2,IF(CT1066+CT1067+CT1068+CT1069+CV1066+CV1067+CV1068+CV1069=1,Cadeirante/30*FZ$4,IF(CT1066+CT1067+CT1068+CT1069+CV1066+CV1067+CV1068+CV1069=2,Fixo/30*FZ$4,IF(CT1066+CT1067+CT1068+CT1069+CV1066+CV1067+CV1068+CV1069&gt;2,Fixo/30*FZ$4+(CT1066+CT1067+CT1068+CT1069+CV1066+CV1067+CV1068+CV1069-2)*Cadeirante/30*FZ$4)))+(CS1066+CS1067+CS1068+CU1066+CU1067+CU1068)*Percapita/30*FZ$4+(CS1069+CU1069)*Crechee/30*FZ$4,IF(C1066=1,IF(CS1066+CS1067+CS1068+CT1066+CT1067+CT1068+CU1066+CU1067+CU1068+CV1066+CV1067+CV1068&lt;=15,(CS1066+CS1067+CS1068+CU1066+CU1067+CU1068)*Percapita/30*FZ$4,IF(CS1066+CS1067+CS1068+CT1066+CT1067+CT1068+CU1066+CU1067+CU1068+CV1066+CV1067+CV1068&gt;=16,Fixo/30*FZ$4+(CS1066+CS1067+CS1068+CT1066+CT1067+CT1068+CU1066+CU1067+CU1068+CV1066+CV1067-16)*Percapita/30*FZ$4))))))</f>
        <v>0</v>
      </c>
      <c r="GA1066" s="177">
        <f>IF(C1066=4,SUM(CW1066+CW1067+CW1068+CY1066+CY1067+CY1068)*Percapita/30*GA$4+(CX1066+CX1067+CX1068+CZ1066+CZ1067+CZ1068)*Cadeirante/30*GA$4,IF(C1066=3,IF(CW1069+CY1069=10,Fixo/30*GA$4+(CW1066+CW1067+CW1068+CY1066+CY1067+CY1068)*Percapita/30*GA$4+(CX1069+CZ1069)*Cadeirante/30*GA$4,IF(CW1069+CY1069&lt;=9,(CW1069+CY1069)*Crechee/30*GA$4)+(CX1069+CZ1069)*Cadeirante/30*GA$4+(CW1066+CW1067+CW1068+CY1066+CY1067+CY1068)*Percapita/30*GA$4)+IF(CW1069+CY1069&gt;=11,Fixo/30*GA$4+(CW1069+CY1069-10)*Crechee/30*GA$4,0),IF(C1066=2,IF(CX1066+CX1067+CX1068+CX1069+CZ1066+CZ1067+CZ1068+CZ1069=1,Cadeirante/30*GA$4,IF(CX1066+CX1067+CX1068+CX1069+CZ1066+CZ1067+CZ1068+CZ1069=2,Fixo/30*GA$4,IF(CX1066+CX1067+CX1068+CX1069+CZ1066+CZ1067+CZ1068+CZ1069&gt;2,Fixo/30*GA$4+(CX1066+CX1067+CX1068+CX1069+CZ1066+CZ1067+CZ1068+CZ1069-2)*Cadeirante/30*GA$4)))+(CW1066+CW1067+CW1068+CY1066+CY1067+CY1068)*Percapita/30*GA$4+(CW1069+CY1069)*Crechee/30*GA$4,IF(C1066=1,IF(CW1066+CW1067+CW1068+CX1066+CX1067+CX1068+CY1066+CY1067+CY1068+CZ1066+CZ1067+CZ1068&lt;=15,(CW1066+CW1067+CW1068+CY1066+CY1067+CY1068)*Percapita/30*GA$4,IF(CW1066+CW1067+CW1068+CX1066+CX1067+CX1068+CY1066+CY1067+CY1068+CZ1066+CZ1067+CZ1068&gt;=16,Fixo/30*GA$4+(CW1066+CW1067+CW1068+CX1066+CX1067+CX1068+CY1066+CY1067+CY1068+CZ1066+CZ1067-16)*Percapita/30*GA$4))))))</f>
        <v>0</v>
      </c>
      <c r="GB1066" s="177">
        <f>IF(C1066=4,SUM(DA1066+DA1067+DA1068+DC1066+DC1067+DC1068)*Percapita/30*GB$4+(DB1066+DB1067+DB1068+DD1066+DD1067+DD1068)*Cadeirante/30*GB$4,IF(C1066=3,IF(DA1069+DC1069=10,Fixo/30*GB$4+(DA1066+DA1067+DA1068+DC1066+DC1067+DC1068)*Percapita/30*GB$4+(DB1069+DD1069)*Cadeirante/30*GB$4,IF(DA1069+DC1069&lt;=9,(DA1069+DC1069)*Crechee/30*GB$4)+(DB1069+DD1069)*Cadeirante/30*GB$4+(DA1066+DA1067+DA1068+DC1066+DC1067+DC1068)*Percapita/30*GB$4)+IF(DA1069+DC1069&gt;=11,Fixo/30*GB$4+(DA1069+DC1069-10)*Crechee/30*GB$4,0),IF(C1066=2,IF(DB1066+DB1067+DB1068+DB1069+DD1066+DD1067+DD1068+DD1069=1,Cadeirante/30*GB$4,IF(DB1066+DB1067+DB1068+DB1069+DD1066+DD1067+DD1068+DD1069=2,Fixo/30*GB$4,IF(DB1066+DB1067+DB1068+DB1069+DD1066+DD1067+DD1068+DD1069&gt;2,Fixo/30*GB$4+(DB1066+DB1067+DB1068+DB1069+DD1066+DD1067+DD1068+DD1069-2)*Cadeirante/30*GB$4)))+(DA1066+DA1067+DA1068+DC1066+DC1067+DC1068)*Percapita/30*GB$4+(DA1069+DC1069)*Crechee/30*GB$4,IF(C1066=1,IF(DA1066+DA1067+DA1068+DB1066+DB1067+DB1068+DC1066+DC1067+DC1068+DD1066+DD1067+DD1068&lt;=15,(DA1066+DA1067+DA1068+DC1066+DC1067+DC1068)*Percapita/30*GB$4,IF(DA1066+DA1067+DA1068+DB1066+DB1067+DB1068+DC1066+DC1067+DC1068+DD1066+DD1067+DD1068&gt;=16,Fixo/30*GB$4+(DA1066+DA1067+DA1068+DB1066+DB1067+DB1068+DC1066+DC1067+DC1068+DD1066+DD1067-16)*Percapita/30*GB$4))))))</f>
        <v>0</v>
      </c>
      <c r="GC1066" s="177">
        <f>IF(C1066=4,SUM(DE1066+DE1067+DE1068+DG1066+DG1067+DG1068)*Percapita/30*GC$4+(DF1066+DF1067+DF1068+DH1066+DH1067+DH1068)*Cadeirante/30*GC$4,IF(C1066=3,IF(DE1069+DG1069=10,Fixo/30*GC$4+(DE1066+DE1067+DE1068+DG1066+DG1067+DG1068)*Percapita/30*GC$4+(DF1069+DH1069)*Cadeirante/30*GC$4,IF(DE1069+DG1069&lt;=9,(DE1069+DG1069)*Crechee/30*GC$4)+(DF1069+DH1069)*Cadeirante/30*GC$4+(DE1066+DE1067+DE1068+DG1066+DG1067+DG1068)*Percapita/30*GC$4)+IF(DE1069+DG1069&gt;=11,Fixo/30*GC$4+(DE1069+DG1069-10)*Crechee/30*GC$4,0),IF(C1066=2,IF(DF1066+DF1067+DF1068+DF1069+DH1066+DH1067+DH1068+DH1069=1,Cadeirante/30*GC$4,IF(DF1066+DF1067+DF1068+DF1069+DH1066+DH1067+DH1068+DH1069=2,Fixo/30*GC$4,IF(DF1066+DF1067+DF1068+DF1069+DH1066+DH1067+DH1068+DH1069&gt;2,Fixo/30*GC$4+(DF1066+DF1067+DF1068+DF1069+DH1066+DH1067+DH1068+DH1069-2)*Cadeirante/30*GC$4)))+(DE1066+DE1067+DE1068+DG1066+DG1067+DG1068)*Percapita/30*GC$4+(DE1069+DG1069)*Crechee/30*GC$4,IF(C1066=1,IF(DE1066+DE1067+DE1068+DF1066+DF1067+DF1068+DG1066+DG1067+DG1068+DH1066+DH1067+DH1068&lt;=15,(DE1066+DE1067+DE1068+DG1066+DG1067+DG1068)*Percapita/30*GC$4,IF(DE1066+DE1067+DE1068+DF1066+DF1067+DF1068+DG1066+DG1067+DG1068+DH1066+DH1067+DH1068&gt;=16,Fixo/30*GC$4+(DE1066+DE1067+DE1068+DF1066+DF1067+DF1068+DG1066+DG1067+DG1068+DH1066+DH1067-16)*Percapita/30*GC$4))))))</f>
        <v>0</v>
      </c>
      <c r="GD1066" s="177">
        <f>IF(C1066=4,SUM(DI1066+DI1067+DI1068+DK1066+DK1067+DK1068)*Percapita/30*GD$4+(DJ1066+DJ1067+DJ1068+DL1066+DL1067+DL1068)*Cadeirante/30*GD$4,IF(C1066=3,IF(DI1069+DK1069=10,Fixo/30*GD$4+(DI1066+DI1067+DI1068+DK1066+DK1067+DK1068)*Percapita/30*GD$4+(DJ1069+DL1069)*Cadeirante/30*GD$4,IF(DI1069+DK1069&lt;=9,(DI1069+DK1069)*Crechee/30*GD$4)+(DJ1069+DL1069)*Cadeirante/30*GD$4+(DI1066+DI1067+DI1068+DK1066+DK1067+DK1068)*Percapita/30*GD$4)+IF(DI1069+DK1069&gt;=11,Fixo/30*GD$4+(DI1069+DK1069-10)*Crechee/30*GD$4,0),IF(C1066=2,IF(DJ1066+DJ1067+DJ1068+DJ1069+DL1066+DL1067+DL1068+DL1069=1,Cadeirante/30*GD$4,IF(DJ1066+DJ1067+DJ1068+DJ1069+DL1066+DL1067+DL1068+DL1069=2,Fixo/30*GD$4,IF(DJ1066+DJ1067+DJ1068+DJ1069+DL1066+DL1067+DL1068+DL1069&gt;2,Fixo/30*GD$4+(DJ1066+DJ1067+DJ1068+DJ1069+DL1066+DL1067+DL1068+DL1069-2)*Cadeirante/30*GD$4)))+(DI1066+DI1067+DI1068+DK1066+DK1067+DK1068)*Percapita/30*GD$4+(DI1069+DK1069)*Crechee/30*GD$4,IF(C1066=1,IF(DI1066+DI1067+DI1068+DJ1066+DJ1067+DJ1068+DK1066+DK1067+DK1068+DL1066+DL1067+DL1068&lt;=15,(DI1066+DI1067+DI1068+DK1066+DK1067+DK1068)*Percapita/30*GD$4,IF(DI1066+DI1067+DI1068+DJ1066+DJ1067+DJ1068+DK1066+DK1067+DK1068+DL1066+DL1067+DL1068&gt;=16,Fixo/30*GD$4+(DI1066+DI1067+DI1068+DJ1066+DJ1067+DJ1068+DK1066+DK1067+DK1068+DL1066+DL1067-16)*Percapita/30*GD$4))))))</f>
        <v>0</v>
      </c>
      <c r="GE1066" s="177">
        <f>IF(C1066=4,SUM(DM1066+DM1067+DM1068+DO1066+DO1067+DO1068)*Percapita/30*GE$4+(DN1066+DN1067+DN1068+DP1066+DP1067+DP1068)*Cadeirante/30*GE$4,IF(C1066=3,IF(DM1069+DO1069=10,Fixo/30*GE$4+(DM1066+DM1067+DM1068+DO1066+DO1067+DO1068)*Percapita/30*GE$4+(DN1069+DP1069)*Cadeirante/30*GE$4,IF(DM1069+DO1069&lt;=9,(DM1069+DO1069)*Crechee/30*GE$4)+(DN1069+DP1069)*Cadeirante/30*GE$4+(DM1066+DM1067+DM1068+DO1066+DO1067+DO1068)*Percapita/30*GE$4)+IF(DM1069+DO1069&gt;=11,Fixo/30*GE$4+(DM1069+DO1069-10)*Crechee/30*GE$4,0),IF(C1066=2,IF(DN1066+DN1067+DN1068+DN1069+DP1066+DP1067+DP1068+DP1069=1,Cadeirante/30*GE$4,IF(DN1066+DN1067+DN1068+DN1069+DP1066+DP1067+DP1068+DP1069=2,Fixo/30*GE$4,IF(DN1066+DN1067+DN1068+DN1069+DP1066+DP1067+DP1068+DP1069&gt;2,Fixo/30*GE$4+(DN1066+DN1067+DN1068+DN1069+DP1066+DP1067+DP1068+DP1069-2)*Cadeirante/30*GE$4)))+(DM1066+DM1067+DM1068+DO1066+DO1067+DO1068)*Percapita/30*GE$4+(DM1069+DO1069)*Crechee/30*GE$4,IF(C1066=1,IF(DM1066+DM1067+DM1068+DN1066+DN1067+DN1068+DO1066+DO1067+DO1068+DP1066+DP1067+DP1068&lt;=15,(DM1066+DM1067+DM1068+DO1066+DO1067+DO1068)*Percapita/30*GE$4,IF(DM1066+DM1067+DM1068+DN1066+DN1067+DN1068+DO1066+DO1067+DO1068+DP1066+DP1067+DP1068&gt;=16,Fixo/30*GE$4+(DM1066+DM1067+DM1068+DN1066+DN1067+DN1068+DO1066+DO1067+DO1068+DP1066+DP1067-16)*Percapita/30*GE$4))))))</f>
        <v>0</v>
      </c>
      <c r="GF1066" s="177">
        <f>IF(C1066=4,SUM(DQ1066+DQ1067+DQ1068+DS1066+DS1067+DS1068)*Percapita/30*GF$4+(DR1066+DR1067+DR1068+DT1066+DT1067+DT1068)*Cadeirante/30*GF$4,IF(C1066=3,IF(DQ1069+DS1069=10,Fixo/30*GF$4+(DQ1066+DQ1067+DQ1068+DS1066+DS1067+DS1068)*Percapita/30*GF$4+(DR1069+DT1069)*Cadeirante/30*GF$4,IF(DQ1069+DS1069&lt;=9,(DQ1069+DS1069)*Crechee/30*GF$4)+(DR1069+DT1069)*Cadeirante/30*GF$4+(DQ1066+DQ1067+DQ1068+DS1066+DS1067+DS1068)*Percapita/30*GF$4)+IF(DQ1069+DS1069&gt;=11,Fixo/30*GF$4+(DQ1069+DS1069-10)*Crechee/30*GF$4,0),IF(C1066=2,IF(DR1066+DR1067+DR1068+DR1069+DT1066+DT1067+DT1068+DT1069=1,Cadeirante/30*GF$4,IF(DR1066+DR1067+DR1068+DR1069+DT1066+DT1067+DT1068+DT1069=2,Fixo/30*GF$4,IF(DR1066+DR1067+DR1068+DR1069+DT1066+DT1067+DT1068+DT1069&gt;2,Fixo/30*GF$4+(DR1066+DR1067+DR1068+DR1069+DT1066+DT1067+DT1068+DT1069-2)*Cadeirante/30*GF$4)))+(DQ1066+DQ1067+DQ1068+DS1066+DS1067+DS1068)*Percapita/30*GF$4+(DQ1069+DS1069)*Crechee/30*GF$4,IF(C1066=1,IF(DQ1066+DQ1067+DQ1068+DR1066+DR1067+DR1068+DS1066+DS1067+DS1068+DT1066+DT1067+DT1068&lt;=15,(DQ1066+DQ1067+DQ1068+DS1066+DS1067+DS1068)*Percapita/30*GF$4,IF(DQ1066+DQ1067+DQ1068+DR1066+DR1067+DR1068+DS1066+DS1067+DS1068+DT1066+DT1067+DT1068&gt;=16,Fixo/30*GF$4+(DQ1066+DQ1067+DQ1068+DR1066+DR1067+DR1068+DS1066+DS1067+DS1068+DT1066+DT1067-16)*Percapita/30*GF$4))))))</f>
        <v>51.364000000000004</v>
      </c>
      <c r="GG1066" s="177">
        <f>IF(C1066=4,SUM(DU1066+DU1067+DU1068+DW1066+DW1067+DW1068)*Percapita/30*GG$4+(DV1066+DV1067+DV1068+DX1066+DX1067+DX1068)*Cadeirante/30*GG$4,IF(C1066=3,IF(DU1069+DW1069=10,Fixo/30*GG$4+(DU1066+DU1067+DU1068+DW1066+DW1067+DW1068)*Percapita/30*GG$4+(DV1069+DX1069)*Cadeirante/30*GG$4,IF(DU1069+DW1069&lt;=9,(DU1069+DW1069)*Crechee/30*GG$4)+(DV1069+DX1069)*Cadeirante/30*GG$4+(DU1066+DU1067+DU1068+DW1066+DW1067+DW1068)*Percapita/30*GG$4)+IF(DU1069+DW1069&gt;=11,Fixo/30*GG$4+(DU1069+DW1069-10)*Crechee/30*GG$4,0),IF(C1066=2,IF(DV1066+DV1067+DV1068+DV1069+DX1066+DX1067+DX1068+DX1069=1,Cadeirante/30*GG$4,IF(DV1066+DV1067+DV1068+DV1069+DX1066+DX1067+DX1068+DX1069=2,Fixo/30*GG$4,IF(DV1066+DV1067+DV1068+DV1069+DX1066+DX1067+DX1068+DX1069&gt;2,Fixo/30*GG$4+(DV1066+DV1067+DV1068+DV1069+DX1066+DX1067+DX1068+DX1069-2)*Cadeirante/30*GG$4)))+(DU1066+DU1067+DU1068+DW1066+DW1067+DW1068)*Percapita/30*GG$4+(DU1069+DW1069)*Crechee/30*GG$4,IF(C1066=1,IF(DU1066+DU1067+DU1068+DV1066+DV1067+DV1068+DW1066+DW1067+DW1068+DX1066+DX1067+DX1068&lt;=15,(DU1066+DU1067+DU1068+DW1066+DW1067+DW1068)*Percapita/30*GG$4,IF(DU1066+DU1067+DU1068+DV1066+DV1067+DV1068+DW1066+DW1067+DW1068+DX1066+DX1067+DX1068&gt;=16,Fixo/30*GG$4+(DU1066+DU1067+DU1068+DV1066+DV1067+DV1068+DW1066+DW1067+DW1068+DX1066+DX1067-16)*Percapita/30*GG$4))))))</f>
        <v>0</v>
      </c>
      <c r="GH1066" s="177">
        <f>IF(C1066=4,SUM(DY1066+DY1067+DY1068+EA1066+EA1067+EA1068)*Percapita/30*GH$4+(DZ1066+DZ1067+DZ1068+EB1066+EB1067+EB1068)*Cadeirante/30*GH$4,IF(C1066=3,IF(DY1069+EA1069=10,Fixo/30*GH$4+(DY1066+DY1067+DY1068+EA1066+EA1067+EA1068)*Percapita/30*GH$4+(DZ1069+EB1069)*Cadeirante/30*GH$4,IF(DY1069+EA1069&lt;=9,(DY1069+EA1069)*Crechee/30*GH$4)+(DZ1069+EB1069)*Cadeirante/30*GH$4+(DY1066+DY1067+DY1068+EA1066+EA1067+EA1068)*Percapita/30*GH$4)+IF(DY1069+EA1069&gt;=11,Fixo/30*GH$4+(DY1069+EA1069-10)*Crechee/30*GH$4,0),IF(C1066=2,IF(DZ1066+DZ1067+DZ1068+DZ1069+EB1066+EB1067+EB1068+EB1069=1,Cadeirante/30*GH$4,IF(DZ1066+DZ1067+DZ1068+DZ1069+EB1066+EB1067+EB1068+EB1069=2,Fixo/30*GH$4,IF(DZ1066+DZ1067+DZ1068+DZ1069+EB1066+EB1067+EB1068+EB1069&gt;2,Fixo/30*GH$4+(DZ1066+DZ1067+DZ1068+DZ1069+EB1066+EB1067+EB1068+EB1069-2)*Cadeirante/30*GH$4)))+(DY1066+DY1067+DY1068+EA1066+EA1067+EA1068)*Percapita/30*GH$4+(DY1069+EA1069)*Crechee/30*GH$4,IF(C1066=1,IF(DY1066+DY1067+DY1068+DZ1066+DZ1067+DZ1068+EA1066+EA1067+EA1068+EB1066+EB1067+EB1068&lt;=15,(DY1066+DY1067+DY1068+EA1066+EA1067+EA1068)*Percapita/30*GH$4,IF(DY1066+DY1067+DY1068+DZ1066+DZ1067+DZ1068+EA1066+EA1067+EA1068+EB1066+EB1067+EB1068&gt;=16,Fixo/30*GH$4+(DY1066+DY1067+DY1068+DZ1066+DZ1067+DZ1068+EA1066+EA1067+EA1068+EB1066+EB1067-16)*Percapita/30*GH$4))))))</f>
        <v>0</v>
      </c>
      <c r="GI1066" s="177">
        <f>IF(C1066=4,SUM(EC1066+EC1067+EC1068+EE1066+EE1067+EE1068)*Percapita/30*GI$4+(ED1066+ED1067+ED1068+EF1066+EF1067+EF1068)*Cadeirante/30*GI$4,IF(C1066=3,IF(EC1069+EE1069=10,Fixo/30*GI$4+(EC1066+EC1067+EC1068+EE1066+EE1067+EE1068)*Percapita/30*GI$4+(ED1069+EF1069)*Cadeirante/30*GI$4,IF(EC1069+EE1069&lt;=9,(EC1069+EE1069)*Crechee/30*GI$4)+(ED1069+EF1069)*Cadeirante/30*GI$4+(EC1066+EC1067+EC1068+EE1066+EE1067+EE1068)*Percapita/30*GI$4)+IF(EC1069+EE1069&gt;=11,Fixo/30*GI$4+(EC1069+EE1069-10)*Crechee/30*GI$4,0),IF(C1066=2,IF(ED1066+ED1067+ED1068+ED1069+EF1066+EF1067+EF1068+EF1069=1,Cadeirante/30*GI$4,IF(ED1066+ED1067+ED1068+ED1069+EF1066+EF1067+EF1068+EF1069=2,Fixo/30*GI$4,IF(ED1066+ED1067+ED1068+ED1069+EF1066+EF1067+EF1068+EF1069&gt;2,Fixo/30*GI$4+(ED1066+ED1067+ED1068+ED1069+EF1066+EF1067+EF1068+EF1069-2)*Cadeirante/30*GI$4)))+(EC1066+EC1067+EC1068+EE1066+EE1067+EE1068)*Percapita/30*GI$4+(EC1069+EE1069)*Crechee/30*GI$4,IF(C1066=1,IF(EC1066+EC1067+EC1068+ED1066+ED1067+ED1068+EE1066+EE1067+EE1068+EF1066+EF1067+EF1068&lt;=15,(EC1066+EC1067+EC1068+EE1066+EE1067+EE1068)*Percapita/30*GI$4,IF(EC1066+EC1067+EC1068+ED1066+ED1067+ED1068+EE1066+EE1067+EE1068+EF1066+EF1067+EF1068&gt;=16,Fixo/30*GI$4+(EC1066+EC1067+EC1068+ED1066+ED1067+ED1068+EE1066+EE1067+EE1068+EF1066+EF1067-16)*Percapita/30*GI$4))))))</f>
        <v>0</v>
      </c>
      <c r="GJ1066" s="177">
        <f>IF(C1066=4,SUM(EG1066+EG1067+EG1068+EI1066+EI1067+EI1068)*Percapita/30*GJ$4+(EH1066+EH1067+EH1068+EJ1066+EJ1067+EJ1068)*Cadeirante/30*GJ$4,IF(C1066=3,IF(EG1069+EI1069=10,Fixo/30*GJ$4+(EG1066+EG1067+EG1068+EI1066+EI1067+EI1068)*Percapita/30*GJ$4+(EH1069+EJ1069)*Cadeirante/30*GJ$4,IF(EG1069+EI1069&lt;=9,(EG1069+EI1069)*Crechee/30*GJ$4)+(EH1069+EJ1069)*Cadeirante/30*GJ$4+(EG1066+EG1067+EG1068+EI1066+EI1067+EI1068)*Percapita/30*GJ$4)+IF(EG1069+EI1069&gt;=11,Fixo/30*GJ$4+(EG1069+EI1069-10)*Crechee/30*GJ$4,0),IF(C1066=2,IF(EH1066+EH1067+EH1068+EH1069+EJ1066+EJ1067+EJ1068+EJ1069=1,Cadeirante/30*GJ$4,IF(EH1066+EH1067+EH1068+EH1069+EJ1066+EJ1067+EJ1068+EJ1069=2,Fixo/30*GJ$4,IF(EH1066+EH1067+EH1068+EH1069+EJ1066+EJ1067+EJ1068+EJ1069&gt;2,Fixo/30*GJ$4+(EH1066+EH1067+EH1068+EH1069+EJ1066+EJ1067+EJ1068+EJ1069-2)*Cadeirante/30*GJ$4)))+(EG1066+EG1067+EG1068+EI1066+EI1067+EI1068)*Percapita/30*GJ$4+(EG1069+EI1069)*Crechee/30*GJ$4,IF(C1066=1,IF(EG1066+EG1067+EG1068+EH1066+EH1067+EH1068+EI1066+EI1067+EI1068+EJ1066+EJ1067+EJ1068&lt;=15,(EG1066+EG1067+EG1068+EI1066+EI1067+EI1068)*Percapita/30*GJ$4,IF(EG1066+EG1067+EG1068+EH1066+EH1067+EH1068+EI1066+EI1067+EI1068+EJ1066+EJ1067+EJ1068&gt;=16,Fixo/30*GJ$4+(EG1066+EG1067+EG1068+EH1066+EH1067+EH1068+EI1066+EI1067+EI1068+EJ1066+EJ1067-16)*Percapita/30*GJ$4))))))</f>
        <v>0</v>
      </c>
      <c r="GK1066" s="178"/>
      <c r="GL1066" s="103">
        <f t="shared" si="1182"/>
        <v>0</v>
      </c>
      <c r="GM1066" s="124"/>
      <c r="GN1066" s="104">
        <f>SUMIF(V1066:V1069,"&lt;0")*Cadeirante/30*GN$4+SUMIF(X1066:X1069,"&lt;0")*Cadeirante/30*GN$4</f>
        <v>0</v>
      </c>
      <c r="GO1066" s="104">
        <f>SUMIF(Z1066:Z1069,"&lt;0")*Cadeirante/30*GO$4+SUMIF(AB1066:AB1069,"&lt;0")*Cadeirante/30*GO$4</f>
        <v>0</v>
      </c>
      <c r="GP1066" s="104">
        <f>SUMIF(AD1066:AD1069,"&lt;0")*Cadeirante/30*GP$4+SUMIF(AF1066:AF1069,"&lt;0")*Cadeirante/30*GP$4</f>
        <v>0</v>
      </c>
      <c r="GQ1066" s="104">
        <f>SUMIF(AH1066:AH1069,"&lt;0")*Cadeirante/30*GQ$4+SUMIF(AJ1066:AJ1069,"&lt;0")*Cadeirante/30*GQ$4</f>
        <v>0</v>
      </c>
      <c r="GR1066" s="104">
        <f>SUMIF(AL1066:AL1069,"&lt;0")*Cadeirante/30*GR$4+SUMIF(AN1066:AN1069,"&lt;0")*Cadeirante/30*GR$4</f>
        <v>0</v>
      </c>
      <c r="GS1066" s="104">
        <f>SUMIF(AP1066:AP1069,"&lt;0")*Cadeirante/30*GS$4+SUMIF(AR1066:AR1069,"&lt;0")*Cadeirante/30*GS$4</f>
        <v>0</v>
      </c>
      <c r="GT1066" s="104">
        <f>SUMIF(AT1066:AT1069,"&lt;0")*Cadeirante/30*GT$4+SUMIF(AV1066:AV1069,"&lt;0")*Cadeirante/30*GT$4</f>
        <v>0</v>
      </c>
      <c r="GU1066" s="104">
        <f>SUMIF(AX1066:AX1069,"&lt;0")*Cadeirante/30*GU$4+SUMIF(AZ1066:AZ1069,"&lt;0")*Cadeirante/30*GU$4</f>
        <v>0</v>
      </c>
      <c r="GV1066" s="104">
        <f>SUMIF(BB1066:BB1069,"&lt;0")*Cadeirante/30*GV$4+SUMIF(BD1066:BD1069,"&lt;0")*Cadeirante/30*GV$4</f>
        <v>0</v>
      </c>
      <c r="GW1066" s="104">
        <f>SUMIF(BF1066:BF1069,"&lt;0")*Cadeirante/30*GW$4+SUMIF(BH1066:BH1069,"&lt;0")*Cadeirante/30*GW$4</f>
        <v>0</v>
      </c>
      <c r="GX1066" s="104">
        <f>SUMIF(BJ1066:BJ1069,"&lt;0")*Cadeirante/30*GX$4+SUMIF(BL1066:BL1069,"&lt;0")*Cadeirante/30*GX$4</f>
        <v>0</v>
      </c>
      <c r="GY1066" s="104">
        <f>SUMIF(BN1066:BN1069,"&lt;0")*Cadeirante/30*GY$4+SUMIF(BP1066:BP1069,"&lt;0")*Cadeirante/30*GY$4</f>
        <v>0</v>
      </c>
      <c r="GZ1066" s="104">
        <f>SUMIF(BR1066:BR1069,"&lt;0")*Cadeirante/30*GZ$4+SUMIF(BT1066:BT1069,"&lt;0")*Cadeirante/30*GZ$4</f>
        <v>0</v>
      </c>
      <c r="HA1066" s="104">
        <f>SUMIF(BV1066:BV1069,"&lt;0")*Cadeirante/30*HA$4+SUMIF(BX1066:BX1069,"&lt;0")*Cadeirante/30*HA$4</f>
        <v>0</v>
      </c>
      <c r="HB1066" s="104">
        <f>SUMIF(BZ1066:BZ1069,"&lt;0")*Cadeirante/30*HB$4+SUMIF(CB1066:CB1069,"&lt;0")*Cadeirante/30*HB$4</f>
        <v>0</v>
      </c>
      <c r="HC1066" s="104">
        <f>SUMIF(CD1066:CD1069,"&lt;0")*Cadeirante/30*HC$4+SUMIF(CF1066:CF1069,"&lt;0")*Cadeirante/30*HC$4</f>
        <v>0</v>
      </c>
      <c r="HD1066" s="104">
        <f>SUMIF(CH1066:CH1069,"&lt;0")*Cadeirante/30*HD$4+SUMIF(CJ1066:CJ1069,"&lt;0")*Cadeirante/30*HD$4</f>
        <v>0</v>
      </c>
      <c r="HE1066" s="104">
        <f>SUMIF(CL1066:CL1069,"&lt;0")*Cadeirante/30*HE$4+SUMIF(CN1066:CN1069,"&lt;0")*Cadeirante/30*HE$4</f>
        <v>0</v>
      </c>
      <c r="HF1066" s="104">
        <f>SUMIF(CP1066:CP1069,"&lt;0")*Cadeirante/30*HF$4+SUMIF(CR1066:CR1069,"&lt;0")*Cadeirante/30*HF$4</f>
        <v>0</v>
      </c>
      <c r="HG1066" s="104">
        <f>SUMIF(CT1066:CT1069,"&lt;0")*Cadeirante/30*HG$4+SUMIF(CV1066:CV1069,"&lt;0")*Cadeirante/30*HG$4</f>
        <v>0</v>
      </c>
      <c r="HH1066" s="104">
        <f>SUMIF(CX1066:CX1069,"&lt;0")*Cadeirante/30*HH$4+SUMIF(CZ1066:CZ1069,"&lt;0")*Cadeirante/30*HH$4</f>
        <v>0</v>
      </c>
      <c r="HI1066" s="104">
        <f>SUMIF(DB1066:DB1069,"&lt;0")*Cadeirante/30*HI$4+SUMIF(DD1066:DD1069,"&lt;0")*Cadeirante/30*HI$4</f>
        <v>0</v>
      </c>
      <c r="HJ1066" s="104">
        <f>SUMIF(DF1066:DF1069,"&lt;0")*Cadeirante/30*HJ$4+SUMIF(DH1066:DH1069,"&lt;0")*Cadeirante/30*HJ$4</f>
        <v>0</v>
      </c>
      <c r="HK1066" s="104">
        <f>SUMIF(DJ1066:DJ1069,"&lt;0")*Cadeirante/30*HK$4+SUMIF(DL1066:DL1069,"&lt;0")*Cadeirante/30*HK$4</f>
        <v>0</v>
      </c>
      <c r="HL1066" s="104">
        <f>SUMIF(DN1066:DN1069,"&lt;0")*Cadeirante/30*HL$4+SUMIF(DP1066:DP1069,"&lt;0")*Cadeirante/30*HL$4</f>
        <v>0</v>
      </c>
      <c r="HM1066" s="104">
        <f>SUMIF(DR1066:DR1069,"&lt;0")*Cadeirante/30*HM$4+SUMIF(DT1066:DT1069,"&lt;0")*Cadeirante/30*HM$4</f>
        <v>0</v>
      </c>
      <c r="HN1066" s="104">
        <f>SUMIF(DV1066:DV1069,"&lt;0")*Cadeirante/30*HN$4+SUMIF(DX1066:DX1069,"&lt;0")*Cadeirante/30*HN$4</f>
        <v>0</v>
      </c>
      <c r="HO1066" s="104">
        <f>SUMIF(DZ1066:DZ1069,"&lt;0")*Cadeirante/30*HO$4+SUMIF(EB1066:EB1069,"&lt;0")*Cadeirante/30*HO$4</f>
        <v>0</v>
      </c>
      <c r="HP1066" s="104">
        <f>SUMIF(ED1066:ED1069,"&lt;0")*Cadeirante/30*HP$4+SUMIF(EF1066:EF1069,"&lt;0")*Cadeirante/30*HP$4</f>
        <v>0</v>
      </c>
      <c r="HQ1066" s="64"/>
      <c r="HR1066" s="64"/>
      <c r="HS1066" s="64"/>
      <c r="HT1066" s="64"/>
      <c r="HU1066" s="64"/>
      <c r="HV1066" s="64"/>
      <c r="HW1066" s="176">
        <v>17629.309999999998</v>
      </c>
      <c r="HX1066" s="64"/>
      <c r="HY1066" s="280">
        <f>IF(ISTEXT(EM1066), VALUE(EM1066), EM1066)</f>
        <v>0</v>
      </c>
      <c r="HZ1066" s="280">
        <f>IF(ISTEXT(EN1066), VALUE(EN1066), EN1066)</f>
        <v>0</v>
      </c>
      <c r="IA1066" s="280">
        <f>IF(ISTEXT(EO1066), VALUE(EO1066), EO1066)</f>
        <v>0</v>
      </c>
      <c r="IB1066" s="64" t="b">
        <f>HW1066=FE1066</f>
        <v>0</v>
      </c>
      <c r="IC1066" s="64"/>
    </row>
    <row r="1067" spans="1:237" s="106" customFormat="1" ht="22.5" customHeight="1" x14ac:dyDescent="0.25">
      <c r="A1067" s="368" t="s">
        <v>4132</v>
      </c>
      <c r="B1067" s="369" t="s">
        <v>4133</v>
      </c>
      <c r="C1067" s="370" t="s">
        <v>3229</v>
      </c>
      <c r="D1067" s="371" t="s">
        <v>4134</v>
      </c>
      <c r="E1067" s="371" t="s">
        <v>4135</v>
      </c>
      <c r="F1067" s="372" t="s">
        <v>3222</v>
      </c>
      <c r="G1067" s="372" t="s">
        <v>3223</v>
      </c>
      <c r="H1067" s="373" t="s">
        <v>265</v>
      </c>
      <c r="I1067" s="374" t="s">
        <v>4136</v>
      </c>
      <c r="J1067" s="421" t="s">
        <v>3227</v>
      </c>
      <c r="K1067" s="421" t="s">
        <v>3230</v>
      </c>
      <c r="L1067" s="329">
        <f>CONTINUA!BV1067</f>
        <v>207</v>
      </c>
      <c r="M1067" s="329">
        <f>CONTINUA!BW1067</f>
        <v>0</v>
      </c>
      <c r="N1067" s="657"/>
      <c r="O1067" s="658" t="s">
        <v>4264</v>
      </c>
      <c r="P1067" s="659" t="s">
        <v>4259</v>
      </c>
      <c r="Q1067" s="400">
        <v>31</v>
      </c>
      <c r="R1067" s="401"/>
      <c r="S1067" s="400"/>
      <c r="T1067" s="401"/>
      <c r="U1067" s="400"/>
      <c r="V1067" s="401"/>
      <c r="W1067" s="400"/>
      <c r="X1067" s="401"/>
      <c r="Y1067" s="400"/>
      <c r="Z1067" s="401"/>
      <c r="AA1067" s="400"/>
      <c r="AB1067" s="401"/>
      <c r="AC1067" s="400"/>
      <c r="AD1067" s="401"/>
      <c r="AE1067" s="400"/>
      <c r="AF1067" s="401"/>
      <c r="AG1067" s="400"/>
      <c r="AH1067" s="401"/>
      <c r="AI1067" s="400"/>
      <c r="AJ1067" s="401"/>
      <c r="AK1067" s="400"/>
      <c r="AL1067" s="401"/>
      <c r="AM1067" s="400"/>
      <c r="AN1067" s="401"/>
      <c r="AO1067" s="400"/>
      <c r="AP1067" s="401"/>
      <c r="AQ1067" s="400"/>
      <c r="AR1067" s="401"/>
      <c r="AS1067" s="400"/>
      <c r="AT1067" s="401"/>
      <c r="AU1067" s="400"/>
      <c r="AV1067" s="401"/>
      <c r="AW1067" s="400"/>
      <c r="AX1067" s="401"/>
      <c r="AY1067" s="400"/>
      <c r="AZ1067" s="401"/>
      <c r="BA1067" s="400"/>
      <c r="BB1067" s="401"/>
      <c r="BC1067" s="400"/>
      <c r="BD1067" s="401"/>
      <c r="BE1067" s="400"/>
      <c r="BF1067" s="401"/>
      <c r="BG1067" s="400"/>
      <c r="BH1067" s="401"/>
      <c r="BI1067" s="400"/>
      <c r="BJ1067" s="401"/>
      <c r="BK1067" s="400"/>
      <c r="BL1067" s="401"/>
      <c r="BM1067" s="400"/>
      <c r="BN1067" s="401"/>
      <c r="BO1067" s="400"/>
      <c r="BP1067" s="401"/>
      <c r="BQ1067" s="400"/>
      <c r="BR1067" s="401"/>
      <c r="BS1067" s="400"/>
      <c r="BT1067" s="401"/>
      <c r="BU1067" s="400"/>
      <c r="BV1067" s="401"/>
      <c r="BW1067" s="400"/>
      <c r="BX1067" s="401"/>
      <c r="BY1067" s="400"/>
      <c r="BZ1067" s="401"/>
      <c r="CA1067" s="400"/>
      <c r="CB1067" s="401"/>
      <c r="CC1067" s="400"/>
      <c r="CD1067" s="401"/>
      <c r="CE1067" s="400"/>
      <c r="CF1067" s="401"/>
      <c r="CG1067" s="400"/>
      <c r="CH1067" s="401"/>
      <c r="CI1067" s="400"/>
      <c r="CJ1067" s="401"/>
      <c r="CK1067" s="400"/>
      <c r="CL1067" s="401"/>
      <c r="CM1067" s="400"/>
      <c r="CN1067" s="401"/>
      <c r="CO1067" s="400"/>
      <c r="CP1067" s="401"/>
      <c r="CQ1067" s="400"/>
      <c r="CR1067" s="401"/>
      <c r="CS1067" s="400"/>
      <c r="CT1067" s="401"/>
      <c r="CU1067" s="400"/>
      <c r="CV1067" s="401"/>
      <c r="CW1067" s="400"/>
      <c r="CX1067" s="401"/>
      <c r="CY1067" s="400"/>
      <c r="CZ1067" s="401"/>
      <c r="DA1067" s="400"/>
      <c r="DB1067" s="401"/>
      <c r="DC1067" s="400"/>
      <c r="DD1067" s="401"/>
      <c r="DE1067" s="400"/>
      <c r="DF1067" s="401"/>
      <c r="DG1067" s="400"/>
      <c r="DH1067" s="401"/>
      <c r="DI1067" s="400"/>
      <c r="DJ1067" s="401"/>
      <c r="DK1067" s="400"/>
      <c r="DL1067" s="401"/>
      <c r="DM1067" s="400"/>
      <c r="DN1067" s="401"/>
      <c r="DO1067" s="400"/>
      <c r="DP1067" s="401"/>
      <c r="DQ1067" s="400">
        <v>1</v>
      </c>
      <c r="DR1067" s="401"/>
      <c r="DS1067" s="400"/>
      <c r="DT1067" s="401"/>
      <c r="DU1067" s="400"/>
      <c r="DV1067" s="401"/>
      <c r="DW1067" s="400"/>
      <c r="DX1067" s="401"/>
      <c r="DY1067" s="400"/>
      <c r="DZ1067" s="401"/>
      <c r="EA1067" s="400"/>
      <c r="EB1067" s="401"/>
      <c r="EC1067" s="400"/>
      <c r="ED1067" s="401"/>
      <c r="EE1067" s="400"/>
      <c r="EF1067" s="401"/>
      <c r="EG1067" s="400"/>
      <c r="EH1067" s="401"/>
      <c r="EI1067" s="400"/>
      <c r="EJ1067" s="447"/>
      <c r="EK1067" s="511"/>
      <c r="EL1067" s="514"/>
      <c r="EM1067" s="448"/>
      <c r="EN1067" s="344"/>
      <c r="EO1067" s="345"/>
      <c r="EP1067" s="171">
        <f t="shared" si="1175"/>
        <v>31</v>
      </c>
      <c r="EQ1067" s="171">
        <f t="shared" si="1176"/>
        <v>1</v>
      </c>
      <c r="ER1067" s="171">
        <f t="shared" si="1177"/>
        <v>0</v>
      </c>
      <c r="ES1067" s="171">
        <f t="shared" si="1178"/>
        <v>0</v>
      </c>
      <c r="ET1067" s="171">
        <f t="shared" si="1179"/>
        <v>0</v>
      </c>
      <c r="EU1067" s="171">
        <f t="shared" si="1180"/>
        <v>0</v>
      </c>
      <c r="EV1067" s="172">
        <f t="shared" si="1181"/>
        <v>32</v>
      </c>
      <c r="EW1067" s="173"/>
      <c r="EX1067" s="248">
        <f t="shared" si="1213"/>
        <v>0</v>
      </c>
      <c r="EY1067" s="174">
        <f>(L1067*regular)+(M1067*Cadeirantee)</f>
        <v>1995.48</v>
      </c>
      <c r="EZ1067" s="249">
        <f>SUMIF(FG1067:GJ1067,"&gt;0")</f>
        <v>0</v>
      </c>
      <c r="FA1067" s="249">
        <f>SUMIF(FG1067:GJ1067,"&lt;0")+SUMIF(GN1067:HP1067,"&lt;0")</f>
        <v>0</v>
      </c>
      <c r="FB1067" s="174">
        <v>0</v>
      </c>
      <c r="FC1067" s="126">
        <f>N1067*km*'VALORES TABELA'!$B$13</f>
        <v>0</v>
      </c>
      <c r="FD1067" s="250">
        <f t="shared" ref="FD1067:FD1070" si="1214">GL1067</f>
        <v>0</v>
      </c>
      <c r="FE1067" s="105"/>
      <c r="FF1067" s="119"/>
      <c r="FG1067" s="119"/>
      <c r="FH1067" s="119"/>
      <c r="FI1067" s="119"/>
      <c r="FJ1067" s="119"/>
      <c r="FK1067" s="119"/>
      <c r="FL1067" s="119"/>
      <c r="FM1067" s="119"/>
      <c r="FN1067" s="119"/>
      <c r="FO1067" s="119"/>
      <c r="FP1067" s="119"/>
      <c r="FQ1067" s="119"/>
      <c r="FR1067" s="119"/>
      <c r="FS1067" s="119"/>
      <c r="FT1067" s="119"/>
      <c r="FU1067" s="119"/>
      <c r="FV1067" s="119"/>
      <c r="FW1067" s="119"/>
      <c r="FX1067" s="119"/>
      <c r="FY1067" s="119"/>
      <c r="FZ1067" s="119"/>
      <c r="GA1067" s="119"/>
      <c r="GB1067" s="119"/>
      <c r="GC1067" s="119"/>
      <c r="GD1067" s="119"/>
      <c r="GE1067" s="119"/>
      <c r="GF1067" s="119"/>
      <c r="GG1067" s="119"/>
      <c r="GH1067" s="119"/>
      <c r="GI1067" s="119"/>
      <c r="GJ1067" s="119"/>
      <c r="GK1067" s="251"/>
      <c r="GL1067" s="103">
        <f t="shared" si="1182"/>
        <v>0</v>
      </c>
      <c r="GM1067" s="124"/>
      <c r="GN1067" s="104"/>
      <c r="GO1067" s="104"/>
      <c r="GP1067" s="104"/>
      <c r="GQ1067" s="104"/>
      <c r="GR1067" s="104"/>
      <c r="GS1067" s="104"/>
      <c r="GT1067" s="104"/>
      <c r="GU1067" s="104"/>
      <c r="GV1067" s="104"/>
      <c r="GW1067" s="104"/>
      <c r="GX1067" s="104"/>
      <c r="GY1067" s="104"/>
      <c r="GZ1067" s="104"/>
      <c r="HA1067" s="104"/>
      <c r="HB1067" s="104"/>
      <c r="HC1067" s="104"/>
      <c r="HD1067" s="104"/>
      <c r="HE1067" s="104"/>
      <c r="HF1067" s="104"/>
      <c r="HG1067" s="104"/>
      <c r="HH1067" s="104"/>
      <c r="HI1067" s="104"/>
      <c r="HJ1067" s="104"/>
      <c r="HK1067" s="104"/>
      <c r="HL1067" s="104"/>
      <c r="HM1067" s="104"/>
      <c r="HN1067" s="104"/>
      <c r="HO1067" s="104"/>
      <c r="HP1067" s="104"/>
      <c r="HQ1067" s="64"/>
      <c r="HR1067" s="64"/>
      <c r="HS1067" s="64"/>
      <c r="HT1067" s="64"/>
      <c r="HU1067" s="64"/>
      <c r="HV1067" s="64"/>
      <c r="HW1067" s="105"/>
      <c r="HX1067" s="64"/>
      <c r="HY1067" s="280">
        <f t="shared" ref="HY1067:HY1070" si="1215">IF(ISTEXT(EM1067), VALUE(EM1067), EM1067)</f>
        <v>0</v>
      </c>
      <c r="HZ1067" s="280">
        <f t="shared" ref="HZ1067:HZ1070" si="1216">IF(ISTEXT(EN1067), VALUE(EN1067), EN1067)</f>
        <v>0</v>
      </c>
      <c r="IA1067" s="280">
        <f t="shared" ref="IA1067:IA1070" si="1217">IF(ISTEXT(EO1067), VALUE(EO1067), EO1067)</f>
        <v>0</v>
      </c>
      <c r="IB1067" s="64"/>
      <c r="IC1067" s="64"/>
    </row>
    <row r="1068" spans="1:237" s="106" customFormat="1" ht="22.5" customHeight="1" x14ac:dyDescent="0.25">
      <c r="A1068" s="368" t="s">
        <v>4132</v>
      </c>
      <c r="B1068" s="369" t="s">
        <v>4133</v>
      </c>
      <c r="C1068" s="375" t="s">
        <v>3229</v>
      </c>
      <c r="D1068" s="371" t="s">
        <v>4134</v>
      </c>
      <c r="E1068" s="371" t="s">
        <v>4135</v>
      </c>
      <c r="F1068" s="376" t="s">
        <v>3222</v>
      </c>
      <c r="G1068" s="376" t="s">
        <v>3223</v>
      </c>
      <c r="H1068" s="373" t="s">
        <v>265</v>
      </c>
      <c r="I1068" s="374" t="s">
        <v>4136</v>
      </c>
      <c r="J1068" s="421" t="s">
        <v>3227</v>
      </c>
      <c r="K1068" s="422" t="s">
        <v>3231</v>
      </c>
      <c r="L1068" s="329">
        <f>CONTINUA!BV1068</f>
        <v>0</v>
      </c>
      <c r="M1068" s="329">
        <f>CONTINUA!BW1068</f>
        <v>0</v>
      </c>
      <c r="N1068" s="657"/>
      <c r="O1068" s="658" t="s">
        <v>4264</v>
      </c>
      <c r="P1068" s="659" t="s">
        <v>4259</v>
      </c>
      <c r="Q1068" s="400"/>
      <c r="R1068" s="401"/>
      <c r="S1068" s="400"/>
      <c r="T1068" s="401"/>
      <c r="U1068" s="400"/>
      <c r="V1068" s="401"/>
      <c r="W1068" s="400"/>
      <c r="X1068" s="401"/>
      <c r="Y1068" s="400"/>
      <c r="Z1068" s="401"/>
      <c r="AA1068" s="400"/>
      <c r="AB1068" s="401"/>
      <c r="AC1068" s="400"/>
      <c r="AD1068" s="401"/>
      <c r="AE1068" s="400"/>
      <c r="AF1068" s="401"/>
      <c r="AG1068" s="400"/>
      <c r="AH1068" s="401"/>
      <c r="AI1068" s="400"/>
      <c r="AJ1068" s="401"/>
      <c r="AK1068" s="400"/>
      <c r="AL1068" s="401"/>
      <c r="AM1068" s="400"/>
      <c r="AN1068" s="401"/>
      <c r="AO1068" s="400"/>
      <c r="AP1068" s="401"/>
      <c r="AQ1068" s="400"/>
      <c r="AR1068" s="401"/>
      <c r="AS1068" s="400"/>
      <c r="AT1068" s="401"/>
      <c r="AU1068" s="400"/>
      <c r="AV1068" s="401"/>
      <c r="AW1068" s="400"/>
      <c r="AX1068" s="401"/>
      <c r="AY1068" s="400"/>
      <c r="AZ1068" s="401"/>
      <c r="BA1068" s="400"/>
      <c r="BB1068" s="401"/>
      <c r="BC1068" s="400"/>
      <c r="BD1068" s="401"/>
      <c r="BE1068" s="400"/>
      <c r="BF1068" s="401"/>
      <c r="BG1068" s="400"/>
      <c r="BH1068" s="401"/>
      <c r="BI1068" s="400"/>
      <c r="BJ1068" s="401"/>
      <c r="BK1068" s="400"/>
      <c r="BL1068" s="401"/>
      <c r="BM1068" s="400"/>
      <c r="BN1068" s="401"/>
      <c r="BO1068" s="400"/>
      <c r="BP1068" s="401"/>
      <c r="BQ1068" s="400"/>
      <c r="BR1068" s="401"/>
      <c r="BS1068" s="400"/>
      <c r="BT1068" s="401"/>
      <c r="BU1068" s="400"/>
      <c r="BV1068" s="401"/>
      <c r="BW1068" s="400"/>
      <c r="BX1068" s="401"/>
      <c r="BY1068" s="400"/>
      <c r="BZ1068" s="401"/>
      <c r="CA1068" s="400"/>
      <c r="CB1068" s="401"/>
      <c r="CC1068" s="400"/>
      <c r="CD1068" s="401"/>
      <c r="CE1068" s="400"/>
      <c r="CF1068" s="401"/>
      <c r="CG1068" s="400"/>
      <c r="CH1068" s="401"/>
      <c r="CI1068" s="400"/>
      <c r="CJ1068" s="401"/>
      <c r="CK1068" s="400"/>
      <c r="CL1068" s="401"/>
      <c r="CM1068" s="400"/>
      <c r="CN1068" s="401"/>
      <c r="CO1068" s="400"/>
      <c r="CP1068" s="401"/>
      <c r="CQ1068" s="400"/>
      <c r="CR1068" s="401"/>
      <c r="CS1068" s="400"/>
      <c r="CT1068" s="401"/>
      <c r="CU1068" s="400"/>
      <c r="CV1068" s="401"/>
      <c r="CW1068" s="400"/>
      <c r="CX1068" s="401"/>
      <c r="CY1068" s="400"/>
      <c r="CZ1068" s="401"/>
      <c r="DA1068" s="400"/>
      <c r="DB1068" s="401"/>
      <c r="DC1068" s="400"/>
      <c r="DD1068" s="401"/>
      <c r="DE1068" s="400"/>
      <c r="DF1068" s="401"/>
      <c r="DG1068" s="400"/>
      <c r="DH1068" s="401"/>
      <c r="DI1068" s="400"/>
      <c r="DJ1068" s="401"/>
      <c r="DK1068" s="400"/>
      <c r="DL1068" s="401"/>
      <c r="DM1068" s="400"/>
      <c r="DN1068" s="401"/>
      <c r="DO1068" s="400"/>
      <c r="DP1068" s="401"/>
      <c r="DQ1068" s="400"/>
      <c r="DR1068" s="401"/>
      <c r="DS1068" s="400"/>
      <c r="DT1068" s="401"/>
      <c r="DU1068" s="400"/>
      <c r="DV1068" s="401"/>
      <c r="DW1068" s="400"/>
      <c r="DX1068" s="401"/>
      <c r="DY1068" s="400"/>
      <c r="DZ1068" s="401"/>
      <c r="EA1068" s="400"/>
      <c r="EB1068" s="401"/>
      <c r="EC1068" s="400"/>
      <c r="ED1068" s="401"/>
      <c r="EE1068" s="400"/>
      <c r="EF1068" s="401"/>
      <c r="EG1068" s="400"/>
      <c r="EH1068" s="401"/>
      <c r="EI1068" s="400"/>
      <c r="EJ1068" s="447"/>
      <c r="EK1068" s="511"/>
      <c r="EL1068" s="514"/>
      <c r="EM1068" s="448"/>
      <c r="EN1068" s="344"/>
      <c r="EO1068" s="345"/>
      <c r="EP1068" s="171">
        <f t="shared" si="1175"/>
        <v>0</v>
      </c>
      <c r="EQ1068" s="171">
        <f t="shared" si="1176"/>
        <v>0</v>
      </c>
      <c r="ER1068" s="171">
        <f t="shared" si="1177"/>
        <v>0</v>
      </c>
      <c r="ES1068" s="171">
        <f t="shared" si="1178"/>
        <v>0</v>
      </c>
      <c r="ET1068" s="171">
        <f t="shared" si="1179"/>
        <v>0</v>
      </c>
      <c r="EU1068" s="171">
        <f t="shared" si="1180"/>
        <v>0</v>
      </c>
      <c r="EV1068" s="172">
        <f t="shared" si="1181"/>
        <v>0</v>
      </c>
      <c r="EW1068" s="125"/>
      <c r="EX1068" s="248">
        <f t="shared" si="1213"/>
        <v>0</v>
      </c>
      <c r="EY1068" s="174">
        <f>(L1068*regular)+(M1068*Cadeirantee)</f>
        <v>0</v>
      </c>
      <c r="EZ1068" s="249">
        <f>SUMIF(FG1068:GJ1068,"&gt;0")</f>
        <v>0</v>
      </c>
      <c r="FA1068" s="249">
        <f>SUMIF(FG1068:GJ1068,"&lt;0")+SUMIF(GN1068:HP1068,"&lt;0")</f>
        <v>0</v>
      </c>
      <c r="FB1068" s="174">
        <v>0</v>
      </c>
      <c r="FC1068" s="126">
        <f>N1068*km*'VALORES TABELA'!$B$13</f>
        <v>0</v>
      </c>
      <c r="FD1068" s="250">
        <f t="shared" si="1214"/>
        <v>0</v>
      </c>
      <c r="FE1068" s="105"/>
      <c r="FF1068" s="108"/>
      <c r="FG1068" s="108"/>
      <c r="FH1068" s="108"/>
      <c r="FI1068" s="108"/>
      <c r="FJ1068" s="108"/>
      <c r="FK1068" s="108"/>
      <c r="FL1068" s="108"/>
      <c r="FM1068" s="108"/>
      <c r="FN1068" s="108"/>
      <c r="FO1068" s="108"/>
      <c r="FP1068" s="108"/>
      <c r="FQ1068" s="108"/>
      <c r="FR1068" s="108"/>
      <c r="FS1068" s="108"/>
      <c r="FT1068" s="108"/>
      <c r="FU1068" s="108"/>
      <c r="FV1068" s="108"/>
      <c r="FW1068" s="108"/>
      <c r="FX1068" s="108"/>
      <c r="FY1068" s="108"/>
      <c r="FZ1068" s="108"/>
      <c r="GA1068" s="108"/>
      <c r="GB1068" s="108"/>
      <c r="GC1068" s="108"/>
      <c r="GD1068" s="108"/>
      <c r="GE1068" s="108"/>
      <c r="GF1068" s="108"/>
      <c r="GG1068" s="108"/>
      <c r="GH1068" s="108"/>
      <c r="GI1068" s="108"/>
      <c r="GJ1068" s="108"/>
      <c r="GK1068" s="251"/>
      <c r="GL1068" s="103">
        <f t="shared" si="1182"/>
        <v>0</v>
      </c>
      <c r="GM1068" s="124"/>
      <c r="GN1068" s="104"/>
      <c r="GO1068" s="104"/>
      <c r="GP1068" s="104"/>
      <c r="GQ1068" s="104"/>
      <c r="GR1068" s="104"/>
      <c r="GS1068" s="104"/>
      <c r="GT1068" s="104"/>
      <c r="GU1068" s="104"/>
      <c r="GV1068" s="104"/>
      <c r="GW1068" s="104"/>
      <c r="GX1068" s="104"/>
      <c r="GY1068" s="104"/>
      <c r="GZ1068" s="104"/>
      <c r="HA1068" s="104"/>
      <c r="HB1068" s="104"/>
      <c r="HC1068" s="104"/>
      <c r="HD1068" s="104"/>
      <c r="HE1068" s="104"/>
      <c r="HF1068" s="104"/>
      <c r="HG1068" s="104"/>
      <c r="HH1068" s="104"/>
      <c r="HI1068" s="104"/>
      <c r="HJ1068" s="104"/>
      <c r="HK1068" s="104"/>
      <c r="HL1068" s="104"/>
      <c r="HM1068" s="104"/>
      <c r="HN1068" s="104"/>
      <c r="HO1068" s="104"/>
      <c r="HP1068" s="104"/>
      <c r="HQ1068" s="64"/>
      <c r="HR1068" s="64"/>
      <c r="HS1068" s="64"/>
      <c r="HT1068" s="64"/>
      <c r="HU1068" s="64"/>
      <c r="HV1068" s="64"/>
      <c r="HW1068" s="105"/>
      <c r="HX1068" s="64"/>
      <c r="HY1068" s="280">
        <f t="shared" si="1215"/>
        <v>0</v>
      </c>
      <c r="HZ1068" s="280">
        <f t="shared" si="1216"/>
        <v>0</v>
      </c>
      <c r="IA1068" s="280">
        <f t="shared" si="1217"/>
        <v>0</v>
      </c>
      <c r="IB1068" s="64"/>
      <c r="IC1068" s="64"/>
    </row>
    <row r="1069" spans="1:237" s="106" customFormat="1" ht="22.5" customHeight="1" x14ac:dyDescent="0.25">
      <c r="A1069" s="368" t="s">
        <v>4132</v>
      </c>
      <c r="B1069" s="369" t="s">
        <v>4133</v>
      </c>
      <c r="C1069" s="375" t="s">
        <v>3229</v>
      </c>
      <c r="D1069" s="371" t="s">
        <v>4134</v>
      </c>
      <c r="E1069" s="371" t="s">
        <v>4135</v>
      </c>
      <c r="F1069" s="376" t="s">
        <v>3222</v>
      </c>
      <c r="G1069" s="376" t="s">
        <v>3223</v>
      </c>
      <c r="H1069" s="373" t="s">
        <v>265</v>
      </c>
      <c r="I1069" s="374" t="s">
        <v>4136</v>
      </c>
      <c r="J1069" s="421" t="s">
        <v>3227</v>
      </c>
      <c r="K1069" s="423" t="s">
        <v>3232</v>
      </c>
      <c r="L1069" s="329">
        <f>CONTINUA!BV1069</f>
        <v>0</v>
      </c>
      <c r="M1069" s="329">
        <f>CONTINUA!BW1069</f>
        <v>0</v>
      </c>
      <c r="N1069" s="657"/>
      <c r="O1069" s="658" t="s">
        <v>4264</v>
      </c>
      <c r="P1069" s="659" t="s">
        <v>4259</v>
      </c>
      <c r="Q1069" s="400"/>
      <c r="R1069" s="401"/>
      <c r="S1069" s="400"/>
      <c r="T1069" s="401"/>
      <c r="U1069" s="400"/>
      <c r="V1069" s="401"/>
      <c r="W1069" s="400"/>
      <c r="X1069" s="401"/>
      <c r="Y1069" s="400"/>
      <c r="Z1069" s="401"/>
      <c r="AA1069" s="400"/>
      <c r="AB1069" s="401"/>
      <c r="AC1069" s="400"/>
      <c r="AD1069" s="401"/>
      <c r="AE1069" s="400"/>
      <c r="AF1069" s="401"/>
      <c r="AG1069" s="400"/>
      <c r="AH1069" s="401"/>
      <c r="AI1069" s="400"/>
      <c r="AJ1069" s="401"/>
      <c r="AK1069" s="400"/>
      <c r="AL1069" s="401"/>
      <c r="AM1069" s="400"/>
      <c r="AN1069" s="401"/>
      <c r="AO1069" s="400"/>
      <c r="AP1069" s="401"/>
      <c r="AQ1069" s="400"/>
      <c r="AR1069" s="401"/>
      <c r="AS1069" s="400"/>
      <c r="AT1069" s="401"/>
      <c r="AU1069" s="400"/>
      <c r="AV1069" s="401"/>
      <c r="AW1069" s="400"/>
      <c r="AX1069" s="401"/>
      <c r="AY1069" s="400"/>
      <c r="AZ1069" s="401"/>
      <c r="BA1069" s="400"/>
      <c r="BB1069" s="401"/>
      <c r="BC1069" s="400"/>
      <c r="BD1069" s="401"/>
      <c r="BE1069" s="400"/>
      <c r="BF1069" s="401"/>
      <c r="BG1069" s="400"/>
      <c r="BH1069" s="401"/>
      <c r="BI1069" s="400"/>
      <c r="BJ1069" s="401"/>
      <c r="BK1069" s="400"/>
      <c r="BL1069" s="401"/>
      <c r="BM1069" s="400"/>
      <c r="BN1069" s="401"/>
      <c r="BO1069" s="400"/>
      <c r="BP1069" s="401"/>
      <c r="BQ1069" s="400"/>
      <c r="BR1069" s="401"/>
      <c r="BS1069" s="400"/>
      <c r="BT1069" s="401"/>
      <c r="BU1069" s="400"/>
      <c r="BV1069" s="401"/>
      <c r="BW1069" s="400"/>
      <c r="BX1069" s="401"/>
      <c r="BY1069" s="400"/>
      <c r="BZ1069" s="401"/>
      <c r="CA1069" s="400"/>
      <c r="CB1069" s="401"/>
      <c r="CC1069" s="400"/>
      <c r="CD1069" s="401"/>
      <c r="CE1069" s="400"/>
      <c r="CF1069" s="401"/>
      <c r="CG1069" s="400"/>
      <c r="CH1069" s="401"/>
      <c r="CI1069" s="400"/>
      <c r="CJ1069" s="401"/>
      <c r="CK1069" s="400"/>
      <c r="CL1069" s="401"/>
      <c r="CM1069" s="400"/>
      <c r="CN1069" s="401"/>
      <c r="CO1069" s="400"/>
      <c r="CP1069" s="401"/>
      <c r="CQ1069" s="400"/>
      <c r="CR1069" s="401"/>
      <c r="CS1069" s="400"/>
      <c r="CT1069" s="401"/>
      <c r="CU1069" s="400"/>
      <c r="CV1069" s="401"/>
      <c r="CW1069" s="400"/>
      <c r="CX1069" s="401"/>
      <c r="CY1069" s="400"/>
      <c r="CZ1069" s="401"/>
      <c r="DA1069" s="400"/>
      <c r="DB1069" s="401"/>
      <c r="DC1069" s="400"/>
      <c r="DD1069" s="401"/>
      <c r="DE1069" s="400"/>
      <c r="DF1069" s="401"/>
      <c r="DG1069" s="400"/>
      <c r="DH1069" s="401"/>
      <c r="DI1069" s="400"/>
      <c r="DJ1069" s="401"/>
      <c r="DK1069" s="400"/>
      <c r="DL1069" s="401"/>
      <c r="DM1069" s="400"/>
      <c r="DN1069" s="401"/>
      <c r="DO1069" s="400"/>
      <c r="DP1069" s="401"/>
      <c r="DQ1069" s="400"/>
      <c r="DR1069" s="401"/>
      <c r="DS1069" s="400"/>
      <c r="DT1069" s="401"/>
      <c r="DU1069" s="400"/>
      <c r="DV1069" s="401"/>
      <c r="DW1069" s="400"/>
      <c r="DX1069" s="401"/>
      <c r="DY1069" s="400"/>
      <c r="DZ1069" s="401"/>
      <c r="EA1069" s="400"/>
      <c r="EB1069" s="401"/>
      <c r="EC1069" s="400"/>
      <c r="ED1069" s="401"/>
      <c r="EE1069" s="400"/>
      <c r="EF1069" s="401"/>
      <c r="EG1069" s="400"/>
      <c r="EH1069" s="401"/>
      <c r="EI1069" s="400"/>
      <c r="EJ1069" s="447"/>
      <c r="EK1069" s="511"/>
      <c r="EL1069" s="514"/>
      <c r="EM1069" s="448"/>
      <c r="EN1069" s="344"/>
      <c r="EO1069" s="345"/>
      <c r="EP1069" s="171">
        <f t="shared" si="1175"/>
        <v>0</v>
      </c>
      <c r="EQ1069" s="171">
        <f t="shared" si="1176"/>
        <v>0</v>
      </c>
      <c r="ER1069" s="171">
        <f t="shared" si="1177"/>
        <v>0</v>
      </c>
      <c r="ES1069" s="171">
        <f t="shared" si="1178"/>
        <v>0</v>
      </c>
      <c r="ET1069" s="171">
        <f t="shared" si="1179"/>
        <v>0</v>
      </c>
      <c r="EU1069" s="171">
        <f t="shared" si="1180"/>
        <v>0</v>
      </c>
      <c r="EV1069" s="172">
        <f t="shared" si="1181"/>
        <v>0</v>
      </c>
      <c r="EW1069" s="127"/>
      <c r="EX1069" s="248">
        <f t="shared" si="1213"/>
        <v>0</v>
      </c>
      <c r="EY1069" s="174">
        <f>(L1069*regular)+(M1069*Cadeirantee)</f>
        <v>0</v>
      </c>
      <c r="EZ1069" s="249">
        <f>SUMIF(FG1069:GJ1069,"&gt;0")</f>
        <v>0</v>
      </c>
      <c r="FA1069" s="249">
        <f>SUMIF(FG1069:GJ1069,"&lt;0")+SUMIF(GN1069:HP1069,"&lt;0")</f>
        <v>0</v>
      </c>
      <c r="FB1069" s="174">
        <v>0</v>
      </c>
      <c r="FC1069" s="126">
        <f>N1069*km*'VALORES TABELA'!$B$13</f>
        <v>0</v>
      </c>
      <c r="FD1069" s="250">
        <f t="shared" si="1214"/>
        <v>0</v>
      </c>
      <c r="FE1069" s="105"/>
      <c r="FF1069" s="118"/>
      <c r="FG1069" s="118"/>
      <c r="FH1069" s="118"/>
      <c r="FI1069" s="118"/>
      <c r="FJ1069" s="118"/>
      <c r="FK1069" s="118"/>
      <c r="FL1069" s="118"/>
      <c r="FM1069" s="118"/>
      <c r="FN1069" s="118"/>
      <c r="FO1069" s="118"/>
      <c r="FP1069" s="118"/>
      <c r="FQ1069" s="118"/>
      <c r="FR1069" s="118"/>
      <c r="FS1069" s="118"/>
      <c r="FT1069" s="118"/>
      <c r="FU1069" s="118"/>
      <c r="FV1069" s="118"/>
      <c r="FW1069" s="118"/>
      <c r="FX1069" s="118"/>
      <c r="FY1069" s="118"/>
      <c r="FZ1069" s="118"/>
      <c r="GA1069" s="118"/>
      <c r="GB1069" s="118"/>
      <c r="GC1069" s="118"/>
      <c r="GD1069" s="118"/>
      <c r="GE1069" s="118"/>
      <c r="GF1069" s="118"/>
      <c r="GG1069" s="118"/>
      <c r="GH1069" s="118"/>
      <c r="GI1069" s="118"/>
      <c r="GJ1069" s="118"/>
      <c r="GK1069" s="252"/>
      <c r="GL1069" s="103">
        <f t="shared" si="1182"/>
        <v>0</v>
      </c>
      <c r="GM1069" s="124"/>
      <c r="GN1069" s="104"/>
      <c r="GO1069" s="104"/>
      <c r="GP1069" s="104"/>
      <c r="GQ1069" s="104"/>
      <c r="GR1069" s="104"/>
      <c r="GS1069" s="104"/>
      <c r="GT1069" s="104"/>
      <c r="GU1069" s="104"/>
      <c r="GV1069" s="104"/>
      <c r="GW1069" s="104"/>
      <c r="GX1069" s="104"/>
      <c r="GY1069" s="104"/>
      <c r="GZ1069" s="104"/>
      <c r="HA1069" s="104"/>
      <c r="HB1069" s="104"/>
      <c r="HC1069" s="104"/>
      <c r="HD1069" s="104"/>
      <c r="HE1069" s="104"/>
      <c r="HF1069" s="104"/>
      <c r="HG1069" s="104"/>
      <c r="HH1069" s="104"/>
      <c r="HI1069" s="104"/>
      <c r="HJ1069" s="104"/>
      <c r="HK1069" s="104"/>
      <c r="HL1069" s="104"/>
      <c r="HM1069" s="104"/>
      <c r="HN1069" s="104"/>
      <c r="HO1069" s="104"/>
      <c r="HP1069" s="104"/>
      <c r="HQ1069" s="64"/>
      <c r="HR1069" s="65"/>
      <c r="HS1069" s="65"/>
      <c r="HT1069" s="65"/>
      <c r="HU1069" s="65"/>
      <c r="HV1069" s="65"/>
      <c r="HW1069" s="105"/>
      <c r="HX1069" s="65"/>
      <c r="HY1069" s="280">
        <f t="shared" si="1215"/>
        <v>0</v>
      </c>
      <c r="HZ1069" s="280">
        <f t="shared" si="1216"/>
        <v>0</v>
      </c>
      <c r="IA1069" s="280">
        <f t="shared" si="1217"/>
        <v>0</v>
      </c>
      <c r="IB1069" s="65"/>
      <c r="IC1069" s="65"/>
    </row>
    <row r="1070" spans="1:237" s="106" customFormat="1" ht="22.5" customHeight="1" thickBot="1" x14ac:dyDescent="0.3">
      <c r="A1070" s="377" t="s">
        <v>4132</v>
      </c>
      <c r="B1070" s="378" t="s">
        <v>4133</v>
      </c>
      <c r="C1070" s="379" t="s">
        <v>3229</v>
      </c>
      <c r="D1070" s="380" t="s">
        <v>4134</v>
      </c>
      <c r="E1070" s="380" t="s">
        <v>4135</v>
      </c>
      <c r="F1070" s="381" t="s">
        <v>3222</v>
      </c>
      <c r="G1070" s="381" t="s">
        <v>3223</v>
      </c>
      <c r="H1070" s="382" t="s">
        <v>265</v>
      </c>
      <c r="I1070" s="383" t="s">
        <v>4136</v>
      </c>
      <c r="J1070" s="421" t="s">
        <v>3227</v>
      </c>
      <c r="K1070" s="424" t="s">
        <v>60</v>
      </c>
      <c r="L1070" s="329">
        <f>CONTINUA!BV1070</f>
        <v>0</v>
      </c>
      <c r="M1070" s="329">
        <f>CONTINUA!BW1070</f>
        <v>0</v>
      </c>
      <c r="N1070" s="657"/>
      <c r="O1070" s="658" t="s">
        <v>4264</v>
      </c>
      <c r="P1070" s="659" t="s">
        <v>4259</v>
      </c>
      <c r="Q1070" s="400"/>
      <c r="R1070" s="401"/>
      <c r="S1070" s="400"/>
      <c r="T1070" s="401"/>
      <c r="U1070" s="400"/>
      <c r="V1070" s="401"/>
      <c r="W1070" s="400"/>
      <c r="X1070" s="401"/>
      <c r="Y1070" s="400"/>
      <c r="Z1070" s="401"/>
      <c r="AA1070" s="400"/>
      <c r="AB1070" s="401"/>
      <c r="AC1070" s="400"/>
      <c r="AD1070" s="401"/>
      <c r="AE1070" s="400"/>
      <c r="AF1070" s="401"/>
      <c r="AG1070" s="400"/>
      <c r="AH1070" s="401"/>
      <c r="AI1070" s="400"/>
      <c r="AJ1070" s="401"/>
      <c r="AK1070" s="400"/>
      <c r="AL1070" s="401"/>
      <c r="AM1070" s="400"/>
      <c r="AN1070" s="401"/>
      <c r="AO1070" s="400"/>
      <c r="AP1070" s="401"/>
      <c r="AQ1070" s="400"/>
      <c r="AR1070" s="401"/>
      <c r="AS1070" s="400"/>
      <c r="AT1070" s="401"/>
      <c r="AU1070" s="400"/>
      <c r="AV1070" s="401"/>
      <c r="AW1070" s="400"/>
      <c r="AX1070" s="401"/>
      <c r="AY1070" s="400"/>
      <c r="AZ1070" s="401"/>
      <c r="BA1070" s="400"/>
      <c r="BB1070" s="401"/>
      <c r="BC1070" s="400"/>
      <c r="BD1070" s="401"/>
      <c r="BE1070" s="400"/>
      <c r="BF1070" s="401"/>
      <c r="BG1070" s="400"/>
      <c r="BH1070" s="401"/>
      <c r="BI1070" s="400"/>
      <c r="BJ1070" s="401"/>
      <c r="BK1070" s="400"/>
      <c r="BL1070" s="401"/>
      <c r="BM1070" s="400"/>
      <c r="BN1070" s="401"/>
      <c r="BO1070" s="400"/>
      <c r="BP1070" s="401"/>
      <c r="BQ1070" s="400"/>
      <c r="BR1070" s="401"/>
      <c r="BS1070" s="400"/>
      <c r="BT1070" s="401"/>
      <c r="BU1070" s="400"/>
      <c r="BV1070" s="401"/>
      <c r="BW1070" s="400"/>
      <c r="BX1070" s="401"/>
      <c r="BY1070" s="400"/>
      <c r="BZ1070" s="401"/>
      <c r="CA1070" s="400"/>
      <c r="CB1070" s="401"/>
      <c r="CC1070" s="400"/>
      <c r="CD1070" s="401"/>
      <c r="CE1070" s="400"/>
      <c r="CF1070" s="401"/>
      <c r="CG1070" s="400"/>
      <c r="CH1070" s="401"/>
      <c r="CI1070" s="400"/>
      <c r="CJ1070" s="401"/>
      <c r="CK1070" s="400"/>
      <c r="CL1070" s="401"/>
      <c r="CM1070" s="400"/>
      <c r="CN1070" s="401"/>
      <c r="CO1070" s="400"/>
      <c r="CP1070" s="401"/>
      <c r="CQ1070" s="400"/>
      <c r="CR1070" s="401"/>
      <c r="CS1070" s="400"/>
      <c r="CT1070" s="401"/>
      <c r="CU1070" s="400"/>
      <c r="CV1070" s="401"/>
      <c r="CW1070" s="400"/>
      <c r="CX1070" s="401"/>
      <c r="CY1070" s="400"/>
      <c r="CZ1070" s="401"/>
      <c r="DA1070" s="400"/>
      <c r="DB1070" s="401"/>
      <c r="DC1070" s="400"/>
      <c r="DD1070" s="401"/>
      <c r="DE1070" s="400"/>
      <c r="DF1070" s="401"/>
      <c r="DG1070" s="400"/>
      <c r="DH1070" s="401"/>
      <c r="DI1070" s="400"/>
      <c r="DJ1070" s="401"/>
      <c r="DK1070" s="400"/>
      <c r="DL1070" s="401"/>
      <c r="DM1070" s="400"/>
      <c r="DN1070" s="401"/>
      <c r="DO1070" s="400"/>
      <c r="DP1070" s="401"/>
      <c r="DQ1070" s="400"/>
      <c r="DR1070" s="401"/>
      <c r="DS1070" s="400"/>
      <c r="DT1070" s="401"/>
      <c r="DU1070" s="400"/>
      <c r="DV1070" s="401"/>
      <c r="DW1070" s="400"/>
      <c r="DX1070" s="401"/>
      <c r="DY1070" s="400"/>
      <c r="DZ1070" s="401"/>
      <c r="EA1070" s="400"/>
      <c r="EB1070" s="401"/>
      <c r="EC1070" s="400"/>
      <c r="ED1070" s="401"/>
      <c r="EE1070" s="400"/>
      <c r="EF1070" s="401"/>
      <c r="EG1070" s="400"/>
      <c r="EH1070" s="401"/>
      <c r="EI1070" s="400"/>
      <c r="EJ1070" s="447"/>
      <c r="EK1070" s="512"/>
      <c r="EL1070" s="515"/>
      <c r="EM1070" s="450"/>
      <c r="EN1070" s="348"/>
      <c r="EO1070" s="348"/>
      <c r="EP1070" s="179">
        <f t="shared" si="1175"/>
        <v>0</v>
      </c>
      <c r="EQ1070" s="179">
        <f t="shared" si="1176"/>
        <v>0</v>
      </c>
      <c r="ER1070" s="179">
        <f t="shared" si="1177"/>
        <v>0</v>
      </c>
      <c r="ES1070" s="179">
        <f t="shared" si="1178"/>
        <v>0</v>
      </c>
      <c r="ET1070" s="179">
        <f t="shared" si="1179"/>
        <v>0</v>
      </c>
      <c r="EU1070" s="179">
        <f t="shared" si="1180"/>
        <v>0</v>
      </c>
      <c r="EV1070" s="172">
        <f t="shared" si="1181"/>
        <v>0</v>
      </c>
      <c r="EW1070" s="253"/>
      <c r="EX1070" s="254">
        <v>0</v>
      </c>
      <c r="EY1070" s="180">
        <v>0</v>
      </c>
      <c r="EZ1070" s="255">
        <v>0</v>
      </c>
      <c r="FA1070" s="255">
        <v>0</v>
      </c>
      <c r="FB1070" s="180">
        <f>SUM(FF1070:GI1070)/2</f>
        <v>0</v>
      </c>
      <c r="FC1070" s="256">
        <f>N1070*km*'VALORES TABELA'!$B$13</f>
        <v>0</v>
      </c>
      <c r="FD1070" s="250">
        <f t="shared" si="1214"/>
        <v>0</v>
      </c>
      <c r="FE1070" s="257"/>
      <c r="FF1070" s="181">
        <f>((Q1070+S1070)*Percapita)+((R1070+T1070)*Cadeirante)</f>
        <v>0</v>
      </c>
      <c r="FG1070" s="181">
        <f>((U1070+W1070)*Percapita/30*FG$4)+((V1070+X1070)*Cadeirante/30*FG$4)</f>
        <v>0</v>
      </c>
      <c r="FH1070" s="181">
        <f>((Y1070+AA1070)*Percapita/30*FH$4)+((Z1070+AB1070)*Cadeirante/30*FH$4)</f>
        <v>0</v>
      </c>
      <c r="FI1070" s="181">
        <f>((AC1070+AE1070)*Percapita/30*FI$4)+((AD1070+AF1070)*Cadeirante/30*FI$4)</f>
        <v>0</v>
      </c>
      <c r="FJ1070" s="181">
        <f>((AG1070+AI1070)*Percapita/30*FJ$4)+((AH1070+AJ1070)*Cadeirante/30*FJ$4)</f>
        <v>0</v>
      </c>
      <c r="FK1070" s="181">
        <f>((AK1070+AM1070)*Percapita/30*FK$4)+((AL1070+AN1070)*Cadeirante/30*FK$4)</f>
        <v>0</v>
      </c>
      <c r="FL1070" s="181">
        <f>((AO1070+AQ1070)*Percapita/30*FL$4)+((AP1070+AR1070)*Cadeirante/30*FL$4)</f>
        <v>0</v>
      </c>
      <c r="FM1070" s="181">
        <f>((AS1070+AU1070)*Percapita/30*FM$4)+((AT1070+AV1070)*Cadeirante/30*FM$4)</f>
        <v>0</v>
      </c>
      <c r="FN1070" s="181">
        <f>((AW1070+AY1070)*Percapita/30*FN$4)+((AX1070+AZ1070)*Cadeirante/30*FN$4)</f>
        <v>0</v>
      </c>
      <c r="FO1070" s="181">
        <f>((BA1070+BC1070)*Percapita/30*FO$4)+((BB1070+BD1070)*Cadeirante/30*FO$4)</f>
        <v>0</v>
      </c>
      <c r="FP1070" s="181">
        <f>((BE1070+BG1070)*Percapita/30*FP$4)+((BF1070+BH1070)*Cadeirante/30*FP$4)</f>
        <v>0</v>
      </c>
      <c r="FQ1070" s="181">
        <f>((BI1070+BK1070)*Percapita/30*FQ$4)+((BJ1070+BL1070)*Cadeirante/30*FQ$4)</f>
        <v>0</v>
      </c>
      <c r="FR1070" s="181">
        <f>((BM1070+BO1070)*Percapita/30*FR$4)+((BN1070+BP1070)*Cadeirante/30*FR$4)</f>
        <v>0</v>
      </c>
      <c r="FS1070" s="181">
        <f>((BQ1070+BS1070)*Percapita/30*FS$4)+((BR1070+BT1070)*Cadeirante/30*FS$4)</f>
        <v>0</v>
      </c>
      <c r="FT1070" s="181">
        <f>((BU1070+BW1070)*Percapita/30*FT$4)+((BV1070+BX1070)*Cadeirante/30*FT$4)</f>
        <v>0</v>
      </c>
      <c r="FU1070" s="181">
        <f>((BY1070+CA1070)*Percapita/30*FU$4)+((BZ1070+CB1070)*Cadeirante/30*FU$4)</f>
        <v>0</v>
      </c>
      <c r="FV1070" s="181">
        <f>((CC1070+CE1070)*Percapita/30*FV$4)+((CD1070+CF1070)*Cadeirante/30*FV$4)</f>
        <v>0</v>
      </c>
      <c r="FW1070" s="181">
        <f>((CG1070+CI1070)*Percapita/30*FW$4)+((CI1070+CK1070)*Cadeirante/30*FW$4)</f>
        <v>0</v>
      </c>
      <c r="FX1070" s="181">
        <f>((CK1070+CM1070)*Percapita/30*FX$4)+((CL1070+CN1070)*Cadeirante/30*FX$4)</f>
        <v>0</v>
      </c>
      <c r="FY1070" s="181">
        <f>((CO1070+CQ1070)*Percapita/30*FY$4)+((CP1070+CR1070)*Cadeirante/30*FY$4)</f>
        <v>0</v>
      </c>
      <c r="FZ1070" s="181">
        <f>((CS1070+CU1070)*Percapita/30*FZ$4)+((CT1070+CV1070)*Cadeirante/30*FZ$4)</f>
        <v>0</v>
      </c>
      <c r="GA1070" s="181">
        <f>((CW1070+CY1070)*Percapita/30*GA$4)+((CX1070+CZ1070)*Cadeirante/30*GA$4)</f>
        <v>0</v>
      </c>
      <c r="GB1070" s="181">
        <f>((DA1070+DC1070)*Percapita/30*GB$4)+((DB1070+DD1070)*Cadeirante/30*GB$4)</f>
        <v>0</v>
      </c>
      <c r="GC1070" s="181">
        <f>((DE1070+DG1070)*Percapita/30*GC$4)+((DF1070+DH1070)*Cadeirante/30*GC$4)</f>
        <v>0</v>
      </c>
      <c r="GD1070" s="181">
        <f>((DI1070+DK1070)*Percapita/30*GD$4)+((DJ1070+DL1070)*Cadeirante/30*GD$4)</f>
        <v>0</v>
      </c>
      <c r="GE1070" s="181">
        <f>((DM1070+DO1070)*Percapita/30*GE$4)+((DN1070+DP1070)*Cadeirante/30*GE$4)</f>
        <v>0</v>
      </c>
      <c r="GF1070" s="181">
        <f>((DQ1070+DS1070)*Percapita/30*GF$4)+((DR1070+DT1070)*Cadeirante/30*GF$4)</f>
        <v>0</v>
      </c>
      <c r="GG1070" s="181">
        <f>((DU1070+DW1070)*Percapita/30*GG$4)+((DV1070+DX1070)*Cadeirante/30*GG$4)</f>
        <v>0</v>
      </c>
      <c r="GH1070" s="181">
        <f>((DY1070+EA1070)*Percapita/30*GH$4)+((DZ1070+EB1070)*Cadeirante/30*GH$4)</f>
        <v>0</v>
      </c>
      <c r="GI1070" s="181">
        <f>((EC1070+EE1070)*Percapita/30*GI$4)+((ED1070+EF1070)*Cadeirante/30*GI$4)</f>
        <v>0</v>
      </c>
      <c r="GJ1070" s="181">
        <f>((EG1070+EI1070)*Percapita)+((EH1070+EJ1070)*Cadeirante)</f>
        <v>0</v>
      </c>
      <c r="GK1070" s="258"/>
      <c r="GL1070" s="103">
        <f t="shared" si="1182"/>
        <v>0</v>
      </c>
      <c r="GM1070" s="124"/>
      <c r="GN1070" s="182"/>
      <c r="GO1070" s="182"/>
      <c r="GP1070" s="182"/>
      <c r="GQ1070" s="182"/>
      <c r="GR1070" s="182"/>
      <c r="GS1070" s="182"/>
      <c r="GT1070" s="182"/>
      <c r="GU1070" s="182"/>
      <c r="GV1070" s="182"/>
      <c r="GW1070" s="182"/>
      <c r="GX1070" s="182"/>
      <c r="GY1070" s="182"/>
      <c r="GZ1070" s="182"/>
      <c r="HA1070" s="182"/>
      <c r="HB1070" s="182"/>
      <c r="HC1070" s="182"/>
      <c r="HD1070" s="182"/>
      <c r="HE1070" s="182"/>
      <c r="HF1070" s="182"/>
      <c r="HG1070" s="182"/>
      <c r="HH1070" s="182"/>
      <c r="HI1070" s="182"/>
      <c r="HJ1070" s="182"/>
      <c r="HK1070" s="182"/>
      <c r="HL1070" s="182"/>
      <c r="HM1070" s="182"/>
      <c r="HN1070" s="182"/>
      <c r="HO1070" s="182"/>
      <c r="HP1070" s="259"/>
      <c r="HQ1070" s="64"/>
      <c r="HW1070" s="257"/>
      <c r="HY1070" s="280">
        <f t="shared" si="1215"/>
        <v>0</v>
      </c>
      <c r="HZ1070" s="280">
        <f t="shared" si="1216"/>
        <v>0</v>
      </c>
      <c r="IA1070" s="280">
        <f t="shared" si="1217"/>
        <v>0</v>
      </c>
    </row>
    <row r="1071" spans="1:237" s="106" customFormat="1" ht="22.5" customHeight="1" x14ac:dyDescent="0.25">
      <c r="A1071" t="s">
        <v>4137</v>
      </c>
      <c r="B1071" s="522" t="s">
        <v>4138</v>
      </c>
      <c r="C1071" s="523">
        <v>2</v>
      </c>
      <c r="D1071" s="524" t="s">
        <v>4109</v>
      </c>
      <c r="E1071" s="524" t="s">
        <v>4139</v>
      </c>
      <c r="F1071" s="525" t="s">
        <v>3222</v>
      </c>
      <c r="G1071" s="525" t="s">
        <v>3223</v>
      </c>
      <c r="H1071" s="350" t="s">
        <v>265</v>
      </c>
      <c r="I1071" s="351" t="s">
        <v>4140</v>
      </c>
      <c r="J1071" s="409" t="s">
        <v>3337</v>
      </c>
      <c r="K1071" s="410" t="s">
        <v>3228</v>
      </c>
      <c r="L1071" s="329">
        <f>CONTINUA!BV1071</f>
        <v>0</v>
      </c>
      <c r="M1071" s="329">
        <f>CONTINUA!BW1071</f>
        <v>0</v>
      </c>
      <c r="N1071" s="657"/>
      <c r="O1071" s="658" t="s">
        <v>4258</v>
      </c>
      <c r="P1071" s="659" t="s">
        <v>4259</v>
      </c>
      <c r="Q1071" s="400">
        <v>3</v>
      </c>
      <c r="R1071" s="401">
        <v>1</v>
      </c>
      <c r="S1071" s="400"/>
      <c r="T1071" s="401"/>
      <c r="U1071" s="400"/>
      <c r="V1071" s="401"/>
      <c r="W1071" s="400"/>
      <c r="X1071" s="401"/>
      <c r="Y1071" s="400"/>
      <c r="Z1071" s="401"/>
      <c r="AA1071" s="400"/>
      <c r="AB1071" s="401"/>
      <c r="AC1071" s="400"/>
      <c r="AD1071" s="401"/>
      <c r="AE1071" s="400"/>
      <c r="AF1071" s="401"/>
      <c r="AG1071" s="400"/>
      <c r="AH1071" s="401"/>
      <c r="AI1071" s="400"/>
      <c r="AJ1071" s="401"/>
      <c r="AK1071" s="400"/>
      <c r="AL1071" s="401"/>
      <c r="AM1071" s="400"/>
      <c r="AN1071" s="401"/>
      <c r="AO1071" s="400"/>
      <c r="AP1071" s="401"/>
      <c r="AQ1071" s="400"/>
      <c r="AR1071" s="401"/>
      <c r="AS1071" s="400"/>
      <c r="AT1071" s="401"/>
      <c r="AU1071" s="400"/>
      <c r="AV1071" s="401"/>
      <c r="AW1071" s="400"/>
      <c r="AX1071" s="401"/>
      <c r="AY1071" s="400"/>
      <c r="AZ1071" s="401"/>
      <c r="BA1071" s="400"/>
      <c r="BB1071" s="401"/>
      <c r="BC1071" s="400"/>
      <c r="BD1071" s="401"/>
      <c r="BE1071" s="400"/>
      <c r="BF1071" s="401"/>
      <c r="BG1071" s="400"/>
      <c r="BH1071" s="401"/>
      <c r="BI1071" s="400"/>
      <c r="BJ1071" s="401"/>
      <c r="BK1071" s="400"/>
      <c r="BL1071" s="401"/>
      <c r="BM1071" s="400"/>
      <c r="BN1071" s="401"/>
      <c r="BO1071" s="400"/>
      <c r="BP1071" s="401"/>
      <c r="BQ1071" s="400"/>
      <c r="BR1071" s="401"/>
      <c r="BS1071" s="400"/>
      <c r="BT1071" s="401"/>
      <c r="BU1071" s="400"/>
      <c r="BV1071" s="401"/>
      <c r="BW1071" s="400"/>
      <c r="BX1071" s="401"/>
      <c r="BY1071" s="400"/>
      <c r="BZ1071" s="401"/>
      <c r="CA1071" s="400"/>
      <c r="CB1071" s="401"/>
      <c r="CC1071" s="400"/>
      <c r="CD1071" s="401"/>
      <c r="CE1071" s="400"/>
      <c r="CF1071" s="401"/>
      <c r="CG1071" s="400"/>
      <c r="CH1071" s="401"/>
      <c r="CI1071" s="400"/>
      <c r="CJ1071" s="401"/>
      <c r="CK1071" s="400"/>
      <c r="CL1071" s="401"/>
      <c r="CM1071" s="400"/>
      <c r="CN1071" s="401"/>
      <c r="CO1071" s="400"/>
      <c r="CP1071" s="401"/>
      <c r="CQ1071" s="400"/>
      <c r="CR1071" s="401"/>
      <c r="CS1071" s="400"/>
      <c r="CT1071" s="401"/>
      <c r="CU1071" s="400"/>
      <c r="CV1071" s="401"/>
      <c r="CW1071" s="400"/>
      <c r="CX1071" s="401"/>
      <c r="CY1071" s="400"/>
      <c r="CZ1071" s="401"/>
      <c r="DA1071" s="400"/>
      <c r="DB1071" s="401"/>
      <c r="DC1071" s="400"/>
      <c r="DD1071" s="401"/>
      <c r="DE1071" s="400"/>
      <c r="DF1071" s="401"/>
      <c r="DG1071" s="400"/>
      <c r="DH1071" s="401"/>
      <c r="DI1071" s="400"/>
      <c r="DJ1071" s="401"/>
      <c r="DK1071" s="400"/>
      <c r="DL1071" s="401"/>
      <c r="DM1071" s="400"/>
      <c r="DN1071" s="401"/>
      <c r="DO1071" s="400"/>
      <c r="DP1071" s="401"/>
      <c r="DQ1071" s="400"/>
      <c r="DR1071" s="401"/>
      <c r="DS1071" s="400"/>
      <c r="DT1071" s="401"/>
      <c r="DU1071" s="400"/>
      <c r="DV1071" s="401"/>
      <c r="DW1071" s="400"/>
      <c r="DX1071" s="401"/>
      <c r="DY1071" s="400"/>
      <c r="DZ1071" s="401"/>
      <c r="EA1071" s="400"/>
      <c r="EB1071" s="401"/>
      <c r="EC1071" s="400"/>
      <c r="ED1071" s="401"/>
      <c r="EE1071" s="400"/>
      <c r="EF1071" s="401"/>
      <c r="EG1071" s="400"/>
      <c r="EH1071" s="401"/>
      <c r="EI1071" s="400"/>
      <c r="EJ1071" s="447"/>
      <c r="EK1071" s="510"/>
      <c r="EL1071" s="513"/>
      <c r="EM1071" s="520"/>
      <c r="EN1071" s="520"/>
      <c r="EO1071" s="520"/>
      <c r="EP1071" s="171">
        <f t="shared" si="1175"/>
        <v>3</v>
      </c>
      <c r="EQ1071" s="171">
        <f t="shared" si="1176"/>
        <v>0</v>
      </c>
      <c r="ER1071" s="171">
        <f t="shared" si="1177"/>
        <v>0</v>
      </c>
      <c r="ES1071" s="171">
        <f t="shared" si="1178"/>
        <v>1</v>
      </c>
      <c r="ET1071" s="171">
        <f t="shared" si="1179"/>
        <v>0</v>
      </c>
      <c r="EU1071" s="171">
        <f t="shared" si="1180"/>
        <v>0</v>
      </c>
      <c r="EV1071" s="172">
        <f t="shared" si="1181"/>
        <v>4</v>
      </c>
      <c r="EW1071" s="367">
        <f>IF(C1071=4,IF(MAX(Q1071:EJ1073)&gt;0,(Especiall/30*(IF(($G1071-$F1071)=($G$5-$F$5),30,IF(DAY($G1071)=31,($G1071-$F1071),($G1071-$F1071)+1)))),0),0)</f>
        <v>0</v>
      </c>
      <c r="EX1071" s="248">
        <f t="shared" ref="EX1071:EX1074" si="1218">FF1071</f>
        <v>16085.08</v>
      </c>
      <c r="EY1071" s="174">
        <f>(L1071*regular)+(M1071*Cadeirantee)</f>
        <v>0</v>
      </c>
      <c r="EZ1071" s="249">
        <f>SUMIF(FG1071:GJ1071,"&gt;0")</f>
        <v>0</v>
      </c>
      <c r="FA1071" s="249">
        <f>SUMIF(FG1071:GJ1071,"&lt;0")+SUMIF(GN1071:HP1071,"&lt;0")</f>
        <v>0</v>
      </c>
      <c r="FB1071" s="174">
        <v>0</v>
      </c>
      <c r="FC1071" s="175">
        <f>N1071*km*'VALORES TABELA'!$B$13</f>
        <v>0</v>
      </c>
      <c r="FD1071" s="250">
        <f>GL1071</f>
        <v>0</v>
      </c>
      <c r="FE1071" s="176">
        <f>(EW1071+EW1072+EW1073+EW1074+EX1071+EX1072+EX1073+EX1074+EY1071+EY1072+EY1073+EY1074+EY1075+EZ1071+EZ1072+EZ1073+EZ1074+FA1071+FA1072+FA1073+FA1074+FC1071+FC1072+FC1073+FC1074+HY1071-HZ1071-IA1071+FD1071+FD1072+FD1073+FD1074+FB1075)</f>
        <v>16114</v>
      </c>
      <c r="FF1071" s="177">
        <f>IF(C1071=4,SUM(Q1071+Q1072+Q1073+S1071+S1072+S1073)*Percapita/30*FF$4+(R1071+R1072+R1073+T1071+T1072+T1073)*Cadeirante/30*FF$4,IF(C1071=3,IF(Q1074+S1074=10,Fixo/30*FF$4+(Q1071+Q1072+Q1073+S1071+S1072+S1073)*Percapita/30*FF$4+(R1074+T1074)*Cadeirante/30*FF$4,IF(Q1074+S1074&lt;=9,(Q1074+S1074)*Crechee/30*FF$4)+(R1074+T1074)*Cadeirante/30*FF$4+(Q1071+Q1072+Q1073+S1071+S1072+S1073)*Percapita/30*FF$4)+IF(Q1074+S1074&gt;=11,Fixo/30*FF$4+(Q1074+S1074-10)*Crechee/30*FF$4,0),IF(C1071=2,IF(R1071+R1072+R1073+R1074+T1071+T1072+T1073+T1074=1,Cadeirante/30*FF$4,IF(R1071+R1072+R1073+R1074+T1071+T1072+T1073+T1074=2,Fixo/30*FF$4,IF(R1071+R1072+R1073+R1074+T1071+T1072+T1073+T1074&gt;2,Fixo/30*FF$4+(R1071+R1072+R1073+R1074+T1071+T1072+T1073+T1074-2)*Cadeirante/30*FF$4)))+(Q1071+Q1072+Q1073+S1071+S1072+S1073)*Percapita/30*FF$4+(Q1074+S1074)*Crechee/30*FF$4,IF(C1071=1,IF(Q1071+Q1072+Q1073+R1071+R1072+R1073+S1071+S1072+S1073+T1071+T1072+T1073&lt;=15,(Q1071+Q1072+Q1073+S1071+S1072+S1073)*Percapita/30*FF$4,IF(Q1071+Q1072+Q1073+R1071+R1072+R1073+S1071+S1072+S1073+T1071+T1072+T1073&gt;=16,Fixo/30*FF$4+(Q1071+Q1072+Q1073+R1071+R1072+R1073+S1071+S1072+S1073+T1071+T1072-16)*Percapita/30*FF$4))))))</f>
        <v>16085.08</v>
      </c>
      <c r="FG1071" s="177">
        <f>IF(C1071=4,SUM(U1071+U1072+U1073+W1071+W1072+W1073)*Percapita/30*FG$4+(V1071+V1072+V1073+X1071+X1072+X1073)*Cadeirante/30*FG$4,IF(C1071=3,IF(U1074+W1074=10,Fixo/30*FG$4+(U1071+U1072+U1073+W1071+W1072+W1073)*Percapita/30*FG$4+(V1074+X1074)*Cadeirante/30*FG$4,IF(U1074+W1074&lt;=9,(U1074+W1074)*Crechee/30*FG$4)+(V1074+X1074)*Cadeirante/30*FG$4+(U1071+U1072+U1073+W1071+W1072+W1073)*Percapita/30*FG$4)+IF(U1074+W1074&gt;=11,Fixo/30*FG$4+(U1074+W1074-10)*Crechee/30*FG$4,0),IF(C1071=2,IF(V1071+V1072+V1073+V1074+X1071+X1072+X1073+X1074=1,Cadeirante/30*FG$4,IF(V1071+V1072+V1073+V1074+X1071+X1072+X1073+X1074=2,Fixo/30*FG$4,IF(V1071+V1072+V1073+V1074+X1071+X1072+X1073+X1074&gt;2,Fixo/30*FG$4+(V1071+V1072+V1073+V1074+X1071+X1072+X1073+X1074-2)*Cadeirante/30*FG$4)))+(U1071+U1072+U1073+W1071+W1072+W1073)*Percapita/30*FG$4+(U1074+W1074)*Crechee/30*FG$4,IF(C1071=1,IF(U1071+U1072+U1073+V1071+V1072+V1073+W1071+W1072+W1073+X1071+X1072+X1073&lt;=15,(U1071+U1072+U1073+W1071+W1072+W1073)*Percapita/30*FG$4,IF(U1071+U1072+U1073+V1071+V1072+V1073+W1071+W1072+W1073+X1071+X1072+X1073&gt;=16,Fixo/30*FG$4+(U1071+U1072+U1073+V1071+V1072+V1073+W1071+W1072+W1073+X1071+X1072-16)*Percapita/30*FG$4))))))</f>
        <v>0</v>
      </c>
      <c r="FH1071" s="177">
        <f>IF(C1071=4,SUM(Y1071+Y1072+Y1073+AA1071+AA1072+AA1073)*Percapita/30*FH$4+(Z1071+Z1072+Z1073+AB1071+AB1072+AB1073)*Cadeirante/30*FH$4,IF(C1071=3,IF(Y1074+AA1074=10,Fixo/30*FH$4+(Y1071+Y1072+Y1073+AA1071+AA1072+AA1073)*Percapita/30*FH$4+(Z1074+AB1074)*Cadeirante/30*FH$4,IF(Y1074+AA1074&lt;=9,(Y1074+AA1074)*Crechee/30*FH$4)+(Z1074+AB1074)*Cadeirante/30*FH$4+(Y1071+Y1072+Y1073+AA1071+AA1072+AA1073)*Percapita/30*FH$4)+IF(Y1074+AA1074&gt;=11,Fixo/30*FH$4+(Y1074+AA1074-10)*Crechee/30*FH$4,0),IF(C1071=2,IF(Z1071+Z1072+Z1073+Z1074+AB1071+AB1072+AB1073+AB1074=1,Cadeirante/30*FH$4,IF(Z1071+Z1072+Z1073+Z1074+AB1071+AB1072+AB1073+AB1074=2,Fixo/30*FH$4,IF(Z1071+Z1072+Z1073+Z1074+AB1071+AB1072+AB1073+AB1074&gt;2,Fixo/30*FH$4+(Z1071+Z1072+Z1073+Z1074+AB1071+AB1072+AB1073+AB1074-2)*Cadeirante/30*FH$4)))+(Y1071+Y1072+Y1073+AA1071+AA1072+AA1073)*Percapita/30*FH$4+(Y1074+AA1074)*Crechee/30*FH$4,IF(C1071=1,IF(Y1071+Y1072+Y1073+Z1071+Z1072+Z1073+AA1071+AA1072+AA1073+AB1071+AB1072+AB1073&lt;=15,(Y1071+Y1072+Y1073+AA1071+AA1072+AA1073)*Percapita/30*FH$4,IF(Y1071+Y1072+Y1073+Z1071+Z1072+Z1073+AA1071+AA1072+AA1073+AB1071+AB1072+AB1073&gt;=16,Fixo/30*FH$4+(Y1071+Y1072+Y1073+Z1071+Z1072+Z1073+AA1071+AA1072+AA1073+AB1071+AB1072-16)*Percapita/30*FH$4))))))</f>
        <v>0</v>
      </c>
      <c r="FI1071" s="177">
        <f>IF(C1071=4,SUM(AC1071+AC1072+AC1073+AE1071+AE1072+AE1073)*Percapita/30*FI$4+(AD1071+AD1072+AD1073+AF1071+AF1072+AF1073)*Cadeirante/30*FI$4,IF(C1071=3,IF(AC1074+AE1074=10,Fixo/30*FI$4+(AC1071+AC1072+AC1073+AE1071+AE1072+AE1073)*Percapita/30*FI$4+(AD1074+AF1074)*Cadeirante/30*FI$4,IF(AC1074+AE1074&lt;=9,(AC1074+AE1074)*Crechee/30*FI$4)+(AD1074+AF1074)*Cadeirante/30*FI$4+(AC1071+AC1072+AC1073+AE1071+AE1072+AE1073)*Percapita/30*FI$4)+IF(AC1074+AE1074&gt;=11,Fixo/30*FI$4+(AC1074+AE1074-10)*Crechee/30*FI$4,0),IF(C1071=2,IF(AD1071+AD1072+AD1073+AD1074+AF1071+AF1072+AF1073+AF1074=1,Cadeirante/30*FI$4,IF(AD1071+AD1072+AD1073+AD1074+AF1071+AF1072+AF1073+AF1074=2,Fixo/30*FI$4,IF(AD1071+AD1072+AD1073+AD1074+AF1071+AF1072+AF1073+AF1074&gt;2,Fixo/30*FI$4+(AD1071+AD1072+AD1073+AD1074+AF1071+AF1072+AF1073+AF1074-2)*Cadeirante/30*FI$4)))+(AC1071+AC1072+AC1073+AE1071+AE1072+AE1073)*Percapita/30*FI$4+(AC1074+AE1074)*Crechee/30*FI$4,IF(C1071=1,IF(AC1071+AC1072+AC1073+AD1071+AD1072+AD1073+AE1071+AE1072+AE1073+AF1071+AF1072+AF1073&lt;=15,(AC1071+AC1072+AC1073+AE1071+AE1072+AE1073)*Percapita/30*FI$4,IF(AC1071+AC1072+AC1073+AD1071+AD1072+AD1073+AE1071+AE1072+AE1073+AF1071+AF1072+AF1073&gt;=16,Fixo/30*FI$4+(AC1071+AC1072+AC1073+AD1071+AD1072+AD1073+AE1071+AE1072+AE1073+AF1071+AF1072-16)*Percapita/30*FI$4))))))</f>
        <v>0</v>
      </c>
      <c r="FJ1071" s="177">
        <f>IF(C1071=4,SUM(AG1071+AG1072+AG1073+AI1071+AI1072+AI1073)*Percapita/30*FJ$4+(AH1071+AH1072+AH1073+AJ1071+AJ1072+AJ1073)*Cadeirante/30*FJ$4,IF(C1071=3,IF(AG1074+AI1074=10,Fixo/30*FJ$4+(AG1071+AG1072+AG1073+AI1071+AI1072+AI1073)*Percapita/30*FJ$4+(AH1074+AJ1074)*Cadeirante/30*FJ$4,IF(AG1074+AI1074&lt;=9,(AG1074+AI1074)*Crechee/30*FJ$4)+(AH1074+AJ1074)*Cadeirante/30*FJ$4+(AG1071+AG1072+AG1073+AI1071+AI1072+AI1073)*Percapita/30*FJ$4)+IF(AG1074+AI1074&gt;=11,Fixo/30*FJ$4+(AG1074+AI1074-10)*Crechee/30*FJ$4,0),IF(C1071=2,IF(AH1071+AH1072+AH1073+AH1074+AJ1071+AJ1072+AJ1073+AJ1074=1,Cadeirante/30*FJ$4,IF(AH1071+AH1072+AH1073+AH1074+AJ1071+AJ1072+AJ1073+AJ1074=2,Fixo/30*FJ$4,IF(AH1071+AH1072+AH1073+AH1074+AJ1071+AJ1072+AJ1073+AJ1074&gt;2,Fixo/30*FJ$4+(AH1071+AH1072+AH1073+AH1074+AJ1071+AJ1072+AJ1073+AJ1074-2)*Cadeirante/30*FJ$4)))+(AG1071+AG1072+AG1073+AI1071+AI1072+AI1073)*Percapita/30*FJ$4+(AG1074+AI1074)*Crechee/30*FJ$4,IF(C1071=1,IF(AG1071+AG1072+AG1073+AH1071+AH1072+AH1073+AI1071+AI1072+AI1073+AJ1071+AJ1072+AJ1073&lt;=15,(AG1071+AG1072+AG1073+AI1071+AI1072+AI1073)*Percapita/30*FJ$4,IF(AG1071+AG1072+AG1073+AH1071+AH1072+AH1073+AI1071+AI1072+AI1073+AJ1071+AJ1072+AJ1073&gt;=16,Fixo/30*FJ$4+(AG1071+AG1072+AG1073+AH1071+AH1072+AH1073+AI1071+AI1072+AI1073+AJ1071+AJ1072-16)*Percapita/30*FJ$4))))))</f>
        <v>0</v>
      </c>
      <c r="FK1071" s="177">
        <f>IF(C1071=4,SUM(AK1071+AK1072+AK1073+AM1071+AM1072+AM1073)*Percapita/30*FK$4+(AL1071+AL1072+AL1073+AN1071+AN1072+AN1073)*Cadeirante/30*FK$4,IF(C1071=3,IF(AK1074+AM1074=10,Fixo/30*FK$4+(AK1071+AK1072+AK1073+AM1071+AM1072+AM1073)*Percapita/30*FK$4+(AL1074+AN1074)*Cadeirante/30*FK$4,IF(AK1074+AM1074&lt;=9,(AK1074+AM1074)*Crechee/30*FK$4)+(AL1074+AN1074)*Cadeirante/30*FK$4+(AK1071+AK1072+AK1073+AM1071+AM1072+AM1073)*Percapita/30*FK$4)+IF(AK1074+AM1074&gt;=11,Fixo/30*FK$4+(AK1074+AM1074-10)*Crechee/30*FK$4,0),IF(C1071=2,IF(AL1071+AL1072+AL1073+AL1074+AN1071+AN1072+AN1073+AN1074=1,Cadeirante/30*FK$4,IF(AL1071+AL1072+AL1073+AL1074+AN1071+AN1072+AN1073+AN1074=2,Fixo/30*FK$4,IF(AL1071+AL1072+AL1073+AL1074+AN1071+AN1072+AN1073+AN1074&gt;2,Fixo/30*FK$4+(AL1071+AL1072+AL1073+AL1074+AN1071+AN1072+AN1073+AN1074-2)*Cadeirante/30*FK$4)))+(AK1071+AK1072+AK1073+AM1071+AM1072+AM1073)*Percapita/30*FK$4+(AK1074+AM1074)*Crechee/30*FK$4,IF(C1071=1,IF(AK1071+AK1072+AK1073+AL1071+AL1072+AL1073+AM1071+AM1072+AM1073+AN1071+AN1072+AN1073&lt;=15,(AK1071+AK1072+AK1073+AM1071+AM1072+AM1073)*Percapita/30*FK$4,IF(AK1071+AK1072+AK1073+AL1071+AL1072+AL1073+AM1071+AM1072+AM1073+AN1071+AN1072+AN1073&gt;=16,Fixo/30*FK$4+(AK1071+AK1072+AK1073+AL1071+AL1072+AL1073+AM1071+AM1072+AM1073+AN1071+AN1072-16)*Percapita/30*FK$4))))))</f>
        <v>0</v>
      </c>
      <c r="FL1071" s="177">
        <f>IF(C1071=4,SUM(AO1071+AO1072+AO1073+AQ1071+AQ1072+AQ1073)*Percapita/30*FL$4+(AP1071+AP1072+AP1073+AR1071+AR1072+AR1073)*Cadeirante/30*FL$4,IF(C1071=3,IF(AO1074+AQ1074=10,Fixo/30*FL$4+(AO1071+AO1072+AO1073+AQ1071+AQ1072+AQ1073)*Percapita/30*FL$4+(AP1074+AR1074)*Cadeirante/30*FL$4,IF(AO1074+AQ1074&lt;=9,(AO1074+AQ1074)*Crechee/30*FL$4)+(AP1074+AR1074)*Cadeirante/30*FL$4+(AO1071+AO1072+AO1073+AQ1071+AQ1072+AQ1073)*Percapita/30*FL$4)+IF(AO1074+AQ1074&gt;=11,Fixo/30*FL$4+(AO1074+AQ1074-10)*Crechee/30*FL$4,0),IF(C1071=2,IF(AP1071+AP1072+AP1073+AP1074+AR1071+AR1072+AR1073+AR1074=1,Cadeirante/30*FL$4,IF(AP1071+AP1072+AP1073+AP1074+AR1071+AR1072+AR1073+AR1074=2,Fixo/30*FL$4,IF(AP1071+AP1072+AP1073+AP1074+AR1071+AR1072+AR1073+AR1074&gt;2,Fixo/30*FL$4+(AP1071+AP1072+AP1073+AP1074+AR1071+AR1072+AR1073+AR1074-2)*Cadeirante/30*FL$4)))+(AO1071+AO1072+AO1073+AQ1071+AQ1072+AQ1073)*Percapita/30*FL$4+(AO1074+AQ1074)*Crechee/30*FL$4,IF(C1071=1,IF(AO1071+AO1072+AO1073+AP1071+AP1072+AP1073+AQ1071+AQ1072+AQ1073+AR1071+AR1072+AR1073&lt;=15,(AO1071+AO1072+AO1073+AQ1071+AQ1072+AQ1073)*Percapita/30*FL$4,IF(AO1071+AO1072+AO1073+AP1071+AP1072+AP1073+AQ1071+AQ1072+AQ1073+AR1071+AR1072+AR1073&gt;=16,Fixo/30*FL$4+(AO1071+AO1072+AO1073+AP1071+AP1072+AP1073+AQ1071+AQ1072+AQ1073+AR1071+AR1072-16)*Percapita/30*FL$4))))))</f>
        <v>0</v>
      </c>
      <c r="FM1071" s="177">
        <f>IF(C1071=4,SUM(AS1071+AS1072+AS1073+AU1071+AU1072+AU1073)*Percapita/30*FM$4+(AT1071+AT1072+AT1073+AV1071+AV1072+AV1073)*Cadeirante/30*FM$4,IF(C1071=3,IF(AS1074+AU1074=10,Fixo/30*FM$4+(AS1071+AS1072+AS1073+AU1071+AU1072+AU1073)*Percapita/30*FM$4+(AT1074+AV1074)*Cadeirante/30*FM$4,IF(AS1074+AU1074&lt;=9,(AS1074+AU1074)*Crechee/30*FM$4)+(AT1074+AV1074)*Cadeirante/30*FM$4+(AS1071+AS1072+AS1073+AU1071+AU1072+AU1073)*Percapita/30*FM$4)+IF(AS1074+AU1074&gt;=11,Fixo/30*FM$4+(AS1074+AU1074-10)*Crechee/30*FM$4,0),IF(C1071=2,IF(AT1071+AT1072+AT1073+AT1074+AV1071+AV1072+AV1073+AV1074=1,Cadeirante/30*FM$4,IF(AT1071+AT1072+AT1073+AT1074+AV1071+AV1072+AV1073+AV1074=2,Fixo/30*FM$4,IF(AT1071+AT1072+AT1073+AT1074+AV1071+AV1072+AV1073+AV1074&gt;2,Fixo/30*FM$4+(AT1071+AT1072+AT1073+AT1074+AV1071+AV1072+AV1073+AV1074-2)*Cadeirante/30*FM$4)))+(AS1071+AS1072+AS1073+AU1071+AU1072+AU1073)*Percapita/30*FM$4+(AS1074+AU1074)*Crechee/30*FM$4,IF(C1071=1,IF(AS1071+AS1072+AS1073+AT1071+AT1072+AT1073+AU1071+AU1072+AU1073+AV1071+AV1072+AV1073&lt;=15,(AS1071+AS1072+AS1073+AU1071+AU1072+AU1073)*Percapita/30*FM$4,IF(AS1071+AS1072+AS1073+AT1071+AT1072+AT1073+AU1071+AU1072+AU1073+AV1071+AV1072+AV1073&gt;=16,Fixo/30*FM$4+(AS1071+AS1072+AS1073+AT1071+AT1072+AT1073+AU1071+AU1072+AU1073+AV1071+AV1072-16)*Percapita/30*FM$4))))))</f>
        <v>0</v>
      </c>
      <c r="FN1071" s="177">
        <f>IF(C1071=4,SUM(AW1071+AW1072+AW1073+AY1071+AY1072+AY1073)*Percapita/30*FN$4+(AX1071+AX1072+AX1073+AZ1071+AZ1072+AZ1073)*Cadeirante/30*FN$4,IF(C1071=3,IF(AW1074+AY1074=10,Fixo/30*FN$4+(AW1071+AW1072+AW1073+AY1071+AY1072+AY1073)*Percapita/30*FN$4+(AX1074+AZ1074)*Cadeirante/30*FN$4,IF(AW1074+AY1074&lt;=9,(AW1074+AY1074)*Crechee/30*FN$4)+(AX1074+AZ1074)*Cadeirante/30*FN$4+(AW1071+AW1072+AW1073+AY1071+AY1072+AY1073)*Percapita/30*FN$4)+IF(AW1074+AY1074&gt;=11,Fixo/30*FN$4+(AW1074+AY1074-10)*Crechee/30*FN$4,0),IF(C1071=2,IF(AX1071+AX1072+AX1073+AX1074+AZ1071+AZ1072+AZ1073+AZ1074=1,Cadeirante/30*FN$4,IF(AX1071+AX1072+AX1073+AX1074+AZ1071+AZ1072+AZ1073+AZ1074=2,Fixo/30*FN$4,IF(AX1071+AX1072+AX1073+AX1074+AZ1071+AZ1072+AZ1073+AZ1074&gt;2,Fixo/30*FN$4+(AX1071+AX1072+AX1073+AX1074+AZ1071+AZ1072+AZ1073+AZ1074-2)*Cadeirante/30*FN$4)))+(AW1071+AW1072+AW1073+AY1071+AY1072+AY1073)*Percapita/30*FN$4+(AW1074+AY1074)*Crechee/30*FN$4,IF(C1071=1,IF(AW1071+AW1072+AW1073+AX1071+AX1072+AX1073+AY1071+AY1072+AY1073+AZ1071+AZ1072+AZ1073&lt;=15,(AW1071+AW1072+AW1073+AY1071+AY1072+AY1073)*Percapita/30*FN$4,IF(AW1071+AW1072+AW1073+AX1071+AX1072+AX1073+AY1071+AY1072+AY1073+AZ1071+AZ1072+AZ1073&gt;=16,Fixo/30*FN$4+(AW1071+AW1072+AW1073+AX1071+AX1072+AX1073+AY1071+AY1072+AY1073+AZ1071+AZ1072-16)*Percapita/30*FN$4))))))</f>
        <v>0</v>
      </c>
      <c r="FO1071" s="177">
        <f>IF(C1071=4,SUM(BA1071+BA1072+BA1073+BC1071+BC1072+BC1073)*Percapita/30*FO$4+(BB1071+BB1072+BB1073+BD1071+BD1072+BD1073)*Cadeirante/30*FO$4,IF(C1071=3,IF(BA1074+BC1074=10,Fixo/30*FO$4+(BA1071+BA1072+BA1073+BC1071+BC1072+BC1073)*Percapita/30*FO$4+(BB1074+BD1074)*Cadeirante/30*FO$4,IF(BA1074+BC1074&lt;=9,(BA1074+BC1074)*Crechee/30*FO$4)+(BB1074+BD1074)*Cadeirante/30*FO$4+(BA1071+BA1072+BA1073+BC1071+BC1072+BC1073)*Percapita/30*FO$4)+IF(BA1074+BC1074&gt;=11,Fixo/30*FO$4+(BA1074+BC1074-10)*Crechee/30*FO$4,0),IF(C1071=2,IF(BB1071+BB1072+BB1073+BB1074+BD1071+BD1072+BD1073+BD1074=1,Cadeirante/30*FO$4,IF(BB1071+BB1072+BB1073+BB1074+BD1071+BD1072+BD1073+BD1074=2,Fixo/30*FO$4,IF(BB1071+BB1072+BB1073+BB1074+BD1071+BD1072+BD1073+BD1074&gt;2,Fixo/30*FO$4+(BB1071+BB1072+BB1073+BB1074+BD1071+BD1072+BD1073+BD1074-2)*Cadeirante/30*FO$4)))+(BA1071+BA1072+BA1073+BC1071+BC1072+BC1073)*Percapita/30*FO$4+(BA1074+BC1074)*Crechee/30*FO$4,IF(C1071=1,IF(BA1071+BA1072+BA1073+BB1071+BB1072+BB1073+BC1071+BC1072+BC1073+BD1071+BD1072+BD1073&lt;=15,(BA1071+BA1072+BA1073+BC1071+BC1072+BC1073)*Percapita/30*FO$4,IF(BA1071+BA1072+BA1073+BB1071+BB1072+BB1073+BC1071+BC1072+BC1073+BD1071+BD1072+BD1073&gt;=16,Fixo/30*FO$4+(BA1071+BA1072+BA1073+BB1071+BB1072+BB1073+BC1071+BC1072+BC1073+BD1071+BD1072-16)*Percapita/30*FO$4))))))</f>
        <v>0</v>
      </c>
      <c r="FP1071" s="177">
        <f>IF(C1071=4,SUM(BE1071+BE1072+BE1073+BG1071+BG1072+BG1073)*Percapita/30*FP$4+(BF1071+BF1072+BF1073+BH1071+BH1072+BH1073)*Cadeirante/30*FP$4,IF(C1071=3,IF(BE1074+BG1074=10,Fixo/30*FP$4+(BE1071+BE1072+BE1073+BG1071+BG1072+BG1073)*Percapita/30*FP$4+(BF1074+BH1074)*Cadeirante/30*FP$4,IF(BE1074+BG1074&lt;=9,(BE1074+BG1074)*Crechee/30*FP$4)+(BF1074+BH1074)*Cadeirante/30*FP$4+(BE1071+BE1072+BE1073+BG1071+BG1072+BG1073)*Percapita/30*FP$4)+IF(BE1074+BG1074&gt;=11,Fixo/30*FP$4+(BE1074+BG1074-10)*Crechee/30*FP$4,0),IF(C1071=2,IF(BF1071+BF1072+BF1073+BF1074+BH1071+BH1072+BH1073+BH1074=1,Cadeirante/30*FP$4,IF(BF1071+BF1072+BF1073+BF1074+BH1071+BH1072+BH1073+BH1074=2,Fixo/30*FP$4,IF(BF1071+BF1072+BF1073+BF1074+BH1071+BH1072+BH1073+BH1074&gt;2,Fixo/30*FP$4+(BF1071+BF1072+BF1073+BF1074+BH1071+BH1072+BH1073+BH1074-2)*Cadeirante/30*FP$4)))+(BE1071+BE1072+BE1073+BG1071+BG1072+BG1073)*Percapita/30*FP$4+(BE1074+BG1074)*Crechee/30*FP$4,IF(C1071=1,IF(BE1071+BE1072+BE1073+BF1071+BF1072+BF1073+BG1071+BG1072+BG1073+BH1071+BH1072+BH1073&lt;=15,(BE1071+BE1072+BE1073+BG1071+BG1072+BG1073)*Percapita/30*FP$4,IF(BE1071+BE1072+BE1073+BF1071+BF1072+BF1073+BG1071+BG1072+BG1073+BH1071+BH1072+BH1073&gt;=16,Fixo/30*FP$4+(BE1071+BE1072+BE1073+BF1071+BF1072+BF1073+BG1071+BG1072+BG1073+BH1071+BH1072-16)*Percapita/30*FP$4))))))</f>
        <v>0</v>
      </c>
      <c r="FQ1071" s="177">
        <f>IF(C1071=4,SUM(BI1071+BI1072+BI1073+BK1071+BK1072+BK1073)*Percapita/30*FQ$4+(BJ1071+BJ1072+BJ1073+BL1071+BL1072+BL1073)*Cadeirante/30*FQ$4,IF(C1071=3,IF(BI1074+BK1074=10,Fixo/30*FQ$4+(BI1071+BI1072+BI1073+BK1071+BK1072+BK1073)*Percapita/30*FQ$4+(BJ1074+BL1074)*Cadeirante/30*FQ$4,IF(BI1074+BK1074&lt;=9,(BI1074+BK1074)*Crechee/30*FQ$4)+(BJ1074+BL1074)*Cadeirante/30*FQ$4+(BI1071+BI1072+BI1073+BK1071+BK1072+BK1073)*Percapita/30*FQ$4)+IF(BI1074+BK1074&gt;=11,Fixo/30*FQ$4+(BI1074+BK1074-10)*Crechee/30*FQ$4,0),IF(C1071=2,IF(BJ1071+BJ1072+BJ1073+BJ1074+BL1071+BL1072+BL1073+BL1074=1,Cadeirante/30*FQ$4,IF(BJ1071+BJ1072+BJ1073+BJ1074+BL1071+BL1072+BL1073+BL1074=2,Fixo/30*FQ$4,IF(BJ1071+BJ1072+BJ1073+BJ1074+BL1071+BL1072+BL1073+BL1074&gt;2,Fixo/30*FQ$4+(BJ1071+BJ1072+BJ1073+BJ1074+BL1071+BL1072+BL1073+BL1074-2)*Cadeirante/30*FQ$4)))+(BI1071+BI1072+BI1073+BK1071+BK1072+BK1073)*Percapita/30*FQ$4+(BI1074+BK1074)*Crechee/30*FQ$4,IF(C1071=1,IF(BI1071+BI1072+BI1073+BJ1071+BJ1072+BJ1073+BK1071+BK1072+BK1073+BL1071+BL1072+BL1073&lt;=15,(BI1071+BI1072+BI1073+BK1071+BK1072+BK1073)*Percapita/30*FQ$4,IF(BI1071+BI1072+BI1073+BJ1071+BJ1072+BJ1073+BK1071+BK1072+BK1073+BL1071+BL1072+BL1073&gt;=16,Fixo/30*FQ$4+(BI1071+BI1072+BI1073+BJ1071+BJ1072+BJ1073+BK1071+BK1072+BK1073+BL1071+BL1072-16)*Percapita/30*FQ$4))))))</f>
        <v>0</v>
      </c>
      <c r="FR1071" s="177">
        <f>IF(C1071=4,SUM(BM1071+BM1072+BM1073+BO1071+BO1072+BO1073)*Percapita/30*FR$4+(BN1071+BN1072+BN1073+BP1071+BP1072+BP1073)*Cadeirante/30*FR$4,IF(C1071=3,IF(BM1074+BO1074=10,Fixo/30*FR$4+(BM1071+BM1072+BM1073+BO1071+BO1072+BO1073)*Percapita/30*FR$4+(BN1074+BP1074)*Cadeirante/30*FR$4,IF(BM1074+BO1074&lt;=9,(BM1074+BO1074)*Crechee/30*FR$4)+(BN1074+BP1074)*Cadeirante/30*FR$4+(BM1071+BM1072+BM1073+BO1071+BO1072+BO1073)*Percapita/30*FR$4)+IF(BM1074+BO1074&gt;=11,Fixo/30*FR$4+(BM1074+BO1074-10)*Crechee/30*FR$4,0),IF(C1071=2,IF(BN1071+BN1072+BN1073+BN1074+BP1071+BP1072+BP1073+BP1074=1,Cadeirante/30*FR$4,IF(BN1071+BN1072+BN1073+BN1074+BP1071+BP1072+BP1073+BP1074=2,Fixo/30*FR$4,IF(BN1071+BN1072+BN1073+BN1074+BP1071+BP1072+BP1073+BP1074&gt;2,Fixo/30*FR$4+(BN1071+BN1072+BN1073+BN1074+BP1071+BP1072+BP1073+BP1074-2)*Cadeirante/30*FR$4)))+(BM1071+BM1072+BM1073+BO1071+BO1072+BO1073)*Percapita/30*FR$4+(BM1074+BO1074)*Crechee/30*FR$4,IF(C1071=1,IF(BM1071+BM1072+BM1073+BN1071+BN1072+BN1073+BO1071+BO1072+BO1073+BP1071+BP1072+BP1073&lt;=15,(BM1071+BM1072+BM1073+BO1071+BO1072+BO1073)*Percapita/30*FR$4,IF(BM1071+BM1072+BM1073+BN1071+BN1072+BN1073+BO1071+BO1072+BO1073+BP1071+BP1072+BP1073&gt;=16,Fixo/30*FR$4+(BM1071+BM1072+BM1073+BN1071+BN1072+BN1073+BO1071+BO1072+BO1073+BP1071+BP1072-16)*Percapita/30*FR$4))))))</f>
        <v>0</v>
      </c>
      <c r="FS1071" s="177">
        <f>IF(C1071=4,SUM(BQ1071+BQ1072+BQ1073+BS1071+BS1072+BS1073)*Percapita/30*FS$4+(BR1071+BR1072+BR1073+BT1071+BT1072+BT1073)*Cadeirante/30*FS$4,IF(C1071=3,IF(BQ1074+BS1074=10,Fixo/30*FS$4+(BQ1071+BQ1072+BQ1073+BS1071+BS1072+BS1073)*Percapita/30*FS$4+(BR1074+BT1074)*Cadeirante/30*FS$4,IF(BQ1074+BS1074&lt;=9,(BQ1074+BS1074)*Crechee/30*FS$4)+(BR1074+BT1074)*Cadeirante/30*FS$4+(BQ1071+BQ1072+BQ1073+BS1071+BS1072+BS1073)*Percapita/30*FS$4)+IF(BQ1074+BS1074&gt;=11,Fixo/30*FS$4+(BQ1074+BS1074-10)*Crechee/30*FS$4,0),IF(C1071=2,IF(BR1071+BR1072+BR1073+BR1074+BT1071+BT1072+BT1073+BT1074=1,Cadeirante/30*FS$4,IF(BR1071+BR1072+BR1073+BR1074+BT1071+BT1072+BT1073+BT1074=2,Fixo/30*FS$4,IF(BR1071+BR1072+BR1073+BR1074+BT1071+BT1072+BT1073+BT1074&gt;2,Fixo/30*FS$4+(BR1071+BR1072+BR1073+BR1074+BT1071+BT1072+BT1073+BT1074-2)*Cadeirante/30*FS$4)))+(BQ1071+BQ1072+BQ1073+BS1071+BS1072+BS1073)*Percapita/30*FS$4+(BQ1074+BS1074)*Crechee/30*FS$4,IF(C1071=1,IF(BQ1071+BQ1072+BQ1073+BR1071+BR1072+BR1073+BS1071+BS1072+BS1073+BT1071+BT1072+BT1073&lt;=15,(BQ1071+BQ1072+BQ1073+BS1071+BS1072+BS1073)*Percapita/30*FS$4,IF(BQ1071+BQ1072+BQ1073+BR1071+BR1072+BR1073+BS1071+BS1072+BS1073+BT1071+BT1072+BT1073&gt;=16,Fixo/30*FS$4+(BQ1071+BQ1072+BQ1073+BR1071+BR1072+BR1073+BS1071+BS1072+BS1073+BT1071+BT1072-16)*Percapita/30*FS$4))))))</f>
        <v>0</v>
      </c>
      <c r="FT1071" s="177">
        <f>IF(C1071=4,SUM(BU1071+BU1072+BU1073+BW1071+BW1072+BW1073)*Percapita/30*FT$4+(BV1071+BV1072+BV1073+BX1071+BX1072+BX1073)*Cadeirante/30*FT$4,IF(C1071=3,IF(BU1074+BW1074=10,Fixo/30*FT$4+(BU1071+BU1072+BU1073+BW1071+BW1072+BW1073)*Percapita/30*FT$4+(BV1074+BX1074)*Cadeirante/30*FT$4,IF(BU1074+BW1074&lt;=9,(BU1074+BW1074)*Crechee/30*FT$4)+(BV1074+BX1074)*Cadeirante/30*FT$4+(BU1071+BU1072+BU1073+BW1071+BW1072+BW1073)*Percapita/30*FT$4)+IF(BU1074+BW1074&gt;=11,Fixo/30*FT$4+(BU1074+BW1074-10)*Crechee/30*FT$4,0),IF(C1071=2,IF(BV1071+BV1072+BV1073+BV1074+BX1071+BX1072+BX1073+BX1074=1,Cadeirante/30*FT$4,IF(BV1071+BV1072+BV1073+BV1074+BX1071+BX1072+BX1073+BX1074=2,Fixo/30*FT$4,IF(BV1071+BV1072+BV1073+BV1074+BX1071+BX1072+BX1073+BX1074&gt;2,Fixo/30*FT$4+(BV1071+BV1072+BV1073+BV1074+BX1071+BX1072+BX1073+BX1074-2)*Cadeirante/30*FT$4)))+(BU1071+BU1072+BU1073+BW1071+BW1072+BW1073)*Percapita/30*FT$4+(BU1074+BW1074)*Crechee/30*FT$4,IF(C1071=1,IF(BU1071+BU1072+BU1073+BV1071+BV1072+BV1073+BW1071+BW1072+BW1073+BX1071+BX1072+BX1073&lt;=15,(BU1071+BU1072+BU1073+BW1071+BW1072+BW1073)*Percapita/30*FT$4,IF(BU1071+BU1072+BU1073+BV1071+BV1072+BV1073+BW1071+BW1072+BW1073+BX1071+BX1072+BX1073&gt;=16,Fixo/30*FT$4+(BU1071+BU1072+BU1073+BV1071+BV1072+BV1073+BW1071+BW1072+BW1073+BX1071+BX1072-16)*Percapita/30*FT$4))))))</f>
        <v>0</v>
      </c>
      <c r="FU1071" s="177">
        <f>IF(C1071=4,SUM(BY1071+BY1072+BY1073+CA1071+CA1072+CA1073)*Percapita/30*FU$4+(BZ1071+BZ1072+BZ1073+CB1071+CB1072+CB1073)*Cadeirante/30*FU$4,IF(C1071=3,IF(BY1074+CA1074=10,Fixo/30*FU$4+(BY1071+BY1072+BY1073+CA1071+CA1072+CA1073)*Percapita/30*FU$4+(BZ1074+CB1074)*Cadeirante/30*FU$4,IF(BY1074+CA1074&lt;=9,(BY1074+CA1074)*Crechee/30*FU$4)+(BZ1074+CB1074)*Cadeirante/30*FU$4+(BY1071+BY1072+BY1073+CA1071+CA1072+CA1073)*Percapita/30*FU$4)+IF(BY1074+CA1074&gt;=11,Fixo/30*FU$4+(BY1074+CA1074-10)*Crechee/30*FU$4,0),IF(C1071=2,IF(BZ1071+BZ1072+BZ1073+BZ1074+CB1071+CB1072+CB1073+CB1074=1,Cadeirante/30*FU$4,IF(BZ1071+BZ1072+BZ1073+BZ1074+CB1071+CB1072+CB1073+CB1074=2,Fixo/30*FU$4,IF(BZ1071+BZ1072+BZ1073+BZ1074+CB1071+CB1072+CB1073+CB1074&gt;2,Fixo/30*FU$4+(BZ1071+BZ1072+BZ1073+BZ1074+CB1071+CB1072+CB1073+CB1074-2)*Cadeirante/30*FU$4)))+(BY1071+BY1072+BY1073+CA1071+CA1072+CA1073)*Percapita/30*FU$4+(BY1074+CA1074)*Crechee/30*FU$4,IF(C1071=1,IF(BY1071+BY1072+BY1073+BZ1071+BZ1072+BZ1073+CA1071+CA1072+CA1073+CB1071+CB1072+CB1073&lt;=15,(BY1071+BY1072+BY1073+CA1071+CA1072+CA1073)*Percapita/30*FU$4,IF(BY1071+BY1072+BY1073+BZ1071+BZ1072+BZ1073+CA1071+CA1072+CA1073+CB1071+CB1072+CB1073&gt;=16,Fixo/30*FU$4+(BY1071+BY1072+BY1073+BZ1071+BZ1072+BZ1073+CA1071+CA1072+CA1073+CB1071+CB1072-16)*Percapita/30*FU$4))))))</f>
        <v>0</v>
      </c>
      <c r="FV1071" s="177">
        <f>IF(C1071=4,SUM(CC1071+CC1072+CC1073+CE1071+CE1072+CE1073)*Percapita/30*FV$4+(CD1071+CD1072+CD1073+CF1071+CF1072+CF1073)*Cadeirante/30*FV$4,IF(C1071=3,IF(CC1074+CE1074=10,Fixo/30*FV$4+(CC1071+CC1072+CC1073+CE1071+CE1072+CE1073)*Percapita/30*FV$4+(CD1074+CF1074)*Cadeirante/30*FV$4,IF(CC1074+CE1074&lt;=9,(CC1074+CE1074)*Crechee/30*FV$4)+(CD1074+CF1074)*Cadeirante/30*FV$4+(CC1071+CC1072+CC1073+CE1071+CE1072+CE1073)*Percapita/30*FV$4)+IF(CC1074+CE1074&gt;=11,Fixo/30*FV$4+(CC1074+CE1074-10)*Crechee/30*FV$4,0),IF(C1071=2,IF(CD1071+CD1072+CD1073+CD1074+CF1071+CF1072+CF1073+CF1074=1,Cadeirante/30*FV$4,IF(CD1071+CD1072+CD1073+CD1074+CF1071+CF1072+CF1073+CF1074=2,Fixo/30*FV$4,IF(CD1071+CD1072+CD1073+CD1074+CF1071+CF1072+CF1073+CF1074&gt;2,Fixo/30*FV$4+(CD1071+CD1072+CD1073+CD1074+CF1071+CF1072+CF1073+CF1074-2)*Cadeirante/30*FV$4)))+(CC1071+CC1072+CC1073+CE1071+CE1072+CE1073)*Percapita/30*FV$4+(CC1074+CE1074)*Crechee/30*FV$4,IF(C1071=1,IF(CC1071+CC1072+CC1073+CD1071+CD1072+CD1073+CE1071+CE1072+CE1073+CF1071+CF1072+CF1073&lt;=15,(CC1071+CC1072+CC1073+CE1071+CE1072+CE1073)*Percapita/30*FV$4,IF(CC1071+CC1072+CC1073+CD1071+CD1072+CD1073+CE1071+CE1072+CE1073+CF1071+CF1072+CF1073&gt;=16,Fixo/30*FV$4+(CC1071+CC1072+CC1073+CD1071+CD1072+CD1073+CE1071+CE1072+CE1073+CF1071+CF1072-16)*Percapita/30*FV$4))))))</f>
        <v>0</v>
      </c>
      <c r="FW1071" s="177">
        <f>IF(C1071=4,SUM(CG1071+CG1072+CG1073+CI1071+CI1072+CI1073)*Percapita/30*FW$4+(CH1071+CH1072+CH1073+CJ1071+CJ1072+CJ1073)*Cadeirante/30*FW$4,IF(C1071=3,IF(CG1074+CI1074=10,Fixo/30*FW$4+(CG1071+CG1072+CG1073+CI1071+CI1072+CI1073)*Percapita/30*FW$4+(CH1074+CJ1074)*Cadeirante/30*FW$4,IF(CG1074+CI1074&lt;=9,(CG1074+CI1074)*Crechee/30*FW$4)+(CH1074+CJ1074)*Cadeirante/30*FW$4+(CG1071+CG1072+CG1073+CI1071+CI1072+CI1073)*Percapita/30*FW$4)+IF(CG1074+CI1074&gt;=11,Fixo/30*FW$4+(CG1074+CI1074-10)*Crechee/30*FW$4,0),IF(C1071=2,IF(CH1071+CH1072+CH1073+CH1074+CJ1071+CJ1072+CJ1073+CJ1074=1,Cadeirante/30*FW$4,IF(CH1071+CH1072+CH1073+CH1074+CJ1071+CJ1072+CJ1073+CJ1074=2,Fixo/30*FW$4,IF(CH1071+CH1072+CH1073+CH1074+CJ1071+CJ1072+CJ1073+CJ1074&gt;2,Fixo/30*FW$4+(CH1071+CH1072+CH1073+CH1074+CJ1071+CJ1072+CJ1073+CJ1074-2)*Cadeirante/30*FW$4)))+(CG1071+CG1072+CG1073+CI1071+CI1072+CI1073)*Percapita/30*FW$4+(CG1074+CI1074)*Crechee/30*FW$4,IF(C1071=1,IF(CG1071+CG1072+CG1073+CH1071+CH1072+CH1073+CI1071+CI1072+CI1073+CJ1071+CJ1072+CJ1073&lt;=15,(CG1071+CG1072+CG1073+CI1071+CI1072+CI1073)*Percapita/30*FW$4,IF(CG1071+CG1072+CG1073+CH1071+CH1072+CH1073+CI1071+CI1072+CI1073+CJ1071+CJ1072+CJ1073&gt;=16,Fixo/30*FW$4+(CG1071+CG1072+CG1073+CH1071+CH1072+CH1073+CI1071+CI1072+CI1073+CJ1071+CJ1072-16)*Percapita/30*FW$4))))))</f>
        <v>0</v>
      </c>
      <c r="FX1071" s="177">
        <f>IF(C1071=4,SUM(CK1071+CK1072+CK1073+CM1071+CM1072+CM1073)*Percapita/30*FX$4+(CL1071+CL1072+CL1073+CN1071+CN1072+CN1073)*Cadeirante/30*FX$4,IF(C1071=3,IF(CK1074+CM1074=10,Fixo/30*FX$4+(CK1071+CK1072+CK1073+CM1071+CM1072+CM1073)*Percapita/30*FX$4+(CL1074+CN1074)*Cadeirante/30*FX$4,IF(CK1074+CM1074&lt;=9,(CK1074+CM1074)*Crechee/30*FX$4)+(CL1074+CN1074)*Cadeirante/30*FX$4+(CK1071+CK1072+CK1073+CM1071+CM1072+CM1073)*Percapita/30*FX$4)+IF(CK1074+CM1074&gt;=11,Fixo/30*FX$4+(CK1074+CM1074-10)*Crechee/30*FX$4,0),IF(C1071=2,IF(CL1071+CL1072+CL1073+CL1074+CN1071+CN1072+CN1073+CN1074=1,Cadeirante/30*FX$4,IF(CL1071+CL1072+CL1073+CL1074+CN1071+CN1072+CN1073+CN1074=2,Fixo/30*FX$4,IF(CL1071+CL1072+CL1073+CL1074+CN1071+CN1072+CN1073+CN1074&gt;2,Fixo/30*FX$4+(CL1071+CL1072+CL1073+CL1074+CN1071+CN1072+CN1073+CN1074-2)*Cadeirante/30*FX$4)))+(CK1071+CK1072+CK1073+CM1071+CM1072+CM1073)*Percapita/30*FX$4+(CK1074+CM1074)*Crechee/30*FX$4,IF(C1071=1,IF(CK1071+CK1072+CK1073+CL1071+CL1072+CL1073+CM1071+CM1072+CM1073+CN1071+CN1072+CN1073&lt;=15,(CK1071+CK1072+CK1073+CM1071+CM1072+CM1073)*Percapita/30*FX$4,IF(CK1071+CK1072+CK1073+CL1071+CL1072+CL1073+CM1071+CM1072+CM1073+CN1071+CN1072+CN1073&gt;=16,Fixo/30*FX$4+(CK1071+CK1072+CK1073+CL1071+CL1072+CL1073+CM1071+CM1072+CM1073+CN1071+CN1072-16)*Percapita/30*FX$4))))))</f>
        <v>0</v>
      </c>
      <c r="FY1071" s="177">
        <f>IF(C1071=4,SUM(CO1071+CO1072+CO1073+CQ1071+CQ1072+CQ1073)*Percapita/30*FY$4+(CP1071+CP1072+CP1073+CR1071+CR1072+CR1073)*Cadeirante/30*FY$4,IF(C1071=3,IF(CO1074+CQ1074=10,Fixo/30*FY$4+(CO1071+CO1072+CO1073+CQ1071+CQ1072+CQ1073)*Percapita/30*FY$4+(CP1074+CR1074)*Cadeirante/30*FY$4,IF(CO1074+CQ1074&lt;=9,(CO1074+CQ1074)*Crechee/30*FY$4)+(CP1074+CR1074)*Cadeirante/30*FY$4+(CO1071+CO1072+CO1073+CQ1071+CQ1072+CQ1073)*Percapita/30*FY$4)+IF(CO1074+CQ1074&gt;=11,Fixo/30*FY$4+(CO1074+CQ1074-10)*Crechee/30*FY$4,0),IF(C1071=2,IF(CP1071+CP1072+CP1073+CP1074+CR1071+CR1072+CR1073+CR1074=1,Cadeirante/30*FY$4,IF(CP1071+CP1072+CP1073+CP1074+CR1071+CR1072+CR1073+CR1074=2,Fixo/30*FY$4,IF(CP1071+CP1072+CP1073+CP1074+CR1071+CR1072+CR1073+CR1074&gt;2,Fixo/30*FY$4+(CP1071+CP1072+CP1073+CP1074+CR1071+CR1072+CR1073+CR1074-2)*Cadeirante/30*FY$4)))+(CO1071+CO1072+CO1073+CQ1071+CQ1072+CQ1073)*Percapita/30*FY$4+(CO1074+CQ1074)*Crechee/30*FY$4,IF(C1071=1,IF(CO1071+CO1072+CO1073+CP1071+CP1072+CP1073+CQ1071+CQ1072+CQ1073+CR1071+CR1072+CR1073&lt;=15,(CO1071+CO1072+CO1073+CQ1071+CQ1072+CQ1073)*Percapita/30*FY$4,IF(CO1071+CO1072+CO1073+CP1071+CP1072+CP1073+CQ1071+CQ1072+CQ1073+CR1071+CR1072+CR1073&gt;=16,Fixo/30*FY$4+(CO1071+CO1072+CO1073+CP1071+CP1072+CP1073+CQ1071+CQ1072+CQ1073+CR1071+CR1072-16)*Percapita/30*FY$4))))))</f>
        <v>0</v>
      </c>
      <c r="FZ1071" s="177">
        <f>IF(C1071=4,SUM(CS1071+CS1072+CS1073+CU1071+CU1072+CU1073)*Percapita/30*FZ$4+(CT1071+CT1072+CT1073+CV1071+CV1072+CV1073)*Cadeirante/30*FZ$4,IF(C1071=3,IF(CS1074+CU1074=10,Fixo/30*FZ$4+(CS1071+CS1072+CS1073+CU1071+CU1072+CU1073)*Percapita/30*FZ$4+(CT1074+CV1074)*Cadeirante/30*FZ$4,IF(CS1074+CU1074&lt;=9,(CS1074+CU1074)*Crechee/30*FZ$4)+(CT1074+CV1074)*Cadeirante/30*FZ$4+(CS1071+CS1072+CS1073+CU1071+CU1072+CU1073)*Percapita/30*FZ$4)+IF(CS1074+CU1074&gt;=11,Fixo/30*FZ$4+(CS1074+CU1074-10)*Crechee/30*FZ$4,0),IF(C1071=2,IF(CT1071+CT1072+CT1073+CT1074+CV1071+CV1072+CV1073+CV1074=1,Cadeirante/30*FZ$4,IF(CT1071+CT1072+CT1073+CT1074+CV1071+CV1072+CV1073+CV1074=2,Fixo/30*FZ$4,IF(CT1071+CT1072+CT1073+CT1074+CV1071+CV1072+CV1073+CV1074&gt;2,Fixo/30*FZ$4+(CT1071+CT1072+CT1073+CT1074+CV1071+CV1072+CV1073+CV1074-2)*Cadeirante/30*FZ$4)))+(CS1071+CS1072+CS1073+CU1071+CU1072+CU1073)*Percapita/30*FZ$4+(CS1074+CU1074)*Crechee/30*FZ$4,IF(C1071=1,IF(CS1071+CS1072+CS1073+CT1071+CT1072+CT1073+CU1071+CU1072+CU1073+CV1071+CV1072+CV1073&lt;=15,(CS1071+CS1072+CS1073+CU1071+CU1072+CU1073)*Percapita/30*FZ$4,IF(CS1071+CS1072+CS1073+CT1071+CT1072+CT1073+CU1071+CU1072+CU1073+CV1071+CV1072+CV1073&gt;=16,Fixo/30*FZ$4+(CS1071+CS1072+CS1073+CT1071+CT1072+CT1073+CU1071+CU1072+CU1073+CV1071+CV1072-16)*Percapita/30*FZ$4))))))</f>
        <v>0</v>
      </c>
      <c r="GA1071" s="177">
        <f>IF(C1071=4,SUM(CW1071+CW1072+CW1073+CY1071+CY1072+CY1073)*Percapita/30*GA$4+(CX1071+CX1072+CX1073+CZ1071+CZ1072+CZ1073)*Cadeirante/30*GA$4,IF(C1071=3,IF(CW1074+CY1074=10,Fixo/30*GA$4+(CW1071+CW1072+CW1073+CY1071+CY1072+CY1073)*Percapita/30*GA$4+(CX1074+CZ1074)*Cadeirante/30*GA$4,IF(CW1074+CY1074&lt;=9,(CW1074+CY1074)*Crechee/30*GA$4)+(CX1074+CZ1074)*Cadeirante/30*GA$4+(CW1071+CW1072+CW1073+CY1071+CY1072+CY1073)*Percapita/30*GA$4)+IF(CW1074+CY1074&gt;=11,Fixo/30*GA$4+(CW1074+CY1074-10)*Crechee/30*GA$4,0),IF(C1071=2,IF(CX1071+CX1072+CX1073+CX1074+CZ1071+CZ1072+CZ1073+CZ1074=1,Cadeirante/30*GA$4,IF(CX1071+CX1072+CX1073+CX1074+CZ1071+CZ1072+CZ1073+CZ1074=2,Fixo/30*GA$4,IF(CX1071+CX1072+CX1073+CX1074+CZ1071+CZ1072+CZ1073+CZ1074&gt;2,Fixo/30*GA$4+(CX1071+CX1072+CX1073+CX1074+CZ1071+CZ1072+CZ1073+CZ1074-2)*Cadeirante/30*GA$4)))+(CW1071+CW1072+CW1073+CY1071+CY1072+CY1073)*Percapita/30*GA$4+(CW1074+CY1074)*Crechee/30*GA$4,IF(C1071=1,IF(CW1071+CW1072+CW1073+CX1071+CX1072+CX1073+CY1071+CY1072+CY1073+CZ1071+CZ1072+CZ1073&lt;=15,(CW1071+CW1072+CW1073+CY1071+CY1072+CY1073)*Percapita/30*GA$4,IF(CW1071+CW1072+CW1073+CX1071+CX1072+CX1073+CY1071+CY1072+CY1073+CZ1071+CZ1072+CZ1073&gt;=16,Fixo/30*GA$4+(CW1071+CW1072+CW1073+CX1071+CX1072+CX1073+CY1071+CY1072+CY1073+CZ1071+CZ1072-16)*Percapita/30*GA$4))))))</f>
        <v>0</v>
      </c>
      <c r="GB1071" s="177">
        <f>IF(C1071=4,SUM(DA1071+DA1072+DA1073+DC1071+DC1072+DC1073)*Percapita/30*GB$4+(DB1071+DB1072+DB1073+DD1071+DD1072+DD1073)*Cadeirante/30*GB$4,IF(C1071=3,IF(DA1074+DC1074=10,Fixo/30*GB$4+(DA1071+DA1072+DA1073+DC1071+DC1072+DC1073)*Percapita/30*GB$4+(DB1074+DD1074)*Cadeirante/30*GB$4,IF(DA1074+DC1074&lt;=9,(DA1074+DC1074)*Crechee/30*GB$4)+(DB1074+DD1074)*Cadeirante/30*GB$4+(DA1071+DA1072+DA1073+DC1071+DC1072+DC1073)*Percapita/30*GB$4)+IF(DA1074+DC1074&gt;=11,Fixo/30*GB$4+(DA1074+DC1074-10)*Crechee/30*GB$4,0),IF(C1071=2,IF(DB1071+DB1072+DB1073+DB1074+DD1071+DD1072+DD1073+DD1074=1,Cadeirante/30*GB$4,IF(DB1071+DB1072+DB1073+DB1074+DD1071+DD1072+DD1073+DD1074=2,Fixo/30*GB$4,IF(DB1071+DB1072+DB1073+DB1074+DD1071+DD1072+DD1073+DD1074&gt;2,Fixo/30*GB$4+(DB1071+DB1072+DB1073+DB1074+DD1071+DD1072+DD1073+DD1074-2)*Cadeirante/30*GB$4)))+(DA1071+DA1072+DA1073+DC1071+DC1072+DC1073)*Percapita/30*GB$4+(DA1074+DC1074)*Crechee/30*GB$4,IF(C1071=1,IF(DA1071+DA1072+DA1073+DB1071+DB1072+DB1073+DC1071+DC1072+DC1073+DD1071+DD1072+DD1073&lt;=15,(DA1071+DA1072+DA1073+DC1071+DC1072+DC1073)*Percapita/30*GB$4,IF(DA1071+DA1072+DA1073+DB1071+DB1072+DB1073+DC1071+DC1072+DC1073+DD1071+DD1072+DD1073&gt;=16,Fixo/30*GB$4+(DA1071+DA1072+DA1073+DB1071+DB1072+DB1073+DC1071+DC1072+DC1073+DD1071+DD1072-16)*Percapita/30*GB$4))))))</f>
        <v>0</v>
      </c>
      <c r="GC1071" s="177">
        <f>IF(C1071=4,SUM(DE1071+DE1072+DE1073+DG1071+DG1072+DG1073)*Percapita/30*GC$4+(DF1071+DF1072+DF1073+DH1071+DH1072+DH1073)*Cadeirante/30*GC$4,IF(C1071=3,IF(DE1074+DG1074=10,Fixo/30*GC$4+(DE1071+DE1072+DE1073+DG1071+DG1072+DG1073)*Percapita/30*GC$4+(DF1074+DH1074)*Cadeirante/30*GC$4,IF(DE1074+DG1074&lt;=9,(DE1074+DG1074)*Crechee/30*GC$4)+(DF1074+DH1074)*Cadeirante/30*GC$4+(DE1071+DE1072+DE1073+DG1071+DG1072+DG1073)*Percapita/30*GC$4)+IF(DE1074+DG1074&gt;=11,Fixo/30*GC$4+(DE1074+DG1074-10)*Crechee/30*GC$4,0),IF(C1071=2,IF(DF1071+DF1072+DF1073+DF1074+DH1071+DH1072+DH1073+DH1074=1,Cadeirante/30*GC$4,IF(DF1071+DF1072+DF1073+DF1074+DH1071+DH1072+DH1073+DH1074=2,Fixo/30*GC$4,IF(DF1071+DF1072+DF1073+DF1074+DH1071+DH1072+DH1073+DH1074&gt;2,Fixo/30*GC$4+(DF1071+DF1072+DF1073+DF1074+DH1071+DH1072+DH1073+DH1074-2)*Cadeirante/30*GC$4)))+(DE1071+DE1072+DE1073+DG1071+DG1072+DG1073)*Percapita/30*GC$4+(DE1074+DG1074)*Crechee/30*GC$4,IF(C1071=1,IF(DE1071+DE1072+DE1073+DF1071+DF1072+DF1073+DG1071+DG1072+DG1073+DH1071+DH1072+DH1073&lt;=15,(DE1071+DE1072+DE1073+DG1071+DG1072+DG1073)*Percapita/30*GC$4,IF(DE1071+DE1072+DE1073+DF1071+DF1072+DF1073+DG1071+DG1072+DG1073+DH1071+DH1072+DH1073&gt;=16,Fixo/30*GC$4+(DE1071+DE1072+DE1073+DF1071+DF1072+DF1073+DG1071+DG1072+DG1073+DH1071+DH1072-16)*Percapita/30*GC$4))))))</f>
        <v>0</v>
      </c>
      <c r="GD1071" s="177">
        <f>IF(C1071=4,SUM(DI1071+DI1072+DI1073+DK1071+DK1072+DK1073)*Percapita/30*GD$4+(DJ1071+DJ1072+DJ1073+DL1071+DL1072+DL1073)*Cadeirante/30*GD$4,IF(C1071=3,IF(DI1074+DK1074=10,Fixo/30*GD$4+(DI1071+DI1072+DI1073+DK1071+DK1072+DK1073)*Percapita/30*GD$4+(DJ1074+DL1074)*Cadeirante/30*GD$4,IF(DI1074+DK1074&lt;=9,(DI1074+DK1074)*Crechee/30*GD$4)+(DJ1074+DL1074)*Cadeirante/30*GD$4+(DI1071+DI1072+DI1073+DK1071+DK1072+DK1073)*Percapita/30*GD$4)+IF(DI1074+DK1074&gt;=11,Fixo/30*GD$4+(DI1074+DK1074-10)*Crechee/30*GD$4,0),IF(C1071=2,IF(DJ1071+DJ1072+DJ1073+DJ1074+DL1071+DL1072+DL1073+DL1074=1,Cadeirante/30*GD$4,IF(DJ1071+DJ1072+DJ1073+DJ1074+DL1071+DL1072+DL1073+DL1074=2,Fixo/30*GD$4,IF(DJ1071+DJ1072+DJ1073+DJ1074+DL1071+DL1072+DL1073+DL1074&gt;2,Fixo/30*GD$4+(DJ1071+DJ1072+DJ1073+DJ1074+DL1071+DL1072+DL1073+DL1074-2)*Cadeirante/30*GD$4)))+(DI1071+DI1072+DI1073+DK1071+DK1072+DK1073)*Percapita/30*GD$4+(DI1074+DK1074)*Crechee/30*GD$4,IF(C1071=1,IF(DI1071+DI1072+DI1073+DJ1071+DJ1072+DJ1073+DK1071+DK1072+DK1073+DL1071+DL1072+DL1073&lt;=15,(DI1071+DI1072+DI1073+DK1071+DK1072+DK1073)*Percapita/30*GD$4,IF(DI1071+DI1072+DI1073+DJ1071+DJ1072+DJ1073+DK1071+DK1072+DK1073+DL1071+DL1072+DL1073&gt;=16,Fixo/30*GD$4+(DI1071+DI1072+DI1073+DJ1071+DJ1072+DJ1073+DK1071+DK1072+DK1073+DL1071+DL1072-16)*Percapita/30*GD$4))))))</f>
        <v>0</v>
      </c>
      <c r="GE1071" s="177">
        <f>IF(C1071=4,SUM(DM1071+DM1072+DM1073+DO1071+DO1072+DO1073)*Percapita/30*GE$4+(DN1071+DN1072+DN1073+DP1071+DP1072+DP1073)*Cadeirante/30*GE$4,IF(C1071=3,IF(DM1074+DO1074=10,Fixo/30*GE$4+(DM1071+DM1072+DM1073+DO1071+DO1072+DO1073)*Percapita/30*GE$4+(DN1074+DP1074)*Cadeirante/30*GE$4,IF(DM1074+DO1074&lt;=9,(DM1074+DO1074)*Crechee/30*GE$4)+(DN1074+DP1074)*Cadeirante/30*GE$4+(DM1071+DM1072+DM1073+DO1071+DO1072+DO1073)*Percapita/30*GE$4)+IF(DM1074+DO1074&gt;=11,Fixo/30*GE$4+(DM1074+DO1074-10)*Crechee/30*GE$4,0),IF(C1071=2,IF(DN1071+DN1072+DN1073+DN1074+DP1071+DP1072+DP1073+DP1074=1,Cadeirante/30*GE$4,IF(DN1071+DN1072+DN1073+DN1074+DP1071+DP1072+DP1073+DP1074=2,Fixo/30*GE$4,IF(DN1071+DN1072+DN1073+DN1074+DP1071+DP1072+DP1073+DP1074&gt;2,Fixo/30*GE$4+(DN1071+DN1072+DN1073+DN1074+DP1071+DP1072+DP1073+DP1074-2)*Cadeirante/30*GE$4)))+(DM1071+DM1072+DM1073+DO1071+DO1072+DO1073)*Percapita/30*GE$4+(DM1074+DO1074)*Crechee/30*GE$4,IF(C1071=1,IF(DM1071+DM1072+DM1073+DN1071+DN1072+DN1073+DO1071+DO1072+DO1073+DP1071+DP1072+DP1073&lt;=15,(DM1071+DM1072+DM1073+DO1071+DO1072+DO1073)*Percapita/30*GE$4,IF(DM1071+DM1072+DM1073+DN1071+DN1072+DN1073+DO1071+DO1072+DO1073+DP1071+DP1072+DP1073&gt;=16,Fixo/30*GE$4+(DM1071+DM1072+DM1073+DN1071+DN1072+DN1073+DO1071+DO1072+DO1073+DP1071+DP1072-16)*Percapita/30*GE$4))))))</f>
        <v>0</v>
      </c>
      <c r="GF1071" s="177">
        <f>IF(C1071=4,SUM(DQ1071+DQ1072+DQ1073+DS1071+DS1072+DS1073)*Percapita/30*GF$4+(DR1071+DR1072+DR1073+DT1071+DT1072+DT1073)*Cadeirante/30*GF$4,IF(C1071=3,IF(DQ1074+DS1074=10,Fixo/30*GF$4+(DQ1071+DQ1072+DQ1073+DS1071+DS1072+DS1073)*Percapita/30*GF$4+(DR1074+DT1074)*Cadeirante/30*GF$4,IF(DQ1074+DS1074&lt;=9,(DQ1074+DS1074)*Crechee/30*GF$4)+(DR1074+DT1074)*Cadeirante/30*GF$4+(DQ1071+DQ1072+DQ1073+DS1071+DS1072+DS1073)*Percapita/30*GF$4)+IF(DQ1074+DS1074&gt;=11,Fixo/30*GF$4+(DQ1074+DS1074-10)*Crechee/30*GF$4,0),IF(C1071=2,IF(DR1071+DR1072+DR1073+DR1074+DT1071+DT1072+DT1073+DT1074=1,Cadeirante/30*GF$4,IF(DR1071+DR1072+DR1073+DR1074+DT1071+DT1072+DT1073+DT1074=2,Fixo/30*GF$4,IF(DR1071+DR1072+DR1073+DR1074+DT1071+DT1072+DT1073+DT1074&gt;2,Fixo/30*GF$4+(DR1071+DR1072+DR1073+DR1074+DT1071+DT1072+DT1073+DT1074-2)*Cadeirante/30*GF$4)))+(DQ1071+DQ1072+DQ1073+DS1071+DS1072+DS1073)*Percapita/30*GF$4+(DQ1074+DS1074)*Crechee/30*GF$4,IF(C1071=1,IF(DQ1071+DQ1072+DQ1073+DR1071+DR1072+DR1073+DS1071+DS1072+DS1073+DT1071+DT1072+DT1073&lt;=15,(DQ1071+DQ1072+DQ1073+DS1071+DS1072+DS1073)*Percapita/30*GF$4,IF(DQ1071+DQ1072+DQ1073+DR1071+DR1072+DR1073+DS1071+DS1072+DS1073+DT1071+DT1072+DT1073&gt;=16,Fixo/30*GF$4+(DQ1071+DQ1072+DQ1073+DR1071+DR1072+DR1073+DS1071+DS1072+DS1073+DT1071+DT1072-16)*Percapita/30*GF$4))))))</f>
        <v>0</v>
      </c>
      <c r="GG1071" s="177">
        <f>IF(C1071=4,SUM(DU1071+DU1072+DU1073+DW1071+DW1072+DW1073)*Percapita/30*GG$4+(DV1071+DV1072+DV1073+DX1071+DX1072+DX1073)*Cadeirante/30*GG$4,IF(C1071=3,IF(DU1074+DW1074=10,Fixo/30*GG$4+(DU1071+DU1072+DU1073+DW1071+DW1072+DW1073)*Percapita/30*GG$4+(DV1074+DX1074)*Cadeirante/30*GG$4,IF(DU1074+DW1074&lt;=9,(DU1074+DW1074)*Crechee/30*GG$4)+(DV1074+DX1074)*Cadeirante/30*GG$4+(DU1071+DU1072+DU1073+DW1071+DW1072+DW1073)*Percapita/30*GG$4)+IF(DU1074+DW1074&gt;=11,Fixo/30*GG$4+(DU1074+DW1074-10)*Crechee/30*GG$4,0),IF(C1071=2,IF(DV1071+DV1072+DV1073+DV1074+DX1071+DX1072+DX1073+DX1074=1,Cadeirante/30*GG$4,IF(DV1071+DV1072+DV1073+DV1074+DX1071+DX1072+DX1073+DX1074=2,Fixo/30*GG$4,IF(DV1071+DV1072+DV1073+DV1074+DX1071+DX1072+DX1073+DX1074&gt;2,Fixo/30*GG$4+(DV1071+DV1072+DV1073+DV1074+DX1071+DX1072+DX1073+DX1074-2)*Cadeirante/30*GG$4)))+(DU1071+DU1072+DU1073+DW1071+DW1072+DW1073)*Percapita/30*GG$4+(DU1074+DW1074)*Crechee/30*GG$4,IF(C1071=1,IF(DU1071+DU1072+DU1073+DV1071+DV1072+DV1073+DW1071+DW1072+DW1073+DX1071+DX1072+DX1073&lt;=15,(DU1071+DU1072+DU1073+DW1071+DW1072+DW1073)*Percapita/30*GG$4,IF(DU1071+DU1072+DU1073+DV1071+DV1072+DV1073+DW1071+DW1072+DW1073+DX1071+DX1072+DX1073&gt;=16,Fixo/30*GG$4+(DU1071+DU1072+DU1073+DV1071+DV1072+DV1073+DW1071+DW1072+DW1073+DX1071+DX1072-16)*Percapita/30*GG$4))))))</f>
        <v>0</v>
      </c>
      <c r="GH1071" s="177">
        <f>IF(C1071=4,SUM(DY1071+DY1072+DY1073+EA1071+EA1072+EA1073)*Percapita/30*GH$4+(DZ1071+DZ1072+DZ1073+EB1071+EB1072+EB1073)*Cadeirante/30*GH$4,IF(C1071=3,IF(DY1074+EA1074=10,Fixo/30*GH$4+(DY1071+DY1072+DY1073+EA1071+EA1072+EA1073)*Percapita/30*GH$4+(DZ1074+EB1074)*Cadeirante/30*GH$4,IF(DY1074+EA1074&lt;=9,(DY1074+EA1074)*Crechee/30*GH$4)+(DZ1074+EB1074)*Cadeirante/30*GH$4+(DY1071+DY1072+DY1073+EA1071+EA1072+EA1073)*Percapita/30*GH$4)+IF(DY1074+EA1074&gt;=11,Fixo/30*GH$4+(DY1074+EA1074-10)*Crechee/30*GH$4,0),IF(C1071=2,IF(DZ1071+DZ1072+DZ1073+DZ1074+EB1071+EB1072+EB1073+EB1074=1,Cadeirante/30*GH$4,IF(DZ1071+DZ1072+DZ1073+DZ1074+EB1071+EB1072+EB1073+EB1074=2,Fixo/30*GH$4,IF(DZ1071+DZ1072+DZ1073+DZ1074+EB1071+EB1072+EB1073+EB1074&gt;2,Fixo/30*GH$4+(DZ1071+DZ1072+DZ1073+DZ1074+EB1071+EB1072+EB1073+EB1074-2)*Cadeirante/30*GH$4)))+(DY1071+DY1072+DY1073+EA1071+EA1072+EA1073)*Percapita/30*GH$4+(DY1074+EA1074)*Crechee/30*GH$4,IF(C1071=1,IF(DY1071+DY1072+DY1073+DZ1071+DZ1072+DZ1073+EA1071+EA1072+EA1073+EB1071+EB1072+EB1073&lt;=15,(DY1071+DY1072+DY1073+EA1071+EA1072+EA1073)*Percapita/30*GH$4,IF(DY1071+DY1072+DY1073+DZ1071+DZ1072+DZ1073+EA1071+EA1072+EA1073+EB1071+EB1072+EB1073&gt;=16,Fixo/30*GH$4+(DY1071+DY1072+DY1073+DZ1071+DZ1072+DZ1073+EA1071+EA1072+EA1073+EB1071+EB1072-16)*Percapita/30*GH$4))))))</f>
        <v>0</v>
      </c>
      <c r="GI1071" s="177">
        <f>IF(C1071=4,SUM(EC1071+EC1072+EC1073+EE1071+EE1072+EE1073)*Percapita/30*GI$4+(ED1071+ED1072+ED1073+EF1071+EF1072+EF1073)*Cadeirante/30*GI$4,IF(C1071=3,IF(EC1074+EE1074=10,Fixo/30*GI$4+(EC1071+EC1072+EC1073+EE1071+EE1072+EE1073)*Percapita/30*GI$4+(ED1074+EF1074)*Cadeirante/30*GI$4,IF(EC1074+EE1074&lt;=9,(EC1074+EE1074)*Crechee/30*GI$4)+(ED1074+EF1074)*Cadeirante/30*GI$4+(EC1071+EC1072+EC1073+EE1071+EE1072+EE1073)*Percapita/30*GI$4)+IF(EC1074+EE1074&gt;=11,Fixo/30*GI$4+(EC1074+EE1074-10)*Crechee/30*GI$4,0),IF(C1071=2,IF(ED1071+ED1072+ED1073+ED1074+EF1071+EF1072+EF1073+EF1074=1,Cadeirante/30*GI$4,IF(ED1071+ED1072+ED1073+ED1074+EF1071+EF1072+EF1073+EF1074=2,Fixo/30*GI$4,IF(ED1071+ED1072+ED1073+ED1074+EF1071+EF1072+EF1073+EF1074&gt;2,Fixo/30*GI$4+(ED1071+ED1072+ED1073+ED1074+EF1071+EF1072+EF1073+EF1074-2)*Cadeirante/30*GI$4)))+(EC1071+EC1072+EC1073+EE1071+EE1072+EE1073)*Percapita/30*GI$4+(EC1074+EE1074)*Crechee/30*GI$4,IF(C1071=1,IF(EC1071+EC1072+EC1073+ED1071+ED1072+ED1073+EE1071+EE1072+EE1073+EF1071+EF1072+EF1073&lt;=15,(EC1071+EC1072+EC1073+EE1071+EE1072+EE1073)*Percapita/30*GI$4,IF(EC1071+EC1072+EC1073+ED1071+ED1072+ED1073+EE1071+EE1072+EE1073+EF1071+EF1072+EF1073&gt;=16,Fixo/30*GI$4+(EC1071+EC1072+EC1073+ED1071+ED1072+ED1073+EE1071+EE1072+EE1073+EF1071+EF1072-16)*Percapita/30*GI$4))))))</f>
        <v>0</v>
      </c>
      <c r="GJ1071" s="177">
        <f>IF(C1071=4,SUM(EG1071+EG1072+EG1073+EI1071+EI1072+EI1073)*Percapita/30*GJ$4+(EH1071+EH1072+EH1073+EJ1071+EJ1072+EJ1073)*Cadeirante/30*GJ$4,IF(C1071=3,IF(EG1074+EI1074=10,Fixo/30*GJ$4+(EG1071+EG1072+EG1073+EI1071+EI1072+EI1073)*Percapita/30*GJ$4+(EH1074+EJ1074)*Cadeirante/30*GJ$4,IF(EG1074+EI1074&lt;=9,(EG1074+EI1074)*Crechee/30*GJ$4)+(EH1074+EJ1074)*Cadeirante/30*GJ$4+(EG1071+EG1072+EG1073+EI1071+EI1072+EI1073)*Percapita/30*GJ$4)+IF(EG1074+EI1074&gt;=11,Fixo/30*GJ$4+(EG1074+EI1074-10)*Crechee/30*GJ$4,0),IF(C1071=2,IF(EH1071+EH1072+EH1073+EH1074+EJ1071+EJ1072+EJ1073+EJ1074=1,Cadeirante/30*GJ$4,IF(EH1071+EH1072+EH1073+EH1074+EJ1071+EJ1072+EJ1073+EJ1074=2,Fixo/30*GJ$4,IF(EH1071+EH1072+EH1073+EH1074+EJ1071+EJ1072+EJ1073+EJ1074&gt;2,Fixo/30*GJ$4+(EH1071+EH1072+EH1073+EH1074+EJ1071+EJ1072+EJ1073+EJ1074-2)*Cadeirante/30*GJ$4)))+(EG1071+EG1072+EG1073+EI1071+EI1072+EI1073)*Percapita/30*GJ$4+(EG1074+EI1074)*Crechee/30*GJ$4,IF(C1071=1,IF(EG1071+EG1072+EG1073+EH1071+EH1072+EH1073+EI1071+EI1072+EI1073+EJ1071+EJ1072+EJ1073&lt;=15,(EG1071+EG1072+EG1073+EI1071+EI1072+EI1073)*Percapita/30*GJ$4,IF(EG1071+EG1072+EG1073+EH1071+EH1072+EH1073+EI1071+EI1072+EI1073+EJ1071+EJ1072+EJ1073&gt;=16,Fixo/30*GJ$4+(EG1071+EG1072+EG1073+EH1071+EH1072+EH1073+EI1071+EI1072+EI1073+EJ1071+EJ1072-16)*Percapita/30*GJ$4))))))</f>
        <v>0</v>
      </c>
      <c r="GK1071" s="178"/>
      <c r="GL1071" s="103">
        <f t="shared" si="1182"/>
        <v>0</v>
      </c>
      <c r="GM1071" s="124"/>
      <c r="GN1071" s="104">
        <f>SUMIF(V1071:V1074,"&lt;0")*Cadeirante/30*GN$4+SUMIF(X1071:X1074,"&lt;0")*Cadeirante/30*GN$4</f>
        <v>0</v>
      </c>
      <c r="GO1071" s="104">
        <f>SUMIF(Z1071:Z1074,"&lt;0")*Cadeirante/30*GO$4+SUMIF(AB1071:AB1074,"&lt;0")*Cadeirante/30*GO$4</f>
        <v>0</v>
      </c>
      <c r="GP1071" s="104">
        <f>SUMIF(AD1071:AD1074,"&lt;0")*Cadeirante/30*GP$4+SUMIF(AF1071:AF1074,"&lt;0")*Cadeirante/30*GP$4</f>
        <v>0</v>
      </c>
      <c r="GQ1071" s="104">
        <f>SUMIF(AH1071:AH1074,"&lt;0")*Cadeirante/30*GQ$4+SUMIF(AJ1071:AJ1074,"&lt;0")*Cadeirante/30*GQ$4</f>
        <v>0</v>
      </c>
      <c r="GR1071" s="104">
        <f>SUMIF(AL1071:AL1074,"&lt;0")*Cadeirante/30*GR$4+SUMIF(AN1071:AN1074,"&lt;0")*Cadeirante/30*GR$4</f>
        <v>0</v>
      </c>
      <c r="GS1071" s="104">
        <f>SUMIF(AP1071:AP1074,"&lt;0")*Cadeirante/30*GS$4+SUMIF(AR1071:AR1074,"&lt;0")*Cadeirante/30*GS$4</f>
        <v>0</v>
      </c>
      <c r="GT1071" s="104">
        <f>SUMIF(AT1071:AT1074,"&lt;0")*Cadeirante/30*GT$4+SUMIF(AV1071:AV1074,"&lt;0")*Cadeirante/30*GT$4</f>
        <v>0</v>
      </c>
      <c r="GU1071" s="104">
        <f>SUMIF(AX1071:AX1074,"&lt;0")*Cadeirante/30*GU$4+SUMIF(AZ1071:AZ1074,"&lt;0")*Cadeirante/30*GU$4</f>
        <v>0</v>
      </c>
      <c r="GV1071" s="104">
        <f>SUMIF(BB1071:BB1074,"&lt;0")*Cadeirante/30*GV$4+SUMIF(BD1071:BD1074,"&lt;0")*Cadeirante/30*GV$4</f>
        <v>0</v>
      </c>
      <c r="GW1071" s="104">
        <f>SUMIF(BF1071:BF1074,"&lt;0")*Cadeirante/30*GW$4+SUMIF(BH1071:BH1074,"&lt;0")*Cadeirante/30*GW$4</f>
        <v>0</v>
      </c>
      <c r="GX1071" s="104">
        <f>SUMIF(BJ1071:BJ1074,"&lt;0")*Cadeirante/30*GX$4+SUMIF(BL1071:BL1074,"&lt;0")*Cadeirante/30*GX$4</f>
        <v>0</v>
      </c>
      <c r="GY1071" s="104">
        <f>SUMIF(BN1071:BN1074,"&lt;0")*Cadeirante/30*GY$4+SUMIF(BP1071:BP1074,"&lt;0")*Cadeirante/30*GY$4</f>
        <v>0</v>
      </c>
      <c r="GZ1071" s="104">
        <f>SUMIF(BR1071:BR1074,"&lt;0")*Cadeirante/30*GZ$4+SUMIF(BT1071:BT1074,"&lt;0")*Cadeirante/30*GZ$4</f>
        <v>0</v>
      </c>
      <c r="HA1071" s="104">
        <f>SUMIF(BV1071:BV1074,"&lt;0")*Cadeirante/30*HA$4+SUMIF(BX1071:BX1074,"&lt;0")*Cadeirante/30*HA$4</f>
        <v>0</v>
      </c>
      <c r="HB1071" s="104">
        <f>SUMIF(BZ1071:BZ1074,"&lt;0")*Cadeirante/30*HB$4+SUMIF(CB1071:CB1074,"&lt;0")*Cadeirante/30*HB$4</f>
        <v>0</v>
      </c>
      <c r="HC1071" s="104">
        <f>SUMIF(CD1071:CD1074,"&lt;0")*Cadeirante/30*HC$4+SUMIF(CF1071:CF1074,"&lt;0")*Cadeirante/30*HC$4</f>
        <v>0</v>
      </c>
      <c r="HD1071" s="104">
        <f>SUMIF(CH1071:CH1074,"&lt;0")*Cadeirante/30*HD$4+SUMIF(CJ1071:CJ1074,"&lt;0")*Cadeirante/30*HD$4</f>
        <v>0</v>
      </c>
      <c r="HE1071" s="104">
        <f>SUMIF(CL1071:CL1074,"&lt;0")*Cadeirante/30*HE$4+SUMIF(CN1071:CN1074,"&lt;0")*Cadeirante/30*HE$4</f>
        <v>0</v>
      </c>
      <c r="HF1071" s="104">
        <f>SUMIF(CP1071:CP1074,"&lt;0")*Cadeirante/30*HF$4+SUMIF(CR1071:CR1074,"&lt;0")*Cadeirante/30*HF$4</f>
        <v>0</v>
      </c>
      <c r="HG1071" s="104">
        <f>SUMIF(CT1071:CT1074,"&lt;0")*Cadeirante/30*HG$4+SUMIF(CV1071:CV1074,"&lt;0")*Cadeirante/30*HG$4</f>
        <v>0</v>
      </c>
      <c r="HH1071" s="104">
        <f>SUMIF(CX1071:CX1074,"&lt;0")*Cadeirante/30*HH$4+SUMIF(CZ1071:CZ1074,"&lt;0")*Cadeirante/30*HH$4</f>
        <v>0</v>
      </c>
      <c r="HI1071" s="104">
        <f>SUMIF(DB1071:DB1074,"&lt;0")*Cadeirante/30*HI$4+SUMIF(DD1071:DD1074,"&lt;0")*Cadeirante/30*HI$4</f>
        <v>0</v>
      </c>
      <c r="HJ1071" s="104">
        <f>SUMIF(DF1071:DF1074,"&lt;0")*Cadeirante/30*HJ$4+SUMIF(DH1071:DH1074,"&lt;0")*Cadeirante/30*HJ$4</f>
        <v>0</v>
      </c>
      <c r="HK1071" s="104">
        <f>SUMIF(DJ1071:DJ1074,"&lt;0")*Cadeirante/30*HK$4+SUMIF(DL1071:DL1074,"&lt;0")*Cadeirante/30*HK$4</f>
        <v>0</v>
      </c>
      <c r="HL1071" s="104">
        <f>SUMIF(DN1071:DN1074,"&lt;0")*Cadeirante/30*HL$4+SUMIF(DP1071:DP1074,"&lt;0")*Cadeirante/30*HL$4</f>
        <v>0</v>
      </c>
      <c r="HM1071" s="104">
        <f>SUMIF(DR1071:DR1074,"&lt;0")*Cadeirante/30*HM$4+SUMIF(DT1071:DT1074,"&lt;0")*Cadeirante/30*HM$4</f>
        <v>0</v>
      </c>
      <c r="HN1071" s="104">
        <f>SUMIF(DV1071:DV1074,"&lt;0")*Cadeirante/30*HN$4+SUMIF(DX1071:DX1074,"&lt;0")*Cadeirante/30*HN$4</f>
        <v>0</v>
      </c>
      <c r="HO1071" s="104">
        <f>SUMIF(DZ1071:DZ1074,"&lt;0")*Cadeirante/30*HO$4+SUMIF(EB1071:EB1074,"&lt;0")*Cadeirante/30*HO$4</f>
        <v>0</v>
      </c>
      <c r="HP1071" s="104">
        <f>SUMIF(ED1071:ED1074,"&lt;0")*Cadeirante/30*HP$4+SUMIF(EF1071:EF1074,"&lt;0")*Cadeirante/30*HP$4</f>
        <v>0</v>
      </c>
      <c r="HQ1071" s="64"/>
      <c r="HR1071" s="64"/>
      <c r="HS1071" s="64"/>
      <c r="HT1071" s="64"/>
      <c r="HU1071" s="64"/>
      <c r="HV1071" s="64"/>
      <c r="HW1071" s="176">
        <v>17629.309999999998</v>
      </c>
      <c r="HX1071" s="64"/>
      <c r="HY1071" s="280">
        <f>IF(ISTEXT(EM1071), VALUE(EM1071), EM1071)</f>
        <v>0</v>
      </c>
      <c r="HZ1071" s="280">
        <f>IF(ISTEXT(EN1071), VALUE(EN1071), EN1071)</f>
        <v>0</v>
      </c>
      <c r="IA1071" s="280">
        <f>IF(ISTEXT(EO1071), VALUE(EO1071), EO1071)</f>
        <v>0</v>
      </c>
      <c r="IB1071" s="64" t="b">
        <f>HW1071=FE1071</f>
        <v>0</v>
      </c>
      <c r="IC1071" s="64"/>
    </row>
    <row r="1072" spans="1:237" s="106" customFormat="1" ht="22.5" customHeight="1" x14ac:dyDescent="0.25">
      <c r="A1072" s="368" t="s">
        <v>4137</v>
      </c>
      <c r="B1072" s="369" t="s">
        <v>4138</v>
      </c>
      <c r="C1072" s="370" t="s">
        <v>3229</v>
      </c>
      <c r="D1072" s="371" t="s">
        <v>4109</v>
      </c>
      <c r="E1072" s="371" t="s">
        <v>4139</v>
      </c>
      <c r="F1072" s="372" t="s">
        <v>3222</v>
      </c>
      <c r="G1072" s="372" t="s">
        <v>3223</v>
      </c>
      <c r="H1072" s="373" t="s">
        <v>265</v>
      </c>
      <c r="I1072" s="374" t="s">
        <v>4140</v>
      </c>
      <c r="J1072" s="421" t="s">
        <v>3337</v>
      </c>
      <c r="K1072" s="421" t="s">
        <v>3230</v>
      </c>
      <c r="L1072" s="329">
        <f>CONTINUA!BV1072</f>
        <v>3</v>
      </c>
      <c r="M1072" s="329">
        <f>CONTINUA!BW1072</f>
        <v>0</v>
      </c>
      <c r="N1072" s="657"/>
      <c r="O1072" s="658" t="s">
        <v>4258</v>
      </c>
      <c r="P1072" s="659" t="s">
        <v>4259</v>
      </c>
      <c r="Q1072" s="400">
        <v>14</v>
      </c>
      <c r="R1072" s="401">
        <v>2</v>
      </c>
      <c r="S1072" s="400"/>
      <c r="T1072" s="401"/>
      <c r="U1072" s="400"/>
      <c r="V1072" s="401"/>
      <c r="W1072" s="400"/>
      <c r="X1072" s="401"/>
      <c r="Y1072" s="400"/>
      <c r="Z1072" s="401"/>
      <c r="AA1072" s="400"/>
      <c r="AB1072" s="401"/>
      <c r="AC1072" s="400"/>
      <c r="AD1072" s="401"/>
      <c r="AE1072" s="400"/>
      <c r="AF1072" s="401"/>
      <c r="AG1072" s="400"/>
      <c r="AH1072" s="401"/>
      <c r="AI1072" s="400"/>
      <c r="AJ1072" s="401"/>
      <c r="AK1072" s="400"/>
      <c r="AL1072" s="401"/>
      <c r="AM1072" s="400"/>
      <c r="AN1072" s="401"/>
      <c r="AO1072" s="400"/>
      <c r="AP1072" s="401"/>
      <c r="AQ1072" s="400"/>
      <c r="AR1072" s="401"/>
      <c r="AS1072" s="400"/>
      <c r="AT1072" s="401"/>
      <c r="AU1072" s="400"/>
      <c r="AV1072" s="401"/>
      <c r="AW1072" s="400"/>
      <c r="AX1072" s="401"/>
      <c r="AY1072" s="400"/>
      <c r="AZ1072" s="401"/>
      <c r="BA1072" s="400"/>
      <c r="BB1072" s="401"/>
      <c r="BC1072" s="400"/>
      <c r="BD1072" s="401"/>
      <c r="BE1072" s="400"/>
      <c r="BF1072" s="401"/>
      <c r="BG1072" s="400"/>
      <c r="BH1072" s="401"/>
      <c r="BI1072" s="400"/>
      <c r="BJ1072" s="401"/>
      <c r="BK1072" s="400"/>
      <c r="BL1072" s="401"/>
      <c r="BM1072" s="400"/>
      <c r="BN1072" s="401"/>
      <c r="BO1072" s="400"/>
      <c r="BP1072" s="401"/>
      <c r="BQ1072" s="400"/>
      <c r="BR1072" s="401"/>
      <c r="BS1072" s="400"/>
      <c r="BT1072" s="401"/>
      <c r="BU1072" s="400"/>
      <c r="BV1072" s="401"/>
      <c r="BW1072" s="400"/>
      <c r="BX1072" s="401"/>
      <c r="BY1072" s="400"/>
      <c r="BZ1072" s="401"/>
      <c r="CA1072" s="400"/>
      <c r="CB1072" s="401"/>
      <c r="CC1072" s="400"/>
      <c r="CD1072" s="401"/>
      <c r="CE1072" s="400"/>
      <c r="CF1072" s="401"/>
      <c r="CG1072" s="400"/>
      <c r="CH1072" s="401"/>
      <c r="CI1072" s="400"/>
      <c r="CJ1072" s="401"/>
      <c r="CK1072" s="400"/>
      <c r="CL1072" s="401"/>
      <c r="CM1072" s="400"/>
      <c r="CN1072" s="401"/>
      <c r="CO1072" s="400"/>
      <c r="CP1072" s="401"/>
      <c r="CQ1072" s="400"/>
      <c r="CR1072" s="401"/>
      <c r="CS1072" s="400"/>
      <c r="CT1072" s="401"/>
      <c r="CU1072" s="400"/>
      <c r="CV1072" s="401"/>
      <c r="CW1072" s="400"/>
      <c r="CX1072" s="401"/>
      <c r="CY1072" s="400"/>
      <c r="CZ1072" s="401"/>
      <c r="DA1072" s="400"/>
      <c r="DB1072" s="401"/>
      <c r="DC1072" s="400"/>
      <c r="DD1072" s="401"/>
      <c r="DE1072" s="400"/>
      <c r="DF1072" s="401"/>
      <c r="DG1072" s="400"/>
      <c r="DH1072" s="401"/>
      <c r="DI1072" s="400"/>
      <c r="DJ1072" s="401"/>
      <c r="DK1072" s="400"/>
      <c r="DL1072" s="401"/>
      <c r="DM1072" s="400"/>
      <c r="DN1072" s="401"/>
      <c r="DO1072" s="400"/>
      <c r="DP1072" s="401"/>
      <c r="DQ1072" s="400"/>
      <c r="DR1072" s="401"/>
      <c r="DS1072" s="400"/>
      <c r="DT1072" s="401"/>
      <c r="DU1072" s="400"/>
      <c r="DV1072" s="401"/>
      <c r="DW1072" s="400"/>
      <c r="DX1072" s="401"/>
      <c r="DY1072" s="400"/>
      <c r="DZ1072" s="401"/>
      <c r="EA1072" s="400"/>
      <c r="EB1072" s="401"/>
      <c r="EC1072" s="400"/>
      <c r="ED1072" s="401"/>
      <c r="EE1072" s="400"/>
      <c r="EF1072" s="401"/>
      <c r="EG1072" s="400"/>
      <c r="EH1072" s="401"/>
      <c r="EI1072" s="400"/>
      <c r="EJ1072" s="447"/>
      <c r="EK1072" s="511"/>
      <c r="EL1072" s="514"/>
      <c r="EM1072" s="448"/>
      <c r="EN1072" s="344"/>
      <c r="EO1072" s="345"/>
      <c r="EP1072" s="171">
        <f t="shared" si="1175"/>
        <v>14</v>
      </c>
      <c r="EQ1072" s="171">
        <f t="shared" si="1176"/>
        <v>0</v>
      </c>
      <c r="ER1072" s="171">
        <f t="shared" si="1177"/>
        <v>0</v>
      </c>
      <c r="ES1072" s="171">
        <f t="shared" si="1178"/>
        <v>2</v>
      </c>
      <c r="ET1072" s="171">
        <f t="shared" si="1179"/>
        <v>0</v>
      </c>
      <c r="EU1072" s="171">
        <f t="shared" si="1180"/>
        <v>0</v>
      </c>
      <c r="EV1072" s="172">
        <f t="shared" si="1181"/>
        <v>16</v>
      </c>
      <c r="EW1072" s="173"/>
      <c r="EX1072" s="248">
        <f t="shared" si="1218"/>
        <v>0</v>
      </c>
      <c r="EY1072" s="174">
        <f>(L1072*regular)+(M1072*Cadeirantee)</f>
        <v>28.92</v>
      </c>
      <c r="EZ1072" s="249">
        <f>SUMIF(FG1072:GJ1072,"&gt;0")</f>
        <v>0</v>
      </c>
      <c r="FA1072" s="249">
        <f>SUMIF(FG1072:GJ1072,"&lt;0")+SUMIF(GN1072:HP1072,"&lt;0")</f>
        <v>0</v>
      </c>
      <c r="FB1072" s="174">
        <v>0</v>
      </c>
      <c r="FC1072" s="126">
        <f>N1072*km*'VALORES TABELA'!$B$13</f>
        <v>0</v>
      </c>
      <c r="FD1072" s="250">
        <f t="shared" ref="FD1072:FD1075" si="1219">GL1072</f>
        <v>0</v>
      </c>
      <c r="FE1072" s="105"/>
      <c r="FF1072" s="119"/>
      <c r="FG1072" s="119"/>
      <c r="FH1072" s="119"/>
      <c r="FI1072" s="119"/>
      <c r="FJ1072" s="119"/>
      <c r="FK1072" s="119"/>
      <c r="FL1072" s="119"/>
      <c r="FM1072" s="119"/>
      <c r="FN1072" s="119"/>
      <c r="FO1072" s="119"/>
      <c r="FP1072" s="119"/>
      <c r="FQ1072" s="119"/>
      <c r="FR1072" s="119"/>
      <c r="FS1072" s="119"/>
      <c r="FT1072" s="119"/>
      <c r="FU1072" s="119"/>
      <c r="FV1072" s="119"/>
      <c r="FW1072" s="119"/>
      <c r="FX1072" s="119"/>
      <c r="FY1072" s="119"/>
      <c r="FZ1072" s="119"/>
      <c r="GA1072" s="119"/>
      <c r="GB1072" s="119"/>
      <c r="GC1072" s="119"/>
      <c r="GD1072" s="119"/>
      <c r="GE1072" s="119"/>
      <c r="GF1072" s="119"/>
      <c r="GG1072" s="119"/>
      <c r="GH1072" s="119"/>
      <c r="GI1072" s="119"/>
      <c r="GJ1072" s="119"/>
      <c r="GK1072" s="251"/>
      <c r="GL1072" s="103">
        <f t="shared" si="1182"/>
        <v>0</v>
      </c>
      <c r="GM1072" s="124"/>
      <c r="GN1072" s="104"/>
      <c r="GO1072" s="104"/>
      <c r="GP1072" s="104"/>
      <c r="GQ1072" s="104"/>
      <c r="GR1072" s="104"/>
      <c r="GS1072" s="104"/>
      <c r="GT1072" s="104"/>
      <c r="GU1072" s="104"/>
      <c r="GV1072" s="104"/>
      <c r="GW1072" s="104"/>
      <c r="GX1072" s="104"/>
      <c r="GY1072" s="104"/>
      <c r="GZ1072" s="104"/>
      <c r="HA1072" s="104"/>
      <c r="HB1072" s="104"/>
      <c r="HC1072" s="104"/>
      <c r="HD1072" s="104"/>
      <c r="HE1072" s="104"/>
      <c r="HF1072" s="104"/>
      <c r="HG1072" s="104"/>
      <c r="HH1072" s="104"/>
      <c r="HI1072" s="104"/>
      <c r="HJ1072" s="104"/>
      <c r="HK1072" s="104"/>
      <c r="HL1072" s="104"/>
      <c r="HM1072" s="104"/>
      <c r="HN1072" s="104"/>
      <c r="HO1072" s="104"/>
      <c r="HP1072" s="104"/>
      <c r="HQ1072" s="64"/>
      <c r="HR1072" s="64"/>
      <c r="HS1072" s="64"/>
      <c r="HT1072" s="64"/>
      <c r="HU1072" s="64"/>
      <c r="HV1072" s="64"/>
      <c r="HW1072" s="105"/>
      <c r="HX1072" s="64"/>
      <c r="HY1072" s="280">
        <f t="shared" ref="HY1072:HY1075" si="1220">IF(ISTEXT(EM1072), VALUE(EM1072), EM1072)</f>
        <v>0</v>
      </c>
      <c r="HZ1072" s="280">
        <f t="shared" ref="HZ1072:HZ1075" si="1221">IF(ISTEXT(EN1072), VALUE(EN1072), EN1072)</f>
        <v>0</v>
      </c>
      <c r="IA1072" s="280">
        <f t="shared" ref="IA1072:IA1075" si="1222">IF(ISTEXT(EO1072), VALUE(EO1072), EO1072)</f>
        <v>0</v>
      </c>
      <c r="IB1072" s="64"/>
      <c r="IC1072" s="64"/>
    </row>
    <row r="1073" spans="1:237" s="106" customFormat="1" ht="22.5" customHeight="1" x14ac:dyDescent="0.25">
      <c r="A1073" s="368" t="s">
        <v>4137</v>
      </c>
      <c r="B1073" s="369" t="s">
        <v>4138</v>
      </c>
      <c r="C1073" s="375" t="s">
        <v>3229</v>
      </c>
      <c r="D1073" s="371" t="s">
        <v>4109</v>
      </c>
      <c r="E1073" s="371" t="s">
        <v>4139</v>
      </c>
      <c r="F1073" s="376" t="s">
        <v>3222</v>
      </c>
      <c r="G1073" s="376" t="s">
        <v>3223</v>
      </c>
      <c r="H1073" s="373" t="s">
        <v>265</v>
      </c>
      <c r="I1073" s="374" t="s">
        <v>4140</v>
      </c>
      <c r="J1073" s="421" t="s">
        <v>3337</v>
      </c>
      <c r="K1073" s="422" t="s">
        <v>3231</v>
      </c>
      <c r="L1073" s="329">
        <f>CONTINUA!BV1073</f>
        <v>0</v>
      </c>
      <c r="M1073" s="329">
        <f>CONTINUA!BW1073</f>
        <v>0</v>
      </c>
      <c r="N1073" s="657"/>
      <c r="O1073" s="658" t="s">
        <v>4258</v>
      </c>
      <c r="P1073" s="659" t="s">
        <v>4259</v>
      </c>
      <c r="Q1073" s="400"/>
      <c r="R1073" s="401"/>
      <c r="S1073" s="400"/>
      <c r="T1073" s="401"/>
      <c r="U1073" s="400"/>
      <c r="V1073" s="401"/>
      <c r="W1073" s="400"/>
      <c r="X1073" s="401"/>
      <c r="Y1073" s="400"/>
      <c r="Z1073" s="401"/>
      <c r="AA1073" s="400"/>
      <c r="AB1073" s="401"/>
      <c r="AC1073" s="400"/>
      <c r="AD1073" s="401"/>
      <c r="AE1073" s="400"/>
      <c r="AF1073" s="401"/>
      <c r="AG1073" s="400"/>
      <c r="AH1073" s="401"/>
      <c r="AI1073" s="400"/>
      <c r="AJ1073" s="401"/>
      <c r="AK1073" s="400"/>
      <c r="AL1073" s="401"/>
      <c r="AM1073" s="400"/>
      <c r="AN1073" s="401"/>
      <c r="AO1073" s="400"/>
      <c r="AP1073" s="401"/>
      <c r="AQ1073" s="400"/>
      <c r="AR1073" s="401"/>
      <c r="AS1073" s="400"/>
      <c r="AT1073" s="401"/>
      <c r="AU1073" s="400"/>
      <c r="AV1073" s="401"/>
      <c r="AW1073" s="400"/>
      <c r="AX1073" s="401"/>
      <c r="AY1073" s="400"/>
      <c r="AZ1073" s="401"/>
      <c r="BA1073" s="400"/>
      <c r="BB1073" s="401"/>
      <c r="BC1073" s="400"/>
      <c r="BD1073" s="401"/>
      <c r="BE1073" s="400"/>
      <c r="BF1073" s="401"/>
      <c r="BG1073" s="400"/>
      <c r="BH1073" s="401"/>
      <c r="BI1073" s="400"/>
      <c r="BJ1073" s="401"/>
      <c r="BK1073" s="400"/>
      <c r="BL1073" s="401"/>
      <c r="BM1073" s="400"/>
      <c r="BN1073" s="401"/>
      <c r="BO1073" s="400"/>
      <c r="BP1073" s="401"/>
      <c r="BQ1073" s="400"/>
      <c r="BR1073" s="401"/>
      <c r="BS1073" s="400"/>
      <c r="BT1073" s="401"/>
      <c r="BU1073" s="400"/>
      <c r="BV1073" s="401"/>
      <c r="BW1073" s="400"/>
      <c r="BX1073" s="401"/>
      <c r="BY1073" s="400"/>
      <c r="BZ1073" s="401"/>
      <c r="CA1073" s="400"/>
      <c r="CB1073" s="401"/>
      <c r="CC1073" s="400"/>
      <c r="CD1073" s="401"/>
      <c r="CE1073" s="400"/>
      <c r="CF1073" s="401"/>
      <c r="CG1073" s="400"/>
      <c r="CH1073" s="401"/>
      <c r="CI1073" s="400"/>
      <c r="CJ1073" s="401"/>
      <c r="CK1073" s="400"/>
      <c r="CL1073" s="401"/>
      <c r="CM1073" s="400"/>
      <c r="CN1073" s="401"/>
      <c r="CO1073" s="400"/>
      <c r="CP1073" s="401"/>
      <c r="CQ1073" s="400"/>
      <c r="CR1073" s="401"/>
      <c r="CS1073" s="400"/>
      <c r="CT1073" s="401"/>
      <c r="CU1073" s="400"/>
      <c r="CV1073" s="401"/>
      <c r="CW1073" s="400"/>
      <c r="CX1073" s="401"/>
      <c r="CY1073" s="400"/>
      <c r="CZ1073" s="401"/>
      <c r="DA1073" s="400"/>
      <c r="DB1073" s="401"/>
      <c r="DC1073" s="400"/>
      <c r="DD1073" s="401"/>
      <c r="DE1073" s="400"/>
      <c r="DF1073" s="401"/>
      <c r="DG1073" s="400"/>
      <c r="DH1073" s="401"/>
      <c r="DI1073" s="400"/>
      <c r="DJ1073" s="401"/>
      <c r="DK1073" s="400"/>
      <c r="DL1073" s="401"/>
      <c r="DM1073" s="400"/>
      <c r="DN1073" s="401"/>
      <c r="DO1073" s="400"/>
      <c r="DP1073" s="401"/>
      <c r="DQ1073" s="400"/>
      <c r="DR1073" s="401"/>
      <c r="DS1073" s="400"/>
      <c r="DT1073" s="401"/>
      <c r="DU1073" s="400"/>
      <c r="DV1073" s="401"/>
      <c r="DW1073" s="400"/>
      <c r="DX1073" s="401"/>
      <c r="DY1073" s="400"/>
      <c r="DZ1073" s="401"/>
      <c r="EA1073" s="400"/>
      <c r="EB1073" s="401"/>
      <c r="EC1073" s="400"/>
      <c r="ED1073" s="401"/>
      <c r="EE1073" s="400"/>
      <c r="EF1073" s="401"/>
      <c r="EG1073" s="400"/>
      <c r="EH1073" s="401"/>
      <c r="EI1073" s="400"/>
      <c r="EJ1073" s="447"/>
      <c r="EK1073" s="511"/>
      <c r="EL1073" s="514"/>
      <c r="EM1073" s="448"/>
      <c r="EN1073" s="344"/>
      <c r="EO1073" s="345"/>
      <c r="EP1073" s="171">
        <f t="shared" si="1175"/>
        <v>0</v>
      </c>
      <c r="EQ1073" s="171">
        <f t="shared" si="1176"/>
        <v>0</v>
      </c>
      <c r="ER1073" s="171">
        <f t="shared" si="1177"/>
        <v>0</v>
      </c>
      <c r="ES1073" s="171">
        <f t="shared" si="1178"/>
        <v>0</v>
      </c>
      <c r="ET1073" s="171">
        <f t="shared" si="1179"/>
        <v>0</v>
      </c>
      <c r="EU1073" s="171">
        <f t="shared" si="1180"/>
        <v>0</v>
      </c>
      <c r="EV1073" s="172">
        <f t="shared" si="1181"/>
        <v>0</v>
      </c>
      <c r="EW1073" s="125"/>
      <c r="EX1073" s="248">
        <f t="shared" si="1218"/>
        <v>0</v>
      </c>
      <c r="EY1073" s="174">
        <f>(L1073*regular)+(M1073*Cadeirantee)</f>
        <v>0</v>
      </c>
      <c r="EZ1073" s="249">
        <f>SUMIF(FG1073:GJ1073,"&gt;0")</f>
        <v>0</v>
      </c>
      <c r="FA1073" s="249">
        <f>SUMIF(FG1073:GJ1073,"&lt;0")+SUMIF(GN1073:HP1073,"&lt;0")</f>
        <v>0</v>
      </c>
      <c r="FB1073" s="174">
        <v>0</v>
      </c>
      <c r="FC1073" s="126">
        <f>N1073*km*'VALORES TABELA'!$B$13</f>
        <v>0</v>
      </c>
      <c r="FD1073" s="250">
        <f t="shared" si="1219"/>
        <v>0</v>
      </c>
      <c r="FE1073" s="105"/>
      <c r="FF1073" s="108"/>
      <c r="FG1073" s="108"/>
      <c r="FH1073" s="108"/>
      <c r="FI1073" s="108"/>
      <c r="FJ1073" s="108"/>
      <c r="FK1073" s="108"/>
      <c r="FL1073" s="108"/>
      <c r="FM1073" s="108"/>
      <c r="FN1073" s="108"/>
      <c r="FO1073" s="108"/>
      <c r="FP1073" s="108"/>
      <c r="FQ1073" s="108"/>
      <c r="FR1073" s="108"/>
      <c r="FS1073" s="108"/>
      <c r="FT1073" s="108"/>
      <c r="FU1073" s="108"/>
      <c r="FV1073" s="108"/>
      <c r="FW1073" s="108"/>
      <c r="FX1073" s="108"/>
      <c r="FY1073" s="108"/>
      <c r="FZ1073" s="108"/>
      <c r="GA1073" s="108"/>
      <c r="GB1073" s="108"/>
      <c r="GC1073" s="108"/>
      <c r="GD1073" s="108"/>
      <c r="GE1073" s="108"/>
      <c r="GF1073" s="108"/>
      <c r="GG1073" s="108"/>
      <c r="GH1073" s="108"/>
      <c r="GI1073" s="108"/>
      <c r="GJ1073" s="108"/>
      <c r="GK1073" s="251"/>
      <c r="GL1073" s="103">
        <f t="shared" si="1182"/>
        <v>0</v>
      </c>
      <c r="GM1073" s="124"/>
      <c r="GN1073" s="104"/>
      <c r="GO1073" s="104"/>
      <c r="GP1073" s="104"/>
      <c r="GQ1073" s="104"/>
      <c r="GR1073" s="104"/>
      <c r="GS1073" s="104"/>
      <c r="GT1073" s="104"/>
      <c r="GU1073" s="104"/>
      <c r="GV1073" s="104"/>
      <c r="GW1073" s="104"/>
      <c r="GX1073" s="104"/>
      <c r="GY1073" s="104"/>
      <c r="GZ1073" s="104"/>
      <c r="HA1073" s="104"/>
      <c r="HB1073" s="104"/>
      <c r="HC1073" s="104"/>
      <c r="HD1073" s="104"/>
      <c r="HE1073" s="104"/>
      <c r="HF1073" s="104"/>
      <c r="HG1073" s="104"/>
      <c r="HH1073" s="104"/>
      <c r="HI1073" s="104"/>
      <c r="HJ1073" s="104"/>
      <c r="HK1073" s="104"/>
      <c r="HL1073" s="104"/>
      <c r="HM1073" s="104"/>
      <c r="HN1073" s="104"/>
      <c r="HO1073" s="104"/>
      <c r="HP1073" s="104"/>
      <c r="HQ1073" s="64"/>
      <c r="HR1073" s="64"/>
      <c r="HS1073" s="64"/>
      <c r="HT1073" s="64"/>
      <c r="HU1073" s="64"/>
      <c r="HV1073" s="64"/>
      <c r="HW1073" s="105"/>
      <c r="HX1073" s="64"/>
      <c r="HY1073" s="280">
        <f t="shared" si="1220"/>
        <v>0</v>
      </c>
      <c r="HZ1073" s="280">
        <f t="shared" si="1221"/>
        <v>0</v>
      </c>
      <c r="IA1073" s="280">
        <f t="shared" si="1222"/>
        <v>0</v>
      </c>
      <c r="IB1073" s="64"/>
      <c r="IC1073" s="64"/>
    </row>
    <row r="1074" spans="1:237" s="106" customFormat="1" ht="22.5" customHeight="1" x14ac:dyDescent="0.25">
      <c r="A1074" s="368" t="s">
        <v>4137</v>
      </c>
      <c r="B1074" s="369" t="s">
        <v>4138</v>
      </c>
      <c r="C1074" s="375" t="s">
        <v>3229</v>
      </c>
      <c r="D1074" s="371" t="s">
        <v>4109</v>
      </c>
      <c r="E1074" s="371" t="s">
        <v>4139</v>
      </c>
      <c r="F1074" s="376" t="s">
        <v>3222</v>
      </c>
      <c r="G1074" s="376" t="s">
        <v>3223</v>
      </c>
      <c r="H1074" s="373" t="s">
        <v>265</v>
      </c>
      <c r="I1074" s="374" t="s">
        <v>4140</v>
      </c>
      <c r="J1074" s="421" t="s">
        <v>3337</v>
      </c>
      <c r="K1074" s="423" t="s">
        <v>3232</v>
      </c>
      <c r="L1074" s="329">
        <f>CONTINUA!BV1074</f>
        <v>0</v>
      </c>
      <c r="M1074" s="329">
        <f>CONTINUA!BW1074</f>
        <v>0</v>
      </c>
      <c r="N1074" s="657"/>
      <c r="O1074" s="658" t="s">
        <v>4258</v>
      </c>
      <c r="P1074" s="659" t="s">
        <v>4259</v>
      </c>
      <c r="Q1074" s="400"/>
      <c r="R1074" s="401"/>
      <c r="S1074" s="400"/>
      <c r="T1074" s="401"/>
      <c r="U1074" s="400"/>
      <c r="V1074" s="401"/>
      <c r="W1074" s="400"/>
      <c r="X1074" s="401"/>
      <c r="Y1074" s="400"/>
      <c r="Z1074" s="401"/>
      <c r="AA1074" s="400"/>
      <c r="AB1074" s="401"/>
      <c r="AC1074" s="400"/>
      <c r="AD1074" s="401"/>
      <c r="AE1074" s="400"/>
      <c r="AF1074" s="401"/>
      <c r="AG1074" s="400"/>
      <c r="AH1074" s="401"/>
      <c r="AI1074" s="400"/>
      <c r="AJ1074" s="401"/>
      <c r="AK1074" s="400"/>
      <c r="AL1074" s="401"/>
      <c r="AM1074" s="400"/>
      <c r="AN1074" s="401"/>
      <c r="AO1074" s="400"/>
      <c r="AP1074" s="401"/>
      <c r="AQ1074" s="400"/>
      <c r="AR1074" s="401"/>
      <c r="AS1074" s="400"/>
      <c r="AT1074" s="401"/>
      <c r="AU1074" s="400"/>
      <c r="AV1074" s="401"/>
      <c r="AW1074" s="400"/>
      <c r="AX1074" s="401"/>
      <c r="AY1074" s="400"/>
      <c r="AZ1074" s="401"/>
      <c r="BA1074" s="400"/>
      <c r="BB1074" s="401"/>
      <c r="BC1074" s="400"/>
      <c r="BD1074" s="401"/>
      <c r="BE1074" s="400"/>
      <c r="BF1074" s="401"/>
      <c r="BG1074" s="400"/>
      <c r="BH1074" s="401"/>
      <c r="BI1074" s="400"/>
      <c r="BJ1074" s="401"/>
      <c r="BK1074" s="400"/>
      <c r="BL1074" s="401"/>
      <c r="BM1074" s="400"/>
      <c r="BN1074" s="401"/>
      <c r="BO1074" s="400"/>
      <c r="BP1074" s="401"/>
      <c r="BQ1074" s="400"/>
      <c r="BR1074" s="401"/>
      <c r="BS1074" s="400"/>
      <c r="BT1074" s="401"/>
      <c r="BU1074" s="400"/>
      <c r="BV1074" s="401"/>
      <c r="BW1074" s="400"/>
      <c r="BX1074" s="401"/>
      <c r="BY1074" s="400"/>
      <c r="BZ1074" s="401"/>
      <c r="CA1074" s="400"/>
      <c r="CB1074" s="401"/>
      <c r="CC1074" s="400"/>
      <c r="CD1074" s="401"/>
      <c r="CE1074" s="400"/>
      <c r="CF1074" s="401"/>
      <c r="CG1074" s="400"/>
      <c r="CH1074" s="401"/>
      <c r="CI1074" s="400"/>
      <c r="CJ1074" s="401"/>
      <c r="CK1074" s="400"/>
      <c r="CL1074" s="401"/>
      <c r="CM1074" s="400"/>
      <c r="CN1074" s="401"/>
      <c r="CO1074" s="400"/>
      <c r="CP1074" s="401"/>
      <c r="CQ1074" s="400"/>
      <c r="CR1074" s="401"/>
      <c r="CS1074" s="400"/>
      <c r="CT1074" s="401"/>
      <c r="CU1074" s="400"/>
      <c r="CV1074" s="401"/>
      <c r="CW1074" s="400"/>
      <c r="CX1074" s="401"/>
      <c r="CY1074" s="400"/>
      <c r="CZ1074" s="401"/>
      <c r="DA1074" s="400"/>
      <c r="DB1074" s="401"/>
      <c r="DC1074" s="400"/>
      <c r="DD1074" s="401"/>
      <c r="DE1074" s="400"/>
      <c r="DF1074" s="401"/>
      <c r="DG1074" s="400"/>
      <c r="DH1074" s="401"/>
      <c r="DI1074" s="400"/>
      <c r="DJ1074" s="401"/>
      <c r="DK1074" s="400"/>
      <c r="DL1074" s="401"/>
      <c r="DM1074" s="400"/>
      <c r="DN1074" s="401"/>
      <c r="DO1074" s="400"/>
      <c r="DP1074" s="401"/>
      <c r="DQ1074" s="400"/>
      <c r="DR1074" s="401"/>
      <c r="DS1074" s="400"/>
      <c r="DT1074" s="401"/>
      <c r="DU1074" s="400"/>
      <c r="DV1074" s="401"/>
      <c r="DW1074" s="400"/>
      <c r="DX1074" s="401"/>
      <c r="DY1074" s="400"/>
      <c r="DZ1074" s="401"/>
      <c r="EA1074" s="400"/>
      <c r="EB1074" s="401"/>
      <c r="EC1074" s="400"/>
      <c r="ED1074" s="401"/>
      <c r="EE1074" s="400"/>
      <c r="EF1074" s="401"/>
      <c r="EG1074" s="400"/>
      <c r="EH1074" s="401"/>
      <c r="EI1074" s="400"/>
      <c r="EJ1074" s="447"/>
      <c r="EK1074" s="511"/>
      <c r="EL1074" s="514"/>
      <c r="EM1074" s="448"/>
      <c r="EN1074" s="344"/>
      <c r="EO1074" s="345"/>
      <c r="EP1074" s="171">
        <f t="shared" si="1175"/>
        <v>0</v>
      </c>
      <c r="EQ1074" s="171">
        <f t="shared" si="1176"/>
        <v>0</v>
      </c>
      <c r="ER1074" s="171">
        <f t="shared" si="1177"/>
        <v>0</v>
      </c>
      <c r="ES1074" s="171">
        <f t="shared" si="1178"/>
        <v>0</v>
      </c>
      <c r="ET1074" s="171">
        <f t="shared" si="1179"/>
        <v>0</v>
      </c>
      <c r="EU1074" s="171">
        <f t="shared" si="1180"/>
        <v>0</v>
      </c>
      <c r="EV1074" s="172">
        <f t="shared" si="1181"/>
        <v>0</v>
      </c>
      <c r="EW1074" s="127"/>
      <c r="EX1074" s="248">
        <f t="shared" si="1218"/>
        <v>0</v>
      </c>
      <c r="EY1074" s="174">
        <f>(L1074*regular)+(M1074*Cadeirantee)</f>
        <v>0</v>
      </c>
      <c r="EZ1074" s="249">
        <f>SUMIF(FG1074:GJ1074,"&gt;0")</f>
        <v>0</v>
      </c>
      <c r="FA1074" s="249">
        <f>SUMIF(FG1074:GJ1074,"&lt;0")+SUMIF(GN1074:HP1074,"&lt;0")</f>
        <v>0</v>
      </c>
      <c r="FB1074" s="174">
        <v>0</v>
      </c>
      <c r="FC1074" s="126">
        <f>N1074*km*'VALORES TABELA'!$B$13</f>
        <v>0</v>
      </c>
      <c r="FD1074" s="250">
        <f t="shared" si="1219"/>
        <v>0</v>
      </c>
      <c r="FE1074" s="105"/>
      <c r="FF1074" s="118"/>
      <c r="FG1074" s="118"/>
      <c r="FH1074" s="118"/>
      <c r="FI1074" s="118"/>
      <c r="FJ1074" s="118"/>
      <c r="FK1074" s="118"/>
      <c r="FL1074" s="118"/>
      <c r="FM1074" s="118"/>
      <c r="FN1074" s="118"/>
      <c r="FO1074" s="118"/>
      <c r="FP1074" s="118"/>
      <c r="FQ1074" s="118"/>
      <c r="FR1074" s="118"/>
      <c r="FS1074" s="118"/>
      <c r="FT1074" s="118"/>
      <c r="FU1074" s="118"/>
      <c r="FV1074" s="118"/>
      <c r="FW1074" s="118"/>
      <c r="FX1074" s="118"/>
      <c r="FY1074" s="118"/>
      <c r="FZ1074" s="118"/>
      <c r="GA1074" s="118"/>
      <c r="GB1074" s="118"/>
      <c r="GC1074" s="118"/>
      <c r="GD1074" s="118"/>
      <c r="GE1074" s="118"/>
      <c r="GF1074" s="118"/>
      <c r="GG1074" s="118"/>
      <c r="GH1074" s="118"/>
      <c r="GI1074" s="118"/>
      <c r="GJ1074" s="118"/>
      <c r="GK1074" s="252"/>
      <c r="GL1074" s="103">
        <f t="shared" si="1182"/>
        <v>0</v>
      </c>
      <c r="GM1074" s="124"/>
      <c r="GN1074" s="104"/>
      <c r="GO1074" s="104"/>
      <c r="GP1074" s="104"/>
      <c r="GQ1074" s="104"/>
      <c r="GR1074" s="104"/>
      <c r="GS1074" s="104"/>
      <c r="GT1074" s="104"/>
      <c r="GU1074" s="104"/>
      <c r="GV1074" s="104"/>
      <c r="GW1074" s="104"/>
      <c r="GX1074" s="104"/>
      <c r="GY1074" s="104"/>
      <c r="GZ1074" s="104"/>
      <c r="HA1074" s="104"/>
      <c r="HB1074" s="104"/>
      <c r="HC1074" s="104"/>
      <c r="HD1074" s="104"/>
      <c r="HE1074" s="104"/>
      <c r="HF1074" s="104"/>
      <c r="HG1074" s="104"/>
      <c r="HH1074" s="104"/>
      <c r="HI1074" s="104"/>
      <c r="HJ1074" s="104"/>
      <c r="HK1074" s="104"/>
      <c r="HL1074" s="104"/>
      <c r="HM1074" s="104"/>
      <c r="HN1074" s="104"/>
      <c r="HO1074" s="104"/>
      <c r="HP1074" s="104"/>
      <c r="HQ1074" s="64"/>
      <c r="HR1074" s="65"/>
      <c r="HS1074" s="65"/>
      <c r="HT1074" s="65"/>
      <c r="HU1074" s="65"/>
      <c r="HV1074" s="65"/>
      <c r="HW1074" s="105"/>
      <c r="HX1074" s="65"/>
      <c r="HY1074" s="280">
        <f t="shared" si="1220"/>
        <v>0</v>
      </c>
      <c r="HZ1074" s="280">
        <f t="shared" si="1221"/>
        <v>0</v>
      </c>
      <c r="IA1074" s="280">
        <f t="shared" si="1222"/>
        <v>0</v>
      </c>
      <c r="IB1074" s="65"/>
      <c r="IC1074" s="65"/>
    </row>
    <row r="1075" spans="1:237" s="106" customFormat="1" ht="22.5" customHeight="1" thickBot="1" x14ac:dyDescent="0.3">
      <c r="A1075" s="377" t="s">
        <v>4137</v>
      </c>
      <c r="B1075" s="378" t="s">
        <v>4138</v>
      </c>
      <c r="C1075" s="379" t="s">
        <v>3229</v>
      </c>
      <c r="D1075" s="380" t="s">
        <v>4109</v>
      </c>
      <c r="E1075" s="380" t="s">
        <v>4139</v>
      </c>
      <c r="F1075" s="381" t="s">
        <v>3222</v>
      </c>
      <c r="G1075" s="381" t="s">
        <v>3223</v>
      </c>
      <c r="H1075" s="382" t="s">
        <v>265</v>
      </c>
      <c r="I1075" s="383" t="s">
        <v>4140</v>
      </c>
      <c r="J1075" s="421" t="s">
        <v>3337</v>
      </c>
      <c r="K1075" s="424" t="s">
        <v>60</v>
      </c>
      <c r="L1075" s="329">
        <f>CONTINUA!BV1075</f>
        <v>0</v>
      </c>
      <c r="M1075" s="329">
        <f>CONTINUA!BW1075</f>
        <v>0</v>
      </c>
      <c r="N1075" s="657"/>
      <c r="O1075" s="658" t="s">
        <v>4258</v>
      </c>
      <c r="P1075" s="659" t="s">
        <v>4259</v>
      </c>
      <c r="Q1075" s="400"/>
      <c r="R1075" s="401"/>
      <c r="S1075" s="400"/>
      <c r="T1075" s="401"/>
      <c r="U1075" s="400"/>
      <c r="V1075" s="401"/>
      <c r="W1075" s="400"/>
      <c r="X1075" s="401"/>
      <c r="Y1075" s="400"/>
      <c r="Z1075" s="401"/>
      <c r="AA1075" s="400"/>
      <c r="AB1075" s="401"/>
      <c r="AC1075" s="400"/>
      <c r="AD1075" s="401"/>
      <c r="AE1075" s="400"/>
      <c r="AF1075" s="401"/>
      <c r="AG1075" s="400"/>
      <c r="AH1075" s="401"/>
      <c r="AI1075" s="400"/>
      <c r="AJ1075" s="401"/>
      <c r="AK1075" s="400"/>
      <c r="AL1075" s="401"/>
      <c r="AM1075" s="400"/>
      <c r="AN1075" s="401"/>
      <c r="AO1075" s="400"/>
      <c r="AP1075" s="401"/>
      <c r="AQ1075" s="400"/>
      <c r="AR1075" s="401"/>
      <c r="AS1075" s="400"/>
      <c r="AT1075" s="401"/>
      <c r="AU1075" s="400"/>
      <c r="AV1075" s="401"/>
      <c r="AW1075" s="400"/>
      <c r="AX1075" s="401"/>
      <c r="AY1075" s="400"/>
      <c r="AZ1075" s="401"/>
      <c r="BA1075" s="400"/>
      <c r="BB1075" s="401"/>
      <c r="BC1075" s="400"/>
      <c r="BD1075" s="401"/>
      <c r="BE1075" s="400"/>
      <c r="BF1075" s="401"/>
      <c r="BG1075" s="400"/>
      <c r="BH1075" s="401"/>
      <c r="BI1075" s="400"/>
      <c r="BJ1075" s="401"/>
      <c r="BK1075" s="400"/>
      <c r="BL1075" s="401"/>
      <c r="BM1075" s="400"/>
      <c r="BN1075" s="401"/>
      <c r="BO1075" s="400"/>
      <c r="BP1075" s="401"/>
      <c r="BQ1075" s="400"/>
      <c r="BR1075" s="401"/>
      <c r="BS1075" s="400"/>
      <c r="BT1075" s="401"/>
      <c r="BU1075" s="400"/>
      <c r="BV1075" s="401"/>
      <c r="BW1075" s="400"/>
      <c r="BX1075" s="401"/>
      <c r="BY1075" s="400"/>
      <c r="BZ1075" s="401"/>
      <c r="CA1075" s="400"/>
      <c r="CB1075" s="401"/>
      <c r="CC1075" s="400"/>
      <c r="CD1075" s="401"/>
      <c r="CE1075" s="400"/>
      <c r="CF1075" s="401"/>
      <c r="CG1075" s="400"/>
      <c r="CH1075" s="401"/>
      <c r="CI1075" s="400"/>
      <c r="CJ1075" s="401"/>
      <c r="CK1075" s="400"/>
      <c r="CL1075" s="401"/>
      <c r="CM1075" s="400"/>
      <c r="CN1075" s="401"/>
      <c r="CO1075" s="400"/>
      <c r="CP1075" s="401"/>
      <c r="CQ1075" s="400"/>
      <c r="CR1075" s="401"/>
      <c r="CS1075" s="400"/>
      <c r="CT1075" s="401"/>
      <c r="CU1075" s="400"/>
      <c r="CV1075" s="401"/>
      <c r="CW1075" s="400"/>
      <c r="CX1075" s="401"/>
      <c r="CY1075" s="400"/>
      <c r="CZ1075" s="401"/>
      <c r="DA1075" s="400"/>
      <c r="DB1075" s="401"/>
      <c r="DC1075" s="400"/>
      <c r="DD1075" s="401"/>
      <c r="DE1075" s="400"/>
      <c r="DF1075" s="401"/>
      <c r="DG1075" s="400"/>
      <c r="DH1075" s="401"/>
      <c r="DI1075" s="400"/>
      <c r="DJ1075" s="401"/>
      <c r="DK1075" s="400"/>
      <c r="DL1075" s="401"/>
      <c r="DM1075" s="400"/>
      <c r="DN1075" s="401"/>
      <c r="DO1075" s="400"/>
      <c r="DP1075" s="401"/>
      <c r="DQ1075" s="400"/>
      <c r="DR1075" s="401"/>
      <c r="DS1075" s="400"/>
      <c r="DT1075" s="401"/>
      <c r="DU1075" s="400"/>
      <c r="DV1075" s="401"/>
      <c r="DW1075" s="400"/>
      <c r="DX1075" s="401"/>
      <c r="DY1075" s="400"/>
      <c r="DZ1075" s="401"/>
      <c r="EA1075" s="400"/>
      <c r="EB1075" s="401"/>
      <c r="EC1075" s="400"/>
      <c r="ED1075" s="401"/>
      <c r="EE1075" s="400"/>
      <c r="EF1075" s="401"/>
      <c r="EG1075" s="400"/>
      <c r="EH1075" s="401"/>
      <c r="EI1075" s="400"/>
      <c r="EJ1075" s="447"/>
      <c r="EK1075" s="512"/>
      <c r="EL1075" s="515"/>
      <c r="EM1075" s="450"/>
      <c r="EN1075" s="348"/>
      <c r="EO1075" s="348"/>
      <c r="EP1075" s="179">
        <f t="shared" si="1175"/>
        <v>0</v>
      </c>
      <c r="EQ1075" s="179">
        <f t="shared" si="1176"/>
        <v>0</v>
      </c>
      <c r="ER1075" s="179">
        <f t="shared" si="1177"/>
        <v>0</v>
      </c>
      <c r="ES1075" s="179">
        <f t="shared" si="1178"/>
        <v>0</v>
      </c>
      <c r="ET1075" s="179">
        <f t="shared" si="1179"/>
        <v>0</v>
      </c>
      <c r="EU1075" s="179">
        <f t="shared" si="1180"/>
        <v>0</v>
      </c>
      <c r="EV1075" s="172">
        <f t="shared" si="1181"/>
        <v>0</v>
      </c>
      <c r="EW1075" s="253"/>
      <c r="EX1075" s="254">
        <v>0</v>
      </c>
      <c r="EY1075" s="180">
        <v>0</v>
      </c>
      <c r="EZ1075" s="255">
        <v>0</v>
      </c>
      <c r="FA1075" s="255">
        <v>0</v>
      </c>
      <c r="FB1075" s="180">
        <f>SUM(FF1075:GI1075)/2</f>
        <v>0</v>
      </c>
      <c r="FC1075" s="256">
        <f>N1075*km*'VALORES TABELA'!$B$13</f>
        <v>0</v>
      </c>
      <c r="FD1075" s="250">
        <f t="shared" si="1219"/>
        <v>0</v>
      </c>
      <c r="FE1075" s="257"/>
      <c r="FF1075" s="181">
        <f>((Q1075+S1075)*Percapita)+((R1075+T1075)*Cadeirante)</f>
        <v>0</v>
      </c>
      <c r="FG1075" s="181">
        <f>((U1075+W1075)*Percapita/30*FG$4)+((V1075+X1075)*Cadeirante/30*FG$4)</f>
        <v>0</v>
      </c>
      <c r="FH1075" s="181">
        <f>((Y1075+AA1075)*Percapita/30*FH$4)+((Z1075+AB1075)*Cadeirante/30*FH$4)</f>
        <v>0</v>
      </c>
      <c r="FI1075" s="181">
        <f>((AC1075+AE1075)*Percapita/30*FI$4)+((AD1075+AF1075)*Cadeirante/30*FI$4)</f>
        <v>0</v>
      </c>
      <c r="FJ1075" s="181">
        <f>((AG1075+AI1075)*Percapita/30*FJ$4)+((AH1075+AJ1075)*Cadeirante/30*FJ$4)</f>
        <v>0</v>
      </c>
      <c r="FK1075" s="181">
        <f>((AK1075+AM1075)*Percapita/30*FK$4)+((AL1075+AN1075)*Cadeirante/30*FK$4)</f>
        <v>0</v>
      </c>
      <c r="FL1075" s="181">
        <f>((AO1075+AQ1075)*Percapita/30*FL$4)+((AP1075+AR1075)*Cadeirante/30*FL$4)</f>
        <v>0</v>
      </c>
      <c r="FM1075" s="181">
        <f>((AS1075+AU1075)*Percapita/30*FM$4)+((AT1075+AV1075)*Cadeirante/30*FM$4)</f>
        <v>0</v>
      </c>
      <c r="FN1075" s="181">
        <f>((AW1075+AY1075)*Percapita/30*FN$4)+((AX1075+AZ1075)*Cadeirante/30*FN$4)</f>
        <v>0</v>
      </c>
      <c r="FO1075" s="181">
        <f>((BA1075+BC1075)*Percapita/30*FO$4)+((BB1075+BD1075)*Cadeirante/30*FO$4)</f>
        <v>0</v>
      </c>
      <c r="FP1075" s="181">
        <f>((BE1075+BG1075)*Percapita/30*FP$4)+((BF1075+BH1075)*Cadeirante/30*FP$4)</f>
        <v>0</v>
      </c>
      <c r="FQ1075" s="181">
        <f>((BI1075+BK1075)*Percapita/30*FQ$4)+((BJ1075+BL1075)*Cadeirante/30*FQ$4)</f>
        <v>0</v>
      </c>
      <c r="FR1075" s="181">
        <f>((BM1075+BO1075)*Percapita/30*FR$4)+((BN1075+BP1075)*Cadeirante/30*FR$4)</f>
        <v>0</v>
      </c>
      <c r="FS1075" s="181">
        <f>((BQ1075+BS1075)*Percapita/30*FS$4)+((BR1075+BT1075)*Cadeirante/30*FS$4)</f>
        <v>0</v>
      </c>
      <c r="FT1075" s="181">
        <f>((BU1075+BW1075)*Percapita/30*FT$4)+((BV1075+BX1075)*Cadeirante/30*FT$4)</f>
        <v>0</v>
      </c>
      <c r="FU1075" s="181">
        <f>((BY1075+CA1075)*Percapita/30*FU$4)+((BZ1075+CB1075)*Cadeirante/30*FU$4)</f>
        <v>0</v>
      </c>
      <c r="FV1075" s="181">
        <f>((CC1075+CE1075)*Percapita/30*FV$4)+((CD1075+CF1075)*Cadeirante/30*FV$4)</f>
        <v>0</v>
      </c>
      <c r="FW1075" s="181">
        <f>((CG1075+CI1075)*Percapita/30*FW$4)+((CI1075+CK1075)*Cadeirante/30*FW$4)</f>
        <v>0</v>
      </c>
      <c r="FX1075" s="181">
        <f>((CK1075+CM1075)*Percapita/30*FX$4)+((CL1075+CN1075)*Cadeirante/30*FX$4)</f>
        <v>0</v>
      </c>
      <c r="FY1075" s="181">
        <f>((CO1075+CQ1075)*Percapita/30*FY$4)+((CP1075+CR1075)*Cadeirante/30*FY$4)</f>
        <v>0</v>
      </c>
      <c r="FZ1075" s="181">
        <f>((CS1075+CU1075)*Percapita/30*FZ$4)+((CT1075+CV1075)*Cadeirante/30*FZ$4)</f>
        <v>0</v>
      </c>
      <c r="GA1075" s="181">
        <f>((CW1075+CY1075)*Percapita/30*GA$4)+((CX1075+CZ1075)*Cadeirante/30*GA$4)</f>
        <v>0</v>
      </c>
      <c r="GB1075" s="181">
        <f>((DA1075+DC1075)*Percapita/30*GB$4)+((DB1075+DD1075)*Cadeirante/30*GB$4)</f>
        <v>0</v>
      </c>
      <c r="GC1075" s="181">
        <f>((DE1075+DG1075)*Percapita/30*GC$4)+((DF1075+DH1075)*Cadeirante/30*GC$4)</f>
        <v>0</v>
      </c>
      <c r="GD1075" s="181">
        <f>((DI1075+DK1075)*Percapita/30*GD$4)+((DJ1075+DL1075)*Cadeirante/30*GD$4)</f>
        <v>0</v>
      </c>
      <c r="GE1075" s="181">
        <f>((DM1075+DO1075)*Percapita/30*GE$4)+((DN1075+DP1075)*Cadeirante/30*GE$4)</f>
        <v>0</v>
      </c>
      <c r="GF1075" s="181">
        <f>((DQ1075+DS1075)*Percapita/30*GF$4)+((DR1075+DT1075)*Cadeirante/30*GF$4)</f>
        <v>0</v>
      </c>
      <c r="GG1075" s="181">
        <f>((DU1075+DW1075)*Percapita/30*GG$4)+((DV1075+DX1075)*Cadeirante/30*GG$4)</f>
        <v>0</v>
      </c>
      <c r="GH1075" s="181">
        <f>((DY1075+EA1075)*Percapita/30*GH$4)+((DZ1075+EB1075)*Cadeirante/30*GH$4)</f>
        <v>0</v>
      </c>
      <c r="GI1075" s="181">
        <f>((EC1075+EE1075)*Percapita/30*GI$4)+((ED1075+EF1075)*Cadeirante/30*GI$4)</f>
        <v>0</v>
      </c>
      <c r="GJ1075" s="181">
        <f>((EG1075+EI1075)*Percapita)+((EH1075+EJ1075)*Cadeirante)</f>
        <v>0</v>
      </c>
      <c r="GK1075" s="258"/>
      <c r="GL1075" s="103">
        <f t="shared" si="1182"/>
        <v>0</v>
      </c>
      <c r="GM1075" s="124"/>
      <c r="GN1075" s="182"/>
      <c r="GO1075" s="182"/>
      <c r="GP1075" s="182"/>
      <c r="GQ1075" s="182"/>
      <c r="GR1075" s="182"/>
      <c r="GS1075" s="182"/>
      <c r="GT1075" s="182"/>
      <c r="GU1075" s="182"/>
      <c r="GV1075" s="182"/>
      <c r="GW1075" s="182"/>
      <c r="GX1075" s="182"/>
      <c r="GY1075" s="182"/>
      <c r="GZ1075" s="182"/>
      <c r="HA1075" s="182"/>
      <c r="HB1075" s="182"/>
      <c r="HC1075" s="182"/>
      <c r="HD1075" s="182"/>
      <c r="HE1075" s="182"/>
      <c r="HF1075" s="182"/>
      <c r="HG1075" s="182"/>
      <c r="HH1075" s="182"/>
      <c r="HI1075" s="182"/>
      <c r="HJ1075" s="182"/>
      <c r="HK1075" s="182"/>
      <c r="HL1075" s="182"/>
      <c r="HM1075" s="182"/>
      <c r="HN1075" s="182"/>
      <c r="HO1075" s="182"/>
      <c r="HP1075" s="259"/>
      <c r="HQ1075" s="64"/>
      <c r="HW1075" s="257"/>
      <c r="HY1075" s="280">
        <f t="shared" si="1220"/>
        <v>0</v>
      </c>
      <c r="HZ1075" s="280">
        <f t="shared" si="1221"/>
        <v>0</v>
      </c>
      <c r="IA1075" s="280">
        <f t="shared" si="1222"/>
        <v>0</v>
      </c>
    </row>
    <row r="1076" spans="1:237" s="106" customFormat="1" ht="22.5" customHeight="1" x14ac:dyDescent="0.25">
      <c r="A1076" t="s">
        <v>4141</v>
      </c>
      <c r="B1076" s="522" t="s">
        <v>4142</v>
      </c>
      <c r="C1076" s="523">
        <v>1</v>
      </c>
      <c r="D1076" s="524" t="s">
        <v>4109</v>
      </c>
      <c r="E1076" s="524" t="s">
        <v>4143</v>
      </c>
      <c r="F1076" s="525" t="s">
        <v>3222</v>
      </c>
      <c r="G1076" s="525" t="s">
        <v>3223</v>
      </c>
      <c r="H1076" s="350" t="s">
        <v>265</v>
      </c>
      <c r="I1076" s="351" t="s">
        <v>4144</v>
      </c>
      <c r="J1076" s="409" t="s">
        <v>3227</v>
      </c>
      <c r="K1076" s="410" t="s">
        <v>3228</v>
      </c>
      <c r="L1076" s="329">
        <f>CONTINUA!BV1076</f>
        <v>0</v>
      </c>
      <c r="M1076" s="329">
        <f>CONTINUA!BW1076</f>
        <v>0</v>
      </c>
      <c r="N1076" s="657"/>
      <c r="O1076" s="658" t="s">
        <v>4258</v>
      </c>
      <c r="P1076" s="659" t="s">
        <v>4259</v>
      </c>
      <c r="Q1076" s="400">
        <v>5</v>
      </c>
      <c r="R1076" s="401"/>
      <c r="S1076" s="400"/>
      <c r="T1076" s="401"/>
      <c r="U1076" s="400"/>
      <c r="V1076" s="401"/>
      <c r="W1076" s="400"/>
      <c r="X1076" s="401"/>
      <c r="Y1076" s="400"/>
      <c r="Z1076" s="401"/>
      <c r="AA1076" s="400"/>
      <c r="AB1076" s="401"/>
      <c r="AC1076" s="400"/>
      <c r="AD1076" s="401"/>
      <c r="AE1076" s="400"/>
      <c r="AF1076" s="401"/>
      <c r="AG1076" s="400"/>
      <c r="AH1076" s="401"/>
      <c r="AI1076" s="400"/>
      <c r="AJ1076" s="401"/>
      <c r="AK1076" s="400"/>
      <c r="AL1076" s="401"/>
      <c r="AM1076" s="400"/>
      <c r="AN1076" s="401"/>
      <c r="AO1076" s="400"/>
      <c r="AP1076" s="401"/>
      <c r="AQ1076" s="400"/>
      <c r="AR1076" s="401"/>
      <c r="AS1076" s="400"/>
      <c r="AT1076" s="401"/>
      <c r="AU1076" s="400"/>
      <c r="AV1076" s="401"/>
      <c r="AW1076" s="400"/>
      <c r="AX1076" s="401"/>
      <c r="AY1076" s="400"/>
      <c r="AZ1076" s="401"/>
      <c r="BA1076" s="400"/>
      <c r="BB1076" s="401"/>
      <c r="BC1076" s="400"/>
      <c r="BD1076" s="401"/>
      <c r="BE1076" s="400"/>
      <c r="BF1076" s="401"/>
      <c r="BG1076" s="400"/>
      <c r="BH1076" s="401"/>
      <c r="BI1076" s="400"/>
      <c r="BJ1076" s="401"/>
      <c r="BK1076" s="400"/>
      <c r="BL1076" s="401"/>
      <c r="BM1076" s="400"/>
      <c r="BN1076" s="401"/>
      <c r="BO1076" s="400"/>
      <c r="BP1076" s="401"/>
      <c r="BQ1076" s="400"/>
      <c r="BR1076" s="401"/>
      <c r="BS1076" s="400"/>
      <c r="BT1076" s="401"/>
      <c r="BU1076" s="400"/>
      <c r="BV1076" s="401"/>
      <c r="BW1076" s="400"/>
      <c r="BX1076" s="401"/>
      <c r="BY1076" s="400"/>
      <c r="BZ1076" s="401"/>
      <c r="CA1076" s="400"/>
      <c r="CB1076" s="401"/>
      <c r="CC1076" s="400"/>
      <c r="CD1076" s="401"/>
      <c r="CE1076" s="400"/>
      <c r="CF1076" s="401"/>
      <c r="CG1076" s="400"/>
      <c r="CH1076" s="401"/>
      <c r="CI1076" s="400"/>
      <c r="CJ1076" s="401"/>
      <c r="CK1076" s="400"/>
      <c r="CL1076" s="401"/>
      <c r="CM1076" s="400"/>
      <c r="CN1076" s="401"/>
      <c r="CO1076" s="400"/>
      <c r="CP1076" s="401"/>
      <c r="CQ1076" s="400"/>
      <c r="CR1076" s="401"/>
      <c r="CS1076" s="400"/>
      <c r="CT1076" s="401"/>
      <c r="CU1076" s="400"/>
      <c r="CV1076" s="401"/>
      <c r="CW1076" s="400"/>
      <c r="CX1076" s="401"/>
      <c r="CY1076" s="400"/>
      <c r="CZ1076" s="401"/>
      <c r="DA1076" s="400"/>
      <c r="DB1076" s="401"/>
      <c r="DC1076" s="400"/>
      <c r="DD1076" s="401"/>
      <c r="DE1076" s="400"/>
      <c r="DF1076" s="401"/>
      <c r="DG1076" s="400"/>
      <c r="DH1076" s="401"/>
      <c r="DI1076" s="400"/>
      <c r="DJ1076" s="401"/>
      <c r="DK1076" s="400"/>
      <c r="DL1076" s="401"/>
      <c r="DM1076" s="400"/>
      <c r="DN1076" s="401"/>
      <c r="DO1076" s="400"/>
      <c r="DP1076" s="401"/>
      <c r="DQ1076" s="400"/>
      <c r="DR1076" s="401"/>
      <c r="DS1076" s="400"/>
      <c r="DT1076" s="401"/>
      <c r="DU1076" s="400"/>
      <c r="DV1076" s="401"/>
      <c r="DW1076" s="400"/>
      <c r="DX1076" s="401"/>
      <c r="DY1076" s="400"/>
      <c r="DZ1076" s="401"/>
      <c r="EA1076" s="400"/>
      <c r="EB1076" s="401"/>
      <c r="EC1076" s="400"/>
      <c r="ED1076" s="401"/>
      <c r="EE1076" s="400"/>
      <c r="EF1076" s="401"/>
      <c r="EG1076" s="400"/>
      <c r="EH1076" s="401"/>
      <c r="EI1076" s="400"/>
      <c r="EJ1076" s="447"/>
      <c r="EK1076" s="510"/>
      <c r="EL1076" s="513"/>
      <c r="EM1076" s="520"/>
      <c r="EN1076" s="520"/>
      <c r="EO1076" s="520"/>
      <c r="EP1076" s="171">
        <f t="shared" si="1175"/>
        <v>5</v>
      </c>
      <c r="EQ1076" s="171">
        <f t="shared" si="1176"/>
        <v>0</v>
      </c>
      <c r="ER1076" s="171">
        <f t="shared" si="1177"/>
        <v>0</v>
      </c>
      <c r="ES1076" s="171">
        <f t="shared" si="1178"/>
        <v>0</v>
      </c>
      <c r="ET1076" s="171">
        <f t="shared" si="1179"/>
        <v>0</v>
      </c>
      <c r="EU1076" s="171">
        <f t="shared" si="1180"/>
        <v>0</v>
      </c>
      <c r="EV1076" s="172">
        <f t="shared" si="1181"/>
        <v>5</v>
      </c>
      <c r="EW1076" s="367">
        <f>IF(C1076=4,IF(MAX(Q1076:EJ1078)&gt;0,(Especiall/30*(IF(($G1076-$F1076)=($G$5-$F$5),30,IF(DAY($G1076)=31,($G1076-$F1076),($G1076-$F1076)+1)))),0),0)</f>
        <v>0</v>
      </c>
      <c r="EX1076" s="248">
        <f t="shared" ref="EX1076:EX1079" si="1223">FF1076</f>
        <v>16352.810000000001</v>
      </c>
      <c r="EY1076" s="174">
        <f>(L1076*regular)+(M1076*Cadeirantee)</f>
        <v>0</v>
      </c>
      <c r="EZ1076" s="249">
        <f>SUMIF(FG1076:GJ1076,"&gt;0")</f>
        <v>205.45600000000002</v>
      </c>
      <c r="FA1076" s="249">
        <f>SUMIF(FG1076:GJ1076,"&lt;0")+SUMIF(GN1076:HP1076,"&lt;0")</f>
        <v>-192.61500000000001</v>
      </c>
      <c r="FB1076" s="174">
        <v>0</v>
      </c>
      <c r="FC1076" s="175">
        <f>N1076*km*'VALORES TABELA'!$B$13</f>
        <v>0</v>
      </c>
      <c r="FD1076" s="250">
        <f>GL1076</f>
        <v>0</v>
      </c>
      <c r="FE1076" s="176">
        <f>(EW1076+EW1077+EW1078+EW1079+EX1076+EX1077+EX1078+EX1079+EY1076+EY1077+EY1078+EY1079+EY1080+EZ1076+EZ1077+EZ1078+EZ1079+FA1076+FA1077+FA1078+FA1079+FC1076+FC1077+FC1078+FC1079+HY1076-HZ1076-IA1076+FD1076+FD1077+FD1078+FD1079+FB1080)</f>
        <v>17174.707999999999</v>
      </c>
      <c r="FF1076" s="177">
        <f>IF(C1076=4,SUM(Q1076+Q1077+Q1078+S1076+S1077+S1078)*Percapita/30*FF$4+(R1076+R1077+R1078+T1076+T1077+T1078)*Cadeirante/30*FF$4,IF(C1076=3,IF(Q1079+S1079=10,Fixo/30*FF$4+(Q1076+Q1077+Q1078+S1076+S1077+S1078)*Percapita/30*FF$4+(R1079+T1079)*Cadeirante/30*FF$4,IF(Q1079+S1079&lt;=9,(Q1079+S1079)*Crechee/30*FF$4)+(R1079+T1079)*Cadeirante/30*FF$4+(Q1076+Q1077+Q1078+S1076+S1077+S1078)*Percapita/30*FF$4)+IF(Q1079+S1079&gt;=11,Fixo/30*FF$4+(Q1079+S1079-10)*Crechee/30*FF$4,0),IF(C1076=2,IF(R1076+R1077+R1078+R1079+T1076+T1077+T1078+T1079=1,Cadeirante/30*FF$4,IF(R1076+R1077+R1078+R1079+T1076+T1077+T1078+T1079=2,Fixo/30*FF$4,IF(R1076+R1077+R1078+R1079+T1076+T1077+T1078+T1079&gt;2,Fixo/30*FF$4+(R1076+R1077+R1078+R1079+T1076+T1077+T1078+T1079-2)*Cadeirante/30*FF$4)))+(Q1076+Q1077+Q1078+S1076+S1077+S1078)*Percapita/30*FF$4+(Q1079+S1079)*Crechee/30*FF$4,IF(C1076=1,IF(Q1076+Q1077+Q1078+R1076+R1077+R1078+S1076+S1077+S1078+T1076+T1077+T1078&lt;=15,(Q1076+Q1077+Q1078+S1076+S1077+S1078)*Percapita/30*FF$4,IF(Q1076+Q1077+Q1078+R1076+R1077+R1078+S1076+S1077+S1078+T1076+T1077+T1078&gt;=16,Fixo/30*FF$4+(Q1076+Q1077+Q1078+R1076+R1077+R1078+S1076+S1077+S1078+T1076+T1077-16)*Percapita/30*FF$4))))))</f>
        <v>16352.810000000001</v>
      </c>
      <c r="FG1076" s="177">
        <f>IF(C1076=4,SUM(U1076+U1077+U1078+W1076+W1077+W1078)*Percapita/30*FG$4+(V1076+V1077+V1078+X1076+X1077+X1078)*Cadeirante/30*FG$4,IF(C1076=3,IF(U1079+W1079=10,Fixo/30*FG$4+(U1076+U1077+U1078+W1076+W1077+W1078)*Percapita/30*FG$4+(V1079+X1079)*Cadeirante/30*FG$4,IF(U1079+W1079&lt;=9,(U1079+W1079)*Crechee/30*FG$4)+(V1079+X1079)*Cadeirante/30*FG$4+(U1076+U1077+U1078+W1076+W1077+W1078)*Percapita/30*FG$4)+IF(U1079+W1079&gt;=11,Fixo/30*FG$4+(U1079+W1079-10)*Crechee/30*FG$4,0),IF(C1076=2,IF(V1076+V1077+V1078+V1079+X1076+X1077+X1078+X1079=1,Cadeirante/30*FG$4,IF(V1076+V1077+V1078+V1079+X1076+X1077+X1078+X1079=2,Fixo/30*FG$4,IF(V1076+V1077+V1078+V1079+X1076+X1077+X1078+X1079&gt;2,Fixo/30*FG$4+(V1076+V1077+V1078+V1079+X1076+X1077+X1078+X1079-2)*Cadeirante/30*FG$4)))+(U1076+U1077+U1078+W1076+W1077+W1078)*Percapita/30*FG$4+(U1079+W1079)*Crechee/30*FG$4,IF(C1076=1,IF(U1076+U1077+U1078+V1076+V1077+V1078+W1076+W1077+W1078+X1076+X1077+X1078&lt;=15,(U1076+U1077+U1078+W1076+W1077+W1078)*Percapita/30*FG$4,IF(U1076+U1077+U1078+V1076+V1077+V1078+W1076+W1077+W1078+X1076+X1077+X1078&gt;=16,Fixo/30*FG$4+(U1076+U1077+U1078+V1076+V1077+V1078+W1076+W1077+W1078+X1076+X1077-16)*Percapita/30*FG$4))))))</f>
        <v>0</v>
      </c>
      <c r="FH1076" s="177">
        <f>IF(C1076=4,SUM(Y1076+Y1077+Y1078+AA1076+AA1077+AA1078)*Percapita/30*FH$4+(Z1076+Z1077+Z1078+AB1076+AB1077+AB1078)*Cadeirante/30*FH$4,IF(C1076=3,IF(Y1079+AA1079=10,Fixo/30*FH$4+(Y1076+Y1077+Y1078+AA1076+AA1077+AA1078)*Percapita/30*FH$4+(Z1079+AB1079)*Cadeirante/30*FH$4,IF(Y1079+AA1079&lt;=9,(Y1079+AA1079)*Crechee/30*FH$4)+(Z1079+AB1079)*Cadeirante/30*FH$4+(Y1076+Y1077+Y1078+AA1076+AA1077+AA1078)*Percapita/30*FH$4)+IF(Y1079+AA1079&gt;=11,Fixo/30*FH$4+(Y1079+AA1079-10)*Crechee/30*FH$4,0),IF(C1076=2,IF(Z1076+Z1077+Z1078+Z1079+AB1076+AB1077+AB1078+AB1079=1,Cadeirante/30*FH$4,IF(Z1076+Z1077+Z1078+Z1079+AB1076+AB1077+AB1078+AB1079=2,Fixo/30*FH$4,IF(Z1076+Z1077+Z1078+Z1079+AB1076+AB1077+AB1078+AB1079&gt;2,Fixo/30*FH$4+(Z1076+Z1077+Z1078+Z1079+AB1076+AB1077+AB1078+AB1079-2)*Cadeirante/30*FH$4)))+(Y1076+Y1077+Y1078+AA1076+AA1077+AA1078)*Percapita/30*FH$4+(Y1079+AA1079)*Crechee/30*FH$4,IF(C1076=1,IF(Y1076+Y1077+Y1078+Z1076+Z1077+Z1078+AA1076+AA1077+AA1078+AB1076+AB1077+AB1078&lt;=15,(Y1076+Y1077+Y1078+AA1076+AA1077+AA1078)*Percapita/30*FH$4,IF(Y1076+Y1077+Y1078+Z1076+Z1077+Z1078+AA1076+AA1077+AA1078+AB1076+AB1077+AB1078&gt;=16,Fixo/30*FH$4+(Y1076+Y1077+Y1078+Z1076+Z1077+Z1078+AA1076+AA1077+AA1078+AB1076+AB1077-16)*Percapita/30*FH$4))))))</f>
        <v>0</v>
      </c>
      <c r="FI1076" s="177">
        <f>IF(C1076=4,SUM(AC1076+AC1077+AC1078+AE1076+AE1077+AE1078)*Percapita/30*FI$4+(AD1076+AD1077+AD1078+AF1076+AF1077+AF1078)*Cadeirante/30*FI$4,IF(C1076=3,IF(AC1079+AE1079=10,Fixo/30*FI$4+(AC1076+AC1077+AC1078+AE1076+AE1077+AE1078)*Percapita/30*FI$4+(AD1079+AF1079)*Cadeirante/30*FI$4,IF(AC1079+AE1079&lt;=9,(AC1079+AE1079)*Crechee/30*FI$4)+(AD1079+AF1079)*Cadeirante/30*FI$4+(AC1076+AC1077+AC1078+AE1076+AE1077+AE1078)*Percapita/30*FI$4)+IF(AC1079+AE1079&gt;=11,Fixo/30*FI$4+(AC1079+AE1079-10)*Crechee/30*FI$4,0),IF(C1076=2,IF(AD1076+AD1077+AD1078+AD1079+AF1076+AF1077+AF1078+AF1079=1,Cadeirante/30*FI$4,IF(AD1076+AD1077+AD1078+AD1079+AF1076+AF1077+AF1078+AF1079=2,Fixo/30*FI$4,IF(AD1076+AD1077+AD1078+AD1079+AF1076+AF1077+AF1078+AF1079&gt;2,Fixo/30*FI$4+(AD1076+AD1077+AD1078+AD1079+AF1076+AF1077+AF1078+AF1079-2)*Cadeirante/30*FI$4)))+(AC1076+AC1077+AC1078+AE1076+AE1077+AE1078)*Percapita/30*FI$4+(AC1079+AE1079)*Crechee/30*FI$4,IF(C1076=1,IF(AC1076+AC1077+AC1078+AD1076+AD1077+AD1078+AE1076+AE1077+AE1078+AF1076+AF1077+AF1078&lt;=15,(AC1076+AC1077+AC1078+AE1076+AE1077+AE1078)*Percapita/30*FI$4,IF(AC1076+AC1077+AC1078+AD1076+AD1077+AD1078+AE1076+AE1077+AE1078+AF1076+AF1077+AF1078&gt;=16,Fixo/30*FI$4+(AC1076+AC1077+AC1078+AD1076+AD1077+AD1078+AE1076+AE1077+AE1078+AF1076+AF1077-16)*Percapita/30*FI$4))))))</f>
        <v>0</v>
      </c>
      <c r="FJ1076" s="177">
        <f>IF(C1076=4,SUM(AG1076+AG1077+AG1078+AI1076+AI1077+AI1078)*Percapita/30*FJ$4+(AH1076+AH1077+AH1078+AJ1076+AJ1077+AJ1078)*Cadeirante/30*FJ$4,IF(C1076=3,IF(AG1079+AI1079=10,Fixo/30*FJ$4+(AG1076+AG1077+AG1078+AI1076+AI1077+AI1078)*Percapita/30*FJ$4+(AH1079+AJ1079)*Cadeirante/30*FJ$4,IF(AG1079+AI1079&lt;=9,(AG1079+AI1079)*Crechee/30*FJ$4)+(AH1079+AJ1079)*Cadeirante/30*FJ$4+(AG1076+AG1077+AG1078+AI1076+AI1077+AI1078)*Percapita/30*FJ$4)+IF(AG1079+AI1079&gt;=11,Fixo/30*FJ$4+(AG1079+AI1079-10)*Crechee/30*FJ$4,0),IF(C1076=2,IF(AH1076+AH1077+AH1078+AH1079+AJ1076+AJ1077+AJ1078+AJ1079=1,Cadeirante/30*FJ$4,IF(AH1076+AH1077+AH1078+AH1079+AJ1076+AJ1077+AJ1078+AJ1079=2,Fixo/30*FJ$4,IF(AH1076+AH1077+AH1078+AH1079+AJ1076+AJ1077+AJ1078+AJ1079&gt;2,Fixo/30*FJ$4+(AH1076+AH1077+AH1078+AH1079+AJ1076+AJ1077+AJ1078+AJ1079-2)*Cadeirante/30*FJ$4)))+(AG1076+AG1077+AG1078+AI1076+AI1077+AI1078)*Percapita/30*FJ$4+(AG1079+AI1079)*Crechee/30*FJ$4,IF(C1076=1,IF(AG1076+AG1077+AG1078+AH1076+AH1077+AH1078+AI1076+AI1077+AI1078+AJ1076+AJ1077+AJ1078&lt;=15,(AG1076+AG1077+AG1078+AI1076+AI1077+AI1078)*Percapita/30*FJ$4,IF(AG1076+AG1077+AG1078+AH1076+AH1077+AH1078+AI1076+AI1077+AI1078+AJ1076+AJ1077+AJ1078&gt;=16,Fixo/30*FJ$4+(AG1076+AG1077+AG1078+AH1076+AH1077+AH1078+AI1076+AI1077+AI1078+AJ1076+AJ1077-16)*Percapita/30*FJ$4))))))</f>
        <v>0</v>
      </c>
      <c r="FK1076" s="177">
        <f>IF(C1076=4,SUM(AK1076+AK1077+AK1078+AM1076+AM1077+AM1078)*Percapita/30*FK$4+(AL1076+AL1077+AL1078+AN1076+AN1077+AN1078)*Cadeirante/30*FK$4,IF(C1076=3,IF(AK1079+AM1079=10,Fixo/30*FK$4+(AK1076+AK1077+AK1078+AM1076+AM1077+AM1078)*Percapita/30*FK$4+(AL1079+AN1079)*Cadeirante/30*FK$4,IF(AK1079+AM1079&lt;=9,(AK1079+AM1079)*Crechee/30*FK$4)+(AL1079+AN1079)*Cadeirante/30*FK$4+(AK1076+AK1077+AK1078+AM1076+AM1077+AM1078)*Percapita/30*FK$4)+IF(AK1079+AM1079&gt;=11,Fixo/30*FK$4+(AK1079+AM1079-10)*Crechee/30*FK$4,0),IF(C1076=2,IF(AL1076+AL1077+AL1078+AL1079+AN1076+AN1077+AN1078+AN1079=1,Cadeirante/30*FK$4,IF(AL1076+AL1077+AL1078+AL1079+AN1076+AN1077+AN1078+AN1079=2,Fixo/30*FK$4,IF(AL1076+AL1077+AL1078+AL1079+AN1076+AN1077+AN1078+AN1079&gt;2,Fixo/30*FK$4+(AL1076+AL1077+AL1078+AL1079+AN1076+AN1077+AN1078+AN1079-2)*Cadeirante/30*FK$4)))+(AK1076+AK1077+AK1078+AM1076+AM1077+AM1078)*Percapita/30*FK$4+(AK1079+AM1079)*Crechee/30*FK$4,IF(C1076=1,IF(AK1076+AK1077+AK1078+AL1076+AL1077+AL1078+AM1076+AM1077+AM1078+AN1076+AN1077+AN1078&lt;=15,(AK1076+AK1077+AK1078+AM1076+AM1077+AM1078)*Percapita/30*FK$4,IF(AK1076+AK1077+AK1078+AL1076+AL1077+AL1078+AM1076+AM1077+AM1078+AN1076+AN1077+AN1078&gt;=16,Fixo/30*FK$4+(AK1076+AK1077+AK1078+AL1076+AL1077+AL1078+AM1076+AM1077+AM1078+AN1076+AN1077-16)*Percapita/30*FK$4))))))</f>
        <v>0</v>
      </c>
      <c r="FL1076" s="177">
        <f>IF(C1076=4,SUM(AO1076+AO1077+AO1078+AQ1076+AQ1077+AQ1078)*Percapita/30*FL$4+(AP1076+AP1077+AP1078+AR1076+AR1077+AR1078)*Cadeirante/30*FL$4,IF(C1076=3,IF(AO1079+AQ1079=10,Fixo/30*FL$4+(AO1076+AO1077+AO1078+AQ1076+AQ1077+AQ1078)*Percapita/30*FL$4+(AP1079+AR1079)*Cadeirante/30*FL$4,IF(AO1079+AQ1079&lt;=9,(AO1079+AQ1079)*Crechee/30*FL$4)+(AP1079+AR1079)*Cadeirante/30*FL$4+(AO1076+AO1077+AO1078+AQ1076+AQ1077+AQ1078)*Percapita/30*FL$4)+IF(AO1079+AQ1079&gt;=11,Fixo/30*FL$4+(AO1079+AQ1079-10)*Crechee/30*FL$4,0),IF(C1076=2,IF(AP1076+AP1077+AP1078+AP1079+AR1076+AR1077+AR1078+AR1079=1,Cadeirante/30*FL$4,IF(AP1076+AP1077+AP1078+AP1079+AR1076+AR1077+AR1078+AR1079=2,Fixo/30*FL$4,IF(AP1076+AP1077+AP1078+AP1079+AR1076+AR1077+AR1078+AR1079&gt;2,Fixo/30*FL$4+(AP1076+AP1077+AP1078+AP1079+AR1076+AR1077+AR1078+AR1079-2)*Cadeirante/30*FL$4)))+(AO1076+AO1077+AO1078+AQ1076+AQ1077+AQ1078)*Percapita/30*FL$4+(AO1079+AQ1079)*Crechee/30*FL$4,IF(C1076=1,IF(AO1076+AO1077+AO1078+AP1076+AP1077+AP1078+AQ1076+AQ1077+AQ1078+AR1076+AR1077+AR1078&lt;=15,(AO1076+AO1077+AO1078+AQ1076+AQ1077+AQ1078)*Percapita/30*FL$4,IF(AO1076+AO1077+AO1078+AP1076+AP1077+AP1078+AQ1076+AQ1077+AQ1078+AR1076+AR1077+AR1078&gt;=16,Fixo/30*FL$4+(AO1076+AO1077+AO1078+AP1076+AP1077+AP1078+AQ1076+AQ1077+AQ1078+AR1076+AR1077-16)*Percapita/30*FL$4))))))</f>
        <v>0</v>
      </c>
      <c r="FM1076" s="177">
        <f>IF(C1076=4,SUM(AS1076+AS1077+AS1078+AU1076+AU1077+AU1078)*Percapita/30*FM$4+(AT1076+AT1077+AT1078+AV1076+AV1077+AV1078)*Cadeirante/30*FM$4,IF(C1076=3,IF(AS1079+AU1079=10,Fixo/30*FM$4+(AS1076+AS1077+AS1078+AU1076+AU1077+AU1078)*Percapita/30*FM$4+(AT1079+AV1079)*Cadeirante/30*FM$4,IF(AS1079+AU1079&lt;=9,(AS1079+AU1079)*Crechee/30*FM$4)+(AT1079+AV1079)*Cadeirante/30*FM$4+(AS1076+AS1077+AS1078+AU1076+AU1077+AU1078)*Percapita/30*FM$4)+IF(AS1079+AU1079&gt;=11,Fixo/30*FM$4+(AS1079+AU1079-10)*Crechee/30*FM$4,0),IF(C1076=2,IF(AT1076+AT1077+AT1078+AT1079+AV1076+AV1077+AV1078+AV1079=1,Cadeirante/30*FM$4,IF(AT1076+AT1077+AT1078+AT1079+AV1076+AV1077+AV1078+AV1079=2,Fixo/30*FM$4,IF(AT1076+AT1077+AT1078+AT1079+AV1076+AV1077+AV1078+AV1079&gt;2,Fixo/30*FM$4+(AT1076+AT1077+AT1078+AT1079+AV1076+AV1077+AV1078+AV1079-2)*Cadeirante/30*FM$4)))+(AS1076+AS1077+AS1078+AU1076+AU1077+AU1078)*Percapita/30*FM$4+(AS1079+AU1079)*Crechee/30*FM$4,IF(C1076=1,IF(AS1076+AS1077+AS1078+AT1076+AT1077+AT1078+AU1076+AU1077+AU1078+AV1076+AV1077+AV1078&lt;=15,(AS1076+AS1077+AS1078+AU1076+AU1077+AU1078)*Percapita/30*FM$4,IF(AS1076+AS1077+AS1078+AT1076+AT1077+AT1078+AU1076+AU1077+AU1078+AV1076+AV1077+AV1078&gt;=16,Fixo/30*FM$4+(AS1076+AS1077+AS1078+AT1076+AT1077+AT1078+AU1076+AU1077+AU1078+AV1076+AV1077-16)*Percapita/30*FM$4))))))</f>
        <v>0</v>
      </c>
      <c r="FN1076" s="177">
        <f>IF(C1076=4,SUM(AW1076+AW1077+AW1078+AY1076+AY1077+AY1078)*Percapita/30*FN$4+(AX1076+AX1077+AX1078+AZ1076+AZ1077+AZ1078)*Cadeirante/30*FN$4,IF(C1076=3,IF(AW1079+AY1079=10,Fixo/30*FN$4+(AW1076+AW1077+AW1078+AY1076+AY1077+AY1078)*Percapita/30*FN$4+(AX1079+AZ1079)*Cadeirante/30*FN$4,IF(AW1079+AY1079&lt;=9,(AW1079+AY1079)*Crechee/30*FN$4)+(AX1079+AZ1079)*Cadeirante/30*FN$4+(AW1076+AW1077+AW1078+AY1076+AY1077+AY1078)*Percapita/30*FN$4)+IF(AW1079+AY1079&gt;=11,Fixo/30*FN$4+(AW1079+AY1079-10)*Crechee/30*FN$4,0),IF(C1076=2,IF(AX1076+AX1077+AX1078+AX1079+AZ1076+AZ1077+AZ1078+AZ1079=1,Cadeirante/30*FN$4,IF(AX1076+AX1077+AX1078+AX1079+AZ1076+AZ1077+AZ1078+AZ1079=2,Fixo/30*FN$4,IF(AX1076+AX1077+AX1078+AX1079+AZ1076+AZ1077+AZ1078+AZ1079&gt;2,Fixo/30*FN$4+(AX1076+AX1077+AX1078+AX1079+AZ1076+AZ1077+AZ1078+AZ1079-2)*Cadeirante/30*FN$4)))+(AW1076+AW1077+AW1078+AY1076+AY1077+AY1078)*Percapita/30*FN$4+(AW1079+AY1079)*Crechee/30*FN$4,IF(C1076=1,IF(AW1076+AW1077+AW1078+AX1076+AX1077+AX1078+AY1076+AY1077+AY1078+AZ1076+AZ1077+AZ1078&lt;=15,(AW1076+AW1077+AW1078+AY1076+AY1077+AY1078)*Percapita/30*FN$4,IF(AW1076+AW1077+AW1078+AX1076+AX1077+AX1078+AY1076+AY1077+AY1078+AZ1076+AZ1077+AZ1078&gt;=16,Fixo/30*FN$4+(AW1076+AW1077+AW1078+AX1076+AX1077+AX1078+AY1076+AY1077+AY1078+AZ1076+AZ1077-16)*Percapita/30*FN$4))))))</f>
        <v>0</v>
      </c>
      <c r="FO1076" s="177">
        <f>IF(C1076=4,SUM(BA1076+BA1077+BA1078+BC1076+BC1077+BC1078)*Percapita/30*FO$4+(BB1076+BB1077+BB1078+BD1076+BD1077+BD1078)*Cadeirante/30*FO$4,IF(C1076=3,IF(BA1079+BC1079=10,Fixo/30*FO$4+(BA1076+BA1077+BA1078+BC1076+BC1077+BC1078)*Percapita/30*FO$4+(BB1079+BD1079)*Cadeirante/30*FO$4,IF(BA1079+BC1079&lt;=9,(BA1079+BC1079)*Crechee/30*FO$4)+(BB1079+BD1079)*Cadeirante/30*FO$4+(BA1076+BA1077+BA1078+BC1076+BC1077+BC1078)*Percapita/30*FO$4)+IF(BA1079+BC1079&gt;=11,Fixo/30*FO$4+(BA1079+BC1079-10)*Crechee/30*FO$4,0),IF(C1076=2,IF(BB1076+BB1077+BB1078+BB1079+BD1076+BD1077+BD1078+BD1079=1,Cadeirante/30*FO$4,IF(BB1076+BB1077+BB1078+BB1079+BD1076+BD1077+BD1078+BD1079=2,Fixo/30*FO$4,IF(BB1076+BB1077+BB1078+BB1079+BD1076+BD1077+BD1078+BD1079&gt;2,Fixo/30*FO$4+(BB1076+BB1077+BB1078+BB1079+BD1076+BD1077+BD1078+BD1079-2)*Cadeirante/30*FO$4)))+(BA1076+BA1077+BA1078+BC1076+BC1077+BC1078)*Percapita/30*FO$4+(BA1079+BC1079)*Crechee/30*FO$4,IF(C1076=1,IF(BA1076+BA1077+BA1078+BB1076+BB1077+BB1078+BC1076+BC1077+BC1078+BD1076+BD1077+BD1078&lt;=15,(BA1076+BA1077+BA1078+BC1076+BC1077+BC1078)*Percapita/30*FO$4,IF(BA1076+BA1077+BA1078+BB1076+BB1077+BB1078+BC1076+BC1077+BC1078+BD1076+BD1077+BD1078&gt;=16,Fixo/30*FO$4+(BA1076+BA1077+BA1078+BB1076+BB1077+BB1078+BC1076+BC1077+BC1078+BD1076+BD1077-16)*Percapita/30*FO$4))))))</f>
        <v>0</v>
      </c>
      <c r="FP1076" s="177">
        <f>IF(C1076=4,SUM(BE1076+BE1077+BE1078+BG1076+BG1077+BG1078)*Percapita/30*FP$4+(BF1076+BF1077+BF1078+BH1076+BH1077+BH1078)*Cadeirante/30*FP$4,IF(C1076=3,IF(BE1079+BG1079=10,Fixo/30*FP$4+(BE1076+BE1077+BE1078+BG1076+BG1077+BG1078)*Percapita/30*FP$4+(BF1079+BH1079)*Cadeirante/30*FP$4,IF(BE1079+BG1079&lt;=9,(BE1079+BG1079)*Crechee/30*FP$4)+(BF1079+BH1079)*Cadeirante/30*FP$4+(BE1076+BE1077+BE1078+BG1076+BG1077+BG1078)*Percapita/30*FP$4)+IF(BE1079+BG1079&gt;=11,Fixo/30*FP$4+(BE1079+BG1079-10)*Crechee/30*FP$4,0),IF(C1076=2,IF(BF1076+BF1077+BF1078+BF1079+BH1076+BH1077+BH1078+BH1079=1,Cadeirante/30*FP$4,IF(BF1076+BF1077+BF1078+BF1079+BH1076+BH1077+BH1078+BH1079=2,Fixo/30*FP$4,IF(BF1076+BF1077+BF1078+BF1079+BH1076+BH1077+BH1078+BH1079&gt;2,Fixo/30*FP$4+(BF1076+BF1077+BF1078+BF1079+BH1076+BH1077+BH1078+BH1079-2)*Cadeirante/30*FP$4)))+(BE1076+BE1077+BE1078+BG1076+BG1077+BG1078)*Percapita/30*FP$4+(BE1079+BG1079)*Crechee/30*FP$4,IF(C1076=1,IF(BE1076+BE1077+BE1078+BF1076+BF1077+BF1078+BG1076+BG1077+BG1078+BH1076+BH1077+BH1078&lt;=15,(BE1076+BE1077+BE1078+BG1076+BG1077+BG1078)*Percapita/30*FP$4,IF(BE1076+BE1077+BE1078+BF1076+BF1077+BF1078+BG1076+BG1077+BG1078+BH1076+BH1077+BH1078&gt;=16,Fixo/30*FP$4+(BE1076+BE1077+BE1078+BF1076+BF1077+BF1078+BG1076+BG1077+BG1078+BH1076+BH1077-16)*Percapita/30*FP$4))))))</f>
        <v>0</v>
      </c>
      <c r="FQ1076" s="177">
        <f>IF(C1076=4,SUM(BI1076+BI1077+BI1078+BK1076+BK1077+BK1078)*Percapita/30*FQ$4+(BJ1076+BJ1077+BJ1078+BL1076+BL1077+BL1078)*Cadeirante/30*FQ$4,IF(C1076=3,IF(BI1079+BK1079=10,Fixo/30*FQ$4+(BI1076+BI1077+BI1078+BK1076+BK1077+BK1078)*Percapita/30*FQ$4+(BJ1079+BL1079)*Cadeirante/30*FQ$4,IF(BI1079+BK1079&lt;=9,(BI1079+BK1079)*Crechee/30*FQ$4)+(BJ1079+BL1079)*Cadeirante/30*FQ$4+(BI1076+BI1077+BI1078+BK1076+BK1077+BK1078)*Percapita/30*FQ$4)+IF(BI1079+BK1079&gt;=11,Fixo/30*FQ$4+(BI1079+BK1079-10)*Crechee/30*FQ$4,0),IF(C1076=2,IF(BJ1076+BJ1077+BJ1078+BJ1079+BL1076+BL1077+BL1078+BL1079=1,Cadeirante/30*FQ$4,IF(BJ1076+BJ1077+BJ1078+BJ1079+BL1076+BL1077+BL1078+BL1079=2,Fixo/30*FQ$4,IF(BJ1076+BJ1077+BJ1078+BJ1079+BL1076+BL1077+BL1078+BL1079&gt;2,Fixo/30*FQ$4+(BJ1076+BJ1077+BJ1078+BJ1079+BL1076+BL1077+BL1078+BL1079-2)*Cadeirante/30*FQ$4)))+(BI1076+BI1077+BI1078+BK1076+BK1077+BK1078)*Percapita/30*FQ$4+(BI1079+BK1079)*Crechee/30*FQ$4,IF(C1076=1,IF(BI1076+BI1077+BI1078+BJ1076+BJ1077+BJ1078+BK1076+BK1077+BK1078+BL1076+BL1077+BL1078&lt;=15,(BI1076+BI1077+BI1078+BK1076+BK1077+BK1078)*Percapita/30*FQ$4,IF(BI1076+BI1077+BI1078+BJ1076+BJ1077+BJ1078+BK1076+BK1077+BK1078+BL1076+BL1077+BL1078&gt;=16,Fixo/30*FQ$4+(BI1076+BI1077+BI1078+BJ1076+BJ1077+BJ1078+BK1076+BK1077+BK1078+BL1076+BL1077-16)*Percapita/30*FQ$4))))))</f>
        <v>0</v>
      </c>
      <c r="FR1076" s="177">
        <f>IF(C1076=4,SUM(BM1076+BM1077+BM1078+BO1076+BO1077+BO1078)*Percapita/30*FR$4+(BN1076+BN1077+BN1078+BP1076+BP1077+BP1078)*Cadeirante/30*FR$4,IF(C1076=3,IF(BM1079+BO1079=10,Fixo/30*FR$4+(BM1076+BM1077+BM1078+BO1076+BO1077+BO1078)*Percapita/30*FR$4+(BN1079+BP1079)*Cadeirante/30*FR$4,IF(BM1079+BO1079&lt;=9,(BM1079+BO1079)*Crechee/30*FR$4)+(BN1079+BP1079)*Cadeirante/30*FR$4+(BM1076+BM1077+BM1078+BO1076+BO1077+BO1078)*Percapita/30*FR$4)+IF(BM1079+BO1079&gt;=11,Fixo/30*FR$4+(BM1079+BO1079-10)*Crechee/30*FR$4,0),IF(C1076=2,IF(BN1076+BN1077+BN1078+BN1079+BP1076+BP1077+BP1078+BP1079=1,Cadeirante/30*FR$4,IF(BN1076+BN1077+BN1078+BN1079+BP1076+BP1077+BP1078+BP1079=2,Fixo/30*FR$4,IF(BN1076+BN1077+BN1078+BN1079+BP1076+BP1077+BP1078+BP1079&gt;2,Fixo/30*FR$4+(BN1076+BN1077+BN1078+BN1079+BP1076+BP1077+BP1078+BP1079-2)*Cadeirante/30*FR$4)))+(BM1076+BM1077+BM1078+BO1076+BO1077+BO1078)*Percapita/30*FR$4+(BM1079+BO1079)*Crechee/30*FR$4,IF(C1076=1,IF(BM1076+BM1077+BM1078+BN1076+BN1077+BN1078+BO1076+BO1077+BO1078+BP1076+BP1077+BP1078&lt;=15,(BM1076+BM1077+BM1078+BO1076+BO1077+BO1078)*Percapita/30*FR$4,IF(BM1076+BM1077+BM1078+BN1076+BN1077+BN1078+BO1076+BO1077+BO1078+BP1076+BP1077+BP1078&gt;=16,Fixo/30*FR$4+(BM1076+BM1077+BM1078+BN1076+BN1077+BN1078+BO1076+BO1077+BO1078+BP1076+BP1077-16)*Percapita/30*FR$4))))))</f>
        <v>0</v>
      </c>
      <c r="FS1076" s="177">
        <f>IF(C1076=4,SUM(BQ1076+BQ1077+BQ1078+BS1076+BS1077+BS1078)*Percapita/30*FS$4+(BR1076+BR1077+BR1078+BT1076+BT1077+BT1078)*Cadeirante/30*FS$4,IF(C1076=3,IF(BQ1079+BS1079=10,Fixo/30*FS$4+(BQ1076+BQ1077+BQ1078+BS1076+BS1077+BS1078)*Percapita/30*FS$4+(BR1079+BT1079)*Cadeirante/30*FS$4,IF(BQ1079+BS1079&lt;=9,(BQ1079+BS1079)*Crechee/30*FS$4)+(BR1079+BT1079)*Cadeirante/30*FS$4+(BQ1076+BQ1077+BQ1078+BS1076+BS1077+BS1078)*Percapita/30*FS$4)+IF(BQ1079+BS1079&gt;=11,Fixo/30*FS$4+(BQ1079+BS1079-10)*Crechee/30*FS$4,0),IF(C1076=2,IF(BR1076+BR1077+BR1078+BR1079+BT1076+BT1077+BT1078+BT1079=1,Cadeirante/30*FS$4,IF(BR1076+BR1077+BR1078+BR1079+BT1076+BT1077+BT1078+BT1079=2,Fixo/30*FS$4,IF(BR1076+BR1077+BR1078+BR1079+BT1076+BT1077+BT1078+BT1079&gt;2,Fixo/30*FS$4+(BR1076+BR1077+BR1078+BR1079+BT1076+BT1077+BT1078+BT1079-2)*Cadeirante/30*FS$4)))+(BQ1076+BQ1077+BQ1078+BS1076+BS1077+BS1078)*Percapita/30*FS$4+(BQ1079+BS1079)*Crechee/30*FS$4,IF(C1076=1,IF(BQ1076+BQ1077+BQ1078+BR1076+BR1077+BR1078+BS1076+BS1077+BS1078+BT1076+BT1077+BT1078&lt;=15,(BQ1076+BQ1077+BQ1078+BS1076+BS1077+BS1078)*Percapita/30*FS$4,IF(BQ1076+BQ1077+BQ1078+BR1076+BR1077+BR1078+BS1076+BS1077+BS1078+BT1076+BT1077+BT1078&gt;=16,Fixo/30*FS$4+(BQ1076+BQ1077+BQ1078+BR1076+BR1077+BR1078+BS1076+BS1077+BS1078+BT1076+BT1077-16)*Percapita/30*FS$4))))))</f>
        <v>0</v>
      </c>
      <c r="FT1076" s="177">
        <f>IF(C1076=4,SUM(BU1076+BU1077+BU1078+BW1076+BW1077+BW1078)*Percapita/30*FT$4+(BV1076+BV1077+BV1078+BX1076+BX1077+BX1078)*Cadeirante/30*FT$4,IF(C1076=3,IF(BU1079+BW1079=10,Fixo/30*FT$4+(BU1076+BU1077+BU1078+BW1076+BW1077+BW1078)*Percapita/30*FT$4+(BV1079+BX1079)*Cadeirante/30*FT$4,IF(BU1079+BW1079&lt;=9,(BU1079+BW1079)*Crechee/30*FT$4)+(BV1079+BX1079)*Cadeirante/30*FT$4+(BU1076+BU1077+BU1078+BW1076+BW1077+BW1078)*Percapita/30*FT$4)+IF(BU1079+BW1079&gt;=11,Fixo/30*FT$4+(BU1079+BW1079-10)*Crechee/30*FT$4,0),IF(C1076=2,IF(BV1076+BV1077+BV1078+BV1079+BX1076+BX1077+BX1078+BX1079=1,Cadeirante/30*FT$4,IF(BV1076+BV1077+BV1078+BV1079+BX1076+BX1077+BX1078+BX1079=2,Fixo/30*FT$4,IF(BV1076+BV1077+BV1078+BV1079+BX1076+BX1077+BX1078+BX1079&gt;2,Fixo/30*FT$4+(BV1076+BV1077+BV1078+BV1079+BX1076+BX1077+BX1078+BX1079-2)*Cadeirante/30*FT$4)))+(BU1076+BU1077+BU1078+BW1076+BW1077+BW1078)*Percapita/30*FT$4+(BU1079+BW1079)*Crechee/30*FT$4,IF(C1076=1,IF(BU1076+BU1077+BU1078+BV1076+BV1077+BV1078+BW1076+BW1077+BW1078+BX1076+BX1077+BX1078&lt;=15,(BU1076+BU1077+BU1078+BW1076+BW1077+BW1078)*Percapita/30*FT$4,IF(BU1076+BU1077+BU1078+BV1076+BV1077+BV1078+BW1076+BW1077+BW1078+BX1076+BX1077+BX1078&gt;=16,Fixo/30*FT$4+(BU1076+BU1077+BU1078+BV1076+BV1077+BV1078+BW1076+BW1077+BW1078+BX1076+BX1077-16)*Percapita/30*FT$4))))))</f>
        <v>205.45600000000002</v>
      </c>
      <c r="FU1076" s="177">
        <f>IF(C1076=4,SUM(BY1076+BY1077+BY1078+CA1076+CA1077+CA1078)*Percapita/30*FU$4+(BZ1076+BZ1077+BZ1078+CB1076+CB1077+CB1078)*Cadeirante/30*FU$4,IF(C1076=3,IF(BY1079+CA1079=10,Fixo/30*FU$4+(BY1076+BY1077+BY1078+CA1076+CA1077+CA1078)*Percapita/30*FU$4+(BZ1079+CB1079)*Cadeirante/30*FU$4,IF(BY1079+CA1079&lt;=9,(BY1079+CA1079)*Crechee/30*FU$4)+(BZ1079+CB1079)*Cadeirante/30*FU$4+(BY1076+BY1077+BY1078+CA1076+CA1077+CA1078)*Percapita/30*FU$4)+IF(BY1079+CA1079&gt;=11,Fixo/30*FU$4+(BY1079+CA1079-10)*Crechee/30*FU$4,0),IF(C1076=2,IF(BZ1076+BZ1077+BZ1078+BZ1079+CB1076+CB1077+CB1078+CB1079=1,Cadeirante/30*FU$4,IF(BZ1076+BZ1077+BZ1078+BZ1079+CB1076+CB1077+CB1078+CB1079=2,Fixo/30*FU$4,IF(BZ1076+BZ1077+BZ1078+BZ1079+CB1076+CB1077+CB1078+CB1079&gt;2,Fixo/30*FU$4+(BZ1076+BZ1077+BZ1078+BZ1079+CB1076+CB1077+CB1078+CB1079-2)*Cadeirante/30*FU$4)))+(BY1076+BY1077+BY1078+CA1076+CA1077+CA1078)*Percapita/30*FU$4+(BY1079+CA1079)*Crechee/30*FU$4,IF(C1076=1,IF(BY1076+BY1077+BY1078+BZ1076+BZ1077+BZ1078+CA1076+CA1077+CA1078+CB1076+CB1077+CB1078&lt;=15,(BY1076+BY1077+BY1078+CA1076+CA1077+CA1078)*Percapita/30*FU$4,IF(BY1076+BY1077+BY1078+BZ1076+BZ1077+BZ1078+CA1076+CA1077+CA1078+CB1076+CB1077+CB1078&gt;=16,Fixo/30*FU$4+(BY1076+BY1077+BY1078+BZ1076+BZ1077+BZ1078+CA1076+CA1077+CA1078+CB1076+CB1077-16)*Percapita/30*FU$4))))))</f>
        <v>-192.61500000000001</v>
      </c>
      <c r="FV1076" s="177">
        <f>IF(C1076=4,SUM(CC1076+CC1077+CC1078+CE1076+CE1077+CE1078)*Percapita/30*FV$4+(CD1076+CD1077+CD1078+CF1076+CF1077+CF1078)*Cadeirante/30*FV$4,IF(C1076=3,IF(CC1079+CE1079=10,Fixo/30*FV$4+(CC1076+CC1077+CC1078+CE1076+CE1077+CE1078)*Percapita/30*FV$4+(CD1079+CF1079)*Cadeirante/30*FV$4,IF(CC1079+CE1079&lt;=9,(CC1079+CE1079)*Crechee/30*FV$4)+(CD1079+CF1079)*Cadeirante/30*FV$4+(CC1076+CC1077+CC1078+CE1076+CE1077+CE1078)*Percapita/30*FV$4)+IF(CC1079+CE1079&gt;=11,Fixo/30*FV$4+(CC1079+CE1079-10)*Crechee/30*FV$4,0),IF(C1076=2,IF(CD1076+CD1077+CD1078+CD1079+CF1076+CF1077+CF1078+CF1079=1,Cadeirante/30*FV$4,IF(CD1076+CD1077+CD1078+CD1079+CF1076+CF1077+CF1078+CF1079=2,Fixo/30*FV$4,IF(CD1076+CD1077+CD1078+CD1079+CF1076+CF1077+CF1078+CF1079&gt;2,Fixo/30*FV$4+(CD1076+CD1077+CD1078+CD1079+CF1076+CF1077+CF1078+CF1079-2)*Cadeirante/30*FV$4)))+(CC1076+CC1077+CC1078+CE1076+CE1077+CE1078)*Percapita/30*FV$4+(CC1079+CE1079)*Crechee/30*FV$4,IF(C1076=1,IF(CC1076+CC1077+CC1078+CD1076+CD1077+CD1078+CE1076+CE1077+CE1078+CF1076+CF1077+CF1078&lt;=15,(CC1076+CC1077+CC1078+CE1076+CE1077+CE1078)*Percapita/30*FV$4,IF(CC1076+CC1077+CC1078+CD1076+CD1077+CD1078+CE1076+CE1077+CE1078+CF1076+CF1077+CF1078&gt;=16,Fixo/30*FV$4+(CC1076+CC1077+CC1078+CD1076+CD1077+CD1078+CE1076+CE1077+CE1078+CF1076+CF1077-16)*Percapita/30*FV$4))))))</f>
        <v>0</v>
      </c>
      <c r="FW1076" s="177">
        <f>IF(C1076=4,SUM(CG1076+CG1077+CG1078+CI1076+CI1077+CI1078)*Percapita/30*FW$4+(CH1076+CH1077+CH1078+CJ1076+CJ1077+CJ1078)*Cadeirante/30*FW$4,IF(C1076=3,IF(CG1079+CI1079=10,Fixo/30*FW$4+(CG1076+CG1077+CG1078+CI1076+CI1077+CI1078)*Percapita/30*FW$4+(CH1079+CJ1079)*Cadeirante/30*FW$4,IF(CG1079+CI1079&lt;=9,(CG1079+CI1079)*Crechee/30*FW$4)+(CH1079+CJ1079)*Cadeirante/30*FW$4+(CG1076+CG1077+CG1078+CI1076+CI1077+CI1078)*Percapita/30*FW$4)+IF(CG1079+CI1079&gt;=11,Fixo/30*FW$4+(CG1079+CI1079-10)*Crechee/30*FW$4,0),IF(C1076=2,IF(CH1076+CH1077+CH1078+CH1079+CJ1076+CJ1077+CJ1078+CJ1079=1,Cadeirante/30*FW$4,IF(CH1076+CH1077+CH1078+CH1079+CJ1076+CJ1077+CJ1078+CJ1079=2,Fixo/30*FW$4,IF(CH1076+CH1077+CH1078+CH1079+CJ1076+CJ1077+CJ1078+CJ1079&gt;2,Fixo/30*FW$4+(CH1076+CH1077+CH1078+CH1079+CJ1076+CJ1077+CJ1078+CJ1079-2)*Cadeirante/30*FW$4)))+(CG1076+CG1077+CG1078+CI1076+CI1077+CI1078)*Percapita/30*FW$4+(CG1079+CI1079)*Crechee/30*FW$4,IF(C1076=1,IF(CG1076+CG1077+CG1078+CH1076+CH1077+CH1078+CI1076+CI1077+CI1078+CJ1076+CJ1077+CJ1078&lt;=15,(CG1076+CG1077+CG1078+CI1076+CI1077+CI1078)*Percapita/30*FW$4,IF(CG1076+CG1077+CG1078+CH1076+CH1077+CH1078+CI1076+CI1077+CI1078+CJ1076+CJ1077+CJ1078&gt;=16,Fixo/30*FW$4+(CG1076+CG1077+CG1078+CH1076+CH1077+CH1078+CI1076+CI1077+CI1078+CJ1076+CJ1077-16)*Percapita/30*FW$4))))))</f>
        <v>0</v>
      </c>
      <c r="FX1076" s="177">
        <f>IF(C1076=4,SUM(CK1076+CK1077+CK1078+CM1076+CM1077+CM1078)*Percapita/30*FX$4+(CL1076+CL1077+CL1078+CN1076+CN1077+CN1078)*Cadeirante/30*FX$4,IF(C1076=3,IF(CK1079+CM1079=10,Fixo/30*FX$4+(CK1076+CK1077+CK1078+CM1076+CM1077+CM1078)*Percapita/30*FX$4+(CL1079+CN1079)*Cadeirante/30*FX$4,IF(CK1079+CM1079&lt;=9,(CK1079+CM1079)*Crechee/30*FX$4)+(CL1079+CN1079)*Cadeirante/30*FX$4+(CK1076+CK1077+CK1078+CM1076+CM1077+CM1078)*Percapita/30*FX$4)+IF(CK1079+CM1079&gt;=11,Fixo/30*FX$4+(CK1079+CM1079-10)*Crechee/30*FX$4,0),IF(C1076=2,IF(CL1076+CL1077+CL1078+CL1079+CN1076+CN1077+CN1078+CN1079=1,Cadeirante/30*FX$4,IF(CL1076+CL1077+CL1078+CL1079+CN1076+CN1077+CN1078+CN1079=2,Fixo/30*FX$4,IF(CL1076+CL1077+CL1078+CL1079+CN1076+CN1077+CN1078+CN1079&gt;2,Fixo/30*FX$4+(CL1076+CL1077+CL1078+CL1079+CN1076+CN1077+CN1078+CN1079-2)*Cadeirante/30*FX$4)))+(CK1076+CK1077+CK1078+CM1076+CM1077+CM1078)*Percapita/30*FX$4+(CK1079+CM1079)*Crechee/30*FX$4,IF(C1076=1,IF(CK1076+CK1077+CK1078+CL1076+CL1077+CL1078+CM1076+CM1077+CM1078+CN1076+CN1077+CN1078&lt;=15,(CK1076+CK1077+CK1078+CM1076+CM1077+CM1078)*Percapita/30*FX$4,IF(CK1076+CK1077+CK1078+CL1076+CL1077+CL1078+CM1076+CM1077+CM1078+CN1076+CN1077+CN1078&gt;=16,Fixo/30*FX$4+(CK1076+CK1077+CK1078+CL1076+CL1077+CL1078+CM1076+CM1077+CM1078+CN1076+CN1077-16)*Percapita/30*FX$4))))))</f>
        <v>0</v>
      </c>
      <c r="FY1076" s="177">
        <f>IF(C1076=4,SUM(CO1076+CO1077+CO1078+CQ1076+CQ1077+CQ1078)*Percapita/30*FY$4+(CP1076+CP1077+CP1078+CR1076+CR1077+CR1078)*Cadeirante/30*FY$4,IF(C1076=3,IF(CO1079+CQ1079=10,Fixo/30*FY$4+(CO1076+CO1077+CO1078+CQ1076+CQ1077+CQ1078)*Percapita/30*FY$4+(CP1079+CR1079)*Cadeirante/30*FY$4,IF(CO1079+CQ1079&lt;=9,(CO1079+CQ1079)*Crechee/30*FY$4)+(CP1079+CR1079)*Cadeirante/30*FY$4+(CO1076+CO1077+CO1078+CQ1076+CQ1077+CQ1078)*Percapita/30*FY$4)+IF(CO1079+CQ1079&gt;=11,Fixo/30*FY$4+(CO1079+CQ1079-10)*Crechee/30*FY$4,0),IF(C1076=2,IF(CP1076+CP1077+CP1078+CP1079+CR1076+CR1077+CR1078+CR1079=1,Cadeirante/30*FY$4,IF(CP1076+CP1077+CP1078+CP1079+CR1076+CR1077+CR1078+CR1079=2,Fixo/30*FY$4,IF(CP1076+CP1077+CP1078+CP1079+CR1076+CR1077+CR1078+CR1079&gt;2,Fixo/30*FY$4+(CP1076+CP1077+CP1078+CP1079+CR1076+CR1077+CR1078+CR1079-2)*Cadeirante/30*FY$4)))+(CO1076+CO1077+CO1078+CQ1076+CQ1077+CQ1078)*Percapita/30*FY$4+(CO1079+CQ1079)*Crechee/30*FY$4,IF(C1076=1,IF(CO1076+CO1077+CO1078+CP1076+CP1077+CP1078+CQ1076+CQ1077+CQ1078+CR1076+CR1077+CR1078&lt;=15,(CO1076+CO1077+CO1078+CQ1076+CQ1077+CQ1078)*Percapita/30*FY$4,IF(CO1076+CO1077+CO1078+CP1076+CP1077+CP1078+CQ1076+CQ1077+CQ1078+CR1076+CR1077+CR1078&gt;=16,Fixo/30*FY$4+(CO1076+CO1077+CO1078+CP1076+CP1077+CP1078+CQ1076+CQ1077+CQ1078+CR1076+CR1077-16)*Percapita/30*FY$4))))))</f>
        <v>0</v>
      </c>
      <c r="FZ1076" s="177">
        <f>IF(C1076=4,SUM(CS1076+CS1077+CS1078+CU1076+CU1077+CU1078)*Percapita/30*FZ$4+(CT1076+CT1077+CT1078+CV1076+CV1077+CV1078)*Cadeirante/30*FZ$4,IF(C1076=3,IF(CS1079+CU1079=10,Fixo/30*FZ$4+(CS1076+CS1077+CS1078+CU1076+CU1077+CU1078)*Percapita/30*FZ$4+(CT1079+CV1079)*Cadeirante/30*FZ$4,IF(CS1079+CU1079&lt;=9,(CS1079+CU1079)*Crechee/30*FZ$4)+(CT1079+CV1079)*Cadeirante/30*FZ$4+(CS1076+CS1077+CS1078+CU1076+CU1077+CU1078)*Percapita/30*FZ$4)+IF(CS1079+CU1079&gt;=11,Fixo/30*FZ$4+(CS1079+CU1079-10)*Crechee/30*FZ$4,0),IF(C1076=2,IF(CT1076+CT1077+CT1078+CT1079+CV1076+CV1077+CV1078+CV1079=1,Cadeirante/30*FZ$4,IF(CT1076+CT1077+CT1078+CT1079+CV1076+CV1077+CV1078+CV1079=2,Fixo/30*FZ$4,IF(CT1076+CT1077+CT1078+CT1079+CV1076+CV1077+CV1078+CV1079&gt;2,Fixo/30*FZ$4+(CT1076+CT1077+CT1078+CT1079+CV1076+CV1077+CV1078+CV1079-2)*Cadeirante/30*FZ$4)))+(CS1076+CS1077+CS1078+CU1076+CU1077+CU1078)*Percapita/30*FZ$4+(CS1079+CU1079)*Crechee/30*FZ$4,IF(C1076=1,IF(CS1076+CS1077+CS1078+CT1076+CT1077+CT1078+CU1076+CU1077+CU1078+CV1076+CV1077+CV1078&lt;=15,(CS1076+CS1077+CS1078+CU1076+CU1077+CU1078)*Percapita/30*FZ$4,IF(CS1076+CS1077+CS1078+CT1076+CT1077+CT1078+CU1076+CU1077+CU1078+CV1076+CV1077+CV1078&gt;=16,Fixo/30*FZ$4+(CS1076+CS1077+CS1078+CT1076+CT1077+CT1078+CU1076+CU1077+CU1078+CV1076+CV1077-16)*Percapita/30*FZ$4))))))</f>
        <v>0</v>
      </c>
      <c r="GA1076" s="177">
        <f>IF(C1076=4,SUM(CW1076+CW1077+CW1078+CY1076+CY1077+CY1078)*Percapita/30*GA$4+(CX1076+CX1077+CX1078+CZ1076+CZ1077+CZ1078)*Cadeirante/30*GA$4,IF(C1076=3,IF(CW1079+CY1079=10,Fixo/30*GA$4+(CW1076+CW1077+CW1078+CY1076+CY1077+CY1078)*Percapita/30*GA$4+(CX1079+CZ1079)*Cadeirante/30*GA$4,IF(CW1079+CY1079&lt;=9,(CW1079+CY1079)*Crechee/30*GA$4)+(CX1079+CZ1079)*Cadeirante/30*GA$4+(CW1076+CW1077+CW1078+CY1076+CY1077+CY1078)*Percapita/30*GA$4)+IF(CW1079+CY1079&gt;=11,Fixo/30*GA$4+(CW1079+CY1079-10)*Crechee/30*GA$4,0),IF(C1076=2,IF(CX1076+CX1077+CX1078+CX1079+CZ1076+CZ1077+CZ1078+CZ1079=1,Cadeirante/30*GA$4,IF(CX1076+CX1077+CX1078+CX1079+CZ1076+CZ1077+CZ1078+CZ1079=2,Fixo/30*GA$4,IF(CX1076+CX1077+CX1078+CX1079+CZ1076+CZ1077+CZ1078+CZ1079&gt;2,Fixo/30*GA$4+(CX1076+CX1077+CX1078+CX1079+CZ1076+CZ1077+CZ1078+CZ1079-2)*Cadeirante/30*GA$4)))+(CW1076+CW1077+CW1078+CY1076+CY1077+CY1078)*Percapita/30*GA$4+(CW1079+CY1079)*Crechee/30*GA$4,IF(C1076=1,IF(CW1076+CW1077+CW1078+CX1076+CX1077+CX1078+CY1076+CY1077+CY1078+CZ1076+CZ1077+CZ1078&lt;=15,(CW1076+CW1077+CW1078+CY1076+CY1077+CY1078)*Percapita/30*GA$4,IF(CW1076+CW1077+CW1078+CX1076+CX1077+CX1078+CY1076+CY1077+CY1078+CZ1076+CZ1077+CZ1078&gt;=16,Fixo/30*GA$4+(CW1076+CW1077+CW1078+CX1076+CX1077+CX1078+CY1076+CY1077+CY1078+CZ1076+CZ1077-16)*Percapita/30*GA$4))))))</f>
        <v>0</v>
      </c>
      <c r="GB1076" s="177">
        <f>IF(C1076=4,SUM(DA1076+DA1077+DA1078+DC1076+DC1077+DC1078)*Percapita/30*GB$4+(DB1076+DB1077+DB1078+DD1076+DD1077+DD1078)*Cadeirante/30*GB$4,IF(C1076=3,IF(DA1079+DC1079=10,Fixo/30*GB$4+(DA1076+DA1077+DA1078+DC1076+DC1077+DC1078)*Percapita/30*GB$4+(DB1079+DD1079)*Cadeirante/30*GB$4,IF(DA1079+DC1079&lt;=9,(DA1079+DC1079)*Crechee/30*GB$4)+(DB1079+DD1079)*Cadeirante/30*GB$4+(DA1076+DA1077+DA1078+DC1076+DC1077+DC1078)*Percapita/30*GB$4)+IF(DA1079+DC1079&gt;=11,Fixo/30*GB$4+(DA1079+DC1079-10)*Crechee/30*GB$4,0),IF(C1076=2,IF(DB1076+DB1077+DB1078+DB1079+DD1076+DD1077+DD1078+DD1079=1,Cadeirante/30*GB$4,IF(DB1076+DB1077+DB1078+DB1079+DD1076+DD1077+DD1078+DD1079=2,Fixo/30*GB$4,IF(DB1076+DB1077+DB1078+DB1079+DD1076+DD1077+DD1078+DD1079&gt;2,Fixo/30*GB$4+(DB1076+DB1077+DB1078+DB1079+DD1076+DD1077+DD1078+DD1079-2)*Cadeirante/30*GB$4)))+(DA1076+DA1077+DA1078+DC1076+DC1077+DC1078)*Percapita/30*GB$4+(DA1079+DC1079)*Crechee/30*GB$4,IF(C1076=1,IF(DA1076+DA1077+DA1078+DB1076+DB1077+DB1078+DC1076+DC1077+DC1078+DD1076+DD1077+DD1078&lt;=15,(DA1076+DA1077+DA1078+DC1076+DC1077+DC1078)*Percapita/30*GB$4,IF(DA1076+DA1077+DA1078+DB1076+DB1077+DB1078+DC1076+DC1077+DC1078+DD1076+DD1077+DD1078&gt;=16,Fixo/30*GB$4+(DA1076+DA1077+DA1078+DB1076+DB1077+DB1078+DC1076+DC1077+DC1078+DD1076+DD1077-16)*Percapita/30*GB$4))))))</f>
        <v>0</v>
      </c>
      <c r="GC1076" s="177">
        <f>IF(C1076=4,SUM(DE1076+DE1077+DE1078+DG1076+DG1077+DG1078)*Percapita/30*GC$4+(DF1076+DF1077+DF1078+DH1076+DH1077+DH1078)*Cadeirante/30*GC$4,IF(C1076=3,IF(DE1079+DG1079=10,Fixo/30*GC$4+(DE1076+DE1077+DE1078+DG1076+DG1077+DG1078)*Percapita/30*GC$4+(DF1079+DH1079)*Cadeirante/30*GC$4,IF(DE1079+DG1079&lt;=9,(DE1079+DG1079)*Crechee/30*GC$4)+(DF1079+DH1079)*Cadeirante/30*GC$4+(DE1076+DE1077+DE1078+DG1076+DG1077+DG1078)*Percapita/30*GC$4)+IF(DE1079+DG1079&gt;=11,Fixo/30*GC$4+(DE1079+DG1079-10)*Crechee/30*GC$4,0),IF(C1076=2,IF(DF1076+DF1077+DF1078+DF1079+DH1076+DH1077+DH1078+DH1079=1,Cadeirante/30*GC$4,IF(DF1076+DF1077+DF1078+DF1079+DH1076+DH1077+DH1078+DH1079=2,Fixo/30*GC$4,IF(DF1076+DF1077+DF1078+DF1079+DH1076+DH1077+DH1078+DH1079&gt;2,Fixo/30*GC$4+(DF1076+DF1077+DF1078+DF1079+DH1076+DH1077+DH1078+DH1079-2)*Cadeirante/30*GC$4)))+(DE1076+DE1077+DE1078+DG1076+DG1077+DG1078)*Percapita/30*GC$4+(DE1079+DG1079)*Crechee/30*GC$4,IF(C1076=1,IF(DE1076+DE1077+DE1078+DF1076+DF1077+DF1078+DG1076+DG1077+DG1078+DH1076+DH1077+DH1078&lt;=15,(DE1076+DE1077+DE1078+DG1076+DG1077+DG1078)*Percapita/30*GC$4,IF(DE1076+DE1077+DE1078+DF1076+DF1077+DF1078+DG1076+DG1077+DG1078+DH1076+DH1077+DH1078&gt;=16,Fixo/30*GC$4+(DE1076+DE1077+DE1078+DF1076+DF1077+DF1078+DG1076+DG1077+DG1078+DH1076+DH1077-16)*Percapita/30*GC$4))))))</f>
        <v>0</v>
      </c>
      <c r="GD1076" s="177">
        <f>IF(C1076=4,SUM(DI1076+DI1077+DI1078+DK1076+DK1077+DK1078)*Percapita/30*GD$4+(DJ1076+DJ1077+DJ1078+DL1076+DL1077+DL1078)*Cadeirante/30*GD$4,IF(C1076=3,IF(DI1079+DK1079=10,Fixo/30*GD$4+(DI1076+DI1077+DI1078+DK1076+DK1077+DK1078)*Percapita/30*GD$4+(DJ1079+DL1079)*Cadeirante/30*GD$4,IF(DI1079+DK1079&lt;=9,(DI1079+DK1079)*Crechee/30*GD$4)+(DJ1079+DL1079)*Cadeirante/30*GD$4+(DI1076+DI1077+DI1078+DK1076+DK1077+DK1078)*Percapita/30*GD$4)+IF(DI1079+DK1079&gt;=11,Fixo/30*GD$4+(DI1079+DK1079-10)*Crechee/30*GD$4,0),IF(C1076=2,IF(DJ1076+DJ1077+DJ1078+DJ1079+DL1076+DL1077+DL1078+DL1079=1,Cadeirante/30*GD$4,IF(DJ1076+DJ1077+DJ1078+DJ1079+DL1076+DL1077+DL1078+DL1079=2,Fixo/30*GD$4,IF(DJ1076+DJ1077+DJ1078+DJ1079+DL1076+DL1077+DL1078+DL1079&gt;2,Fixo/30*GD$4+(DJ1076+DJ1077+DJ1078+DJ1079+DL1076+DL1077+DL1078+DL1079-2)*Cadeirante/30*GD$4)))+(DI1076+DI1077+DI1078+DK1076+DK1077+DK1078)*Percapita/30*GD$4+(DI1079+DK1079)*Crechee/30*GD$4,IF(C1076=1,IF(DI1076+DI1077+DI1078+DJ1076+DJ1077+DJ1078+DK1076+DK1077+DK1078+DL1076+DL1077+DL1078&lt;=15,(DI1076+DI1077+DI1078+DK1076+DK1077+DK1078)*Percapita/30*GD$4,IF(DI1076+DI1077+DI1078+DJ1076+DJ1077+DJ1078+DK1076+DK1077+DK1078+DL1076+DL1077+DL1078&gt;=16,Fixo/30*GD$4+(DI1076+DI1077+DI1078+DJ1076+DJ1077+DJ1078+DK1076+DK1077+DK1078+DL1076+DL1077-16)*Percapita/30*GD$4))))))</f>
        <v>0</v>
      </c>
      <c r="GE1076" s="177">
        <f>IF(C1076=4,SUM(DM1076+DM1077+DM1078+DO1076+DO1077+DO1078)*Percapita/30*GE$4+(DN1076+DN1077+DN1078+DP1076+DP1077+DP1078)*Cadeirante/30*GE$4,IF(C1076=3,IF(DM1079+DO1079=10,Fixo/30*GE$4+(DM1076+DM1077+DM1078+DO1076+DO1077+DO1078)*Percapita/30*GE$4+(DN1079+DP1079)*Cadeirante/30*GE$4,IF(DM1079+DO1079&lt;=9,(DM1079+DO1079)*Crechee/30*GE$4)+(DN1079+DP1079)*Cadeirante/30*GE$4+(DM1076+DM1077+DM1078+DO1076+DO1077+DO1078)*Percapita/30*GE$4)+IF(DM1079+DO1079&gt;=11,Fixo/30*GE$4+(DM1079+DO1079-10)*Crechee/30*GE$4,0),IF(C1076=2,IF(DN1076+DN1077+DN1078+DN1079+DP1076+DP1077+DP1078+DP1079=1,Cadeirante/30*GE$4,IF(DN1076+DN1077+DN1078+DN1079+DP1076+DP1077+DP1078+DP1079=2,Fixo/30*GE$4,IF(DN1076+DN1077+DN1078+DN1079+DP1076+DP1077+DP1078+DP1079&gt;2,Fixo/30*GE$4+(DN1076+DN1077+DN1078+DN1079+DP1076+DP1077+DP1078+DP1079-2)*Cadeirante/30*GE$4)))+(DM1076+DM1077+DM1078+DO1076+DO1077+DO1078)*Percapita/30*GE$4+(DM1079+DO1079)*Crechee/30*GE$4,IF(C1076=1,IF(DM1076+DM1077+DM1078+DN1076+DN1077+DN1078+DO1076+DO1077+DO1078+DP1076+DP1077+DP1078&lt;=15,(DM1076+DM1077+DM1078+DO1076+DO1077+DO1078)*Percapita/30*GE$4,IF(DM1076+DM1077+DM1078+DN1076+DN1077+DN1078+DO1076+DO1077+DO1078+DP1076+DP1077+DP1078&gt;=16,Fixo/30*GE$4+(DM1076+DM1077+DM1078+DN1076+DN1077+DN1078+DO1076+DO1077+DO1078+DP1076+DP1077-16)*Percapita/30*GE$4))))))</f>
        <v>0</v>
      </c>
      <c r="GF1076" s="177">
        <f>IF(C1076=4,SUM(DQ1076+DQ1077+DQ1078+DS1076+DS1077+DS1078)*Percapita/30*GF$4+(DR1076+DR1077+DR1078+DT1076+DT1077+DT1078)*Cadeirante/30*GF$4,IF(C1076=3,IF(DQ1079+DS1079=10,Fixo/30*GF$4+(DQ1076+DQ1077+DQ1078+DS1076+DS1077+DS1078)*Percapita/30*GF$4+(DR1079+DT1079)*Cadeirante/30*GF$4,IF(DQ1079+DS1079&lt;=9,(DQ1079+DS1079)*Crechee/30*GF$4)+(DR1079+DT1079)*Cadeirante/30*GF$4+(DQ1076+DQ1077+DQ1078+DS1076+DS1077+DS1078)*Percapita/30*GF$4)+IF(DQ1079+DS1079&gt;=11,Fixo/30*GF$4+(DQ1079+DS1079-10)*Crechee/30*GF$4,0),IF(C1076=2,IF(DR1076+DR1077+DR1078+DR1079+DT1076+DT1077+DT1078+DT1079=1,Cadeirante/30*GF$4,IF(DR1076+DR1077+DR1078+DR1079+DT1076+DT1077+DT1078+DT1079=2,Fixo/30*GF$4,IF(DR1076+DR1077+DR1078+DR1079+DT1076+DT1077+DT1078+DT1079&gt;2,Fixo/30*GF$4+(DR1076+DR1077+DR1078+DR1079+DT1076+DT1077+DT1078+DT1079-2)*Cadeirante/30*GF$4)))+(DQ1076+DQ1077+DQ1078+DS1076+DS1077+DS1078)*Percapita/30*GF$4+(DQ1079+DS1079)*Crechee/30*GF$4,IF(C1076=1,IF(DQ1076+DQ1077+DQ1078+DR1076+DR1077+DR1078+DS1076+DS1077+DS1078+DT1076+DT1077+DT1078&lt;=15,(DQ1076+DQ1077+DQ1078+DS1076+DS1077+DS1078)*Percapita/30*GF$4,IF(DQ1076+DQ1077+DQ1078+DR1076+DR1077+DR1078+DS1076+DS1077+DS1078+DT1076+DT1077+DT1078&gt;=16,Fixo/30*GF$4+(DQ1076+DQ1077+DQ1078+DR1076+DR1077+DR1078+DS1076+DS1077+DS1078+DT1076+DT1077-16)*Percapita/30*GF$4))))))</f>
        <v>0</v>
      </c>
      <c r="GG1076" s="177">
        <f>IF(C1076=4,SUM(DU1076+DU1077+DU1078+DW1076+DW1077+DW1078)*Percapita/30*GG$4+(DV1076+DV1077+DV1078+DX1076+DX1077+DX1078)*Cadeirante/30*GG$4,IF(C1076=3,IF(DU1079+DW1079=10,Fixo/30*GG$4+(DU1076+DU1077+DU1078+DW1076+DW1077+DW1078)*Percapita/30*GG$4+(DV1079+DX1079)*Cadeirante/30*GG$4,IF(DU1079+DW1079&lt;=9,(DU1079+DW1079)*Crechee/30*GG$4)+(DV1079+DX1079)*Cadeirante/30*GG$4+(DU1076+DU1077+DU1078+DW1076+DW1077+DW1078)*Percapita/30*GG$4)+IF(DU1079+DW1079&gt;=11,Fixo/30*GG$4+(DU1079+DW1079-10)*Crechee/30*GG$4,0),IF(C1076=2,IF(DV1076+DV1077+DV1078+DV1079+DX1076+DX1077+DX1078+DX1079=1,Cadeirante/30*GG$4,IF(DV1076+DV1077+DV1078+DV1079+DX1076+DX1077+DX1078+DX1079=2,Fixo/30*GG$4,IF(DV1076+DV1077+DV1078+DV1079+DX1076+DX1077+DX1078+DX1079&gt;2,Fixo/30*GG$4+(DV1076+DV1077+DV1078+DV1079+DX1076+DX1077+DX1078+DX1079-2)*Cadeirante/30*GG$4)))+(DU1076+DU1077+DU1078+DW1076+DW1077+DW1078)*Percapita/30*GG$4+(DU1079+DW1079)*Crechee/30*GG$4,IF(C1076=1,IF(DU1076+DU1077+DU1078+DV1076+DV1077+DV1078+DW1076+DW1077+DW1078+DX1076+DX1077+DX1078&lt;=15,(DU1076+DU1077+DU1078+DW1076+DW1077+DW1078)*Percapita/30*GG$4,IF(DU1076+DU1077+DU1078+DV1076+DV1077+DV1078+DW1076+DW1077+DW1078+DX1076+DX1077+DX1078&gt;=16,Fixo/30*GG$4+(DU1076+DU1077+DU1078+DV1076+DV1077+DV1078+DW1076+DW1077+DW1078+DX1076+DX1077-16)*Percapita/30*GG$4))))))</f>
        <v>0</v>
      </c>
      <c r="GH1076" s="177">
        <f>IF(C1076=4,SUM(DY1076+DY1077+DY1078+EA1076+EA1077+EA1078)*Percapita/30*GH$4+(DZ1076+DZ1077+DZ1078+EB1076+EB1077+EB1078)*Cadeirante/30*GH$4,IF(C1076=3,IF(DY1079+EA1079=10,Fixo/30*GH$4+(DY1076+DY1077+DY1078+EA1076+EA1077+EA1078)*Percapita/30*GH$4+(DZ1079+EB1079)*Cadeirante/30*GH$4,IF(DY1079+EA1079&lt;=9,(DY1079+EA1079)*Crechee/30*GH$4)+(DZ1079+EB1079)*Cadeirante/30*GH$4+(DY1076+DY1077+DY1078+EA1076+EA1077+EA1078)*Percapita/30*GH$4)+IF(DY1079+EA1079&gt;=11,Fixo/30*GH$4+(DY1079+EA1079-10)*Crechee/30*GH$4,0),IF(C1076=2,IF(DZ1076+DZ1077+DZ1078+DZ1079+EB1076+EB1077+EB1078+EB1079=1,Cadeirante/30*GH$4,IF(DZ1076+DZ1077+DZ1078+DZ1079+EB1076+EB1077+EB1078+EB1079=2,Fixo/30*GH$4,IF(DZ1076+DZ1077+DZ1078+DZ1079+EB1076+EB1077+EB1078+EB1079&gt;2,Fixo/30*GH$4+(DZ1076+DZ1077+DZ1078+DZ1079+EB1076+EB1077+EB1078+EB1079-2)*Cadeirante/30*GH$4)))+(DY1076+DY1077+DY1078+EA1076+EA1077+EA1078)*Percapita/30*GH$4+(DY1079+EA1079)*Crechee/30*GH$4,IF(C1076=1,IF(DY1076+DY1077+DY1078+DZ1076+DZ1077+DZ1078+EA1076+EA1077+EA1078+EB1076+EB1077+EB1078&lt;=15,(DY1076+DY1077+DY1078+EA1076+EA1077+EA1078)*Percapita/30*GH$4,IF(DY1076+DY1077+DY1078+DZ1076+DZ1077+DZ1078+EA1076+EA1077+EA1078+EB1076+EB1077+EB1078&gt;=16,Fixo/30*GH$4+(DY1076+DY1077+DY1078+DZ1076+DZ1077+DZ1078+EA1076+EA1077+EA1078+EB1076+EB1077-16)*Percapita/30*GH$4))))))</f>
        <v>0</v>
      </c>
      <c r="GI1076" s="177">
        <f>IF(C1076=4,SUM(EC1076+EC1077+EC1078+EE1076+EE1077+EE1078)*Percapita/30*GI$4+(ED1076+ED1077+ED1078+EF1076+EF1077+EF1078)*Cadeirante/30*GI$4,IF(C1076=3,IF(EC1079+EE1079=10,Fixo/30*GI$4+(EC1076+EC1077+EC1078+EE1076+EE1077+EE1078)*Percapita/30*GI$4+(ED1079+EF1079)*Cadeirante/30*GI$4,IF(EC1079+EE1079&lt;=9,(EC1079+EE1079)*Crechee/30*GI$4)+(ED1079+EF1079)*Cadeirante/30*GI$4+(EC1076+EC1077+EC1078+EE1076+EE1077+EE1078)*Percapita/30*GI$4)+IF(EC1079+EE1079&gt;=11,Fixo/30*GI$4+(EC1079+EE1079-10)*Crechee/30*GI$4,0),IF(C1076=2,IF(ED1076+ED1077+ED1078+ED1079+EF1076+EF1077+EF1078+EF1079=1,Cadeirante/30*GI$4,IF(ED1076+ED1077+ED1078+ED1079+EF1076+EF1077+EF1078+EF1079=2,Fixo/30*GI$4,IF(ED1076+ED1077+ED1078+ED1079+EF1076+EF1077+EF1078+EF1079&gt;2,Fixo/30*GI$4+(ED1076+ED1077+ED1078+ED1079+EF1076+EF1077+EF1078+EF1079-2)*Cadeirante/30*GI$4)))+(EC1076+EC1077+EC1078+EE1076+EE1077+EE1078)*Percapita/30*GI$4+(EC1079+EE1079)*Crechee/30*GI$4,IF(C1076=1,IF(EC1076+EC1077+EC1078+ED1076+ED1077+ED1078+EE1076+EE1077+EE1078+EF1076+EF1077+EF1078&lt;=15,(EC1076+EC1077+EC1078+EE1076+EE1077+EE1078)*Percapita/30*GI$4,IF(EC1076+EC1077+EC1078+ED1076+ED1077+ED1078+EE1076+EE1077+EE1078+EF1076+EF1077+EF1078&gt;=16,Fixo/30*GI$4+(EC1076+EC1077+EC1078+ED1076+ED1077+ED1078+EE1076+EE1077+EE1078+EF1076+EF1077-16)*Percapita/30*GI$4))))))</f>
        <v>0</v>
      </c>
      <c r="GJ1076" s="177">
        <f>IF(C1076=4,SUM(EG1076+EG1077+EG1078+EI1076+EI1077+EI1078)*Percapita/30*GJ$4+(EH1076+EH1077+EH1078+EJ1076+EJ1077+EJ1078)*Cadeirante/30*GJ$4,IF(C1076=3,IF(EG1079+EI1079=10,Fixo/30*GJ$4+(EG1076+EG1077+EG1078+EI1076+EI1077+EI1078)*Percapita/30*GJ$4+(EH1079+EJ1079)*Cadeirante/30*GJ$4,IF(EG1079+EI1079&lt;=9,(EG1079+EI1079)*Crechee/30*GJ$4)+(EH1079+EJ1079)*Cadeirante/30*GJ$4+(EG1076+EG1077+EG1078+EI1076+EI1077+EI1078)*Percapita/30*GJ$4)+IF(EG1079+EI1079&gt;=11,Fixo/30*GJ$4+(EG1079+EI1079-10)*Crechee/30*GJ$4,0),IF(C1076=2,IF(EH1076+EH1077+EH1078+EH1079+EJ1076+EJ1077+EJ1078+EJ1079=1,Cadeirante/30*GJ$4,IF(EH1076+EH1077+EH1078+EH1079+EJ1076+EJ1077+EJ1078+EJ1079=2,Fixo/30*GJ$4,IF(EH1076+EH1077+EH1078+EH1079+EJ1076+EJ1077+EJ1078+EJ1079&gt;2,Fixo/30*GJ$4+(EH1076+EH1077+EH1078+EH1079+EJ1076+EJ1077+EJ1078+EJ1079-2)*Cadeirante/30*GJ$4)))+(EG1076+EG1077+EG1078+EI1076+EI1077+EI1078)*Percapita/30*GJ$4+(EG1079+EI1079)*Crechee/30*GJ$4,IF(C1076=1,IF(EG1076+EG1077+EG1078+EH1076+EH1077+EH1078+EI1076+EI1077+EI1078+EJ1076+EJ1077+EJ1078&lt;=15,(EG1076+EG1077+EG1078+EI1076+EI1077+EI1078)*Percapita/30*GJ$4,IF(EG1076+EG1077+EG1078+EH1076+EH1077+EH1078+EI1076+EI1077+EI1078+EJ1076+EJ1077+EJ1078&gt;=16,Fixo/30*GJ$4+(EG1076+EG1077+EG1078+EH1076+EH1077+EH1078+EI1076+EI1077+EI1078+EJ1076+EJ1077-16)*Percapita/30*GJ$4))))))</f>
        <v>0</v>
      </c>
      <c r="GK1076" s="178"/>
      <c r="GL1076" s="103">
        <f t="shared" si="1182"/>
        <v>0</v>
      </c>
      <c r="GM1076" s="124"/>
      <c r="GN1076" s="104">
        <f>SUMIF(V1076:V1079,"&lt;0")*Cadeirante/30*GN$4+SUMIF(X1076:X1079,"&lt;0")*Cadeirante/30*GN$4</f>
        <v>0</v>
      </c>
      <c r="GO1076" s="104">
        <f>SUMIF(Z1076:Z1079,"&lt;0")*Cadeirante/30*GO$4+SUMIF(AB1076:AB1079,"&lt;0")*Cadeirante/30*GO$4</f>
        <v>0</v>
      </c>
      <c r="GP1076" s="104">
        <f>SUMIF(AD1076:AD1079,"&lt;0")*Cadeirante/30*GP$4+SUMIF(AF1076:AF1079,"&lt;0")*Cadeirante/30*GP$4</f>
        <v>0</v>
      </c>
      <c r="GQ1076" s="104">
        <f>SUMIF(AH1076:AH1079,"&lt;0")*Cadeirante/30*GQ$4+SUMIF(AJ1076:AJ1079,"&lt;0")*Cadeirante/30*GQ$4</f>
        <v>0</v>
      </c>
      <c r="GR1076" s="104">
        <f>SUMIF(AL1076:AL1079,"&lt;0")*Cadeirante/30*GR$4+SUMIF(AN1076:AN1079,"&lt;0")*Cadeirante/30*GR$4</f>
        <v>0</v>
      </c>
      <c r="GS1076" s="104">
        <f>SUMIF(AP1076:AP1079,"&lt;0")*Cadeirante/30*GS$4+SUMIF(AR1076:AR1079,"&lt;0")*Cadeirante/30*GS$4</f>
        <v>0</v>
      </c>
      <c r="GT1076" s="104">
        <f>SUMIF(AT1076:AT1079,"&lt;0")*Cadeirante/30*GT$4+SUMIF(AV1076:AV1079,"&lt;0")*Cadeirante/30*GT$4</f>
        <v>0</v>
      </c>
      <c r="GU1076" s="104">
        <f>SUMIF(AX1076:AX1079,"&lt;0")*Cadeirante/30*GU$4+SUMIF(AZ1076:AZ1079,"&lt;0")*Cadeirante/30*GU$4</f>
        <v>0</v>
      </c>
      <c r="GV1076" s="104">
        <f>SUMIF(BB1076:BB1079,"&lt;0")*Cadeirante/30*GV$4+SUMIF(BD1076:BD1079,"&lt;0")*Cadeirante/30*GV$4</f>
        <v>0</v>
      </c>
      <c r="GW1076" s="104">
        <f>SUMIF(BF1076:BF1079,"&lt;0")*Cadeirante/30*GW$4+SUMIF(BH1076:BH1079,"&lt;0")*Cadeirante/30*GW$4</f>
        <v>0</v>
      </c>
      <c r="GX1076" s="104">
        <f>SUMIF(BJ1076:BJ1079,"&lt;0")*Cadeirante/30*GX$4+SUMIF(BL1076:BL1079,"&lt;0")*Cadeirante/30*GX$4</f>
        <v>0</v>
      </c>
      <c r="GY1076" s="104">
        <f>SUMIF(BN1076:BN1079,"&lt;0")*Cadeirante/30*GY$4+SUMIF(BP1076:BP1079,"&lt;0")*Cadeirante/30*GY$4</f>
        <v>0</v>
      </c>
      <c r="GZ1076" s="104">
        <f>SUMIF(BR1076:BR1079,"&lt;0")*Cadeirante/30*GZ$4+SUMIF(BT1076:BT1079,"&lt;0")*Cadeirante/30*GZ$4</f>
        <v>0</v>
      </c>
      <c r="HA1076" s="104">
        <f>SUMIF(BV1076:BV1079,"&lt;0")*Cadeirante/30*HA$4+SUMIF(BX1076:BX1079,"&lt;0")*Cadeirante/30*HA$4</f>
        <v>0</v>
      </c>
      <c r="HB1076" s="104">
        <f>SUMIF(BZ1076:BZ1079,"&lt;0")*Cadeirante/30*HB$4+SUMIF(CB1076:CB1079,"&lt;0")*Cadeirante/30*HB$4</f>
        <v>0</v>
      </c>
      <c r="HC1076" s="104">
        <f>SUMIF(CD1076:CD1079,"&lt;0")*Cadeirante/30*HC$4+SUMIF(CF1076:CF1079,"&lt;0")*Cadeirante/30*HC$4</f>
        <v>0</v>
      </c>
      <c r="HD1076" s="104">
        <f>SUMIF(CH1076:CH1079,"&lt;0")*Cadeirante/30*HD$4+SUMIF(CJ1076:CJ1079,"&lt;0")*Cadeirante/30*HD$4</f>
        <v>0</v>
      </c>
      <c r="HE1076" s="104">
        <f>SUMIF(CL1076:CL1079,"&lt;0")*Cadeirante/30*HE$4+SUMIF(CN1076:CN1079,"&lt;0")*Cadeirante/30*HE$4</f>
        <v>0</v>
      </c>
      <c r="HF1076" s="104">
        <f>SUMIF(CP1076:CP1079,"&lt;0")*Cadeirante/30*HF$4+SUMIF(CR1076:CR1079,"&lt;0")*Cadeirante/30*HF$4</f>
        <v>0</v>
      </c>
      <c r="HG1076" s="104">
        <f>SUMIF(CT1076:CT1079,"&lt;0")*Cadeirante/30*HG$4+SUMIF(CV1076:CV1079,"&lt;0")*Cadeirante/30*HG$4</f>
        <v>0</v>
      </c>
      <c r="HH1076" s="104">
        <f>SUMIF(CX1076:CX1079,"&lt;0")*Cadeirante/30*HH$4+SUMIF(CZ1076:CZ1079,"&lt;0")*Cadeirante/30*HH$4</f>
        <v>0</v>
      </c>
      <c r="HI1076" s="104">
        <f>SUMIF(DB1076:DB1079,"&lt;0")*Cadeirante/30*HI$4+SUMIF(DD1076:DD1079,"&lt;0")*Cadeirante/30*HI$4</f>
        <v>0</v>
      </c>
      <c r="HJ1076" s="104">
        <f>SUMIF(DF1076:DF1079,"&lt;0")*Cadeirante/30*HJ$4+SUMIF(DH1076:DH1079,"&lt;0")*Cadeirante/30*HJ$4</f>
        <v>0</v>
      </c>
      <c r="HK1076" s="104">
        <f>SUMIF(DJ1076:DJ1079,"&lt;0")*Cadeirante/30*HK$4+SUMIF(DL1076:DL1079,"&lt;0")*Cadeirante/30*HK$4</f>
        <v>0</v>
      </c>
      <c r="HL1076" s="104">
        <f>SUMIF(DN1076:DN1079,"&lt;0")*Cadeirante/30*HL$4+SUMIF(DP1076:DP1079,"&lt;0")*Cadeirante/30*HL$4</f>
        <v>0</v>
      </c>
      <c r="HM1076" s="104">
        <f>SUMIF(DR1076:DR1079,"&lt;0")*Cadeirante/30*HM$4+SUMIF(DT1076:DT1079,"&lt;0")*Cadeirante/30*HM$4</f>
        <v>0</v>
      </c>
      <c r="HN1076" s="104">
        <f>SUMIF(DV1076:DV1079,"&lt;0")*Cadeirante/30*HN$4+SUMIF(DX1076:DX1079,"&lt;0")*Cadeirante/30*HN$4</f>
        <v>0</v>
      </c>
      <c r="HO1076" s="104">
        <f>SUMIF(DZ1076:DZ1079,"&lt;0")*Cadeirante/30*HO$4+SUMIF(EB1076:EB1079,"&lt;0")*Cadeirante/30*HO$4</f>
        <v>0</v>
      </c>
      <c r="HP1076" s="104">
        <f>SUMIF(ED1076:ED1079,"&lt;0")*Cadeirante/30*HP$4+SUMIF(EF1076:EF1079,"&lt;0")*Cadeirante/30*HP$4</f>
        <v>0</v>
      </c>
      <c r="HQ1076" s="64"/>
      <c r="HR1076" s="64"/>
      <c r="HS1076" s="64"/>
      <c r="HT1076" s="64"/>
      <c r="HU1076" s="64"/>
      <c r="HV1076" s="64"/>
      <c r="HW1076" s="176">
        <v>17629.309999999998</v>
      </c>
      <c r="HX1076" s="64"/>
      <c r="HY1076" s="280">
        <f>IF(ISTEXT(EM1076), VALUE(EM1076), EM1076)</f>
        <v>0</v>
      </c>
      <c r="HZ1076" s="280">
        <f>IF(ISTEXT(EN1076), VALUE(EN1076), EN1076)</f>
        <v>0</v>
      </c>
      <c r="IA1076" s="280">
        <f>IF(ISTEXT(EO1076), VALUE(EO1076), EO1076)</f>
        <v>0</v>
      </c>
      <c r="IB1076" s="64" t="b">
        <f>HW1076=FE1076</f>
        <v>0</v>
      </c>
      <c r="IC1076" s="64"/>
    </row>
    <row r="1077" spans="1:237" s="106" customFormat="1" ht="22.5" customHeight="1" x14ac:dyDescent="0.25">
      <c r="A1077" s="368" t="s">
        <v>4141</v>
      </c>
      <c r="B1077" s="369" t="s">
        <v>4142</v>
      </c>
      <c r="C1077" s="370" t="s">
        <v>3229</v>
      </c>
      <c r="D1077" s="371" t="s">
        <v>4109</v>
      </c>
      <c r="E1077" s="371" t="s">
        <v>4143</v>
      </c>
      <c r="F1077" s="372" t="s">
        <v>3222</v>
      </c>
      <c r="G1077" s="372" t="s">
        <v>3223</v>
      </c>
      <c r="H1077" s="373" t="s">
        <v>265</v>
      </c>
      <c r="I1077" s="374" t="s">
        <v>4144</v>
      </c>
      <c r="J1077" s="421" t="s">
        <v>3227</v>
      </c>
      <c r="K1077" s="421" t="s">
        <v>3230</v>
      </c>
      <c r="L1077" s="329">
        <f>CONTINUA!BV1077</f>
        <v>8</v>
      </c>
      <c r="M1077" s="329">
        <f>CONTINUA!BW1077</f>
        <v>0</v>
      </c>
      <c r="N1077" s="657"/>
      <c r="O1077" s="658" t="s">
        <v>4258</v>
      </c>
      <c r="P1077" s="659" t="s">
        <v>4259</v>
      </c>
      <c r="Q1077" s="400">
        <v>34</v>
      </c>
      <c r="R1077" s="401"/>
      <c r="S1077" s="400"/>
      <c r="T1077" s="401"/>
      <c r="U1077" s="400"/>
      <c r="V1077" s="401"/>
      <c r="W1077" s="400"/>
      <c r="X1077" s="401"/>
      <c r="Y1077" s="400"/>
      <c r="Z1077" s="401"/>
      <c r="AA1077" s="400"/>
      <c r="AB1077" s="401"/>
      <c r="AC1077" s="400"/>
      <c r="AD1077" s="401"/>
      <c r="AE1077" s="400"/>
      <c r="AF1077" s="401"/>
      <c r="AG1077" s="400"/>
      <c r="AH1077" s="401"/>
      <c r="AI1077" s="400"/>
      <c r="AJ1077" s="401"/>
      <c r="AK1077" s="400"/>
      <c r="AL1077" s="401"/>
      <c r="AM1077" s="400"/>
      <c r="AN1077" s="401"/>
      <c r="AO1077" s="400"/>
      <c r="AP1077" s="401"/>
      <c r="AQ1077" s="400"/>
      <c r="AR1077" s="401"/>
      <c r="AS1077" s="400"/>
      <c r="AT1077" s="401"/>
      <c r="AU1077" s="400"/>
      <c r="AV1077" s="401"/>
      <c r="AW1077" s="400"/>
      <c r="AX1077" s="401"/>
      <c r="AY1077" s="400"/>
      <c r="AZ1077" s="401"/>
      <c r="BA1077" s="400"/>
      <c r="BB1077" s="401"/>
      <c r="BC1077" s="400"/>
      <c r="BD1077" s="401"/>
      <c r="BE1077" s="400"/>
      <c r="BF1077" s="401"/>
      <c r="BG1077" s="400"/>
      <c r="BH1077" s="401"/>
      <c r="BI1077" s="400"/>
      <c r="BJ1077" s="401"/>
      <c r="BK1077" s="400"/>
      <c r="BL1077" s="401"/>
      <c r="BM1077" s="400"/>
      <c r="BN1077" s="401"/>
      <c r="BO1077" s="400"/>
      <c r="BP1077" s="401"/>
      <c r="BQ1077" s="400"/>
      <c r="BR1077" s="401"/>
      <c r="BS1077" s="400"/>
      <c r="BT1077" s="401"/>
      <c r="BU1077" s="400">
        <v>1</v>
      </c>
      <c r="BV1077" s="401"/>
      <c r="BW1077" s="400"/>
      <c r="BX1077" s="401"/>
      <c r="BY1077" s="400">
        <v>-1</v>
      </c>
      <c r="BZ1077" s="401"/>
      <c r="CA1077" s="400"/>
      <c r="CB1077" s="401"/>
      <c r="CC1077" s="400"/>
      <c r="CD1077" s="401"/>
      <c r="CE1077" s="400"/>
      <c r="CF1077" s="401"/>
      <c r="CG1077" s="400"/>
      <c r="CH1077" s="401"/>
      <c r="CI1077" s="400"/>
      <c r="CJ1077" s="401"/>
      <c r="CK1077" s="400"/>
      <c r="CL1077" s="401"/>
      <c r="CM1077" s="400"/>
      <c r="CN1077" s="401"/>
      <c r="CO1077" s="400"/>
      <c r="CP1077" s="401"/>
      <c r="CQ1077" s="400"/>
      <c r="CR1077" s="401"/>
      <c r="CS1077" s="400"/>
      <c r="CT1077" s="401"/>
      <c r="CU1077" s="400"/>
      <c r="CV1077" s="401"/>
      <c r="CW1077" s="400"/>
      <c r="CX1077" s="401"/>
      <c r="CY1077" s="400"/>
      <c r="CZ1077" s="401"/>
      <c r="DA1077" s="400"/>
      <c r="DB1077" s="401"/>
      <c r="DC1077" s="400"/>
      <c r="DD1077" s="401"/>
      <c r="DE1077" s="400"/>
      <c r="DF1077" s="401"/>
      <c r="DG1077" s="400"/>
      <c r="DH1077" s="401"/>
      <c r="DI1077" s="400"/>
      <c r="DJ1077" s="401"/>
      <c r="DK1077" s="400"/>
      <c r="DL1077" s="401"/>
      <c r="DM1077" s="400"/>
      <c r="DN1077" s="401"/>
      <c r="DO1077" s="400"/>
      <c r="DP1077" s="401"/>
      <c r="DQ1077" s="400"/>
      <c r="DR1077" s="401"/>
      <c r="DS1077" s="400"/>
      <c r="DT1077" s="401"/>
      <c r="DU1077" s="400"/>
      <c r="DV1077" s="401"/>
      <c r="DW1077" s="400"/>
      <c r="DX1077" s="401"/>
      <c r="DY1077" s="400"/>
      <c r="DZ1077" s="401"/>
      <c r="EA1077" s="400"/>
      <c r="EB1077" s="401"/>
      <c r="EC1077" s="400"/>
      <c r="ED1077" s="401"/>
      <c r="EE1077" s="400"/>
      <c r="EF1077" s="401"/>
      <c r="EG1077" s="400"/>
      <c r="EH1077" s="401"/>
      <c r="EI1077" s="400"/>
      <c r="EJ1077" s="447"/>
      <c r="EK1077" s="511"/>
      <c r="EL1077" s="514"/>
      <c r="EM1077" s="448"/>
      <c r="EN1077" s="344"/>
      <c r="EO1077" s="345"/>
      <c r="EP1077" s="171">
        <f t="shared" si="1175"/>
        <v>34</v>
      </c>
      <c r="EQ1077" s="171">
        <f t="shared" si="1176"/>
        <v>0</v>
      </c>
      <c r="ER1077" s="171">
        <f t="shared" si="1177"/>
        <v>0</v>
      </c>
      <c r="ES1077" s="171">
        <f t="shared" si="1178"/>
        <v>0</v>
      </c>
      <c r="ET1077" s="171">
        <f t="shared" si="1179"/>
        <v>0</v>
      </c>
      <c r="EU1077" s="171">
        <f t="shared" si="1180"/>
        <v>0</v>
      </c>
      <c r="EV1077" s="172">
        <f t="shared" si="1181"/>
        <v>34</v>
      </c>
      <c r="EW1077" s="173"/>
      <c r="EX1077" s="248">
        <f t="shared" si="1223"/>
        <v>0</v>
      </c>
      <c r="EY1077" s="174">
        <f>(L1077*regular)+(M1077*Cadeirantee)</f>
        <v>77.12</v>
      </c>
      <c r="EZ1077" s="249">
        <f>SUMIF(FG1077:GJ1077,"&gt;0")</f>
        <v>0</v>
      </c>
      <c r="FA1077" s="249">
        <f>SUMIF(FG1077:GJ1077,"&lt;0")+SUMIF(GN1077:HP1077,"&lt;0")</f>
        <v>0</v>
      </c>
      <c r="FB1077" s="174">
        <v>0</v>
      </c>
      <c r="FC1077" s="126">
        <f>N1077*km*'VALORES TABELA'!$B$13</f>
        <v>0</v>
      </c>
      <c r="FD1077" s="250">
        <f t="shared" ref="FD1077:FD1080" si="1224">GL1077</f>
        <v>0</v>
      </c>
      <c r="FE1077" s="105"/>
      <c r="FF1077" s="119"/>
      <c r="FG1077" s="119"/>
      <c r="FH1077" s="119"/>
      <c r="FI1077" s="119"/>
      <c r="FJ1077" s="119"/>
      <c r="FK1077" s="119"/>
      <c r="FL1077" s="119"/>
      <c r="FM1077" s="119"/>
      <c r="FN1077" s="119"/>
      <c r="FO1077" s="119"/>
      <c r="FP1077" s="119"/>
      <c r="FQ1077" s="119"/>
      <c r="FR1077" s="119"/>
      <c r="FS1077" s="119"/>
      <c r="FT1077" s="119"/>
      <c r="FU1077" s="119"/>
      <c r="FV1077" s="119"/>
      <c r="FW1077" s="119"/>
      <c r="FX1077" s="119"/>
      <c r="FY1077" s="119"/>
      <c r="FZ1077" s="119"/>
      <c r="GA1077" s="119"/>
      <c r="GB1077" s="119"/>
      <c r="GC1077" s="119"/>
      <c r="GD1077" s="119"/>
      <c r="GE1077" s="119"/>
      <c r="GF1077" s="119"/>
      <c r="GG1077" s="119"/>
      <c r="GH1077" s="119"/>
      <c r="GI1077" s="119"/>
      <c r="GJ1077" s="119"/>
      <c r="GK1077" s="251"/>
      <c r="GL1077" s="103">
        <f t="shared" si="1182"/>
        <v>0</v>
      </c>
      <c r="GM1077" s="124"/>
      <c r="GN1077" s="104"/>
      <c r="GO1077" s="104"/>
      <c r="GP1077" s="104"/>
      <c r="GQ1077" s="104"/>
      <c r="GR1077" s="104"/>
      <c r="GS1077" s="104"/>
      <c r="GT1077" s="104"/>
      <c r="GU1077" s="104"/>
      <c r="GV1077" s="104"/>
      <c r="GW1077" s="104"/>
      <c r="GX1077" s="104"/>
      <c r="GY1077" s="104"/>
      <c r="GZ1077" s="104"/>
      <c r="HA1077" s="104"/>
      <c r="HB1077" s="104"/>
      <c r="HC1077" s="104"/>
      <c r="HD1077" s="104"/>
      <c r="HE1077" s="104"/>
      <c r="HF1077" s="104"/>
      <c r="HG1077" s="104"/>
      <c r="HH1077" s="104"/>
      <c r="HI1077" s="104"/>
      <c r="HJ1077" s="104"/>
      <c r="HK1077" s="104"/>
      <c r="HL1077" s="104"/>
      <c r="HM1077" s="104"/>
      <c r="HN1077" s="104"/>
      <c r="HO1077" s="104"/>
      <c r="HP1077" s="104"/>
      <c r="HQ1077" s="64"/>
      <c r="HR1077" s="64"/>
      <c r="HS1077" s="64"/>
      <c r="HT1077" s="64"/>
      <c r="HU1077" s="64"/>
      <c r="HV1077" s="64"/>
      <c r="HW1077" s="105"/>
      <c r="HX1077" s="64"/>
      <c r="HY1077" s="280">
        <f t="shared" ref="HY1077:HY1080" si="1225">IF(ISTEXT(EM1077), VALUE(EM1077), EM1077)</f>
        <v>0</v>
      </c>
      <c r="HZ1077" s="280">
        <f t="shared" ref="HZ1077:HZ1080" si="1226">IF(ISTEXT(EN1077), VALUE(EN1077), EN1077)</f>
        <v>0</v>
      </c>
      <c r="IA1077" s="280">
        <f t="shared" ref="IA1077:IA1080" si="1227">IF(ISTEXT(EO1077), VALUE(EO1077), EO1077)</f>
        <v>0</v>
      </c>
      <c r="IB1077" s="64"/>
      <c r="IC1077" s="64"/>
    </row>
    <row r="1078" spans="1:237" s="106" customFormat="1" ht="22.5" customHeight="1" x14ac:dyDescent="0.25">
      <c r="A1078" s="368" t="s">
        <v>4141</v>
      </c>
      <c r="B1078" s="369" t="s">
        <v>4142</v>
      </c>
      <c r="C1078" s="375" t="s">
        <v>3229</v>
      </c>
      <c r="D1078" s="371" t="s">
        <v>4109</v>
      </c>
      <c r="E1078" s="371" t="s">
        <v>4143</v>
      </c>
      <c r="F1078" s="376" t="s">
        <v>3222</v>
      </c>
      <c r="G1078" s="376" t="s">
        <v>3223</v>
      </c>
      <c r="H1078" s="373" t="s">
        <v>265</v>
      </c>
      <c r="I1078" s="374" t="s">
        <v>4144</v>
      </c>
      <c r="J1078" s="421" t="s">
        <v>3227</v>
      </c>
      <c r="K1078" s="422" t="s">
        <v>3231</v>
      </c>
      <c r="L1078" s="329">
        <f>CONTINUA!BV1078</f>
        <v>0</v>
      </c>
      <c r="M1078" s="329">
        <f>CONTINUA!BW1078</f>
        <v>0</v>
      </c>
      <c r="N1078" s="657"/>
      <c r="O1078" s="658" t="s">
        <v>4258</v>
      </c>
      <c r="P1078" s="659" t="s">
        <v>4259</v>
      </c>
      <c r="Q1078" s="400"/>
      <c r="R1078" s="401"/>
      <c r="S1078" s="400"/>
      <c r="T1078" s="401"/>
      <c r="U1078" s="400"/>
      <c r="V1078" s="401"/>
      <c r="W1078" s="400"/>
      <c r="X1078" s="401"/>
      <c r="Y1078" s="400"/>
      <c r="Z1078" s="401"/>
      <c r="AA1078" s="400"/>
      <c r="AB1078" s="401"/>
      <c r="AC1078" s="400"/>
      <c r="AD1078" s="401"/>
      <c r="AE1078" s="400"/>
      <c r="AF1078" s="401"/>
      <c r="AG1078" s="400"/>
      <c r="AH1078" s="401"/>
      <c r="AI1078" s="400"/>
      <c r="AJ1078" s="401"/>
      <c r="AK1078" s="400"/>
      <c r="AL1078" s="401"/>
      <c r="AM1078" s="400"/>
      <c r="AN1078" s="401"/>
      <c r="AO1078" s="400"/>
      <c r="AP1078" s="401"/>
      <c r="AQ1078" s="400"/>
      <c r="AR1078" s="401"/>
      <c r="AS1078" s="400"/>
      <c r="AT1078" s="401"/>
      <c r="AU1078" s="400"/>
      <c r="AV1078" s="401"/>
      <c r="AW1078" s="400"/>
      <c r="AX1078" s="401"/>
      <c r="AY1078" s="400"/>
      <c r="AZ1078" s="401"/>
      <c r="BA1078" s="400"/>
      <c r="BB1078" s="401"/>
      <c r="BC1078" s="400"/>
      <c r="BD1078" s="401"/>
      <c r="BE1078" s="400"/>
      <c r="BF1078" s="401"/>
      <c r="BG1078" s="400"/>
      <c r="BH1078" s="401"/>
      <c r="BI1078" s="400"/>
      <c r="BJ1078" s="401"/>
      <c r="BK1078" s="400"/>
      <c r="BL1078" s="401"/>
      <c r="BM1078" s="400"/>
      <c r="BN1078" s="401"/>
      <c r="BO1078" s="400"/>
      <c r="BP1078" s="401"/>
      <c r="BQ1078" s="400"/>
      <c r="BR1078" s="401"/>
      <c r="BS1078" s="400"/>
      <c r="BT1078" s="401"/>
      <c r="BU1078" s="400"/>
      <c r="BV1078" s="401"/>
      <c r="BW1078" s="400"/>
      <c r="BX1078" s="401"/>
      <c r="BY1078" s="400"/>
      <c r="BZ1078" s="401"/>
      <c r="CA1078" s="400"/>
      <c r="CB1078" s="401"/>
      <c r="CC1078" s="400"/>
      <c r="CD1078" s="401"/>
      <c r="CE1078" s="400"/>
      <c r="CF1078" s="401"/>
      <c r="CG1078" s="400"/>
      <c r="CH1078" s="401"/>
      <c r="CI1078" s="400"/>
      <c r="CJ1078" s="401"/>
      <c r="CK1078" s="400"/>
      <c r="CL1078" s="401"/>
      <c r="CM1078" s="400"/>
      <c r="CN1078" s="401"/>
      <c r="CO1078" s="400"/>
      <c r="CP1078" s="401"/>
      <c r="CQ1078" s="400"/>
      <c r="CR1078" s="401"/>
      <c r="CS1078" s="400"/>
      <c r="CT1078" s="401"/>
      <c r="CU1078" s="400"/>
      <c r="CV1078" s="401"/>
      <c r="CW1078" s="400"/>
      <c r="CX1078" s="401"/>
      <c r="CY1078" s="400"/>
      <c r="CZ1078" s="401"/>
      <c r="DA1078" s="400"/>
      <c r="DB1078" s="401"/>
      <c r="DC1078" s="400"/>
      <c r="DD1078" s="401"/>
      <c r="DE1078" s="400"/>
      <c r="DF1078" s="401"/>
      <c r="DG1078" s="400"/>
      <c r="DH1078" s="401"/>
      <c r="DI1078" s="400"/>
      <c r="DJ1078" s="401"/>
      <c r="DK1078" s="400"/>
      <c r="DL1078" s="401"/>
      <c r="DM1078" s="400"/>
      <c r="DN1078" s="401"/>
      <c r="DO1078" s="400"/>
      <c r="DP1078" s="401"/>
      <c r="DQ1078" s="400"/>
      <c r="DR1078" s="401"/>
      <c r="DS1078" s="400"/>
      <c r="DT1078" s="401"/>
      <c r="DU1078" s="400"/>
      <c r="DV1078" s="401"/>
      <c r="DW1078" s="400"/>
      <c r="DX1078" s="401"/>
      <c r="DY1078" s="400"/>
      <c r="DZ1078" s="401"/>
      <c r="EA1078" s="400"/>
      <c r="EB1078" s="401"/>
      <c r="EC1078" s="400"/>
      <c r="ED1078" s="401"/>
      <c r="EE1078" s="400"/>
      <c r="EF1078" s="401"/>
      <c r="EG1078" s="400"/>
      <c r="EH1078" s="401"/>
      <c r="EI1078" s="400"/>
      <c r="EJ1078" s="447"/>
      <c r="EK1078" s="511"/>
      <c r="EL1078" s="514"/>
      <c r="EM1078" s="448"/>
      <c r="EN1078" s="344"/>
      <c r="EO1078" s="345"/>
      <c r="EP1078" s="171">
        <f t="shared" si="1175"/>
        <v>0</v>
      </c>
      <c r="EQ1078" s="171">
        <f t="shared" si="1176"/>
        <v>0</v>
      </c>
      <c r="ER1078" s="171">
        <f t="shared" si="1177"/>
        <v>0</v>
      </c>
      <c r="ES1078" s="171">
        <f t="shared" si="1178"/>
        <v>0</v>
      </c>
      <c r="ET1078" s="171">
        <f t="shared" si="1179"/>
        <v>0</v>
      </c>
      <c r="EU1078" s="171">
        <f t="shared" si="1180"/>
        <v>0</v>
      </c>
      <c r="EV1078" s="172">
        <f t="shared" si="1181"/>
        <v>0</v>
      </c>
      <c r="EW1078" s="125"/>
      <c r="EX1078" s="248">
        <f t="shared" si="1223"/>
        <v>0</v>
      </c>
      <c r="EY1078" s="174">
        <f>(L1078*regular)+(M1078*Cadeirantee)</f>
        <v>0</v>
      </c>
      <c r="EZ1078" s="249">
        <f>SUMIF(FG1078:GJ1078,"&gt;0")</f>
        <v>0</v>
      </c>
      <c r="FA1078" s="249">
        <f>SUMIF(FG1078:GJ1078,"&lt;0")+SUMIF(GN1078:HP1078,"&lt;0")</f>
        <v>0</v>
      </c>
      <c r="FB1078" s="174">
        <v>0</v>
      </c>
      <c r="FC1078" s="126">
        <f>N1078*km*'VALORES TABELA'!$B$13</f>
        <v>0</v>
      </c>
      <c r="FD1078" s="250">
        <f t="shared" si="1224"/>
        <v>0</v>
      </c>
      <c r="FE1078" s="105"/>
      <c r="FF1078" s="108"/>
      <c r="FG1078" s="108"/>
      <c r="FH1078" s="108"/>
      <c r="FI1078" s="108"/>
      <c r="FJ1078" s="108"/>
      <c r="FK1078" s="108"/>
      <c r="FL1078" s="108"/>
      <c r="FM1078" s="108"/>
      <c r="FN1078" s="108"/>
      <c r="FO1078" s="108"/>
      <c r="FP1078" s="108"/>
      <c r="FQ1078" s="108"/>
      <c r="FR1078" s="108"/>
      <c r="FS1078" s="108"/>
      <c r="FT1078" s="108"/>
      <c r="FU1078" s="108"/>
      <c r="FV1078" s="108"/>
      <c r="FW1078" s="108"/>
      <c r="FX1078" s="108"/>
      <c r="FY1078" s="108"/>
      <c r="FZ1078" s="108"/>
      <c r="GA1078" s="108"/>
      <c r="GB1078" s="108"/>
      <c r="GC1078" s="108"/>
      <c r="GD1078" s="108"/>
      <c r="GE1078" s="108"/>
      <c r="GF1078" s="108"/>
      <c r="GG1078" s="108"/>
      <c r="GH1078" s="108"/>
      <c r="GI1078" s="108"/>
      <c r="GJ1078" s="108"/>
      <c r="GK1078" s="251"/>
      <c r="GL1078" s="103">
        <f t="shared" si="1182"/>
        <v>0</v>
      </c>
      <c r="GM1078" s="124"/>
      <c r="GN1078" s="104"/>
      <c r="GO1078" s="104"/>
      <c r="GP1078" s="104"/>
      <c r="GQ1078" s="104"/>
      <c r="GR1078" s="104"/>
      <c r="GS1078" s="104"/>
      <c r="GT1078" s="104"/>
      <c r="GU1078" s="104"/>
      <c r="GV1078" s="104"/>
      <c r="GW1078" s="104"/>
      <c r="GX1078" s="104"/>
      <c r="GY1078" s="104"/>
      <c r="GZ1078" s="104"/>
      <c r="HA1078" s="104"/>
      <c r="HB1078" s="104"/>
      <c r="HC1078" s="104"/>
      <c r="HD1078" s="104"/>
      <c r="HE1078" s="104"/>
      <c r="HF1078" s="104"/>
      <c r="HG1078" s="104"/>
      <c r="HH1078" s="104"/>
      <c r="HI1078" s="104"/>
      <c r="HJ1078" s="104"/>
      <c r="HK1078" s="104"/>
      <c r="HL1078" s="104"/>
      <c r="HM1078" s="104"/>
      <c r="HN1078" s="104"/>
      <c r="HO1078" s="104"/>
      <c r="HP1078" s="104"/>
      <c r="HQ1078" s="64"/>
      <c r="HR1078" s="64"/>
      <c r="HS1078" s="64"/>
      <c r="HT1078" s="64"/>
      <c r="HU1078" s="64"/>
      <c r="HV1078" s="64"/>
      <c r="HW1078" s="105"/>
      <c r="HX1078" s="64"/>
      <c r="HY1078" s="280">
        <f t="shared" si="1225"/>
        <v>0</v>
      </c>
      <c r="HZ1078" s="280">
        <f t="shared" si="1226"/>
        <v>0</v>
      </c>
      <c r="IA1078" s="280">
        <f t="shared" si="1227"/>
        <v>0</v>
      </c>
      <c r="IB1078" s="64"/>
      <c r="IC1078" s="64"/>
    </row>
    <row r="1079" spans="1:237" s="106" customFormat="1" ht="22.5" customHeight="1" x14ac:dyDescent="0.25">
      <c r="A1079" s="368" t="s">
        <v>4141</v>
      </c>
      <c r="B1079" s="369" t="s">
        <v>4142</v>
      </c>
      <c r="C1079" s="375" t="s">
        <v>3229</v>
      </c>
      <c r="D1079" s="371" t="s">
        <v>4109</v>
      </c>
      <c r="E1079" s="371" t="s">
        <v>4143</v>
      </c>
      <c r="F1079" s="376" t="s">
        <v>3222</v>
      </c>
      <c r="G1079" s="376" t="s">
        <v>3223</v>
      </c>
      <c r="H1079" s="373" t="s">
        <v>265</v>
      </c>
      <c r="I1079" s="374" t="s">
        <v>4144</v>
      </c>
      <c r="J1079" s="421" t="s">
        <v>3227</v>
      </c>
      <c r="K1079" s="423" t="s">
        <v>3232</v>
      </c>
      <c r="L1079" s="329">
        <f>CONTINUA!BV1079</f>
        <v>0</v>
      </c>
      <c r="M1079" s="329">
        <f>CONTINUA!BW1079</f>
        <v>0</v>
      </c>
      <c r="N1079" s="657"/>
      <c r="O1079" s="658" t="s">
        <v>4258</v>
      </c>
      <c r="P1079" s="659" t="s">
        <v>4259</v>
      </c>
      <c r="Q1079" s="400"/>
      <c r="R1079" s="401"/>
      <c r="S1079" s="400"/>
      <c r="T1079" s="401"/>
      <c r="U1079" s="400"/>
      <c r="V1079" s="401"/>
      <c r="W1079" s="400"/>
      <c r="X1079" s="401"/>
      <c r="Y1079" s="400"/>
      <c r="Z1079" s="401"/>
      <c r="AA1079" s="400"/>
      <c r="AB1079" s="401"/>
      <c r="AC1079" s="400"/>
      <c r="AD1079" s="401"/>
      <c r="AE1079" s="400"/>
      <c r="AF1079" s="401"/>
      <c r="AG1079" s="400"/>
      <c r="AH1079" s="401"/>
      <c r="AI1079" s="400"/>
      <c r="AJ1079" s="401"/>
      <c r="AK1079" s="400"/>
      <c r="AL1079" s="401"/>
      <c r="AM1079" s="400"/>
      <c r="AN1079" s="401"/>
      <c r="AO1079" s="400"/>
      <c r="AP1079" s="401"/>
      <c r="AQ1079" s="400"/>
      <c r="AR1079" s="401"/>
      <c r="AS1079" s="400"/>
      <c r="AT1079" s="401"/>
      <c r="AU1079" s="400"/>
      <c r="AV1079" s="401"/>
      <c r="AW1079" s="400"/>
      <c r="AX1079" s="401"/>
      <c r="AY1079" s="400"/>
      <c r="AZ1079" s="401"/>
      <c r="BA1079" s="400"/>
      <c r="BB1079" s="401"/>
      <c r="BC1079" s="400"/>
      <c r="BD1079" s="401"/>
      <c r="BE1079" s="400"/>
      <c r="BF1079" s="401"/>
      <c r="BG1079" s="400"/>
      <c r="BH1079" s="401"/>
      <c r="BI1079" s="400"/>
      <c r="BJ1079" s="401"/>
      <c r="BK1079" s="400"/>
      <c r="BL1079" s="401"/>
      <c r="BM1079" s="400"/>
      <c r="BN1079" s="401"/>
      <c r="BO1079" s="400"/>
      <c r="BP1079" s="401"/>
      <c r="BQ1079" s="400"/>
      <c r="BR1079" s="401"/>
      <c r="BS1079" s="400"/>
      <c r="BT1079" s="401"/>
      <c r="BU1079" s="400"/>
      <c r="BV1079" s="401"/>
      <c r="BW1079" s="400"/>
      <c r="BX1079" s="401"/>
      <c r="BY1079" s="400"/>
      <c r="BZ1079" s="401"/>
      <c r="CA1079" s="400"/>
      <c r="CB1079" s="401"/>
      <c r="CC1079" s="400"/>
      <c r="CD1079" s="401"/>
      <c r="CE1079" s="400"/>
      <c r="CF1079" s="401"/>
      <c r="CG1079" s="400"/>
      <c r="CH1079" s="401"/>
      <c r="CI1079" s="400"/>
      <c r="CJ1079" s="401"/>
      <c r="CK1079" s="400"/>
      <c r="CL1079" s="401"/>
      <c r="CM1079" s="400"/>
      <c r="CN1079" s="401"/>
      <c r="CO1079" s="400"/>
      <c r="CP1079" s="401"/>
      <c r="CQ1079" s="400"/>
      <c r="CR1079" s="401"/>
      <c r="CS1079" s="400"/>
      <c r="CT1079" s="401"/>
      <c r="CU1079" s="400"/>
      <c r="CV1079" s="401"/>
      <c r="CW1079" s="400"/>
      <c r="CX1079" s="401"/>
      <c r="CY1079" s="400"/>
      <c r="CZ1079" s="401"/>
      <c r="DA1079" s="400"/>
      <c r="DB1079" s="401"/>
      <c r="DC1079" s="400"/>
      <c r="DD1079" s="401"/>
      <c r="DE1079" s="400"/>
      <c r="DF1079" s="401"/>
      <c r="DG1079" s="400"/>
      <c r="DH1079" s="401"/>
      <c r="DI1079" s="400"/>
      <c r="DJ1079" s="401"/>
      <c r="DK1079" s="400"/>
      <c r="DL1079" s="401"/>
      <c r="DM1079" s="400"/>
      <c r="DN1079" s="401"/>
      <c r="DO1079" s="400"/>
      <c r="DP1079" s="401"/>
      <c r="DQ1079" s="400"/>
      <c r="DR1079" s="401"/>
      <c r="DS1079" s="400"/>
      <c r="DT1079" s="401"/>
      <c r="DU1079" s="400"/>
      <c r="DV1079" s="401"/>
      <c r="DW1079" s="400"/>
      <c r="DX1079" s="401"/>
      <c r="DY1079" s="400"/>
      <c r="DZ1079" s="401"/>
      <c r="EA1079" s="400"/>
      <c r="EB1079" s="401"/>
      <c r="EC1079" s="400"/>
      <c r="ED1079" s="401"/>
      <c r="EE1079" s="400"/>
      <c r="EF1079" s="401"/>
      <c r="EG1079" s="400"/>
      <c r="EH1079" s="401"/>
      <c r="EI1079" s="400"/>
      <c r="EJ1079" s="447"/>
      <c r="EK1079" s="511"/>
      <c r="EL1079" s="514"/>
      <c r="EM1079" s="448"/>
      <c r="EN1079" s="344"/>
      <c r="EO1079" s="345"/>
      <c r="EP1079" s="171">
        <f t="shared" si="1175"/>
        <v>0</v>
      </c>
      <c r="EQ1079" s="171">
        <f t="shared" si="1176"/>
        <v>0</v>
      </c>
      <c r="ER1079" s="171">
        <f t="shared" si="1177"/>
        <v>0</v>
      </c>
      <c r="ES1079" s="171">
        <f t="shared" si="1178"/>
        <v>0</v>
      </c>
      <c r="ET1079" s="171">
        <f t="shared" si="1179"/>
        <v>0</v>
      </c>
      <c r="EU1079" s="171">
        <f t="shared" si="1180"/>
        <v>0</v>
      </c>
      <c r="EV1079" s="172">
        <f t="shared" si="1181"/>
        <v>0</v>
      </c>
      <c r="EW1079" s="127"/>
      <c r="EX1079" s="248">
        <f t="shared" si="1223"/>
        <v>0</v>
      </c>
      <c r="EY1079" s="174">
        <f>(L1079*regular)+(M1079*Cadeirantee)</f>
        <v>0</v>
      </c>
      <c r="EZ1079" s="249">
        <f>SUMIF(FG1079:GJ1079,"&gt;0")</f>
        <v>0</v>
      </c>
      <c r="FA1079" s="249">
        <f>SUMIF(FG1079:GJ1079,"&lt;0")+SUMIF(GN1079:HP1079,"&lt;0")</f>
        <v>0</v>
      </c>
      <c r="FB1079" s="174">
        <v>0</v>
      </c>
      <c r="FC1079" s="126">
        <f>N1079*km*'VALORES TABELA'!$B$13</f>
        <v>0</v>
      </c>
      <c r="FD1079" s="250">
        <f t="shared" si="1224"/>
        <v>0</v>
      </c>
      <c r="FE1079" s="105"/>
      <c r="FF1079" s="118"/>
      <c r="FG1079" s="118"/>
      <c r="FH1079" s="118"/>
      <c r="FI1079" s="118"/>
      <c r="FJ1079" s="118"/>
      <c r="FK1079" s="118"/>
      <c r="FL1079" s="118"/>
      <c r="FM1079" s="118"/>
      <c r="FN1079" s="118"/>
      <c r="FO1079" s="118"/>
      <c r="FP1079" s="118"/>
      <c r="FQ1079" s="118"/>
      <c r="FR1079" s="118"/>
      <c r="FS1079" s="118"/>
      <c r="FT1079" s="118"/>
      <c r="FU1079" s="118"/>
      <c r="FV1079" s="118"/>
      <c r="FW1079" s="118"/>
      <c r="FX1079" s="118"/>
      <c r="FY1079" s="118"/>
      <c r="FZ1079" s="118"/>
      <c r="GA1079" s="118"/>
      <c r="GB1079" s="118"/>
      <c r="GC1079" s="118"/>
      <c r="GD1079" s="118"/>
      <c r="GE1079" s="118"/>
      <c r="GF1079" s="118"/>
      <c r="GG1079" s="118"/>
      <c r="GH1079" s="118"/>
      <c r="GI1079" s="118"/>
      <c r="GJ1079" s="118"/>
      <c r="GK1079" s="252"/>
      <c r="GL1079" s="103">
        <f t="shared" si="1182"/>
        <v>0</v>
      </c>
      <c r="GM1079" s="124"/>
      <c r="GN1079" s="104"/>
      <c r="GO1079" s="104"/>
      <c r="GP1079" s="104"/>
      <c r="GQ1079" s="104"/>
      <c r="GR1079" s="104"/>
      <c r="GS1079" s="104"/>
      <c r="GT1079" s="104"/>
      <c r="GU1079" s="104"/>
      <c r="GV1079" s="104"/>
      <c r="GW1079" s="104"/>
      <c r="GX1079" s="104"/>
      <c r="GY1079" s="104"/>
      <c r="GZ1079" s="104"/>
      <c r="HA1079" s="104"/>
      <c r="HB1079" s="104"/>
      <c r="HC1079" s="104"/>
      <c r="HD1079" s="104"/>
      <c r="HE1079" s="104"/>
      <c r="HF1079" s="104"/>
      <c r="HG1079" s="104"/>
      <c r="HH1079" s="104"/>
      <c r="HI1079" s="104"/>
      <c r="HJ1079" s="104"/>
      <c r="HK1079" s="104"/>
      <c r="HL1079" s="104"/>
      <c r="HM1079" s="104"/>
      <c r="HN1079" s="104"/>
      <c r="HO1079" s="104"/>
      <c r="HP1079" s="104"/>
      <c r="HQ1079" s="64"/>
      <c r="HR1079" s="65"/>
      <c r="HS1079" s="65"/>
      <c r="HT1079" s="65"/>
      <c r="HU1079" s="65"/>
      <c r="HV1079" s="65"/>
      <c r="HW1079" s="105"/>
      <c r="HX1079" s="65"/>
      <c r="HY1079" s="280">
        <f t="shared" si="1225"/>
        <v>0</v>
      </c>
      <c r="HZ1079" s="280">
        <f t="shared" si="1226"/>
        <v>0</v>
      </c>
      <c r="IA1079" s="280">
        <f t="shared" si="1227"/>
        <v>0</v>
      </c>
      <c r="IB1079" s="65"/>
      <c r="IC1079" s="65"/>
    </row>
    <row r="1080" spans="1:237" s="106" customFormat="1" ht="22.5" customHeight="1" thickBot="1" x14ac:dyDescent="0.3">
      <c r="A1080" s="377" t="s">
        <v>4141</v>
      </c>
      <c r="B1080" s="378" t="s">
        <v>4142</v>
      </c>
      <c r="C1080" s="379" t="s">
        <v>3229</v>
      </c>
      <c r="D1080" s="380" t="s">
        <v>4109</v>
      </c>
      <c r="E1080" s="380" t="s">
        <v>4143</v>
      </c>
      <c r="F1080" s="381" t="s">
        <v>3222</v>
      </c>
      <c r="G1080" s="381" t="s">
        <v>3223</v>
      </c>
      <c r="H1080" s="382" t="s">
        <v>265</v>
      </c>
      <c r="I1080" s="383" t="s">
        <v>4144</v>
      </c>
      <c r="J1080" s="421" t="s">
        <v>3227</v>
      </c>
      <c r="K1080" s="424" t="s">
        <v>60</v>
      </c>
      <c r="L1080" s="329">
        <f>CONTINUA!BV1080</f>
        <v>0</v>
      </c>
      <c r="M1080" s="329">
        <f>CONTINUA!BW1080</f>
        <v>0</v>
      </c>
      <c r="N1080" s="657"/>
      <c r="O1080" s="658" t="s">
        <v>4258</v>
      </c>
      <c r="P1080" s="659" t="s">
        <v>4259</v>
      </c>
      <c r="Q1080" s="400">
        <v>3</v>
      </c>
      <c r="R1080" s="401"/>
      <c r="S1080" s="400"/>
      <c r="T1080" s="401"/>
      <c r="U1080" s="400"/>
      <c r="V1080" s="401"/>
      <c r="W1080" s="400"/>
      <c r="X1080" s="401"/>
      <c r="Y1080" s="400"/>
      <c r="Z1080" s="401"/>
      <c r="AA1080" s="400"/>
      <c r="AB1080" s="401"/>
      <c r="AC1080" s="400"/>
      <c r="AD1080" s="401"/>
      <c r="AE1080" s="400"/>
      <c r="AF1080" s="401"/>
      <c r="AG1080" s="400"/>
      <c r="AH1080" s="401"/>
      <c r="AI1080" s="400"/>
      <c r="AJ1080" s="401"/>
      <c r="AK1080" s="400"/>
      <c r="AL1080" s="401"/>
      <c r="AM1080" s="400"/>
      <c r="AN1080" s="401"/>
      <c r="AO1080" s="400">
        <v>1</v>
      </c>
      <c r="AP1080" s="401"/>
      <c r="AQ1080" s="400"/>
      <c r="AR1080" s="401"/>
      <c r="AS1080" s="400"/>
      <c r="AT1080" s="401"/>
      <c r="AU1080" s="400"/>
      <c r="AV1080" s="401"/>
      <c r="AW1080" s="400"/>
      <c r="AX1080" s="401"/>
      <c r="AY1080" s="400"/>
      <c r="AZ1080" s="401"/>
      <c r="BA1080" s="400"/>
      <c r="BB1080" s="401"/>
      <c r="BC1080" s="400"/>
      <c r="BD1080" s="401"/>
      <c r="BE1080" s="400"/>
      <c r="BF1080" s="401"/>
      <c r="BG1080" s="400"/>
      <c r="BH1080" s="401"/>
      <c r="BI1080" s="400"/>
      <c r="BJ1080" s="401"/>
      <c r="BK1080" s="400"/>
      <c r="BL1080" s="401"/>
      <c r="BM1080" s="400"/>
      <c r="BN1080" s="401"/>
      <c r="BO1080" s="400"/>
      <c r="BP1080" s="401"/>
      <c r="BQ1080" s="400"/>
      <c r="BR1080" s="401"/>
      <c r="BS1080" s="400"/>
      <c r="BT1080" s="401"/>
      <c r="BU1080" s="400"/>
      <c r="BV1080" s="401"/>
      <c r="BW1080" s="400"/>
      <c r="BX1080" s="401"/>
      <c r="BY1080" s="400"/>
      <c r="BZ1080" s="401"/>
      <c r="CA1080" s="400"/>
      <c r="CB1080" s="401"/>
      <c r="CC1080" s="400"/>
      <c r="CD1080" s="401"/>
      <c r="CE1080" s="400"/>
      <c r="CF1080" s="401"/>
      <c r="CG1080" s="400"/>
      <c r="CH1080" s="401"/>
      <c r="CI1080" s="400"/>
      <c r="CJ1080" s="401"/>
      <c r="CK1080" s="400"/>
      <c r="CL1080" s="401"/>
      <c r="CM1080" s="400"/>
      <c r="CN1080" s="401"/>
      <c r="CO1080" s="400"/>
      <c r="CP1080" s="401"/>
      <c r="CQ1080" s="400"/>
      <c r="CR1080" s="401"/>
      <c r="CS1080" s="400"/>
      <c r="CT1080" s="401"/>
      <c r="CU1080" s="400"/>
      <c r="CV1080" s="401"/>
      <c r="CW1080" s="400"/>
      <c r="CX1080" s="401"/>
      <c r="CY1080" s="400"/>
      <c r="CZ1080" s="401"/>
      <c r="DA1080" s="400"/>
      <c r="DB1080" s="401"/>
      <c r="DC1080" s="400"/>
      <c r="DD1080" s="401"/>
      <c r="DE1080" s="400"/>
      <c r="DF1080" s="401"/>
      <c r="DG1080" s="400"/>
      <c r="DH1080" s="401"/>
      <c r="DI1080" s="400"/>
      <c r="DJ1080" s="401"/>
      <c r="DK1080" s="400"/>
      <c r="DL1080" s="401"/>
      <c r="DM1080" s="400"/>
      <c r="DN1080" s="401"/>
      <c r="DO1080" s="400"/>
      <c r="DP1080" s="401"/>
      <c r="DQ1080" s="400"/>
      <c r="DR1080" s="401"/>
      <c r="DS1080" s="400"/>
      <c r="DT1080" s="401"/>
      <c r="DU1080" s="400"/>
      <c r="DV1080" s="401"/>
      <c r="DW1080" s="400"/>
      <c r="DX1080" s="401"/>
      <c r="DY1080" s="400"/>
      <c r="DZ1080" s="401"/>
      <c r="EA1080" s="400"/>
      <c r="EB1080" s="401"/>
      <c r="EC1080" s="400"/>
      <c r="ED1080" s="401"/>
      <c r="EE1080" s="400"/>
      <c r="EF1080" s="401"/>
      <c r="EG1080" s="400"/>
      <c r="EH1080" s="401"/>
      <c r="EI1080" s="400"/>
      <c r="EJ1080" s="447"/>
      <c r="EK1080" s="512"/>
      <c r="EL1080" s="515"/>
      <c r="EM1080" s="450"/>
      <c r="EN1080" s="348"/>
      <c r="EO1080" s="348"/>
      <c r="EP1080" s="179">
        <f t="shared" si="1175"/>
        <v>3</v>
      </c>
      <c r="EQ1080" s="179">
        <f t="shared" si="1176"/>
        <v>1</v>
      </c>
      <c r="ER1080" s="179">
        <f t="shared" si="1177"/>
        <v>0</v>
      </c>
      <c r="ES1080" s="179">
        <f t="shared" si="1178"/>
        <v>0</v>
      </c>
      <c r="ET1080" s="179">
        <f t="shared" si="1179"/>
        <v>0</v>
      </c>
      <c r="EU1080" s="179">
        <f t="shared" si="1180"/>
        <v>0</v>
      </c>
      <c r="EV1080" s="172">
        <f t="shared" si="1181"/>
        <v>4</v>
      </c>
      <c r="EW1080" s="253"/>
      <c r="EX1080" s="254">
        <v>0</v>
      </c>
      <c r="EY1080" s="180">
        <v>0</v>
      </c>
      <c r="EZ1080" s="255">
        <v>0</v>
      </c>
      <c r="FA1080" s="255">
        <v>0</v>
      </c>
      <c r="FB1080" s="180">
        <f>SUM(FF1080:GI1080)/2</f>
        <v>731.93700000000001</v>
      </c>
      <c r="FC1080" s="256">
        <f>N1080*km*'VALORES TABELA'!$B$13</f>
        <v>0</v>
      </c>
      <c r="FD1080" s="250">
        <f t="shared" si="1224"/>
        <v>0</v>
      </c>
      <c r="FE1080" s="257"/>
      <c r="FF1080" s="181">
        <f>((Q1080+S1080)*Percapita)+((R1080+T1080)*Cadeirante)</f>
        <v>1155.69</v>
      </c>
      <c r="FG1080" s="181">
        <f>((U1080+W1080)*Percapita/30*FG$4)+((V1080+X1080)*Cadeirante/30*FG$4)</f>
        <v>0</v>
      </c>
      <c r="FH1080" s="181">
        <f>((Y1080+AA1080)*Percapita/30*FH$4)+((Z1080+AB1080)*Cadeirante/30*FH$4)</f>
        <v>0</v>
      </c>
      <c r="FI1080" s="181">
        <f>((AC1080+AE1080)*Percapita/30*FI$4)+((AD1080+AF1080)*Cadeirante/30*FI$4)</f>
        <v>0</v>
      </c>
      <c r="FJ1080" s="181">
        <f>((AG1080+AI1080)*Percapita/30*FJ$4)+((AH1080+AJ1080)*Cadeirante/30*FJ$4)</f>
        <v>0</v>
      </c>
      <c r="FK1080" s="181">
        <f>((AK1080+AM1080)*Percapita/30*FK$4)+((AL1080+AN1080)*Cadeirante/30*FK$4)</f>
        <v>0</v>
      </c>
      <c r="FL1080" s="181">
        <f>((AO1080+AQ1080)*Percapita/30*FL$4)+((AP1080+AR1080)*Cadeirante/30*FL$4)</f>
        <v>308.18400000000003</v>
      </c>
      <c r="FM1080" s="181">
        <f>((AS1080+AU1080)*Percapita/30*FM$4)+((AT1080+AV1080)*Cadeirante/30*FM$4)</f>
        <v>0</v>
      </c>
      <c r="FN1080" s="181">
        <f>((AW1080+AY1080)*Percapita/30*FN$4)+((AX1080+AZ1080)*Cadeirante/30*FN$4)</f>
        <v>0</v>
      </c>
      <c r="FO1080" s="181">
        <f>((BA1080+BC1080)*Percapita/30*FO$4)+((BB1080+BD1080)*Cadeirante/30*FO$4)</f>
        <v>0</v>
      </c>
      <c r="FP1080" s="181">
        <f>((BE1080+BG1080)*Percapita/30*FP$4)+((BF1080+BH1080)*Cadeirante/30*FP$4)</f>
        <v>0</v>
      </c>
      <c r="FQ1080" s="181">
        <f>((BI1080+BK1080)*Percapita/30*FQ$4)+((BJ1080+BL1080)*Cadeirante/30*FQ$4)</f>
        <v>0</v>
      </c>
      <c r="FR1080" s="181">
        <f>((BM1080+BO1080)*Percapita/30*FR$4)+((BN1080+BP1080)*Cadeirante/30*FR$4)</f>
        <v>0</v>
      </c>
      <c r="FS1080" s="181">
        <f>((BQ1080+BS1080)*Percapita/30*FS$4)+((BR1080+BT1080)*Cadeirante/30*FS$4)</f>
        <v>0</v>
      </c>
      <c r="FT1080" s="181">
        <f>((BU1080+BW1080)*Percapita/30*FT$4)+((BV1080+BX1080)*Cadeirante/30*FT$4)</f>
        <v>0</v>
      </c>
      <c r="FU1080" s="181">
        <f>((BY1080+CA1080)*Percapita/30*FU$4)+((BZ1080+CB1080)*Cadeirante/30*FU$4)</f>
        <v>0</v>
      </c>
      <c r="FV1080" s="181">
        <f>((CC1080+CE1080)*Percapita/30*FV$4)+((CD1080+CF1080)*Cadeirante/30*FV$4)</f>
        <v>0</v>
      </c>
      <c r="FW1080" s="181">
        <f>((CG1080+CI1080)*Percapita/30*FW$4)+((CI1080+CK1080)*Cadeirante/30*FW$4)</f>
        <v>0</v>
      </c>
      <c r="FX1080" s="181">
        <f>((CK1080+CM1080)*Percapita/30*FX$4)+((CL1080+CN1080)*Cadeirante/30*FX$4)</f>
        <v>0</v>
      </c>
      <c r="FY1080" s="181">
        <f>((CO1080+CQ1080)*Percapita/30*FY$4)+((CP1080+CR1080)*Cadeirante/30*FY$4)</f>
        <v>0</v>
      </c>
      <c r="FZ1080" s="181">
        <f>((CS1080+CU1080)*Percapita/30*FZ$4)+((CT1080+CV1080)*Cadeirante/30*FZ$4)</f>
        <v>0</v>
      </c>
      <c r="GA1080" s="181">
        <f>((CW1080+CY1080)*Percapita/30*GA$4)+((CX1080+CZ1080)*Cadeirante/30*GA$4)</f>
        <v>0</v>
      </c>
      <c r="GB1080" s="181">
        <f>((DA1080+DC1080)*Percapita/30*GB$4)+((DB1080+DD1080)*Cadeirante/30*GB$4)</f>
        <v>0</v>
      </c>
      <c r="GC1080" s="181">
        <f>((DE1080+DG1080)*Percapita/30*GC$4)+((DF1080+DH1080)*Cadeirante/30*GC$4)</f>
        <v>0</v>
      </c>
      <c r="GD1080" s="181">
        <f>((DI1080+DK1080)*Percapita/30*GD$4)+((DJ1080+DL1080)*Cadeirante/30*GD$4)</f>
        <v>0</v>
      </c>
      <c r="GE1080" s="181">
        <f>((DM1080+DO1080)*Percapita/30*GE$4)+((DN1080+DP1080)*Cadeirante/30*GE$4)</f>
        <v>0</v>
      </c>
      <c r="GF1080" s="181">
        <f>((DQ1080+DS1080)*Percapita/30*GF$4)+((DR1080+DT1080)*Cadeirante/30*GF$4)</f>
        <v>0</v>
      </c>
      <c r="GG1080" s="181">
        <f>((DU1080+DW1080)*Percapita/30*GG$4)+((DV1080+DX1080)*Cadeirante/30*GG$4)</f>
        <v>0</v>
      </c>
      <c r="GH1080" s="181">
        <f>((DY1080+EA1080)*Percapita/30*GH$4)+((DZ1080+EB1080)*Cadeirante/30*GH$4)</f>
        <v>0</v>
      </c>
      <c r="GI1080" s="181">
        <f>((EC1080+EE1080)*Percapita/30*GI$4)+((ED1080+EF1080)*Cadeirante/30*GI$4)</f>
        <v>0</v>
      </c>
      <c r="GJ1080" s="181">
        <f>((EG1080+EI1080)*Percapita)+((EH1080+EJ1080)*Cadeirante)</f>
        <v>0</v>
      </c>
      <c r="GK1080" s="258"/>
      <c r="GL1080" s="103">
        <f t="shared" si="1182"/>
        <v>0</v>
      </c>
      <c r="GM1080" s="124"/>
      <c r="GN1080" s="182"/>
      <c r="GO1080" s="182"/>
      <c r="GP1080" s="182"/>
      <c r="GQ1080" s="182"/>
      <c r="GR1080" s="182"/>
      <c r="GS1080" s="182"/>
      <c r="GT1080" s="182"/>
      <c r="GU1080" s="182"/>
      <c r="GV1080" s="182"/>
      <c r="GW1080" s="182"/>
      <c r="GX1080" s="182"/>
      <c r="GY1080" s="182"/>
      <c r="GZ1080" s="182"/>
      <c r="HA1080" s="182"/>
      <c r="HB1080" s="182"/>
      <c r="HC1080" s="182"/>
      <c r="HD1080" s="182"/>
      <c r="HE1080" s="182"/>
      <c r="HF1080" s="182"/>
      <c r="HG1080" s="182"/>
      <c r="HH1080" s="182"/>
      <c r="HI1080" s="182"/>
      <c r="HJ1080" s="182"/>
      <c r="HK1080" s="182"/>
      <c r="HL1080" s="182"/>
      <c r="HM1080" s="182"/>
      <c r="HN1080" s="182"/>
      <c r="HO1080" s="182"/>
      <c r="HP1080" s="259"/>
      <c r="HQ1080" s="64"/>
      <c r="HW1080" s="257"/>
      <c r="HY1080" s="280">
        <f t="shared" si="1225"/>
        <v>0</v>
      </c>
      <c r="HZ1080" s="280">
        <f t="shared" si="1226"/>
        <v>0</v>
      </c>
      <c r="IA1080" s="280">
        <f t="shared" si="1227"/>
        <v>0</v>
      </c>
    </row>
    <row r="1081" spans="1:237" s="106" customFormat="1" ht="22.5" customHeight="1" x14ac:dyDescent="0.25">
      <c r="A1081" t="s">
        <v>4145</v>
      </c>
      <c r="B1081" s="522" t="s">
        <v>4146</v>
      </c>
      <c r="C1081" s="523">
        <v>1</v>
      </c>
      <c r="D1081" s="524" t="s">
        <v>4109</v>
      </c>
      <c r="E1081" s="524" t="s">
        <v>4147</v>
      </c>
      <c r="F1081" s="525" t="s">
        <v>3222</v>
      </c>
      <c r="G1081" s="525" t="s">
        <v>3223</v>
      </c>
      <c r="H1081" s="350" t="s">
        <v>265</v>
      </c>
      <c r="I1081" s="351" t="s">
        <v>4148</v>
      </c>
      <c r="J1081" s="409" t="s">
        <v>3227</v>
      </c>
      <c r="K1081" s="410" t="s">
        <v>3228</v>
      </c>
      <c r="L1081" s="329">
        <f>CONTINUA!BV1081</f>
        <v>0</v>
      </c>
      <c r="M1081" s="329">
        <f>CONTINUA!BW1081</f>
        <v>0</v>
      </c>
      <c r="N1081" s="657"/>
      <c r="O1081" s="658" t="s">
        <v>4258</v>
      </c>
      <c r="P1081" s="659" t="s">
        <v>4259</v>
      </c>
      <c r="Q1081" s="400">
        <v>32</v>
      </c>
      <c r="R1081" s="401"/>
      <c r="S1081" s="400"/>
      <c r="T1081" s="401"/>
      <c r="U1081" s="400"/>
      <c r="V1081" s="401"/>
      <c r="W1081" s="400"/>
      <c r="X1081" s="401"/>
      <c r="Y1081" s="400"/>
      <c r="Z1081" s="401"/>
      <c r="AA1081" s="400"/>
      <c r="AB1081" s="401"/>
      <c r="AC1081" s="400"/>
      <c r="AD1081" s="401"/>
      <c r="AE1081" s="400"/>
      <c r="AF1081" s="401"/>
      <c r="AG1081" s="400"/>
      <c r="AH1081" s="401"/>
      <c r="AI1081" s="400"/>
      <c r="AJ1081" s="401"/>
      <c r="AK1081" s="400">
        <v>-1</v>
      </c>
      <c r="AL1081" s="401"/>
      <c r="AM1081" s="400"/>
      <c r="AN1081" s="401"/>
      <c r="AO1081" s="400"/>
      <c r="AP1081" s="401"/>
      <c r="AQ1081" s="400"/>
      <c r="AR1081" s="401"/>
      <c r="AS1081" s="400"/>
      <c r="AT1081" s="401"/>
      <c r="AU1081" s="400"/>
      <c r="AV1081" s="401"/>
      <c r="AW1081" s="400"/>
      <c r="AX1081" s="401"/>
      <c r="AY1081" s="400"/>
      <c r="AZ1081" s="401"/>
      <c r="BA1081" s="400"/>
      <c r="BB1081" s="401"/>
      <c r="BC1081" s="400"/>
      <c r="BD1081" s="401"/>
      <c r="BE1081" s="400"/>
      <c r="BF1081" s="401"/>
      <c r="BG1081" s="400"/>
      <c r="BH1081" s="401"/>
      <c r="BI1081" s="400"/>
      <c r="BJ1081" s="401"/>
      <c r="BK1081" s="400"/>
      <c r="BL1081" s="401"/>
      <c r="BM1081" s="400"/>
      <c r="BN1081" s="401"/>
      <c r="BO1081" s="400"/>
      <c r="BP1081" s="401"/>
      <c r="BQ1081" s="400"/>
      <c r="BR1081" s="401"/>
      <c r="BS1081" s="400"/>
      <c r="BT1081" s="401"/>
      <c r="BU1081" s="400"/>
      <c r="BV1081" s="401"/>
      <c r="BW1081" s="400"/>
      <c r="BX1081" s="401"/>
      <c r="BY1081" s="400"/>
      <c r="BZ1081" s="401"/>
      <c r="CA1081" s="400"/>
      <c r="CB1081" s="401"/>
      <c r="CC1081" s="400"/>
      <c r="CD1081" s="401"/>
      <c r="CE1081" s="400"/>
      <c r="CF1081" s="401"/>
      <c r="CG1081" s="400"/>
      <c r="CH1081" s="401"/>
      <c r="CI1081" s="400"/>
      <c r="CJ1081" s="401"/>
      <c r="CK1081" s="400"/>
      <c r="CL1081" s="401"/>
      <c r="CM1081" s="400"/>
      <c r="CN1081" s="401"/>
      <c r="CO1081" s="400"/>
      <c r="CP1081" s="401"/>
      <c r="CQ1081" s="400"/>
      <c r="CR1081" s="401"/>
      <c r="CS1081" s="400"/>
      <c r="CT1081" s="401"/>
      <c r="CU1081" s="400"/>
      <c r="CV1081" s="401"/>
      <c r="CW1081" s="400"/>
      <c r="CX1081" s="401"/>
      <c r="CY1081" s="400"/>
      <c r="CZ1081" s="401"/>
      <c r="DA1081" s="400"/>
      <c r="DB1081" s="401"/>
      <c r="DC1081" s="400"/>
      <c r="DD1081" s="401"/>
      <c r="DE1081" s="400"/>
      <c r="DF1081" s="401"/>
      <c r="DG1081" s="400"/>
      <c r="DH1081" s="401"/>
      <c r="DI1081" s="400"/>
      <c r="DJ1081" s="401"/>
      <c r="DK1081" s="400"/>
      <c r="DL1081" s="401"/>
      <c r="DM1081" s="400"/>
      <c r="DN1081" s="401"/>
      <c r="DO1081" s="400"/>
      <c r="DP1081" s="401"/>
      <c r="DQ1081" s="400"/>
      <c r="DR1081" s="401"/>
      <c r="DS1081" s="400"/>
      <c r="DT1081" s="401"/>
      <c r="DU1081" s="400"/>
      <c r="DV1081" s="401"/>
      <c r="DW1081" s="400"/>
      <c r="DX1081" s="401"/>
      <c r="DY1081" s="400"/>
      <c r="DZ1081" s="401"/>
      <c r="EA1081" s="400"/>
      <c r="EB1081" s="401"/>
      <c r="EC1081" s="400"/>
      <c r="ED1081" s="401"/>
      <c r="EE1081" s="400"/>
      <c r="EF1081" s="401"/>
      <c r="EG1081" s="400"/>
      <c r="EH1081" s="401"/>
      <c r="EI1081" s="400"/>
      <c r="EJ1081" s="447"/>
      <c r="EK1081" s="510"/>
      <c r="EL1081" s="513"/>
      <c r="EM1081" s="520"/>
      <c r="EN1081" s="520"/>
      <c r="EO1081" s="520"/>
      <c r="EP1081" s="171">
        <f t="shared" si="1175"/>
        <v>32</v>
      </c>
      <c r="EQ1081" s="171">
        <f t="shared" si="1176"/>
        <v>-1</v>
      </c>
      <c r="ER1081" s="171">
        <f t="shared" si="1177"/>
        <v>0</v>
      </c>
      <c r="ES1081" s="171">
        <f t="shared" si="1178"/>
        <v>0</v>
      </c>
      <c r="ET1081" s="171">
        <f t="shared" si="1179"/>
        <v>0</v>
      </c>
      <c r="EU1081" s="171">
        <f t="shared" si="1180"/>
        <v>0</v>
      </c>
      <c r="EV1081" s="172">
        <f t="shared" si="1181"/>
        <v>31</v>
      </c>
      <c r="EW1081" s="367">
        <f>IF(C1081=4,IF(MAX(Q1081:EJ1083)&gt;0,(Especiall/30*(IF(($G1081-$F1081)=($G$5-$F$5),30,IF(DAY($G1081)=31,($G1081-$F1081),($G1081-$F1081)+1)))),0),0)</f>
        <v>0</v>
      </c>
      <c r="EX1081" s="248">
        <f t="shared" ref="EX1081:EX1084" si="1228">FF1081</f>
        <v>28680.170000000002</v>
      </c>
      <c r="EY1081" s="174">
        <f>(L1081*regular)+(M1081*Cadeirantee)</f>
        <v>0</v>
      </c>
      <c r="EZ1081" s="249">
        <f>SUMIF(FG1081:GJ1081,"&gt;0")</f>
        <v>744.77800000000002</v>
      </c>
      <c r="FA1081" s="249">
        <f>SUMIF(FG1081:GJ1081,"&lt;0")+SUMIF(GN1081:HP1081,"&lt;0")</f>
        <v>-321.02500000000003</v>
      </c>
      <c r="FB1081" s="174">
        <v>0</v>
      </c>
      <c r="FC1081" s="175">
        <f>N1081*km*'VALORES TABELA'!$B$13</f>
        <v>0</v>
      </c>
      <c r="FD1081" s="250">
        <f>GL1081</f>
        <v>0</v>
      </c>
      <c r="FE1081" s="176">
        <f>(EW1081+EW1082+EW1083+EW1084+EX1081+EX1082+EX1083+EX1084+EY1081+EY1082+EY1083+EY1084+EY1085+EZ1081+EZ1082+EZ1083+EZ1084+FA1081+FA1082+FA1083+FA1084+FC1081+FC1082+FC1083+FC1084+HY1081-HZ1081-IA1081+FD1081+FD1082+FD1083+FD1084+FB1085)</f>
        <v>29463.581999999999</v>
      </c>
      <c r="FF1081" s="177">
        <f>IF(C1081=4,SUM(Q1081+Q1082+Q1083+S1081+S1082+S1083)*Percapita/30*FF$4+(R1081+R1082+R1083+T1081+T1082+T1083)*Cadeirante/30*FF$4,IF(C1081=3,IF(Q1084+S1084=10,Fixo/30*FF$4+(Q1081+Q1082+Q1083+S1081+S1082+S1083)*Percapita/30*FF$4+(R1084+T1084)*Cadeirante/30*FF$4,IF(Q1084+S1084&lt;=9,(Q1084+S1084)*Crechee/30*FF$4)+(R1084+T1084)*Cadeirante/30*FF$4+(Q1081+Q1082+Q1083+S1081+S1082+S1083)*Percapita/30*FF$4)+IF(Q1084+S1084&gt;=11,Fixo/30*FF$4+(Q1084+S1084-10)*Crechee/30*FF$4,0),IF(C1081=2,IF(R1081+R1082+R1083+R1084+T1081+T1082+T1083+T1084=1,Cadeirante/30*FF$4,IF(R1081+R1082+R1083+R1084+T1081+T1082+T1083+T1084=2,Fixo/30*FF$4,IF(R1081+R1082+R1083+R1084+T1081+T1082+T1083+T1084&gt;2,Fixo/30*FF$4+(R1081+R1082+R1083+R1084+T1081+T1082+T1083+T1084-2)*Cadeirante/30*FF$4)))+(Q1081+Q1082+Q1083+S1081+S1082+S1083)*Percapita/30*FF$4+(Q1084+S1084)*Crechee/30*FF$4,IF(C1081=1,IF(Q1081+Q1082+Q1083+R1081+R1082+R1083+S1081+S1082+S1083+T1081+T1082+T1083&lt;=15,(Q1081+Q1082+Q1083+S1081+S1082+S1083)*Percapita/30*FF$4,IF(Q1081+Q1082+Q1083+R1081+R1082+R1083+S1081+S1082+S1083+T1081+T1082+T1083&gt;=16,Fixo/30*FF$4+(Q1081+Q1082+Q1083+R1081+R1082+R1083+S1081+S1082+S1083+T1081+T1082-16)*Percapita/30*FF$4))))))</f>
        <v>28680.170000000002</v>
      </c>
      <c r="FG1081" s="177">
        <f>IF(C1081=4,SUM(U1081+U1082+U1083+W1081+W1082+W1083)*Percapita/30*FG$4+(V1081+V1082+V1083+X1081+X1082+X1083)*Cadeirante/30*FG$4,IF(C1081=3,IF(U1084+W1084=10,Fixo/30*FG$4+(U1081+U1082+U1083+W1081+W1082+W1083)*Percapita/30*FG$4+(V1084+X1084)*Cadeirante/30*FG$4,IF(U1084+W1084&lt;=9,(U1084+W1084)*Crechee/30*FG$4)+(V1084+X1084)*Cadeirante/30*FG$4+(U1081+U1082+U1083+W1081+W1082+W1083)*Percapita/30*FG$4)+IF(U1084+W1084&gt;=11,Fixo/30*FG$4+(U1084+W1084-10)*Crechee/30*FG$4,0),IF(C1081=2,IF(V1081+V1082+V1083+V1084+X1081+X1082+X1083+X1084=1,Cadeirante/30*FG$4,IF(V1081+V1082+V1083+V1084+X1081+X1082+X1083+X1084=2,Fixo/30*FG$4,IF(V1081+V1082+V1083+V1084+X1081+X1082+X1083+X1084&gt;2,Fixo/30*FG$4+(V1081+V1082+V1083+V1084+X1081+X1082+X1083+X1084-2)*Cadeirante/30*FG$4)))+(U1081+U1082+U1083+W1081+W1082+W1083)*Percapita/30*FG$4+(U1084+W1084)*Crechee/30*FG$4,IF(C1081=1,IF(U1081+U1082+U1083+V1081+V1082+V1083+W1081+W1082+W1083+X1081+X1082+X1083&lt;=15,(U1081+U1082+U1083+W1081+W1082+W1083)*Percapita/30*FG$4,IF(U1081+U1082+U1083+V1081+V1082+V1083+W1081+W1082+W1083+X1081+X1082+X1083&gt;=16,Fixo/30*FG$4+(U1081+U1082+U1083+V1081+V1082+V1083+W1081+W1082+W1083+X1081+X1082-16)*Percapita/30*FG$4))))))</f>
        <v>0</v>
      </c>
      <c r="FH1081" s="177">
        <f>IF(C1081=4,SUM(Y1081+Y1082+Y1083+AA1081+AA1082+AA1083)*Percapita/30*FH$4+(Z1081+Z1082+Z1083+AB1081+AB1082+AB1083)*Cadeirante/30*FH$4,IF(C1081=3,IF(Y1084+AA1084=10,Fixo/30*FH$4+(Y1081+Y1082+Y1083+AA1081+AA1082+AA1083)*Percapita/30*FH$4+(Z1084+AB1084)*Cadeirante/30*FH$4,IF(Y1084+AA1084&lt;=9,(Y1084+AA1084)*Crechee/30*FH$4)+(Z1084+AB1084)*Cadeirante/30*FH$4+(Y1081+Y1082+Y1083+AA1081+AA1082+AA1083)*Percapita/30*FH$4)+IF(Y1084+AA1084&gt;=11,Fixo/30*FH$4+(Y1084+AA1084-10)*Crechee/30*FH$4,0),IF(C1081=2,IF(Z1081+Z1082+Z1083+Z1084+AB1081+AB1082+AB1083+AB1084=1,Cadeirante/30*FH$4,IF(Z1081+Z1082+Z1083+Z1084+AB1081+AB1082+AB1083+AB1084=2,Fixo/30*FH$4,IF(Z1081+Z1082+Z1083+Z1084+AB1081+AB1082+AB1083+AB1084&gt;2,Fixo/30*FH$4+(Z1081+Z1082+Z1083+Z1084+AB1081+AB1082+AB1083+AB1084-2)*Cadeirante/30*FH$4)))+(Y1081+Y1082+Y1083+AA1081+AA1082+AA1083)*Percapita/30*FH$4+(Y1084+AA1084)*Crechee/30*FH$4,IF(C1081=1,IF(Y1081+Y1082+Y1083+Z1081+Z1082+Z1083+AA1081+AA1082+AA1083+AB1081+AB1082+AB1083&lt;=15,(Y1081+Y1082+Y1083+AA1081+AA1082+AA1083)*Percapita/30*FH$4,IF(Y1081+Y1082+Y1083+Z1081+Z1082+Z1083+AA1081+AA1082+AA1083+AB1081+AB1082+AB1083&gt;=16,Fixo/30*FH$4+(Y1081+Y1082+Y1083+Z1081+Z1082+Z1083+AA1081+AA1082+AA1083+AB1081+AB1082-16)*Percapita/30*FH$4))))))</f>
        <v>0</v>
      </c>
      <c r="FI1081" s="177">
        <f>IF(C1081=4,SUM(AC1081+AC1082+AC1083+AE1081+AE1082+AE1083)*Percapita/30*FI$4+(AD1081+AD1082+AD1083+AF1081+AF1082+AF1083)*Cadeirante/30*FI$4,IF(C1081=3,IF(AC1084+AE1084=10,Fixo/30*FI$4+(AC1081+AC1082+AC1083+AE1081+AE1082+AE1083)*Percapita/30*FI$4+(AD1084+AF1084)*Cadeirante/30*FI$4,IF(AC1084+AE1084&lt;=9,(AC1084+AE1084)*Crechee/30*FI$4)+(AD1084+AF1084)*Cadeirante/30*FI$4+(AC1081+AC1082+AC1083+AE1081+AE1082+AE1083)*Percapita/30*FI$4)+IF(AC1084+AE1084&gt;=11,Fixo/30*FI$4+(AC1084+AE1084-10)*Crechee/30*FI$4,0),IF(C1081=2,IF(AD1081+AD1082+AD1083+AD1084+AF1081+AF1082+AF1083+AF1084=1,Cadeirante/30*FI$4,IF(AD1081+AD1082+AD1083+AD1084+AF1081+AF1082+AF1083+AF1084=2,Fixo/30*FI$4,IF(AD1081+AD1082+AD1083+AD1084+AF1081+AF1082+AF1083+AF1084&gt;2,Fixo/30*FI$4+(AD1081+AD1082+AD1083+AD1084+AF1081+AF1082+AF1083+AF1084-2)*Cadeirante/30*FI$4)))+(AC1081+AC1082+AC1083+AE1081+AE1082+AE1083)*Percapita/30*FI$4+(AC1084+AE1084)*Crechee/30*FI$4,IF(C1081=1,IF(AC1081+AC1082+AC1083+AD1081+AD1082+AD1083+AE1081+AE1082+AE1083+AF1081+AF1082+AF1083&lt;=15,(AC1081+AC1082+AC1083+AE1081+AE1082+AE1083)*Percapita/30*FI$4,IF(AC1081+AC1082+AC1083+AD1081+AD1082+AD1083+AE1081+AE1082+AE1083+AF1081+AF1082+AF1083&gt;=16,Fixo/30*FI$4+(AC1081+AC1082+AC1083+AD1081+AD1082+AD1083+AE1081+AE1082+AE1083+AF1081+AF1082-16)*Percapita/30*FI$4))))))</f>
        <v>0</v>
      </c>
      <c r="FJ1081" s="177">
        <f>IF(C1081=4,SUM(AG1081+AG1082+AG1083+AI1081+AI1082+AI1083)*Percapita/30*FJ$4+(AH1081+AH1082+AH1083+AJ1081+AJ1082+AJ1083)*Cadeirante/30*FJ$4,IF(C1081=3,IF(AG1084+AI1084=10,Fixo/30*FJ$4+(AG1081+AG1082+AG1083+AI1081+AI1082+AI1083)*Percapita/30*FJ$4+(AH1084+AJ1084)*Cadeirante/30*FJ$4,IF(AG1084+AI1084&lt;=9,(AG1084+AI1084)*Crechee/30*FJ$4)+(AH1084+AJ1084)*Cadeirante/30*FJ$4+(AG1081+AG1082+AG1083+AI1081+AI1082+AI1083)*Percapita/30*FJ$4)+IF(AG1084+AI1084&gt;=11,Fixo/30*FJ$4+(AG1084+AI1084-10)*Crechee/30*FJ$4,0),IF(C1081=2,IF(AH1081+AH1082+AH1083+AH1084+AJ1081+AJ1082+AJ1083+AJ1084=1,Cadeirante/30*FJ$4,IF(AH1081+AH1082+AH1083+AH1084+AJ1081+AJ1082+AJ1083+AJ1084=2,Fixo/30*FJ$4,IF(AH1081+AH1082+AH1083+AH1084+AJ1081+AJ1082+AJ1083+AJ1084&gt;2,Fixo/30*FJ$4+(AH1081+AH1082+AH1083+AH1084+AJ1081+AJ1082+AJ1083+AJ1084-2)*Cadeirante/30*FJ$4)))+(AG1081+AG1082+AG1083+AI1081+AI1082+AI1083)*Percapita/30*FJ$4+(AG1084+AI1084)*Crechee/30*FJ$4,IF(C1081=1,IF(AG1081+AG1082+AG1083+AH1081+AH1082+AH1083+AI1081+AI1082+AI1083+AJ1081+AJ1082+AJ1083&lt;=15,(AG1081+AG1082+AG1083+AI1081+AI1082+AI1083)*Percapita/30*FJ$4,IF(AG1081+AG1082+AG1083+AH1081+AH1082+AH1083+AI1081+AI1082+AI1083+AJ1081+AJ1082+AJ1083&gt;=16,Fixo/30*FJ$4+(AG1081+AG1082+AG1083+AH1081+AH1082+AH1083+AI1081+AI1082+AI1083+AJ1081+AJ1082-16)*Percapita/30*FJ$4))))))</f>
        <v>0</v>
      </c>
      <c r="FK1081" s="177">
        <f>IF(C1081=4,SUM(AK1081+AK1082+AK1083+AM1081+AM1082+AM1083)*Percapita/30*FK$4+(AL1081+AL1082+AL1083+AN1081+AN1082+AN1083)*Cadeirante/30*FK$4,IF(C1081=3,IF(AK1084+AM1084=10,Fixo/30*FK$4+(AK1081+AK1082+AK1083+AM1081+AM1082+AM1083)*Percapita/30*FK$4+(AL1084+AN1084)*Cadeirante/30*FK$4,IF(AK1084+AM1084&lt;=9,(AK1084+AM1084)*Crechee/30*FK$4)+(AL1084+AN1084)*Cadeirante/30*FK$4+(AK1081+AK1082+AK1083+AM1081+AM1082+AM1083)*Percapita/30*FK$4)+IF(AK1084+AM1084&gt;=11,Fixo/30*FK$4+(AK1084+AM1084-10)*Crechee/30*FK$4,0),IF(C1081=2,IF(AL1081+AL1082+AL1083+AL1084+AN1081+AN1082+AN1083+AN1084=1,Cadeirante/30*FK$4,IF(AL1081+AL1082+AL1083+AL1084+AN1081+AN1082+AN1083+AN1084=2,Fixo/30*FK$4,IF(AL1081+AL1082+AL1083+AL1084+AN1081+AN1082+AN1083+AN1084&gt;2,Fixo/30*FK$4+(AL1081+AL1082+AL1083+AL1084+AN1081+AN1082+AN1083+AN1084-2)*Cadeirante/30*FK$4)))+(AK1081+AK1082+AK1083+AM1081+AM1082+AM1083)*Percapita/30*FK$4+(AK1084+AM1084)*Crechee/30*FK$4,IF(C1081=1,IF(AK1081+AK1082+AK1083+AL1081+AL1082+AL1083+AM1081+AM1082+AM1083+AN1081+AN1082+AN1083&lt;=15,(AK1081+AK1082+AK1083+AM1081+AM1082+AM1083)*Percapita/30*FK$4,IF(AK1081+AK1082+AK1083+AL1081+AL1082+AL1083+AM1081+AM1082+AM1083+AN1081+AN1082+AN1083&gt;=16,Fixo/30*FK$4+(AK1081+AK1082+AK1083+AL1081+AL1082+AL1083+AM1081+AM1082+AM1083+AN1081+AN1082-16)*Percapita/30*FK$4))))))</f>
        <v>-321.02500000000003</v>
      </c>
      <c r="FL1081" s="177">
        <f>IF(C1081=4,SUM(AO1081+AO1082+AO1083+AQ1081+AQ1082+AQ1083)*Percapita/30*FL$4+(AP1081+AP1082+AP1083+AR1081+AR1082+AR1083)*Cadeirante/30*FL$4,IF(C1081=3,IF(AO1084+AQ1084=10,Fixo/30*FL$4+(AO1081+AO1082+AO1083+AQ1081+AQ1082+AQ1083)*Percapita/30*FL$4+(AP1084+AR1084)*Cadeirante/30*FL$4,IF(AO1084+AQ1084&lt;=9,(AO1084+AQ1084)*Crechee/30*FL$4)+(AP1084+AR1084)*Cadeirante/30*FL$4+(AO1081+AO1082+AO1083+AQ1081+AQ1082+AQ1083)*Percapita/30*FL$4)+IF(AO1084+AQ1084&gt;=11,Fixo/30*FL$4+(AO1084+AQ1084-10)*Crechee/30*FL$4,0),IF(C1081=2,IF(AP1081+AP1082+AP1083+AP1084+AR1081+AR1082+AR1083+AR1084=1,Cadeirante/30*FL$4,IF(AP1081+AP1082+AP1083+AP1084+AR1081+AR1082+AR1083+AR1084=2,Fixo/30*FL$4,IF(AP1081+AP1082+AP1083+AP1084+AR1081+AR1082+AR1083+AR1084&gt;2,Fixo/30*FL$4+(AP1081+AP1082+AP1083+AP1084+AR1081+AR1082+AR1083+AR1084-2)*Cadeirante/30*FL$4)))+(AO1081+AO1082+AO1083+AQ1081+AQ1082+AQ1083)*Percapita/30*FL$4+(AO1084+AQ1084)*Crechee/30*FL$4,IF(C1081=1,IF(AO1081+AO1082+AO1083+AP1081+AP1082+AP1083+AQ1081+AQ1082+AQ1083+AR1081+AR1082+AR1083&lt;=15,(AO1081+AO1082+AO1083+AQ1081+AQ1082+AQ1083)*Percapita/30*FL$4,IF(AO1081+AO1082+AO1083+AP1081+AP1082+AP1083+AQ1081+AQ1082+AQ1083+AR1081+AR1082+AR1083&gt;=16,Fixo/30*FL$4+(AO1081+AO1082+AO1083+AP1081+AP1082+AP1083+AQ1081+AQ1082+AQ1083+AR1081+AR1082-16)*Percapita/30*FL$4))))))</f>
        <v>0</v>
      </c>
      <c r="FM1081" s="177">
        <f>IF(C1081=4,SUM(AS1081+AS1082+AS1083+AU1081+AU1082+AU1083)*Percapita/30*FM$4+(AT1081+AT1082+AT1083+AV1081+AV1082+AV1083)*Cadeirante/30*FM$4,IF(C1081=3,IF(AS1084+AU1084=10,Fixo/30*FM$4+(AS1081+AS1082+AS1083+AU1081+AU1082+AU1083)*Percapita/30*FM$4+(AT1084+AV1084)*Cadeirante/30*FM$4,IF(AS1084+AU1084&lt;=9,(AS1084+AU1084)*Crechee/30*FM$4)+(AT1084+AV1084)*Cadeirante/30*FM$4+(AS1081+AS1082+AS1083+AU1081+AU1082+AU1083)*Percapita/30*FM$4)+IF(AS1084+AU1084&gt;=11,Fixo/30*FM$4+(AS1084+AU1084-10)*Crechee/30*FM$4,0),IF(C1081=2,IF(AT1081+AT1082+AT1083+AT1084+AV1081+AV1082+AV1083+AV1084=1,Cadeirante/30*FM$4,IF(AT1081+AT1082+AT1083+AT1084+AV1081+AV1082+AV1083+AV1084=2,Fixo/30*FM$4,IF(AT1081+AT1082+AT1083+AT1084+AV1081+AV1082+AV1083+AV1084&gt;2,Fixo/30*FM$4+(AT1081+AT1082+AT1083+AT1084+AV1081+AV1082+AV1083+AV1084-2)*Cadeirante/30*FM$4)))+(AS1081+AS1082+AS1083+AU1081+AU1082+AU1083)*Percapita/30*FM$4+(AS1084+AU1084)*Crechee/30*FM$4,IF(C1081=1,IF(AS1081+AS1082+AS1083+AT1081+AT1082+AT1083+AU1081+AU1082+AU1083+AV1081+AV1082+AV1083&lt;=15,(AS1081+AS1082+AS1083+AU1081+AU1082+AU1083)*Percapita/30*FM$4,IF(AS1081+AS1082+AS1083+AT1081+AT1082+AT1083+AU1081+AU1082+AU1083+AV1081+AV1082+AV1083&gt;=16,Fixo/30*FM$4+(AS1081+AS1082+AS1083+AT1081+AT1082+AT1083+AU1081+AU1082+AU1083+AV1081+AV1082-16)*Percapita/30*FM$4))))))</f>
        <v>0</v>
      </c>
      <c r="FN1081" s="177">
        <f>IF(C1081=4,SUM(AW1081+AW1082+AW1083+AY1081+AY1082+AY1083)*Percapita/30*FN$4+(AX1081+AX1082+AX1083+AZ1081+AZ1082+AZ1083)*Cadeirante/30*FN$4,IF(C1081=3,IF(AW1084+AY1084=10,Fixo/30*FN$4+(AW1081+AW1082+AW1083+AY1081+AY1082+AY1083)*Percapita/30*FN$4+(AX1084+AZ1084)*Cadeirante/30*FN$4,IF(AW1084+AY1084&lt;=9,(AW1084+AY1084)*Crechee/30*FN$4)+(AX1084+AZ1084)*Cadeirante/30*FN$4+(AW1081+AW1082+AW1083+AY1081+AY1082+AY1083)*Percapita/30*FN$4)+IF(AW1084+AY1084&gt;=11,Fixo/30*FN$4+(AW1084+AY1084-10)*Crechee/30*FN$4,0),IF(C1081=2,IF(AX1081+AX1082+AX1083+AX1084+AZ1081+AZ1082+AZ1083+AZ1084=1,Cadeirante/30*FN$4,IF(AX1081+AX1082+AX1083+AX1084+AZ1081+AZ1082+AZ1083+AZ1084=2,Fixo/30*FN$4,IF(AX1081+AX1082+AX1083+AX1084+AZ1081+AZ1082+AZ1083+AZ1084&gt;2,Fixo/30*FN$4+(AX1081+AX1082+AX1083+AX1084+AZ1081+AZ1082+AZ1083+AZ1084-2)*Cadeirante/30*FN$4)))+(AW1081+AW1082+AW1083+AY1081+AY1082+AY1083)*Percapita/30*FN$4+(AW1084+AY1084)*Crechee/30*FN$4,IF(C1081=1,IF(AW1081+AW1082+AW1083+AX1081+AX1082+AX1083+AY1081+AY1082+AY1083+AZ1081+AZ1082+AZ1083&lt;=15,(AW1081+AW1082+AW1083+AY1081+AY1082+AY1083)*Percapita/30*FN$4,IF(AW1081+AW1082+AW1083+AX1081+AX1082+AX1083+AY1081+AY1082+AY1083+AZ1081+AZ1082+AZ1083&gt;=16,Fixo/30*FN$4+(AW1081+AW1082+AW1083+AX1081+AX1082+AX1083+AY1081+AY1082+AY1083+AZ1081+AZ1082-16)*Percapita/30*FN$4))))))</f>
        <v>282.50200000000001</v>
      </c>
      <c r="FO1081" s="177">
        <f>IF(C1081=4,SUM(BA1081+BA1082+BA1083+BC1081+BC1082+BC1083)*Percapita/30*FO$4+(BB1081+BB1082+BB1083+BD1081+BD1082+BD1083)*Cadeirante/30*FO$4,IF(C1081=3,IF(BA1084+BC1084=10,Fixo/30*FO$4+(BA1081+BA1082+BA1083+BC1081+BC1082+BC1083)*Percapita/30*FO$4+(BB1084+BD1084)*Cadeirante/30*FO$4,IF(BA1084+BC1084&lt;=9,(BA1084+BC1084)*Crechee/30*FO$4)+(BB1084+BD1084)*Cadeirante/30*FO$4+(BA1081+BA1082+BA1083+BC1081+BC1082+BC1083)*Percapita/30*FO$4)+IF(BA1084+BC1084&gt;=11,Fixo/30*FO$4+(BA1084+BC1084-10)*Crechee/30*FO$4,0),IF(C1081=2,IF(BB1081+BB1082+BB1083+BB1084+BD1081+BD1082+BD1083+BD1084=1,Cadeirante/30*FO$4,IF(BB1081+BB1082+BB1083+BB1084+BD1081+BD1082+BD1083+BD1084=2,Fixo/30*FO$4,IF(BB1081+BB1082+BB1083+BB1084+BD1081+BD1082+BD1083+BD1084&gt;2,Fixo/30*FO$4+(BB1081+BB1082+BB1083+BB1084+BD1081+BD1082+BD1083+BD1084-2)*Cadeirante/30*FO$4)))+(BA1081+BA1082+BA1083+BC1081+BC1082+BC1083)*Percapita/30*FO$4+(BA1084+BC1084)*Crechee/30*FO$4,IF(C1081=1,IF(BA1081+BA1082+BA1083+BB1081+BB1082+BB1083+BC1081+BC1082+BC1083+BD1081+BD1082+BD1083&lt;=15,(BA1081+BA1082+BA1083+BC1081+BC1082+BC1083)*Percapita/30*FO$4,IF(BA1081+BA1082+BA1083+BB1081+BB1082+BB1083+BC1081+BC1082+BC1083+BD1081+BD1082+BD1083&gt;=16,Fixo/30*FO$4+(BA1081+BA1082+BA1083+BB1081+BB1082+BB1083+BC1081+BC1082+BC1083+BD1081+BD1082-16)*Percapita/30*FO$4))))))</f>
        <v>269.661</v>
      </c>
      <c r="FP1081" s="177">
        <f>IF(C1081=4,SUM(BE1081+BE1082+BE1083+BG1081+BG1082+BG1083)*Percapita/30*FP$4+(BF1081+BF1082+BF1083+BH1081+BH1082+BH1083)*Cadeirante/30*FP$4,IF(C1081=3,IF(BE1084+BG1084=10,Fixo/30*FP$4+(BE1081+BE1082+BE1083+BG1081+BG1082+BG1083)*Percapita/30*FP$4+(BF1084+BH1084)*Cadeirante/30*FP$4,IF(BE1084+BG1084&lt;=9,(BE1084+BG1084)*Crechee/30*FP$4)+(BF1084+BH1084)*Cadeirante/30*FP$4+(BE1081+BE1082+BE1083+BG1081+BG1082+BG1083)*Percapita/30*FP$4)+IF(BE1084+BG1084&gt;=11,Fixo/30*FP$4+(BE1084+BG1084-10)*Crechee/30*FP$4,0),IF(C1081=2,IF(BF1081+BF1082+BF1083+BF1084+BH1081+BH1082+BH1083+BH1084=1,Cadeirante/30*FP$4,IF(BF1081+BF1082+BF1083+BF1084+BH1081+BH1082+BH1083+BH1084=2,Fixo/30*FP$4,IF(BF1081+BF1082+BF1083+BF1084+BH1081+BH1082+BH1083+BH1084&gt;2,Fixo/30*FP$4+(BF1081+BF1082+BF1083+BF1084+BH1081+BH1082+BH1083+BH1084-2)*Cadeirante/30*FP$4)))+(BE1081+BE1082+BE1083+BG1081+BG1082+BG1083)*Percapita/30*FP$4+(BE1084+BG1084)*Crechee/30*FP$4,IF(C1081=1,IF(BE1081+BE1082+BE1083+BF1081+BF1082+BF1083+BG1081+BG1082+BG1083+BH1081+BH1082+BH1083&lt;=15,(BE1081+BE1082+BE1083+BG1081+BG1082+BG1083)*Percapita/30*FP$4,IF(BE1081+BE1082+BE1083+BF1081+BF1082+BF1083+BG1081+BG1082+BG1083+BH1081+BH1082+BH1083&gt;=16,Fixo/30*FP$4+(BE1081+BE1082+BE1083+BF1081+BF1082+BF1083+BG1081+BG1082+BG1083+BH1081+BH1082-16)*Percapita/30*FP$4))))))</f>
        <v>0</v>
      </c>
      <c r="FQ1081" s="177">
        <f>IF(C1081=4,SUM(BI1081+BI1082+BI1083+BK1081+BK1082+BK1083)*Percapita/30*FQ$4+(BJ1081+BJ1082+BJ1083+BL1081+BL1082+BL1083)*Cadeirante/30*FQ$4,IF(C1081=3,IF(BI1084+BK1084=10,Fixo/30*FQ$4+(BI1081+BI1082+BI1083+BK1081+BK1082+BK1083)*Percapita/30*FQ$4+(BJ1084+BL1084)*Cadeirante/30*FQ$4,IF(BI1084+BK1084&lt;=9,(BI1084+BK1084)*Crechee/30*FQ$4)+(BJ1084+BL1084)*Cadeirante/30*FQ$4+(BI1081+BI1082+BI1083+BK1081+BK1082+BK1083)*Percapita/30*FQ$4)+IF(BI1084+BK1084&gt;=11,Fixo/30*FQ$4+(BI1084+BK1084-10)*Crechee/30*FQ$4,0),IF(C1081=2,IF(BJ1081+BJ1082+BJ1083+BJ1084+BL1081+BL1082+BL1083+BL1084=1,Cadeirante/30*FQ$4,IF(BJ1081+BJ1082+BJ1083+BJ1084+BL1081+BL1082+BL1083+BL1084=2,Fixo/30*FQ$4,IF(BJ1081+BJ1082+BJ1083+BJ1084+BL1081+BL1082+BL1083+BL1084&gt;2,Fixo/30*FQ$4+(BJ1081+BJ1082+BJ1083+BJ1084+BL1081+BL1082+BL1083+BL1084-2)*Cadeirante/30*FQ$4)))+(BI1081+BI1082+BI1083+BK1081+BK1082+BK1083)*Percapita/30*FQ$4+(BI1084+BK1084)*Crechee/30*FQ$4,IF(C1081=1,IF(BI1081+BI1082+BI1083+BJ1081+BJ1082+BJ1083+BK1081+BK1082+BK1083+BL1081+BL1082+BL1083&lt;=15,(BI1081+BI1082+BI1083+BK1081+BK1082+BK1083)*Percapita/30*FQ$4,IF(BI1081+BI1082+BI1083+BJ1081+BJ1082+BJ1083+BK1081+BK1082+BK1083+BL1081+BL1082+BL1083&gt;=16,Fixo/30*FQ$4+(BI1081+BI1082+BI1083+BJ1081+BJ1082+BJ1083+BK1081+BK1082+BK1083+BL1081+BL1082-16)*Percapita/30*FQ$4))))))</f>
        <v>0</v>
      </c>
      <c r="FR1081" s="177">
        <f>IF(C1081=4,SUM(BM1081+BM1082+BM1083+BO1081+BO1082+BO1083)*Percapita/30*FR$4+(BN1081+BN1082+BN1083+BP1081+BP1082+BP1083)*Cadeirante/30*FR$4,IF(C1081=3,IF(BM1084+BO1084=10,Fixo/30*FR$4+(BM1081+BM1082+BM1083+BO1081+BO1082+BO1083)*Percapita/30*FR$4+(BN1084+BP1084)*Cadeirante/30*FR$4,IF(BM1084+BO1084&lt;=9,(BM1084+BO1084)*Crechee/30*FR$4)+(BN1084+BP1084)*Cadeirante/30*FR$4+(BM1081+BM1082+BM1083+BO1081+BO1082+BO1083)*Percapita/30*FR$4)+IF(BM1084+BO1084&gt;=11,Fixo/30*FR$4+(BM1084+BO1084-10)*Crechee/30*FR$4,0),IF(C1081=2,IF(BN1081+BN1082+BN1083+BN1084+BP1081+BP1082+BP1083+BP1084=1,Cadeirante/30*FR$4,IF(BN1081+BN1082+BN1083+BN1084+BP1081+BP1082+BP1083+BP1084=2,Fixo/30*FR$4,IF(BN1081+BN1082+BN1083+BN1084+BP1081+BP1082+BP1083+BP1084&gt;2,Fixo/30*FR$4+(BN1081+BN1082+BN1083+BN1084+BP1081+BP1082+BP1083+BP1084-2)*Cadeirante/30*FR$4)))+(BM1081+BM1082+BM1083+BO1081+BO1082+BO1083)*Percapita/30*FR$4+(BM1084+BO1084)*Crechee/30*FR$4,IF(C1081=1,IF(BM1081+BM1082+BM1083+BN1081+BN1082+BN1083+BO1081+BO1082+BO1083+BP1081+BP1082+BP1083&lt;=15,(BM1081+BM1082+BM1083+BO1081+BO1082+BO1083)*Percapita/30*FR$4,IF(BM1081+BM1082+BM1083+BN1081+BN1082+BN1083+BO1081+BO1082+BO1083+BP1081+BP1082+BP1083&gt;=16,Fixo/30*FR$4+(BM1081+BM1082+BM1083+BN1081+BN1082+BN1083+BO1081+BO1082+BO1083+BP1081+BP1082-16)*Percapita/30*FR$4))))))</f>
        <v>0</v>
      </c>
      <c r="FS1081" s="177">
        <f>IF(C1081=4,SUM(BQ1081+BQ1082+BQ1083+BS1081+BS1082+BS1083)*Percapita/30*FS$4+(BR1081+BR1082+BR1083+BT1081+BT1082+BT1083)*Cadeirante/30*FS$4,IF(C1081=3,IF(BQ1084+BS1084=10,Fixo/30*FS$4+(BQ1081+BQ1082+BQ1083+BS1081+BS1082+BS1083)*Percapita/30*FS$4+(BR1084+BT1084)*Cadeirante/30*FS$4,IF(BQ1084+BS1084&lt;=9,(BQ1084+BS1084)*Crechee/30*FS$4)+(BR1084+BT1084)*Cadeirante/30*FS$4+(BQ1081+BQ1082+BQ1083+BS1081+BS1082+BS1083)*Percapita/30*FS$4)+IF(BQ1084+BS1084&gt;=11,Fixo/30*FS$4+(BQ1084+BS1084-10)*Crechee/30*FS$4,0),IF(C1081=2,IF(BR1081+BR1082+BR1083+BR1084+BT1081+BT1082+BT1083+BT1084=1,Cadeirante/30*FS$4,IF(BR1081+BR1082+BR1083+BR1084+BT1081+BT1082+BT1083+BT1084=2,Fixo/30*FS$4,IF(BR1081+BR1082+BR1083+BR1084+BT1081+BT1082+BT1083+BT1084&gt;2,Fixo/30*FS$4+(BR1081+BR1082+BR1083+BR1084+BT1081+BT1082+BT1083+BT1084-2)*Cadeirante/30*FS$4)))+(BQ1081+BQ1082+BQ1083+BS1081+BS1082+BS1083)*Percapita/30*FS$4+(BQ1084+BS1084)*Crechee/30*FS$4,IF(C1081=1,IF(BQ1081+BQ1082+BQ1083+BR1081+BR1082+BR1083+BS1081+BS1082+BS1083+BT1081+BT1082+BT1083&lt;=15,(BQ1081+BQ1082+BQ1083+BS1081+BS1082+BS1083)*Percapita/30*FS$4,IF(BQ1081+BQ1082+BQ1083+BR1081+BR1082+BR1083+BS1081+BS1082+BS1083+BT1081+BT1082+BT1083&gt;=16,Fixo/30*FS$4+(BQ1081+BQ1082+BQ1083+BR1081+BR1082+BR1083+BS1081+BS1082+BS1083+BT1081+BT1082-16)*Percapita/30*FS$4))))))</f>
        <v>0</v>
      </c>
      <c r="FT1081" s="177">
        <f>IF(C1081=4,SUM(BU1081+BU1082+BU1083+BW1081+BW1082+BW1083)*Percapita/30*FT$4+(BV1081+BV1082+BV1083+BX1081+BX1082+BX1083)*Cadeirante/30*FT$4,IF(C1081=3,IF(BU1084+BW1084=10,Fixo/30*FT$4+(BU1081+BU1082+BU1083+BW1081+BW1082+BW1083)*Percapita/30*FT$4+(BV1084+BX1084)*Cadeirante/30*FT$4,IF(BU1084+BW1084&lt;=9,(BU1084+BW1084)*Crechee/30*FT$4)+(BV1084+BX1084)*Cadeirante/30*FT$4+(BU1081+BU1082+BU1083+BW1081+BW1082+BW1083)*Percapita/30*FT$4)+IF(BU1084+BW1084&gt;=11,Fixo/30*FT$4+(BU1084+BW1084-10)*Crechee/30*FT$4,0),IF(C1081=2,IF(BV1081+BV1082+BV1083+BV1084+BX1081+BX1082+BX1083+BX1084=1,Cadeirante/30*FT$4,IF(BV1081+BV1082+BV1083+BV1084+BX1081+BX1082+BX1083+BX1084=2,Fixo/30*FT$4,IF(BV1081+BV1082+BV1083+BV1084+BX1081+BX1082+BX1083+BX1084&gt;2,Fixo/30*FT$4+(BV1081+BV1082+BV1083+BV1084+BX1081+BX1082+BX1083+BX1084-2)*Cadeirante/30*FT$4)))+(BU1081+BU1082+BU1083+BW1081+BW1082+BW1083)*Percapita/30*FT$4+(BU1084+BW1084)*Crechee/30*FT$4,IF(C1081=1,IF(BU1081+BU1082+BU1083+BV1081+BV1082+BV1083+BW1081+BW1082+BW1083+BX1081+BX1082+BX1083&lt;=15,(BU1081+BU1082+BU1083+BW1081+BW1082+BW1083)*Percapita/30*FT$4,IF(BU1081+BU1082+BU1083+BV1081+BV1082+BV1083+BW1081+BW1082+BW1083+BX1081+BX1082+BX1083&gt;=16,Fixo/30*FT$4+(BU1081+BU1082+BU1083+BV1081+BV1082+BV1083+BW1081+BW1082+BW1083+BX1081+BX1082-16)*Percapita/30*FT$4))))))</f>
        <v>0</v>
      </c>
      <c r="FU1081" s="177">
        <f>IF(C1081=4,SUM(BY1081+BY1082+BY1083+CA1081+CA1082+CA1083)*Percapita/30*FU$4+(BZ1081+BZ1082+BZ1083+CB1081+CB1082+CB1083)*Cadeirante/30*FU$4,IF(C1081=3,IF(BY1084+CA1084=10,Fixo/30*FU$4+(BY1081+BY1082+BY1083+CA1081+CA1082+CA1083)*Percapita/30*FU$4+(BZ1084+CB1084)*Cadeirante/30*FU$4,IF(BY1084+CA1084&lt;=9,(BY1084+CA1084)*Crechee/30*FU$4)+(BZ1084+CB1084)*Cadeirante/30*FU$4+(BY1081+BY1082+BY1083+CA1081+CA1082+CA1083)*Percapita/30*FU$4)+IF(BY1084+CA1084&gt;=11,Fixo/30*FU$4+(BY1084+CA1084-10)*Crechee/30*FU$4,0),IF(C1081=2,IF(BZ1081+BZ1082+BZ1083+BZ1084+CB1081+CB1082+CB1083+CB1084=1,Cadeirante/30*FU$4,IF(BZ1081+BZ1082+BZ1083+BZ1084+CB1081+CB1082+CB1083+CB1084=2,Fixo/30*FU$4,IF(BZ1081+BZ1082+BZ1083+BZ1084+CB1081+CB1082+CB1083+CB1084&gt;2,Fixo/30*FU$4+(BZ1081+BZ1082+BZ1083+BZ1084+CB1081+CB1082+CB1083+CB1084-2)*Cadeirante/30*FU$4)))+(BY1081+BY1082+BY1083+CA1081+CA1082+CA1083)*Percapita/30*FU$4+(BY1084+CA1084)*Crechee/30*FU$4,IF(C1081=1,IF(BY1081+BY1082+BY1083+BZ1081+BZ1082+BZ1083+CA1081+CA1082+CA1083+CB1081+CB1082+CB1083&lt;=15,(BY1081+BY1082+BY1083+CA1081+CA1082+CA1083)*Percapita/30*FU$4,IF(BY1081+BY1082+BY1083+BZ1081+BZ1082+BZ1083+CA1081+CA1082+CA1083+CB1081+CB1082+CB1083&gt;=16,Fixo/30*FU$4+(BY1081+BY1082+BY1083+BZ1081+BZ1082+BZ1083+CA1081+CA1082+CA1083+CB1081+CB1082-16)*Percapita/30*FU$4))))))</f>
        <v>192.61500000000001</v>
      </c>
      <c r="FV1081" s="177">
        <f>IF(C1081=4,SUM(CC1081+CC1082+CC1083+CE1081+CE1082+CE1083)*Percapita/30*FV$4+(CD1081+CD1082+CD1083+CF1081+CF1082+CF1083)*Cadeirante/30*FV$4,IF(C1081=3,IF(CC1084+CE1084=10,Fixo/30*FV$4+(CC1081+CC1082+CC1083+CE1081+CE1082+CE1083)*Percapita/30*FV$4+(CD1084+CF1084)*Cadeirante/30*FV$4,IF(CC1084+CE1084&lt;=9,(CC1084+CE1084)*Crechee/30*FV$4)+(CD1084+CF1084)*Cadeirante/30*FV$4+(CC1081+CC1082+CC1083+CE1081+CE1082+CE1083)*Percapita/30*FV$4)+IF(CC1084+CE1084&gt;=11,Fixo/30*FV$4+(CC1084+CE1084-10)*Crechee/30*FV$4,0),IF(C1081=2,IF(CD1081+CD1082+CD1083+CD1084+CF1081+CF1082+CF1083+CF1084=1,Cadeirante/30*FV$4,IF(CD1081+CD1082+CD1083+CD1084+CF1081+CF1082+CF1083+CF1084=2,Fixo/30*FV$4,IF(CD1081+CD1082+CD1083+CD1084+CF1081+CF1082+CF1083+CF1084&gt;2,Fixo/30*FV$4+(CD1081+CD1082+CD1083+CD1084+CF1081+CF1082+CF1083+CF1084-2)*Cadeirante/30*FV$4)))+(CC1081+CC1082+CC1083+CE1081+CE1082+CE1083)*Percapita/30*FV$4+(CC1084+CE1084)*Crechee/30*FV$4,IF(C1081=1,IF(CC1081+CC1082+CC1083+CD1081+CD1082+CD1083+CE1081+CE1082+CE1083+CF1081+CF1082+CF1083&lt;=15,(CC1081+CC1082+CC1083+CE1081+CE1082+CE1083)*Percapita/30*FV$4,IF(CC1081+CC1082+CC1083+CD1081+CD1082+CD1083+CE1081+CE1082+CE1083+CF1081+CF1082+CF1083&gt;=16,Fixo/30*FV$4+(CC1081+CC1082+CC1083+CD1081+CD1082+CD1083+CE1081+CE1082+CE1083+CF1081+CF1082-16)*Percapita/30*FV$4))))))</f>
        <v>0</v>
      </c>
      <c r="FW1081" s="177">
        <f>IF(C1081=4,SUM(CG1081+CG1082+CG1083+CI1081+CI1082+CI1083)*Percapita/30*FW$4+(CH1081+CH1082+CH1083+CJ1081+CJ1082+CJ1083)*Cadeirante/30*FW$4,IF(C1081=3,IF(CG1084+CI1084=10,Fixo/30*FW$4+(CG1081+CG1082+CG1083+CI1081+CI1082+CI1083)*Percapita/30*FW$4+(CH1084+CJ1084)*Cadeirante/30*FW$4,IF(CG1084+CI1084&lt;=9,(CG1084+CI1084)*Crechee/30*FW$4)+(CH1084+CJ1084)*Cadeirante/30*FW$4+(CG1081+CG1082+CG1083+CI1081+CI1082+CI1083)*Percapita/30*FW$4)+IF(CG1084+CI1084&gt;=11,Fixo/30*FW$4+(CG1084+CI1084-10)*Crechee/30*FW$4,0),IF(C1081=2,IF(CH1081+CH1082+CH1083+CH1084+CJ1081+CJ1082+CJ1083+CJ1084=1,Cadeirante/30*FW$4,IF(CH1081+CH1082+CH1083+CH1084+CJ1081+CJ1082+CJ1083+CJ1084=2,Fixo/30*FW$4,IF(CH1081+CH1082+CH1083+CH1084+CJ1081+CJ1082+CJ1083+CJ1084&gt;2,Fixo/30*FW$4+(CH1081+CH1082+CH1083+CH1084+CJ1081+CJ1082+CJ1083+CJ1084-2)*Cadeirante/30*FW$4)))+(CG1081+CG1082+CG1083+CI1081+CI1082+CI1083)*Percapita/30*FW$4+(CG1084+CI1084)*Crechee/30*FW$4,IF(C1081=1,IF(CG1081+CG1082+CG1083+CH1081+CH1082+CH1083+CI1081+CI1082+CI1083+CJ1081+CJ1082+CJ1083&lt;=15,(CG1081+CG1082+CG1083+CI1081+CI1082+CI1083)*Percapita/30*FW$4,IF(CG1081+CG1082+CG1083+CH1081+CH1082+CH1083+CI1081+CI1082+CI1083+CJ1081+CJ1082+CJ1083&gt;=16,Fixo/30*FW$4+(CG1081+CG1082+CG1083+CH1081+CH1082+CH1083+CI1081+CI1082+CI1083+CJ1081+CJ1082-16)*Percapita/30*FW$4))))))</f>
        <v>0</v>
      </c>
      <c r="FX1081" s="177">
        <f>IF(C1081=4,SUM(CK1081+CK1082+CK1083+CM1081+CM1082+CM1083)*Percapita/30*FX$4+(CL1081+CL1082+CL1083+CN1081+CN1082+CN1083)*Cadeirante/30*FX$4,IF(C1081=3,IF(CK1084+CM1084=10,Fixo/30*FX$4+(CK1081+CK1082+CK1083+CM1081+CM1082+CM1083)*Percapita/30*FX$4+(CL1084+CN1084)*Cadeirante/30*FX$4,IF(CK1084+CM1084&lt;=9,(CK1084+CM1084)*Crechee/30*FX$4)+(CL1084+CN1084)*Cadeirante/30*FX$4+(CK1081+CK1082+CK1083+CM1081+CM1082+CM1083)*Percapita/30*FX$4)+IF(CK1084+CM1084&gt;=11,Fixo/30*FX$4+(CK1084+CM1084-10)*Crechee/30*FX$4,0),IF(C1081=2,IF(CL1081+CL1082+CL1083+CL1084+CN1081+CN1082+CN1083+CN1084=1,Cadeirante/30*FX$4,IF(CL1081+CL1082+CL1083+CL1084+CN1081+CN1082+CN1083+CN1084=2,Fixo/30*FX$4,IF(CL1081+CL1082+CL1083+CL1084+CN1081+CN1082+CN1083+CN1084&gt;2,Fixo/30*FX$4+(CL1081+CL1082+CL1083+CL1084+CN1081+CN1082+CN1083+CN1084-2)*Cadeirante/30*FX$4)))+(CK1081+CK1082+CK1083+CM1081+CM1082+CM1083)*Percapita/30*FX$4+(CK1084+CM1084)*Crechee/30*FX$4,IF(C1081=1,IF(CK1081+CK1082+CK1083+CL1081+CL1082+CL1083+CM1081+CM1082+CM1083+CN1081+CN1082+CN1083&lt;=15,(CK1081+CK1082+CK1083+CM1081+CM1082+CM1083)*Percapita/30*FX$4,IF(CK1081+CK1082+CK1083+CL1081+CL1082+CL1083+CM1081+CM1082+CM1083+CN1081+CN1082+CN1083&gt;=16,Fixo/30*FX$4+(CK1081+CK1082+CK1083+CL1081+CL1082+CL1083+CM1081+CM1082+CM1083+CN1081+CN1082-16)*Percapita/30*FX$4))))))</f>
        <v>0</v>
      </c>
      <c r="FY1081" s="177">
        <f>IF(C1081=4,SUM(CO1081+CO1082+CO1083+CQ1081+CQ1082+CQ1083)*Percapita/30*FY$4+(CP1081+CP1082+CP1083+CR1081+CR1082+CR1083)*Cadeirante/30*FY$4,IF(C1081=3,IF(CO1084+CQ1084=10,Fixo/30*FY$4+(CO1081+CO1082+CO1083+CQ1081+CQ1082+CQ1083)*Percapita/30*FY$4+(CP1084+CR1084)*Cadeirante/30*FY$4,IF(CO1084+CQ1084&lt;=9,(CO1084+CQ1084)*Crechee/30*FY$4)+(CP1084+CR1084)*Cadeirante/30*FY$4+(CO1081+CO1082+CO1083+CQ1081+CQ1082+CQ1083)*Percapita/30*FY$4)+IF(CO1084+CQ1084&gt;=11,Fixo/30*FY$4+(CO1084+CQ1084-10)*Crechee/30*FY$4,0),IF(C1081=2,IF(CP1081+CP1082+CP1083+CP1084+CR1081+CR1082+CR1083+CR1084=1,Cadeirante/30*FY$4,IF(CP1081+CP1082+CP1083+CP1084+CR1081+CR1082+CR1083+CR1084=2,Fixo/30*FY$4,IF(CP1081+CP1082+CP1083+CP1084+CR1081+CR1082+CR1083+CR1084&gt;2,Fixo/30*FY$4+(CP1081+CP1082+CP1083+CP1084+CR1081+CR1082+CR1083+CR1084-2)*Cadeirante/30*FY$4)))+(CO1081+CO1082+CO1083+CQ1081+CQ1082+CQ1083)*Percapita/30*FY$4+(CO1084+CQ1084)*Crechee/30*FY$4,IF(C1081=1,IF(CO1081+CO1082+CO1083+CP1081+CP1082+CP1083+CQ1081+CQ1082+CQ1083+CR1081+CR1082+CR1083&lt;=15,(CO1081+CO1082+CO1083+CQ1081+CQ1082+CQ1083)*Percapita/30*FY$4,IF(CO1081+CO1082+CO1083+CP1081+CP1082+CP1083+CQ1081+CQ1082+CQ1083+CR1081+CR1082+CR1083&gt;=16,Fixo/30*FY$4+(CO1081+CO1082+CO1083+CP1081+CP1082+CP1083+CQ1081+CQ1082+CQ1083+CR1081+CR1082-16)*Percapita/30*FY$4))))))</f>
        <v>0</v>
      </c>
      <c r="FZ1081" s="177">
        <f>IF(C1081=4,SUM(CS1081+CS1082+CS1083+CU1081+CU1082+CU1083)*Percapita/30*FZ$4+(CT1081+CT1082+CT1083+CV1081+CV1082+CV1083)*Cadeirante/30*FZ$4,IF(C1081=3,IF(CS1084+CU1084=10,Fixo/30*FZ$4+(CS1081+CS1082+CS1083+CU1081+CU1082+CU1083)*Percapita/30*FZ$4+(CT1084+CV1084)*Cadeirante/30*FZ$4,IF(CS1084+CU1084&lt;=9,(CS1084+CU1084)*Crechee/30*FZ$4)+(CT1084+CV1084)*Cadeirante/30*FZ$4+(CS1081+CS1082+CS1083+CU1081+CU1082+CU1083)*Percapita/30*FZ$4)+IF(CS1084+CU1084&gt;=11,Fixo/30*FZ$4+(CS1084+CU1084-10)*Crechee/30*FZ$4,0),IF(C1081=2,IF(CT1081+CT1082+CT1083+CT1084+CV1081+CV1082+CV1083+CV1084=1,Cadeirante/30*FZ$4,IF(CT1081+CT1082+CT1083+CT1084+CV1081+CV1082+CV1083+CV1084=2,Fixo/30*FZ$4,IF(CT1081+CT1082+CT1083+CT1084+CV1081+CV1082+CV1083+CV1084&gt;2,Fixo/30*FZ$4+(CT1081+CT1082+CT1083+CT1084+CV1081+CV1082+CV1083+CV1084-2)*Cadeirante/30*FZ$4)))+(CS1081+CS1082+CS1083+CU1081+CU1082+CU1083)*Percapita/30*FZ$4+(CS1084+CU1084)*Crechee/30*FZ$4,IF(C1081=1,IF(CS1081+CS1082+CS1083+CT1081+CT1082+CT1083+CU1081+CU1082+CU1083+CV1081+CV1082+CV1083&lt;=15,(CS1081+CS1082+CS1083+CU1081+CU1082+CU1083)*Percapita/30*FZ$4,IF(CS1081+CS1082+CS1083+CT1081+CT1082+CT1083+CU1081+CU1082+CU1083+CV1081+CV1082+CV1083&gt;=16,Fixo/30*FZ$4+(CS1081+CS1082+CS1083+CT1081+CT1082+CT1083+CU1081+CU1082+CU1083+CV1081+CV1082-16)*Percapita/30*FZ$4))))))</f>
        <v>0</v>
      </c>
      <c r="GA1081" s="177">
        <f>IF(C1081=4,SUM(CW1081+CW1082+CW1083+CY1081+CY1082+CY1083)*Percapita/30*GA$4+(CX1081+CX1082+CX1083+CZ1081+CZ1082+CZ1083)*Cadeirante/30*GA$4,IF(C1081=3,IF(CW1084+CY1084=10,Fixo/30*GA$4+(CW1081+CW1082+CW1083+CY1081+CY1082+CY1083)*Percapita/30*GA$4+(CX1084+CZ1084)*Cadeirante/30*GA$4,IF(CW1084+CY1084&lt;=9,(CW1084+CY1084)*Crechee/30*GA$4)+(CX1084+CZ1084)*Cadeirante/30*GA$4+(CW1081+CW1082+CW1083+CY1081+CY1082+CY1083)*Percapita/30*GA$4)+IF(CW1084+CY1084&gt;=11,Fixo/30*GA$4+(CW1084+CY1084-10)*Crechee/30*GA$4,0),IF(C1081=2,IF(CX1081+CX1082+CX1083+CX1084+CZ1081+CZ1082+CZ1083+CZ1084=1,Cadeirante/30*GA$4,IF(CX1081+CX1082+CX1083+CX1084+CZ1081+CZ1082+CZ1083+CZ1084=2,Fixo/30*GA$4,IF(CX1081+CX1082+CX1083+CX1084+CZ1081+CZ1082+CZ1083+CZ1084&gt;2,Fixo/30*GA$4+(CX1081+CX1082+CX1083+CX1084+CZ1081+CZ1082+CZ1083+CZ1084-2)*Cadeirante/30*GA$4)))+(CW1081+CW1082+CW1083+CY1081+CY1082+CY1083)*Percapita/30*GA$4+(CW1084+CY1084)*Crechee/30*GA$4,IF(C1081=1,IF(CW1081+CW1082+CW1083+CX1081+CX1082+CX1083+CY1081+CY1082+CY1083+CZ1081+CZ1082+CZ1083&lt;=15,(CW1081+CW1082+CW1083+CY1081+CY1082+CY1083)*Percapita/30*GA$4,IF(CW1081+CW1082+CW1083+CX1081+CX1082+CX1083+CY1081+CY1082+CY1083+CZ1081+CZ1082+CZ1083&gt;=16,Fixo/30*GA$4+(CW1081+CW1082+CW1083+CX1081+CX1082+CX1083+CY1081+CY1082+CY1083+CZ1081+CZ1082-16)*Percapita/30*GA$4))))))</f>
        <v>0</v>
      </c>
      <c r="GB1081" s="177">
        <f>IF(C1081=4,SUM(DA1081+DA1082+DA1083+DC1081+DC1082+DC1083)*Percapita/30*GB$4+(DB1081+DB1082+DB1083+DD1081+DD1082+DD1083)*Cadeirante/30*GB$4,IF(C1081=3,IF(DA1084+DC1084=10,Fixo/30*GB$4+(DA1081+DA1082+DA1083+DC1081+DC1082+DC1083)*Percapita/30*GB$4+(DB1084+DD1084)*Cadeirante/30*GB$4,IF(DA1084+DC1084&lt;=9,(DA1084+DC1084)*Crechee/30*GB$4)+(DB1084+DD1084)*Cadeirante/30*GB$4+(DA1081+DA1082+DA1083+DC1081+DC1082+DC1083)*Percapita/30*GB$4)+IF(DA1084+DC1084&gt;=11,Fixo/30*GB$4+(DA1084+DC1084-10)*Crechee/30*GB$4,0),IF(C1081=2,IF(DB1081+DB1082+DB1083+DB1084+DD1081+DD1082+DD1083+DD1084=1,Cadeirante/30*GB$4,IF(DB1081+DB1082+DB1083+DB1084+DD1081+DD1082+DD1083+DD1084=2,Fixo/30*GB$4,IF(DB1081+DB1082+DB1083+DB1084+DD1081+DD1082+DD1083+DD1084&gt;2,Fixo/30*GB$4+(DB1081+DB1082+DB1083+DB1084+DD1081+DD1082+DD1083+DD1084-2)*Cadeirante/30*GB$4)))+(DA1081+DA1082+DA1083+DC1081+DC1082+DC1083)*Percapita/30*GB$4+(DA1084+DC1084)*Crechee/30*GB$4,IF(C1081=1,IF(DA1081+DA1082+DA1083+DB1081+DB1082+DB1083+DC1081+DC1082+DC1083+DD1081+DD1082+DD1083&lt;=15,(DA1081+DA1082+DA1083+DC1081+DC1082+DC1083)*Percapita/30*GB$4,IF(DA1081+DA1082+DA1083+DB1081+DB1082+DB1083+DC1081+DC1082+DC1083+DD1081+DD1082+DD1083&gt;=16,Fixo/30*GB$4+(DA1081+DA1082+DA1083+DB1081+DB1082+DB1083+DC1081+DC1082+DC1083+DD1081+DD1082-16)*Percapita/30*GB$4))))))</f>
        <v>0</v>
      </c>
      <c r="GC1081" s="177">
        <f>IF(C1081=4,SUM(DE1081+DE1082+DE1083+DG1081+DG1082+DG1083)*Percapita/30*GC$4+(DF1081+DF1082+DF1083+DH1081+DH1082+DH1083)*Cadeirante/30*GC$4,IF(C1081=3,IF(DE1084+DG1084=10,Fixo/30*GC$4+(DE1081+DE1082+DE1083+DG1081+DG1082+DG1083)*Percapita/30*GC$4+(DF1084+DH1084)*Cadeirante/30*GC$4,IF(DE1084+DG1084&lt;=9,(DE1084+DG1084)*Crechee/30*GC$4)+(DF1084+DH1084)*Cadeirante/30*GC$4+(DE1081+DE1082+DE1083+DG1081+DG1082+DG1083)*Percapita/30*GC$4)+IF(DE1084+DG1084&gt;=11,Fixo/30*GC$4+(DE1084+DG1084-10)*Crechee/30*GC$4,0),IF(C1081=2,IF(DF1081+DF1082+DF1083+DF1084+DH1081+DH1082+DH1083+DH1084=1,Cadeirante/30*GC$4,IF(DF1081+DF1082+DF1083+DF1084+DH1081+DH1082+DH1083+DH1084=2,Fixo/30*GC$4,IF(DF1081+DF1082+DF1083+DF1084+DH1081+DH1082+DH1083+DH1084&gt;2,Fixo/30*GC$4+(DF1081+DF1082+DF1083+DF1084+DH1081+DH1082+DH1083+DH1084-2)*Cadeirante/30*GC$4)))+(DE1081+DE1082+DE1083+DG1081+DG1082+DG1083)*Percapita/30*GC$4+(DE1084+DG1084)*Crechee/30*GC$4,IF(C1081=1,IF(DE1081+DE1082+DE1083+DF1081+DF1082+DF1083+DG1081+DG1082+DG1083+DH1081+DH1082+DH1083&lt;=15,(DE1081+DE1082+DE1083+DG1081+DG1082+DG1083)*Percapita/30*GC$4,IF(DE1081+DE1082+DE1083+DF1081+DF1082+DF1083+DG1081+DG1082+DG1083+DH1081+DH1082+DH1083&gt;=16,Fixo/30*GC$4+(DE1081+DE1082+DE1083+DF1081+DF1082+DF1083+DG1081+DG1082+DG1083+DH1081+DH1082-16)*Percapita/30*GC$4))))))</f>
        <v>0</v>
      </c>
      <c r="GD1081" s="177">
        <f>IF(C1081=4,SUM(DI1081+DI1082+DI1083+DK1081+DK1082+DK1083)*Percapita/30*GD$4+(DJ1081+DJ1082+DJ1083+DL1081+DL1082+DL1083)*Cadeirante/30*GD$4,IF(C1081=3,IF(DI1084+DK1084=10,Fixo/30*GD$4+(DI1081+DI1082+DI1083+DK1081+DK1082+DK1083)*Percapita/30*GD$4+(DJ1084+DL1084)*Cadeirante/30*GD$4,IF(DI1084+DK1084&lt;=9,(DI1084+DK1084)*Crechee/30*GD$4)+(DJ1084+DL1084)*Cadeirante/30*GD$4+(DI1081+DI1082+DI1083+DK1081+DK1082+DK1083)*Percapita/30*GD$4)+IF(DI1084+DK1084&gt;=11,Fixo/30*GD$4+(DI1084+DK1084-10)*Crechee/30*GD$4,0),IF(C1081=2,IF(DJ1081+DJ1082+DJ1083+DJ1084+DL1081+DL1082+DL1083+DL1084=1,Cadeirante/30*GD$4,IF(DJ1081+DJ1082+DJ1083+DJ1084+DL1081+DL1082+DL1083+DL1084=2,Fixo/30*GD$4,IF(DJ1081+DJ1082+DJ1083+DJ1084+DL1081+DL1082+DL1083+DL1084&gt;2,Fixo/30*GD$4+(DJ1081+DJ1082+DJ1083+DJ1084+DL1081+DL1082+DL1083+DL1084-2)*Cadeirante/30*GD$4)))+(DI1081+DI1082+DI1083+DK1081+DK1082+DK1083)*Percapita/30*GD$4+(DI1084+DK1084)*Crechee/30*GD$4,IF(C1081=1,IF(DI1081+DI1082+DI1083+DJ1081+DJ1082+DJ1083+DK1081+DK1082+DK1083+DL1081+DL1082+DL1083&lt;=15,(DI1081+DI1082+DI1083+DK1081+DK1082+DK1083)*Percapita/30*GD$4,IF(DI1081+DI1082+DI1083+DJ1081+DJ1082+DJ1083+DK1081+DK1082+DK1083+DL1081+DL1082+DL1083&gt;=16,Fixo/30*GD$4+(DI1081+DI1082+DI1083+DJ1081+DJ1082+DJ1083+DK1081+DK1082+DK1083+DL1081+DL1082-16)*Percapita/30*GD$4))))))</f>
        <v>0</v>
      </c>
      <c r="GE1081" s="177">
        <f>IF(C1081=4,SUM(DM1081+DM1082+DM1083+DO1081+DO1082+DO1083)*Percapita/30*GE$4+(DN1081+DN1082+DN1083+DP1081+DP1082+DP1083)*Cadeirante/30*GE$4,IF(C1081=3,IF(DM1084+DO1084=10,Fixo/30*GE$4+(DM1081+DM1082+DM1083+DO1081+DO1082+DO1083)*Percapita/30*GE$4+(DN1084+DP1084)*Cadeirante/30*GE$4,IF(DM1084+DO1084&lt;=9,(DM1084+DO1084)*Crechee/30*GE$4)+(DN1084+DP1084)*Cadeirante/30*GE$4+(DM1081+DM1082+DM1083+DO1081+DO1082+DO1083)*Percapita/30*GE$4)+IF(DM1084+DO1084&gt;=11,Fixo/30*GE$4+(DM1084+DO1084-10)*Crechee/30*GE$4,0),IF(C1081=2,IF(DN1081+DN1082+DN1083+DN1084+DP1081+DP1082+DP1083+DP1084=1,Cadeirante/30*GE$4,IF(DN1081+DN1082+DN1083+DN1084+DP1081+DP1082+DP1083+DP1084=2,Fixo/30*GE$4,IF(DN1081+DN1082+DN1083+DN1084+DP1081+DP1082+DP1083+DP1084&gt;2,Fixo/30*GE$4+(DN1081+DN1082+DN1083+DN1084+DP1081+DP1082+DP1083+DP1084-2)*Cadeirante/30*GE$4)))+(DM1081+DM1082+DM1083+DO1081+DO1082+DO1083)*Percapita/30*GE$4+(DM1084+DO1084)*Crechee/30*GE$4,IF(C1081=1,IF(DM1081+DM1082+DM1083+DN1081+DN1082+DN1083+DO1081+DO1082+DO1083+DP1081+DP1082+DP1083&lt;=15,(DM1081+DM1082+DM1083+DO1081+DO1082+DO1083)*Percapita/30*GE$4,IF(DM1081+DM1082+DM1083+DN1081+DN1082+DN1083+DO1081+DO1082+DO1083+DP1081+DP1082+DP1083&gt;=16,Fixo/30*GE$4+(DM1081+DM1082+DM1083+DN1081+DN1082+DN1083+DO1081+DO1082+DO1083+DP1081+DP1082-16)*Percapita/30*GE$4))))))</f>
        <v>0</v>
      </c>
      <c r="GF1081" s="177">
        <f>IF(C1081=4,SUM(DQ1081+DQ1082+DQ1083+DS1081+DS1082+DS1083)*Percapita/30*GF$4+(DR1081+DR1082+DR1083+DT1081+DT1082+DT1083)*Cadeirante/30*GF$4,IF(C1081=3,IF(DQ1084+DS1084=10,Fixo/30*GF$4+(DQ1081+DQ1082+DQ1083+DS1081+DS1082+DS1083)*Percapita/30*GF$4+(DR1084+DT1084)*Cadeirante/30*GF$4,IF(DQ1084+DS1084&lt;=9,(DQ1084+DS1084)*Crechee/30*GF$4)+(DR1084+DT1084)*Cadeirante/30*GF$4+(DQ1081+DQ1082+DQ1083+DS1081+DS1082+DS1083)*Percapita/30*GF$4)+IF(DQ1084+DS1084&gt;=11,Fixo/30*GF$4+(DQ1084+DS1084-10)*Crechee/30*GF$4,0),IF(C1081=2,IF(DR1081+DR1082+DR1083+DR1084+DT1081+DT1082+DT1083+DT1084=1,Cadeirante/30*GF$4,IF(DR1081+DR1082+DR1083+DR1084+DT1081+DT1082+DT1083+DT1084=2,Fixo/30*GF$4,IF(DR1081+DR1082+DR1083+DR1084+DT1081+DT1082+DT1083+DT1084&gt;2,Fixo/30*GF$4+(DR1081+DR1082+DR1083+DR1084+DT1081+DT1082+DT1083+DT1084-2)*Cadeirante/30*GF$4)))+(DQ1081+DQ1082+DQ1083+DS1081+DS1082+DS1083)*Percapita/30*GF$4+(DQ1084+DS1084)*Crechee/30*GF$4,IF(C1081=1,IF(DQ1081+DQ1082+DQ1083+DR1081+DR1082+DR1083+DS1081+DS1082+DS1083+DT1081+DT1082+DT1083&lt;=15,(DQ1081+DQ1082+DQ1083+DS1081+DS1082+DS1083)*Percapita/30*GF$4,IF(DQ1081+DQ1082+DQ1083+DR1081+DR1082+DR1083+DS1081+DS1082+DS1083+DT1081+DT1082+DT1083&gt;=16,Fixo/30*GF$4+(DQ1081+DQ1082+DQ1083+DR1081+DR1082+DR1083+DS1081+DS1082+DS1083+DT1081+DT1082-16)*Percapita/30*GF$4))))))</f>
        <v>0</v>
      </c>
      <c r="GG1081" s="177">
        <f>IF(C1081=4,SUM(DU1081+DU1082+DU1083+DW1081+DW1082+DW1083)*Percapita/30*GG$4+(DV1081+DV1082+DV1083+DX1081+DX1082+DX1083)*Cadeirante/30*GG$4,IF(C1081=3,IF(DU1084+DW1084=10,Fixo/30*GG$4+(DU1081+DU1082+DU1083+DW1081+DW1082+DW1083)*Percapita/30*GG$4+(DV1084+DX1084)*Cadeirante/30*GG$4,IF(DU1084+DW1084&lt;=9,(DU1084+DW1084)*Crechee/30*GG$4)+(DV1084+DX1084)*Cadeirante/30*GG$4+(DU1081+DU1082+DU1083+DW1081+DW1082+DW1083)*Percapita/30*GG$4)+IF(DU1084+DW1084&gt;=11,Fixo/30*GG$4+(DU1084+DW1084-10)*Crechee/30*GG$4,0),IF(C1081=2,IF(DV1081+DV1082+DV1083+DV1084+DX1081+DX1082+DX1083+DX1084=1,Cadeirante/30*GG$4,IF(DV1081+DV1082+DV1083+DV1084+DX1081+DX1082+DX1083+DX1084=2,Fixo/30*GG$4,IF(DV1081+DV1082+DV1083+DV1084+DX1081+DX1082+DX1083+DX1084&gt;2,Fixo/30*GG$4+(DV1081+DV1082+DV1083+DV1084+DX1081+DX1082+DX1083+DX1084-2)*Cadeirante/30*GG$4)))+(DU1081+DU1082+DU1083+DW1081+DW1082+DW1083)*Percapita/30*GG$4+(DU1084+DW1084)*Crechee/30*GG$4,IF(C1081=1,IF(DU1081+DU1082+DU1083+DV1081+DV1082+DV1083+DW1081+DW1082+DW1083+DX1081+DX1082+DX1083&lt;=15,(DU1081+DU1082+DU1083+DW1081+DW1082+DW1083)*Percapita/30*GG$4,IF(DU1081+DU1082+DU1083+DV1081+DV1082+DV1083+DW1081+DW1082+DW1083+DX1081+DX1082+DX1083&gt;=16,Fixo/30*GG$4+(DU1081+DU1082+DU1083+DV1081+DV1082+DV1083+DW1081+DW1082+DW1083+DX1081+DX1082-16)*Percapita/30*GG$4))))))</f>
        <v>0</v>
      </c>
      <c r="GH1081" s="177">
        <f>IF(C1081=4,SUM(DY1081+DY1082+DY1083+EA1081+EA1082+EA1083)*Percapita/30*GH$4+(DZ1081+DZ1082+DZ1083+EB1081+EB1082+EB1083)*Cadeirante/30*GH$4,IF(C1081=3,IF(DY1084+EA1084=10,Fixo/30*GH$4+(DY1081+DY1082+DY1083+EA1081+EA1082+EA1083)*Percapita/30*GH$4+(DZ1084+EB1084)*Cadeirante/30*GH$4,IF(DY1084+EA1084&lt;=9,(DY1084+EA1084)*Crechee/30*GH$4)+(DZ1084+EB1084)*Cadeirante/30*GH$4+(DY1081+DY1082+DY1083+EA1081+EA1082+EA1083)*Percapita/30*GH$4)+IF(DY1084+EA1084&gt;=11,Fixo/30*GH$4+(DY1084+EA1084-10)*Crechee/30*GH$4,0),IF(C1081=2,IF(DZ1081+DZ1082+DZ1083+DZ1084+EB1081+EB1082+EB1083+EB1084=1,Cadeirante/30*GH$4,IF(DZ1081+DZ1082+DZ1083+DZ1084+EB1081+EB1082+EB1083+EB1084=2,Fixo/30*GH$4,IF(DZ1081+DZ1082+DZ1083+DZ1084+EB1081+EB1082+EB1083+EB1084&gt;2,Fixo/30*GH$4+(DZ1081+DZ1082+DZ1083+DZ1084+EB1081+EB1082+EB1083+EB1084-2)*Cadeirante/30*GH$4)))+(DY1081+DY1082+DY1083+EA1081+EA1082+EA1083)*Percapita/30*GH$4+(DY1084+EA1084)*Crechee/30*GH$4,IF(C1081=1,IF(DY1081+DY1082+DY1083+DZ1081+DZ1082+DZ1083+EA1081+EA1082+EA1083+EB1081+EB1082+EB1083&lt;=15,(DY1081+DY1082+DY1083+EA1081+EA1082+EA1083)*Percapita/30*GH$4,IF(DY1081+DY1082+DY1083+DZ1081+DZ1082+DZ1083+EA1081+EA1082+EA1083+EB1081+EB1082+EB1083&gt;=16,Fixo/30*GH$4+(DY1081+DY1082+DY1083+DZ1081+DZ1082+DZ1083+EA1081+EA1082+EA1083+EB1081+EB1082-16)*Percapita/30*GH$4))))))</f>
        <v>0</v>
      </c>
      <c r="GI1081" s="177">
        <f>IF(C1081=4,SUM(EC1081+EC1082+EC1083+EE1081+EE1082+EE1083)*Percapita/30*GI$4+(ED1081+ED1082+ED1083+EF1081+EF1082+EF1083)*Cadeirante/30*GI$4,IF(C1081=3,IF(EC1084+EE1084=10,Fixo/30*GI$4+(EC1081+EC1082+EC1083+EE1081+EE1082+EE1083)*Percapita/30*GI$4+(ED1084+EF1084)*Cadeirante/30*GI$4,IF(EC1084+EE1084&lt;=9,(EC1084+EE1084)*Crechee/30*GI$4)+(ED1084+EF1084)*Cadeirante/30*GI$4+(EC1081+EC1082+EC1083+EE1081+EE1082+EE1083)*Percapita/30*GI$4)+IF(EC1084+EE1084&gt;=11,Fixo/30*GI$4+(EC1084+EE1084-10)*Crechee/30*GI$4,0),IF(C1081=2,IF(ED1081+ED1082+ED1083+ED1084+EF1081+EF1082+EF1083+EF1084=1,Cadeirante/30*GI$4,IF(ED1081+ED1082+ED1083+ED1084+EF1081+EF1082+EF1083+EF1084=2,Fixo/30*GI$4,IF(ED1081+ED1082+ED1083+ED1084+EF1081+EF1082+EF1083+EF1084&gt;2,Fixo/30*GI$4+(ED1081+ED1082+ED1083+ED1084+EF1081+EF1082+EF1083+EF1084-2)*Cadeirante/30*GI$4)))+(EC1081+EC1082+EC1083+EE1081+EE1082+EE1083)*Percapita/30*GI$4+(EC1084+EE1084)*Crechee/30*GI$4,IF(C1081=1,IF(EC1081+EC1082+EC1083+ED1081+ED1082+ED1083+EE1081+EE1082+EE1083+EF1081+EF1082+EF1083&lt;=15,(EC1081+EC1082+EC1083+EE1081+EE1082+EE1083)*Percapita/30*GI$4,IF(EC1081+EC1082+EC1083+ED1081+ED1082+ED1083+EE1081+EE1082+EE1083+EF1081+EF1082+EF1083&gt;=16,Fixo/30*GI$4+(EC1081+EC1082+EC1083+ED1081+ED1082+ED1083+EE1081+EE1082+EE1083+EF1081+EF1082-16)*Percapita/30*GI$4))))))</f>
        <v>0</v>
      </c>
      <c r="GJ1081" s="177">
        <f>IF(C1081=4,SUM(EG1081+EG1082+EG1083+EI1081+EI1082+EI1083)*Percapita/30*GJ$4+(EH1081+EH1082+EH1083+EJ1081+EJ1082+EJ1083)*Cadeirante/30*GJ$4,IF(C1081=3,IF(EG1084+EI1084=10,Fixo/30*GJ$4+(EG1081+EG1082+EG1083+EI1081+EI1082+EI1083)*Percapita/30*GJ$4+(EH1084+EJ1084)*Cadeirante/30*GJ$4,IF(EG1084+EI1084&lt;=9,(EG1084+EI1084)*Crechee/30*GJ$4)+(EH1084+EJ1084)*Cadeirante/30*GJ$4+(EG1081+EG1082+EG1083+EI1081+EI1082+EI1083)*Percapita/30*GJ$4)+IF(EG1084+EI1084&gt;=11,Fixo/30*GJ$4+(EG1084+EI1084-10)*Crechee/30*GJ$4,0),IF(C1081=2,IF(EH1081+EH1082+EH1083+EH1084+EJ1081+EJ1082+EJ1083+EJ1084=1,Cadeirante/30*GJ$4,IF(EH1081+EH1082+EH1083+EH1084+EJ1081+EJ1082+EJ1083+EJ1084=2,Fixo/30*GJ$4,IF(EH1081+EH1082+EH1083+EH1084+EJ1081+EJ1082+EJ1083+EJ1084&gt;2,Fixo/30*GJ$4+(EH1081+EH1082+EH1083+EH1084+EJ1081+EJ1082+EJ1083+EJ1084-2)*Cadeirante/30*GJ$4)))+(EG1081+EG1082+EG1083+EI1081+EI1082+EI1083)*Percapita/30*GJ$4+(EG1084+EI1084)*Crechee/30*GJ$4,IF(C1081=1,IF(EG1081+EG1082+EG1083+EH1081+EH1082+EH1083+EI1081+EI1082+EI1083+EJ1081+EJ1082+EJ1083&lt;=15,(EG1081+EG1082+EG1083+EI1081+EI1082+EI1083)*Percapita/30*GJ$4,IF(EG1081+EG1082+EG1083+EH1081+EH1082+EH1083+EI1081+EI1082+EI1083+EJ1081+EJ1082+EJ1083&gt;=16,Fixo/30*GJ$4+(EG1081+EG1082+EG1083+EH1081+EH1082+EH1083+EI1081+EI1082+EI1083+EJ1081+EJ1082-16)*Percapita/30*GJ$4))))))</f>
        <v>0</v>
      </c>
      <c r="GK1081" s="178"/>
      <c r="GL1081" s="103">
        <f t="shared" si="1182"/>
        <v>0</v>
      </c>
      <c r="GM1081" s="124"/>
      <c r="GN1081" s="104">
        <f>SUMIF(V1081:V1084,"&lt;0")*Cadeirante/30*GN$4+SUMIF(X1081:X1084,"&lt;0")*Cadeirante/30*GN$4</f>
        <v>0</v>
      </c>
      <c r="GO1081" s="104">
        <f>SUMIF(Z1081:Z1084,"&lt;0")*Cadeirante/30*GO$4+SUMIF(AB1081:AB1084,"&lt;0")*Cadeirante/30*GO$4</f>
        <v>0</v>
      </c>
      <c r="GP1081" s="104">
        <f>SUMIF(AD1081:AD1084,"&lt;0")*Cadeirante/30*GP$4+SUMIF(AF1081:AF1084,"&lt;0")*Cadeirante/30*GP$4</f>
        <v>0</v>
      </c>
      <c r="GQ1081" s="104">
        <f>SUMIF(AH1081:AH1084,"&lt;0")*Cadeirante/30*GQ$4+SUMIF(AJ1081:AJ1084,"&lt;0")*Cadeirante/30*GQ$4</f>
        <v>0</v>
      </c>
      <c r="GR1081" s="104">
        <f>SUMIF(AL1081:AL1084,"&lt;0")*Cadeirante/30*GR$4+SUMIF(AN1081:AN1084,"&lt;0")*Cadeirante/30*GR$4</f>
        <v>0</v>
      </c>
      <c r="GS1081" s="104">
        <f>SUMIF(AP1081:AP1084,"&lt;0")*Cadeirante/30*GS$4+SUMIF(AR1081:AR1084,"&lt;0")*Cadeirante/30*GS$4</f>
        <v>0</v>
      </c>
      <c r="GT1081" s="104">
        <f>SUMIF(AT1081:AT1084,"&lt;0")*Cadeirante/30*GT$4+SUMIF(AV1081:AV1084,"&lt;0")*Cadeirante/30*GT$4</f>
        <v>0</v>
      </c>
      <c r="GU1081" s="104">
        <f>SUMIF(AX1081:AX1084,"&lt;0")*Cadeirante/30*GU$4+SUMIF(AZ1081:AZ1084,"&lt;0")*Cadeirante/30*GU$4</f>
        <v>0</v>
      </c>
      <c r="GV1081" s="104">
        <f>SUMIF(BB1081:BB1084,"&lt;0")*Cadeirante/30*GV$4+SUMIF(BD1081:BD1084,"&lt;0")*Cadeirante/30*GV$4</f>
        <v>0</v>
      </c>
      <c r="GW1081" s="104">
        <f>SUMIF(BF1081:BF1084,"&lt;0")*Cadeirante/30*GW$4+SUMIF(BH1081:BH1084,"&lt;0")*Cadeirante/30*GW$4</f>
        <v>0</v>
      </c>
      <c r="GX1081" s="104">
        <f>SUMIF(BJ1081:BJ1084,"&lt;0")*Cadeirante/30*GX$4+SUMIF(BL1081:BL1084,"&lt;0")*Cadeirante/30*GX$4</f>
        <v>0</v>
      </c>
      <c r="GY1081" s="104">
        <f>SUMIF(BN1081:BN1084,"&lt;0")*Cadeirante/30*GY$4+SUMIF(BP1081:BP1084,"&lt;0")*Cadeirante/30*GY$4</f>
        <v>0</v>
      </c>
      <c r="GZ1081" s="104">
        <f>SUMIF(BR1081:BR1084,"&lt;0")*Cadeirante/30*GZ$4+SUMIF(BT1081:BT1084,"&lt;0")*Cadeirante/30*GZ$4</f>
        <v>0</v>
      </c>
      <c r="HA1081" s="104">
        <f>SUMIF(BV1081:BV1084,"&lt;0")*Cadeirante/30*HA$4+SUMIF(BX1081:BX1084,"&lt;0")*Cadeirante/30*HA$4</f>
        <v>0</v>
      </c>
      <c r="HB1081" s="104">
        <f>SUMIF(BZ1081:BZ1084,"&lt;0")*Cadeirante/30*HB$4+SUMIF(CB1081:CB1084,"&lt;0")*Cadeirante/30*HB$4</f>
        <v>0</v>
      </c>
      <c r="HC1081" s="104">
        <f>SUMIF(CD1081:CD1084,"&lt;0")*Cadeirante/30*HC$4+SUMIF(CF1081:CF1084,"&lt;0")*Cadeirante/30*HC$4</f>
        <v>0</v>
      </c>
      <c r="HD1081" s="104">
        <f>SUMIF(CH1081:CH1084,"&lt;0")*Cadeirante/30*HD$4+SUMIF(CJ1081:CJ1084,"&lt;0")*Cadeirante/30*HD$4</f>
        <v>0</v>
      </c>
      <c r="HE1081" s="104">
        <f>SUMIF(CL1081:CL1084,"&lt;0")*Cadeirante/30*HE$4+SUMIF(CN1081:CN1084,"&lt;0")*Cadeirante/30*HE$4</f>
        <v>0</v>
      </c>
      <c r="HF1081" s="104">
        <f>SUMIF(CP1081:CP1084,"&lt;0")*Cadeirante/30*HF$4+SUMIF(CR1081:CR1084,"&lt;0")*Cadeirante/30*HF$4</f>
        <v>0</v>
      </c>
      <c r="HG1081" s="104">
        <f>SUMIF(CT1081:CT1084,"&lt;0")*Cadeirante/30*HG$4+SUMIF(CV1081:CV1084,"&lt;0")*Cadeirante/30*HG$4</f>
        <v>0</v>
      </c>
      <c r="HH1081" s="104">
        <f>SUMIF(CX1081:CX1084,"&lt;0")*Cadeirante/30*HH$4+SUMIF(CZ1081:CZ1084,"&lt;0")*Cadeirante/30*HH$4</f>
        <v>0</v>
      </c>
      <c r="HI1081" s="104">
        <f>SUMIF(DB1081:DB1084,"&lt;0")*Cadeirante/30*HI$4+SUMIF(DD1081:DD1084,"&lt;0")*Cadeirante/30*HI$4</f>
        <v>0</v>
      </c>
      <c r="HJ1081" s="104">
        <f>SUMIF(DF1081:DF1084,"&lt;0")*Cadeirante/30*HJ$4+SUMIF(DH1081:DH1084,"&lt;0")*Cadeirante/30*HJ$4</f>
        <v>0</v>
      </c>
      <c r="HK1081" s="104">
        <f>SUMIF(DJ1081:DJ1084,"&lt;0")*Cadeirante/30*HK$4+SUMIF(DL1081:DL1084,"&lt;0")*Cadeirante/30*HK$4</f>
        <v>0</v>
      </c>
      <c r="HL1081" s="104">
        <f>SUMIF(DN1081:DN1084,"&lt;0")*Cadeirante/30*HL$4+SUMIF(DP1081:DP1084,"&lt;0")*Cadeirante/30*HL$4</f>
        <v>0</v>
      </c>
      <c r="HM1081" s="104">
        <f>SUMIF(DR1081:DR1084,"&lt;0")*Cadeirante/30*HM$4+SUMIF(DT1081:DT1084,"&lt;0")*Cadeirante/30*HM$4</f>
        <v>0</v>
      </c>
      <c r="HN1081" s="104">
        <f>SUMIF(DV1081:DV1084,"&lt;0")*Cadeirante/30*HN$4+SUMIF(DX1081:DX1084,"&lt;0")*Cadeirante/30*HN$4</f>
        <v>0</v>
      </c>
      <c r="HO1081" s="104">
        <f>SUMIF(DZ1081:DZ1084,"&lt;0")*Cadeirante/30*HO$4+SUMIF(EB1081:EB1084,"&lt;0")*Cadeirante/30*HO$4</f>
        <v>0</v>
      </c>
      <c r="HP1081" s="104">
        <f>SUMIF(ED1081:ED1084,"&lt;0")*Cadeirante/30*HP$4+SUMIF(EF1081:EF1084,"&lt;0")*Cadeirante/30*HP$4</f>
        <v>0</v>
      </c>
      <c r="HQ1081" s="64"/>
      <c r="HR1081" s="64"/>
      <c r="HS1081" s="64"/>
      <c r="HT1081" s="64"/>
      <c r="HU1081" s="64"/>
      <c r="HV1081" s="64"/>
      <c r="HW1081" s="176">
        <v>17629.309999999998</v>
      </c>
      <c r="HX1081" s="64"/>
      <c r="HY1081" s="280">
        <f>IF(ISTEXT(EM1081), VALUE(EM1081), EM1081)</f>
        <v>0</v>
      </c>
      <c r="HZ1081" s="280">
        <f>IF(ISTEXT(EN1081), VALUE(EN1081), EN1081)</f>
        <v>0</v>
      </c>
      <c r="IA1081" s="280">
        <f>IF(ISTEXT(EO1081), VALUE(EO1081), EO1081)</f>
        <v>0</v>
      </c>
      <c r="IB1081" s="64" t="b">
        <f>HW1081=FE1081</f>
        <v>0</v>
      </c>
      <c r="IC1081" s="64"/>
    </row>
    <row r="1082" spans="1:237" s="106" customFormat="1" ht="22.5" customHeight="1" x14ac:dyDescent="0.25">
      <c r="A1082" s="368" t="s">
        <v>4145</v>
      </c>
      <c r="B1082" s="369" t="s">
        <v>4146</v>
      </c>
      <c r="C1082" s="370" t="s">
        <v>3229</v>
      </c>
      <c r="D1082" s="371" t="s">
        <v>4109</v>
      </c>
      <c r="E1082" s="371" t="s">
        <v>4147</v>
      </c>
      <c r="F1082" s="372" t="s">
        <v>3222</v>
      </c>
      <c r="G1082" s="372" t="s">
        <v>3223</v>
      </c>
      <c r="H1082" s="373" t="s">
        <v>265</v>
      </c>
      <c r="I1082" s="374" t="s">
        <v>4148</v>
      </c>
      <c r="J1082" s="421" t="s">
        <v>3227</v>
      </c>
      <c r="K1082" s="421" t="s">
        <v>3230</v>
      </c>
      <c r="L1082" s="329">
        <f>CONTINUA!BV1082</f>
        <v>12</v>
      </c>
      <c r="M1082" s="329">
        <f>CONTINUA!BW1082</f>
        <v>0</v>
      </c>
      <c r="N1082" s="657"/>
      <c r="O1082" s="658" t="s">
        <v>4258</v>
      </c>
      <c r="P1082" s="659" t="s">
        <v>4259</v>
      </c>
      <c r="Q1082" s="400">
        <v>35</v>
      </c>
      <c r="R1082" s="401"/>
      <c r="S1082" s="400">
        <v>4</v>
      </c>
      <c r="T1082" s="401"/>
      <c r="U1082" s="400"/>
      <c r="V1082" s="401"/>
      <c r="W1082" s="400"/>
      <c r="X1082" s="401"/>
      <c r="Y1082" s="400"/>
      <c r="Z1082" s="401"/>
      <c r="AA1082" s="400"/>
      <c r="AB1082" s="401"/>
      <c r="AC1082" s="400"/>
      <c r="AD1082" s="401"/>
      <c r="AE1082" s="400"/>
      <c r="AF1082" s="401"/>
      <c r="AG1082" s="400"/>
      <c r="AH1082" s="401"/>
      <c r="AI1082" s="400"/>
      <c r="AJ1082" s="401"/>
      <c r="AK1082" s="400"/>
      <c r="AL1082" s="401"/>
      <c r="AM1082" s="400"/>
      <c r="AN1082" s="401"/>
      <c r="AO1082" s="400"/>
      <c r="AP1082" s="401"/>
      <c r="AQ1082" s="400"/>
      <c r="AR1082" s="401"/>
      <c r="AS1082" s="400"/>
      <c r="AT1082" s="401"/>
      <c r="AU1082" s="400"/>
      <c r="AV1082" s="401"/>
      <c r="AW1082" s="400">
        <v>1</v>
      </c>
      <c r="AX1082" s="401"/>
      <c r="AY1082" s="400"/>
      <c r="AZ1082" s="401"/>
      <c r="BA1082" s="400">
        <v>1</v>
      </c>
      <c r="BB1082" s="401"/>
      <c r="BC1082" s="400"/>
      <c r="BD1082" s="401"/>
      <c r="BE1082" s="400"/>
      <c r="BF1082" s="401"/>
      <c r="BG1082" s="400"/>
      <c r="BH1082" s="401"/>
      <c r="BI1082" s="400"/>
      <c r="BJ1082" s="401"/>
      <c r="BK1082" s="400"/>
      <c r="BL1082" s="401"/>
      <c r="BM1082" s="400"/>
      <c r="BN1082" s="401"/>
      <c r="BO1082" s="400"/>
      <c r="BP1082" s="401"/>
      <c r="BQ1082" s="400"/>
      <c r="BR1082" s="401"/>
      <c r="BS1082" s="400"/>
      <c r="BT1082" s="401"/>
      <c r="BU1082" s="400"/>
      <c r="BV1082" s="401"/>
      <c r="BW1082" s="400"/>
      <c r="BX1082" s="401"/>
      <c r="BY1082" s="400"/>
      <c r="BZ1082" s="401"/>
      <c r="CA1082" s="400">
        <v>1</v>
      </c>
      <c r="CB1082" s="401"/>
      <c r="CC1082" s="400"/>
      <c r="CD1082" s="401"/>
      <c r="CE1082" s="400"/>
      <c r="CF1082" s="401"/>
      <c r="CG1082" s="400"/>
      <c r="CH1082" s="401"/>
      <c r="CI1082" s="400"/>
      <c r="CJ1082" s="401"/>
      <c r="CK1082" s="400"/>
      <c r="CL1082" s="401"/>
      <c r="CM1082" s="400"/>
      <c r="CN1082" s="401"/>
      <c r="CO1082" s="400"/>
      <c r="CP1082" s="401"/>
      <c r="CQ1082" s="400"/>
      <c r="CR1082" s="401"/>
      <c r="CS1082" s="400"/>
      <c r="CT1082" s="401"/>
      <c r="CU1082" s="400"/>
      <c r="CV1082" s="401"/>
      <c r="CW1082" s="400"/>
      <c r="CX1082" s="401"/>
      <c r="CY1082" s="400"/>
      <c r="CZ1082" s="401"/>
      <c r="DA1082" s="400"/>
      <c r="DB1082" s="401"/>
      <c r="DC1082" s="400"/>
      <c r="DD1082" s="401"/>
      <c r="DE1082" s="400"/>
      <c r="DF1082" s="401"/>
      <c r="DG1082" s="400"/>
      <c r="DH1082" s="401"/>
      <c r="DI1082" s="400"/>
      <c r="DJ1082" s="401"/>
      <c r="DK1082" s="400"/>
      <c r="DL1082" s="401"/>
      <c r="DM1082" s="400"/>
      <c r="DN1082" s="401"/>
      <c r="DO1082" s="400"/>
      <c r="DP1082" s="401"/>
      <c r="DQ1082" s="400"/>
      <c r="DR1082" s="401"/>
      <c r="DS1082" s="400"/>
      <c r="DT1082" s="401"/>
      <c r="DU1082" s="400"/>
      <c r="DV1082" s="401"/>
      <c r="DW1082" s="400"/>
      <c r="DX1082" s="401"/>
      <c r="DY1082" s="400"/>
      <c r="DZ1082" s="401"/>
      <c r="EA1082" s="400"/>
      <c r="EB1082" s="401"/>
      <c r="EC1082" s="400"/>
      <c r="ED1082" s="401"/>
      <c r="EE1082" s="400"/>
      <c r="EF1082" s="401"/>
      <c r="EG1082" s="400"/>
      <c r="EH1082" s="401"/>
      <c r="EI1082" s="400"/>
      <c r="EJ1082" s="447"/>
      <c r="EK1082" s="511"/>
      <c r="EL1082" s="514"/>
      <c r="EM1082" s="448"/>
      <c r="EN1082" s="344"/>
      <c r="EO1082" s="345"/>
      <c r="EP1082" s="171">
        <f t="shared" si="1175"/>
        <v>35</v>
      </c>
      <c r="EQ1082" s="171">
        <f t="shared" si="1176"/>
        <v>2</v>
      </c>
      <c r="ER1082" s="171">
        <f t="shared" si="1177"/>
        <v>5</v>
      </c>
      <c r="ES1082" s="171">
        <f t="shared" si="1178"/>
        <v>0</v>
      </c>
      <c r="ET1082" s="171">
        <f t="shared" si="1179"/>
        <v>0</v>
      </c>
      <c r="EU1082" s="171">
        <f t="shared" si="1180"/>
        <v>0</v>
      </c>
      <c r="EV1082" s="172">
        <f t="shared" si="1181"/>
        <v>42</v>
      </c>
      <c r="EW1082" s="173"/>
      <c r="EX1082" s="248">
        <f t="shared" si="1228"/>
        <v>0</v>
      </c>
      <c r="EY1082" s="174">
        <f>(L1082*regular)+(M1082*Cadeirantee)</f>
        <v>115.68</v>
      </c>
      <c r="EZ1082" s="249">
        <f>SUMIF(FG1082:GJ1082,"&gt;0")</f>
        <v>0</v>
      </c>
      <c r="FA1082" s="249">
        <f>SUMIF(FG1082:GJ1082,"&lt;0")+SUMIF(GN1082:HP1082,"&lt;0")</f>
        <v>0</v>
      </c>
      <c r="FB1082" s="174">
        <v>0</v>
      </c>
      <c r="FC1082" s="126">
        <f>N1082*km*'VALORES TABELA'!$B$13</f>
        <v>0</v>
      </c>
      <c r="FD1082" s="250">
        <f t="shared" ref="FD1082:FD1085" si="1229">GL1082</f>
        <v>0</v>
      </c>
      <c r="FE1082" s="105"/>
      <c r="FF1082" s="119"/>
      <c r="FG1082" s="119"/>
      <c r="FH1082" s="119"/>
      <c r="FI1082" s="119"/>
      <c r="FJ1082" s="119"/>
      <c r="FK1082" s="119"/>
      <c r="FL1082" s="119"/>
      <c r="FM1082" s="119"/>
      <c r="FN1082" s="119"/>
      <c r="FO1082" s="119"/>
      <c r="FP1082" s="119"/>
      <c r="FQ1082" s="119"/>
      <c r="FR1082" s="119"/>
      <c r="FS1082" s="119"/>
      <c r="FT1082" s="119"/>
      <c r="FU1082" s="119"/>
      <c r="FV1082" s="119"/>
      <c r="FW1082" s="119"/>
      <c r="FX1082" s="119"/>
      <c r="FY1082" s="119"/>
      <c r="FZ1082" s="119"/>
      <c r="GA1082" s="119"/>
      <c r="GB1082" s="119"/>
      <c r="GC1082" s="119"/>
      <c r="GD1082" s="119"/>
      <c r="GE1082" s="119"/>
      <c r="GF1082" s="119"/>
      <c r="GG1082" s="119"/>
      <c r="GH1082" s="119"/>
      <c r="GI1082" s="119"/>
      <c r="GJ1082" s="119"/>
      <c r="GK1082" s="251"/>
      <c r="GL1082" s="103">
        <f t="shared" si="1182"/>
        <v>0</v>
      </c>
      <c r="GM1082" s="124"/>
      <c r="GN1082" s="104"/>
      <c r="GO1082" s="104"/>
      <c r="GP1082" s="104"/>
      <c r="GQ1082" s="104"/>
      <c r="GR1082" s="104"/>
      <c r="GS1082" s="104"/>
      <c r="GT1082" s="104"/>
      <c r="GU1082" s="104"/>
      <c r="GV1082" s="104"/>
      <c r="GW1082" s="104"/>
      <c r="GX1082" s="104"/>
      <c r="GY1082" s="104"/>
      <c r="GZ1082" s="104"/>
      <c r="HA1082" s="104"/>
      <c r="HB1082" s="104"/>
      <c r="HC1082" s="104"/>
      <c r="HD1082" s="104"/>
      <c r="HE1082" s="104"/>
      <c r="HF1082" s="104"/>
      <c r="HG1082" s="104"/>
      <c r="HH1082" s="104"/>
      <c r="HI1082" s="104"/>
      <c r="HJ1082" s="104"/>
      <c r="HK1082" s="104"/>
      <c r="HL1082" s="104"/>
      <c r="HM1082" s="104"/>
      <c r="HN1082" s="104"/>
      <c r="HO1082" s="104"/>
      <c r="HP1082" s="104"/>
      <c r="HQ1082" s="64"/>
      <c r="HR1082" s="64"/>
      <c r="HS1082" s="64"/>
      <c r="HT1082" s="64"/>
      <c r="HU1082" s="64"/>
      <c r="HV1082" s="64"/>
      <c r="HW1082" s="105"/>
      <c r="HX1082" s="64"/>
      <c r="HY1082" s="280">
        <f t="shared" ref="HY1082:HY1085" si="1230">IF(ISTEXT(EM1082), VALUE(EM1082), EM1082)</f>
        <v>0</v>
      </c>
      <c r="HZ1082" s="280">
        <f t="shared" ref="HZ1082:HZ1085" si="1231">IF(ISTEXT(EN1082), VALUE(EN1082), EN1082)</f>
        <v>0</v>
      </c>
      <c r="IA1082" s="280">
        <f t="shared" ref="IA1082:IA1085" si="1232">IF(ISTEXT(EO1082), VALUE(EO1082), EO1082)</f>
        <v>0</v>
      </c>
      <c r="IB1082" s="64"/>
      <c r="IC1082" s="64"/>
    </row>
    <row r="1083" spans="1:237" s="106" customFormat="1" ht="22.5" customHeight="1" x14ac:dyDescent="0.25">
      <c r="A1083" s="368" t="s">
        <v>4145</v>
      </c>
      <c r="B1083" s="369" t="s">
        <v>4146</v>
      </c>
      <c r="C1083" s="375" t="s">
        <v>3229</v>
      </c>
      <c r="D1083" s="371" t="s">
        <v>4109</v>
      </c>
      <c r="E1083" s="371" t="s">
        <v>4147</v>
      </c>
      <c r="F1083" s="376" t="s">
        <v>3222</v>
      </c>
      <c r="G1083" s="376" t="s">
        <v>3223</v>
      </c>
      <c r="H1083" s="373" t="s">
        <v>265</v>
      </c>
      <c r="I1083" s="374" t="s">
        <v>4148</v>
      </c>
      <c r="J1083" s="421" t="s">
        <v>3227</v>
      </c>
      <c r="K1083" s="422" t="s">
        <v>3231</v>
      </c>
      <c r="L1083" s="329">
        <f>CONTINUA!BV1083</f>
        <v>0</v>
      </c>
      <c r="M1083" s="329">
        <f>CONTINUA!BW1083</f>
        <v>0</v>
      </c>
      <c r="N1083" s="657"/>
      <c r="O1083" s="658" t="s">
        <v>4258</v>
      </c>
      <c r="P1083" s="659" t="s">
        <v>4259</v>
      </c>
      <c r="Q1083" s="400"/>
      <c r="R1083" s="401"/>
      <c r="S1083" s="400"/>
      <c r="T1083" s="401"/>
      <c r="U1083" s="400"/>
      <c r="V1083" s="401"/>
      <c r="W1083" s="400"/>
      <c r="X1083" s="401"/>
      <c r="Y1083" s="400"/>
      <c r="Z1083" s="401"/>
      <c r="AA1083" s="400"/>
      <c r="AB1083" s="401"/>
      <c r="AC1083" s="400"/>
      <c r="AD1083" s="401"/>
      <c r="AE1083" s="400"/>
      <c r="AF1083" s="401"/>
      <c r="AG1083" s="400"/>
      <c r="AH1083" s="401"/>
      <c r="AI1083" s="400"/>
      <c r="AJ1083" s="401"/>
      <c r="AK1083" s="400"/>
      <c r="AL1083" s="401"/>
      <c r="AM1083" s="400"/>
      <c r="AN1083" s="401"/>
      <c r="AO1083" s="400"/>
      <c r="AP1083" s="401"/>
      <c r="AQ1083" s="400"/>
      <c r="AR1083" s="401"/>
      <c r="AS1083" s="400"/>
      <c r="AT1083" s="401"/>
      <c r="AU1083" s="400"/>
      <c r="AV1083" s="401"/>
      <c r="AW1083" s="400"/>
      <c r="AX1083" s="401"/>
      <c r="AY1083" s="400"/>
      <c r="AZ1083" s="401"/>
      <c r="BA1083" s="400"/>
      <c r="BB1083" s="401"/>
      <c r="BC1083" s="400"/>
      <c r="BD1083" s="401"/>
      <c r="BE1083" s="400"/>
      <c r="BF1083" s="401"/>
      <c r="BG1083" s="400"/>
      <c r="BH1083" s="401"/>
      <c r="BI1083" s="400"/>
      <c r="BJ1083" s="401"/>
      <c r="BK1083" s="400"/>
      <c r="BL1083" s="401"/>
      <c r="BM1083" s="400"/>
      <c r="BN1083" s="401"/>
      <c r="BO1083" s="400"/>
      <c r="BP1083" s="401"/>
      <c r="BQ1083" s="400"/>
      <c r="BR1083" s="401"/>
      <c r="BS1083" s="400"/>
      <c r="BT1083" s="401"/>
      <c r="BU1083" s="400"/>
      <c r="BV1083" s="401"/>
      <c r="BW1083" s="400"/>
      <c r="BX1083" s="401"/>
      <c r="BY1083" s="400"/>
      <c r="BZ1083" s="401"/>
      <c r="CA1083" s="400"/>
      <c r="CB1083" s="401"/>
      <c r="CC1083" s="400"/>
      <c r="CD1083" s="401"/>
      <c r="CE1083" s="400"/>
      <c r="CF1083" s="401"/>
      <c r="CG1083" s="400"/>
      <c r="CH1083" s="401"/>
      <c r="CI1083" s="400"/>
      <c r="CJ1083" s="401"/>
      <c r="CK1083" s="400"/>
      <c r="CL1083" s="401"/>
      <c r="CM1083" s="400"/>
      <c r="CN1083" s="401"/>
      <c r="CO1083" s="400"/>
      <c r="CP1083" s="401"/>
      <c r="CQ1083" s="400"/>
      <c r="CR1083" s="401"/>
      <c r="CS1083" s="400"/>
      <c r="CT1083" s="401"/>
      <c r="CU1083" s="400"/>
      <c r="CV1083" s="401"/>
      <c r="CW1083" s="400"/>
      <c r="CX1083" s="401"/>
      <c r="CY1083" s="400"/>
      <c r="CZ1083" s="401"/>
      <c r="DA1083" s="400"/>
      <c r="DB1083" s="401"/>
      <c r="DC1083" s="400"/>
      <c r="DD1083" s="401"/>
      <c r="DE1083" s="400"/>
      <c r="DF1083" s="401"/>
      <c r="DG1083" s="400"/>
      <c r="DH1083" s="401"/>
      <c r="DI1083" s="400"/>
      <c r="DJ1083" s="401"/>
      <c r="DK1083" s="400"/>
      <c r="DL1083" s="401"/>
      <c r="DM1083" s="400"/>
      <c r="DN1083" s="401"/>
      <c r="DO1083" s="400"/>
      <c r="DP1083" s="401"/>
      <c r="DQ1083" s="400"/>
      <c r="DR1083" s="401"/>
      <c r="DS1083" s="400"/>
      <c r="DT1083" s="401"/>
      <c r="DU1083" s="400"/>
      <c r="DV1083" s="401"/>
      <c r="DW1083" s="400"/>
      <c r="DX1083" s="401"/>
      <c r="DY1083" s="400"/>
      <c r="DZ1083" s="401"/>
      <c r="EA1083" s="400"/>
      <c r="EB1083" s="401"/>
      <c r="EC1083" s="400"/>
      <c r="ED1083" s="401"/>
      <c r="EE1083" s="400"/>
      <c r="EF1083" s="401"/>
      <c r="EG1083" s="400"/>
      <c r="EH1083" s="401"/>
      <c r="EI1083" s="400"/>
      <c r="EJ1083" s="447"/>
      <c r="EK1083" s="511"/>
      <c r="EL1083" s="514"/>
      <c r="EM1083" s="448"/>
      <c r="EN1083" s="344"/>
      <c r="EO1083" s="345"/>
      <c r="EP1083" s="171">
        <f t="shared" si="1175"/>
        <v>0</v>
      </c>
      <c r="EQ1083" s="171">
        <f t="shared" si="1176"/>
        <v>0</v>
      </c>
      <c r="ER1083" s="171">
        <f t="shared" si="1177"/>
        <v>0</v>
      </c>
      <c r="ES1083" s="171">
        <f t="shared" si="1178"/>
        <v>0</v>
      </c>
      <c r="ET1083" s="171">
        <f t="shared" si="1179"/>
        <v>0</v>
      </c>
      <c r="EU1083" s="171">
        <f t="shared" si="1180"/>
        <v>0</v>
      </c>
      <c r="EV1083" s="172">
        <f t="shared" si="1181"/>
        <v>0</v>
      </c>
      <c r="EW1083" s="125"/>
      <c r="EX1083" s="248">
        <f t="shared" si="1228"/>
        <v>0</v>
      </c>
      <c r="EY1083" s="174">
        <f>(L1083*regular)+(M1083*Cadeirantee)</f>
        <v>0</v>
      </c>
      <c r="EZ1083" s="249">
        <f>SUMIF(FG1083:GJ1083,"&gt;0")</f>
        <v>0</v>
      </c>
      <c r="FA1083" s="249">
        <f>SUMIF(FG1083:GJ1083,"&lt;0")+SUMIF(GN1083:HP1083,"&lt;0")</f>
        <v>0</v>
      </c>
      <c r="FB1083" s="174">
        <v>0</v>
      </c>
      <c r="FC1083" s="126">
        <f>N1083*km*'VALORES TABELA'!$B$13</f>
        <v>0</v>
      </c>
      <c r="FD1083" s="250">
        <f t="shared" si="1229"/>
        <v>0</v>
      </c>
      <c r="FE1083" s="105"/>
      <c r="FF1083" s="108"/>
      <c r="FG1083" s="108"/>
      <c r="FH1083" s="108"/>
      <c r="FI1083" s="108"/>
      <c r="FJ1083" s="108"/>
      <c r="FK1083" s="108"/>
      <c r="FL1083" s="108"/>
      <c r="FM1083" s="108"/>
      <c r="FN1083" s="108"/>
      <c r="FO1083" s="108"/>
      <c r="FP1083" s="108"/>
      <c r="FQ1083" s="108"/>
      <c r="FR1083" s="108"/>
      <c r="FS1083" s="108"/>
      <c r="FT1083" s="108"/>
      <c r="FU1083" s="108"/>
      <c r="FV1083" s="108"/>
      <c r="FW1083" s="108"/>
      <c r="FX1083" s="108"/>
      <c r="FY1083" s="108"/>
      <c r="FZ1083" s="108"/>
      <c r="GA1083" s="108"/>
      <c r="GB1083" s="108"/>
      <c r="GC1083" s="108"/>
      <c r="GD1083" s="108"/>
      <c r="GE1083" s="108"/>
      <c r="GF1083" s="108"/>
      <c r="GG1083" s="108"/>
      <c r="GH1083" s="108"/>
      <c r="GI1083" s="108"/>
      <c r="GJ1083" s="108"/>
      <c r="GK1083" s="251"/>
      <c r="GL1083" s="103">
        <f t="shared" si="1182"/>
        <v>0</v>
      </c>
      <c r="GM1083" s="124"/>
      <c r="GN1083" s="104"/>
      <c r="GO1083" s="104"/>
      <c r="GP1083" s="104"/>
      <c r="GQ1083" s="104"/>
      <c r="GR1083" s="104"/>
      <c r="GS1083" s="104"/>
      <c r="GT1083" s="104"/>
      <c r="GU1083" s="104"/>
      <c r="GV1083" s="104"/>
      <c r="GW1083" s="104"/>
      <c r="GX1083" s="104"/>
      <c r="GY1083" s="104"/>
      <c r="GZ1083" s="104"/>
      <c r="HA1083" s="104"/>
      <c r="HB1083" s="104"/>
      <c r="HC1083" s="104"/>
      <c r="HD1083" s="104"/>
      <c r="HE1083" s="104"/>
      <c r="HF1083" s="104"/>
      <c r="HG1083" s="104"/>
      <c r="HH1083" s="104"/>
      <c r="HI1083" s="104"/>
      <c r="HJ1083" s="104"/>
      <c r="HK1083" s="104"/>
      <c r="HL1083" s="104"/>
      <c r="HM1083" s="104"/>
      <c r="HN1083" s="104"/>
      <c r="HO1083" s="104"/>
      <c r="HP1083" s="104"/>
      <c r="HQ1083" s="64"/>
      <c r="HR1083" s="64"/>
      <c r="HS1083" s="64"/>
      <c r="HT1083" s="64"/>
      <c r="HU1083" s="64"/>
      <c r="HV1083" s="64"/>
      <c r="HW1083" s="105"/>
      <c r="HX1083" s="64"/>
      <c r="HY1083" s="280">
        <f t="shared" si="1230"/>
        <v>0</v>
      </c>
      <c r="HZ1083" s="280">
        <f t="shared" si="1231"/>
        <v>0</v>
      </c>
      <c r="IA1083" s="280">
        <f t="shared" si="1232"/>
        <v>0</v>
      </c>
      <c r="IB1083" s="64"/>
      <c r="IC1083" s="64"/>
    </row>
    <row r="1084" spans="1:237" s="106" customFormat="1" ht="22.5" customHeight="1" x14ac:dyDescent="0.25">
      <c r="A1084" s="368" t="s">
        <v>4145</v>
      </c>
      <c r="B1084" s="369" t="s">
        <v>4146</v>
      </c>
      <c r="C1084" s="375" t="s">
        <v>3229</v>
      </c>
      <c r="D1084" s="371" t="s">
        <v>4109</v>
      </c>
      <c r="E1084" s="371" t="s">
        <v>4147</v>
      </c>
      <c r="F1084" s="376" t="s">
        <v>3222</v>
      </c>
      <c r="G1084" s="376" t="s">
        <v>3223</v>
      </c>
      <c r="H1084" s="373" t="s">
        <v>265</v>
      </c>
      <c r="I1084" s="374" t="s">
        <v>4148</v>
      </c>
      <c r="J1084" s="421" t="s">
        <v>3227</v>
      </c>
      <c r="K1084" s="423" t="s">
        <v>3232</v>
      </c>
      <c r="L1084" s="329">
        <f>CONTINUA!BV1084</f>
        <v>0</v>
      </c>
      <c r="M1084" s="329">
        <f>CONTINUA!BW1084</f>
        <v>0</v>
      </c>
      <c r="N1084" s="657"/>
      <c r="O1084" s="658" t="s">
        <v>4258</v>
      </c>
      <c r="P1084" s="659" t="s">
        <v>4259</v>
      </c>
      <c r="Q1084" s="400"/>
      <c r="R1084" s="401"/>
      <c r="S1084" s="400"/>
      <c r="T1084" s="401"/>
      <c r="U1084" s="400"/>
      <c r="V1084" s="401"/>
      <c r="W1084" s="400"/>
      <c r="X1084" s="401"/>
      <c r="Y1084" s="400"/>
      <c r="Z1084" s="401"/>
      <c r="AA1084" s="400"/>
      <c r="AB1084" s="401"/>
      <c r="AC1084" s="400"/>
      <c r="AD1084" s="401"/>
      <c r="AE1084" s="400"/>
      <c r="AF1084" s="401"/>
      <c r="AG1084" s="400"/>
      <c r="AH1084" s="401"/>
      <c r="AI1084" s="400"/>
      <c r="AJ1084" s="401"/>
      <c r="AK1084" s="400"/>
      <c r="AL1084" s="401"/>
      <c r="AM1084" s="400"/>
      <c r="AN1084" s="401"/>
      <c r="AO1084" s="400"/>
      <c r="AP1084" s="401"/>
      <c r="AQ1084" s="400"/>
      <c r="AR1084" s="401"/>
      <c r="AS1084" s="400"/>
      <c r="AT1084" s="401"/>
      <c r="AU1084" s="400"/>
      <c r="AV1084" s="401"/>
      <c r="AW1084" s="400"/>
      <c r="AX1084" s="401"/>
      <c r="AY1084" s="400"/>
      <c r="AZ1084" s="401"/>
      <c r="BA1084" s="400"/>
      <c r="BB1084" s="401"/>
      <c r="BC1084" s="400"/>
      <c r="BD1084" s="401"/>
      <c r="BE1084" s="400"/>
      <c r="BF1084" s="401"/>
      <c r="BG1084" s="400"/>
      <c r="BH1084" s="401"/>
      <c r="BI1084" s="400"/>
      <c r="BJ1084" s="401"/>
      <c r="BK1084" s="400"/>
      <c r="BL1084" s="401"/>
      <c r="BM1084" s="400"/>
      <c r="BN1084" s="401"/>
      <c r="BO1084" s="400"/>
      <c r="BP1084" s="401"/>
      <c r="BQ1084" s="400"/>
      <c r="BR1084" s="401"/>
      <c r="BS1084" s="400"/>
      <c r="BT1084" s="401"/>
      <c r="BU1084" s="400"/>
      <c r="BV1084" s="401"/>
      <c r="BW1084" s="400"/>
      <c r="BX1084" s="401"/>
      <c r="BY1084" s="400"/>
      <c r="BZ1084" s="401"/>
      <c r="CA1084" s="400"/>
      <c r="CB1084" s="401"/>
      <c r="CC1084" s="400"/>
      <c r="CD1084" s="401"/>
      <c r="CE1084" s="400"/>
      <c r="CF1084" s="401"/>
      <c r="CG1084" s="400"/>
      <c r="CH1084" s="401"/>
      <c r="CI1084" s="400"/>
      <c r="CJ1084" s="401"/>
      <c r="CK1084" s="400"/>
      <c r="CL1084" s="401"/>
      <c r="CM1084" s="400"/>
      <c r="CN1084" s="401"/>
      <c r="CO1084" s="400"/>
      <c r="CP1084" s="401"/>
      <c r="CQ1084" s="400"/>
      <c r="CR1084" s="401"/>
      <c r="CS1084" s="400"/>
      <c r="CT1084" s="401"/>
      <c r="CU1084" s="400"/>
      <c r="CV1084" s="401"/>
      <c r="CW1084" s="400"/>
      <c r="CX1084" s="401"/>
      <c r="CY1084" s="400"/>
      <c r="CZ1084" s="401"/>
      <c r="DA1084" s="400"/>
      <c r="DB1084" s="401"/>
      <c r="DC1084" s="400"/>
      <c r="DD1084" s="401"/>
      <c r="DE1084" s="400"/>
      <c r="DF1084" s="401"/>
      <c r="DG1084" s="400"/>
      <c r="DH1084" s="401"/>
      <c r="DI1084" s="400"/>
      <c r="DJ1084" s="401"/>
      <c r="DK1084" s="400"/>
      <c r="DL1084" s="401"/>
      <c r="DM1084" s="400"/>
      <c r="DN1084" s="401"/>
      <c r="DO1084" s="400"/>
      <c r="DP1084" s="401"/>
      <c r="DQ1084" s="400"/>
      <c r="DR1084" s="401"/>
      <c r="DS1084" s="400"/>
      <c r="DT1084" s="401"/>
      <c r="DU1084" s="400"/>
      <c r="DV1084" s="401"/>
      <c r="DW1084" s="400"/>
      <c r="DX1084" s="401"/>
      <c r="DY1084" s="400"/>
      <c r="DZ1084" s="401"/>
      <c r="EA1084" s="400"/>
      <c r="EB1084" s="401"/>
      <c r="EC1084" s="400"/>
      <c r="ED1084" s="401"/>
      <c r="EE1084" s="400"/>
      <c r="EF1084" s="401"/>
      <c r="EG1084" s="400"/>
      <c r="EH1084" s="401"/>
      <c r="EI1084" s="400"/>
      <c r="EJ1084" s="447"/>
      <c r="EK1084" s="511"/>
      <c r="EL1084" s="514"/>
      <c r="EM1084" s="448"/>
      <c r="EN1084" s="344"/>
      <c r="EO1084" s="345"/>
      <c r="EP1084" s="171">
        <f t="shared" si="1175"/>
        <v>0</v>
      </c>
      <c r="EQ1084" s="171">
        <f t="shared" si="1176"/>
        <v>0</v>
      </c>
      <c r="ER1084" s="171">
        <f t="shared" si="1177"/>
        <v>0</v>
      </c>
      <c r="ES1084" s="171">
        <f t="shared" si="1178"/>
        <v>0</v>
      </c>
      <c r="ET1084" s="171">
        <f t="shared" si="1179"/>
        <v>0</v>
      </c>
      <c r="EU1084" s="171">
        <f t="shared" si="1180"/>
        <v>0</v>
      </c>
      <c r="EV1084" s="172">
        <f t="shared" si="1181"/>
        <v>0</v>
      </c>
      <c r="EW1084" s="127"/>
      <c r="EX1084" s="248">
        <f t="shared" si="1228"/>
        <v>0</v>
      </c>
      <c r="EY1084" s="174">
        <f>(L1084*regular)+(M1084*Cadeirantee)</f>
        <v>0</v>
      </c>
      <c r="EZ1084" s="249">
        <f>SUMIF(FG1084:GJ1084,"&gt;0")</f>
        <v>0</v>
      </c>
      <c r="FA1084" s="249">
        <f>SUMIF(FG1084:GJ1084,"&lt;0")+SUMIF(GN1084:HP1084,"&lt;0")</f>
        <v>0</v>
      </c>
      <c r="FB1084" s="174">
        <v>0</v>
      </c>
      <c r="FC1084" s="126">
        <f>N1084*km*'VALORES TABELA'!$B$13</f>
        <v>0</v>
      </c>
      <c r="FD1084" s="250">
        <f t="shared" si="1229"/>
        <v>0</v>
      </c>
      <c r="FE1084" s="105"/>
      <c r="FF1084" s="118"/>
      <c r="FG1084" s="118"/>
      <c r="FH1084" s="118"/>
      <c r="FI1084" s="118"/>
      <c r="FJ1084" s="118"/>
      <c r="FK1084" s="118"/>
      <c r="FL1084" s="118"/>
      <c r="FM1084" s="118"/>
      <c r="FN1084" s="118"/>
      <c r="FO1084" s="118"/>
      <c r="FP1084" s="118"/>
      <c r="FQ1084" s="118"/>
      <c r="FR1084" s="118"/>
      <c r="FS1084" s="118"/>
      <c r="FT1084" s="118"/>
      <c r="FU1084" s="118"/>
      <c r="FV1084" s="118"/>
      <c r="FW1084" s="118"/>
      <c r="FX1084" s="118"/>
      <c r="FY1084" s="118"/>
      <c r="FZ1084" s="118"/>
      <c r="GA1084" s="118"/>
      <c r="GB1084" s="118"/>
      <c r="GC1084" s="118"/>
      <c r="GD1084" s="118"/>
      <c r="GE1084" s="118"/>
      <c r="GF1084" s="118"/>
      <c r="GG1084" s="118"/>
      <c r="GH1084" s="118"/>
      <c r="GI1084" s="118"/>
      <c r="GJ1084" s="118"/>
      <c r="GK1084" s="252"/>
      <c r="GL1084" s="103">
        <f t="shared" si="1182"/>
        <v>0</v>
      </c>
      <c r="GM1084" s="124"/>
      <c r="GN1084" s="104"/>
      <c r="GO1084" s="104"/>
      <c r="GP1084" s="104"/>
      <c r="GQ1084" s="104"/>
      <c r="GR1084" s="104"/>
      <c r="GS1084" s="104"/>
      <c r="GT1084" s="104"/>
      <c r="GU1084" s="104"/>
      <c r="GV1084" s="104"/>
      <c r="GW1084" s="104"/>
      <c r="GX1084" s="104"/>
      <c r="GY1084" s="104"/>
      <c r="GZ1084" s="104"/>
      <c r="HA1084" s="104"/>
      <c r="HB1084" s="104"/>
      <c r="HC1084" s="104"/>
      <c r="HD1084" s="104"/>
      <c r="HE1084" s="104"/>
      <c r="HF1084" s="104"/>
      <c r="HG1084" s="104"/>
      <c r="HH1084" s="104"/>
      <c r="HI1084" s="104"/>
      <c r="HJ1084" s="104"/>
      <c r="HK1084" s="104"/>
      <c r="HL1084" s="104"/>
      <c r="HM1084" s="104"/>
      <c r="HN1084" s="104"/>
      <c r="HO1084" s="104"/>
      <c r="HP1084" s="104"/>
      <c r="HQ1084" s="64"/>
      <c r="HR1084" s="65"/>
      <c r="HS1084" s="65"/>
      <c r="HT1084" s="65"/>
      <c r="HU1084" s="65"/>
      <c r="HV1084" s="65"/>
      <c r="HW1084" s="105"/>
      <c r="HX1084" s="65"/>
      <c r="HY1084" s="280">
        <f t="shared" si="1230"/>
        <v>0</v>
      </c>
      <c r="HZ1084" s="280">
        <f t="shared" si="1231"/>
        <v>0</v>
      </c>
      <c r="IA1084" s="280">
        <f t="shared" si="1232"/>
        <v>0</v>
      </c>
      <c r="IB1084" s="65"/>
      <c r="IC1084" s="65"/>
    </row>
    <row r="1085" spans="1:237" s="106" customFormat="1" ht="22.5" customHeight="1" thickBot="1" x14ac:dyDescent="0.3">
      <c r="A1085" s="377" t="s">
        <v>4145</v>
      </c>
      <c r="B1085" s="378" t="s">
        <v>4146</v>
      </c>
      <c r="C1085" s="379" t="s">
        <v>3229</v>
      </c>
      <c r="D1085" s="380" t="s">
        <v>4109</v>
      </c>
      <c r="E1085" s="380" t="s">
        <v>4147</v>
      </c>
      <c r="F1085" s="381" t="s">
        <v>3222</v>
      </c>
      <c r="G1085" s="381" t="s">
        <v>3223</v>
      </c>
      <c r="H1085" s="382" t="s">
        <v>265</v>
      </c>
      <c r="I1085" s="383" t="s">
        <v>4148</v>
      </c>
      <c r="J1085" s="421" t="s">
        <v>3227</v>
      </c>
      <c r="K1085" s="424" t="s">
        <v>60</v>
      </c>
      <c r="L1085" s="329">
        <f>CONTINUA!BV1085</f>
        <v>0</v>
      </c>
      <c r="M1085" s="329">
        <f>CONTINUA!BW1085</f>
        <v>0</v>
      </c>
      <c r="N1085" s="657"/>
      <c r="O1085" s="658" t="s">
        <v>4258</v>
      </c>
      <c r="P1085" s="659" t="s">
        <v>4259</v>
      </c>
      <c r="Q1085" s="400">
        <v>1</v>
      </c>
      <c r="R1085" s="401"/>
      <c r="S1085" s="400"/>
      <c r="T1085" s="401"/>
      <c r="U1085" s="400"/>
      <c r="V1085" s="401"/>
      <c r="W1085" s="400"/>
      <c r="X1085" s="401"/>
      <c r="Y1085" s="400"/>
      <c r="Z1085" s="401"/>
      <c r="AA1085" s="400"/>
      <c r="AB1085" s="401"/>
      <c r="AC1085" s="400"/>
      <c r="AD1085" s="401"/>
      <c r="AE1085" s="400"/>
      <c r="AF1085" s="401"/>
      <c r="AG1085" s="400"/>
      <c r="AH1085" s="401"/>
      <c r="AI1085" s="400"/>
      <c r="AJ1085" s="401"/>
      <c r="AK1085" s="400"/>
      <c r="AL1085" s="401"/>
      <c r="AM1085" s="400"/>
      <c r="AN1085" s="401"/>
      <c r="AO1085" s="400"/>
      <c r="AP1085" s="401"/>
      <c r="AQ1085" s="400"/>
      <c r="AR1085" s="401"/>
      <c r="AS1085" s="400"/>
      <c r="AT1085" s="401"/>
      <c r="AU1085" s="400"/>
      <c r="AV1085" s="401"/>
      <c r="AW1085" s="400"/>
      <c r="AX1085" s="401"/>
      <c r="AY1085" s="400"/>
      <c r="AZ1085" s="401"/>
      <c r="BA1085" s="400"/>
      <c r="BB1085" s="401"/>
      <c r="BC1085" s="400"/>
      <c r="BD1085" s="401"/>
      <c r="BE1085" s="400"/>
      <c r="BF1085" s="401"/>
      <c r="BG1085" s="400"/>
      <c r="BH1085" s="401"/>
      <c r="BI1085" s="400"/>
      <c r="BJ1085" s="401"/>
      <c r="BK1085" s="400"/>
      <c r="BL1085" s="401"/>
      <c r="BM1085" s="400"/>
      <c r="BN1085" s="401"/>
      <c r="BO1085" s="400"/>
      <c r="BP1085" s="401"/>
      <c r="BQ1085" s="400"/>
      <c r="BR1085" s="401"/>
      <c r="BS1085" s="400"/>
      <c r="BT1085" s="401"/>
      <c r="BU1085" s="400"/>
      <c r="BV1085" s="401"/>
      <c r="BW1085" s="400"/>
      <c r="BX1085" s="401"/>
      <c r="BY1085" s="400"/>
      <c r="BZ1085" s="401"/>
      <c r="CA1085" s="400"/>
      <c r="CB1085" s="401"/>
      <c r="CC1085" s="400"/>
      <c r="CD1085" s="401"/>
      <c r="CE1085" s="400"/>
      <c r="CF1085" s="401"/>
      <c r="CG1085" s="400"/>
      <c r="CH1085" s="401"/>
      <c r="CI1085" s="400"/>
      <c r="CJ1085" s="401"/>
      <c r="CK1085" s="400"/>
      <c r="CL1085" s="401"/>
      <c r="CM1085" s="400"/>
      <c r="CN1085" s="401"/>
      <c r="CO1085" s="400"/>
      <c r="CP1085" s="401"/>
      <c r="CQ1085" s="400"/>
      <c r="CR1085" s="401"/>
      <c r="CS1085" s="400"/>
      <c r="CT1085" s="401"/>
      <c r="CU1085" s="400"/>
      <c r="CV1085" s="401"/>
      <c r="CW1085" s="400"/>
      <c r="CX1085" s="401"/>
      <c r="CY1085" s="400"/>
      <c r="CZ1085" s="401"/>
      <c r="DA1085" s="400">
        <v>1</v>
      </c>
      <c r="DB1085" s="401"/>
      <c r="DC1085" s="400"/>
      <c r="DD1085" s="401"/>
      <c r="DE1085" s="400"/>
      <c r="DF1085" s="401"/>
      <c r="DG1085" s="400"/>
      <c r="DH1085" s="401"/>
      <c r="DI1085" s="400"/>
      <c r="DJ1085" s="401"/>
      <c r="DK1085" s="400"/>
      <c r="DL1085" s="401"/>
      <c r="DM1085" s="400"/>
      <c r="DN1085" s="401"/>
      <c r="DO1085" s="400"/>
      <c r="DP1085" s="401"/>
      <c r="DQ1085" s="400"/>
      <c r="DR1085" s="401"/>
      <c r="DS1085" s="400"/>
      <c r="DT1085" s="401"/>
      <c r="DU1085" s="400"/>
      <c r="DV1085" s="401"/>
      <c r="DW1085" s="400"/>
      <c r="DX1085" s="401"/>
      <c r="DY1085" s="400"/>
      <c r="DZ1085" s="401"/>
      <c r="EA1085" s="400"/>
      <c r="EB1085" s="401"/>
      <c r="EC1085" s="400"/>
      <c r="ED1085" s="401"/>
      <c r="EE1085" s="400"/>
      <c r="EF1085" s="401"/>
      <c r="EG1085" s="400"/>
      <c r="EH1085" s="401"/>
      <c r="EI1085" s="400"/>
      <c r="EJ1085" s="447"/>
      <c r="EK1085" s="512"/>
      <c r="EL1085" s="515"/>
      <c r="EM1085" s="450"/>
      <c r="EN1085" s="348"/>
      <c r="EO1085" s="348"/>
      <c r="EP1085" s="179">
        <f t="shared" si="1175"/>
        <v>1</v>
      </c>
      <c r="EQ1085" s="179">
        <f t="shared" si="1176"/>
        <v>1</v>
      </c>
      <c r="ER1085" s="179">
        <f t="shared" si="1177"/>
        <v>0</v>
      </c>
      <c r="ES1085" s="179">
        <f t="shared" si="1178"/>
        <v>0</v>
      </c>
      <c r="ET1085" s="179">
        <f t="shared" si="1179"/>
        <v>0</v>
      </c>
      <c r="EU1085" s="179">
        <f t="shared" si="1180"/>
        <v>0</v>
      </c>
      <c r="EV1085" s="172">
        <f t="shared" si="1181"/>
        <v>2</v>
      </c>
      <c r="EW1085" s="253"/>
      <c r="EX1085" s="254">
        <v>0</v>
      </c>
      <c r="EY1085" s="180">
        <v>0</v>
      </c>
      <c r="EZ1085" s="255">
        <v>0</v>
      </c>
      <c r="FA1085" s="255">
        <v>0</v>
      </c>
      <c r="FB1085" s="180">
        <f>SUM(FF1085:GI1085)/2</f>
        <v>243.97900000000001</v>
      </c>
      <c r="FC1085" s="256">
        <f>N1085*km*'VALORES TABELA'!$B$13</f>
        <v>0</v>
      </c>
      <c r="FD1085" s="250">
        <f t="shared" si="1229"/>
        <v>0</v>
      </c>
      <c r="FE1085" s="257"/>
      <c r="FF1085" s="181">
        <f>((Q1085+S1085)*Percapita)+((R1085+T1085)*Cadeirante)</f>
        <v>385.23</v>
      </c>
      <c r="FG1085" s="181">
        <f>((U1085+W1085)*Percapita/30*FG$4)+((V1085+X1085)*Cadeirante/30*FG$4)</f>
        <v>0</v>
      </c>
      <c r="FH1085" s="181">
        <f>((Y1085+AA1085)*Percapita/30*FH$4)+((Z1085+AB1085)*Cadeirante/30*FH$4)</f>
        <v>0</v>
      </c>
      <c r="FI1085" s="181">
        <f>((AC1085+AE1085)*Percapita/30*FI$4)+((AD1085+AF1085)*Cadeirante/30*FI$4)</f>
        <v>0</v>
      </c>
      <c r="FJ1085" s="181">
        <f>((AG1085+AI1085)*Percapita/30*FJ$4)+((AH1085+AJ1085)*Cadeirante/30*FJ$4)</f>
        <v>0</v>
      </c>
      <c r="FK1085" s="181">
        <f>((AK1085+AM1085)*Percapita/30*FK$4)+((AL1085+AN1085)*Cadeirante/30*FK$4)</f>
        <v>0</v>
      </c>
      <c r="FL1085" s="181">
        <f>((AO1085+AQ1085)*Percapita/30*FL$4)+((AP1085+AR1085)*Cadeirante/30*FL$4)</f>
        <v>0</v>
      </c>
      <c r="FM1085" s="181">
        <f>((AS1085+AU1085)*Percapita/30*FM$4)+((AT1085+AV1085)*Cadeirante/30*FM$4)</f>
        <v>0</v>
      </c>
      <c r="FN1085" s="181">
        <f>((AW1085+AY1085)*Percapita/30*FN$4)+((AX1085+AZ1085)*Cadeirante/30*FN$4)</f>
        <v>0</v>
      </c>
      <c r="FO1085" s="181">
        <f>((BA1085+BC1085)*Percapita/30*FO$4)+((BB1085+BD1085)*Cadeirante/30*FO$4)</f>
        <v>0</v>
      </c>
      <c r="FP1085" s="181">
        <f>((BE1085+BG1085)*Percapita/30*FP$4)+((BF1085+BH1085)*Cadeirante/30*FP$4)</f>
        <v>0</v>
      </c>
      <c r="FQ1085" s="181">
        <f>((BI1085+BK1085)*Percapita/30*FQ$4)+((BJ1085+BL1085)*Cadeirante/30*FQ$4)</f>
        <v>0</v>
      </c>
      <c r="FR1085" s="181">
        <f>((BM1085+BO1085)*Percapita/30*FR$4)+((BN1085+BP1085)*Cadeirante/30*FR$4)</f>
        <v>0</v>
      </c>
      <c r="FS1085" s="181">
        <f>((BQ1085+BS1085)*Percapita/30*FS$4)+((BR1085+BT1085)*Cadeirante/30*FS$4)</f>
        <v>0</v>
      </c>
      <c r="FT1085" s="181">
        <f>((BU1085+BW1085)*Percapita/30*FT$4)+((BV1085+BX1085)*Cadeirante/30*FT$4)</f>
        <v>0</v>
      </c>
      <c r="FU1085" s="181">
        <f>((BY1085+CA1085)*Percapita/30*FU$4)+((BZ1085+CB1085)*Cadeirante/30*FU$4)</f>
        <v>0</v>
      </c>
      <c r="FV1085" s="181">
        <f>((CC1085+CE1085)*Percapita/30*FV$4)+((CD1085+CF1085)*Cadeirante/30*FV$4)</f>
        <v>0</v>
      </c>
      <c r="FW1085" s="181">
        <f>((CG1085+CI1085)*Percapita/30*FW$4)+((CI1085+CK1085)*Cadeirante/30*FW$4)</f>
        <v>0</v>
      </c>
      <c r="FX1085" s="181">
        <f>((CK1085+CM1085)*Percapita/30*FX$4)+((CL1085+CN1085)*Cadeirante/30*FX$4)</f>
        <v>0</v>
      </c>
      <c r="FY1085" s="181">
        <f>((CO1085+CQ1085)*Percapita/30*FY$4)+((CP1085+CR1085)*Cadeirante/30*FY$4)</f>
        <v>0</v>
      </c>
      <c r="FZ1085" s="181">
        <f>((CS1085+CU1085)*Percapita/30*FZ$4)+((CT1085+CV1085)*Cadeirante/30*FZ$4)</f>
        <v>0</v>
      </c>
      <c r="GA1085" s="181">
        <f>((CW1085+CY1085)*Percapita/30*GA$4)+((CX1085+CZ1085)*Cadeirante/30*GA$4)</f>
        <v>0</v>
      </c>
      <c r="GB1085" s="181">
        <f>((DA1085+DC1085)*Percapita/30*GB$4)+((DB1085+DD1085)*Cadeirante/30*GB$4)</f>
        <v>102.72800000000001</v>
      </c>
      <c r="GC1085" s="181">
        <f>((DE1085+DG1085)*Percapita/30*GC$4)+((DF1085+DH1085)*Cadeirante/30*GC$4)</f>
        <v>0</v>
      </c>
      <c r="GD1085" s="181">
        <f>((DI1085+DK1085)*Percapita/30*GD$4)+((DJ1085+DL1085)*Cadeirante/30*GD$4)</f>
        <v>0</v>
      </c>
      <c r="GE1085" s="181">
        <f>((DM1085+DO1085)*Percapita/30*GE$4)+((DN1085+DP1085)*Cadeirante/30*GE$4)</f>
        <v>0</v>
      </c>
      <c r="GF1085" s="181">
        <f>((DQ1085+DS1085)*Percapita/30*GF$4)+((DR1085+DT1085)*Cadeirante/30*GF$4)</f>
        <v>0</v>
      </c>
      <c r="GG1085" s="181">
        <f>((DU1085+DW1085)*Percapita/30*GG$4)+((DV1085+DX1085)*Cadeirante/30*GG$4)</f>
        <v>0</v>
      </c>
      <c r="GH1085" s="181">
        <f>((DY1085+EA1085)*Percapita/30*GH$4)+((DZ1085+EB1085)*Cadeirante/30*GH$4)</f>
        <v>0</v>
      </c>
      <c r="GI1085" s="181">
        <f>((EC1085+EE1085)*Percapita/30*GI$4)+((ED1085+EF1085)*Cadeirante/30*GI$4)</f>
        <v>0</v>
      </c>
      <c r="GJ1085" s="181">
        <f>((EG1085+EI1085)*Percapita)+((EH1085+EJ1085)*Cadeirante)</f>
        <v>0</v>
      </c>
      <c r="GK1085" s="258"/>
      <c r="GL1085" s="103">
        <f t="shared" si="1182"/>
        <v>0</v>
      </c>
      <c r="GM1085" s="124"/>
      <c r="GN1085" s="182"/>
      <c r="GO1085" s="182"/>
      <c r="GP1085" s="182"/>
      <c r="GQ1085" s="182"/>
      <c r="GR1085" s="182"/>
      <c r="GS1085" s="182"/>
      <c r="GT1085" s="182"/>
      <c r="GU1085" s="182"/>
      <c r="GV1085" s="182"/>
      <c r="GW1085" s="182"/>
      <c r="GX1085" s="182"/>
      <c r="GY1085" s="182"/>
      <c r="GZ1085" s="182"/>
      <c r="HA1085" s="182"/>
      <c r="HB1085" s="182"/>
      <c r="HC1085" s="182"/>
      <c r="HD1085" s="182"/>
      <c r="HE1085" s="182"/>
      <c r="HF1085" s="182"/>
      <c r="HG1085" s="182"/>
      <c r="HH1085" s="182"/>
      <c r="HI1085" s="182"/>
      <c r="HJ1085" s="182"/>
      <c r="HK1085" s="182"/>
      <c r="HL1085" s="182"/>
      <c r="HM1085" s="182"/>
      <c r="HN1085" s="182"/>
      <c r="HO1085" s="182"/>
      <c r="HP1085" s="259"/>
      <c r="HQ1085" s="64"/>
      <c r="HW1085" s="257"/>
      <c r="HY1085" s="280">
        <f t="shared" si="1230"/>
        <v>0</v>
      </c>
      <c r="HZ1085" s="280">
        <f t="shared" si="1231"/>
        <v>0</v>
      </c>
      <c r="IA1085" s="280">
        <f t="shared" si="1232"/>
        <v>0</v>
      </c>
    </row>
    <row r="1086" spans="1:237" s="106" customFormat="1" ht="22.5" customHeight="1" x14ac:dyDescent="0.25">
      <c r="A1086" t="s">
        <v>4149</v>
      </c>
      <c r="B1086" s="522" t="s">
        <v>4150</v>
      </c>
      <c r="C1086" s="523">
        <v>3</v>
      </c>
      <c r="D1086" s="524" t="s">
        <v>4151</v>
      </c>
      <c r="E1086" s="524" t="s">
        <v>4152</v>
      </c>
      <c r="F1086" s="525" t="s">
        <v>3222</v>
      </c>
      <c r="G1086" s="525" t="s">
        <v>3223</v>
      </c>
      <c r="H1086" s="350" t="s">
        <v>265</v>
      </c>
      <c r="I1086" s="351" t="s">
        <v>4153</v>
      </c>
      <c r="J1086" s="409" t="s">
        <v>3257</v>
      </c>
      <c r="K1086" s="410" t="s">
        <v>3228</v>
      </c>
      <c r="L1086" s="329">
        <f>CONTINUA!BV1086</f>
        <v>0</v>
      </c>
      <c r="M1086" s="329">
        <f>CONTINUA!BW1086</f>
        <v>0</v>
      </c>
      <c r="N1086" s="657"/>
      <c r="O1086" s="658" t="s">
        <v>4265</v>
      </c>
      <c r="P1086" s="659" t="s">
        <v>4259</v>
      </c>
      <c r="Q1086" s="400"/>
      <c r="R1086" s="401"/>
      <c r="S1086" s="400"/>
      <c r="T1086" s="401"/>
      <c r="U1086" s="400"/>
      <c r="V1086" s="401"/>
      <c r="W1086" s="400"/>
      <c r="X1086" s="401"/>
      <c r="Y1086" s="400"/>
      <c r="Z1086" s="401"/>
      <c r="AA1086" s="400"/>
      <c r="AB1086" s="401"/>
      <c r="AC1086" s="400"/>
      <c r="AD1086" s="401"/>
      <c r="AE1086" s="400"/>
      <c r="AF1086" s="401"/>
      <c r="AG1086" s="400"/>
      <c r="AH1086" s="401"/>
      <c r="AI1086" s="400"/>
      <c r="AJ1086" s="401"/>
      <c r="AK1086" s="400"/>
      <c r="AL1086" s="401"/>
      <c r="AM1086" s="400"/>
      <c r="AN1086" s="401"/>
      <c r="AO1086" s="400"/>
      <c r="AP1086" s="401"/>
      <c r="AQ1086" s="400"/>
      <c r="AR1086" s="401"/>
      <c r="AS1086" s="400"/>
      <c r="AT1086" s="401"/>
      <c r="AU1086" s="400"/>
      <c r="AV1086" s="401"/>
      <c r="AW1086" s="400"/>
      <c r="AX1086" s="401"/>
      <c r="AY1086" s="400"/>
      <c r="AZ1086" s="401"/>
      <c r="BA1086" s="400"/>
      <c r="BB1086" s="401"/>
      <c r="BC1086" s="400"/>
      <c r="BD1086" s="401"/>
      <c r="BE1086" s="400"/>
      <c r="BF1086" s="401"/>
      <c r="BG1086" s="400"/>
      <c r="BH1086" s="401"/>
      <c r="BI1086" s="400"/>
      <c r="BJ1086" s="401"/>
      <c r="BK1086" s="400"/>
      <c r="BL1086" s="401"/>
      <c r="BM1086" s="400"/>
      <c r="BN1086" s="401"/>
      <c r="BO1086" s="400"/>
      <c r="BP1086" s="401"/>
      <c r="BQ1086" s="400"/>
      <c r="BR1086" s="401"/>
      <c r="BS1086" s="400"/>
      <c r="BT1086" s="401"/>
      <c r="BU1086" s="400"/>
      <c r="BV1086" s="401"/>
      <c r="BW1086" s="400"/>
      <c r="BX1086" s="401"/>
      <c r="BY1086" s="400"/>
      <c r="BZ1086" s="401"/>
      <c r="CA1086" s="400"/>
      <c r="CB1086" s="401"/>
      <c r="CC1086" s="400"/>
      <c r="CD1086" s="401"/>
      <c r="CE1086" s="400"/>
      <c r="CF1086" s="401"/>
      <c r="CG1086" s="400"/>
      <c r="CH1086" s="401"/>
      <c r="CI1086" s="400"/>
      <c r="CJ1086" s="401"/>
      <c r="CK1086" s="400"/>
      <c r="CL1086" s="401"/>
      <c r="CM1086" s="400"/>
      <c r="CN1086" s="401"/>
      <c r="CO1086" s="400"/>
      <c r="CP1086" s="401"/>
      <c r="CQ1086" s="400"/>
      <c r="CR1086" s="401"/>
      <c r="CS1086" s="400"/>
      <c r="CT1086" s="401"/>
      <c r="CU1086" s="400"/>
      <c r="CV1086" s="401"/>
      <c r="CW1086" s="400"/>
      <c r="CX1086" s="401"/>
      <c r="CY1086" s="400"/>
      <c r="CZ1086" s="401"/>
      <c r="DA1086" s="400"/>
      <c r="DB1086" s="401"/>
      <c r="DC1086" s="400"/>
      <c r="DD1086" s="401"/>
      <c r="DE1086" s="400"/>
      <c r="DF1086" s="401"/>
      <c r="DG1086" s="400"/>
      <c r="DH1086" s="401"/>
      <c r="DI1086" s="400"/>
      <c r="DJ1086" s="401"/>
      <c r="DK1086" s="400"/>
      <c r="DL1086" s="401"/>
      <c r="DM1086" s="400"/>
      <c r="DN1086" s="401"/>
      <c r="DO1086" s="400"/>
      <c r="DP1086" s="401"/>
      <c r="DQ1086" s="400"/>
      <c r="DR1086" s="401"/>
      <c r="DS1086" s="400"/>
      <c r="DT1086" s="401"/>
      <c r="DU1086" s="400"/>
      <c r="DV1086" s="401"/>
      <c r="DW1086" s="400"/>
      <c r="DX1086" s="401"/>
      <c r="DY1086" s="400"/>
      <c r="DZ1086" s="401"/>
      <c r="EA1086" s="400"/>
      <c r="EB1086" s="401"/>
      <c r="EC1086" s="400"/>
      <c r="ED1086" s="401"/>
      <c r="EE1086" s="400"/>
      <c r="EF1086" s="401"/>
      <c r="EG1086" s="400"/>
      <c r="EH1086" s="401"/>
      <c r="EI1086" s="400"/>
      <c r="EJ1086" s="447"/>
      <c r="EK1086" s="510"/>
      <c r="EL1086" s="513"/>
      <c r="EM1086" s="520"/>
      <c r="EN1086" s="520"/>
      <c r="EO1086" s="520"/>
      <c r="EP1086" s="171">
        <f t="shared" si="1175"/>
        <v>0</v>
      </c>
      <c r="EQ1086" s="171">
        <f t="shared" si="1176"/>
        <v>0</v>
      </c>
      <c r="ER1086" s="171">
        <f t="shared" si="1177"/>
        <v>0</v>
      </c>
      <c r="ES1086" s="171">
        <f t="shared" si="1178"/>
        <v>0</v>
      </c>
      <c r="ET1086" s="171">
        <f t="shared" si="1179"/>
        <v>0</v>
      </c>
      <c r="EU1086" s="171">
        <f t="shared" si="1180"/>
        <v>0</v>
      </c>
      <c r="EV1086" s="172">
        <f t="shared" si="1181"/>
        <v>0</v>
      </c>
      <c r="EW1086" s="367">
        <f>IF(C1086=4,IF(MAX(Q1086:EJ1088)&gt;0,(Especiall/30*(IF(($G1086-$F1086)=($G$5-$F$5),30,IF(DAY($G1086)=31,($G1086-$F1086),($G1086-$F1086)+1)))),0),0)</f>
        <v>0</v>
      </c>
      <c r="EX1086" s="248">
        <f t="shared" ref="EX1086:EX1089" si="1233">FF1086</f>
        <v>15567.34</v>
      </c>
      <c r="EY1086" s="174">
        <f>(L1086*regular)+(M1086*Cadeirantee)</f>
        <v>0</v>
      </c>
      <c r="EZ1086" s="249">
        <f>SUMIF(FG1086:GJ1086,"&gt;0")</f>
        <v>0</v>
      </c>
      <c r="FA1086" s="249">
        <f>SUMIF(FG1086:GJ1086,"&lt;0")+SUMIF(GN1086:HP1086,"&lt;0")</f>
        <v>0</v>
      </c>
      <c r="FB1086" s="174">
        <v>0</v>
      </c>
      <c r="FC1086" s="175">
        <f>N1086*km*'VALORES TABELA'!$B$13</f>
        <v>0</v>
      </c>
      <c r="FD1086" s="250">
        <f>GL1086</f>
        <v>0</v>
      </c>
      <c r="FE1086" s="176">
        <f>(EW1086+EW1087+EW1088+EW1089+EX1086+EX1087+EX1088+EX1089+EY1086+EY1087+EY1088+EY1089+EY1090+EZ1086+EZ1087+EZ1088+EZ1089+FA1086+FA1087+FA1088+FA1089+FC1086+FC1087+FC1088+FC1089+HY1086-HZ1086-IA1086+FD1086+FD1087+FD1088+FD1089+FB1090)</f>
        <v>15567.34</v>
      </c>
      <c r="FF1086" s="177">
        <f>IF(C1086=4,SUM(Q1086+Q1087+Q1088+S1086+S1087+S1088)*Percapita/30*FF$4+(R1086+R1087+R1088+T1086+T1087+T1088)*Cadeirante/30*FF$4,IF(C1086=3,IF(Q1089+S1089=10,Fixo/30*FF$4+(Q1086+Q1087+Q1088+S1086+S1087+S1088)*Percapita/30*FF$4+(R1089+T1089)*Cadeirante/30*FF$4,IF(Q1089+S1089&lt;=9,(Q1089+S1089)*Crechee/30*FF$4)+(R1089+T1089)*Cadeirante/30*FF$4+(Q1086+Q1087+Q1088+S1086+S1087+S1088)*Percapita/30*FF$4)+IF(Q1089+S1089&gt;=11,Fixo/30*FF$4+(Q1089+S1089-10)*Crechee/30*FF$4,0),IF(C1086=2,IF(R1086+R1087+R1088+R1089+T1086+T1087+T1088+T1089=1,Cadeirante/30*FF$4,IF(R1086+R1087+R1088+R1089+T1086+T1087+T1088+T1089=2,Fixo/30*FF$4,IF(R1086+R1087+R1088+R1089+T1086+T1087+T1088+T1089&gt;2,Fixo/30*FF$4+(R1086+R1087+R1088+R1089+T1086+T1087+T1088+T1089-2)*Cadeirante/30*FF$4)))+(Q1086+Q1087+Q1088+S1086+S1087+S1088)*Percapita/30*FF$4+(Q1089+S1089)*Crechee/30*FF$4,IF(C1086=1,IF(Q1086+Q1087+Q1088+R1086+R1087+R1088+S1086+S1087+S1088+T1086+T1087+T1088&lt;=15,(Q1086+Q1087+Q1088+S1086+S1087+S1088)*Percapita/30*FF$4,IF(Q1086+Q1087+Q1088+R1086+R1087+R1088+S1086+S1087+S1088+T1086+T1087+T1088&gt;=16,Fixo/30*FF$4+(Q1086+Q1087+Q1088+R1086+R1087+R1088+S1086+S1087+S1088+T1086+T1087-16)*Percapita/30*FF$4))))))</f>
        <v>15567.34</v>
      </c>
      <c r="FG1086" s="177">
        <f>IF(C1086=4,SUM(U1086+U1087+U1088+W1086+W1087+W1088)*Percapita/30*FG$4+(V1086+V1087+V1088+X1086+X1087+X1088)*Cadeirante/30*FG$4,IF(C1086=3,IF(U1089+W1089=10,Fixo/30*FG$4+(U1086+U1087+U1088+W1086+W1087+W1088)*Percapita/30*FG$4+(V1089+X1089)*Cadeirante/30*FG$4,IF(U1089+W1089&lt;=9,(U1089+W1089)*Crechee/30*FG$4)+(V1089+X1089)*Cadeirante/30*FG$4+(U1086+U1087+U1088+W1086+W1087+W1088)*Percapita/30*FG$4)+IF(U1089+W1089&gt;=11,Fixo/30*FG$4+(U1089+W1089-10)*Crechee/30*FG$4,0),IF(C1086=2,IF(V1086+V1087+V1088+V1089+X1086+X1087+X1088+X1089=1,Cadeirante/30*FG$4,IF(V1086+V1087+V1088+V1089+X1086+X1087+X1088+X1089=2,Fixo/30*FG$4,IF(V1086+V1087+V1088+V1089+X1086+X1087+X1088+X1089&gt;2,Fixo/30*FG$4+(V1086+V1087+V1088+V1089+X1086+X1087+X1088+X1089-2)*Cadeirante/30*FG$4)))+(U1086+U1087+U1088+W1086+W1087+W1088)*Percapita/30*FG$4+(U1089+W1089)*Crechee/30*FG$4,IF(C1086=1,IF(U1086+U1087+U1088+V1086+V1087+V1088+W1086+W1087+W1088+X1086+X1087+X1088&lt;=15,(U1086+U1087+U1088+W1086+W1087+W1088)*Percapita/30*FG$4,IF(U1086+U1087+U1088+V1086+V1087+V1088+W1086+W1087+W1088+X1086+X1087+X1088&gt;=16,Fixo/30*FG$4+(U1086+U1087+U1088+V1086+V1087+V1088+W1086+W1087+W1088+X1086+X1087-16)*Percapita/30*FG$4))))))</f>
        <v>0</v>
      </c>
      <c r="FH1086" s="177">
        <f>IF(C1086=4,SUM(Y1086+Y1087+Y1088+AA1086+AA1087+AA1088)*Percapita/30*FH$4+(Z1086+Z1087+Z1088+AB1086+AB1087+AB1088)*Cadeirante/30*FH$4,IF(C1086=3,IF(Y1089+AA1089=10,Fixo/30*FH$4+(Y1086+Y1087+Y1088+AA1086+AA1087+AA1088)*Percapita/30*FH$4+(Z1089+AB1089)*Cadeirante/30*FH$4,IF(Y1089+AA1089&lt;=9,(Y1089+AA1089)*Crechee/30*FH$4)+(Z1089+AB1089)*Cadeirante/30*FH$4+(Y1086+Y1087+Y1088+AA1086+AA1087+AA1088)*Percapita/30*FH$4)+IF(Y1089+AA1089&gt;=11,Fixo/30*FH$4+(Y1089+AA1089-10)*Crechee/30*FH$4,0),IF(C1086=2,IF(Z1086+Z1087+Z1088+Z1089+AB1086+AB1087+AB1088+AB1089=1,Cadeirante/30*FH$4,IF(Z1086+Z1087+Z1088+Z1089+AB1086+AB1087+AB1088+AB1089=2,Fixo/30*FH$4,IF(Z1086+Z1087+Z1088+Z1089+AB1086+AB1087+AB1088+AB1089&gt;2,Fixo/30*FH$4+(Z1086+Z1087+Z1088+Z1089+AB1086+AB1087+AB1088+AB1089-2)*Cadeirante/30*FH$4)))+(Y1086+Y1087+Y1088+AA1086+AA1087+AA1088)*Percapita/30*FH$4+(Y1089+AA1089)*Crechee/30*FH$4,IF(C1086=1,IF(Y1086+Y1087+Y1088+Z1086+Z1087+Z1088+AA1086+AA1087+AA1088+AB1086+AB1087+AB1088&lt;=15,(Y1086+Y1087+Y1088+AA1086+AA1087+AA1088)*Percapita/30*FH$4,IF(Y1086+Y1087+Y1088+Z1086+Z1087+Z1088+AA1086+AA1087+AA1088+AB1086+AB1087+AB1088&gt;=16,Fixo/30*FH$4+(Y1086+Y1087+Y1088+Z1086+Z1087+Z1088+AA1086+AA1087+AA1088+AB1086+AB1087-16)*Percapita/30*FH$4))))))</f>
        <v>0</v>
      </c>
      <c r="FI1086" s="177">
        <f>IF(C1086=4,SUM(AC1086+AC1087+AC1088+AE1086+AE1087+AE1088)*Percapita/30*FI$4+(AD1086+AD1087+AD1088+AF1086+AF1087+AF1088)*Cadeirante/30*FI$4,IF(C1086=3,IF(AC1089+AE1089=10,Fixo/30*FI$4+(AC1086+AC1087+AC1088+AE1086+AE1087+AE1088)*Percapita/30*FI$4+(AD1089+AF1089)*Cadeirante/30*FI$4,IF(AC1089+AE1089&lt;=9,(AC1089+AE1089)*Crechee/30*FI$4)+(AD1089+AF1089)*Cadeirante/30*FI$4+(AC1086+AC1087+AC1088+AE1086+AE1087+AE1088)*Percapita/30*FI$4)+IF(AC1089+AE1089&gt;=11,Fixo/30*FI$4+(AC1089+AE1089-10)*Crechee/30*FI$4,0),IF(C1086=2,IF(AD1086+AD1087+AD1088+AD1089+AF1086+AF1087+AF1088+AF1089=1,Cadeirante/30*FI$4,IF(AD1086+AD1087+AD1088+AD1089+AF1086+AF1087+AF1088+AF1089=2,Fixo/30*FI$4,IF(AD1086+AD1087+AD1088+AD1089+AF1086+AF1087+AF1088+AF1089&gt;2,Fixo/30*FI$4+(AD1086+AD1087+AD1088+AD1089+AF1086+AF1087+AF1088+AF1089-2)*Cadeirante/30*FI$4)))+(AC1086+AC1087+AC1088+AE1086+AE1087+AE1088)*Percapita/30*FI$4+(AC1089+AE1089)*Crechee/30*FI$4,IF(C1086=1,IF(AC1086+AC1087+AC1088+AD1086+AD1087+AD1088+AE1086+AE1087+AE1088+AF1086+AF1087+AF1088&lt;=15,(AC1086+AC1087+AC1088+AE1086+AE1087+AE1088)*Percapita/30*FI$4,IF(AC1086+AC1087+AC1088+AD1086+AD1087+AD1088+AE1086+AE1087+AE1088+AF1086+AF1087+AF1088&gt;=16,Fixo/30*FI$4+(AC1086+AC1087+AC1088+AD1086+AD1087+AD1088+AE1086+AE1087+AE1088+AF1086+AF1087-16)*Percapita/30*FI$4))))))</f>
        <v>0</v>
      </c>
      <c r="FJ1086" s="177">
        <f>IF(C1086=4,SUM(AG1086+AG1087+AG1088+AI1086+AI1087+AI1088)*Percapita/30*FJ$4+(AH1086+AH1087+AH1088+AJ1086+AJ1087+AJ1088)*Cadeirante/30*FJ$4,IF(C1086=3,IF(AG1089+AI1089=10,Fixo/30*FJ$4+(AG1086+AG1087+AG1088+AI1086+AI1087+AI1088)*Percapita/30*FJ$4+(AH1089+AJ1089)*Cadeirante/30*FJ$4,IF(AG1089+AI1089&lt;=9,(AG1089+AI1089)*Crechee/30*FJ$4)+(AH1089+AJ1089)*Cadeirante/30*FJ$4+(AG1086+AG1087+AG1088+AI1086+AI1087+AI1088)*Percapita/30*FJ$4)+IF(AG1089+AI1089&gt;=11,Fixo/30*FJ$4+(AG1089+AI1089-10)*Crechee/30*FJ$4,0),IF(C1086=2,IF(AH1086+AH1087+AH1088+AH1089+AJ1086+AJ1087+AJ1088+AJ1089=1,Cadeirante/30*FJ$4,IF(AH1086+AH1087+AH1088+AH1089+AJ1086+AJ1087+AJ1088+AJ1089=2,Fixo/30*FJ$4,IF(AH1086+AH1087+AH1088+AH1089+AJ1086+AJ1087+AJ1088+AJ1089&gt;2,Fixo/30*FJ$4+(AH1086+AH1087+AH1088+AH1089+AJ1086+AJ1087+AJ1088+AJ1089-2)*Cadeirante/30*FJ$4)))+(AG1086+AG1087+AG1088+AI1086+AI1087+AI1088)*Percapita/30*FJ$4+(AG1089+AI1089)*Crechee/30*FJ$4,IF(C1086=1,IF(AG1086+AG1087+AG1088+AH1086+AH1087+AH1088+AI1086+AI1087+AI1088+AJ1086+AJ1087+AJ1088&lt;=15,(AG1086+AG1087+AG1088+AI1086+AI1087+AI1088)*Percapita/30*FJ$4,IF(AG1086+AG1087+AG1088+AH1086+AH1087+AH1088+AI1086+AI1087+AI1088+AJ1086+AJ1087+AJ1088&gt;=16,Fixo/30*FJ$4+(AG1086+AG1087+AG1088+AH1086+AH1087+AH1088+AI1086+AI1087+AI1088+AJ1086+AJ1087-16)*Percapita/30*FJ$4))))))</f>
        <v>0</v>
      </c>
      <c r="FK1086" s="177">
        <f>IF(C1086=4,SUM(AK1086+AK1087+AK1088+AM1086+AM1087+AM1088)*Percapita/30*FK$4+(AL1086+AL1087+AL1088+AN1086+AN1087+AN1088)*Cadeirante/30*FK$4,IF(C1086=3,IF(AK1089+AM1089=10,Fixo/30*FK$4+(AK1086+AK1087+AK1088+AM1086+AM1087+AM1088)*Percapita/30*FK$4+(AL1089+AN1089)*Cadeirante/30*FK$4,IF(AK1089+AM1089&lt;=9,(AK1089+AM1089)*Crechee/30*FK$4)+(AL1089+AN1089)*Cadeirante/30*FK$4+(AK1086+AK1087+AK1088+AM1086+AM1087+AM1088)*Percapita/30*FK$4)+IF(AK1089+AM1089&gt;=11,Fixo/30*FK$4+(AK1089+AM1089-10)*Crechee/30*FK$4,0),IF(C1086=2,IF(AL1086+AL1087+AL1088+AL1089+AN1086+AN1087+AN1088+AN1089=1,Cadeirante/30*FK$4,IF(AL1086+AL1087+AL1088+AL1089+AN1086+AN1087+AN1088+AN1089=2,Fixo/30*FK$4,IF(AL1086+AL1087+AL1088+AL1089+AN1086+AN1087+AN1088+AN1089&gt;2,Fixo/30*FK$4+(AL1086+AL1087+AL1088+AL1089+AN1086+AN1087+AN1088+AN1089-2)*Cadeirante/30*FK$4)))+(AK1086+AK1087+AK1088+AM1086+AM1087+AM1088)*Percapita/30*FK$4+(AK1089+AM1089)*Crechee/30*FK$4,IF(C1086=1,IF(AK1086+AK1087+AK1088+AL1086+AL1087+AL1088+AM1086+AM1087+AM1088+AN1086+AN1087+AN1088&lt;=15,(AK1086+AK1087+AK1088+AM1086+AM1087+AM1088)*Percapita/30*FK$4,IF(AK1086+AK1087+AK1088+AL1086+AL1087+AL1088+AM1086+AM1087+AM1088+AN1086+AN1087+AN1088&gt;=16,Fixo/30*FK$4+(AK1086+AK1087+AK1088+AL1086+AL1087+AL1088+AM1086+AM1087+AM1088+AN1086+AN1087-16)*Percapita/30*FK$4))))))</f>
        <v>0</v>
      </c>
      <c r="FL1086" s="177">
        <f>IF(C1086=4,SUM(AO1086+AO1087+AO1088+AQ1086+AQ1087+AQ1088)*Percapita/30*FL$4+(AP1086+AP1087+AP1088+AR1086+AR1087+AR1088)*Cadeirante/30*FL$4,IF(C1086=3,IF(AO1089+AQ1089=10,Fixo/30*FL$4+(AO1086+AO1087+AO1088+AQ1086+AQ1087+AQ1088)*Percapita/30*FL$4+(AP1089+AR1089)*Cadeirante/30*FL$4,IF(AO1089+AQ1089&lt;=9,(AO1089+AQ1089)*Crechee/30*FL$4)+(AP1089+AR1089)*Cadeirante/30*FL$4+(AO1086+AO1087+AO1088+AQ1086+AQ1087+AQ1088)*Percapita/30*FL$4)+IF(AO1089+AQ1089&gt;=11,Fixo/30*FL$4+(AO1089+AQ1089-10)*Crechee/30*FL$4,0),IF(C1086=2,IF(AP1086+AP1087+AP1088+AP1089+AR1086+AR1087+AR1088+AR1089=1,Cadeirante/30*FL$4,IF(AP1086+AP1087+AP1088+AP1089+AR1086+AR1087+AR1088+AR1089=2,Fixo/30*FL$4,IF(AP1086+AP1087+AP1088+AP1089+AR1086+AR1087+AR1088+AR1089&gt;2,Fixo/30*FL$4+(AP1086+AP1087+AP1088+AP1089+AR1086+AR1087+AR1088+AR1089-2)*Cadeirante/30*FL$4)))+(AO1086+AO1087+AO1088+AQ1086+AQ1087+AQ1088)*Percapita/30*FL$4+(AO1089+AQ1089)*Crechee/30*FL$4,IF(C1086=1,IF(AO1086+AO1087+AO1088+AP1086+AP1087+AP1088+AQ1086+AQ1087+AQ1088+AR1086+AR1087+AR1088&lt;=15,(AO1086+AO1087+AO1088+AQ1086+AQ1087+AQ1088)*Percapita/30*FL$4,IF(AO1086+AO1087+AO1088+AP1086+AP1087+AP1088+AQ1086+AQ1087+AQ1088+AR1086+AR1087+AR1088&gt;=16,Fixo/30*FL$4+(AO1086+AO1087+AO1088+AP1086+AP1087+AP1088+AQ1086+AQ1087+AQ1088+AR1086+AR1087-16)*Percapita/30*FL$4))))))</f>
        <v>0</v>
      </c>
      <c r="FM1086" s="177">
        <f>IF(C1086=4,SUM(AS1086+AS1087+AS1088+AU1086+AU1087+AU1088)*Percapita/30*FM$4+(AT1086+AT1087+AT1088+AV1086+AV1087+AV1088)*Cadeirante/30*FM$4,IF(C1086=3,IF(AS1089+AU1089=10,Fixo/30*FM$4+(AS1086+AS1087+AS1088+AU1086+AU1087+AU1088)*Percapita/30*FM$4+(AT1089+AV1089)*Cadeirante/30*FM$4,IF(AS1089+AU1089&lt;=9,(AS1089+AU1089)*Crechee/30*FM$4)+(AT1089+AV1089)*Cadeirante/30*FM$4+(AS1086+AS1087+AS1088+AU1086+AU1087+AU1088)*Percapita/30*FM$4)+IF(AS1089+AU1089&gt;=11,Fixo/30*FM$4+(AS1089+AU1089-10)*Crechee/30*FM$4,0),IF(C1086=2,IF(AT1086+AT1087+AT1088+AT1089+AV1086+AV1087+AV1088+AV1089=1,Cadeirante/30*FM$4,IF(AT1086+AT1087+AT1088+AT1089+AV1086+AV1087+AV1088+AV1089=2,Fixo/30*FM$4,IF(AT1086+AT1087+AT1088+AT1089+AV1086+AV1087+AV1088+AV1089&gt;2,Fixo/30*FM$4+(AT1086+AT1087+AT1088+AT1089+AV1086+AV1087+AV1088+AV1089-2)*Cadeirante/30*FM$4)))+(AS1086+AS1087+AS1088+AU1086+AU1087+AU1088)*Percapita/30*FM$4+(AS1089+AU1089)*Crechee/30*FM$4,IF(C1086=1,IF(AS1086+AS1087+AS1088+AT1086+AT1087+AT1088+AU1086+AU1087+AU1088+AV1086+AV1087+AV1088&lt;=15,(AS1086+AS1087+AS1088+AU1086+AU1087+AU1088)*Percapita/30*FM$4,IF(AS1086+AS1087+AS1088+AT1086+AT1087+AT1088+AU1086+AU1087+AU1088+AV1086+AV1087+AV1088&gt;=16,Fixo/30*FM$4+(AS1086+AS1087+AS1088+AT1086+AT1087+AT1088+AU1086+AU1087+AU1088+AV1086+AV1087-16)*Percapita/30*FM$4))))))</f>
        <v>0</v>
      </c>
      <c r="FN1086" s="177">
        <f>IF(C1086=4,SUM(AW1086+AW1087+AW1088+AY1086+AY1087+AY1088)*Percapita/30*FN$4+(AX1086+AX1087+AX1088+AZ1086+AZ1087+AZ1088)*Cadeirante/30*FN$4,IF(C1086=3,IF(AW1089+AY1089=10,Fixo/30*FN$4+(AW1086+AW1087+AW1088+AY1086+AY1087+AY1088)*Percapita/30*FN$4+(AX1089+AZ1089)*Cadeirante/30*FN$4,IF(AW1089+AY1089&lt;=9,(AW1089+AY1089)*Crechee/30*FN$4)+(AX1089+AZ1089)*Cadeirante/30*FN$4+(AW1086+AW1087+AW1088+AY1086+AY1087+AY1088)*Percapita/30*FN$4)+IF(AW1089+AY1089&gt;=11,Fixo/30*FN$4+(AW1089+AY1089-10)*Crechee/30*FN$4,0),IF(C1086=2,IF(AX1086+AX1087+AX1088+AX1089+AZ1086+AZ1087+AZ1088+AZ1089=1,Cadeirante/30*FN$4,IF(AX1086+AX1087+AX1088+AX1089+AZ1086+AZ1087+AZ1088+AZ1089=2,Fixo/30*FN$4,IF(AX1086+AX1087+AX1088+AX1089+AZ1086+AZ1087+AZ1088+AZ1089&gt;2,Fixo/30*FN$4+(AX1086+AX1087+AX1088+AX1089+AZ1086+AZ1087+AZ1088+AZ1089-2)*Cadeirante/30*FN$4)))+(AW1086+AW1087+AW1088+AY1086+AY1087+AY1088)*Percapita/30*FN$4+(AW1089+AY1089)*Crechee/30*FN$4,IF(C1086=1,IF(AW1086+AW1087+AW1088+AX1086+AX1087+AX1088+AY1086+AY1087+AY1088+AZ1086+AZ1087+AZ1088&lt;=15,(AW1086+AW1087+AW1088+AY1086+AY1087+AY1088)*Percapita/30*FN$4,IF(AW1086+AW1087+AW1088+AX1086+AX1087+AX1088+AY1086+AY1087+AY1088+AZ1086+AZ1087+AZ1088&gt;=16,Fixo/30*FN$4+(AW1086+AW1087+AW1088+AX1086+AX1087+AX1088+AY1086+AY1087+AY1088+AZ1086+AZ1087-16)*Percapita/30*FN$4))))))</f>
        <v>0</v>
      </c>
      <c r="FO1086" s="177">
        <f>IF(C1086=4,SUM(BA1086+BA1087+BA1088+BC1086+BC1087+BC1088)*Percapita/30*FO$4+(BB1086+BB1087+BB1088+BD1086+BD1087+BD1088)*Cadeirante/30*FO$4,IF(C1086=3,IF(BA1089+BC1089=10,Fixo/30*FO$4+(BA1086+BA1087+BA1088+BC1086+BC1087+BC1088)*Percapita/30*FO$4+(BB1089+BD1089)*Cadeirante/30*FO$4,IF(BA1089+BC1089&lt;=9,(BA1089+BC1089)*Crechee/30*FO$4)+(BB1089+BD1089)*Cadeirante/30*FO$4+(BA1086+BA1087+BA1088+BC1086+BC1087+BC1088)*Percapita/30*FO$4)+IF(BA1089+BC1089&gt;=11,Fixo/30*FO$4+(BA1089+BC1089-10)*Crechee/30*FO$4,0),IF(C1086=2,IF(BB1086+BB1087+BB1088+BB1089+BD1086+BD1087+BD1088+BD1089=1,Cadeirante/30*FO$4,IF(BB1086+BB1087+BB1088+BB1089+BD1086+BD1087+BD1088+BD1089=2,Fixo/30*FO$4,IF(BB1086+BB1087+BB1088+BB1089+BD1086+BD1087+BD1088+BD1089&gt;2,Fixo/30*FO$4+(BB1086+BB1087+BB1088+BB1089+BD1086+BD1087+BD1088+BD1089-2)*Cadeirante/30*FO$4)))+(BA1086+BA1087+BA1088+BC1086+BC1087+BC1088)*Percapita/30*FO$4+(BA1089+BC1089)*Crechee/30*FO$4,IF(C1086=1,IF(BA1086+BA1087+BA1088+BB1086+BB1087+BB1088+BC1086+BC1087+BC1088+BD1086+BD1087+BD1088&lt;=15,(BA1086+BA1087+BA1088+BC1086+BC1087+BC1088)*Percapita/30*FO$4,IF(BA1086+BA1087+BA1088+BB1086+BB1087+BB1088+BC1086+BC1087+BC1088+BD1086+BD1087+BD1088&gt;=16,Fixo/30*FO$4+(BA1086+BA1087+BA1088+BB1086+BB1087+BB1088+BC1086+BC1087+BC1088+BD1086+BD1087-16)*Percapita/30*FO$4))))))</f>
        <v>0</v>
      </c>
      <c r="FP1086" s="177">
        <f>IF(C1086=4,SUM(BE1086+BE1087+BE1088+BG1086+BG1087+BG1088)*Percapita/30*FP$4+(BF1086+BF1087+BF1088+BH1086+BH1087+BH1088)*Cadeirante/30*FP$4,IF(C1086=3,IF(BE1089+BG1089=10,Fixo/30*FP$4+(BE1086+BE1087+BE1088+BG1086+BG1087+BG1088)*Percapita/30*FP$4+(BF1089+BH1089)*Cadeirante/30*FP$4,IF(BE1089+BG1089&lt;=9,(BE1089+BG1089)*Crechee/30*FP$4)+(BF1089+BH1089)*Cadeirante/30*FP$4+(BE1086+BE1087+BE1088+BG1086+BG1087+BG1088)*Percapita/30*FP$4)+IF(BE1089+BG1089&gt;=11,Fixo/30*FP$4+(BE1089+BG1089-10)*Crechee/30*FP$4,0),IF(C1086=2,IF(BF1086+BF1087+BF1088+BF1089+BH1086+BH1087+BH1088+BH1089=1,Cadeirante/30*FP$4,IF(BF1086+BF1087+BF1088+BF1089+BH1086+BH1087+BH1088+BH1089=2,Fixo/30*FP$4,IF(BF1086+BF1087+BF1088+BF1089+BH1086+BH1087+BH1088+BH1089&gt;2,Fixo/30*FP$4+(BF1086+BF1087+BF1088+BF1089+BH1086+BH1087+BH1088+BH1089-2)*Cadeirante/30*FP$4)))+(BE1086+BE1087+BE1088+BG1086+BG1087+BG1088)*Percapita/30*FP$4+(BE1089+BG1089)*Crechee/30*FP$4,IF(C1086=1,IF(BE1086+BE1087+BE1088+BF1086+BF1087+BF1088+BG1086+BG1087+BG1088+BH1086+BH1087+BH1088&lt;=15,(BE1086+BE1087+BE1088+BG1086+BG1087+BG1088)*Percapita/30*FP$4,IF(BE1086+BE1087+BE1088+BF1086+BF1087+BF1088+BG1086+BG1087+BG1088+BH1086+BH1087+BH1088&gt;=16,Fixo/30*FP$4+(BE1086+BE1087+BE1088+BF1086+BF1087+BF1088+BG1086+BG1087+BG1088+BH1086+BH1087-16)*Percapita/30*FP$4))))))</f>
        <v>0</v>
      </c>
      <c r="FQ1086" s="177">
        <f>IF(C1086=4,SUM(BI1086+BI1087+BI1088+BK1086+BK1087+BK1088)*Percapita/30*FQ$4+(BJ1086+BJ1087+BJ1088+BL1086+BL1087+BL1088)*Cadeirante/30*FQ$4,IF(C1086=3,IF(BI1089+BK1089=10,Fixo/30*FQ$4+(BI1086+BI1087+BI1088+BK1086+BK1087+BK1088)*Percapita/30*FQ$4+(BJ1089+BL1089)*Cadeirante/30*FQ$4,IF(BI1089+BK1089&lt;=9,(BI1089+BK1089)*Crechee/30*FQ$4)+(BJ1089+BL1089)*Cadeirante/30*FQ$4+(BI1086+BI1087+BI1088+BK1086+BK1087+BK1088)*Percapita/30*FQ$4)+IF(BI1089+BK1089&gt;=11,Fixo/30*FQ$4+(BI1089+BK1089-10)*Crechee/30*FQ$4,0),IF(C1086=2,IF(BJ1086+BJ1087+BJ1088+BJ1089+BL1086+BL1087+BL1088+BL1089=1,Cadeirante/30*FQ$4,IF(BJ1086+BJ1087+BJ1088+BJ1089+BL1086+BL1087+BL1088+BL1089=2,Fixo/30*FQ$4,IF(BJ1086+BJ1087+BJ1088+BJ1089+BL1086+BL1087+BL1088+BL1089&gt;2,Fixo/30*FQ$4+(BJ1086+BJ1087+BJ1088+BJ1089+BL1086+BL1087+BL1088+BL1089-2)*Cadeirante/30*FQ$4)))+(BI1086+BI1087+BI1088+BK1086+BK1087+BK1088)*Percapita/30*FQ$4+(BI1089+BK1089)*Crechee/30*FQ$4,IF(C1086=1,IF(BI1086+BI1087+BI1088+BJ1086+BJ1087+BJ1088+BK1086+BK1087+BK1088+BL1086+BL1087+BL1088&lt;=15,(BI1086+BI1087+BI1088+BK1086+BK1087+BK1088)*Percapita/30*FQ$4,IF(BI1086+BI1087+BI1088+BJ1086+BJ1087+BJ1088+BK1086+BK1087+BK1088+BL1086+BL1087+BL1088&gt;=16,Fixo/30*FQ$4+(BI1086+BI1087+BI1088+BJ1086+BJ1087+BJ1088+BK1086+BK1087+BK1088+BL1086+BL1087-16)*Percapita/30*FQ$4))))))</f>
        <v>0</v>
      </c>
      <c r="FR1086" s="177">
        <f>IF(C1086=4,SUM(BM1086+BM1087+BM1088+BO1086+BO1087+BO1088)*Percapita/30*FR$4+(BN1086+BN1087+BN1088+BP1086+BP1087+BP1088)*Cadeirante/30*FR$4,IF(C1086=3,IF(BM1089+BO1089=10,Fixo/30*FR$4+(BM1086+BM1087+BM1088+BO1086+BO1087+BO1088)*Percapita/30*FR$4+(BN1089+BP1089)*Cadeirante/30*FR$4,IF(BM1089+BO1089&lt;=9,(BM1089+BO1089)*Crechee/30*FR$4)+(BN1089+BP1089)*Cadeirante/30*FR$4+(BM1086+BM1087+BM1088+BO1086+BO1087+BO1088)*Percapita/30*FR$4)+IF(BM1089+BO1089&gt;=11,Fixo/30*FR$4+(BM1089+BO1089-10)*Crechee/30*FR$4,0),IF(C1086=2,IF(BN1086+BN1087+BN1088+BN1089+BP1086+BP1087+BP1088+BP1089=1,Cadeirante/30*FR$4,IF(BN1086+BN1087+BN1088+BN1089+BP1086+BP1087+BP1088+BP1089=2,Fixo/30*FR$4,IF(BN1086+BN1087+BN1088+BN1089+BP1086+BP1087+BP1088+BP1089&gt;2,Fixo/30*FR$4+(BN1086+BN1087+BN1088+BN1089+BP1086+BP1087+BP1088+BP1089-2)*Cadeirante/30*FR$4)))+(BM1086+BM1087+BM1088+BO1086+BO1087+BO1088)*Percapita/30*FR$4+(BM1089+BO1089)*Crechee/30*FR$4,IF(C1086=1,IF(BM1086+BM1087+BM1088+BN1086+BN1087+BN1088+BO1086+BO1087+BO1088+BP1086+BP1087+BP1088&lt;=15,(BM1086+BM1087+BM1088+BO1086+BO1087+BO1088)*Percapita/30*FR$4,IF(BM1086+BM1087+BM1088+BN1086+BN1087+BN1088+BO1086+BO1087+BO1088+BP1086+BP1087+BP1088&gt;=16,Fixo/30*FR$4+(BM1086+BM1087+BM1088+BN1086+BN1087+BN1088+BO1086+BO1087+BO1088+BP1086+BP1087-16)*Percapita/30*FR$4))))))</f>
        <v>0</v>
      </c>
      <c r="FS1086" s="177">
        <f>IF(C1086=4,SUM(BQ1086+BQ1087+BQ1088+BS1086+BS1087+BS1088)*Percapita/30*FS$4+(BR1086+BR1087+BR1088+BT1086+BT1087+BT1088)*Cadeirante/30*FS$4,IF(C1086=3,IF(BQ1089+BS1089=10,Fixo/30*FS$4+(BQ1086+BQ1087+BQ1088+BS1086+BS1087+BS1088)*Percapita/30*FS$4+(BR1089+BT1089)*Cadeirante/30*FS$4,IF(BQ1089+BS1089&lt;=9,(BQ1089+BS1089)*Crechee/30*FS$4)+(BR1089+BT1089)*Cadeirante/30*FS$4+(BQ1086+BQ1087+BQ1088+BS1086+BS1087+BS1088)*Percapita/30*FS$4)+IF(BQ1089+BS1089&gt;=11,Fixo/30*FS$4+(BQ1089+BS1089-10)*Crechee/30*FS$4,0),IF(C1086=2,IF(BR1086+BR1087+BR1088+BR1089+BT1086+BT1087+BT1088+BT1089=1,Cadeirante/30*FS$4,IF(BR1086+BR1087+BR1088+BR1089+BT1086+BT1087+BT1088+BT1089=2,Fixo/30*FS$4,IF(BR1086+BR1087+BR1088+BR1089+BT1086+BT1087+BT1088+BT1089&gt;2,Fixo/30*FS$4+(BR1086+BR1087+BR1088+BR1089+BT1086+BT1087+BT1088+BT1089-2)*Cadeirante/30*FS$4)))+(BQ1086+BQ1087+BQ1088+BS1086+BS1087+BS1088)*Percapita/30*FS$4+(BQ1089+BS1089)*Crechee/30*FS$4,IF(C1086=1,IF(BQ1086+BQ1087+BQ1088+BR1086+BR1087+BR1088+BS1086+BS1087+BS1088+BT1086+BT1087+BT1088&lt;=15,(BQ1086+BQ1087+BQ1088+BS1086+BS1087+BS1088)*Percapita/30*FS$4,IF(BQ1086+BQ1087+BQ1088+BR1086+BR1087+BR1088+BS1086+BS1087+BS1088+BT1086+BT1087+BT1088&gt;=16,Fixo/30*FS$4+(BQ1086+BQ1087+BQ1088+BR1086+BR1087+BR1088+BS1086+BS1087+BS1088+BT1086+BT1087-16)*Percapita/30*FS$4))))))</f>
        <v>0</v>
      </c>
      <c r="FT1086" s="177">
        <f>IF(C1086=4,SUM(BU1086+BU1087+BU1088+BW1086+BW1087+BW1088)*Percapita/30*FT$4+(BV1086+BV1087+BV1088+BX1086+BX1087+BX1088)*Cadeirante/30*FT$4,IF(C1086=3,IF(BU1089+BW1089=10,Fixo/30*FT$4+(BU1086+BU1087+BU1088+BW1086+BW1087+BW1088)*Percapita/30*FT$4+(BV1089+BX1089)*Cadeirante/30*FT$4,IF(BU1089+BW1089&lt;=9,(BU1089+BW1089)*Crechee/30*FT$4)+(BV1089+BX1089)*Cadeirante/30*FT$4+(BU1086+BU1087+BU1088+BW1086+BW1087+BW1088)*Percapita/30*FT$4)+IF(BU1089+BW1089&gt;=11,Fixo/30*FT$4+(BU1089+BW1089-10)*Crechee/30*FT$4,0),IF(C1086=2,IF(BV1086+BV1087+BV1088+BV1089+BX1086+BX1087+BX1088+BX1089=1,Cadeirante/30*FT$4,IF(BV1086+BV1087+BV1088+BV1089+BX1086+BX1087+BX1088+BX1089=2,Fixo/30*FT$4,IF(BV1086+BV1087+BV1088+BV1089+BX1086+BX1087+BX1088+BX1089&gt;2,Fixo/30*FT$4+(BV1086+BV1087+BV1088+BV1089+BX1086+BX1087+BX1088+BX1089-2)*Cadeirante/30*FT$4)))+(BU1086+BU1087+BU1088+BW1086+BW1087+BW1088)*Percapita/30*FT$4+(BU1089+BW1089)*Crechee/30*FT$4,IF(C1086=1,IF(BU1086+BU1087+BU1088+BV1086+BV1087+BV1088+BW1086+BW1087+BW1088+BX1086+BX1087+BX1088&lt;=15,(BU1086+BU1087+BU1088+BW1086+BW1087+BW1088)*Percapita/30*FT$4,IF(BU1086+BU1087+BU1088+BV1086+BV1087+BV1088+BW1086+BW1087+BW1088+BX1086+BX1087+BX1088&gt;=16,Fixo/30*FT$4+(BU1086+BU1087+BU1088+BV1086+BV1087+BV1088+BW1086+BW1087+BW1088+BX1086+BX1087-16)*Percapita/30*FT$4))))))</f>
        <v>0</v>
      </c>
      <c r="FU1086" s="177">
        <f>IF(C1086=4,SUM(BY1086+BY1087+BY1088+CA1086+CA1087+CA1088)*Percapita/30*FU$4+(BZ1086+BZ1087+BZ1088+CB1086+CB1087+CB1088)*Cadeirante/30*FU$4,IF(C1086=3,IF(BY1089+CA1089=10,Fixo/30*FU$4+(BY1086+BY1087+BY1088+CA1086+CA1087+CA1088)*Percapita/30*FU$4+(BZ1089+CB1089)*Cadeirante/30*FU$4,IF(BY1089+CA1089&lt;=9,(BY1089+CA1089)*Crechee/30*FU$4)+(BZ1089+CB1089)*Cadeirante/30*FU$4+(BY1086+BY1087+BY1088+CA1086+CA1087+CA1088)*Percapita/30*FU$4)+IF(BY1089+CA1089&gt;=11,Fixo/30*FU$4+(BY1089+CA1089-10)*Crechee/30*FU$4,0),IF(C1086=2,IF(BZ1086+BZ1087+BZ1088+BZ1089+CB1086+CB1087+CB1088+CB1089=1,Cadeirante/30*FU$4,IF(BZ1086+BZ1087+BZ1088+BZ1089+CB1086+CB1087+CB1088+CB1089=2,Fixo/30*FU$4,IF(BZ1086+BZ1087+BZ1088+BZ1089+CB1086+CB1087+CB1088+CB1089&gt;2,Fixo/30*FU$4+(BZ1086+BZ1087+BZ1088+BZ1089+CB1086+CB1087+CB1088+CB1089-2)*Cadeirante/30*FU$4)))+(BY1086+BY1087+BY1088+CA1086+CA1087+CA1088)*Percapita/30*FU$4+(BY1089+CA1089)*Crechee/30*FU$4,IF(C1086=1,IF(BY1086+BY1087+BY1088+BZ1086+BZ1087+BZ1088+CA1086+CA1087+CA1088+CB1086+CB1087+CB1088&lt;=15,(BY1086+BY1087+BY1088+CA1086+CA1087+CA1088)*Percapita/30*FU$4,IF(BY1086+BY1087+BY1088+BZ1086+BZ1087+BZ1088+CA1086+CA1087+CA1088+CB1086+CB1087+CB1088&gt;=16,Fixo/30*FU$4+(BY1086+BY1087+BY1088+BZ1086+BZ1087+BZ1088+CA1086+CA1087+CA1088+CB1086+CB1087-16)*Percapita/30*FU$4))))))</f>
        <v>0</v>
      </c>
      <c r="FV1086" s="177">
        <f>IF(C1086=4,SUM(CC1086+CC1087+CC1088+CE1086+CE1087+CE1088)*Percapita/30*FV$4+(CD1086+CD1087+CD1088+CF1086+CF1087+CF1088)*Cadeirante/30*FV$4,IF(C1086=3,IF(CC1089+CE1089=10,Fixo/30*FV$4+(CC1086+CC1087+CC1088+CE1086+CE1087+CE1088)*Percapita/30*FV$4+(CD1089+CF1089)*Cadeirante/30*FV$4,IF(CC1089+CE1089&lt;=9,(CC1089+CE1089)*Crechee/30*FV$4)+(CD1089+CF1089)*Cadeirante/30*FV$4+(CC1086+CC1087+CC1088+CE1086+CE1087+CE1088)*Percapita/30*FV$4)+IF(CC1089+CE1089&gt;=11,Fixo/30*FV$4+(CC1089+CE1089-10)*Crechee/30*FV$4,0),IF(C1086=2,IF(CD1086+CD1087+CD1088+CD1089+CF1086+CF1087+CF1088+CF1089=1,Cadeirante/30*FV$4,IF(CD1086+CD1087+CD1088+CD1089+CF1086+CF1087+CF1088+CF1089=2,Fixo/30*FV$4,IF(CD1086+CD1087+CD1088+CD1089+CF1086+CF1087+CF1088+CF1089&gt;2,Fixo/30*FV$4+(CD1086+CD1087+CD1088+CD1089+CF1086+CF1087+CF1088+CF1089-2)*Cadeirante/30*FV$4)))+(CC1086+CC1087+CC1088+CE1086+CE1087+CE1088)*Percapita/30*FV$4+(CC1089+CE1089)*Crechee/30*FV$4,IF(C1086=1,IF(CC1086+CC1087+CC1088+CD1086+CD1087+CD1088+CE1086+CE1087+CE1088+CF1086+CF1087+CF1088&lt;=15,(CC1086+CC1087+CC1088+CE1086+CE1087+CE1088)*Percapita/30*FV$4,IF(CC1086+CC1087+CC1088+CD1086+CD1087+CD1088+CE1086+CE1087+CE1088+CF1086+CF1087+CF1088&gt;=16,Fixo/30*FV$4+(CC1086+CC1087+CC1088+CD1086+CD1087+CD1088+CE1086+CE1087+CE1088+CF1086+CF1087-16)*Percapita/30*FV$4))))))</f>
        <v>0</v>
      </c>
      <c r="FW1086" s="177">
        <f>IF(C1086=4,SUM(CG1086+CG1087+CG1088+CI1086+CI1087+CI1088)*Percapita/30*FW$4+(CH1086+CH1087+CH1088+CJ1086+CJ1087+CJ1088)*Cadeirante/30*FW$4,IF(C1086=3,IF(CG1089+CI1089=10,Fixo/30*FW$4+(CG1086+CG1087+CG1088+CI1086+CI1087+CI1088)*Percapita/30*FW$4+(CH1089+CJ1089)*Cadeirante/30*FW$4,IF(CG1089+CI1089&lt;=9,(CG1089+CI1089)*Crechee/30*FW$4)+(CH1089+CJ1089)*Cadeirante/30*FW$4+(CG1086+CG1087+CG1088+CI1086+CI1087+CI1088)*Percapita/30*FW$4)+IF(CG1089+CI1089&gt;=11,Fixo/30*FW$4+(CG1089+CI1089-10)*Crechee/30*FW$4,0),IF(C1086=2,IF(CH1086+CH1087+CH1088+CH1089+CJ1086+CJ1087+CJ1088+CJ1089=1,Cadeirante/30*FW$4,IF(CH1086+CH1087+CH1088+CH1089+CJ1086+CJ1087+CJ1088+CJ1089=2,Fixo/30*FW$4,IF(CH1086+CH1087+CH1088+CH1089+CJ1086+CJ1087+CJ1088+CJ1089&gt;2,Fixo/30*FW$4+(CH1086+CH1087+CH1088+CH1089+CJ1086+CJ1087+CJ1088+CJ1089-2)*Cadeirante/30*FW$4)))+(CG1086+CG1087+CG1088+CI1086+CI1087+CI1088)*Percapita/30*FW$4+(CG1089+CI1089)*Crechee/30*FW$4,IF(C1086=1,IF(CG1086+CG1087+CG1088+CH1086+CH1087+CH1088+CI1086+CI1087+CI1088+CJ1086+CJ1087+CJ1088&lt;=15,(CG1086+CG1087+CG1088+CI1086+CI1087+CI1088)*Percapita/30*FW$4,IF(CG1086+CG1087+CG1088+CH1086+CH1087+CH1088+CI1086+CI1087+CI1088+CJ1086+CJ1087+CJ1088&gt;=16,Fixo/30*FW$4+(CG1086+CG1087+CG1088+CH1086+CH1087+CH1088+CI1086+CI1087+CI1088+CJ1086+CJ1087-16)*Percapita/30*FW$4))))))</f>
        <v>0</v>
      </c>
      <c r="FX1086" s="177">
        <f>IF(C1086=4,SUM(CK1086+CK1087+CK1088+CM1086+CM1087+CM1088)*Percapita/30*FX$4+(CL1086+CL1087+CL1088+CN1086+CN1087+CN1088)*Cadeirante/30*FX$4,IF(C1086=3,IF(CK1089+CM1089=10,Fixo/30*FX$4+(CK1086+CK1087+CK1088+CM1086+CM1087+CM1088)*Percapita/30*FX$4+(CL1089+CN1089)*Cadeirante/30*FX$4,IF(CK1089+CM1089&lt;=9,(CK1089+CM1089)*Crechee/30*FX$4)+(CL1089+CN1089)*Cadeirante/30*FX$4+(CK1086+CK1087+CK1088+CM1086+CM1087+CM1088)*Percapita/30*FX$4)+IF(CK1089+CM1089&gt;=11,Fixo/30*FX$4+(CK1089+CM1089-10)*Crechee/30*FX$4,0),IF(C1086=2,IF(CL1086+CL1087+CL1088+CL1089+CN1086+CN1087+CN1088+CN1089=1,Cadeirante/30*FX$4,IF(CL1086+CL1087+CL1088+CL1089+CN1086+CN1087+CN1088+CN1089=2,Fixo/30*FX$4,IF(CL1086+CL1087+CL1088+CL1089+CN1086+CN1087+CN1088+CN1089&gt;2,Fixo/30*FX$4+(CL1086+CL1087+CL1088+CL1089+CN1086+CN1087+CN1088+CN1089-2)*Cadeirante/30*FX$4)))+(CK1086+CK1087+CK1088+CM1086+CM1087+CM1088)*Percapita/30*FX$4+(CK1089+CM1089)*Crechee/30*FX$4,IF(C1086=1,IF(CK1086+CK1087+CK1088+CL1086+CL1087+CL1088+CM1086+CM1087+CM1088+CN1086+CN1087+CN1088&lt;=15,(CK1086+CK1087+CK1088+CM1086+CM1087+CM1088)*Percapita/30*FX$4,IF(CK1086+CK1087+CK1088+CL1086+CL1087+CL1088+CM1086+CM1087+CM1088+CN1086+CN1087+CN1088&gt;=16,Fixo/30*FX$4+(CK1086+CK1087+CK1088+CL1086+CL1087+CL1088+CM1086+CM1087+CM1088+CN1086+CN1087-16)*Percapita/30*FX$4))))))</f>
        <v>0</v>
      </c>
      <c r="FY1086" s="177">
        <f>IF(C1086=4,SUM(CO1086+CO1087+CO1088+CQ1086+CQ1087+CQ1088)*Percapita/30*FY$4+(CP1086+CP1087+CP1088+CR1086+CR1087+CR1088)*Cadeirante/30*FY$4,IF(C1086=3,IF(CO1089+CQ1089=10,Fixo/30*FY$4+(CO1086+CO1087+CO1088+CQ1086+CQ1087+CQ1088)*Percapita/30*FY$4+(CP1089+CR1089)*Cadeirante/30*FY$4,IF(CO1089+CQ1089&lt;=9,(CO1089+CQ1089)*Crechee/30*FY$4)+(CP1089+CR1089)*Cadeirante/30*FY$4+(CO1086+CO1087+CO1088+CQ1086+CQ1087+CQ1088)*Percapita/30*FY$4)+IF(CO1089+CQ1089&gt;=11,Fixo/30*FY$4+(CO1089+CQ1089-10)*Crechee/30*FY$4,0),IF(C1086=2,IF(CP1086+CP1087+CP1088+CP1089+CR1086+CR1087+CR1088+CR1089=1,Cadeirante/30*FY$4,IF(CP1086+CP1087+CP1088+CP1089+CR1086+CR1087+CR1088+CR1089=2,Fixo/30*FY$4,IF(CP1086+CP1087+CP1088+CP1089+CR1086+CR1087+CR1088+CR1089&gt;2,Fixo/30*FY$4+(CP1086+CP1087+CP1088+CP1089+CR1086+CR1087+CR1088+CR1089-2)*Cadeirante/30*FY$4)))+(CO1086+CO1087+CO1088+CQ1086+CQ1087+CQ1088)*Percapita/30*FY$4+(CO1089+CQ1089)*Crechee/30*FY$4,IF(C1086=1,IF(CO1086+CO1087+CO1088+CP1086+CP1087+CP1088+CQ1086+CQ1087+CQ1088+CR1086+CR1087+CR1088&lt;=15,(CO1086+CO1087+CO1088+CQ1086+CQ1087+CQ1088)*Percapita/30*FY$4,IF(CO1086+CO1087+CO1088+CP1086+CP1087+CP1088+CQ1086+CQ1087+CQ1088+CR1086+CR1087+CR1088&gt;=16,Fixo/30*FY$4+(CO1086+CO1087+CO1088+CP1086+CP1087+CP1088+CQ1086+CQ1087+CQ1088+CR1086+CR1087-16)*Percapita/30*FY$4))))))</f>
        <v>0</v>
      </c>
      <c r="FZ1086" s="177">
        <f>IF(C1086=4,SUM(CS1086+CS1087+CS1088+CU1086+CU1087+CU1088)*Percapita/30*FZ$4+(CT1086+CT1087+CT1088+CV1086+CV1087+CV1088)*Cadeirante/30*FZ$4,IF(C1086=3,IF(CS1089+CU1089=10,Fixo/30*FZ$4+(CS1086+CS1087+CS1088+CU1086+CU1087+CU1088)*Percapita/30*FZ$4+(CT1089+CV1089)*Cadeirante/30*FZ$4,IF(CS1089+CU1089&lt;=9,(CS1089+CU1089)*Crechee/30*FZ$4)+(CT1089+CV1089)*Cadeirante/30*FZ$4+(CS1086+CS1087+CS1088+CU1086+CU1087+CU1088)*Percapita/30*FZ$4)+IF(CS1089+CU1089&gt;=11,Fixo/30*FZ$4+(CS1089+CU1089-10)*Crechee/30*FZ$4,0),IF(C1086=2,IF(CT1086+CT1087+CT1088+CT1089+CV1086+CV1087+CV1088+CV1089=1,Cadeirante/30*FZ$4,IF(CT1086+CT1087+CT1088+CT1089+CV1086+CV1087+CV1088+CV1089=2,Fixo/30*FZ$4,IF(CT1086+CT1087+CT1088+CT1089+CV1086+CV1087+CV1088+CV1089&gt;2,Fixo/30*FZ$4+(CT1086+CT1087+CT1088+CT1089+CV1086+CV1087+CV1088+CV1089-2)*Cadeirante/30*FZ$4)))+(CS1086+CS1087+CS1088+CU1086+CU1087+CU1088)*Percapita/30*FZ$4+(CS1089+CU1089)*Crechee/30*FZ$4,IF(C1086=1,IF(CS1086+CS1087+CS1088+CT1086+CT1087+CT1088+CU1086+CU1087+CU1088+CV1086+CV1087+CV1088&lt;=15,(CS1086+CS1087+CS1088+CU1086+CU1087+CU1088)*Percapita/30*FZ$4,IF(CS1086+CS1087+CS1088+CT1086+CT1087+CT1088+CU1086+CU1087+CU1088+CV1086+CV1087+CV1088&gt;=16,Fixo/30*FZ$4+(CS1086+CS1087+CS1088+CT1086+CT1087+CT1088+CU1086+CU1087+CU1088+CV1086+CV1087-16)*Percapita/30*FZ$4))))))</f>
        <v>0</v>
      </c>
      <c r="GA1086" s="177">
        <f>IF(C1086=4,SUM(CW1086+CW1087+CW1088+CY1086+CY1087+CY1088)*Percapita/30*GA$4+(CX1086+CX1087+CX1088+CZ1086+CZ1087+CZ1088)*Cadeirante/30*GA$4,IF(C1086=3,IF(CW1089+CY1089=10,Fixo/30*GA$4+(CW1086+CW1087+CW1088+CY1086+CY1087+CY1088)*Percapita/30*GA$4+(CX1089+CZ1089)*Cadeirante/30*GA$4,IF(CW1089+CY1089&lt;=9,(CW1089+CY1089)*Crechee/30*GA$4)+(CX1089+CZ1089)*Cadeirante/30*GA$4+(CW1086+CW1087+CW1088+CY1086+CY1087+CY1088)*Percapita/30*GA$4)+IF(CW1089+CY1089&gt;=11,Fixo/30*GA$4+(CW1089+CY1089-10)*Crechee/30*GA$4,0),IF(C1086=2,IF(CX1086+CX1087+CX1088+CX1089+CZ1086+CZ1087+CZ1088+CZ1089=1,Cadeirante/30*GA$4,IF(CX1086+CX1087+CX1088+CX1089+CZ1086+CZ1087+CZ1088+CZ1089=2,Fixo/30*GA$4,IF(CX1086+CX1087+CX1088+CX1089+CZ1086+CZ1087+CZ1088+CZ1089&gt;2,Fixo/30*GA$4+(CX1086+CX1087+CX1088+CX1089+CZ1086+CZ1087+CZ1088+CZ1089-2)*Cadeirante/30*GA$4)))+(CW1086+CW1087+CW1088+CY1086+CY1087+CY1088)*Percapita/30*GA$4+(CW1089+CY1089)*Crechee/30*GA$4,IF(C1086=1,IF(CW1086+CW1087+CW1088+CX1086+CX1087+CX1088+CY1086+CY1087+CY1088+CZ1086+CZ1087+CZ1088&lt;=15,(CW1086+CW1087+CW1088+CY1086+CY1087+CY1088)*Percapita/30*GA$4,IF(CW1086+CW1087+CW1088+CX1086+CX1087+CX1088+CY1086+CY1087+CY1088+CZ1086+CZ1087+CZ1088&gt;=16,Fixo/30*GA$4+(CW1086+CW1087+CW1088+CX1086+CX1087+CX1088+CY1086+CY1087+CY1088+CZ1086+CZ1087-16)*Percapita/30*GA$4))))))</f>
        <v>0</v>
      </c>
      <c r="GB1086" s="177">
        <f>IF(C1086=4,SUM(DA1086+DA1087+DA1088+DC1086+DC1087+DC1088)*Percapita/30*GB$4+(DB1086+DB1087+DB1088+DD1086+DD1087+DD1088)*Cadeirante/30*GB$4,IF(C1086=3,IF(DA1089+DC1089=10,Fixo/30*GB$4+(DA1086+DA1087+DA1088+DC1086+DC1087+DC1088)*Percapita/30*GB$4+(DB1089+DD1089)*Cadeirante/30*GB$4,IF(DA1089+DC1089&lt;=9,(DA1089+DC1089)*Crechee/30*GB$4)+(DB1089+DD1089)*Cadeirante/30*GB$4+(DA1086+DA1087+DA1088+DC1086+DC1087+DC1088)*Percapita/30*GB$4)+IF(DA1089+DC1089&gt;=11,Fixo/30*GB$4+(DA1089+DC1089-10)*Crechee/30*GB$4,0),IF(C1086=2,IF(DB1086+DB1087+DB1088+DB1089+DD1086+DD1087+DD1088+DD1089=1,Cadeirante/30*GB$4,IF(DB1086+DB1087+DB1088+DB1089+DD1086+DD1087+DD1088+DD1089=2,Fixo/30*GB$4,IF(DB1086+DB1087+DB1088+DB1089+DD1086+DD1087+DD1088+DD1089&gt;2,Fixo/30*GB$4+(DB1086+DB1087+DB1088+DB1089+DD1086+DD1087+DD1088+DD1089-2)*Cadeirante/30*GB$4)))+(DA1086+DA1087+DA1088+DC1086+DC1087+DC1088)*Percapita/30*GB$4+(DA1089+DC1089)*Crechee/30*GB$4,IF(C1086=1,IF(DA1086+DA1087+DA1088+DB1086+DB1087+DB1088+DC1086+DC1087+DC1088+DD1086+DD1087+DD1088&lt;=15,(DA1086+DA1087+DA1088+DC1086+DC1087+DC1088)*Percapita/30*GB$4,IF(DA1086+DA1087+DA1088+DB1086+DB1087+DB1088+DC1086+DC1087+DC1088+DD1086+DD1087+DD1088&gt;=16,Fixo/30*GB$4+(DA1086+DA1087+DA1088+DB1086+DB1087+DB1088+DC1086+DC1087+DC1088+DD1086+DD1087-16)*Percapita/30*GB$4))))))</f>
        <v>0</v>
      </c>
      <c r="GC1086" s="177">
        <f>IF(C1086=4,SUM(DE1086+DE1087+DE1088+DG1086+DG1087+DG1088)*Percapita/30*GC$4+(DF1086+DF1087+DF1088+DH1086+DH1087+DH1088)*Cadeirante/30*GC$4,IF(C1086=3,IF(DE1089+DG1089=10,Fixo/30*GC$4+(DE1086+DE1087+DE1088+DG1086+DG1087+DG1088)*Percapita/30*GC$4+(DF1089+DH1089)*Cadeirante/30*GC$4,IF(DE1089+DG1089&lt;=9,(DE1089+DG1089)*Crechee/30*GC$4)+(DF1089+DH1089)*Cadeirante/30*GC$4+(DE1086+DE1087+DE1088+DG1086+DG1087+DG1088)*Percapita/30*GC$4)+IF(DE1089+DG1089&gt;=11,Fixo/30*GC$4+(DE1089+DG1089-10)*Crechee/30*GC$4,0),IF(C1086=2,IF(DF1086+DF1087+DF1088+DF1089+DH1086+DH1087+DH1088+DH1089=1,Cadeirante/30*GC$4,IF(DF1086+DF1087+DF1088+DF1089+DH1086+DH1087+DH1088+DH1089=2,Fixo/30*GC$4,IF(DF1086+DF1087+DF1088+DF1089+DH1086+DH1087+DH1088+DH1089&gt;2,Fixo/30*GC$4+(DF1086+DF1087+DF1088+DF1089+DH1086+DH1087+DH1088+DH1089-2)*Cadeirante/30*GC$4)))+(DE1086+DE1087+DE1088+DG1086+DG1087+DG1088)*Percapita/30*GC$4+(DE1089+DG1089)*Crechee/30*GC$4,IF(C1086=1,IF(DE1086+DE1087+DE1088+DF1086+DF1087+DF1088+DG1086+DG1087+DG1088+DH1086+DH1087+DH1088&lt;=15,(DE1086+DE1087+DE1088+DG1086+DG1087+DG1088)*Percapita/30*GC$4,IF(DE1086+DE1087+DE1088+DF1086+DF1087+DF1088+DG1086+DG1087+DG1088+DH1086+DH1087+DH1088&gt;=16,Fixo/30*GC$4+(DE1086+DE1087+DE1088+DF1086+DF1087+DF1088+DG1086+DG1087+DG1088+DH1086+DH1087-16)*Percapita/30*GC$4))))))</f>
        <v>0</v>
      </c>
      <c r="GD1086" s="177">
        <f>IF(C1086=4,SUM(DI1086+DI1087+DI1088+DK1086+DK1087+DK1088)*Percapita/30*GD$4+(DJ1086+DJ1087+DJ1088+DL1086+DL1087+DL1088)*Cadeirante/30*GD$4,IF(C1086=3,IF(DI1089+DK1089=10,Fixo/30*GD$4+(DI1086+DI1087+DI1088+DK1086+DK1087+DK1088)*Percapita/30*GD$4+(DJ1089+DL1089)*Cadeirante/30*GD$4,IF(DI1089+DK1089&lt;=9,(DI1089+DK1089)*Crechee/30*GD$4)+(DJ1089+DL1089)*Cadeirante/30*GD$4+(DI1086+DI1087+DI1088+DK1086+DK1087+DK1088)*Percapita/30*GD$4)+IF(DI1089+DK1089&gt;=11,Fixo/30*GD$4+(DI1089+DK1089-10)*Crechee/30*GD$4,0),IF(C1086=2,IF(DJ1086+DJ1087+DJ1088+DJ1089+DL1086+DL1087+DL1088+DL1089=1,Cadeirante/30*GD$4,IF(DJ1086+DJ1087+DJ1088+DJ1089+DL1086+DL1087+DL1088+DL1089=2,Fixo/30*GD$4,IF(DJ1086+DJ1087+DJ1088+DJ1089+DL1086+DL1087+DL1088+DL1089&gt;2,Fixo/30*GD$4+(DJ1086+DJ1087+DJ1088+DJ1089+DL1086+DL1087+DL1088+DL1089-2)*Cadeirante/30*GD$4)))+(DI1086+DI1087+DI1088+DK1086+DK1087+DK1088)*Percapita/30*GD$4+(DI1089+DK1089)*Crechee/30*GD$4,IF(C1086=1,IF(DI1086+DI1087+DI1088+DJ1086+DJ1087+DJ1088+DK1086+DK1087+DK1088+DL1086+DL1087+DL1088&lt;=15,(DI1086+DI1087+DI1088+DK1086+DK1087+DK1088)*Percapita/30*GD$4,IF(DI1086+DI1087+DI1088+DJ1086+DJ1087+DJ1088+DK1086+DK1087+DK1088+DL1086+DL1087+DL1088&gt;=16,Fixo/30*GD$4+(DI1086+DI1087+DI1088+DJ1086+DJ1087+DJ1088+DK1086+DK1087+DK1088+DL1086+DL1087-16)*Percapita/30*GD$4))))))</f>
        <v>0</v>
      </c>
      <c r="GE1086" s="177">
        <f>IF(C1086=4,SUM(DM1086+DM1087+DM1088+DO1086+DO1087+DO1088)*Percapita/30*GE$4+(DN1086+DN1087+DN1088+DP1086+DP1087+DP1088)*Cadeirante/30*GE$4,IF(C1086=3,IF(DM1089+DO1089=10,Fixo/30*GE$4+(DM1086+DM1087+DM1088+DO1086+DO1087+DO1088)*Percapita/30*GE$4+(DN1089+DP1089)*Cadeirante/30*GE$4,IF(DM1089+DO1089&lt;=9,(DM1089+DO1089)*Crechee/30*GE$4)+(DN1089+DP1089)*Cadeirante/30*GE$4+(DM1086+DM1087+DM1088+DO1086+DO1087+DO1088)*Percapita/30*GE$4)+IF(DM1089+DO1089&gt;=11,Fixo/30*GE$4+(DM1089+DO1089-10)*Crechee/30*GE$4,0),IF(C1086=2,IF(DN1086+DN1087+DN1088+DN1089+DP1086+DP1087+DP1088+DP1089=1,Cadeirante/30*GE$4,IF(DN1086+DN1087+DN1088+DN1089+DP1086+DP1087+DP1088+DP1089=2,Fixo/30*GE$4,IF(DN1086+DN1087+DN1088+DN1089+DP1086+DP1087+DP1088+DP1089&gt;2,Fixo/30*GE$4+(DN1086+DN1087+DN1088+DN1089+DP1086+DP1087+DP1088+DP1089-2)*Cadeirante/30*GE$4)))+(DM1086+DM1087+DM1088+DO1086+DO1087+DO1088)*Percapita/30*GE$4+(DM1089+DO1089)*Crechee/30*GE$4,IF(C1086=1,IF(DM1086+DM1087+DM1088+DN1086+DN1087+DN1088+DO1086+DO1087+DO1088+DP1086+DP1087+DP1088&lt;=15,(DM1086+DM1087+DM1088+DO1086+DO1087+DO1088)*Percapita/30*GE$4,IF(DM1086+DM1087+DM1088+DN1086+DN1087+DN1088+DO1086+DO1087+DO1088+DP1086+DP1087+DP1088&gt;=16,Fixo/30*GE$4+(DM1086+DM1087+DM1088+DN1086+DN1087+DN1088+DO1086+DO1087+DO1088+DP1086+DP1087-16)*Percapita/30*GE$4))))))</f>
        <v>0</v>
      </c>
      <c r="GF1086" s="177">
        <f>IF(C1086=4,SUM(DQ1086+DQ1087+DQ1088+DS1086+DS1087+DS1088)*Percapita/30*GF$4+(DR1086+DR1087+DR1088+DT1086+DT1087+DT1088)*Cadeirante/30*GF$4,IF(C1086=3,IF(DQ1089+DS1089=10,Fixo/30*GF$4+(DQ1086+DQ1087+DQ1088+DS1086+DS1087+DS1088)*Percapita/30*GF$4+(DR1089+DT1089)*Cadeirante/30*GF$4,IF(DQ1089+DS1089&lt;=9,(DQ1089+DS1089)*Crechee/30*GF$4)+(DR1089+DT1089)*Cadeirante/30*GF$4+(DQ1086+DQ1087+DQ1088+DS1086+DS1087+DS1088)*Percapita/30*GF$4)+IF(DQ1089+DS1089&gt;=11,Fixo/30*GF$4+(DQ1089+DS1089-10)*Crechee/30*GF$4,0),IF(C1086=2,IF(DR1086+DR1087+DR1088+DR1089+DT1086+DT1087+DT1088+DT1089=1,Cadeirante/30*GF$4,IF(DR1086+DR1087+DR1088+DR1089+DT1086+DT1087+DT1088+DT1089=2,Fixo/30*GF$4,IF(DR1086+DR1087+DR1088+DR1089+DT1086+DT1087+DT1088+DT1089&gt;2,Fixo/30*GF$4+(DR1086+DR1087+DR1088+DR1089+DT1086+DT1087+DT1088+DT1089-2)*Cadeirante/30*GF$4)))+(DQ1086+DQ1087+DQ1088+DS1086+DS1087+DS1088)*Percapita/30*GF$4+(DQ1089+DS1089)*Crechee/30*GF$4,IF(C1086=1,IF(DQ1086+DQ1087+DQ1088+DR1086+DR1087+DR1088+DS1086+DS1087+DS1088+DT1086+DT1087+DT1088&lt;=15,(DQ1086+DQ1087+DQ1088+DS1086+DS1087+DS1088)*Percapita/30*GF$4,IF(DQ1086+DQ1087+DQ1088+DR1086+DR1087+DR1088+DS1086+DS1087+DS1088+DT1086+DT1087+DT1088&gt;=16,Fixo/30*GF$4+(DQ1086+DQ1087+DQ1088+DR1086+DR1087+DR1088+DS1086+DS1087+DS1088+DT1086+DT1087-16)*Percapita/30*GF$4))))))</f>
        <v>0</v>
      </c>
      <c r="GG1086" s="177">
        <f>IF(C1086=4,SUM(DU1086+DU1087+DU1088+DW1086+DW1087+DW1088)*Percapita/30*GG$4+(DV1086+DV1087+DV1088+DX1086+DX1087+DX1088)*Cadeirante/30*GG$4,IF(C1086=3,IF(DU1089+DW1089=10,Fixo/30*GG$4+(DU1086+DU1087+DU1088+DW1086+DW1087+DW1088)*Percapita/30*GG$4+(DV1089+DX1089)*Cadeirante/30*GG$4,IF(DU1089+DW1089&lt;=9,(DU1089+DW1089)*Crechee/30*GG$4)+(DV1089+DX1089)*Cadeirante/30*GG$4+(DU1086+DU1087+DU1088+DW1086+DW1087+DW1088)*Percapita/30*GG$4)+IF(DU1089+DW1089&gt;=11,Fixo/30*GG$4+(DU1089+DW1089-10)*Crechee/30*GG$4,0),IF(C1086=2,IF(DV1086+DV1087+DV1088+DV1089+DX1086+DX1087+DX1088+DX1089=1,Cadeirante/30*GG$4,IF(DV1086+DV1087+DV1088+DV1089+DX1086+DX1087+DX1088+DX1089=2,Fixo/30*GG$4,IF(DV1086+DV1087+DV1088+DV1089+DX1086+DX1087+DX1088+DX1089&gt;2,Fixo/30*GG$4+(DV1086+DV1087+DV1088+DV1089+DX1086+DX1087+DX1088+DX1089-2)*Cadeirante/30*GG$4)))+(DU1086+DU1087+DU1088+DW1086+DW1087+DW1088)*Percapita/30*GG$4+(DU1089+DW1089)*Crechee/30*GG$4,IF(C1086=1,IF(DU1086+DU1087+DU1088+DV1086+DV1087+DV1088+DW1086+DW1087+DW1088+DX1086+DX1087+DX1088&lt;=15,(DU1086+DU1087+DU1088+DW1086+DW1087+DW1088)*Percapita/30*GG$4,IF(DU1086+DU1087+DU1088+DV1086+DV1087+DV1088+DW1086+DW1087+DW1088+DX1086+DX1087+DX1088&gt;=16,Fixo/30*GG$4+(DU1086+DU1087+DU1088+DV1086+DV1087+DV1088+DW1086+DW1087+DW1088+DX1086+DX1087-16)*Percapita/30*GG$4))))))</f>
        <v>0</v>
      </c>
      <c r="GH1086" s="177">
        <f>IF(C1086=4,SUM(DY1086+DY1087+DY1088+EA1086+EA1087+EA1088)*Percapita/30*GH$4+(DZ1086+DZ1087+DZ1088+EB1086+EB1087+EB1088)*Cadeirante/30*GH$4,IF(C1086=3,IF(DY1089+EA1089=10,Fixo/30*GH$4+(DY1086+DY1087+DY1088+EA1086+EA1087+EA1088)*Percapita/30*GH$4+(DZ1089+EB1089)*Cadeirante/30*GH$4,IF(DY1089+EA1089&lt;=9,(DY1089+EA1089)*Crechee/30*GH$4)+(DZ1089+EB1089)*Cadeirante/30*GH$4+(DY1086+DY1087+DY1088+EA1086+EA1087+EA1088)*Percapita/30*GH$4)+IF(DY1089+EA1089&gt;=11,Fixo/30*GH$4+(DY1089+EA1089-10)*Crechee/30*GH$4,0),IF(C1086=2,IF(DZ1086+DZ1087+DZ1088+DZ1089+EB1086+EB1087+EB1088+EB1089=1,Cadeirante/30*GH$4,IF(DZ1086+DZ1087+DZ1088+DZ1089+EB1086+EB1087+EB1088+EB1089=2,Fixo/30*GH$4,IF(DZ1086+DZ1087+DZ1088+DZ1089+EB1086+EB1087+EB1088+EB1089&gt;2,Fixo/30*GH$4+(DZ1086+DZ1087+DZ1088+DZ1089+EB1086+EB1087+EB1088+EB1089-2)*Cadeirante/30*GH$4)))+(DY1086+DY1087+DY1088+EA1086+EA1087+EA1088)*Percapita/30*GH$4+(DY1089+EA1089)*Crechee/30*GH$4,IF(C1086=1,IF(DY1086+DY1087+DY1088+DZ1086+DZ1087+DZ1088+EA1086+EA1087+EA1088+EB1086+EB1087+EB1088&lt;=15,(DY1086+DY1087+DY1088+EA1086+EA1087+EA1088)*Percapita/30*GH$4,IF(DY1086+DY1087+DY1088+DZ1086+DZ1087+DZ1088+EA1086+EA1087+EA1088+EB1086+EB1087+EB1088&gt;=16,Fixo/30*GH$4+(DY1086+DY1087+DY1088+DZ1086+DZ1087+DZ1088+EA1086+EA1087+EA1088+EB1086+EB1087-16)*Percapita/30*GH$4))))))</f>
        <v>0</v>
      </c>
      <c r="GI1086" s="177">
        <f>IF(C1086=4,SUM(EC1086+EC1087+EC1088+EE1086+EE1087+EE1088)*Percapita/30*GI$4+(ED1086+ED1087+ED1088+EF1086+EF1087+EF1088)*Cadeirante/30*GI$4,IF(C1086=3,IF(EC1089+EE1089=10,Fixo/30*GI$4+(EC1086+EC1087+EC1088+EE1086+EE1087+EE1088)*Percapita/30*GI$4+(ED1089+EF1089)*Cadeirante/30*GI$4,IF(EC1089+EE1089&lt;=9,(EC1089+EE1089)*Crechee/30*GI$4)+(ED1089+EF1089)*Cadeirante/30*GI$4+(EC1086+EC1087+EC1088+EE1086+EE1087+EE1088)*Percapita/30*GI$4)+IF(EC1089+EE1089&gt;=11,Fixo/30*GI$4+(EC1089+EE1089-10)*Crechee/30*GI$4,0),IF(C1086=2,IF(ED1086+ED1087+ED1088+ED1089+EF1086+EF1087+EF1088+EF1089=1,Cadeirante/30*GI$4,IF(ED1086+ED1087+ED1088+ED1089+EF1086+EF1087+EF1088+EF1089=2,Fixo/30*GI$4,IF(ED1086+ED1087+ED1088+ED1089+EF1086+EF1087+EF1088+EF1089&gt;2,Fixo/30*GI$4+(ED1086+ED1087+ED1088+ED1089+EF1086+EF1087+EF1088+EF1089-2)*Cadeirante/30*GI$4)))+(EC1086+EC1087+EC1088+EE1086+EE1087+EE1088)*Percapita/30*GI$4+(EC1089+EE1089)*Crechee/30*GI$4,IF(C1086=1,IF(EC1086+EC1087+EC1088+ED1086+ED1087+ED1088+EE1086+EE1087+EE1088+EF1086+EF1087+EF1088&lt;=15,(EC1086+EC1087+EC1088+EE1086+EE1087+EE1088)*Percapita/30*GI$4,IF(EC1086+EC1087+EC1088+ED1086+ED1087+ED1088+EE1086+EE1087+EE1088+EF1086+EF1087+EF1088&gt;=16,Fixo/30*GI$4+(EC1086+EC1087+EC1088+ED1086+ED1087+ED1088+EE1086+EE1087+EE1088+EF1086+EF1087-16)*Percapita/30*GI$4))))))</f>
        <v>0</v>
      </c>
      <c r="GJ1086" s="177">
        <f>IF(C1086=4,SUM(EG1086+EG1087+EG1088+EI1086+EI1087+EI1088)*Percapita/30*GJ$4+(EH1086+EH1087+EH1088+EJ1086+EJ1087+EJ1088)*Cadeirante/30*GJ$4,IF(C1086=3,IF(EG1089+EI1089=10,Fixo/30*GJ$4+(EG1086+EG1087+EG1088+EI1086+EI1087+EI1088)*Percapita/30*GJ$4+(EH1089+EJ1089)*Cadeirante/30*GJ$4,IF(EG1089+EI1089&lt;=9,(EG1089+EI1089)*Crechee/30*GJ$4)+(EH1089+EJ1089)*Cadeirante/30*GJ$4+(EG1086+EG1087+EG1088+EI1086+EI1087+EI1088)*Percapita/30*GJ$4)+IF(EG1089+EI1089&gt;=11,Fixo/30*GJ$4+(EG1089+EI1089-10)*Crechee/30*GJ$4,0),IF(C1086=2,IF(EH1086+EH1087+EH1088+EH1089+EJ1086+EJ1087+EJ1088+EJ1089=1,Cadeirante/30*GJ$4,IF(EH1086+EH1087+EH1088+EH1089+EJ1086+EJ1087+EJ1088+EJ1089=2,Fixo/30*GJ$4,IF(EH1086+EH1087+EH1088+EH1089+EJ1086+EJ1087+EJ1088+EJ1089&gt;2,Fixo/30*GJ$4+(EH1086+EH1087+EH1088+EH1089+EJ1086+EJ1087+EJ1088+EJ1089-2)*Cadeirante/30*GJ$4)))+(EG1086+EG1087+EG1088+EI1086+EI1087+EI1088)*Percapita/30*GJ$4+(EG1089+EI1089)*Crechee/30*GJ$4,IF(C1086=1,IF(EG1086+EG1087+EG1088+EH1086+EH1087+EH1088+EI1086+EI1087+EI1088+EJ1086+EJ1087+EJ1088&lt;=15,(EG1086+EG1087+EG1088+EI1086+EI1087+EI1088)*Percapita/30*GJ$4,IF(EG1086+EG1087+EG1088+EH1086+EH1087+EH1088+EI1086+EI1087+EI1088+EJ1086+EJ1087+EJ1088&gt;=16,Fixo/30*GJ$4+(EG1086+EG1087+EG1088+EH1086+EH1087+EH1088+EI1086+EI1087+EI1088+EJ1086+EJ1087-16)*Percapita/30*GJ$4))))))</f>
        <v>0</v>
      </c>
      <c r="GK1086" s="178"/>
      <c r="GL1086" s="103">
        <f t="shared" si="1182"/>
        <v>0</v>
      </c>
      <c r="GM1086" s="124"/>
      <c r="GN1086" s="104">
        <f>SUMIF(V1086:V1089,"&lt;0")*Cadeirante/30*GN$4+SUMIF(X1086:X1089,"&lt;0")*Cadeirante/30*GN$4</f>
        <v>0</v>
      </c>
      <c r="GO1086" s="104">
        <f>SUMIF(Z1086:Z1089,"&lt;0")*Cadeirante/30*GO$4+SUMIF(AB1086:AB1089,"&lt;0")*Cadeirante/30*GO$4</f>
        <v>0</v>
      </c>
      <c r="GP1086" s="104">
        <f>SUMIF(AD1086:AD1089,"&lt;0")*Cadeirante/30*GP$4+SUMIF(AF1086:AF1089,"&lt;0")*Cadeirante/30*GP$4</f>
        <v>0</v>
      </c>
      <c r="GQ1086" s="104">
        <f>SUMIF(AH1086:AH1089,"&lt;0")*Cadeirante/30*GQ$4+SUMIF(AJ1086:AJ1089,"&lt;0")*Cadeirante/30*GQ$4</f>
        <v>0</v>
      </c>
      <c r="GR1086" s="104">
        <f>SUMIF(AL1086:AL1089,"&lt;0")*Cadeirante/30*GR$4+SUMIF(AN1086:AN1089,"&lt;0")*Cadeirante/30*GR$4</f>
        <v>0</v>
      </c>
      <c r="GS1086" s="104">
        <f>SUMIF(AP1086:AP1089,"&lt;0")*Cadeirante/30*GS$4+SUMIF(AR1086:AR1089,"&lt;0")*Cadeirante/30*GS$4</f>
        <v>0</v>
      </c>
      <c r="GT1086" s="104">
        <f>SUMIF(AT1086:AT1089,"&lt;0")*Cadeirante/30*GT$4+SUMIF(AV1086:AV1089,"&lt;0")*Cadeirante/30*GT$4</f>
        <v>0</v>
      </c>
      <c r="GU1086" s="104">
        <f>SUMIF(AX1086:AX1089,"&lt;0")*Cadeirante/30*GU$4+SUMIF(AZ1086:AZ1089,"&lt;0")*Cadeirante/30*GU$4</f>
        <v>0</v>
      </c>
      <c r="GV1086" s="104">
        <f>SUMIF(BB1086:BB1089,"&lt;0")*Cadeirante/30*GV$4+SUMIF(BD1086:BD1089,"&lt;0")*Cadeirante/30*GV$4</f>
        <v>0</v>
      </c>
      <c r="GW1086" s="104">
        <f>SUMIF(BF1086:BF1089,"&lt;0")*Cadeirante/30*GW$4+SUMIF(BH1086:BH1089,"&lt;0")*Cadeirante/30*GW$4</f>
        <v>0</v>
      </c>
      <c r="GX1086" s="104">
        <f>SUMIF(BJ1086:BJ1089,"&lt;0")*Cadeirante/30*GX$4+SUMIF(BL1086:BL1089,"&lt;0")*Cadeirante/30*GX$4</f>
        <v>0</v>
      </c>
      <c r="GY1086" s="104">
        <f>SUMIF(BN1086:BN1089,"&lt;0")*Cadeirante/30*GY$4+SUMIF(BP1086:BP1089,"&lt;0")*Cadeirante/30*GY$4</f>
        <v>0</v>
      </c>
      <c r="GZ1086" s="104">
        <f>SUMIF(BR1086:BR1089,"&lt;0")*Cadeirante/30*GZ$4+SUMIF(BT1086:BT1089,"&lt;0")*Cadeirante/30*GZ$4</f>
        <v>0</v>
      </c>
      <c r="HA1086" s="104">
        <f>SUMIF(BV1086:BV1089,"&lt;0")*Cadeirante/30*HA$4+SUMIF(BX1086:BX1089,"&lt;0")*Cadeirante/30*HA$4</f>
        <v>0</v>
      </c>
      <c r="HB1086" s="104">
        <f>SUMIF(BZ1086:BZ1089,"&lt;0")*Cadeirante/30*HB$4+SUMIF(CB1086:CB1089,"&lt;0")*Cadeirante/30*HB$4</f>
        <v>0</v>
      </c>
      <c r="HC1086" s="104">
        <f>SUMIF(CD1086:CD1089,"&lt;0")*Cadeirante/30*HC$4+SUMIF(CF1086:CF1089,"&lt;0")*Cadeirante/30*HC$4</f>
        <v>0</v>
      </c>
      <c r="HD1086" s="104">
        <f>SUMIF(CH1086:CH1089,"&lt;0")*Cadeirante/30*HD$4+SUMIF(CJ1086:CJ1089,"&lt;0")*Cadeirante/30*HD$4</f>
        <v>0</v>
      </c>
      <c r="HE1086" s="104">
        <f>SUMIF(CL1086:CL1089,"&lt;0")*Cadeirante/30*HE$4+SUMIF(CN1086:CN1089,"&lt;0")*Cadeirante/30*HE$4</f>
        <v>0</v>
      </c>
      <c r="HF1086" s="104">
        <f>SUMIF(CP1086:CP1089,"&lt;0")*Cadeirante/30*HF$4+SUMIF(CR1086:CR1089,"&lt;0")*Cadeirante/30*HF$4</f>
        <v>0</v>
      </c>
      <c r="HG1086" s="104">
        <f>SUMIF(CT1086:CT1089,"&lt;0")*Cadeirante/30*HG$4+SUMIF(CV1086:CV1089,"&lt;0")*Cadeirante/30*HG$4</f>
        <v>0</v>
      </c>
      <c r="HH1086" s="104">
        <f>SUMIF(CX1086:CX1089,"&lt;0")*Cadeirante/30*HH$4+SUMIF(CZ1086:CZ1089,"&lt;0")*Cadeirante/30*HH$4</f>
        <v>0</v>
      </c>
      <c r="HI1086" s="104">
        <f>SUMIF(DB1086:DB1089,"&lt;0")*Cadeirante/30*HI$4+SUMIF(DD1086:DD1089,"&lt;0")*Cadeirante/30*HI$4</f>
        <v>0</v>
      </c>
      <c r="HJ1086" s="104">
        <f>SUMIF(DF1086:DF1089,"&lt;0")*Cadeirante/30*HJ$4+SUMIF(DH1086:DH1089,"&lt;0")*Cadeirante/30*HJ$4</f>
        <v>0</v>
      </c>
      <c r="HK1086" s="104">
        <f>SUMIF(DJ1086:DJ1089,"&lt;0")*Cadeirante/30*HK$4+SUMIF(DL1086:DL1089,"&lt;0")*Cadeirante/30*HK$4</f>
        <v>0</v>
      </c>
      <c r="HL1086" s="104">
        <f>SUMIF(DN1086:DN1089,"&lt;0")*Cadeirante/30*HL$4+SUMIF(DP1086:DP1089,"&lt;0")*Cadeirante/30*HL$4</f>
        <v>0</v>
      </c>
      <c r="HM1086" s="104">
        <f>SUMIF(DR1086:DR1089,"&lt;0")*Cadeirante/30*HM$4+SUMIF(DT1086:DT1089,"&lt;0")*Cadeirante/30*HM$4</f>
        <v>0</v>
      </c>
      <c r="HN1086" s="104">
        <f>SUMIF(DV1086:DV1089,"&lt;0")*Cadeirante/30*HN$4+SUMIF(DX1086:DX1089,"&lt;0")*Cadeirante/30*HN$4</f>
        <v>0</v>
      </c>
      <c r="HO1086" s="104">
        <f>SUMIF(DZ1086:DZ1089,"&lt;0")*Cadeirante/30*HO$4+SUMIF(EB1086:EB1089,"&lt;0")*Cadeirante/30*HO$4</f>
        <v>0</v>
      </c>
      <c r="HP1086" s="104">
        <f>SUMIF(ED1086:ED1089,"&lt;0")*Cadeirante/30*HP$4+SUMIF(EF1086:EF1089,"&lt;0")*Cadeirante/30*HP$4</f>
        <v>0</v>
      </c>
      <c r="HQ1086" s="64"/>
      <c r="HR1086" s="64"/>
      <c r="HS1086" s="64"/>
      <c r="HT1086" s="64"/>
      <c r="HU1086" s="64"/>
      <c r="HV1086" s="64"/>
      <c r="HW1086" s="176">
        <v>17629.309999999998</v>
      </c>
      <c r="HX1086" s="64"/>
      <c r="HY1086" s="280">
        <f>IF(ISTEXT(EM1086), VALUE(EM1086), EM1086)</f>
        <v>0</v>
      </c>
      <c r="HZ1086" s="280">
        <f>IF(ISTEXT(EN1086), VALUE(EN1086), EN1086)</f>
        <v>0</v>
      </c>
      <c r="IA1086" s="280">
        <f>IF(ISTEXT(EO1086), VALUE(EO1086), EO1086)</f>
        <v>0</v>
      </c>
      <c r="IB1086" s="64" t="b">
        <f>HW1086=FE1086</f>
        <v>0</v>
      </c>
      <c r="IC1086" s="64"/>
    </row>
    <row r="1087" spans="1:237" s="106" customFormat="1" ht="22.5" customHeight="1" x14ac:dyDescent="0.25">
      <c r="A1087" s="368" t="s">
        <v>4149</v>
      </c>
      <c r="B1087" s="369" t="s">
        <v>4150</v>
      </c>
      <c r="C1087" s="370" t="s">
        <v>3258</v>
      </c>
      <c r="D1087" s="371" t="s">
        <v>4151</v>
      </c>
      <c r="E1087" s="371" t="s">
        <v>4152</v>
      </c>
      <c r="F1087" s="372" t="s">
        <v>3222</v>
      </c>
      <c r="G1087" s="372" t="s">
        <v>3223</v>
      </c>
      <c r="H1087" s="373" t="s">
        <v>265</v>
      </c>
      <c r="I1087" s="374" t="s">
        <v>4153</v>
      </c>
      <c r="J1087" s="421" t="s">
        <v>3257</v>
      </c>
      <c r="K1087" s="421" t="s">
        <v>3230</v>
      </c>
      <c r="L1087" s="329">
        <f>CONTINUA!BV1087</f>
        <v>0</v>
      </c>
      <c r="M1087" s="329">
        <f>CONTINUA!BW1087</f>
        <v>0</v>
      </c>
      <c r="N1087" s="657"/>
      <c r="O1087" s="658" t="s">
        <v>4265</v>
      </c>
      <c r="P1087" s="659" t="s">
        <v>4259</v>
      </c>
      <c r="Q1087" s="400"/>
      <c r="R1087" s="401"/>
      <c r="S1087" s="400"/>
      <c r="T1087" s="401"/>
      <c r="U1087" s="400"/>
      <c r="V1087" s="401"/>
      <c r="W1087" s="400"/>
      <c r="X1087" s="401"/>
      <c r="Y1087" s="400"/>
      <c r="Z1087" s="401"/>
      <c r="AA1087" s="400"/>
      <c r="AB1087" s="401"/>
      <c r="AC1087" s="400"/>
      <c r="AD1087" s="401"/>
      <c r="AE1087" s="400"/>
      <c r="AF1087" s="401"/>
      <c r="AG1087" s="400"/>
      <c r="AH1087" s="401"/>
      <c r="AI1087" s="400"/>
      <c r="AJ1087" s="401"/>
      <c r="AK1087" s="400"/>
      <c r="AL1087" s="401"/>
      <c r="AM1087" s="400"/>
      <c r="AN1087" s="401"/>
      <c r="AO1087" s="400"/>
      <c r="AP1087" s="401"/>
      <c r="AQ1087" s="400"/>
      <c r="AR1087" s="401"/>
      <c r="AS1087" s="400"/>
      <c r="AT1087" s="401"/>
      <c r="AU1087" s="400"/>
      <c r="AV1087" s="401"/>
      <c r="AW1087" s="400"/>
      <c r="AX1087" s="401"/>
      <c r="AY1087" s="400"/>
      <c r="AZ1087" s="401"/>
      <c r="BA1087" s="400"/>
      <c r="BB1087" s="401"/>
      <c r="BC1087" s="400"/>
      <c r="BD1087" s="401"/>
      <c r="BE1087" s="400"/>
      <c r="BF1087" s="401"/>
      <c r="BG1087" s="400"/>
      <c r="BH1087" s="401"/>
      <c r="BI1087" s="400"/>
      <c r="BJ1087" s="401"/>
      <c r="BK1087" s="400"/>
      <c r="BL1087" s="401"/>
      <c r="BM1087" s="400"/>
      <c r="BN1087" s="401"/>
      <c r="BO1087" s="400"/>
      <c r="BP1087" s="401"/>
      <c r="BQ1087" s="400"/>
      <c r="BR1087" s="401"/>
      <c r="BS1087" s="400"/>
      <c r="BT1087" s="401"/>
      <c r="BU1087" s="400"/>
      <c r="BV1087" s="401"/>
      <c r="BW1087" s="400"/>
      <c r="BX1087" s="401"/>
      <c r="BY1087" s="400"/>
      <c r="BZ1087" s="401"/>
      <c r="CA1087" s="400"/>
      <c r="CB1087" s="401"/>
      <c r="CC1087" s="400"/>
      <c r="CD1087" s="401"/>
      <c r="CE1087" s="400"/>
      <c r="CF1087" s="401"/>
      <c r="CG1087" s="400"/>
      <c r="CH1087" s="401"/>
      <c r="CI1087" s="400"/>
      <c r="CJ1087" s="401"/>
      <c r="CK1087" s="400"/>
      <c r="CL1087" s="401"/>
      <c r="CM1087" s="400"/>
      <c r="CN1087" s="401"/>
      <c r="CO1087" s="400"/>
      <c r="CP1087" s="401"/>
      <c r="CQ1087" s="400"/>
      <c r="CR1087" s="401"/>
      <c r="CS1087" s="400"/>
      <c r="CT1087" s="401"/>
      <c r="CU1087" s="400"/>
      <c r="CV1087" s="401"/>
      <c r="CW1087" s="400"/>
      <c r="CX1087" s="401"/>
      <c r="CY1087" s="400"/>
      <c r="CZ1087" s="401"/>
      <c r="DA1087" s="400"/>
      <c r="DB1087" s="401"/>
      <c r="DC1087" s="400"/>
      <c r="DD1087" s="401"/>
      <c r="DE1087" s="400"/>
      <c r="DF1087" s="401"/>
      <c r="DG1087" s="400"/>
      <c r="DH1087" s="401"/>
      <c r="DI1087" s="400"/>
      <c r="DJ1087" s="401"/>
      <c r="DK1087" s="400"/>
      <c r="DL1087" s="401"/>
      <c r="DM1087" s="400"/>
      <c r="DN1087" s="401"/>
      <c r="DO1087" s="400"/>
      <c r="DP1087" s="401"/>
      <c r="DQ1087" s="400"/>
      <c r="DR1087" s="401"/>
      <c r="DS1087" s="400"/>
      <c r="DT1087" s="401"/>
      <c r="DU1087" s="400"/>
      <c r="DV1087" s="401"/>
      <c r="DW1087" s="400"/>
      <c r="DX1087" s="401"/>
      <c r="DY1087" s="400"/>
      <c r="DZ1087" s="401"/>
      <c r="EA1087" s="400"/>
      <c r="EB1087" s="401"/>
      <c r="EC1087" s="400"/>
      <c r="ED1087" s="401"/>
      <c r="EE1087" s="400"/>
      <c r="EF1087" s="401"/>
      <c r="EG1087" s="400"/>
      <c r="EH1087" s="401"/>
      <c r="EI1087" s="400"/>
      <c r="EJ1087" s="447"/>
      <c r="EK1087" s="511"/>
      <c r="EL1087" s="514"/>
      <c r="EM1087" s="448"/>
      <c r="EN1087" s="344"/>
      <c r="EO1087" s="345"/>
      <c r="EP1087" s="171">
        <f t="shared" si="1175"/>
        <v>0</v>
      </c>
      <c r="EQ1087" s="171">
        <f t="shared" si="1176"/>
        <v>0</v>
      </c>
      <c r="ER1087" s="171">
        <f t="shared" si="1177"/>
        <v>0</v>
      </c>
      <c r="ES1087" s="171">
        <f t="shared" si="1178"/>
        <v>0</v>
      </c>
      <c r="ET1087" s="171">
        <f t="shared" si="1179"/>
        <v>0</v>
      </c>
      <c r="EU1087" s="171">
        <f t="shared" si="1180"/>
        <v>0</v>
      </c>
      <c r="EV1087" s="172">
        <f t="shared" si="1181"/>
        <v>0</v>
      </c>
      <c r="EW1087" s="173"/>
      <c r="EX1087" s="248">
        <f t="shared" si="1233"/>
        <v>0</v>
      </c>
      <c r="EY1087" s="174">
        <f>(L1087*regular)+(M1087*Cadeirantee)</f>
        <v>0</v>
      </c>
      <c r="EZ1087" s="249">
        <f>SUMIF(FG1087:GJ1087,"&gt;0")</f>
        <v>0</v>
      </c>
      <c r="FA1087" s="249">
        <f>SUMIF(FG1087:GJ1087,"&lt;0")+SUMIF(GN1087:HP1087,"&lt;0")</f>
        <v>0</v>
      </c>
      <c r="FB1087" s="174">
        <v>0</v>
      </c>
      <c r="FC1087" s="126">
        <f>N1087*km*'VALORES TABELA'!$B$13</f>
        <v>0</v>
      </c>
      <c r="FD1087" s="250">
        <f t="shared" ref="FD1087:FD1090" si="1234">GL1087</f>
        <v>0</v>
      </c>
      <c r="FE1087" s="105"/>
      <c r="FF1087" s="119"/>
      <c r="FG1087" s="119"/>
      <c r="FH1087" s="119"/>
      <c r="FI1087" s="119"/>
      <c r="FJ1087" s="119"/>
      <c r="FK1087" s="119"/>
      <c r="FL1087" s="119"/>
      <c r="FM1087" s="119"/>
      <c r="FN1087" s="119"/>
      <c r="FO1087" s="119"/>
      <c r="FP1087" s="119"/>
      <c r="FQ1087" s="119"/>
      <c r="FR1087" s="119"/>
      <c r="FS1087" s="119"/>
      <c r="FT1087" s="119"/>
      <c r="FU1087" s="119"/>
      <c r="FV1087" s="119"/>
      <c r="FW1087" s="119"/>
      <c r="FX1087" s="119"/>
      <c r="FY1087" s="119"/>
      <c r="FZ1087" s="119"/>
      <c r="GA1087" s="119"/>
      <c r="GB1087" s="119"/>
      <c r="GC1087" s="119"/>
      <c r="GD1087" s="119"/>
      <c r="GE1087" s="119"/>
      <c r="GF1087" s="119"/>
      <c r="GG1087" s="119"/>
      <c r="GH1087" s="119"/>
      <c r="GI1087" s="119"/>
      <c r="GJ1087" s="119"/>
      <c r="GK1087" s="251"/>
      <c r="GL1087" s="103">
        <f t="shared" si="1182"/>
        <v>0</v>
      </c>
      <c r="GM1087" s="124"/>
      <c r="GN1087" s="104"/>
      <c r="GO1087" s="104"/>
      <c r="GP1087" s="104"/>
      <c r="GQ1087" s="104"/>
      <c r="GR1087" s="104"/>
      <c r="GS1087" s="104"/>
      <c r="GT1087" s="104"/>
      <c r="GU1087" s="104"/>
      <c r="GV1087" s="104"/>
      <c r="GW1087" s="104"/>
      <c r="GX1087" s="104"/>
      <c r="GY1087" s="104"/>
      <c r="GZ1087" s="104"/>
      <c r="HA1087" s="104"/>
      <c r="HB1087" s="104"/>
      <c r="HC1087" s="104"/>
      <c r="HD1087" s="104"/>
      <c r="HE1087" s="104"/>
      <c r="HF1087" s="104"/>
      <c r="HG1087" s="104"/>
      <c r="HH1087" s="104"/>
      <c r="HI1087" s="104"/>
      <c r="HJ1087" s="104"/>
      <c r="HK1087" s="104"/>
      <c r="HL1087" s="104"/>
      <c r="HM1087" s="104"/>
      <c r="HN1087" s="104"/>
      <c r="HO1087" s="104"/>
      <c r="HP1087" s="104"/>
      <c r="HQ1087" s="64"/>
      <c r="HR1087" s="64"/>
      <c r="HS1087" s="64"/>
      <c r="HT1087" s="64"/>
      <c r="HU1087" s="64"/>
      <c r="HV1087" s="64"/>
      <c r="HW1087" s="105"/>
      <c r="HX1087" s="64"/>
      <c r="HY1087" s="280">
        <f t="shared" ref="HY1087:HY1090" si="1235">IF(ISTEXT(EM1087), VALUE(EM1087), EM1087)</f>
        <v>0</v>
      </c>
      <c r="HZ1087" s="280">
        <f t="shared" ref="HZ1087:HZ1090" si="1236">IF(ISTEXT(EN1087), VALUE(EN1087), EN1087)</f>
        <v>0</v>
      </c>
      <c r="IA1087" s="280">
        <f t="shared" ref="IA1087:IA1090" si="1237">IF(ISTEXT(EO1087), VALUE(EO1087), EO1087)</f>
        <v>0</v>
      </c>
      <c r="IB1087" s="64"/>
      <c r="IC1087" s="64"/>
    </row>
    <row r="1088" spans="1:237" s="106" customFormat="1" ht="22.5" customHeight="1" x14ac:dyDescent="0.25">
      <c r="A1088" s="368" t="s">
        <v>4149</v>
      </c>
      <c r="B1088" s="369" t="s">
        <v>4150</v>
      </c>
      <c r="C1088" s="375" t="s">
        <v>3258</v>
      </c>
      <c r="D1088" s="371" t="s">
        <v>4151</v>
      </c>
      <c r="E1088" s="371" t="s">
        <v>4152</v>
      </c>
      <c r="F1088" s="376" t="s">
        <v>3222</v>
      </c>
      <c r="G1088" s="376" t="s">
        <v>3223</v>
      </c>
      <c r="H1088" s="373" t="s">
        <v>265</v>
      </c>
      <c r="I1088" s="374" t="s">
        <v>4153</v>
      </c>
      <c r="J1088" s="421" t="s">
        <v>3257</v>
      </c>
      <c r="K1088" s="422" t="s">
        <v>3231</v>
      </c>
      <c r="L1088" s="329">
        <f>CONTINUA!BV1088</f>
        <v>0</v>
      </c>
      <c r="M1088" s="329">
        <f>CONTINUA!BW1088</f>
        <v>0</v>
      </c>
      <c r="N1088" s="657"/>
      <c r="O1088" s="658" t="s">
        <v>4265</v>
      </c>
      <c r="P1088" s="659" t="s">
        <v>4259</v>
      </c>
      <c r="Q1088" s="400"/>
      <c r="R1088" s="401"/>
      <c r="S1088" s="400"/>
      <c r="T1088" s="401"/>
      <c r="U1088" s="400"/>
      <c r="V1088" s="401"/>
      <c r="W1088" s="400"/>
      <c r="X1088" s="401"/>
      <c r="Y1088" s="400"/>
      <c r="Z1088" s="401"/>
      <c r="AA1088" s="400"/>
      <c r="AB1088" s="401"/>
      <c r="AC1088" s="400"/>
      <c r="AD1088" s="401"/>
      <c r="AE1088" s="400"/>
      <c r="AF1088" s="401"/>
      <c r="AG1088" s="400"/>
      <c r="AH1088" s="401"/>
      <c r="AI1088" s="400"/>
      <c r="AJ1088" s="401"/>
      <c r="AK1088" s="400"/>
      <c r="AL1088" s="401"/>
      <c r="AM1088" s="400"/>
      <c r="AN1088" s="401"/>
      <c r="AO1088" s="400"/>
      <c r="AP1088" s="401"/>
      <c r="AQ1088" s="400"/>
      <c r="AR1088" s="401"/>
      <c r="AS1088" s="400"/>
      <c r="AT1088" s="401"/>
      <c r="AU1088" s="400"/>
      <c r="AV1088" s="401"/>
      <c r="AW1088" s="400"/>
      <c r="AX1088" s="401"/>
      <c r="AY1088" s="400"/>
      <c r="AZ1088" s="401"/>
      <c r="BA1088" s="400"/>
      <c r="BB1088" s="401"/>
      <c r="BC1088" s="400"/>
      <c r="BD1088" s="401"/>
      <c r="BE1088" s="400"/>
      <c r="BF1088" s="401"/>
      <c r="BG1088" s="400"/>
      <c r="BH1088" s="401"/>
      <c r="BI1088" s="400"/>
      <c r="BJ1088" s="401"/>
      <c r="BK1088" s="400"/>
      <c r="BL1088" s="401"/>
      <c r="BM1088" s="400"/>
      <c r="BN1088" s="401"/>
      <c r="BO1088" s="400"/>
      <c r="BP1088" s="401"/>
      <c r="BQ1088" s="400"/>
      <c r="BR1088" s="401"/>
      <c r="BS1088" s="400"/>
      <c r="BT1088" s="401"/>
      <c r="BU1088" s="400"/>
      <c r="BV1088" s="401"/>
      <c r="BW1088" s="400"/>
      <c r="BX1088" s="401"/>
      <c r="BY1088" s="400"/>
      <c r="BZ1088" s="401"/>
      <c r="CA1088" s="400"/>
      <c r="CB1088" s="401"/>
      <c r="CC1088" s="400"/>
      <c r="CD1088" s="401"/>
      <c r="CE1088" s="400"/>
      <c r="CF1088" s="401"/>
      <c r="CG1088" s="400"/>
      <c r="CH1088" s="401"/>
      <c r="CI1088" s="400"/>
      <c r="CJ1088" s="401"/>
      <c r="CK1088" s="400"/>
      <c r="CL1088" s="401"/>
      <c r="CM1088" s="400"/>
      <c r="CN1088" s="401"/>
      <c r="CO1088" s="400"/>
      <c r="CP1088" s="401"/>
      <c r="CQ1088" s="400"/>
      <c r="CR1088" s="401"/>
      <c r="CS1088" s="400"/>
      <c r="CT1088" s="401"/>
      <c r="CU1088" s="400"/>
      <c r="CV1088" s="401"/>
      <c r="CW1088" s="400"/>
      <c r="CX1088" s="401"/>
      <c r="CY1088" s="400"/>
      <c r="CZ1088" s="401"/>
      <c r="DA1088" s="400"/>
      <c r="DB1088" s="401"/>
      <c r="DC1088" s="400"/>
      <c r="DD1088" s="401"/>
      <c r="DE1088" s="400"/>
      <c r="DF1088" s="401"/>
      <c r="DG1088" s="400"/>
      <c r="DH1088" s="401"/>
      <c r="DI1088" s="400"/>
      <c r="DJ1088" s="401"/>
      <c r="DK1088" s="400"/>
      <c r="DL1088" s="401"/>
      <c r="DM1088" s="400"/>
      <c r="DN1088" s="401"/>
      <c r="DO1088" s="400"/>
      <c r="DP1088" s="401"/>
      <c r="DQ1088" s="400"/>
      <c r="DR1088" s="401"/>
      <c r="DS1088" s="400"/>
      <c r="DT1088" s="401"/>
      <c r="DU1088" s="400"/>
      <c r="DV1088" s="401"/>
      <c r="DW1088" s="400"/>
      <c r="DX1088" s="401"/>
      <c r="DY1088" s="400"/>
      <c r="DZ1088" s="401"/>
      <c r="EA1088" s="400"/>
      <c r="EB1088" s="401"/>
      <c r="EC1088" s="400"/>
      <c r="ED1088" s="401"/>
      <c r="EE1088" s="400"/>
      <c r="EF1088" s="401"/>
      <c r="EG1088" s="400"/>
      <c r="EH1088" s="401"/>
      <c r="EI1088" s="400"/>
      <c r="EJ1088" s="447"/>
      <c r="EK1088" s="511"/>
      <c r="EL1088" s="514"/>
      <c r="EM1088" s="448"/>
      <c r="EN1088" s="344"/>
      <c r="EO1088" s="345"/>
      <c r="EP1088" s="171">
        <f t="shared" si="1175"/>
        <v>0</v>
      </c>
      <c r="EQ1088" s="171">
        <f t="shared" si="1176"/>
        <v>0</v>
      </c>
      <c r="ER1088" s="171">
        <f t="shared" si="1177"/>
        <v>0</v>
      </c>
      <c r="ES1088" s="171">
        <f t="shared" si="1178"/>
        <v>0</v>
      </c>
      <c r="ET1088" s="171">
        <f t="shared" si="1179"/>
        <v>0</v>
      </c>
      <c r="EU1088" s="171">
        <f t="shared" si="1180"/>
        <v>0</v>
      </c>
      <c r="EV1088" s="172">
        <f t="shared" si="1181"/>
        <v>0</v>
      </c>
      <c r="EW1088" s="125"/>
      <c r="EX1088" s="248">
        <f t="shared" si="1233"/>
        <v>0</v>
      </c>
      <c r="EY1088" s="174">
        <f>(L1088*regular)+(M1088*Cadeirantee)</f>
        <v>0</v>
      </c>
      <c r="EZ1088" s="249">
        <f>SUMIF(FG1088:GJ1088,"&gt;0")</f>
        <v>0</v>
      </c>
      <c r="FA1088" s="249">
        <f>SUMIF(FG1088:GJ1088,"&lt;0")+SUMIF(GN1088:HP1088,"&lt;0")</f>
        <v>0</v>
      </c>
      <c r="FB1088" s="174">
        <v>0</v>
      </c>
      <c r="FC1088" s="126">
        <f>N1088*km*'VALORES TABELA'!$B$13</f>
        <v>0</v>
      </c>
      <c r="FD1088" s="250">
        <f t="shared" si="1234"/>
        <v>0</v>
      </c>
      <c r="FE1088" s="105"/>
      <c r="FF1088" s="108"/>
      <c r="FG1088" s="108"/>
      <c r="FH1088" s="108"/>
      <c r="FI1088" s="108"/>
      <c r="FJ1088" s="108"/>
      <c r="FK1088" s="108"/>
      <c r="FL1088" s="108"/>
      <c r="FM1088" s="108"/>
      <c r="FN1088" s="108"/>
      <c r="FO1088" s="108"/>
      <c r="FP1088" s="108"/>
      <c r="FQ1088" s="108"/>
      <c r="FR1088" s="108"/>
      <c r="FS1088" s="108"/>
      <c r="FT1088" s="108"/>
      <c r="FU1088" s="108"/>
      <c r="FV1088" s="108"/>
      <c r="FW1088" s="108"/>
      <c r="FX1088" s="108"/>
      <c r="FY1088" s="108"/>
      <c r="FZ1088" s="108"/>
      <c r="GA1088" s="108"/>
      <c r="GB1088" s="108"/>
      <c r="GC1088" s="108"/>
      <c r="GD1088" s="108"/>
      <c r="GE1088" s="108"/>
      <c r="GF1088" s="108"/>
      <c r="GG1088" s="108"/>
      <c r="GH1088" s="108"/>
      <c r="GI1088" s="108"/>
      <c r="GJ1088" s="108"/>
      <c r="GK1088" s="251"/>
      <c r="GL1088" s="103">
        <f t="shared" si="1182"/>
        <v>0</v>
      </c>
      <c r="GM1088" s="124"/>
      <c r="GN1088" s="104"/>
      <c r="GO1088" s="104"/>
      <c r="GP1088" s="104"/>
      <c r="GQ1088" s="104"/>
      <c r="GR1088" s="104"/>
      <c r="GS1088" s="104"/>
      <c r="GT1088" s="104"/>
      <c r="GU1088" s="104"/>
      <c r="GV1088" s="104"/>
      <c r="GW1088" s="104"/>
      <c r="GX1088" s="104"/>
      <c r="GY1088" s="104"/>
      <c r="GZ1088" s="104"/>
      <c r="HA1088" s="104"/>
      <c r="HB1088" s="104"/>
      <c r="HC1088" s="104"/>
      <c r="HD1088" s="104"/>
      <c r="HE1088" s="104"/>
      <c r="HF1088" s="104"/>
      <c r="HG1088" s="104"/>
      <c r="HH1088" s="104"/>
      <c r="HI1088" s="104"/>
      <c r="HJ1088" s="104"/>
      <c r="HK1088" s="104"/>
      <c r="HL1088" s="104"/>
      <c r="HM1088" s="104"/>
      <c r="HN1088" s="104"/>
      <c r="HO1088" s="104"/>
      <c r="HP1088" s="104"/>
      <c r="HQ1088" s="64"/>
      <c r="HR1088" s="64"/>
      <c r="HS1088" s="64"/>
      <c r="HT1088" s="64"/>
      <c r="HU1088" s="64"/>
      <c r="HV1088" s="64"/>
      <c r="HW1088" s="105"/>
      <c r="HX1088" s="64"/>
      <c r="HY1088" s="280">
        <f t="shared" si="1235"/>
        <v>0</v>
      </c>
      <c r="HZ1088" s="280">
        <f t="shared" si="1236"/>
        <v>0</v>
      </c>
      <c r="IA1088" s="280">
        <f t="shared" si="1237"/>
        <v>0</v>
      </c>
      <c r="IB1088" s="64"/>
      <c r="IC1088" s="64"/>
    </row>
    <row r="1089" spans="1:237" s="106" customFormat="1" ht="22.5" customHeight="1" x14ac:dyDescent="0.25">
      <c r="A1089" s="368" t="s">
        <v>4149</v>
      </c>
      <c r="B1089" s="369" t="s">
        <v>4150</v>
      </c>
      <c r="C1089" s="375" t="s">
        <v>3258</v>
      </c>
      <c r="D1089" s="371" t="s">
        <v>4151</v>
      </c>
      <c r="E1089" s="371" t="s">
        <v>4152</v>
      </c>
      <c r="F1089" s="376" t="s">
        <v>3222</v>
      </c>
      <c r="G1089" s="376" t="s">
        <v>3223</v>
      </c>
      <c r="H1089" s="373" t="s">
        <v>265</v>
      </c>
      <c r="I1089" s="374" t="s">
        <v>4153</v>
      </c>
      <c r="J1089" s="421" t="s">
        <v>3257</v>
      </c>
      <c r="K1089" s="423" t="s">
        <v>3232</v>
      </c>
      <c r="L1089" s="329">
        <f>CONTINUA!BV1089</f>
        <v>0</v>
      </c>
      <c r="M1089" s="329">
        <f>CONTINUA!BW1089</f>
        <v>0</v>
      </c>
      <c r="N1089" s="657"/>
      <c r="O1089" s="658" t="s">
        <v>4265</v>
      </c>
      <c r="P1089" s="659" t="s">
        <v>4259</v>
      </c>
      <c r="Q1089" s="400">
        <v>23</v>
      </c>
      <c r="R1089" s="401"/>
      <c r="S1089" s="400"/>
      <c r="T1089" s="401"/>
      <c r="U1089" s="400"/>
      <c r="V1089" s="401"/>
      <c r="W1089" s="400"/>
      <c r="X1089" s="401"/>
      <c r="Y1089" s="400"/>
      <c r="Z1089" s="401"/>
      <c r="AA1089" s="400"/>
      <c r="AB1089" s="401"/>
      <c r="AC1089" s="400"/>
      <c r="AD1089" s="401"/>
      <c r="AE1089" s="400"/>
      <c r="AF1089" s="401"/>
      <c r="AG1089" s="400"/>
      <c r="AH1089" s="401"/>
      <c r="AI1089" s="400"/>
      <c r="AJ1089" s="401"/>
      <c r="AK1089" s="400"/>
      <c r="AL1089" s="401"/>
      <c r="AM1089" s="400"/>
      <c r="AN1089" s="401"/>
      <c r="AO1089" s="400"/>
      <c r="AP1089" s="401"/>
      <c r="AQ1089" s="400"/>
      <c r="AR1089" s="401"/>
      <c r="AS1089" s="400"/>
      <c r="AT1089" s="401"/>
      <c r="AU1089" s="400"/>
      <c r="AV1089" s="401"/>
      <c r="AW1089" s="400"/>
      <c r="AX1089" s="401"/>
      <c r="AY1089" s="400"/>
      <c r="AZ1089" s="401"/>
      <c r="BA1089" s="400"/>
      <c r="BB1089" s="401"/>
      <c r="BC1089" s="400"/>
      <c r="BD1089" s="401"/>
      <c r="BE1089" s="400"/>
      <c r="BF1089" s="401"/>
      <c r="BG1089" s="400"/>
      <c r="BH1089" s="401"/>
      <c r="BI1089" s="400"/>
      <c r="BJ1089" s="401"/>
      <c r="BK1089" s="400"/>
      <c r="BL1089" s="401"/>
      <c r="BM1089" s="400"/>
      <c r="BN1089" s="401"/>
      <c r="BO1089" s="400"/>
      <c r="BP1089" s="401"/>
      <c r="BQ1089" s="400"/>
      <c r="BR1089" s="401"/>
      <c r="BS1089" s="400"/>
      <c r="BT1089" s="401"/>
      <c r="BU1089" s="400"/>
      <c r="BV1089" s="401"/>
      <c r="BW1089" s="400"/>
      <c r="BX1089" s="401"/>
      <c r="BY1089" s="400"/>
      <c r="BZ1089" s="401"/>
      <c r="CA1089" s="400"/>
      <c r="CB1089" s="401"/>
      <c r="CC1089" s="400"/>
      <c r="CD1089" s="401"/>
      <c r="CE1089" s="400"/>
      <c r="CF1089" s="401"/>
      <c r="CG1089" s="400"/>
      <c r="CH1089" s="401"/>
      <c r="CI1089" s="400"/>
      <c r="CJ1089" s="401"/>
      <c r="CK1089" s="400"/>
      <c r="CL1089" s="401"/>
      <c r="CM1089" s="400"/>
      <c r="CN1089" s="401"/>
      <c r="CO1089" s="400"/>
      <c r="CP1089" s="401"/>
      <c r="CQ1089" s="400"/>
      <c r="CR1089" s="401"/>
      <c r="CS1089" s="400"/>
      <c r="CT1089" s="401"/>
      <c r="CU1089" s="400"/>
      <c r="CV1089" s="401"/>
      <c r="CW1089" s="400"/>
      <c r="CX1089" s="401"/>
      <c r="CY1089" s="400"/>
      <c r="CZ1089" s="401"/>
      <c r="DA1089" s="400"/>
      <c r="DB1089" s="401"/>
      <c r="DC1089" s="400"/>
      <c r="DD1089" s="401"/>
      <c r="DE1089" s="400"/>
      <c r="DF1089" s="401"/>
      <c r="DG1089" s="400"/>
      <c r="DH1089" s="401"/>
      <c r="DI1089" s="400"/>
      <c r="DJ1089" s="401"/>
      <c r="DK1089" s="400"/>
      <c r="DL1089" s="401"/>
      <c r="DM1089" s="400"/>
      <c r="DN1089" s="401"/>
      <c r="DO1089" s="400"/>
      <c r="DP1089" s="401"/>
      <c r="DQ1089" s="400"/>
      <c r="DR1089" s="401"/>
      <c r="DS1089" s="400"/>
      <c r="DT1089" s="401"/>
      <c r="DU1089" s="400"/>
      <c r="DV1089" s="401"/>
      <c r="DW1089" s="400"/>
      <c r="DX1089" s="401"/>
      <c r="DY1089" s="400"/>
      <c r="DZ1089" s="401"/>
      <c r="EA1089" s="400"/>
      <c r="EB1089" s="401"/>
      <c r="EC1089" s="400"/>
      <c r="ED1089" s="401"/>
      <c r="EE1089" s="400"/>
      <c r="EF1089" s="401"/>
      <c r="EG1089" s="400"/>
      <c r="EH1089" s="401"/>
      <c r="EI1089" s="400"/>
      <c r="EJ1089" s="447"/>
      <c r="EK1089" s="511"/>
      <c r="EL1089" s="514"/>
      <c r="EM1089" s="448"/>
      <c r="EN1089" s="344"/>
      <c r="EO1089" s="345"/>
      <c r="EP1089" s="171">
        <f t="shared" si="1175"/>
        <v>23</v>
      </c>
      <c r="EQ1089" s="171">
        <f t="shared" si="1176"/>
        <v>0</v>
      </c>
      <c r="ER1089" s="171">
        <f t="shared" si="1177"/>
        <v>0</v>
      </c>
      <c r="ES1089" s="171">
        <f t="shared" si="1178"/>
        <v>0</v>
      </c>
      <c r="ET1089" s="171">
        <f t="shared" si="1179"/>
        <v>0</v>
      </c>
      <c r="EU1089" s="171">
        <f t="shared" si="1180"/>
        <v>0</v>
      </c>
      <c r="EV1089" s="172">
        <f t="shared" si="1181"/>
        <v>23</v>
      </c>
      <c r="EW1089" s="127"/>
      <c r="EX1089" s="248">
        <f t="shared" si="1233"/>
        <v>0</v>
      </c>
      <c r="EY1089" s="174">
        <f>(L1089*regular)+(M1089*Cadeirantee)</f>
        <v>0</v>
      </c>
      <c r="EZ1089" s="249">
        <f>SUMIF(FG1089:GJ1089,"&gt;0")</f>
        <v>0</v>
      </c>
      <c r="FA1089" s="249">
        <f>SUMIF(FG1089:GJ1089,"&lt;0")+SUMIF(GN1089:HP1089,"&lt;0")</f>
        <v>0</v>
      </c>
      <c r="FB1089" s="174">
        <v>0</v>
      </c>
      <c r="FC1089" s="126">
        <f>N1089*km*'VALORES TABELA'!$B$13</f>
        <v>0</v>
      </c>
      <c r="FD1089" s="250">
        <f t="shared" si="1234"/>
        <v>0</v>
      </c>
      <c r="FE1089" s="105"/>
      <c r="FF1089" s="118"/>
      <c r="FG1089" s="118"/>
      <c r="FH1089" s="118"/>
      <c r="FI1089" s="118"/>
      <c r="FJ1089" s="118"/>
      <c r="FK1089" s="118"/>
      <c r="FL1089" s="118"/>
      <c r="FM1089" s="118"/>
      <c r="FN1089" s="118"/>
      <c r="FO1089" s="118"/>
      <c r="FP1089" s="118"/>
      <c r="FQ1089" s="118"/>
      <c r="FR1089" s="118"/>
      <c r="FS1089" s="118"/>
      <c r="FT1089" s="118"/>
      <c r="FU1089" s="118"/>
      <c r="FV1089" s="118"/>
      <c r="FW1089" s="118"/>
      <c r="FX1089" s="118"/>
      <c r="FY1089" s="118"/>
      <c r="FZ1089" s="118"/>
      <c r="GA1089" s="118"/>
      <c r="GB1089" s="118"/>
      <c r="GC1089" s="118"/>
      <c r="GD1089" s="118"/>
      <c r="GE1089" s="118"/>
      <c r="GF1089" s="118"/>
      <c r="GG1089" s="118"/>
      <c r="GH1089" s="118"/>
      <c r="GI1089" s="118"/>
      <c r="GJ1089" s="118"/>
      <c r="GK1089" s="252"/>
      <c r="GL1089" s="103">
        <f t="shared" si="1182"/>
        <v>0</v>
      </c>
      <c r="GM1089" s="124"/>
      <c r="GN1089" s="104"/>
      <c r="GO1089" s="104"/>
      <c r="GP1089" s="104"/>
      <c r="GQ1089" s="104"/>
      <c r="GR1089" s="104"/>
      <c r="GS1089" s="104"/>
      <c r="GT1089" s="104"/>
      <c r="GU1089" s="104"/>
      <c r="GV1089" s="104"/>
      <c r="GW1089" s="104"/>
      <c r="GX1089" s="104"/>
      <c r="GY1089" s="104"/>
      <c r="GZ1089" s="104"/>
      <c r="HA1089" s="104"/>
      <c r="HB1089" s="104"/>
      <c r="HC1089" s="104"/>
      <c r="HD1089" s="104"/>
      <c r="HE1089" s="104"/>
      <c r="HF1089" s="104"/>
      <c r="HG1089" s="104"/>
      <c r="HH1089" s="104"/>
      <c r="HI1089" s="104"/>
      <c r="HJ1089" s="104"/>
      <c r="HK1089" s="104"/>
      <c r="HL1089" s="104"/>
      <c r="HM1089" s="104"/>
      <c r="HN1089" s="104"/>
      <c r="HO1089" s="104"/>
      <c r="HP1089" s="104"/>
      <c r="HQ1089" s="64"/>
      <c r="HR1089" s="65"/>
      <c r="HS1089" s="65"/>
      <c r="HT1089" s="65"/>
      <c r="HU1089" s="65"/>
      <c r="HV1089" s="65"/>
      <c r="HW1089" s="105"/>
      <c r="HX1089" s="65"/>
      <c r="HY1089" s="280">
        <f t="shared" si="1235"/>
        <v>0</v>
      </c>
      <c r="HZ1089" s="280">
        <f t="shared" si="1236"/>
        <v>0</v>
      </c>
      <c r="IA1089" s="280">
        <f t="shared" si="1237"/>
        <v>0</v>
      </c>
      <c r="IB1089" s="65"/>
      <c r="IC1089" s="65"/>
    </row>
    <row r="1090" spans="1:237" s="106" customFormat="1" ht="22.5" customHeight="1" thickBot="1" x14ac:dyDescent="0.3">
      <c r="A1090" s="377" t="s">
        <v>4149</v>
      </c>
      <c r="B1090" s="378" t="s">
        <v>4150</v>
      </c>
      <c r="C1090" s="379" t="s">
        <v>3258</v>
      </c>
      <c r="D1090" s="380" t="s">
        <v>4151</v>
      </c>
      <c r="E1090" s="380" t="s">
        <v>4152</v>
      </c>
      <c r="F1090" s="381" t="s">
        <v>3222</v>
      </c>
      <c r="G1090" s="381" t="s">
        <v>3223</v>
      </c>
      <c r="H1090" s="382" t="s">
        <v>265</v>
      </c>
      <c r="I1090" s="383" t="s">
        <v>4153</v>
      </c>
      <c r="J1090" s="421" t="s">
        <v>3257</v>
      </c>
      <c r="K1090" s="424" t="s">
        <v>60</v>
      </c>
      <c r="L1090" s="329">
        <f>CONTINUA!BV1090</f>
        <v>0</v>
      </c>
      <c r="M1090" s="329">
        <f>CONTINUA!BW1090</f>
        <v>0</v>
      </c>
      <c r="N1090" s="657"/>
      <c r="O1090" s="658" t="s">
        <v>4265</v>
      </c>
      <c r="P1090" s="659" t="s">
        <v>4259</v>
      </c>
      <c r="Q1090" s="400"/>
      <c r="R1090" s="401"/>
      <c r="S1090" s="400"/>
      <c r="T1090" s="401"/>
      <c r="U1090" s="400"/>
      <c r="V1090" s="401"/>
      <c r="W1090" s="400"/>
      <c r="X1090" s="401"/>
      <c r="Y1090" s="400"/>
      <c r="Z1090" s="401"/>
      <c r="AA1090" s="400"/>
      <c r="AB1090" s="401"/>
      <c r="AC1090" s="400"/>
      <c r="AD1090" s="401"/>
      <c r="AE1090" s="400"/>
      <c r="AF1090" s="401"/>
      <c r="AG1090" s="400"/>
      <c r="AH1090" s="401"/>
      <c r="AI1090" s="400"/>
      <c r="AJ1090" s="401"/>
      <c r="AK1090" s="400"/>
      <c r="AL1090" s="401"/>
      <c r="AM1090" s="400"/>
      <c r="AN1090" s="401"/>
      <c r="AO1090" s="400"/>
      <c r="AP1090" s="401"/>
      <c r="AQ1090" s="400"/>
      <c r="AR1090" s="401"/>
      <c r="AS1090" s="400"/>
      <c r="AT1090" s="401"/>
      <c r="AU1090" s="400"/>
      <c r="AV1090" s="401"/>
      <c r="AW1090" s="400"/>
      <c r="AX1090" s="401"/>
      <c r="AY1090" s="400"/>
      <c r="AZ1090" s="401"/>
      <c r="BA1090" s="400"/>
      <c r="BB1090" s="401"/>
      <c r="BC1090" s="400"/>
      <c r="BD1090" s="401"/>
      <c r="BE1090" s="400"/>
      <c r="BF1090" s="401"/>
      <c r="BG1090" s="400"/>
      <c r="BH1090" s="401"/>
      <c r="BI1090" s="400"/>
      <c r="BJ1090" s="401"/>
      <c r="BK1090" s="400"/>
      <c r="BL1090" s="401"/>
      <c r="BM1090" s="400"/>
      <c r="BN1090" s="401"/>
      <c r="BO1090" s="400"/>
      <c r="BP1090" s="401"/>
      <c r="BQ1090" s="400"/>
      <c r="BR1090" s="401"/>
      <c r="BS1090" s="400"/>
      <c r="BT1090" s="401"/>
      <c r="BU1090" s="400"/>
      <c r="BV1090" s="401"/>
      <c r="BW1090" s="400"/>
      <c r="BX1090" s="401"/>
      <c r="BY1090" s="400"/>
      <c r="BZ1090" s="401"/>
      <c r="CA1090" s="400"/>
      <c r="CB1090" s="401"/>
      <c r="CC1090" s="400"/>
      <c r="CD1090" s="401"/>
      <c r="CE1090" s="400"/>
      <c r="CF1090" s="401"/>
      <c r="CG1090" s="400"/>
      <c r="CH1090" s="401"/>
      <c r="CI1090" s="400"/>
      <c r="CJ1090" s="401"/>
      <c r="CK1090" s="400"/>
      <c r="CL1090" s="401"/>
      <c r="CM1090" s="400"/>
      <c r="CN1090" s="401"/>
      <c r="CO1090" s="400"/>
      <c r="CP1090" s="401"/>
      <c r="CQ1090" s="400"/>
      <c r="CR1090" s="401"/>
      <c r="CS1090" s="400"/>
      <c r="CT1090" s="401"/>
      <c r="CU1090" s="400"/>
      <c r="CV1090" s="401"/>
      <c r="CW1090" s="400"/>
      <c r="CX1090" s="401"/>
      <c r="CY1090" s="400"/>
      <c r="CZ1090" s="401"/>
      <c r="DA1090" s="400"/>
      <c r="DB1090" s="401"/>
      <c r="DC1090" s="400"/>
      <c r="DD1090" s="401"/>
      <c r="DE1090" s="400"/>
      <c r="DF1090" s="401"/>
      <c r="DG1090" s="400"/>
      <c r="DH1090" s="401"/>
      <c r="DI1090" s="400"/>
      <c r="DJ1090" s="401"/>
      <c r="DK1090" s="400"/>
      <c r="DL1090" s="401"/>
      <c r="DM1090" s="400"/>
      <c r="DN1090" s="401"/>
      <c r="DO1090" s="400"/>
      <c r="DP1090" s="401"/>
      <c r="DQ1090" s="400"/>
      <c r="DR1090" s="401"/>
      <c r="DS1090" s="400"/>
      <c r="DT1090" s="401"/>
      <c r="DU1090" s="400"/>
      <c r="DV1090" s="401"/>
      <c r="DW1090" s="400"/>
      <c r="DX1090" s="401"/>
      <c r="DY1090" s="400"/>
      <c r="DZ1090" s="401"/>
      <c r="EA1090" s="400"/>
      <c r="EB1090" s="401"/>
      <c r="EC1090" s="400"/>
      <c r="ED1090" s="401"/>
      <c r="EE1090" s="400"/>
      <c r="EF1090" s="401"/>
      <c r="EG1090" s="400"/>
      <c r="EH1090" s="401"/>
      <c r="EI1090" s="400"/>
      <c r="EJ1090" s="447"/>
      <c r="EK1090" s="512"/>
      <c r="EL1090" s="515"/>
      <c r="EM1090" s="450"/>
      <c r="EN1090" s="348"/>
      <c r="EO1090" s="348"/>
      <c r="EP1090" s="179">
        <f t="shared" si="1175"/>
        <v>0</v>
      </c>
      <c r="EQ1090" s="179">
        <f t="shared" si="1176"/>
        <v>0</v>
      </c>
      <c r="ER1090" s="179">
        <f t="shared" si="1177"/>
        <v>0</v>
      </c>
      <c r="ES1090" s="179">
        <f t="shared" si="1178"/>
        <v>0</v>
      </c>
      <c r="ET1090" s="179">
        <f t="shared" si="1179"/>
        <v>0</v>
      </c>
      <c r="EU1090" s="179">
        <f t="shared" si="1180"/>
        <v>0</v>
      </c>
      <c r="EV1090" s="172">
        <f t="shared" si="1181"/>
        <v>0</v>
      </c>
      <c r="EW1090" s="253"/>
      <c r="EX1090" s="254">
        <v>0</v>
      </c>
      <c r="EY1090" s="180">
        <v>0</v>
      </c>
      <c r="EZ1090" s="255">
        <v>0</v>
      </c>
      <c r="FA1090" s="255">
        <v>0</v>
      </c>
      <c r="FB1090" s="180">
        <f>SUM(FF1090:GI1090)/2</f>
        <v>0</v>
      </c>
      <c r="FC1090" s="256">
        <f>N1090*km*'VALORES TABELA'!$B$13</f>
        <v>0</v>
      </c>
      <c r="FD1090" s="250">
        <f t="shared" si="1234"/>
        <v>0</v>
      </c>
      <c r="FE1090" s="257"/>
      <c r="FF1090" s="181">
        <f>((Q1090+S1090)*Percapita)+((R1090+T1090)*Cadeirante)</f>
        <v>0</v>
      </c>
      <c r="FG1090" s="181">
        <f>((U1090+W1090)*Percapita/30*FG$4)+((V1090+X1090)*Cadeirante/30*FG$4)</f>
        <v>0</v>
      </c>
      <c r="FH1090" s="181">
        <f>((Y1090+AA1090)*Percapita/30*FH$4)+((Z1090+AB1090)*Cadeirante/30*FH$4)</f>
        <v>0</v>
      </c>
      <c r="FI1090" s="181">
        <f>((AC1090+AE1090)*Percapita/30*FI$4)+((AD1090+AF1090)*Cadeirante/30*FI$4)</f>
        <v>0</v>
      </c>
      <c r="FJ1090" s="181">
        <f>((AG1090+AI1090)*Percapita/30*FJ$4)+((AH1090+AJ1090)*Cadeirante/30*FJ$4)</f>
        <v>0</v>
      </c>
      <c r="FK1090" s="181">
        <f>((AK1090+AM1090)*Percapita/30*FK$4)+((AL1090+AN1090)*Cadeirante/30*FK$4)</f>
        <v>0</v>
      </c>
      <c r="FL1090" s="181">
        <f>((AO1090+AQ1090)*Percapita/30*FL$4)+((AP1090+AR1090)*Cadeirante/30*FL$4)</f>
        <v>0</v>
      </c>
      <c r="FM1090" s="181">
        <f>((AS1090+AU1090)*Percapita/30*FM$4)+((AT1090+AV1090)*Cadeirante/30*FM$4)</f>
        <v>0</v>
      </c>
      <c r="FN1090" s="181">
        <f>((AW1090+AY1090)*Percapita/30*FN$4)+((AX1090+AZ1090)*Cadeirante/30*FN$4)</f>
        <v>0</v>
      </c>
      <c r="FO1090" s="181">
        <f>((BA1090+BC1090)*Percapita/30*FO$4)+((BB1090+BD1090)*Cadeirante/30*FO$4)</f>
        <v>0</v>
      </c>
      <c r="FP1090" s="181">
        <f>((BE1090+BG1090)*Percapita/30*FP$4)+((BF1090+BH1090)*Cadeirante/30*FP$4)</f>
        <v>0</v>
      </c>
      <c r="FQ1090" s="181">
        <f>((BI1090+BK1090)*Percapita/30*FQ$4)+((BJ1090+BL1090)*Cadeirante/30*FQ$4)</f>
        <v>0</v>
      </c>
      <c r="FR1090" s="181">
        <f>((BM1090+BO1090)*Percapita/30*FR$4)+((BN1090+BP1090)*Cadeirante/30*FR$4)</f>
        <v>0</v>
      </c>
      <c r="FS1090" s="181">
        <f>((BQ1090+BS1090)*Percapita/30*FS$4)+((BR1090+BT1090)*Cadeirante/30*FS$4)</f>
        <v>0</v>
      </c>
      <c r="FT1090" s="181">
        <f>((BU1090+BW1090)*Percapita/30*FT$4)+((BV1090+BX1090)*Cadeirante/30*FT$4)</f>
        <v>0</v>
      </c>
      <c r="FU1090" s="181">
        <f>((BY1090+CA1090)*Percapita/30*FU$4)+((BZ1090+CB1090)*Cadeirante/30*FU$4)</f>
        <v>0</v>
      </c>
      <c r="FV1090" s="181">
        <f>((CC1090+CE1090)*Percapita/30*FV$4)+((CD1090+CF1090)*Cadeirante/30*FV$4)</f>
        <v>0</v>
      </c>
      <c r="FW1090" s="181">
        <f>((CG1090+CI1090)*Percapita/30*FW$4)+((CI1090+CK1090)*Cadeirante/30*FW$4)</f>
        <v>0</v>
      </c>
      <c r="FX1090" s="181">
        <f>((CK1090+CM1090)*Percapita/30*FX$4)+((CL1090+CN1090)*Cadeirante/30*FX$4)</f>
        <v>0</v>
      </c>
      <c r="FY1090" s="181">
        <f>((CO1090+CQ1090)*Percapita/30*FY$4)+((CP1090+CR1090)*Cadeirante/30*FY$4)</f>
        <v>0</v>
      </c>
      <c r="FZ1090" s="181">
        <f>((CS1090+CU1090)*Percapita/30*FZ$4)+((CT1090+CV1090)*Cadeirante/30*FZ$4)</f>
        <v>0</v>
      </c>
      <c r="GA1090" s="181">
        <f>((CW1090+CY1090)*Percapita/30*GA$4)+((CX1090+CZ1090)*Cadeirante/30*GA$4)</f>
        <v>0</v>
      </c>
      <c r="GB1090" s="181">
        <f>((DA1090+DC1090)*Percapita/30*GB$4)+((DB1090+DD1090)*Cadeirante/30*GB$4)</f>
        <v>0</v>
      </c>
      <c r="GC1090" s="181">
        <f>((DE1090+DG1090)*Percapita/30*GC$4)+((DF1090+DH1090)*Cadeirante/30*GC$4)</f>
        <v>0</v>
      </c>
      <c r="GD1090" s="181">
        <f>((DI1090+DK1090)*Percapita/30*GD$4)+((DJ1090+DL1090)*Cadeirante/30*GD$4)</f>
        <v>0</v>
      </c>
      <c r="GE1090" s="181">
        <f>((DM1090+DO1090)*Percapita/30*GE$4)+((DN1090+DP1090)*Cadeirante/30*GE$4)</f>
        <v>0</v>
      </c>
      <c r="GF1090" s="181">
        <f>((DQ1090+DS1090)*Percapita/30*GF$4)+((DR1090+DT1090)*Cadeirante/30*GF$4)</f>
        <v>0</v>
      </c>
      <c r="GG1090" s="181">
        <f>((DU1090+DW1090)*Percapita/30*GG$4)+((DV1090+DX1090)*Cadeirante/30*GG$4)</f>
        <v>0</v>
      </c>
      <c r="GH1090" s="181">
        <f>((DY1090+EA1090)*Percapita/30*GH$4)+((DZ1090+EB1090)*Cadeirante/30*GH$4)</f>
        <v>0</v>
      </c>
      <c r="GI1090" s="181">
        <f>((EC1090+EE1090)*Percapita/30*GI$4)+((ED1090+EF1090)*Cadeirante/30*GI$4)</f>
        <v>0</v>
      </c>
      <c r="GJ1090" s="181">
        <f>((EG1090+EI1090)*Percapita)+((EH1090+EJ1090)*Cadeirante)</f>
        <v>0</v>
      </c>
      <c r="GK1090" s="258"/>
      <c r="GL1090" s="103">
        <f t="shared" si="1182"/>
        <v>0</v>
      </c>
      <c r="GM1090" s="124"/>
      <c r="GN1090" s="182"/>
      <c r="GO1090" s="182"/>
      <c r="GP1090" s="182"/>
      <c r="GQ1090" s="182"/>
      <c r="GR1090" s="182"/>
      <c r="GS1090" s="182"/>
      <c r="GT1090" s="182"/>
      <c r="GU1090" s="182"/>
      <c r="GV1090" s="182"/>
      <c r="GW1090" s="182"/>
      <c r="GX1090" s="182"/>
      <c r="GY1090" s="182"/>
      <c r="GZ1090" s="182"/>
      <c r="HA1090" s="182"/>
      <c r="HB1090" s="182"/>
      <c r="HC1090" s="182"/>
      <c r="HD1090" s="182"/>
      <c r="HE1090" s="182"/>
      <c r="HF1090" s="182"/>
      <c r="HG1090" s="182"/>
      <c r="HH1090" s="182"/>
      <c r="HI1090" s="182"/>
      <c r="HJ1090" s="182"/>
      <c r="HK1090" s="182"/>
      <c r="HL1090" s="182"/>
      <c r="HM1090" s="182"/>
      <c r="HN1090" s="182"/>
      <c r="HO1090" s="182"/>
      <c r="HP1090" s="259"/>
      <c r="HQ1090" s="64"/>
      <c r="HW1090" s="257"/>
      <c r="HY1090" s="280">
        <f t="shared" si="1235"/>
        <v>0</v>
      </c>
      <c r="HZ1090" s="280">
        <f t="shared" si="1236"/>
        <v>0</v>
      </c>
      <c r="IA1090" s="280">
        <f t="shared" si="1237"/>
        <v>0</v>
      </c>
    </row>
    <row r="1091" spans="1:237" s="106" customFormat="1" ht="22.5" customHeight="1" x14ac:dyDescent="0.25">
      <c r="A1091" t="s">
        <v>4154</v>
      </c>
      <c r="B1091" s="522" t="s">
        <v>4155</v>
      </c>
      <c r="C1091" s="523">
        <v>1</v>
      </c>
      <c r="D1091" s="524" t="s">
        <v>4109</v>
      </c>
      <c r="E1091" s="524" t="s">
        <v>4156</v>
      </c>
      <c r="F1091" s="525" t="s">
        <v>3222</v>
      </c>
      <c r="G1091" s="525" t="s">
        <v>3223</v>
      </c>
      <c r="H1091" s="350" t="s">
        <v>265</v>
      </c>
      <c r="I1091" s="351" t="s">
        <v>4157</v>
      </c>
      <c r="J1091" s="409" t="s">
        <v>3227</v>
      </c>
      <c r="K1091" s="410" t="s">
        <v>3228</v>
      </c>
      <c r="L1091" s="329">
        <f>CONTINUA!BV1091</f>
        <v>0</v>
      </c>
      <c r="M1091" s="329">
        <f>CONTINUA!BW1091</f>
        <v>0</v>
      </c>
      <c r="N1091" s="657"/>
      <c r="O1091" s="658" t="s">
        <v>4258</v>
      </c>
      <c r="P1091" s="659" t="s">
        <v>4259</v>
      </c>
      <c r="Q1091" s="400">
        <v>9</v>
      </c>
      <c r="R1091" s="401"/>
      <c r="S1091" s="400"/>
      <c r="T1091" s="401"/>
      <c r="U1091" s="400"/>
      <c r="V1091" s="401"/>
      <c r="W1091" s="400"/>
      <c r="X1091" s="401"/>
      <c r="Y1091" s="400"/>
      <c r="Z1091" s="401"/>
      <c r="AA1091" s="400"/>
      <c r="AB1091" s="401"/>
      <c r="AC1091" s="400"/>
      <c r="AD1091" s="401"/>
      <c r="AE1091" s="400"/>
      <c r="AF1091" s="401"/>
      <c r="AG1091" s="400"/>
      <c r="AH1091" s="401"/>
      <c r="AI1091" s="400"/>
      <c r="AJ1091" s="401"/>
      <c r="AK1091" s="400"/>
      <c r="AL1091" s="401"/>
      <c r="AM1091" s="400"/>
      <c r="AN1091" s="401"/>
      <c r="AO1091" s="400"/>
      <c r="AP1091" s="401"/>
      <c r="AQ1091" s="400"/>
      <c r="AR1091" s="401"/>
      <c r="AS1091" s="400"/>
      <c r="AT1091" s="401"/>
      <c r="AU1091" s="400"/>
      <c r="AV1091" s="401"/>
      <c r="AW1091" s="400"/>
      <c r="AX1091" s="401"/>
      <c r="AY1091" s="400"/>
      <c r="AZ1091" s="401"/>
      <c r="BA1091" s="400"/>
      <c r="BB1091" s="401"/>
      <c r="BC1091" s="400"/>
      <c r="BD1091" s="401"/>
      <c r="BE1091" s="400"/>
      <c r="BF1091" s="401"/>
      <c r="BG1091" s="400"/>
      <c r="BH1091" s="401"/>
      <c r="BI1091" s="400"/>
      <c r="BJ1091" s="401"/>
      <c r="BK1091" s="400"/>
      <c r="BL1091" s="401"/>
      <c r="BM1091" s="400"/>
      <c r="BN1091" s="401"/>
      <c r="BO1091" s="400"/>
      <c r="BP1091" s="401"/>
      <c r="BQ1091" s="400"/>
      <c r="BR1091" s="401"/>
      <c r="BS1091" s="400"/>
      <c r="BT1091" s="401"/>
      <c r="BU1091" s="400"/>
      <c r="BV1091" s="401"/>
      <c r="BW1091" s="400"/>
      <c r="BX1091" s="401"/>
      <c r="BY1091" s="400"/>
      <c r="BZ1091" s="401"/>
      <c r="CA1091" s="400"/>
      <c r="CB1091" s="401"/>
      <c r="CC1091" s="400"/>
      <c r="CD1091" s="401"/>
      <c r="CE1091" s="400"/>
      <c r="CF1091" s="401"/>
      <c r="CG1091" s="400"/>
      <c r="CH1091" s="401"/>
      <c r="CI1091" s="400"/>
      <c r="CJ1091" s="401"/>
      <c r="CK1091" s="400"/>
      <c r="CL1091" s="401"/>
      <c r="CM1091" s="400"/>
      <c r="CN1091" s="401"/>
      <c r="CO1091" s="400"/>
      <c r="CP1091" s="401"/>
      <c r="CQ1091" s="400"/>
      <c r="CR1091" s="401"/>
      <c r="CS1091" s="400"/>
      <c r="CT1091" s="401"/>
      <c r="CU1091" s="400"/>
      <c r="CV1091" s="401"/>
      <c r="CW1091" s="400"/>
      <c r="CX1091" s="401"/>
      <c r="CY1091" s="400"/>
      <c r="CZ1091" s="401"/>
      <c r="DA1091" s="400"/>
      <c r="DB1091" s="401"/>
      <c r="DC1091" s="400"/>
      <c r="DD1091" s="401"/>
      <c r="DE1091" s="400"/>
      <c r="DF1091" s="401"/>
      <c r="DG1091" s="400"/>
      <c r="DH1091" s="401"/>
      <c r="DI1091" s="400"/>
      <c r="DJ1091" s="401"/>
      <c r="DK1091" s="400"/>
      <c r="DL1091" s="401"/>
      <c r="DM1091" s="400"/>
      <c r="DN1091" s="401"/>
      <c r="DO1091" s="400"/>
      <c r="DP1091" s="401"/>
      <c r="DQ1091" s="400"/>
      <c r="DR1091" s="401"/>
      <c r="DS1091" s="400"/>
      <c r="DT1091" s="401"/>
      <c r="DU1091" s="400"/>
      <c r="DV1091" s="401"/>
      <c r="DW1091" s="400"/>
      <c r="DX1091" s="401"/>
      <c r="DY1091" s="400"/>
      <c r="DZ1091" s="401"/>
      <c r="EA1091" s="400"/>
      <c r="EB1091" s="401"/>
      <c r="EC1091" s="400"/>
      <c r="ED1091" s="401"/>
      <c r="EE1091" s="400"/>
      <c r="EF1091" s="401"/>
      <c r="EG1091" s="400"/>
      <c r="EH1091" s="401"/>
      <c r="EI1091" s="400"/>
      <c r="EJ1091" s="447"/>
      <c r="EK1091" s="510"/>
      <c r="EL1091" s="513"/>
      <c r="EM1091" s="520"/>
      <c r="EN1091" s="520"/>
      <c r="EO1091" s="520"/>
      <c r="EP1091" s="171">
        <f t="shared" si="1175"/>
        <v>9</v>
      </c>
      <c r="EQ1091" s="171">
        <f t="shared" si="1176"/>
        <v>0</v>
      </c>
      <c r="ER1091" s="171">
        <f t="shared" si="1177"/>
        <v>0</v>
      </c>
      <c r="ES1091" s="171">
        <f t="shared" si="1178"/>
        <v>0</v>
      </c>
      <c r="ET1091" s="171">
        <f t="shared" si="1179"/>
        <v>0</v>
      </c>
      <c r="EU1091" s="171">
        <f t="shared" si="1180"/>
        <v>0</v>
      </c>
      <c r="EV1091" s="172">
        <f t="shared" si="1181"/>
        <v>9</v>
      </c>
      <c r="EW1091" s="367">
        <f>IF(C1091=4,IF(MAX(Q1091:EJ1093)&gt;0,(Especiall/30*(IF(($G1091-$F1091)=($G$5-$F$5),30,IF(DAY($G1091)=31,($G1091-$F1091),($G1091-$F1091)+1)))),0),0)</f>
        <v>0</v>
      </c>
      <c r="EX1091" s="248">
        <f t="shared" ref="EX1091:EX1094" si="1238">FF1091</f>
        <v>21360.800000000003</v>
      </c>
      <c r="EY1091" s="174">
        <f>(L1091*regular)+(M1091*Cadeirantee)</f>
        <v>0</v>
      </c>
      <c r="EZ1091" s="249">
        <f>SUMIF(FG1091:GJ1091,"&gt;0")</f>
        <v>0</v>
      </c>
      <c r="FA1091" s="249">
        <f>SUMIF(FG1091:GJ1091,"&lt;0")+SUMIF(GN1091:HP1091,"&lt;0")</f>
        <v>-269.661</v>
      </c>
      <c r="FB1091" s="174">
        <v>0</v>
      </c>
      <c r="FC1091" s="175">
        <f>N1091*km*'VALORES TABELA'!$B$13</f>
        <v>0</v>
      </c>
      <c r="FD1091" s="250">
        <f>GL1091</f>
        <v>0</v>
      </c>
      <c r="FE1091" s="176">
        <f>(EW1091+EW1092+EW1093+EW1094+EX1091+EX1092+EX1093+EX1094+EY1091+EY1092+EY1093+EY1094+EY1095+EZ1091+EZ1092+EZ1093+EZ1094+FA1091+FA1092+FA1093+FA1094+FC1091+FC1092+FC1093+FC1094+HY1091-HZ1091-IA1091+FD1091+FD1092+FD1093+FD1094+FB1095)</f>
        <v>21496.019000000004</v>
      </c>
      <c r="FF1091" s="177">
        <f>IF(C1091=4,SUM(Q1091+Q1092+Q1093+S1091+S1092+S1093)*Percapita/30*FF$4+(R1091+R1092+R1093+T1091+T1092+T1093)*Cadeirante/30*FF$4,IF(C1091=3,IF(Q1094+S1094=10,Fixo/30*FF$4+(Q1091+Q1092+Q1093+S1091+S1092+S1093)*Percapita/30*FF$4+(R1094+T1094)*Cadeirante/30*FF$4,IF(Q1094+S1094&lt;=9,(Q1094+S1094)*Crechee/30*FF$4)+(R1094+T1094)*Cadeirante/30*FF$4+(Q1091+Q1092+Q1093+S1091+S1092+S1093)*Percapita/30*FF$4)+IF(Q1094+S1094&gt;=11,Fixo/30*FF$4+(Q1094+S1094-10)*Crechee/30*FF$4,0),IF(C1091=2,IF(R1091+R1092+R1093+R1094+T1091+T1092+T1093+T1094=1,Cadeirante/30*FF$4,IF(R1091+R1092+R1093+R1094+T1091+T1092+T1093+T1094=2,Fixo/30*FF$4,IF(R1091+R1092+R1093+R1094+T1091+T1092+T1093+T1094&gt;2,Fixo/30*FF$4+(R1091+R1092+R1093+R1094+T1091+T1092+T1093+T1094-2)*Cadeirante/30*FF$4)))+(Q1091+Q1092+Q1093+S1091+S1092+S1093)*Percapita/30*FF$4+(Q1094+S1094)*Crechee/30*FF$4,IF(C1091=1,IF(Q1091+Q1092+Q1093+R1091+R1092+R1093+S1091+S1092+S1093+T1091+T1092+T1093&lt;=15,(Q1091+Q1092+Q1093+S1091+S1092+S1093)*Percapita/30*FF$4,IF(Q1091+Q1092+Q1093+R1091+R1092+R1093+S1091+S1092+S1093+T1091+T1092+T1093&gt;=16,Fixo/30*FF$4+(Q1091+Q1092+Q1093+R1091+R1092+R1093+S1091+S1092+S1093+T1091+T1092-16)*Percapita/30*FF$4))))))</f>
        <v>21360.800000000003</v>
      </c>
      <c r="FG1091" s="177">
        <f>IF(C1091=4,SUM(U1091+U1092+U1093+W1091+W1092+W1093)*Percapita/30*FG$4+(V1091+V1092+V1093+X1091+X1092+X1093)*Cadeirante/30*FG$4,IF(C1091=3,IF(U1094+W1094=10,Fixo/30*FG$4+(U1091+U1092+U1093+W1091+W1092+W1093)*Percapita/30*FG$4+(V1094+X1094)*Cadeirante/30*FG$4,IF(U1094+W1094&lt;=9,(U1094+W1094)*Crechee/30*FG$4)+(V1094+X1094)*Cadeirante/30*FG$4+(U1091+U1092+U1093+W1091+W1092+W1093)*Percapita/30*FG$4)+IF(U1094+W1094&gt;=11,Fixo/30*FG$4+(U1094+W1094-10)*Crechee/30*FG$4,0),IF(C1091=2,IF(V1091+V1092+V1093+V1094+X1091+X1092+X1093+X1094=1,Cadeirante/30*FG$4,IF(V1091+V1092+V1093+V1094+X1091+X1092+X1093+X1094=2,Fixo/30*FG$4,IF(V1091+V1092+V1093+V1094+X1091+X1092+X1093+X1094&gt;2,Fixo/30*FG$4+(V1091+V1092+V1093+V1094+X1091+X1092+X1093+X1094-2)*Cadeirante/30*FG$4)))+(U1091+U1092+U1093+W1091+W1092+W1093)*Percapita/30*FG$4+(U1094+W1094)*Crechee/30*FG$4,IF(C1091=1,IF(U1091+U1092+U1093+V1091+V1092+V1093+W1091+W1092+W1093+X1091+X1092+X1093&lt;=15,(U1091+U1092+U1093+W1091+W1092+W1093)*Percapita/30*FG$4,IF(U1091+U1092+U1093+V1091+V1092+V1093+W1091+W1092+W1093+X1091+X1092+X1093&gt;=16,Fixo/30*FG$4+(U1091+U1092+U1093+V1091+V1092+V1093+W1091+W1092+W1093+X1091+X1092-16)*Percapita/30*FG$4))))))</f>
        <v>0</v>
      </c>
      <c r="FH1091" s="177">
        <f>IF(C1091=4,SUM(Y1091+Y1092+Y1093+AA1091+AA1092+AA1093)*Percapita/30*FH$4+(Z1091+Z1092+Z1093+AB1091+AB1092+AB1093)*Cadeirante/30*FH$4,IF(C1091=3,IF(Y1094+AA1094=10,Fixo/30*FH$4+(Y1091+Y1092+Y1093+AA1091+AA1092+AA1093)*Percapita/30*FH$4+(Z1094+AB1094)*Cadeirante/30*FH$4,IF(Y1094+AA1094&lt;=9,(Y1094+AA1094)*Crechee/30*FH$4)+(Z1094+AB1094)*Cadeirante/30*FH$4+(Y1091+Y1092+Y1093+AA1091+AA1092+AA1093)*Percapita/30*FH$4)+IF(Y1094+AA1094&gt;=11,Fixo/30*FH$4+(Y1094+AA1094-10)*Crechee/30*FH$4,0),IF(C1091=2,IF(Z1091+Z1092+Z1093+Z1094+AB1091+AB1092+AB1093+AB1094=1,Cadeirante/30*FH$4,IF(Z1091+Z1092+Z1093+Z1094+AB1091+AB1092+AB1093+AB1094=2,Fixo/30*FH$4,IF(Z1091+Z1092+Z1093+Z1094+AB1091+AB1092+AB1093+AB1094&gt;2,Fixo/30*FH$4+(Z1091+Z1092+Z1093+Z1094+AB1091+AB1092+AB1093+AB1094-2)*Cadeirante/30*FH$4)))+(Y1091+Y1092+Y1093+AA1091+AA1092+AA1093)*Percapita/30*FH$4+(Y1094+AA1094)*Crechee/30*FH$4,IF(C1091=1,IF(Y1091+Y1092+Y1093+Z1091+Z1092+Z1093+AA1091+AA1092+AA1093+AB1091+AB1092+AB1093&lt;=15,(Y1091+Y1092+Y1093+AA1091+AA1092+AA1093)*Percapita/30*FH$4,IF(Y1091+Y1092+Y1093+Z1091+Z1092+Z1093+AA1091+AA1092+AA1093+AB1091+AB1092+AB1093&gt;=16,Fixo/30*FH$4+(Y1091+Y1092+Y1093+Z1091+Z1092+Z1093+AA1091+AA1092+AA1093+AB1091+AB1092-16)*Percapita/30*FH$4))))))</f>
        <v>0</v>
      </c>
      <c r="FI1091" s="177">
        <f>IF(C1091=4,SUM(AC1091+AC1092+AC1093+AE1091+AE1092+AE1093)*Percapita/30*FI$4+(AD1091+AD1092+AD1093+AF1091+AF1092+AF1093)*Cadeirante/30*FI$4,IF(C1091=3,IF(AC1094+AE1094=10,Fixo/30*FI$4+(AC1091+AC1092+AC1093+AE1091+AE1092+AE1093)*Percapita/30*FI$4+(AD1094+AF1094)*Cadeirante/30*FI$4,IF(AC1094+AE1094&lt;=9,(AC1094+AE1094)*Crechee/30*FI$4)+(AD1094+AF1094)*Cadeirante/30*FI$4+(AC1091+AC1092+AC1093+AE1091+AE1092+AE1093)*Percapita/30*FI$4)+IF(AC1094+AE1094&gt;=11,Fixo/30*FI$4+(AC1094+AE1094-10)*Crechee/30*FI$4,0),IF(C1091=2,IF(AD1091+AD1092+AD1093+AD1094+AF1091+AF1092+AF1093+AF1094=1,Cadeirante/30*FI$4,IF(AD1091+AD1092+AD1093+AD1094+AF1091+AF1092+AF1093+AF1094=2,Fixo/30*FI$4,IF(AD1091+AD1092+AD1093+AD1094+AF1091+AF1092+AF1093+AF1094&gt;2,Fixo/30*FI$4+(AD1091+AD1092+AD1093+AD1094+AF1091+AF1092+AF1093+AF1094-2)*Cadeirante/30*FI$4)))+(AC1091+AC1092+AC1093+AE1091+AE1092+AE1093)*Percapita/30*FI$4+(AC1094+AE1094)*Crechee/30*FI$4,IF(C1091=1,IF(AC1091+AC1092+AC1093+AD1091+AD1092+AD1093+AE1091+AE1092+AE1093+AF1091+AF1092+AF1093&lt;=15,(AC1091+AC1092+AC1093+AE1091+AE1092+AE1093)*Percapita/30*FI$4,IF(AC1091+AC1092+AC1093+AD1091+AD1092+AD1093+AE1091+AE1092+AE1093+AF1091+AF1092+AF1093&gt;=16,Fixo/30*FI$4+(AC1091+AC1092+AC1093+AD1091+AD1092+AD1093+AE1091+AE1092+AE1093+AF1091+AF1092-16)*Percapita/30*FI$4))))))</f>
        <v>0</v>
      </c>
      <c r="FJ1091" s="177">
        <f>IF(C1091=4,SUM(AG1091+AG1092+AG1093+AI1091+AI1092+AI1093)*Percapita/30*FJ$4+(AH1091+AH1092+AH1093+AJ1091+AJ1092+AJ1093)*Cadeirante/30*FJ$4,IF(C1091=3,IF(AG1094+AI1094=10,Fixo/30*FJ$4+(AG1091+AG1092+AG1093+AI1091+AI1092+AI1093)*Percapita/30*FJ$4+(AH1094+AJ1094)*Cadeirante/30*FJ$4,IF(AG1094+AI1094&lt;=9,(AG1094+AI1094)*Crechee/30*FJ$4)+(AH1094+AJ1094)*Cadeirante/30*FJ$4+(AG1091+AG1092+AG1093+AI1091+AI1092+AI1093)*Percapita/30*FJ$4)+IF(AG1094+AI1094&gt;=11,Fixo/30*FJ$4+(AG1094+AI1094-10)*Crechee/30*FJ$4,0),IF(C1091=2,IF(AH1091+AH1092+AH1093+AH1094+AJ1091+AJ1092+AJ1093+AJ1094=1,Cadeirante/30*FJ$4,IF(AH1091+AH1092+AH1093+AH1094+AJ1091+AJ1092+AJ1093+AJ1094=2,Fixo/30*FJ$4,IF(AH1091+AH1092+AH1093+AH1094+AJ1091+AJ1092+AJ1093+AJ1094&gt;2,Fixo/30*FJ$4+(AH1091+AH1092+AH1093+AH1094+AJ1091+AJ1092+AJ1093+AJ1094-2)*Cadeirante/30*FJ$4)))+(AG1091+AG1092+AG1093+AI1091+AI1092+AI1093)*Percapita/30*FJ$4+(AG1094+AI1094)*Crechee/30*FJ$4,IF(C1091=1,IF(AG1091+AG1092+AG1093+AH1091+AH1092+AH1093+AI1091+AI1092+AI1093+AJ1091+AJ1092+AJ1093&lt;=15,(AG1091+AG1092+AG1093+AI1091+AI1092+AI1093)*Percapita/30*FJ$4,IF(AG1091+AG1092+AG1093+AH1091+AH1092+AH1093+AI1091+AI1092+AI1093+AJ1091+AJ1092+AJ1093&gt;=16,Fixo/30*FJ$4+(AG1091+AG1092+AG1093+AH1091+AH1092+AH1093+AI1091+AI1092+AI1093+AJ1091+AJ1092-16)*Percapita/30*FJ$4))))))</f>
        <v>0</v>
      </c>
      <c r="FK1091" s="177">
        <f>IF(C1091=4,SUM(AK1091+AK1092+AK1093+AM1091+AM1092+AM1093)*Percapita/30*FK$4+(AL1091+AL1092+AL1093+AN1091+AN1092+AN1093)*Cadeirante/30*FK$4,IF(C1091=3,IF(AK1094+AM1094=10,Fixo/30*FK$4+(AK1091+AK1092+AK1093+AM1091+AM1092+AM1093)*Percapita/30*FK$4+(AL1094+AN1094)*Cadeirante/30*FK$4,IF(AK1094+AM1094&lt;=9,(AK1094+AM1094)*Crechee/30*FK$4)+(AL1094+AN1094)*Cadeirante/30*FK$4+(AK1091+AK1092+AK1093+AM1091+AM1092+AM1093)*Percapita/30*FK$4)+IF(AK1094+AM1094&gt;=11,Fixo/30*FK$4+(AK1094+AM1094-10)*Crechee/30*FK$4,0),IF(C1091=2,IF(AL1091+AL1092+AL1093+AL1094+AN1091+AN1092+AN1093+AN1094=1,Cadeirante/30*FK$4,IF(AL1091+AL1092+AL1093+AL1094+AN1091+AN1092+AN1093+AN1094=2,Fixo/30*FK$4,IF(AL1091+AL1092+AL1093+AL1094+AN1091+AN1092+AN1093+AN1094&gt;2,Fixo/30*FK$4+(AL1091+AL1092+AL1093+AL1094+AN1091+AN1092+AN1093+AN1094-2)*Cadeirante/30*FK$4)))+(AK1091+AK1092+AK1093+AM1091+AM1092+AM1093)*Percapita/30*FK$4+(AK1094+AM1094)*Crechee/30*FK$4,IF(C1091=1,IF(AK1091+AK1092+AK1093+AL1091+AL1092+AL1093+AM1091+AM1092+AM1093+AN1091+AN1092+AN1093&lt;=15,(AK1091+AK1092+AK1093+AM1091+AM1092+AM1093)*Percapita/30*FK$4,IF(AK1091+AK1092+AK1093+AL1091+AL1092+AL1093+AM1091+AM1092+AM1093+AN1091+AN1092+AN1093&gt;=16,Fixo/30*FK$4+(AK1091+AK1092+AK1093+AL1091+AL1092+AL1093+AM1091+AM1092+AM1093+AN1091+AN1092-16)*Percapita/30*FK$4))))))</f>
        <v>0</v>
      </c>
      <c r="FL1091" s="177">
        <f>IF(C1091=4,SUM(AO1091+AO1092+AO1093+AQ1091+AQ1092+AQ1093)*Percapita/30*FL$4+(AP1091+AP1092+AP1093+AR1091+AR1092+AR1093)*Cadeirante/30*FL$4,IF(C1091=3,IF(AO1094+AQ1094=10,Fixo/30*FL$4+(AO1091+AO1092+AO1093+AQ1091+AQ1092+AQ1093)*Percapita/30*FL$4+(AP1094+AR1094)*Cadeirante/30*FL$4,IF(AO1094+AQ1094&lt;=9,(AO1094+AQ1094)*Crechee/30*FL$4)+(AP1094+AR1094)*Cadeirante/30*FL$4+(AO1091+AO1092+AO1093+AQ1091+AQ1092+AQ1093)*Percapita/30*FL$4)+IF(AO1094+AQ1094&gt;=11,Fixo/30*FL$4+(AO1094+AQ1094-10)*Crechee/30*FL$4,0),IF(C1091=2,IF(AP1091+AP1092+AP1093+AP1094+AR1091+AR1092+AR1093+AR1094=1,Cadeirante/30*FL$4,IF(AP1091+AP1092+AP1093+AP1094+AR1091+AR1092+AR1093+AR1094=2,Fixo/30*FL$4,IF(AP1091+AP1092+AP1093+AP1094+AR1091+AR1092+AR1093+AR1094&gt;2,Fixo/30*FL$4+(AP1091+AP1092+AP1093+AP1094+AR1091+AR1092+AR1093+AR1094-2)*Cadeirante/30*FL$4)))+(AO1091+AO1092+AO1093+AQ1091+AQ1092+AQ1093)*Percapita/30*FL$4+(AO1094+AQ1094)*Crechee/30*FL$4,IF(C1091=1,IF(AO1091+AO1092+AO1093+AP1091+AP1092+AP1093+AQ1091+AQ1092+AQ1093+AR1091+AR1092+AR1093&lt;=15,(AO1091+AO1092+AO1093+AQ1091+AQ1092+AQ1093)*Percapita/30*FL$4,IF(AO1091+AO1092+AO1093+AP1091+AP1092+AP1093+AQ1091+AQ1092+AQ1093+AR1091+AR1092+AR1093&gt;=16,Fixo/30*FL$4+(AO1091+AO1092+AO1093+AP1091+AP1092+AP1093+AQ1091+AQ1092+AQ1093+AR1091+AR1092-16)*Percapita/30*FL$4))))))</f>
        <v>0</v>
      </c>
      <c r="FM1091" s="177">
        <f>IF(C1091=4,SUM(AS1091+AS1092+AS1093+AU1091+AU1092+AU1093)*Percapita/30*FM$4+(AT1091+AT1092+AT1093+AV1091+AV1092+AV1093)*Cadeirante/30*FM$4,IF(C1091=3,IF(AS1094+AU1094=10,Fixo/30*FM$4+(AS1091+AS1092+AS1093+AU1091+AU1092+AU1093)*Percapita/30*FM$4+(AT1094+AV1094)*Cadeirante/30*FM$4,IF(AS1094+AU1094&lt;=9,(AS1094+AU1094)*Crechee/30*FM$4)+(AT1094+AV1094)*Cadeirante/30*FM$4+(AS1091+AS1092+AS1093+AU1091+AU1092+AU1093)*Percapita/30*FM$4)+IF(AS1094+AU1094&gt;=11,Fixo/30*FM$4+(AS1094+AU1094-10)*Crechee/30*FM$4,0),IF(C1091=2,IF(AT1091+AT1092+AT1093+AT1094+AV1091+AV1092+AV1093+AV1094=1,Cadeirante/30*FM$4,IF(AT1091+AT1092+AT1093+AT1094+AV1091+AV1092+AV1093+AV1094=2,Fixo/30*FM$4,IF(AT1091+AT1092+AT1093+AT1094+AV1091+AV1092+AV1093+AV1094&gt;2,Fixo/30*FM$4+(AT1091+AT1092+AT1093+AT1094+AV1091+AV1092+AV1093+AV1094-2)*Cadeirante/30*FM$4)))+(AS1091+AS1092+AS1093+AU1091+AU1092+AU1093)*Percapita/30*FM$4+(AS1094+AU1094)*Crechee/30*FM$4,IF(C1091=1,IF(AS1091+AS1092+AS1093+AT1091+AT1092+AT1093+AU1091+AU1092+AU1093+AV1091+AV1092+AV1093&lt;=15,(AS1091+AS1092+AS1093+AU1091+AU1092+AU1093)*Percapita/30*FM$4,IF(AS1091+AS1092+AS1093+AT1091+AT1092+AT1093+AU1091+AU1092+AU1093+AV1091+AV1092+AV1093&gt;=16,Fixo/30*FM$4+(AS1091+AS1092+AS1093+AT1091+AT1092+AT1093+AU1091+AU1092+AU1093+AV1091+AV1092-16)*Percapita/30*FM$4))))))</f>
        <v>0</v>
      </c>
      <c r="FN1091" s="177">
        <f>IF(C1091=4,SUM(AW1091+AW1092+AW1093+AY1091+AY1092+AY1093)*Percapita/30*FN$4+(AX1091+AX1092+AX1093+AZ1091+AZ1092+AZ1093)*Cadeirante/30*FN$4,IF(C1091=3,IF(AW1094+AY1094=10,Fixo/30*FN$4+(AW1091+AW1092+AW1093+AY1091+AY1092+AY1093)*Percapita/30*FN$4+(AX1094+AZ1094)*Cadeirante/30*FN$4,IF(AW1094+AY1094&lt;=9,(AW1094+AY1094)*Crechee/30*FN$4)+(AX1094+AZ1094)*Cadeirante/30*FN$4+(AW1091+AW1092+AW1093+AY1091+AY1092+AY1093)*Percapita/30*FN$4)+IF(AW1094+AY1094&gt;=11,Fixo/30*FN$4+(AW1094+AY1094-10)*Crechee/30*FN$4,0),IF(C1091=2,IF(AX1091+AX1092+AX1093+AX1094+AZ1091+AZ1092+AZ1093+AZ1094=1,Cadeirante/30*FN$4,IF(AX1091+AX1092+AX1093+AX1094+AZ1091+AZ1092+AZ1093+AZ1094=2,Fixo/30*FN$4,IF(AX1091+AX1092+AX1093+AX1094+AZ1091+AZ1092+AZ1093+AZ1094&gt;2,Fixo/30*FN$4+(AX1091+AX1092+AX1093+AX1094+AZ1091+AZ1092+AZ1093+AZ1094-2)*Cadeirante/30*FN$4)))+(AW1091+AW1092+AW1093+AY1091+AY1092+AY1093)*Percapita/30*FN$4+(AW1094+AY1094)*Crechee/30*FN$4,IF(C1091=1,IF(AW1091+AW1092+AW1093+AX1091+AX1092+AX1093+AY1091+AY1092+AY1093+AZ1091+AZ1092+AZ1093&lt;=15,(AW1091+AW1092+AW1093+AY1091+AY1092+AY1093)*Percapita/30*FN$4,IF(AW1091+AW1092+AW1093+AX1091+AX1092+AX1093+AY1091+AY1092+AY1093+AZ1091+AZ1092+AZ1093&gt;=16,Fixo/30*FN$4+(AW1091+AW1092+AW1093+AX1091+AX1092+AX1093+AY1091+AY1092+AY1093+AZ1091+AZ1092-16)*Percapita/30*FN$4))))))</f>
        <v>0</v>
      </c>
      <c r="FO1091" s="177">
        <f>IF(C1091=4,SUM(BA1091+BA1092+BA1093+BC1091+BC1092+BC1093)*Percapita/30*FO$4+(BB1091+BB1092+BB1093+BD1091+BD1092+BD1093)*Cadeirante/30*FO$4,IF(C1091=3,IF(BA1094+BC1094=10,Fixo/30*FO$4+(BA1091+BA1092+BA1093+BC1091+BC1092+BC1093)*Percapita/30*FO$4+(BB1094+BD1094)*Cadeirante/30*FO$4,IF(BA1094+BC1094&lt;=9,(BA1094+BC1094)*Crechee/30*FO$4)+(BB1094+BD1094)*Cadeirante/30*FO$4+(BA1091+BA1092+BA1093+BC1091+BC1092+BC1093)*Percapita/30*FO$4)+IF(BA1094+BC1094&gt;=11,Fixo/30*FO$4+(BA1094+BC1094-10)*Crechee/30*FO$4,0),IF(C1091=2,IF(BB1091+BB1092+BB1093+BB1094+BD1091+BD1092+BD1093+BD1094=1,Cadeirante/30*FO$4,IF(BB1091+BB1092+BB1093+BB1094+BD1091+BD1092+BD1093+BD1094=2,Fixo/30*FO$4,IF(BB1091+BB1092+BB1093+BB1094+BD1091+BD1092+BD1093+BD1094&gt;2,Fixo/30*FO$4+(BB1091+BB1092+BB1093+BB1094+BD1091+BD1092+BD1093+BD1094-2)*Cadeirante/30*FO$4)))+(BA1091+BA1092+BA1093+BC1091+BC1092+BC1093)*Percapita/30*FO$4+(BA1094+BC1094)*Crechee/30*FO$4,IF(C1091=1,IF(BA1091+BA1092+BA1093+BB1091+BB1092+BB1093+BC1091+BC1092+BC1093+BD1091+BD1092+BD1093&lt;=15,(BA1091+BA1092+BA1093+BC1091+BC1092+BC1093)*Percapita/30*FO$4,IF(BA1091+BA1092+BA1093+BB1091+BB1092+BB1093+BC1091+BC1092+BC1093+BD1091+BD1092+BD1093&gt;=16,Fixo/30*FO$4+(BA1091+BA1092+BA1093+BB1091+BB1092+BB1093+BC1091+BC1092+BC1093+BD1091+BD1092-16)*Percapita/30*FO$4))))))</f>
        <v>-269.661</v>
      </c>
      <c r="FP1091" s="177">
        <f>IF(C1091=4,SUM(BE1091+BE1092+BE1093+BG1091+BG1092+BG1093)*Percapita/30*FP$4+(BF1091+BF1092+BF1093+BH1091+BH1092+BH1093)*Cadeirante/30*FP$4,IF(C1091=3,IF(BE1094+BG1094=10,Fixo/30*FP$4+(BE1091+BE1092+BE1093+BG1091+BG1092+BG1093)*Percapita/30*FP$4+(BF1094+BH1094)*Cadeirante/30*FP$4,IF(BE1094+BG1094&lt;=9,(BE1094+BG1094)*Crechee/30*FP$4)+(BF1094+BH1094)*Cadeirante/30*FP$4+(BE1091+BE1092+BE1093+BG1091+BG1092+BG1093)*Percapita/30*FP$4)+IF(BE1094+BG1094&gt;=11,Fixo/30*FP$4+(BE1094+BG1094-10)*Crechee/30*FP$4,0),IF(C1091=2,IF(BF1091+BF1092+BF1093+BF1094+BH1091+BH1092+BH1093+BH1094=1,Cadeirante/30*FP$4,IF(BF1091+BF1092+BF1093+BF1094+BH1091+BH1092+BH1093+BH1094=2,Fixo/30*FP$4,IF(BF1091+BF1092+BF1093+BF1094+BH1091+BH1092+BH1093+BH1094&gt;2,Fixo/30*FP$4+(BF1091+BF1092+BF1093+BF1094+BH1091+BH1092+BH1093+BH1094-2)*Cadeirante/30*FP$4)))+(BE1091+BE1092+BE1093+BG1091+BG1092+BG1093)*Percapita/30*FP$4+(BE1094+BG1094)*Crechee/30*FP$4,IF(C1091=1,IF(BE1091+BE1092+BE1093+BF1091+BF1092+BF1093+BG1091+BG1092+BG1093+BH1091+BH1092+BH1093&lt;=15,(BE1091+BE1092+BE1093+BG1091+BG1092+BG1093)*Percapita/30*FP$4,IF(BE1091+BE1092+BE1093+BF1091+BF1092+BF1093+BG1091+BG1092+BG1093+BH1091+BH1092+BH1093&gt;=16,Fixo/30*FP$4+(BE1091+BE1092+BE1093+BF1091+BF1092+BF1093+BG1091+BG1092+BG1093+BH1091+BH1092-16)*Percapita/30*FP$4))))))</f>
        <v>0</v>
      </c>
      <c r="FQ1091" s="177">
        <f>IF(C1091=4,SUM(BI1091+BI1092+BI1093+BK1091+BK1092+BK1093)*Percapita/30*FQ$4+(BJ1091+BJ1092+BJ1093+BL1091+BL1092+BL1093)*Cadeirante/30*FQ$4,IF(C1091=3,IF(BI1094+BK1094=10,Fixo/30*FQ$4+(BI1091+BI1092+BI1093+BK1091+BK1092+BK1093)*Percapita/30*FQ$4+(BJ1094+BL1094)*Cadeirante/30*FQ$4,IF(BI1094+BK1094&lt;=9,(BI1094+BK1094)*Crechee/30*FQ$4)+(BJ1094+BL1094)*Cadeirante/30*FQ$4+(BI1091+BI1092+BI1093+BK1091+BK1092+BK1093)*Percapita/30*FQ$4)+IF(BI1094+BK1094&gt;=11,Fixo/30*FQ$4+(BI1094+BK1094-10)*Crechee/30*FQ$4,0),IF(C1091=2,IF(BJ1091+BJ1092+BJ1093+BJ1094+BL1091+BL1092+BL1093+BL1094=1,Cadeirante/30*FQ$4,IF(BJ1091+BJ1092+BJ1093+BJ1094+BL1091+BL1092+BL1093+BL1094=2,Fixo/30*FQ$4,IF(BJ1091+BJ1092+BJ1093+BJ1094+BL1091+BL1092+BL1093+BL1094&gt;2,Fixo/30*FQ$4+(BJ1091+BJ1092+BJ1093+BJ1094+BL1091+BL1092+BL1093+BL1094-2)*Cadeirante/30*FQ$4)))+(BI1091+BI1092+BI1093+BK1091+BK1092+BK1093)*Percapita/30*FQ$4+(BI1094+BK1094)*Crechee/30*FQ$4,IF(C1091=1,IF(BI1091+BI1092+BI1093+BJ1091+BJ1092+BJ1093+BK1091+BK1092+BK1093+BL1091+BL1092+BL1093&lt;=15,(BI1091+BI1092+BI1093+BK1091+BK1092+BK1093)*Percapita/30*FQ$4,IF(BI1091+BI1092+BI1093+BJ1091+BJ1092+BJ1093+BK1091+BK1092+BK1093+BL1091+BL1092+BL1093&gt;=16,Fixo/30*FQ$4+(BI1091+BI1092+BI1093+BJ1091+BJ1092+BJ1093+BK1091+BK1092+BK1093+BL1091+BL1092-16)*Percapita/30*FQ$4))))))</f>
        <v>0</v>
      </c>
      <c r="FR1091" s="177">
        <f>IF(C1091=4,SUM(BM1091+BM1092+BM1093+BO1091+BO1092+BO1093)*Percapita/30*FR$4+(BN1091+BN1092+BN1093+BP1091+BP1092+BP1093)*Cadeirante/30*FR$4,IF(C1091=3,IF(BM1094+BO1094=10,Fixo/30*FR$4+(BM1091+BM1092+BM1093+BO1091+BO1092+BO1093)*Percapita/30*FR$4+(BN1094+BP1094)*Cadeirante/30*FR$4,IF(BM1094+BO1094&lt;=9,(BM1094+BO1094)*Crechee/30*FR$4)+(BN1094+BP1094)*Cadeirante/30*FR$4+(BM1091+BM1092+BM1093+BO1091+BO1092+BO1093)*Percapita/30*FR$4)+IF(BM1094+BO1094&gt;=11,Fixo/30*FR$4+(BM1094+BO1094-10)*Crechee/30*FR$4,0),IF(C1091=2,IF(BN1091+BN1092+BN1093+BN1094+BP1091+BP1092+BP1093+BP1094=1,Cadeirante/30*FR$4,IF(BN1091+BN1092+BN1093+BN1094+BP1091+BP1092+BP1093+BP1094=2,Fixo/30*FR$4,IF(BN1091+BN1092+BN1093+BN1094+BP1091+BP1092+BP1093+BP1094&gt;2,Fixo/30*FR$4+(BN1091+BN1092+BN1093+BN1094+BP1091+BP1092+BP1093+BP1094-2)*Cadeirante/30*FR$4)))+(BM1091+BM1092+BM1093+BO1091+BO1092+BO1093)*Percapita/30*FR$4+(BM1094+BO1094)*Crechee/30*FR$4,IF(C1091=1,IF(BM1091+BM1092+BM1093+BN1091+BN1092+BN1093+BO1091+BO1092+BO1093+BP1091+BP1092+BP1093&lt;=15,(BM1091+BM1092+BM1093+BO1091+BO1092+BO1093)*Percapita/30*FR$4,IF(BM1091+BM1092+BM1093+BN1091+BN1092+BN1093+BO1091+BO1092+BO1093+BP1091+BP1092+BP1093&gt;=16,Fixo/30*FR$4+(BM1091+BM1092+BM1093+BN1091+BN1092+BN1093+BO1091+BO1092+BO1093+BP1091+BP1092-16)*Percapita/30*FR$4))))))</f>
        <v>0</v>
      </c>
      <c r="FS1091" s="177">
        <f>IF(C1091=4,SUM(BQ1091+BQ1092+BQ1093+BS1091+BS1092+BS1093)*Percapita/30*FS$4+(BR1091+BR1092+BR1093+BT1091+BT1092+BT1093)*Cadeirante/30*FS$4,IF(C1091=3,IF(BQ1094+BS1094=10,Fixo/30*FS$4+(BQ1091+BQ1092+BQ1093+BS1091+BS1092+BS1093)*Percapita/30*FS$4+(BR1094+BT1094)*Cadeirante/30*FS$4,IF(BQ1094+BS1094&lt;=9,(BQ1094+BS1094)*Crechee/30*FS$4)+(BR1094+BT1094)*Cadeirante/30*FS$4+(BQ1091+BQ1092+BQ1093+BS1091+BS1092+BS1093)*Percapita/30*FS$4)+IF(BQ1094+BS1094&gt;=11,Fixo/30*FS$4+(BQ1094+BS1094-10)*Crechee/30*FS$4,0),IF(C1091=2,IF(BR1091+BR1092+BR1093+BR1094+BT1091+BT1092+BT1093+BT1094=1,Cadeirante/30*FS$4,IF(BR1091+BR1092+BR1093+BR1094+BT1091+BT1092+BT1093+BT1094=2,Fixo/30*FS$4,IF(BR1091+BR1092+BR1093+BR1094+BT1091+BT1092+BT1093+BT1094&gt;2,Fixo/30*FS$4+(BR1091+BR1092+BR1093+BR1094+BT1091+BT1092+BT1093+BT1094-2)*Cadeirante/30*FS$4)))+(BQ1091+BQ1092+BQ1093+BS1091+BS1092+BS1093)*Percapita/30*FS$4+(BQ1094+BS1094)*Crechee/30*FS$4,IF(C1091=1,IF(BQ1091+BQ1092+BQ1093+BR1091+BR1092+BR1093+BS1091+BS1092+BS1093+BT1091+BT1092+BT1093&lt;=15,(BQ1091+BQ1092+BQ1093+BS1091+BS1092+BS1093)*Percapita/30*FS$4,IF(BQ1091+BQ1092+BQ1093+BR1091+BR1092+BR1093+BS1091+BS1092+BS1093+BT1091+BT1092+BT1093&gt;=16,Fixo/30*FS$4+(BQ1091+BQ1092+BQ1093+BR1091+BR1092+BR1093+BS1091+BS1092+BS1093+BT1091+BT1092-16)*Percapita/30*FS$4))))))</f>
        <v>0</v>
      </c>
      <c r="FT1091" s="177">
        <f>IF(C1091=4,SUM(BU1091+BU1092+BU1093+BW1091+BW1092+BW1093)*Percapita/30*FT$4+(BV1091+BV1092+BV1093+BX1091+BX1092+BX1093)*Cadeirante/30*FT$4,IF(C1091=3,IF(BU1094+BW1094=10,Fixo/30*FT$4+(BU1091+BU1092+BU1093+BW1091+BW1092+BW1093)*Percapita/30*FT$4+(BV1094+BX1094)*Cadeirante/30*FT$4,IF(BU1094+BW1094&lt;=9,(BU1094+BW1094)*Crechee/30*FT$4)+(BV1094+BX1094)*Cadeirante/30*FT$4+(BU1091+BU1092+BU1093+BW1091+BW1092+BW1093)*Percapita/30*FT$4)+IF(BU1094+BW1094&gt;=11,Fixo/30*FT$4+(BU1094+BW1094-10)*Crechee/30*FT$4,0),IF(C1091=2,IF(BV1091+BV1092+BV1093+BV1094+BX1091+BX1092+BX1093+BX1094=1,Cadeirante/30*FT$4,IF(BV1091+BV1092+BV1093+BV1094+BX1091+BX1092+BX1093+BX1094=2,Fixo/30*FT$4,IF(BV1091+BV1092+BV1093+BV1094+BX1091+BX1092+BX1093+BX1094&gt;2,Fixo/30*FT$4+(BV1091+BV1092+BV1093+BV1094+BX1091+BX1092+BX1093+BX1094-2)*Cadeirante/30*FT$4)))+(BU1091+BU1092+BU1093+BW1091+BW1092+BW1093)*Percapita/30*FT$4+(BU1094+BW1094)*Crechee/30*FT$4,IF(C1091=1,IF(BU1091+BU1092+BU1093+BV1091+BV1092+BV1093+BW1091+BW1092+BW1093+BX1091+BX1092+BX1093&lt;=15,(BU1091+BU1092+BU1093+BW1091+BW1092+BW1093)*Percapita/30*FT$4,IF(BU1091+BU1092+BU1093+BV1091+BV1092+BV1093+BW1091+BW1092+BW1093+BX1091+BX1092+BX1093&gt;=16,Fixo/30*FT$4+(BU1091+BU1092+BU1093+BV1091+BV1092+BV1093+BW1091+BW1092+BW1093+BX1091+BX1092-16)*Percapita/30*FT$4))))))</f>
        <v>0</v>
      </c>
      <c r="FU1091" s="177">
        <f>IF(C1091=4,SUM(BY1091+BY1092+BY1093+CA1091+CA1092+CA1093)*Percapita/30*FU$4+(BZ1091+BZ1092+BZ1093+CB1091+CB1092+CB1093)*Cadeirante/30*FU$4,IF(C1091=3,IF(BY1094+CA1094=10,Fixo/30*FU$4+(BY1091+BY1092+BY1093+CA1091+CA1092+CA1093)*Percapita/30*FU$4+(BZ1094+CB1094)*Cadeirante/30*FU$4,IF(BY1094+CA1094&lt;=9,(BY1094+CA1094)*Crechee/30*FU$4)+(BZ1094+CB1094)*Cadeirante/30*FU$4+(BY1091+BY1092+BY1093+CA1091+CA1092+CA1093)*Percapita/30*FU$4)+IF(BY1094+CA1094&gt;=11,Fixo/30*FU$4+(BY1094+CA1094-10)*Crechee/30*FU$4,0),IF(C1091=2,IF(BZ1091+BZ1092+BZ1093+BZ1094+CB1091+CB1092+CB1093+CB1094=1,Cadeirante/30*FU$4,IF(BZ1091+BZ1092+BZ1093+BZ1094+CB1091+CB1092+CB1093+CB1094=2,Fixo/30*FU$4,IF(BZ1091+BZ1092+BZ1093+BZ1094+CB1091+CB1092+CB1093+CB1094&gt;2,Fixo/30*FU$4+(BZ1091+BZ1092+BZ1093+BZ1094+CB1091+CB1092+CB1093+CB1094-2)*Cadeirante/30*FU$4)))+(BY1091+BY1092+BY1093+CA1091+CA1092+CA1093)*Percapita/30*FU$4+(BY1094+CA1094)*Crechee/30*FU$4,IF(C1091=1,IF(BY1091+BY1092+BY1093+BZ1091+BZ1092+BZ1093+CA1091+CA1092+CA1093+CB1091+CB1092+CB1093&lt;=15,(BY1091+BY1092+BY1093+CA1091+CA1092+CA1093)*Percapita/30*FU$4,IF(BY1091+BY1092+BY1093+BZ1091+BZ1092+BZ1093+CA1091+CA1092+CA1093+CB1091+CB1092+CB1093&gt;=16,Fixo/30*FU$4+(BY1091+BY1092+BY1093+BZ1091+BZ1092+BZ1093+CA1091+CA1092+CA1093+CB1091+CB1092-16)*Percapita/30*FU$4))))))</f>
        <v>0</v>
      </c>
      <c r="FV1091" s="177">
        <f>IF(C1091=4,SUM(CC1091+CC1092+CC1093+CE1091+CE1092+CE1093)*Percapita/30*FV$4+(CD1091+CD1092+CD1093+CF1091+CF1092+CF1093)*Cadeirante/30*FV$4,IF(C1091=3,IF(CC1094+CE1094=10,Fixo/30*FV$4+(CC1091+CC1092+CC1093+CE1091+CE1092+CE1093)*Percapita/30*FV$4+(CD1094+CF1094)*Cadeirante/30*FV$4,IF(CC1094+CE1094&lt;=9,(CC1094+CE1094)*Crechee/30*FV$4)+(CD1094+CF1094)*Cadeirante/30*FV$4+(CC1091+CC1092+CC1093+CE1091+CE1092+CE1093)*Percapita/30*FV$4)+IF(CC1094+CE1094&gt;=11,Fixo/30*FV$4+(CC1094+CE1094-10)*Crechee/30*FV$4,0),IF(C1091=2,IF(CD1091+CD1092+CD1093+CD1094+CF1091+CF1092+CF1093+CF1094=1,Cadeirante/30*FV$4,IF(CD1091+CD1092+CD1093+CD1094+CF1091+CF1092+CF1093+CF1094=2,Fixo/30*FV$4,IF(CD1091+CD1092+CD1093+CD1094+CF1091+CF1092+CF1093+CF1094&gt;2,Fixo/30*FV$4+(CD1091+CD1092+CD1093+CD1094+CF1091+CF1092+CF1093+CF1094-2)*Cadeirante/30*FV$4)))+(CC1091+CC1092+CC1093+CE1091+CE1092+CE1093)*Percapita/30*FV$4+(CC1094+CE1094)*Crechee/30*FV$4,IF(C1091=1,IF(CC1091+CC1092+CC1093+CD1091+CD1092+CD1093+CE1091+CE1092+CE1093+CF1091+CF1092+CF1093&lt;=15,(CC1091+CC1092+CC1093+CE1091+CE1092+CE1093)*Percapita/30*FV$4,IF(CC1091+CC1092+CC1093+CD1091+CD1092+CD1093+CE1091+CE1092+CE1093+CF1091+CF1092+CF1093&gt;=16,Fixo/30*FV$4+(CC1091+CC1092+CC1093+CD1091+CD1092+CD1093+CE1091+CE1092+CE1093+CF1091+CF1092-16)*Percapita/30*FV$4))))))</f>
        <v>0</v>
      </c>
      <c r="FW1091" s="177">
        <f>IF(C1091=4,SUM(CG1091+CG1092+CG1093+CI1091+CI1092+CI1093)*Percapita/30*FW$4+(CH1091+CH1092+CH1093+CJ1091+CJ1092+CJ1093)*Cadeirante/30*FW$4,IF(C1091=3,IF(CG1094+CI1094=10,Fixo/30*FW$4+(CG1091+CG1092+CG1093+CI1091+CI1092+CI1093)*Percapita/30*FW$4+(CH1094+CJ1094)*Cadeirante/30*FW$4,IF(CG1094+CI1094&lt;=9,(CG1094+CI1094)*Crechee/30*FW$4)+(CH1094+CJ1094)*Cadeirante/30*FW$4+(CG1091+CG1092+CG1093+CI1091+CI1092+CI1093)*Percapita/30*FW$4)+IF(CG1094+CI1094&gt;=11,Fixo/30*FW$4+(CG1094+CI1094-10)*Crechee/30*FW$4,0),IF(C1091=2,IF(CH1091+CH1092+CH1093+CH1094+CJ1091+CJ1092+CJ1093+CJ1094=1,Cadeirante/30*FW$4,IF(CH1091+CH1092+CH1093+CH1094+CJ1091+CJ1092+CJ1093+CJ1094=2,Fixo/30*FW$4,IF(CH1091+CH1092+CH1093+CH1094+CJ1091+CJ1092+CJ1093+CJ1094&gt;2,Fixo/30*FW$4+(CH1091+CH1092+CH1093+CH1094+CJ1091+CJ1092+CJ1093+CJ1094-2)*Cadeirante/30*FW$4)))+(CG1091+CG1092+CG1093+CI1091+CI1092+CI1093)*Percapita/30*FW$4+(CG1094+CI1094)*Crechee/30*FW$4,IF(C1091=1,IF(CG1091+CG1092+CG1093+CH1091+CH1092+CH1093+CI1091+CI1092+CI1093+CJ1091+CJ1092+CJ1093&lt;=15,(CG1091+CG1092+CG1093+CI1091+CI1092+CI1093)*Percapita/30*FW$4,IF(CG1091+CG1092+CG1093+CH1091+CH1092+CH1093+CI1091+CI1092+CI1093+CJ1091+CJ1092+CJ1093&gt;=16,Fixo/30*FW$4+(CG1091+CG1092+CG1093+CH1091+CH1092+CH1093+CI1091+CI1092+CI1093+CJ1091+CJ1092-16)*Percapita/30*FW$4))))))</f>
        <v>0</v>
      </c>
      <c r="FX1091" s="177">
        <f>IF(C1091=4,SUM(CK1091+CK1092+CK1093+CM1091+CM1092+CM1093)*Percapita/30*FX$4+(CL1091+CL1092+CL1093+CN1091+CN1092+CN1093)*Cadeirante/30*FX$4,IF(C1091=3,IF(CK1094+CM1094=10,Fixo/30*FX$4+(CK1091+CK1092+CK1093+CM1091+CM1092+CM1093)*Percapita/30*FX$4+(CL1094+CN1094)*Cadeirante/30*FX$4,IF(CK1094+CM1094&lt;=9,(CK1094+CM1094)*Crechee/30*FX$4)+(CL1094+CN1094)*Cadeirante/30*FX$4+(CK1091+CK1092+CK1093+CM1091+CM1092+CM1093)*Percapita/30*FX$4)+IF(CK1094+CM1094&gt;=11,Fixo/30*FX$4+(CK1094+CM1094-10)*Crechee/30*FX$4,0),IF(C1091=2,IF(CL1091+CL1092+CL1093+CL1094+CN1091+CN1092+CN1093+CN1094=1,Cadeirante/30*FX$4,IF(CL1091+CL1092+CL1093+CL1094+CN1091+CN1092+CN1093+CN1094=2,Fixo/30*FX$4,IF(CL1091+CL1092+CL1093+CL1094+CN1091+CN1092+CN1093+CN1094&gt;2,Fixo/30*FX$4+(CL1091+CL1092+CL1093+CL1094+CN1091+CN1092+CN1093+CN1094-2)*Cadeirante/30*FX$4)))+(CK1091+CK1092+CK1093+CM1091+CM1092+CM1093)*Percapita/30*FX$4+(CK1094+CM1094)*Crechee/30*FX$4,IF(C1091=1,IF(CK1091+CK1092+CK1093+CL1091+CL1092+CL1093+CM1091+CM1092+CM1093+CN1091+CN1092+CN1093&lt;=15,(CK1091+CK1092+CK1093+CM1091+CM1092+CM1093)*Percapita/30*FX$4,IF(CK1091+CK1092+CK1093+CL1091+CL1092+CL1093+CM1091+CM1092+CM1093+CN1091+CN1092+CN1093&gt;=16,Fixo/30*FX$4+(CK1091+CK1092+CK1093+CL1091+CL1092+CL1093+CM1091+CM1092+CM1093+CN1091+CN1092-16)*Percapita/30*FX$4))))))</f>
        <v>0</v>
      </c>
      <c r="FY1091" s="177">
        <f>IF(C1091=4,SUM(CO1091+CO1092+CO1093+CQ1091+CQ1092+CQ1093)*Percapita/30*FY$4+(CP1091+CP1092+CP1093+CR1091+CR1092+CR1093)*Cadeirante/30*FY$4,IF(C1091=3,IF(CO1094+CQ1094=10,Fixo/30*FY$4+(CO1091+CO1092+CO1093+CQ1091+CQ1092+CQ1093)*Percapita/30*FY$4+(CP1094+CR1094)*Cadeirante/30*FY$4,IF(CO1094+CQ1094&lt;=9,(CO1094+CQ1094)*Crechee/30*FY$4)+(CP1094+CR1094)*Cadeirante/30*FY$4+(CO1091+CO1092+CO1093+CQ1091+CQ1092+CQ1093)*Percapita/30*FY$4)+IF(CO1094+CQ1094&gt;=11,Fixo/30*FY$4+(CO1094+CQ1094-10)*Crechee/30*FY$4,0),IF(C1091=2,IF(CP1091+CP1092+CP1093+CP1094+CR1091+CR1092+CR1093+CR1094=1,Cadeirante/30*FY$4,IF(CP1091+CP1092+CP1093+CP1094+CR1091+CR1092+CR1093+CR1094=2,Fixo/30*FY$4,IF(CP1091+CP1092+CP1093+CP1094+CR1091+CR1092+CR1093+CR1094&gt;2,Fixo/30*FY$4+(CP1091+CP1092+CP1093+CP1094+CR1091+CR1092+CR1093+CR1094-2)*Cadeirante/30*FY$4)))+(CO1091+CO1092+CO1093+CQ1091+CQ1092+CQ1093)*Percapita/30*FY$4+(CO1094+CQ1094)*Crechee/30*FY$4,IF(C1091=1,IF(CO1091+CO1092+CO1093+CP1091+CP1092+CP1093+CQ1091+CQ1092+CQ1093+CR1091+CR1092+CR1093&lt;=15,(CO1091+CO1092+CO1093+CQ1091+CQ1092+CQ1093)*Percapita/30*FY$4,IF(CO1091+CO1092+CO1093+CP1091+CP1092+CP1093+CQ1091+CQ1092+CQ1093+CR1091+CR1092+CR1093&gt;=16,Fixo/30*FY$4+(CO1091+CO1092+CO1093+CP1091+CP1092+CP1093+CQ1091+CQ1092+CQ1093+CR1091+CR1092-16)*Percapita/30*FY$4))))))</f>
        <v>0</v>
      </c>
      <c r="FZ1091" s="177">
        <f>IF(C1091=4,SUM(CS1091+CS1092+CS1093+CU1091+CU1092+CU1093)*Percapita/30*FZ$4+(CT1091+CT1092+CT1093+CV1091+CV1092+CV1093)*Cadeirante/30*FZ$4,IF(C1091=3,IF(CS1094+CU1094=10,Fixo/30*FZ$4+(CS1091+CS1092+CS1093+CU1091+CU1092+CU1093)*Percapita/30*FZ$4+(CT1094+CV1094)*Cadeirante/30*FZ$4,IF(CS1094+CU1094&lt;=9,(CS1094+CU1094)*Crechee/30*FZ$4)+(CT1094+CV1094)*Cadeirante/30*FZ$4+(CS1091+CS1092+CS1093+CU1091+CU1092+CU1093)*Percapita/30*FZ$4)+IF(CS1094+CU1094&gt;=11,Fixo/30*FZ$4+(CS1094+CU1094-10)*Crechee/30*FZ$4,0),IF(C1091=2,IF(CT1091+CT1092+CT1093+CT1094+CV1091+CV1092+CV1093+CV1094=1,Cadeirante/30*FZ$4,IF(CT1091+CT1092+CT1093+CT1094+CV1091+CV1092+CV1093+CV1094=2,Fixo/30*FZ$4,IF(CT1091+CT1092+CT1093+CT1094+CV1091+CV1092+CV1093+CV1094&gt;2,Fixo/30*FZ$4+(CT1091+CT1092+CT1093+CT1094+CV1091+CV1092+CV1093+CV1094-2)*Cadeirante/30*FZ$4)))+(CS1091+CS1092+CS1093+CU1091+CU1092+CU1093)*Percapita/30*FZ$4+(CS1094+CU1094)*Crechee/30*FZ$4,IF(C1091=1,IF(CS1091+CS1092+CS1093+CT1091+CT1092+CT1093+CU1091+CU1092+CU1093+CV1091+CV1092+CV1093&lt;=15,(CS1091+CS1092+CS1093+CU1091+CU1092+CU1093)*Percapita/30*FZ$4,IF(CS1091+CS1092+CS1093+CT1091+CT1092+CT1093+CU1091+CU1092+CU1093+CV1091+CV1092+CV1093&gt;=16,Fixo/30*FZ$4+(CS1091+CS1092+CS1093+CT1091+CT1092+CT1093+CU1091+CU1092+CU1093+CV1091+CV1092-16)*Percapita/30*FZ$4))))))</f>
        <v>0</v>
      </c>
      <c r="GA1091" s="177">
        <f>IF(C1091=4,SUM(CW1091+CW1092+CW1093+CY1091+CY1092+CY1093)*Percapita/30*GA$4+(CX1091+CX1092+CX1093+CZ1091+CZ1092+CZ1093)*Cadeirante/30*GA$4,IF(C1091=3,IF(CW1094+CY1094=10,Fixo/30*GA$4+(CW1091+CW1092+CW1093+CY1091+CY1092+CY1093)*Percapita/30*GA$4+(CX1094+CZ1094)*Cadeirante/30*GA$4,IF(CW1094+CY1094&lt;=9,(CW1094+CY1094)*Crechee/30*GA$4)+(CX1094+CZ1094)*Cadeirante/30*GA$4+(CW1091+CW1092+CW1093+CY1091+CY1092+CY1093)*Percapita/30*GA$4)+IF(CW1094+CY1094&gt;=11,Fixo/30*GA$4+(CW1094+CY1094-10)*Crechee/30*GA$4,0),IF(C1091=2,IF(CX1091+CX1092+CX1093+CX1094+CZ1091+CZ1092+CZ1093+CZ1094=1,Cadeirante/30*GA$4,IF(CX1091+CX1092+CX1093+CX1094+CZ1091+CZ1092+CZ1093+CZ1094=2,Fixo/30*GA$4,IF(CX1091+CX1092+CX1093+CX1094+CZ1091+CZ1092+CZ1093+CZ1094&gt;2,Fixo/30*GA$4+(CX1091+CX1092+CX1093+CX1094+CZ1091+CZ1092+CZ1093+CZ1094-2)*Cadeirante/30*GA$4)))+(CW1091+CW1092+CW1093+CY1091+CY1092+CY1093)*Percapita/30*GA$4+(CW1094+CY1094)*Crechee/30*GA$4,IF(C1091=1,IF(CW1091+CW1092+CW1093+CX1091+CX1092+CX1093+CY1091+CY1092+CY1093+CZ1091+CZ1092+CZ1093&lt;=15,(CW1091+CW1092+CW1093+CY1091+CY1092+CY1093)*Percapita/30*GA$4,IF(CW1091+CW1092+CW1093+CX1091+CX1092+CX1093+CY1091+CY1092+CY1093+CZ1091+CZ1092+CZ1093&gt;=16,Fixo/30*GA$4+(CW1091+CW1092+CW1093+CX1091+CX1092+CX1093+CY1091+CY1092+CY1093+CZ1091+CZ1092-16)*Percapita/30*GA$4))))))</f>
        <v>0</v>
      </c>
      <c r="GB1091" s="177">
        <f>IF(C1091=4,SUM(DA1091+DA1092+DA1093+DC1091+DC1092+DC1093)*Percapita/30*GB$4+(DB1091+DB1092+DB1093+DD1091+DD1092+DD1093)*Cadeirante/30*GB$4,IF(C1091=3,IF(DA1094+DC1094=10,Fixo/30*GB$4+(DA1091+DA1092+DA1093+DC1091+DC1092+DC1093)*Percapita/30*GB$4+(DB1094+DD1094)*Cadeirante/30*GB$4,IF(DA1094+DC1094&lt;=9,(DA1094+DC1094)*Crechee/30*GB$4)+(DB1094+DD1094)*Cadeirante/30*GB$4+(DA1091+DA1092+DA1093+DC1091+DC1092+DC1093)*Percapita/30*GB$4)+IF(DA1094+DC1094&gt;=11,Fixo/30*GB$4+(DA1094+DC1094-10)*Crechee/30*GB$4,0),IF(C1091=2,IF(DB1091+DB1092+DB1093+DB1094+DD1091+DD1092+DD1093+DD1094=1,Cadeirante/30*GB$4,IF(DB1091+DB1092+DB1093+DB1094+DD1091+DD1092+DD1093+DD1094=2,Fixo/30*GB$4,IF(DB1091+DB1092+DB1093+DB1094+DD1091+DD1092+DD1093+DD1094&gt;2,Fixo/30*GB$4+(DB1091+DB1092+DB1093+DB1094+DD1091+DD1092+DD1093+DD1094-2)*Cadeirante/30*GB$4)))+(DA1091+DA1092+DA1093+DC1091+DC1092+DC1093)*Percapita/30*GB$4+(DA1094+DC1094)*Crechee/30*GB$4,IF(C1091=1,IF(DA1091+DA1092+DA1093+DB1091+DB1092+DB1093+DC1091+DC1092+DC1093+DD1091+DD1092+DD1093&lt;=15,(DA1091+DA1092+DA1093+DC1091+DC1092+DC1093)*Percapita/30*GB$4,IF(DA1091+DA1092+DA1093+DB1091+DB1092+DB1093+DC1091+DC1092+DC1093+DD1091+DD1092+DD1093&gt;=16,Fixo/30*GB$4+(DA1091+DA1092+DA1093+DB1091+DB1092+DB1093+DC1091+DC1092+DC1093+DD1091+DD1092-16)*Percapita/30*GB$4))))))</f>
        <v>0</v>
      </c>
      <c r="GC1091" s="177">
        <f>IF(C1091=4,SUM(DE1091+DE1092+DE1093+DG1091+DG1092+DG1093)*Percapita/30*GC$4+(DF1091+DF1092+DF1093+DH1091+DH1092+DH1093)*Cadeirante/30*GC$4,IF(C1091=3,IF(DE1094+DG1094=10,Fixo/30*GC$4+(DE1091+DE1092+DE1093+DG1091+DG1092+DG1093)*Percapita/30*GC$4+(DF1094+DH1094)*Cadeirante/30*GC$4,IF(DE1094+DG1094&lt;=9,(DE1094+DG1094)*Crechee/30*GC$4)+(DF1094+DH1094)*Cadeirante/30*GC$4+(DE1091+DE1092+DE1093+DG1091+DG1092+DG1093)*Percapita/30*GC$4)+IF(DE1094+DG1094&gt;=11,Fixo/30*GC$4+(DE1094+DG1094-10)*Crechee/30*GC$4,0),IF(C1091=2,IF(DF1091+DF1092+DF1093+DF1094+DH1091+DH1092+DH1093+DH1094=1,Cadeirante/30*GC$4,IF(DF1091+DF1092+DF1093+DF1094+DH1091+DH1092+DH1093+DH1094=2,Fixo/30*GC$4,IF(DF1091+DF1092+DF1093+DF1094+DH1091+DH1092+DH1093+DH1094&gt;2,Fixo/30*GC$4+(DF1091+DF1092+DF1093+DF1094+DH1091+DH1092+DH1093+DH1094-2)*Cadeirante/30*GC$4)))+(DE1091+DE1092+DE1093+DG1091+DG1092+DG1093)*Percapita/30*GC$4+(DE1094+DG1094)*Crechee/30*GC$4,IF(C1091=1,IF(DE1091+DE1092+DE1093+DF1091+DF1092+DF1093+DG1091+DG1092+DG1093+DH1091+DH1092+DH1093&lt;=15,(DE1091+DE1092+DE1093+DG1091+DG1092+DG1093)*Percapita/30*GC$4,IF(DE1091+DE1092+DE1093+DF1091+DF1092+DF1093+DG1091+DG1092+DG1093+DH1091+DH1092+DH1093&gt;=16,Fixo/30*GC$4+(DE1091+DE1092+DE1093+DF1091+DF1092+DF1093+DG1091+DG1092+DG1093+DH1091+DH1092-16)*Percapita/30*GC$4))))))</f>
        <v>0</v>
      </c>
      <c r="GD1091" s="177">
        <f>IF(C1091=4,SUM(DI1091+DI1092+DI1093+DK1091+DK1092+DK1093)*Percapita/30*GD$4+(DJ1091+DJ1092+DJ1093+DL1091+DL1092+DL1093)*Cadeirante/30*GD$4,IF(C1091=3,IF(DI1094+DK1094=10,Fixo/30*GD$4+(DI1091+DI1092+DI1093+DK1091+DK1092+DK1093)*Percapita/30*GD$4+(DJ1094+DL1094)*Cadeirante/30*GD$4,IF(DI1094+DK1094&lt;=9,(DI1094+DK1094)*Crechee/30*GD$4)+(DJ1094+DL1094)*Cadeirante/30*GD$4+(DI1091+DI1092+DI1093+DK1091+DK1092+DK1093)*Percapita/30*GD$4)+IF(DI1094+DK1094&gt;=11,Fixo/30*GD$4+(DI1094+DK1094-10)*Crechee/30*GD$4,0),IF(C1091=2,IF(DJ1091+DJ1092+DJ1093+DJ1094+DL1091+DL1092+DL1093+DL1094=1,Cadeirante/30*GD$4,IF(DJ1091+DJ1092+DJ1093+DJ1094+DL1091+DL1092+DL1093+DL1094=2,Fixo/30*GD$4,IF(DJ1091+DJ1092+DJ1093+DJ1094+DL1091+DL1092+DL1093+DL1094&gt;2,Fixo/30*GD$4+(DJ1091+DJ1092+DJ1093+DJ1094+DL1091+DL1092+DL1093+DL1094-2)*Cadeirante/30*GD$4)))+(DI1091+DI1092+DI1093+DK1091+DK1092+DK1093)*Percapita/30*GD$4+(DI1094+DK1094)*Crechee/30*GD$4,IF(C1091=1,IF(DI1091+DI1092+DI1093+DJ1091+DJ1092+DJ1093+DK1091+DK1092+DK1093+DL1091+DL1092+DL1093&lt;=15,(DI1091+DI1092+DI1093+DK1091+DK1092+DK1093)*Percapita/30*GD$4,IF(DI1091+DI1092+DI1093+DJ1091+DJ1092+DJ1093+DK1091+DK1092+DK1093+DL1091+DL1092+DL1093&gt;=16,Fixo/30*GD$4+(DI1091+DI1092+DI1093+DJ1091+DJ1092+DJ1093+DK1091+DK1092+DK1093+DL1091+DL1092-16)*Percapita/30*GD$4))))))</f>
        <v>0</v>
      </c>
      <c r="GE1091" s="177">
        <f>IF(C1091=4,SUM(DM1091+DM1092+DM1093+DO1091+DO1092+DO1093)*Percapita/30*GE$4+(DN1091+DN1092+DN1093+DP1091+DP1092+DP1093)*Cadeirante/30*GE$4,IF(C1091=3,IF(DM1094+DO1094=10,Fixo/30*GE$4+(DM1091+DM1092+DM1093+DO1091+DO1092+DO1093)*Percapita/30*GE$4+(DN1094+DP1094)*Cadeirante/30*GE$4,IF(DM1094+DO1094&lt;=9,(DM1094+DO1094)*Crechee/30*GE$4)+(DN1094+DP1094)*Cadeirante/30*GE$4+(DM1091+DM1092+DM1093+DO1091+DO1092+DO1093)*Percapita/30*GE$4)+IF(DM1094+DO1094&gt;=11,Fixo/30*GE$4+(DM1094+DO1094-10)*Crechee/30*GE$4,0),IF(C1091=2,IF(DN1091+DN1092+DN1093+DN1094+DP1091+DP1092+DP1093+DP1094=1,Cadeirante/30*GE$4,IF(DN1091+DN1092+DN1093+DN1094+DP1091+DP1092+DP1093+DP1094=2,Fixo/30*GE$4,IF(DN1091+DN1092+DN1093+DN1094+DP1091+DP1092+DP1093+DP1094&gt;2,Fixo/30*GE$4+(DN1091+DN1092+DN1093+DN1094+DP1091+DP1092+DP1093+DP1094-2)*Cadeirante/30*GE$4)))+(DM1091+DM1092+DM1093+DO1091+DO1092+DO1093)*Percapita/30*GE$4+(DM1094+DO1094)*Crechee/30*GE$4,IF(C1091=1,IF(DM1091+DM1092+DM1093+DN1091+DN1092+DN1093+DO1091+DO1092+DO1093+DP1091+DP1092+DP1093&lt;=15,(DM1091+DM1092+DM1093+DO1091+DO1092+DO1093)*Percapita/30*GE$4,IF(DM1091+DM1092+DM1093+DN1091+DN1092+DN1093+DO1091+DO1092+DO1093+DP1091+DP1092+DP1093&gt;=16,Fixo/30*GE$4+(DM1091+DM1092+DM1093+DN1091+DN1092+DN1093+DO1091+DO1092+DO1093+DP1091+DP1092-16)*Percapita/30*GE$4))))))</f>
        <v>0</v>
      </c>
      <c r="GF1091" s="177">
        <f>IF(C1091=4,SUM(DQ1091+DQ1092+DQ1093+DS1091+DS1092+DS1093)*Percapita/30*GF$4+(DR1091+DR1092+DR1093+DT1091+DT1092+DT1093)*Cadeirante/30*GF$4,IF(C1091=3,IF(DQ1094+DS1094=10,Fixo/30*GF$4+(DQ1091+DQ1092+DQ1093+DS1091+DS1092+DS1093)*Percapita/30*GF$4+(DR1094+DT1094)*Cadeirante/30*GF$4,IF(DQ1094+DS1094&lt;=9,(DQ1094+DS1094)*Crechee/30*GF$4)+(DR1094+DT1094)*Cadeirante/30*GF$4+(DQ1091+DQ1092+DQ1093+DS1091+DS1092+DS1093)*Percapita/30*GF$4)+IF(DQ1094+DS1094&gt;=11,Fixo/30*GF$4+(DQ1094+DS1094-10)*Crechee/30*GF$4,0),IF(C1091=2,IF(DR1091+DR1092+DR1093+DR1094+DT1091+DT1092+DT1093+DT1094=1,Cadeirante/30*GF$4,IF(DR1091+DR1092+DR1093+DR1094+DT1091+DT1092+DT1093+DT1094=2,Fixo/30*GF$4,IF(DR1091+DR1092+DR1093+DR1094+DT1091+DT1092+DT1093+DT1094&gt;2,Fixo/30*GF$4+(DR1091+DR1092+DR1093+DR1094+DT1091+DT1092+DT1093+DT1094-2)*Cadeirante/30*GF$4)))+(DQ1091+DQ1092+DQ1093+DS1091+DS1092+DS1093)*Percapita/30*GF$4+(DQ1094+DS1094)*Crechee/30*GF$4,IF(C1091=1,IF(DQ1091+DQ1092+DQ1093+DR1091+DR1092+DR1093+DS1091+DS1092+DS1093+DT1091+DT1092+DT1093&lt;=15,(DQ1091+DQ1092+DQ1093+DS1091+DS1092+DS1093)*Percapita/30*GF$4,IF(DQ1091+DQ1092+DQ1093+DR1091+DR1092+DR1093+DS1091+DS1092+DS1093+DT1091+DT1092+DT1093&gt;=16,Fixo/30*GF$4+(DQ1091+DQ1092+DQ1093+DR1091+DR1092+DR1093+DS1091+DS1092+DS1093+DT1091+DT1092-16)*Percapita/30*GF$4))))))</f>
        <v>0</v>
      </c>
      <c r="GG1091" s="177">
        <f>IF(C1091=4,SUM(DU1091+DU1092+DU1093+DW1091+DW1092+DW1093)*Percapita/30*GG$4+(DV1091+DV1092+DV1093+DX1091+DX1092+DX1093)*Cadeirante/30*GG$4,IF(C1091=3,IF(DU1094+DW1094=10,Fixo/30*GG$4+(DU1091+DU1092+DU1093+DW1091+DW1092+DW1093)*Percapita/30*GG$4+(DV1094+DX1094)*Cadeirante/30*GG$4,IF(DU1094+DW1094&lt;=9,(DU1094+DW1094)*Crechee/30*GG$4)+(DV1094+DX1094)*Cadeirante/30*GG$4+(DU1091+DU1092+DU1093+DW1091+DW1092+DW1093)*Percapita/30*GG$4)+IF(DU1094+DW1094&gt;=11,Fixo/30*GG$4+(DU1094+DW1094-10)*Crechee/30*GG$4,0),IF(C1091=2,IF(DV1091+DV1092+DV1093+DV1094+DX1091+DX1092+DX1093+DX1094=1,Cadeirante/30*GG$4,IF(DV1091+DV1092+DV1093+DV1094+DX1091+DX1092+DX1093+DX1094=2,Fixo/30*GG$4,IF(DV1091+DV1092+DV1093+DV1094+DX1091+DX1092+DX1093+DX1094&gt;2,Fixo/30*GG$4+(DV1091+DV1092+DV1093+DV1094+DX1091+DX1092+DX1093+DX1094-2)*Cadeirante/30*GG$4)))+(DU1091+DU1092+DU1093+DW1091+DW1092+DW1093)*Percapita/30*GG$4+(DU1094+DW1094)*Crechee/30*GG$4,IF(C1091=1,IF(DU1091+DU1092+DU1093+DV1091+DV1092+DV1093+DW1091+DW1092+DW1093+DX1091+DX1092+DX1093&lt;=15,(DU1091+DU1092+DU1093+DW1091+DW1092+DW1093)*Percapita/30*GG$4,IF(DU1091+DU1092+DU1093+DV1091+DV1092+DV1093+DW1091+DW1092+DW1093+DX1091+DX1092+DX1093&gt;=16,Fixo/30*GG$4+(DU1091+DU1092+DU1093+DV1091+DV1092+DV1093+DW1091+DW1092+DW1093+DX1091+DX1092-16)*Percapita/30*GG$4))))))</f>
        <v>0</v>
      </c>
      <c r="GH1091" s="177">
        <f>IF(C1091=4,SUM(DY1091+DY1092+DY1093+EA1091+EA1092+EA1093)*Percapita/30*GH$4+(DZ1091+DZ1092+DZ1093+EB1091+EB1092+EB1093)*Cadeirante/30*GH$4,IF(C1091=3,IF(DY1094+EA1094=10,Fixo/30*GH$4+(DY1091+DY1092+DY1093+EA1091+EA1092+EA1093)*Percapita/30*GH$4+(DZ1094+EB1094)*Cadeirante/30*GH$4,IF(DY1094+EA1094&lt;=9,(DY1094+EA1094)*Crechee/30*GH$4)+(DZ1094+EB1094)*Cadeirante/30*GH$4+(DY1091+DY1092+DY1093+EA1091+EA1092+EA1093)*Percapita/30*GH$4)+IF(DY1094+EA1094&gt;=11,Fixo/30*GH$4+(DY1094+EA1094-10)*Crechee/30*GH$4,0),IF(C1091=2,IF(DZ1091+DZ1092+DZ1093+DZ1094+EB1091+EB1092+EB1093+EB1094=1,Cadeirante/30*GH$4,IF(DZ1091+DZ1092+DZ1093+DZ1094+EB1091+EB1092+EB1093+EB1094=2,Fixo/30*GH$4,IF(DZ1091+DZ1092+DZ1093+DZ1094+EB1091+EB1092+EB1093+EB1094&gt;2,Fixo/30*GH$4+(DZ1091+DZ1092+DZ1093+DZ1094+EB1091+EB1092+EB1093+EB1094-2)*Cadeirante/30*GH$4)))+(DY1091+DY1092+DY1093+EA1091+EA1092+EA1093)*Percapita/30*GH$4+(DY1094+EA1094)*Crechee/30*GH$4,IF(C1091=1,IF(DY1091+DY1092+DY1093+DZ1091+DZ1092+DZ1093+EA1091+EA1092+EA1093+EB1091+EB1092+EB1093&lt;=15,(DY1091+DY1092+DY1093+EA1091+EA1092+EA1093)*Percapita/30*GH$4,IF(DY1091+DY1092+DY1093+DZ1091+DZ1092+DZ1093+EA1091+EA1092+EA1093+EB1091+EB1092+EB1093&gt;=16,Fixo/30*GH$4+(DY1091+DY1092+DY1093+DZ1091+DZ1092+DZ1093+EA1091+EA1092+EA1093+EB1091+EB1092-16)*Percapita/30*GH$4))))))</f>
        <v>0</v>
      </c>
      <c r="GI1091" s="177">
        <f>IF(C1091=4,SUM(EC1091+EC1092+EC1093+EE1091+EE1092+EE1093)*Percapita/30*GI$4+(ED1091+ED1092+ED1093+EF1091+EF1092+EF1093)*Cadeirante/30*GI$4,IF(C1091=3,IF(EC1094+EE1094=10,Fixo/30*GI$4+(EC1091+EC1092+EC1093+EE1091+EE1092+EE1093)*Percapita/30*GI$4+(ED1094+EF1094)*Cadeirante/30*GI$4,IF(EC1094+EE1094&lt;=9,(EC1094+EE1094)*Crechee/30*GI$4)+(ED1094+EF1094)*Cadeirante/30*GI$4+(EC1091+EC1092+EC1093+EE1091+EE1092+EE1093)*Percapita/30*GI$4)+IF(EC1094+EE1094&gt;=11,Fixo/30*GI$4+(EC1094+EE1094-10)*Crechee/30*GI$4,0),IF(C1091=2,IF(ED1091+ED1092+ED1093+ED1094+EF1091+EF1092+EF1093+EF1094=1,Cadeirante/30*GI$4,IF(ED1091+ED1092+ED1093+ED1094+EF1091+EF1092+EF1093+EF1094=2,Fixo/30*GI$4,IF(ED1091+ED1092+ED1093+ED1094+EF1091+EF1092+EF1093+EF1094&gt;2,Fixo/30*GI$4+(ED1091+ED1092+ED1093+ED1094+EF1091+EF1092+EF1093+EF1094-2)*Cadeirante/30*GI$4)))+(EC1091+EC1092+EC1093+EE1091+EE1092+EE1093)*Percapita/30*GI$4+(EC1094+EE1094)*Crechee/30*GI$4,IF(C1091=1,IF(EC1091+EC1092+EC1093+ED1091+ED1092+ED1093+EE1091+EE1092+EE1093+EF1091+EF1092+EF1093&lt;=15,(EC1091+EC1092+EC1093+EE1091+EE1092+EE1093)*Percapita/30*GI$4,IF(EC1091+EC1092+EC1093+ED1091+ED1092+ED1093+EE1091+EE1092+EE1093+EF1091+EF1092+EF1093&gt;=16,Fixo/30*GI$4+(EC1091+EC1092+EC1093+ED1091+ED1092+ED1093+EE1091+EE1092+EE1093+EF1091+EF1092-16)*Percapita/30*GI$4))))))</f>
        <v>0</v>
      </c>
      <c r="GJ1091" s="177">
        <f>IF(C1091=4,SUM(EG1091+EG1092+EG1093+EI1091+EI1092+EI1093)*Percapita/30*GJ$4+(EH1091+EH1092+EH1093+EJ1091+EJ1092+EJ1093)*Cadeirante/30*GJ$4,IF(C1091=3,IF(EG1094+EI1094=10,Fixo/30*GJ$4+(EG1091+EG1092+EG1093+EI1091+EI1092+EI1093)*Percapita/30*GJ$4+(EH1094+EJ1094)*Cadeirante/30*GJ$4,IF(EG1094+EI1094&lt;=9,(EG1094+EI1094)*Crechee/30*GJ$4)+(EH1094+EJ1094)*Cadeirante/30*GJ$4+(EG1091+EG1092+EG1093+EI1091+EI1092+EI1093)*Percapita/30*GJ$4)+IF(EG1094+EI1094&gt;=11,Fixo/30*GJ$4+(EG1094+EI1094-10)*Crechee/30*GJ$4,0),IF(C1091=2,IF(EH1091+EH1092+EH1093+EH1094+EJ1091+EJ1092+EJ1093+EJ1094=1,Cadeirante/30*GJ$4,IF(EH1091+EH1092+EH1093+EH1094+EJ1091+EJ1092+EJ1093+EJ1094=2,Fixo/30*GJ$4,IF(EH1091+EH1092+EH1093+EH1094+EJ1091+EJ1092+EJ1093+EJ1094&gt;2,Fixo/30*GJ$4+(EH1091+EH1092+EH1093+EH1094+EJ1091+EJ1092+EJ1093+EJ1094-2)*Cadeirante/30*GJ$4)))+(EG1091+EG1092+EG1093+EI1091+EI1092+EI1093)*Percapita/30*GJ$4+(EG1094+EI1094)*Crechee/30*GJ$4,IF(C1091=1,IF(EG1091+EG1092+EG1093+EH1091+EH1092+EH1093+EI1091+EI1092+EI1093+EJ1091+EJ1092+EJ1093&lt;=15,(EG1091+EG1092+EG1093+EI1091+EI1092+EI1093)*Percapita/30*GJ$4,IF(EG1091+EG1092+EG1093+EH1091+EH1092+EH1093+EI1091+EI1092+EI1093+EJ1091+EJ1092+EJ1093&gt;=16,Fixo/30*GJ$4+(EG1091+EG1092+EG1093+EH1091+EH1092+EH1093+EI1091+EI1092+EI1093+EJ1091+EJ1092-16)*Percapita/30*GJ$4))))))</f>
        <v>0</v>
      </c>
      <c r="GK1091" s="178"/>
      <c r="GL1091" s="103">
        <f t="shared" si="1182"/>
        <v>0</v>
      </c>
      <c r="GM1091" s="124"/>
      <c r="GN1091" s="104">
        <f>SUMIF(V1091:V1094,"&lt;0")*Cadeirante/30*GN$4+SUMIF(X1091:X1094,"&lt;0")*Cadeirante/30*GN$4</f>
        <v>0</v>
      </c>
      <c r="GO1091" s="104">
        <f>SUMIF(Z1091:Z1094,"&lt;0")*Cadeirante/30*GO$4+SUMIF(AB1091:AB1094,"&lt;0")*Cadeirante/30*GO$4</f>
        <v>0</v>
      </c>
      <c r="GP1091" s="104">
        <f>SUMIF(AD1091:AD1094,"&lt;0")*Cadeirante/30*GP$4+SUMIF(AF1091:AF1094,"&lt;0")*Cadeirante/30*GP$4</f>
        <v>0</v>
      </c>
      <c r="GQ1091" s="104">
        <f>SUMIF(AH1091:AH1094,"&lt;0")*Cadeirante/30*GQ$4+SUMIF(AJ1091:AJ1094,"&lt;0")*Cadeirante/30*GQ$4</f>
        <v>0</v>
      </c>
      <c r="GR1091" s="104">
        <f>SUMIF(AL1091:AL1094,"&lt;0")*Cadeirante/30*GR$4+SUMIF(AN1091:AN1094,"&lt;0")*Cadeirante/30*GR$4</f>
        <v>0</v>
      </c>
      <c r="GS1091" s="104">
        <f>SUMIF(AP1091:AP1094,"&lt;0")*Cadeirante/30*GS$4+SUMIF(AR1091:AR1094,"&lt;0")*Cadeirante/30*GS$4</f>
        <v>0</v>
      </c>
      <c r="GT1091" s="104">
        <f>SUMIF(AT1091:AT1094,"&lt;0")*Cadeirante/30*GT$4+SUMIF(AV1091:AV1094,"&lt;0")*Cadeirante/30*GT$4</f>
        <v>0</v>
      </c>
      <c r="GU1091" s="104">
        <f>SUMIF(AX1091:AX1094,"&lt;0")*Cadeirante/30*GU$4+SUMIF(AZ1091:AZ1094,"&lt;0")*Cadeirante/30*GU$4</f>
        <v>0</v>
      </c>
      <c r="GV1091" s="104">
        <f>SUMIF(BB1091:BB1094,"&lt;0")*Cadeirante/30*GV$4+SUMIF(BD1091:BD1094,"&lt;0")*Cadeirante/30*GV$4</f>
        <v>0</v>
      </c>
      <c r="GW1091" s="104">
        <f>SUMIF(BF1091:BF1094,"&lt;0")*Cadeirante/30*GW$4+SUMIF(BH1091:BH1094,"&lt;0")*Cadeirante/30*GW$4</f>
        <v>0</v>
      </c>
      <c r="GX1091" s="104">
        <f>SUMIF(BJ1091:BJ1094,"&lt;0")*Cadeirante/30*GX$4+SUMIF(BL1091:BL1094,"&lt;0")*Cadeirante/30*GX$4</f>
        <v>0</v>
      </c>
      <c r="GY1091" s="104">
        <f>SUMIF(BN1091:BN1094,"&lt;0")*Cadeirante/30*GY$4+SUMIF(BP1091:BP1094,"&lt;0")*Cadeirante/30*GY$4</f>
        <v>0</v>
      </c>
      <c r="GZ1091" s="104">
        <f>SUMIF(BR1091:BR1094,"&lt;0")*Cadeirante/30*GZ$4+SUMIF(BT1091:BT1094,"&lt;0")*Cadeirante/30*GZ$4</f>
        <v>0</v>
      </c>
      <c r="HA1091" s="104">
        <f>SUMIF(BV1091:BV1094,"&lt;0")*Cadeirante/30*HA$4+SUMIF(BX1091:BX1094,"&lt;0")*Cadeirante/30*HA$4</f>
        <v>0</v>
      </c>
      <c r="HB1091" s="104">
        <f>SUMIF(BZ1091:BZ1094,"&lt;0")*Cadeirante/30*HB$4+SUMIF(CB1091:CB1094,"&lt;0")*Cadeirante/30*HB$4</f>
        <v>0</v>
      </c>
      <c r="HC1091" s="104">
        <f>SUMIF(CD1091:CD1094,"&lt;0")*Cadeirante/30*HC$4+SUMIF(CF1091:CF1094,"&lt;0")*Cadeirante/30*HC$4</f>
        <v>0</v>
      </c>
      <c r="HD1091" s="104">
        <f>SUMIF(CH1091:CH1094,"&lt;0")*Cadeirante/30*HD$4+SUMIF(CJ1091:CJ1094,"&lt;0")*Cadeirante/30*HD$4</f>
        <v>0</v>
      </c>
      <c r="HE1091" s="104">
        <f>SUMIF(CL1091:CL1094,"&lt;0")*Cadeirante/30*HE$4+SUMIF(CN1091:CN1094,"&lt;0")*Cadeirante/30*HE$4</f>
        <v>0</v>
      </c>
      <c r="HF1091" s="104">
        <f>SUMIF(CP1091:CP1094,"&lt;0")*Cadeirante/30*HF$4+SUMIF(CR1091:CR1094,"&lt;0")*Cadeirante/30*HF$4</f>
        <v>0</v>
      </c>
      <c r="HG1091" s="104">
        <f>SUMIF(CT1091:CT1094,"&lt;0")*Cadeirante/30*HG$4+SUMIF(CV1091:CV1094,"&lt;0")*Cadeirante/30*HG$4</f>
        <v>0</v>
      </c>
      <c r="HH1091" s="104">
        <f>SUMIF(CX1091:CX1094,"&lt;0")*Cadeirante/30*HH$4+SUMIF(CZ1091:CZ1094,"&lt;0")*Cadeirante/30*HH$4</f>
        <v>0</v>
      </c>
      <c r="HI1091" s="104">
        <f>SUMIF(DB1091:DB1094,"&lt;0")*Cadeirante/30*HI$4+SUMIF(DD1091:DD1094,"&lt;0")*Cadeirante/30*HI$4</f>
        <v>0</v>
      </c>
      <c r="HJ1091" s="104">
        <f>SUMIF(DF1091:DF1094,"&lt;0")*Cadeirante/30*HJ$4+SUMIF(DH1091:DH1094,"&lt;0")*Cadeirante/30*HJ$4</f>
        <v>0</v>
      </c>
      <c r="HK1091" s="104">
        <f>SUMIF(DJ1091:DJ1094,"&lt;0")*Cadeirante/30*HK$4+SUMIF(DL1091:DL1094,"&lt;0")*Cadeirante/30*HK$4</f>
        <v>0</v>
      </c>
      <c r="HL1091" s="104">
        <f>SUMIF(DN1091:DN1094,"&lt;0")*Cadeirante/30*HL$4+SUMIF(DP1091:DP1094,"&lt;0")*Cadeirante/30*HL$4</f>
        <v>0</v>
      </c>
      <c r="HM1091" s="104">
        <f>SUMIF(DR1091:DR1094,"&lt;0")*Cadeirante/30*HM$4+SUMIF(DT1091:DT1094,"&lt;0")*Cadeirante/30*HM$4</f>
        <v>0</v>
      </c>
      <c r="HN1091" s="104">
        <f>SUMIF(DV1091:DV1094,"&lt;0")*Cadeirante/30*HN$4+SUMIF(DX1091:DX1094,"&lt;0")*Cadeirante/30*HN$4</f>
        <v>0</v>
      </c>
      <c r="HO1091" s="104">
        <f>SUMIF(DZ1091:DZ1094,"&lt;0")*Cadeirante/30*HO$4+SUMIF(EB1091:EB1094,"&lt;0")*Cadeirante/30*HO$4</f>
        <v>0</v>
      </c>
      <c r="HP1091" s="104">
        <f>SUMIF(ED1091:ED1094,"&lt;0")*Cadeirante/30*HP$4+SUMIF(EF1091:EF1094,"&lt;0")*Cadeirante/30*HP$4</f>
        <v>0</v>
      </c>
      <c r="HQ1091" s="64"/>
      <c r="HR1091" s="64"/>
      <c r="HS1091" s="64"/>
      <c r="HT1091" s="64"/>
      <c r="HU1091" s="64"/>
      <c r="HV1091" s="64"/>
      <c r="HW1091" s="176">
        <v>17629.309999999998</v>
      </c>
      <c r="HX1091" s="64"/>
      <c r="HY1091" s="280">
        <f>IF(ISTEXT(EM1091), VALUE(EM1091), EM1091)</f>
        <v>0</v>
      </c>
      <c r="HZ1091" s="280">
        <f>IF(ISTEXT(EN1091), VALUE(EN1091), EN1091)</f>
        <v>0</v>
      </c>
      <c r="IA1091" s="280">
        <f>IF(ISTEXT(EO1091), VALUE(EO1091), EO1091)</f>
        <v>0</v>
      </c>
      <c r="IB1091" s="64" t="b">
        <f>HW1091=FE1091</f>
        <v>0</v>
      </c>
      <c r="IC1091" s="64"/>
    </row>
    <row r="1092" spans="1:237" s="106" customFormat="1" ht="22.5" customHeight="1" x14ac:dyDescent="0.25">
      <c r="A1092" s="368" t="s">
        <v>4154</v>
      </c>
      <c r="B1092" s="369" t="s">
        <v>4155</v>
      </c>
      <c r="C1092" s="370" t="s">
        <v>3229</v>
      </c>
      <c r="D1092" s="371" t="s">
        <v>4109</v>
      </c>
      <c r="E1092" s="371" t="s">
        <v>4156</v>
      </c>
      <c r="F1092" s="372" t="s">
        <v>3222</v>
      </c>
      <c r="G1092" s="372" t="s">
        <v>3223</v>
      </c>
      <c r="H1092" s="373" t="s">
        <v>265</v>
      </c>
      <c r="I1092" s="374" t="s">
        <v>4157</v>
      </c>
      <c r="J1092" s="421" t="s">
        <v>3227</v>
      </c>
      <c r="K1092" s="421" t="s">
        <v>3230</v>
      </c>
      <c r="L1092" s="329">
        <f>CONTINUA!BV1092</f>
        <v>42</v>
      </c>
      <c r="M1092" s="329">
        <f>CONTINUA!BW1092</f>
        <v>0</v>
      </c>
      <c r="N1092" s="657"/>
      <c r="O1092" s="658" t="s">
        <v>4258</v>
      </c>
      <c r="P1092" s="659" t="s">
        <v>4259</v>
      </c>
      <c r="Q1092" s="400">
        <v>33</v>
      </c>
      <c r="R1092" s="401"/>
      <c r="S1092" s="400">
        <v>10</v>
      </c>
      <c r="T1092" s="401"/>
      <c r="U1092" s="400"/>
      <c r="V1092" s="401"/>
      <c r="W1092" s="400"/>
      <c r="X1092" s="401"/>
      <c r="Y1092" s="400"/>
      <c r="Z1092" s="401"/>
      <c r="AA1092" s="400"/>
      <c r="AB1092" s="401"/>
      <c r="AC1092" s="400"/>
      <c r="AD1092" s="401"/>
      <c r="AE1092" s="400"/>
      <c r="AF1092" s="401"/>
      <c r="AG1092" s="400"/>
      <c r="AH1092" s="401"/>
      <c r="AI1092" s="400"/>
      <c r="AJ1092" s="401"/>
      <c r="AK1092" s="400"/>
      <c r="AL1092" s="401"/>
      <c r="AM1092" s="400"/>
      <c r="AN1092" s="401"/>
      <c r="AO1092" s="400"/>
      <c r="AP1092" s="401"/>
      <c r="AQ1092" s="400"/>
      <c r="AR1092" s="401"/>
      <c r="AS1092" s="400"/>
      <c r="AT1092" s="401"/>
      <c r="AU1092" s="400"/>
      <c r="AV1092" s="401"/>
      <c r="AW1092" s="400"/>
      <c r="AX1092" s="401"/>
      <c r="AY1092" s="400"/>
      <c r="AZ1092" s="401"/>
      <c r="BA1092" s="400">
        <v>-1</v>
      </c>
      <c r="BB1092" s="401"/>
      <c r="BC1092" s="400"/>
      <c r="BD1092" s="401"/>
      <c r="BE1092" s="400"/>
      <c r="BF1092" s="401"/>
      <c r="BG1092" s="400"/>
      <c r="BH1092" s="401"/>
      <c r="BI1092" s="400"/>
      <c r="BJ1092" s="401"/>
      <c r="BK1092" s="400"/>
      <c r="BL1092" s="401"/>
      <c r="BM1092" s="400"/>
      <c r="BN1092" s="401"/>
      <c r="BO1092" s="400"/>
      <c r="BP1092" s="401"/>
      <c r="BQ1092" s="400"/>
      <c r="BR1092" s="401"/>
      <c r="BS1092" s="400"/>
      <c r="BT1092" s="401"/>
      <c r="BU1092" s="400"/>
      <c r="BV1092" s="401"/>
      <c r="BW1092" s="400"/>
      <c r="BX1092" s="401"/>
      <c r="BY1092" s="400"/>
      <c r="BZ1092" s="401"/>
      <c r="CA1092" s="400"/>
      <c r="CB1092" s="401"/>
      <c r="CC1092" s="400"/>
      <c r="CD1092" s="401"/>
      <c r="CE1092" s="400"/>
      <c r="CF1092" s="401"/>
      <c r="CG1092" s="400"/>
      <c r="CH1092" s="401"/>
      <c r="CI1092" s="400"/>
      <c r="CJ1092" s="401"/>
      <c r="CK1092" s="400"/>
      <c r="CL1092" s="401"/>
      <c r="CM1092" s="400"/>
      <c r="CN1092" s="401"/>
      <c r="CO1092" s="400"/>
      <c r="CP1092" s="401"/>
      <c r="CQ1092" s="400"/>
      <c r="CR1092" s="401"/>
      <c r="CS1092" s="400"/>
      <c r="CT1092" s="401"/>
      <c r="CU1092" s="400"/>
      <c r="CV1092" s="401"/>
      <c r="CW1092" s="400"/>
      <c r="CX1092" s="401"/>
      <c r="CY1092" s="400"/>
      <c r="CZ1092" s="401"/>
      <c r="DA1092" s="400"/>
      <c r="DB1092" s="401"/>
      <c r="DC1092" s="400"/>
      <c r="DD1092" s="401"/>
      <c r="DE1092" s="400"/>
      <c r="DF1092" s="401"/>
      <c r="DG1092" s="400"/>
      <c r="DH1092" s="401"/>
      <c r="DI1092" s="400"/>
      <c r="DJ1092" s="401"/>
      <c r="DK1092" s="400"/>
      <c r="DL1092" s="401"/>
      <c r="DM1092" s="400"/>
      <c r="DN1092" s="401"/>
      <c r="DO1092" s="400"/>
      <c r="DP1092" s="401"/>
      <c r="DQ1092" s="400"/>
      <c r="DR1092" s="401"/>
      <c r="DS1092" s="400"/>
      <c r="DT1092" s="401"/>
      <c r="DU1092" s="400"/>
      <c r="DV1092" s="401"/>
      <c r="DW1092" s="400"/>
      <c r="DX1092" s="401"/>
      <c r="DY1092" s="400"/>
      <c r="DZ1092" s="401"/>
      <c r="EA1092" s="400"/>
      <c r="EB1092" s="401"/>
      <c r="EC1092" s="400"/>
      <c r="ED1092" s="401"/>
      <c r="EE1092" s="400"/>
      <c r="EF1092" s="401"/>
      <c r="EG1092" s="400"/>
      <c r="EH1092" s="401"/>
      <c r="EI1092" s="400"/>
      <c r="EJ1092" s="447"/>
      <c r="EK1092" s="511"/>
      <c r="EL1092" s="514"/>
      <c r="EM1092" s="448"/>
      <c r="EN1092" s="344"/>
      <c r="EO1092" s="345"/>
      <c r="EP1092" s="171">
        <f t="shared" si="1175"/>
        <v>33</v>
      </c>
      <c r="EQ1092" s="171">
        <f t="shared" si="1176"/>
        <v>-1</v>
      </c>
      <c r="ER1092" s="171">
        <f t="shared" si="1177"/>
        <v>10</v>
      </c>
      <c r="ES1092" s="171">
        <f t="shared" si="1178"/>
        <v>0</v>
      </c>
      <c r="ET1092" s="171">
        <f t="shared" si="1179"/>
        <v>0</v>
      </c>
      <c r="EU1092" s="171">
        <f t="shared" si="1180"/>
        <v>0</v>
      </c>
      <c r="EV1092" s="172">
        <f t="shared" si="1181"/>
        <v>42</v>
      </c>
      <c r="EW1092" s="173"/>
      <c r="EX1092" s="248">
        <f t="shared" si="1238"/>
        <v>0</v>
      </c>
      <c r="EY1092" s="174">
        <f>(L1092*regular)+(M1092*Cadeirantee)</f>
        <v>404.88</v>
      </c>
      <c r="EZ1092" s="249">
        <f>SUMIF(FG1092:GJ1092,"&gt;0")</f>
        <v>0</v>
      </c>
      <c r="FA1092" s="249">
        <f>SUMIF(FG1092:GJ1092,"&lt;0")+SUMIF(GN1092:HP1092,"&lt;0")</f>
        <v>0</v>
      </c>
      <c r="FB1092" s="174">
        <v>0</v>
      </c>
      <c r="FC1092" s="126">
        <f>N1092*km*'VALORES TABELA'!$B$13</f>
        <v>0</v>
      </c>
      <c r="FD1092" s="250">
        <f t="shared" ref="FD1092:FD1095" si="1239">GL1092</f>
        <v>0</v>
      </c>
      <c r="FE1092" s="105"/>
      <c r="FF1092" s="119"/>
      <c r="FG1092" s="119"/>
      <c r="FH1092" s="119"/>
      <c r="FI1092" s="119"/>
      <c r="FJ1092" s="119"/>
      <c r="FK1092" s="119"/>
      <c r="FL1092" s="119"/>
      <c r="FM1092" s="119"/>
      <c r="FN1092" s="119"/>
      <c r="FO1092" s="119"/>
      <c r="FP1092" s="119"/>
      <c r="FQ1092" s="119"/>
      <c r="FR1092" s="119"/>
      <c r="FS1092" s="119"/>
      <c r="FT1092" s="119"/>
      <c r="FU1092" s="119"/>
      <c r="FV1092" s="119"/>
      <c r="FW1092" s="119"/>
      <c r="FX1092" s="119"/>
      <c r="FY1092" s="119"/>
      <c r="FZ1092" s="119"/>
      <c r="GA1092" s="119"/>
      <c r="GB1092" s="119"/>
      <c r="GC1092" s="119"/>
      <c r="GD1092" s="119"/>
      <c r="GE1092" s="119"/>
      <c r="GF1092" s="119"/>
      <c r="GG1092" s="119"/>
      <c r="GH1092" s="119"/>
      <c r="GI1092" s="119"/>
      <c r="GJ1092" s="119"/>
      <c r="GK1092" s="251"/>
      <c r="GL1092" s="103">
        <f t="shared" si="1182"/>
        <v>0</v>
      </c>
      <c r="GM1092" s="124"/>
      <c r="GN1092" s="104"/>
      <c r="GO1092" s="104"/>
      <c r="GP1092" s="104"/>
      <c r="GQ1092" s="104"/>
      <c r="GR1092" s="104"/>
      <c r="GS1092" s="104"/>
      <c r="GT1092" s="104"/>
      <c r="GU1092" s="104"/>
      <c r="GV1092" s="104"/>
      <c r="GW1092" s="104"/>
      <c r="GX1092" s="104"/>
      <c r="GY1092" s="104"/>
      <c r="GZ1092" s="104"/>
      <c r="HA1092" s="104"/>
      <c r="HB1092" s="104"/>
      <c r="HC1092" s="104"/>
      <c r="HD1092" s="104"/>
      <c r="HE1092" s="104"/>
      <c r="HF1092" s="104"/>
      <c r="HG1092" s="104"/>
      <c r="HH1092" s="104"/>
      <c r="HI1092" s="104"/>
      <c r="HJ1092" s="104"/>
      <c r="HK1092" s="104"/>
      <c r="HL1092" s="104"/>
      <c r="HM1092" s="104"/>
      <c r="HN1092" s="104"/>
      <c r="HO1092" s="104"/>
      <c r="HP1092" s="104"/>
      <c r="HQ1092" s="64"/>
      <c r="HR1092" s="64"/>
      <c r="HS1092" s="64"/>
      <c r="HT1092" s="64"/>
      <c r="HU1092" s="64"/>
      <c r="HV1092" s="64"/>
      <c r="HW1092" s="105"/>
      <c r="HX1092" s="64"/>
      <c r="HY1092" s="280">
        <f t="shared" ref="HY1092:HY1095" si="1240">IF(ISTEXT(EM1092), VALUE(EM1092), EM1092)</f>
        <v>0</v>
      </c>
      <c r="HZ1092" s="280">
        <f t="shared" ref="HZ1092:HZ1095" si="1241">IF(ISTEXT(EN1092), VALUE(EN1092), EN1092)</f>
        <v>0</v>
      </c>
      <c r="IA1092" s="280">
        <f t="shared" ref="IA1092:IA1095" si="1242">IF(ISTEXT(EO1092), VALUE(EO1092), EO1092)</f>
        <v>0</v>
      </c>
      <c r="IB1092" s="64"/>
      <c r="IC1092" s="64"/>
    </row>
    <row r="1093" spans="1:237" s="106" customFormat="1" ht="22.5" customHeight="1" x14ac:dyDescent="0.25">
      <c r="A1093" s="368" t="s">
        <v>4154</v>
      </c>
      <c r="B1093" s="369" t="s">
        <v>4155</v>
      </c>
      <c r="C1093" s="375" t="s">
        <v>3229</v>
      </c>
      <c r="D1093" s="371" t="s">
        <v>4109</v>
      </c>
      <c r="E1093" s="371" t="s">
        <v>4156</v>
      </c>
      <c r="F1093" s="376" t="s">
        <v>3222</v>
      </c>
      <c r="G1093" s="376" t="s">
        <v>3223</v>
      </c>
      <c r="H1093" s="373" t="s">
        <v>265</v>
      </c>
      <c r="I1093" s="374" t="s">
        <v>4157</v>
      </c>
      <c r="J1093" s="421" t="s">
        <v>3227</v>
      </c>
      <c r="K1093" s="422" t="s">
        <v>3231</v>
      </c>
      <c r="L1093" s="329">
        <f>CONTINUA!BV1093</f>
        <v>0</v>
      </c>
      <c r="M1093" s="329">
        <f>CONTINUA!BW1093</f>
        <v>0</v>
      </c>
      <c r="N1093" s="657"/>
      <c r="O1093" s="658" t="s">
        <v>4258</v>
      </c>
      <c r="P1093" s="659" t="s">
        <v>4259</v>
      </c>
      <c r="Q1093" s="400"/>
      <c r="R1093" s="401"/>
      <c r="S1093" s="400"/>
      <c r="T1093" s="401"/>
      <c r="U1093" s="400"/>
      <c r="V1093" s="401"/>
      <c r="W1093" s="400"/>
      <c r="X1093" s="401"/>
      <c r="Y1093" s="400"/>
      <c r="Z1093" s="401"/>
      <c r="AA1093" s="400"/>
      <c r="AB1093" s="401"/>
      <c r="AC1093" s="400"/>
      <c r="AD1093" s="401"/>
      <c r="AE1093" s="400"/>
      <c r="AF1093" s="401"/>
      <c r="AG1093" s="400"/>
      <c r="AH1093" s="401"/>
      <c r="AI1093" s="400"/>
      <c r="AJ1093" s="401"/>
      <c r="AK1093" s="400"/>
      <c r="AL1093" s="401"/>
      <c r="AM1093" s="400"/>
      <c r="AN1093" s="401"/>
      <c r="AO1093" s="400"/>
      <c r="AP1093" s="401"/>
      <c r="AQ1093" s="400"/>
      <c r="AR1093" s="401"/>
      <c r="AS1093" s="400"/>
      <c r="AT1093" s="401"/>
      <c r="AU1093" s="400"/>
      <c r="AV1093" s="401"/>
      <c r="AW1093" s="400"/>
      <c r="AX1093" s="401"/>
      <c r="AY1093" s="400"/>
      <c r="AZ1093" s="401"/>
      <c r="BA1093" s="400"/>
      <c r="BB1093" s="401"/>
      <c r="BC1093" s="400"/>
      <c r="BD1093" s="401"/>
      <c r="BE1093" s="400"/>
      <c r="BF1093" s="401"/>
      <c r="BG1093" s="400"/>
      <c r="BH1093" s="401"/>
      <c r="BI1093" s="400"/>
      <c r="BJ1093" s="401"/>
      <c r="BK1093" s="400"/>
      <c r="BL1093" s="401"/>
      <c r="BM1093" s="400"/>
      <c r="BN1093" s="401"/>
      <c r="BO1093" s="400"/>
      <c r="BP1093" s="401"/>
      <c r="BQ1093" s="400"/>
      <c r="BR1093" s="401"/>
      <c r="BS1093" s="400"/>
      <c r="BT1093" s="401"/>
      <c r="BU1093" s="400"/>
      <c r="BV1093" s="401"/>
      <c r="BW1093" s="400"/>
      <c r="BX1093" s="401"/>
      <c r="BY1093" s="400"/>
      <c r="BZ1093" s="401"/>
      <c r="CA1093" s="400"/>
      <c r="CB1093" s="401"/>
      <c r="CC1093" s="400"/>
      <c r="CD1093" s="401"/>
      <c r="CE1093" s="400"/>
      <c r="CF1093" s="401"/>
      <c r="CG1093" s="400"/>
      <c r="CH1093" s="401"/>
      <c r="CI1093" s="400"/>
      <c r="CJ1093" s="401"/>
      <c r="CK1093" s="400"/>
      <c r="CL1093" s="401"/>
      <c r="CM1093" s="400"/>
      <c r="CN1093" s="401"/>
      <c r="CO1093" s="400"/>
      <c r="CP1093" s="401"/>
      <c r="CQ1093" s="400"/>
      <c r="CR1093" s="401"/>
      <c r="CS1093" s="400"/>
      <c r="CT1093" s="401"/>
      <c r="CU1093" s="400"/>
      <c r="CV1093" s="401"/>
      <c r="CW1093" s="400"/>
      <c r="CX1093" s="401"/>
      <c r="CY1093" s="400"/>
      <c r="CZ1093" s="401"/>
      <c r="DA1093" s="400"/>
      <c r="DB1093" s="401"/>
      <c r="DC1093" s="400"/>
      <c r="DD1093" s="401"/>
      <c r="DE1093" s="400"/>
      <c r="DF1093" s="401"/>
      <c r="DG1093" s="400"/>
      <c r="DH1093" s="401"/>
      <c r="DI1093" s="400"/>
      <c r="DJ1093" s="401"/>
      <c r="DK1093" s="400"/>
      <c r="DL1093" s="401"/>
      <c r="DM1093" s="400"/>
      <c r="DN1093" s="401"/>
      <c r="DO1093" s="400"/>
      <c r="DP1093" s="401"/>
      <c r="DQ1093" s="400"/>
      <c r="DR1093" s="401"/>
      <c r="DS1093" s="400"/>
      <c r="DT1093" s="401"/>
      <c r="DU1093" s="400"/>
      <c r="DV1093" s="401"/>
      <c r="DW1093" s="400"/>
      <c r="DX1093" s="401"/>
      <c r="DY1093" s="400"/>
      <c r="DZ1093" s="401"/>
      <c r="EA1093" s="400"/>
      <c r="EB1093" s="401"/>
      <c r="EC1093" s="400"/>
      <c r="ED1093" s="401"/>
      <c r="EE1093" s="400"/>
      <c r="EF1093" s="401"/>
      <c r="EG1093" s="400"/>
      <c r="EH1093" s="401"/>
      <c r="EI1093" s="400"/>
      <c r="EJ1093" s="447"/>
      <c r="EK1093" s="511"/>
      <c r="EL1093" s="514"/>
      <c r="EM1093" s="448"/>
      <c r="EN1093" s="344"/>
      <c r="EO1093" s="345"/>
      <c r="EP1093" s="171">
        <f t="shared" si="1175"/>
        <v>0</v>
      </c>
      <c r="EQ1093" s="171">
        <f t="shared" si="1176"/>
        <v>0</v>
      </c>
      <c r="ER1093" s="171">
        <f t="shared" si="1177"/>
        <v>0</v>
      </c>
      <c r="ES1093" s="171">
        <f t="shared" si="1178"/>
        <v>0</v>
      </c>
      <c r="ET1093" s="171">
        <f t="shared" si="1179"/>
        <v>0</v>
      </c>
      <c r="EU1093" s="171">
        <f t="shared" si="1180"/>
        <v>0</v>
      </c>
      <c r="EV1093" s="172">
        <f t="shared" si="1181"/>
        <v>0</v>
      </c>
      <c r="EW1093" s="125"/>
      <c r="EX1093" s="248">
        <f t="shared" si="1238"/>
        <v>0</v>
      </c>
      <c r="EY1093" s="174">
        <f>(L1093*regular)+(M1093*Cadeirantee)</f>
        <v>0</v>
      </c>
      <c r="EZ1093" s="249">
        <f>SUMIF(FG1093:GJ1093,"&gt;0")</f>
        <v>0</v>
      </c>
      <c r="FA1093" s="249">
        <f>SUMIF(FG1093:GJ1093,"&lt;0")+SUMIF(GN1093:HP1093,"&lt;0")</f>
        <v>0</v>
      </c>
      <c r="FB1093" s="174">
        <v>0</v>
      </c>
      <c r="FC1093" s="126">
        <f>N1093*km*'VALORES TABELA'!$B$13</f>
        <v>0</v>
      </c>
      <c r="FD1093" s="250">
        <f t="shared" si="1239"/>
        <v>0</v>
      </c>
      <c r="FE1093" s="105"/>
      <c r="FF1093" s="108"/>
      <c r="FG1093" s="108"/>
      <c r="FH1093" s="108"/>
      <c r="FI1093" s="108"/>
      <c r="FJ1093" s="108"/>
      <c r="FK1093" s="108"/>
      <c r="FL1093" s="108"/>
      <c r="FM1093" s="108"/>
      <c r="FN1093" s="108"/>
      <c r="FO1093" s="108"/>
      <c r="FP1093" s="108"/>
      <c r="FQ1093" s="108"/>
      <c r="FR1093" s="108"/>
      <c r="FS1093" s="108"/>
      <c r="FT1093" s="108"/>
      <c r="FU1093" s="108"/>
      <c r="FV1093" s="108"/>
      <c r="FW1093" s="108"/>
      <c r="FX1093" s="108"/>
      <c r="FY1093" s="108"/>
      <c r="FZ1093" s="108"/>
      <c r="GA1093" s="108"/>
      <c r="GB1093" s="108"/>
      <c r="GC1093" s="108"/>
      <c r="GD1093" s="108"/>
      <c r="GE1093" s="108"/>
      <c r="GF1093" s="108"/>
      <c r="GG1093" s="108"/>
      <c r="GH1093" s="108"/>
      <c r="GI1093" s="108"/>
      <c r="GJ1093" s="108"/>
      <c r="GK1093" s="251"/>
      <c r="GL1093" s="103">
        <f t="shared" si="1182"/>
        <v>0</v>
      </c>
      <c r="GM1093" s="124"/>
      <c r="GN1093" s="104"/>
      <c r="GO1093" s="104"/>
      <c r="GP1093" s="104"/>
      <c r="GQ1093" s="104"/>
      <c r="GR1093" s="104"/>
      <c r="GS1093" s="104"/>
      <c r="GT1093" s="104"/>
      <c r="GU1093" s="104"/>
      <c r="GV1093" s="104"/>
      <c r="GW1093" s="104"/>
      <c r="GX1093" s="104"/>
      <c r="GY1093" s="104"/>
      <c r="GZ1093" s="104"/>
      <c r="HA1093" s="104"/>
      <c r="HB1093" s="104"/>
      <c r="HC1093" s="104"/>
      <c r="HD1093" s="104"/>
      <c r="HE1093" s="104"/>
      <c r="HF1093" s="104"/>
      <c r="HG1093" s="104"/>
      <c r="HH1093" s="104"/>
      <c r="HI1093" s="104"/>
      <c r="HJ1093" s="104"/>
      <c r="HK1093" s="104"/>
      <c r="HL1093" s="104"/>
      <c r="HM1093" s="104"/>
      <c r="HN1093" s="104"/>
      <c r="HO1093" s="104"/>
      <c r="HP1093" s="104"/>
      <c r="HQ1093" s="64"/>
      <c r="HR1093" s="64"/>
      <c r="HS1093" s="64"/>
      <c r="HT1093" s="64"/>
      <c r="HU1093" s="64"/>
      <c r="HV1093" s="64"/>
      <c r="HW1093" s="105"/>
      <c r="HX1093" s="64"/>
      <c r="HY1093" s="280">
        <f t="shared" si="1240"/>
        <v>0</v>
      </c>
      <c r="HZ1093" s="280">
        <f t="shared" si="1241"/>
        <v>0</v>
      </c>
      <c r="IA1093" s="280">
        <f t="shared" si="1242"/>
        <v>0</v>
      </c>
      <c r="IB1093" s="64"/>
      <c r="IC1093" s="64"/>
    </row>
    <row r="1094" spans="1:237" s="106" customFormat="1" ht="22.5" customHeight="1" x14ac:dyDescent="0.25">
      <c r="A1094" s="368" t="s">
        <v>4154</v>
      </c>
      <c r="B1094" s="369" t="s">
        <v>4155</v>
      </c>
      <c r="C1094" s="375" t="s">
        <v>3229</v>
      </c>
      <c r="D1094" s="371" t="s">
        <v>4109</v>
      </c>
      <c r="E1094" s="371" t="s">
        <v>4156</v>
      </c>
      <c r="F1094" s="376" t="s">
        <v>3222</v>
      </c>
      <c r="G1094" s="376" t="s">
        <v>3223</v>
      </c>
      <c r="H1094" s="373" t="s">
        <v>265</v>
      </c>
      <c r="I1094" s="374" t="s">
        <v>4157</v>
      </c>
      <c r="J1094" s="421" t="s">
        <v>3227</v>
      </c>
      <c r="K1094" s="423" t="s">
        <v>3232</v>
      </c>
      <c r="L1094" s="329">
        <f>CONTINUA!BV1094</f>
        <v>0</v>
      </c>
      <c r="M1094" s="329">
        <f>CONTINUA!BW1094</f>
        <v>0</v>
      </c>
      <c r="N1094" s="657"/>
      <c r="O1094" s="658" t="s">
        <v>4258</v>
      </c>
      <c r="P1094" s="659" t="s">
        <v>4259</v>
      </c>
      <c r="Q1094" s="400"/>
      <c r="R1094" s="401"/>
      <c r="S1094" s="400"/>
      <c r="T1094" s="401"/>
      <c r="U1094" s="400"/>
      <c r="V1094" s="401"/>
      <c r="W1094" s="400"/>
      <c r="X1094" s="401"/>
      <c r="Y1094" s="400"/>
      <c r="Z1094" s="401"/>
      <c r="AA1094" s="400"/>
      <c r="AB1094" s="401"/>
      <c r="AC1094" s="400"/>
      <c r="AD1094" s="401"/>
      <c r="AE1094" s="400"/>
      <c r="AF1094" s="401"/>
      <c r="AG1094" s="400"/>
      <c r="AH1094" s="401"/>
      <c r="AI1094" s="400"/>
      <c r="AJ1094" s="401"/>
      <c r="AK1094" s="400"/>
      <c r="AL1094" s="401"/>
      <c r="AM1094" s="400"/>
      <c r="AN1094" s="401"/>
      <c r="AO1094" s="400"/>
      <c r="AP1094" s="401"/>
      <c r="AQ1094" s="400"/>
      <c r="AR1094" s="401"/>
      <c r="AS1094" s="400"/>
      <c r="AT1094" s="401"/>
      <c r="AU1094" s="400"/>
      <c r="AV1094" s="401"/>
      <c r="AW1094" s="400"/>
      <c r="AX1094" s="401"/>
      <c r="AY1094" s="400"/>
      <c r="AZ1094" s="401"/>
      <c r="BA1094" s="400"/>
      <c r="BB1094" s="401"/>
      <c r="BC1094" s="400"/>
      <c r="BD1094" s="401"/>
      <c r="BE1094" s="400"/>
      <c r="BF1094" s="401"/>
      <c r="BG1094" s="400"/>
      <c r="BH1094" s="401"/>
      <c r="BI1094" s="400"/>
      <c r="BJ1094" s="401"/>
      <c r="BK1094" s="400"/>
      <c r="BL1094" s="401"/>
      <c r="BM1094" s="400"/>
      <c r="BN1094" s="401"/>
      <c r="BO1094" s="400"/>
      <c r="BP1094" s="401"/>
      <c r="BQ1094" s="400"/>
      <c r="BR1094" s="401"/>
      <c r="BS1094" s="400"/>
      <c r="BT1094" s="401"/>
      <c r="BU1094" s="400"/>
      <c r="BV1094" s="401"/>
      <c r="BW1094" s="400"/>
      <c r="BX1094" s="401"/>
      <c r="BY1094" s="400"/>
      <c r="BZ1094" s="401"/>
      <c r="CA1094" s="400"/>
      <c r="CB1094" s="401"/>
      <c r="CC1094" s="400"/>
      <c r="CD1094" s="401"/>
      <c r="CE1094" s="400"/>
      <c r="CF1094" s="401"/>
      <c r="CG1094" s="400"/>
      <c r="CH1094" s="401"/>
      <c r="CI1094" s="400"/>
      <c r="CJ1094" s="401"/>
      <c r="CK1094" s="400"/>
      <c r="CL1094" s="401"/>
      <c r="CM1094" s="400"/>
      <c r="CN1094" s="401"/>
      <c r="CO1094" s="400"/>
      <c r="CP1094" s="401"/>
      <c r="CQ1094" s="400"/>
      <c r="CR1094" s="401"/>
      <c r="CS1094" s="400"/>
      <c r="CT1094" s="401"/>
      <c r="CU1094" s="400"/>
      <c r="CV1094" s="401"/>
      <c r="CW1094" s="400"/>
      <c r="CX1094" s="401"/>
      <c r="CY1094" s="400"/>
      <c r="CZ1094" s="401"/>
      <c r="DA1094" s="400"/>
      <c r="DB1094" s="401"/>
      <c r="DC1094" s="400"/>
      <c r="DD1094" s="401"/>
      <c r="DE1094" s="400"/>
      <c r="DF1094" s="401"/>
      <c r="DG1094" s="400"/>
      <c r="DH1094" s="401"/>
      <c r="DI1094" s="400"/>
      <c r="DJ1094" s="401"/>
      <c r="DK1094" s="400"/>
      <c r="DL1094" s="401"/>
      <c r="DM1094" s="400"/>
      <c r="DN1094" s="401"/>
      <c r="DO1094" s="400"/>
      <c r="DP1094" s="401"/>
      <c r="DQ1094" s="400"/>
      <c r="DR1094" s="401"/>
      <c r="DS1094" s="400"/>
      <c r="DT1094" s="401"/>
      <c r="DU1094" s="400"/>
      <c r="DV1094" s="401"/>
      <c r="DW1094" s="400"/>
      <c r="DX1094" s="401"/>
      <c r="DY1094" s="400"/>
      <c r="DZ1094" s="401"/>
      <c r="EA1094" s="400"/>
      <c r="EB1094" s="401"/>
      <c r="EC1094" s="400"/>
      <c r="ED1094" s="401"/>
      <c r="EE1094" s="400"/>
      <c r="EF1094" s="401"/>
      <c r="EG1094" s="400"/>
      <c r="EH1094" s="401"/>
      <c r="EI1094" s="400"/>
      <c r="EJ1094" s="447"/>
      <c r="EK1094" s="511"/>
      <c r="EL1094" s="514"/>
      <c r="EM1094" s="448"/>
      <c r="EN1094" s="344"/>
      <c r="EO1094" s="345"/>
      <c r="EP1094" s="171">
        <f t="shared" si="1175"/>
        <v>0</v>
      </c>
      <c r="EQ1094" s="171">
        <f t="shared" si="1176"/>
        <v>0</v>
      </c>
      <c r="ER1094" s="171">
        <f t="shared" si="1177"/>
        <v>0</v>
      </c>
      <c r="ES1094" s="171">
        <f t="shared" si="1178"/>
        <v>0</v>
      </c>
      <c r="ET1094" s="171">
        <f t="shared" si="1179"/>
        <v>0</v>
      </c>
      <c r="EU1094" s="171">
        <f t="shared" si="1180"/>
        <v>0</v>
      </c>
      <c r="EV1094" s="172">
        <f t="shared" si="1181"/>
        <v>0</v>
      </c>
      <c r="EW1094" s="127"/>
      <c r="EX1094" s="248">
        <f t="shared" si="1238"/>
        <v>0</v>
      </c>
      <c r="EY1094" s="174">
        <f>(L1094*regular)+(M1094*Cadeirantee)</f>
        <v>0</v>
      </c>
      <c r="EZ1094" s="249">
        <f>SUMIF(FG1094:GJ1094,"&gt;0")</f>
        <v>0</v>
      </c>
      <c r="FA1094" s="249">
        <f>SUMIF(FG1094:GJ1094,"&lt;0")+SUMIF(GN1094:HP1094,"&lt;0")</f>
        <v>0</v>
      </c>
      <c r="FB1094" s="174">
        <v>0</v>
      </c>
      <c r="FC1094" s="126">
        <f>N1094*km*'VALORES TABELA'!$B$13</f>
        <v>0</v>
      </c>
      <c r="FD1094" s="250">
        <f t="shared" si="1239"/>
        <v>0</v>
      </c>
      <c r="FE1094" s="105"/>
      <c r="FF1094" s="118"/>
      <c r="FG1094" s="118"/>
      <c r="FH1094" s="118"/>
      <c r="FI1094" s="118"/>
      <c r="FJ1094" s="118"/>
      <c r="FK1094" s="118"/>
      <c r="FL1094" s="118"/>
      <c r="FM1094" s="118"/>
      <c r="FN1094" s="118"/>
      <c r="FO1094" s="118"/>
      <c r="FP1094" s="118"/>
      <c r="FQ1094" s="118"/>
      <c r="FR1094" s="118"/>
      <c r="FS1094" s="118"/>
      <c r="FT1094" s="118"/>
      <c r="FU1094" s="118"/>
      <c r="FV1094" s="118"/>
      <c r="FW1094" s="118"/>
      <c r="FX1094" s="118"/>
      <c r="FY1094" s="118"/>
      <c r="FZ1094" s="118"/>
      <c r="GA1094" s="118"/>
      <c r="GB1094" s="118"/>
      <c r="GC1094" s="118"/>
      <c r="GD1094" s="118"/>
      <c r="GE1094" s="118"/>
      <c r="GF1094" s="118"/>
      <c r="GG1094" s="118"/>
      <c r="GH1094" s="118"/>
      <c r="GI1094" s="118"/>
      <c r="GJ1094" s="118"/>
      <c r="GK1094" s="252"/>
      <c r="GL1094" s="103">
        <f t="shared" si="1182"/>
        <v>0</v>
      </c>
      <c r="GM1094" s="124"/>
      <c r="GN1094" s="104"/>
      <c r="GO1094" s="104"/>
      <c r="GP1094" s="104"/>
      <c r="GQ1094" s="104"/>
      <c r="GR1094" s="104"/>
      <c r="GS1094" s="104"/>
      <c r="GT1094" s="104"/>
      <c r="GU1094" s="104"/>
      <c r="GV1094" s="104"/>
      <c r="GW1094" s="104"/>
      <c r="GX1094" s="104"/>
      <c r="GY1094" s="104"/>
      <c r="GZ1094" s="104"/>
      <c r="HA1094" s="104"/>
      <c r="HB1094" s="104"/>
      <c r="HC1094" s="104"/>
      <c r="HD1094" s="104"/>
      <c r="HE1094" s="104"/>
      <c r="HF1094" s="104"/>
      <c r="HG1094" s="104"/>
      <c r="HH1094" s="104"/>
      <c r="HI1094" s="104"/>
      <c r="HJ1094" s="104"/>
      <c r="HK1094" s="104"/>
      <c r="HL1094" s="104"/>
      <c r="HM1094" s="104"/>
      <c r="HN1094" s="104"/>
      <c r="HO1094" s="104"/>
      <c r="HP1094" s="104"/>
      <c r="HQ1094" s="64"/>
      <c r="HR1094" s="65"/>
      <c r="HS1094" s="65"/>
      <c r="HT1094" s="65"/>
      <c r="HU1094" s="65"/>
      <c r="HV1094" s="65"/>
      <c r="HW1094" s="105"/>
      <c r="HX1094" s="65"/>
      <c r="HY1094" s="280">
        <f t="shared" si="1240"/>
        <v>0</v>
      </c>
      <c r="HZ1094" s="280">
        <f t="shared" si="1241"/>
        <v>0</v>
      </c>
      <c r="IA1094" s="280">
        <f t="shared" si="1242"/>
        <v>0</v>
      </c>
      <c r="IB1094" s="65"/>
      <c r="IC1094" s="65"/>
    </row>
    <row r="1095" spans="1:237" s="106" customFormat="1" ht="22.5" customHeight="1" thickBot="1" x14ac:dyDescent="0.3">
      <c r="A1095" s="377" t="s">
        <v>4154</v>
      </c>
      <c r="B1095" s="378" t="s">
        <v>4155</v>
      </c>
      <c r="C1095" s="379" t="s">
        <v>3229</v>
      </c>
      <c r="D1095" s="380" t="s">
        <v>4109</v>
      </c>
      <c r="E1095" s="380" t="s">
        <v>4156</v>
      </c>
      <c r="F1095" s="381" t="s">
        <v>3222</v>
      </c>
      <c r="G1095" s="381" t="s">
        <v>3223</v>
      </c>
      <c r="H1095" s="382" t="s">
        <v>265</v>
      </c>
      <c r="I1095" s="383" t="s">
        <v>4157</v>
      </c>
      <c r="J1095" s="421" t="s">
        <v>3227</v>
      </c>
      <c r="K1095" s="424" t="s">
        <v>60</v>
      </c>
      <c r="L1095" s="329">
        <f>CONTINUA!BV1095</f>
        <v>0</v>
      </c>
      <c r="M1095" s="329">
        <f>CONTINUA!BW1095</f>
        <v>0</v>
      </c>
      <c r="N1095" s="657"/>
      <c r="O1095" s="658" t="s">
        <v>4258</v>
      </c>
      <c r="P1095" s="659" t="s">
        <v>4259</v>
      </c>
      <c r="Q1095" s="400"/>
      <c r="R1095" s="401"/>
      <c r="S1095" s="400"/>
      <c r="T1095" s="401"/>
      <c r="U1095" s="400"/>
      <c r="V1095" s="401"/>
      <c r="W1095" s="400"/>
      <c r="X1095" s="401"/>
      <c r="Y1095" s="400"/>
      <c r="Z1095" s="401"/>
      <c r="AA1095" s="400"/>
      <c r="AB1095" s="401"/>
      <c r="AC1095" s="400"/>
      <c r="AD1095" s="401"/>
      <c r="AE1095" s="400"/>
      <c r="AF1095" s="401"/>
      <c r="AG1095" s="400"/>
      <c r="AH1095" s="401"/>
      <c r="AI1095" s="400"/>
      <c r="AJ1095" s="401"/>
      <c r="AK1095" s="400"/>
      <c r="AL1095" s="401"/>
      <c r="AM1095" s="400"/>
      <c r="AN1095" s="401"/>
      <c r="AO1095" s="400"/>
      <c r="AP1095" s="401"/>
      <c r="AQ1095" s="400"/>
      <c r="AR1095" s="401"/>
      <c r="AS1095" s="400"/>
      <c r="AT1095" s="401"/>
      <c r="AU1095" s="400"/>
      <c r="AV1095" s="401"/>
      <c r="AW1095" s="400"/>
      <c r="AX1095" s="401"/>
      <c r="AY1095" s="400"/>
      <c r="AZ1095" s="401"/>
      <c r="BA1095" s="400"/>
      <c r="BB1095" s="401"/>
      <c r="BC1095" s="400"/>
      <c r="BD1095" s="401"/>
      <c r="BE1095" s="400"/>
      <c r="BF1095" s="401"/>
      <c r="BG1095" s="400"/>
      <c r="BH1095" s="401"/>
      <c r="BI1095" s="400"/>
      <c r="BJ1095" s="401"/>
      <c r="BK1095" s="400"/>
      <c r="BL1095" s="401"/>
      <c r="BM1095" s="400"/>
      <c r="BN1095" s="401"/>
      <c r="BO1095" s="400"/>
      <c r="BP1095" s="401"/>
      <c r="BQ1095" s="400"/>
      <c r="BR1095" s="401"/>
      <c r="BS1095" s="400"/>
      <c r="BT1095" s="401"/>
      <c r="BU1095" s="400"/>
      <c r="BV1095" s="401"/>
      <c r="BW1095" s="400"/>
      <c r="BX1095" s="401"/>
      <c r="BY1095" s="400"/>
      <c r="BZ1095" s="401"/>
      <c r="CA1095" s="400"/>
      <c r="CB1095" s="401"/>
      <c r="CC1095" s="400"/>
      <c r="CD1095" s="401"/>
      <c r="CE1095" s="400"/>
      <c r="CF1095" s="401"/>
      <c r="CG1095" s="400"/>
      <c r="CH1095" s="401"/>
      <c r="CI1095" s="400"/>
      <c r="CJ1095" s="401"/>
      <c r="CK1095" s="400"/>
      <c r="CL1095" s="401"/>
      <c r="CM1095" s="400"/>
      <c r="CN1095" s="401"/>
      <c r="CO1095" s="400"/>
      <c r="CP1095" s="401"/>
      <c r="CQ1095" s="400"/>
      <c r="CR1095" s="401"/>
      <c r="CS1095" s="400"/>
      <c r="CT1095" s="401"/>
      <c r="CU1095" s="400"/>
      <c r="CV1095" s="401"/>
      <c r="CW1095" s="400"/>
      <c r="CX1095" s="401"/>
      <c r="CY1095" s="400"/>
      <c r="CZ1095" s="401"/>
      <c r="DA1095" s="400"/>
      <c r="DB1095" s="401"/>
      <c r="DC1095" s="400"/>
      <c r="DD1095" s="401"/>
      <c r="DE1095" s="400"/>
      <c r="DF1095" s="401"/>
      <c r="DG1095" s="400"/>
      <c r="DH1095" s="401"/>
      <c r="DI1095" s="400"/>
      <c r="DJ1095" s="401"/>
      <c r="DK1095" s="400"/>
      <c r="DL1095" s="401"/>
      <c r="DM1095" s="400"/>
      <c r="DN1095" s="401"/>
      <c r="DO1095" s="400"/>
      <c r="DP1095" s="401"/>
      <c r="DQ1095" s="400"/>
      <c r="DR1095" s="401"/>
      <c r="DS1095" s="400"/>
      <c r="DT1095" s="401"/>
      <c r="DU1095" s="400"/>
      <c r="DV1095" s="401"/>
      <c r="DW1095" s="400"/>
      <c r="DX1095" s="401"/>
      <c r="DY1095" s="400"/>
      <c r="DZ1095" s="401"/>
      <c r="EA1095" s="400"/>
      <c r="EB1095" s="401"/>
      <c r="EC1095" s="400"/>
      <c r="ED1095" s="401"/>
      <c r="EE1095" s="400"/>
      <c r="EF1095" s="401"/>
      <c r="EG1095" s="400"/>
      <c r="EH1095" s="401"/>
      <c r="EI1095" s="400"/>
      <c r="EJ1095" s="447"/>
      <c r="EK1095" s="512"/>
      <c r="EL1095" s="515"/>
      <c r="EM1095" s="450"/>
      <c r="EN1095" s="348"/>
      <c r="EO1095" s="348"/>
      <c r="EP1095" s="179">
        <f t="shared" si="1175"/>
        <v>0</v>
      </c>
      <c r="EQ1095" s="179">
        <f t="shared" si="1176"/>
        <v>0</v>
      </c>
      <c r="ER1095" s="179">
        <f t="shared" si="1177"/>
        <v>0</v>
      </c>
      <c r="ES1095" s="179">
        <f t="shared" si="1178"/>
        <v>0</v>
      </c>
      <c r="ET1095" s="179">
        <f t="shared" si="1179"/>
        <v>0</v>
      </c>
      <c r="EU1095" s="179">
        <f t="shared" si="1180"/>
        <v>0</v>
      </c>
      <c r="EV1095" s="172">
        <f t="shared" si="1181"/>
        <v>0</v>
      </c>
      <c r="EW1095" s="253"/>
      <c r="EX1095" s="254">
        <v>0</v>
      </c>
      <c r="EY1095" s="180">
        <v>0</v>
      </c>
      <c r="EZ1095" s="255">
        <v>0</v>
      </c>
      <c r="FA1095" s="255">
        <v>0</v>
      </c>
      <c r="FB1095" s="180">
        <f>SUM(FF1095:GI1095)/2</f>
        <v>0</v>
      </c>
      <c r="FC1095" s="256">
        <f>N1095*km*'VALORES TABELA'!$B$13</f>
        <v>0</v>
      </c>
      <c r="FD1095" s="250">
        <f t="shared" si="1239"/>
        <v>0</v>
      </c>
      <c r="FE1095" s="257"/>
      <c r="FF1095" s="181">
        <f>((Q1095+S1095)*Percapita)+((R1095+T1095)*Cadeirante)</f>
        <v>0</v>
      </c>
      <c r="FG1095" s="181">
        <f>((U1095+W1095)*Percapita/30*FG$4)+((V1095+X1095)*Cadeirante/30*FG$4)</f>
        <v>0</v>
      </c>
      <c r="FH1095" s="181">
        <f>((Y1095+AA1095)*Percapita/30*FH$4)+((Z1095+AB1095)*Cadeirante/30*FH$4)</f>
        <v>0</v>
      </c>
      <c r="FI1095" s="181">
        <f>((AC1095+AE1095)*Percapita/30*FI$4)+((AD1095+AF1095)*Cadeirante/30*FI$4)</f>
        <v>0</v>
      </c>
      <c r="FJ1095" s="181">
        <f>((AG1095+AI1095)*Percapita/30*FJ$4)+((AH1095+AJ1095)*Cadeirante/30*FJ$4)</f>
        <v>0</v>
      </c>
      <c r="FK1095" s="181">
        <f>((AK1095+AM1095)*Percapita/30*FK$4)+((AL1095+AN1095)*Cadeirante/30*FK$4)</f>
        <v>0</v>
      </c>
      <c r="FL1095" s="181">
        <f>((AO1095+AQ1095)*Percapita/30*FL$4)+((AP1095+AR1095)*Cadeirante/30*FL$4)</f>
        <v>0</v>
      </c>
      <c r="FM1095" s="181">
        <f>((AS1095+AU1095)*Percapita/30*FM$4)+((AT1095+AV1095)*Cadeirante/30*FM$4)</f>
        <v>0</v>
      </c>
      <c r="FN1095" s="181">
        <f>((AW1095+AY1095)*Percapita/30*FN$4)+((AX1095+AZ1095)*Cadeirante/30*FN$4)</f>
        <v>0</v>
      </c>
      <c r="FO1095" s="181">
        <f>((BA1095+BC1095)*Percapita/30*FO$4)+((BB1095+BD1095)*Cadeirante/30*FO$4)</f>
        <v>0</v>
      </c>
      <c r="FP1095" s="181">
        <f>((BE1095+BG1095)*Percapita/30*FP$4)+((BF1095+BH1095)*Cadeirante/30*FP$4)</f>
        <v>0</v>
      </c>
      <c r="FQ1095" s="181">
        <f>((BI1095+BK1095)*Percapita/30*FQ$4)+((BJ1095+BL1095)*Cadeirante/30*FQ$4)</f>
        <v>0</v>
      </c>
      <c r="FR1095" s="181">
        <f>((BM1095+BO1095)*Percapita/30*FR$4)+((BN1095+BP1095)*Cadeirante/30*FR$4)</f>
        <v>0</v>
      </c>
      <c r="FS1095" s="181">
        <f>((BQ1095+BS1095)*Percapita/30*FS$4)+((BR1095+BT1095)*Cadeirante/30*FS$4)</f>
        <v>0</v>
      </c>
      <c r="FT1095" s="181">
        <f>((BU1095+BW1095)*Percapita/30*FT$4)+((BV1095+BX1095)*Cadeirante/30*FT$4)</f>
        <v>0</v>
      </c>
      <c r="FU1095" s="181">
        <f>((BY1095+CA1095)*Percapita/30*FU$4)+((BZ1095+CB1095)*Cadeirante/30*FU$4)</f>
        <v>0</v>
      </c>
      <c r="FV1095" s="181">
        <f>((CC1095+CE1095)*Percapita/30*FV$4)+((CD1095+CF1095)*Cadeirante/30*FV$4)</f>
        <v>0</v>
      </c>
      <c r="FW1095" s="181">
        <f>((CG1095+CI1095)*Percapita/30*FW$4)+((CI1095+CK1095)*Cadeirante/30*FW$4)</f>
        <v>0</v>
      </c>
      <c r="FX1095" s="181">
        <f>((CK1095+CM1095)*Percapita/30*FX$4)+((CL1095+CN1095)*Cadeirante/30*FX$4)</f>
        <v>0</v>
      </c>
      <c r="FY1095" s="181">
        <f>((CO1095+CQ1095)*Percapita/30*FY$4)+((CP1095+CR1095)*Cadeirante/30*FY$4)</f>
        <v>0</v>
      </c>
      <c r="FZ1095" s="181">
        <f>((CS1095+CU1095)*Percapita/30*FZ$4)+((CT1095+CV1095)*Cadeirante/30*FZ$4)</f>
        <v>0</v>
      </c>
      <c r="GA1095" s="181">
        <f>((CW1095+CY1095)*Percapita/30*GA$4)+((CX1095+CZ1095)*Cadeirante/30*GA$4)</f>
        <v>0</v>
      </c>
      <c r="GB1095" s="181">
        <f>((DA1095+DC1095)*Percapita/30*GB$4)+((DB1095+DD1095)*Cadeirante/30*GB$4)</f>
        <v>0</v>
      </c>
      <c r="GC1095" s="181">
        <f>((DE1095+DG1095)*Percapita/30*GC$4)+((DF1095+DH1095)*Cadeirante/30*GC$4)</f>
        <v>0</v>
      </c>
      <c r="GD1095" s="181">
        <f>((DI1095+DK1095)*Percapita/30*GD$4)+((DJ1095+DL1095)*Cadeirante/30*GD$4)</f>
        <v>0</v>
      </c>
      <c r="GE1095" s="181">
        <f>((DM1095+DO1095)*Percapita/30*GE$4)+((DN1095+DP1095)*Cadeirante/30*GE$4)</f>
        <v>0</v>
      </c>
      <c r="GF1095" s="181">
        <f>((DQ1095+DS1095)*Percapita/30*GF$4)+((DR1095+DT1095)*Cadeirante/30*GF$4)</f>
        <v>0</v>
      </c>
      <c r="GG1095" s="181">
        <f>((DU1095+DW1095)*Percapita/30*GG$4)+((DV1095+DX1095)*Cadeirante/30*GG$4)</f>
        <v>0</v>
      </c>
      <c r="GH1095" s="181">
        <f>((DY1095+EA1095)*Percapita/30*GH$4)+((DZ1095+EB1095)*Cadeirante/30*GH$4)</f>
        <v>0</v>
      </c>
      <c r="GI1095" s="181">
        <f>((EC1095+EE1095)*Percapita/30*GI$4)+((ED1095+EF1095)*Cadeirante/30*GI$4)</f>
        <v>0</v>
      </c>
      <c r="GJ1095" s="181">
        <f>((EG1095+EI1095)*Percapita)+((EH1095+EJ1095)*Cadeirante)</f>
        <v>0</v>
      </c>
      <c r="GK1095" s="258"/>
      <c r="GL1095" s="103">
        <f t="shared" si="1182"/>
        <v>0</v>
      </c>
      <c r="GM1095" s="124"/>
      <c r="GN1095" s="182"/>
      <c r="GO1095" s="182"/>
      <c r="GP1095" s="182"/>
      <c r="GQ1095" s="182"/>
      <c r="GR1095" s="182"/>
      <c r="GS1095" s="182"/>
      <c r="GT1095" s="182"/>
      <c r="GU1095" s="182"/>
      <c r="GV1095" s="182"/>
      <c r="GW1095" s="182"/>
      <c r="GX1095" s="182"/>
      <c r="GY1095" s="182"/>
      <c r="GZ1095" s="182"/>
      <c r="HA1095" s="182"/>
      <c r="HB1095" s="182"/>
      <c r="HC1095" s="182"/>
      <c r="HD1095" s="182"/>
      <c r="HE1095" s="182"/>
      <c r="HF1095" s="182"/>
      <c r="HG1095" s="182"/>
      <c r="HH1095" s="182"/>
      <c r="HI1095" s="182"/>
      <c r="HJ1095" s="182"/>
      <c r="HK1095" s="182"/>
      <c r="HL1095" s="182"/>
      <c r="HM1095" s="182"/>
      <c r="HN1095" s="182"/>
      <c r="HO1095" s="182"/>
      <c r="HP1095" s="259"/>
      <c r="HQ1095" s="64"/>
      <c r="HW1095" s="257"/>
      <c r="HY1095" s="280">
        <f t="shared" si="1240"/>
        <v>0</v>
      </c>
      <c r="HZ1095" s="280">
        <f t="shared" si="1241"/>
        <v>0</v>
      </c>
      <c r="IA1095" s="280">
        <f t="shared" si="1242"/>
        <v>0</v>
      </c>
    </row>
    <row r="1096" spans="1:237" s="106" customFormat="1" ht="22.5" customHeight="1" x14ac:dyDescent="0.25">
      <c r="A1096" t="s">
        <v>4158</v>
      </c>
      <c r="B1096" s="522" t="s">
        <v>4159</v>
      </c>
      <c r="C1096" s="523">
        <v>1</v>
      </c>
      <c r="D1096" s="524" t="s">
        <v>4109</v>
      </c>
      <c r="E1096" s="524" t="s">
        <v>4160</v>
      </c>
      <c r="F1096" s="525" t="s">
        <v>3222</v>
      </c>
      <c r="G1096" s="525" t="s">
        <v>3223</v>
      </c>
      <c r="H1096" s="350" t="s">
        <v>265</v>
      </c>
      <c r="I1096" s="351" t="s">
        <v>4161</v>
      </c>
      <c r="J1096" s="409" t="s">
        <v>3227</v>
      </c>
      <c r="K1096" s="410" t="s">
        <v>3228</v>
      </c>
      <c r="L1096" s="329">
        <f>CONTINUA!BV1096</f>
        <v>0</v>
      </c>
      <c r="M1096" s="329">
        <f>CONTINUA!BW1096</f>
        <v>0</v>
      </c>
      <c r="N1096" s="657"/>
      <c r="O1096" s="658" t="s">
        <v>4258</v>
      </c>
      <c r="P1096" s="659" t="s">
        <v>4259</v>
      </c>
      <c r="Q1096" s="400">
        <v>6</v>
      </c>
      <c r="R1096" s="401"/>
      <c r="S1096" s="400"/>
      <c r="T1096" s="401"/>
      <c r="U1096" s="400"/>
      <c r="V1096" s="401"/>
      <c r="W1096" s="400"/>
      <c r="X1096" s="401"/>
      <c r="Y1096" s="400"/>
      <c r="Z1096" s="401"/>
      <c r="AA1096" s="400"/>
      <c r="AB1096" s="401"/>
      <c r="AC1096" s="400"/>
      <c r="AD1096" s="401"/>
      <c r="AE1096" s="400"/>
      <c r="AF1096" s="401"/>
      <c r="AG1096" s="400"/>
      <c r="AH1096" s="401"/>
      <c r="AI1096" s="400"/>
      <c r="AJ1096" s="401"/>
      <c r="AK1096" s="400"/>
      <c r="AL1096" s="401"/>
      <c r="AM1096" s="400"/>
      <c r="AN1096" s="401"/>
      <c r="AO1096" s="400"/>
      <c r="AP1096" s="401"/>
      <c r="AQ1096" s="400"/>
      <c r="AR1096" s="401"/>
      <c r="AS1096" s="400"/>
      <c r="AT1096" s="401"/>
      <c r="AU1096" s="400"/>
      <c r="AV1096" s="401"/>
      <c r="AW1096" s="400"/>
      <c r="AX1096" s="401"/>
      <c r="AY1096" s="400"/>
      <c r="AZ1096" s="401"/>
      <c r="BA1096" s="400"/>
      <c r="BB1096" s="401"/>
      <c r="BC1096" s="400"/>
      <c r="BD1096" s="401"/>
      <c r="BE1096" s="400"/>
      <c r="BF1096" s="401"/>
      <c r="BG1096" s="400"/>
      <c r="BH1096" s="401"/>
      <c r="BI1096" s="400"/>
      <c r="BJ1096" s="401"/>
      <c r="BK1096" s="400"/>
      <c r="BL1096" s="401"/>
      <c r="BM1096" s="400"/>
      <c r="BN1096" s="401"/>
      <c r="BO1096" s="400"/>
      <c r="BP1096" s="401"/>
      <c r="BQ1096" s="400"/>
      <c r="BR1096" s="401"/>
      <c r="BS1096" s="400"/>
      <c r="BT1096" s="401"/>
      <c r="BU1096" s="400"/>
      <c r="BV1096" s="401"/>
      <c r="BW1096" s="400"/>
      <c r="BX1096" s="401"/>
      <c r="BY1096" s="400"/>
      <c r="BZ1096" s="401"/>
      <c r="CA1096" s="400"/>
      <c r="CB1096" s="401"/>
      <c r="CC1096" s="400"/>
      <c r="CD1096" s="401"/>
      <c r="CE1096" s="400"/>
      <c r="CF1096" s="401"/>
      <c r="CG1096" s="400"/>
      <c r="CH1096" s="401"/>
      <c r="CI1096" s="400"/>
      <c r="CJ1096" s="401"/>
      <c r="CK1096" s="400"/>
      <c r="CL1096" s="401"/>
      <c r="CM1096" s="400"/>
      <c r="CN1096" s="401"/>
      <c r="CO1096" s="400"/>
      <c r="CP1096" s="401"/>
      <c r="CQ1096" s="400"/>
      <c r="CR1096" s="401"/>
      <c r="CS1096" s="400"/>
      <c r="CT1096" s="401"/>
      <c r="CU1096" s="400"/>
      <c r="CV1096" s="401"/>
      <c r="CW1096" s="400"/>
      <c r="CX1096" s="401"/>
      <c r="CY1096" s="400"/>
      <c r="CZ1096" s="401"/>
      <c r="DA1096" s="400"/>
      <c r="DB1096" s="401"/>
      <c r="DC1096" s="400"/>
      <c r="DD1096" s="401"/>
      <c r="DE1096" s="400"/>
      <c r="DF1096" s="401"/>
      <c r="DG1096" s="400"/>
      <c r="DH1096" s="401"/>
      <c r="DI1096" s="400"/>
      <c r="DJ1096" s="401"/>
      <c r="DK1096" s="400"/>
      <c r="DL1096" s="401"/>
      <c r="DM1096" s="400"/>
      <c r="DN1096" s="401"/>
      <c r="DO1096" s="400"/>
      <c r="DP1096" s="401"/>
      <c r="DQ1096" s="400"/>
      <c r="DR1096" s="401"/>
      <c r="DS1096" s="400"/>
      <c r="DT1096" s="401"/>
      <c r="DU1096" s="400"/>
      <c r="DV1096" s="401"/>
      <c r="DW1096" s="400"/>
      <c r="DX1096" s="401"/>
      <c r="DY1096" s="400"/>
      <c r="DZ1096" s="401"/>
      <c r="EA1096" s="400"/>
      <c r="EB1096" s="401"/>
      <c r="EC1096" s="400"/>
      <c r="ED1096" s="401"/>
      <c r="EE1096" s="400"/>
      <c r="EF1096" s="401"/>
      <c r="EG1096" s="400"/>
      <c r="EH1096" s="401"/>
      <c r="EI1096" s="400"/>
      <c r="EJ1096" s="447"/>
      <c r="EK1096" s="510"/>
      <c r="EL1096" s="513"/>
      <c r="EM1096" s="520"/>
      <c r="EN1096" s="520"/>
      <c r="EO1096" s="520"/>
      <c r="EP1096" s="171">
        <f t="shared" si="1175"/>
        <v>6</v>
      </c>
      <c r="EQ1096" s="171">
        <f t="shared" si="1176"/>
        <v>0</v>
      </c>
      <c r="ER1096" s="171">
        <f t="shared" si="1177"/>
        <v>0</v>
      </c>
      <c r="ES1096" s="171">
        <f t="shared" si="1178"/>
        <v>0</v>
      </c>
      <c r="ET1096" s="171">
        <f t="shared" si="1179"/>
        <v>0</v>
      </c>
      <c r="EU1096" s="171">
        <f t="shared" si="1180"/>
        <v>0</v>
      </c>
      <c r="EV1096" s="172">
        <f t="shared" si="1181"/>
        <v>6</v>
      </c>
      <c r="EW1096" s="367">
        <f>IF(C1096=4,IF(MAX(Q1096:EJ1098)&gt;0,(Especiall/30*(IF(($G1096-$F1096)=($G$5-$F$5),30,IF(DAY($G1096)=31,($G1096-$F1096),($G1096-$F1096)+1)))),0),0)</f>
        <v>0</v>
      </c>
      <c r="EX1096" s="248">
        <f t="shared" ref="EX1096:EX1099" si="1243">FF1096</f>
        <v>23286.95</v>
      </c>
      <c r="EY1096" s="174">
        <f>(L1096*regular)+(M1096*Cadeirantee)</f>
        <v>0</v>
      </c>
      <c r="EZ1096" s="249">
        <f>SUMIF(FG1096:GJ1096,"&gt;0")</f>
        <v>0</v>
      </c>
      <c r="FA1096" s="249">
        <f>SUMIF(FG1096:GJ1096,"&lt;0")+SUMIF(GN1096:HP1096,"&lt;0")</f>
        <v>0</v>
      </c>
      <c r="FB1096" s="174">
        <v>0</v>
      </c>
      <c r="FC1096" s="175">
        <f>N1096*km*'VALORES TABELA'!$B$13</f>
        <v>0</v>
      </c>
      <c r="FD1096" s="250">
        <f>GL1096</f>
        <v>0</v>
      </c>
      <c r="FE1096" s="176">
        <f>(EW1096+EW1097+EW1098+EW1099+EX1096+EX1097+EX1098+EX1099+EY1096+EY1097+EY1098+EY1099+EY1100+EZ1096+EZ1097+EZ1098+EZ1099+FA1096+FA1097+FA1098+FA1099+FC1096+FC1097+FC1098+FC1099+HY1096-HZ1096-IA1096+FD1096+FD1097+FD1098+FD1099+FB1100)</f>
        <v>23364.07</v>
      </c>
      <c r="FF1096" s="177">
        <f>IF(C1096=4,SUM(Q1096+Q1097+Q1098+S1096+S1097+S1098)*Percapita/30*FF$4+(R1096+R1097+R1098+T1096+T1097+T1098)*Cadeirante/30*FF$4,IF(C1096=3,IF(Q1099+S1099=10,Fixo/30*FF$4+(Q1096+Q1097+Q1098+S1096+S1097+S1098)*Percapita/30*FF$4+(R1099+T1099)*Cadeirante/30*FF$4,IF(Q1099+S1099&lt;=9,(Q1099+S1099)*Crechee/30*FF$4)+(R1099+T1099)*Cadeirante/30*FF$4+(Q1096+Q1097+Q1098+S1096+S1097+S1098)*Percapita/30*FF$4)+IF(Q1099+S1099&gt;=11,Fixo/30*FF$4+(Q1099+S1099-10)*Crechee/30*FF$4,0),IF(C1096=2,IF(R1096+R1097+R1098+R1099+T1096+T1097+T1098+T1099=1,Cadeirante/30*FF$4,IF(R1096+R1097+R1098+R1099+T1096+T1097+T1098+T1099=2,Fixo/30*FF$4,IF(R1096+R1097+R1098+R1099+T1096+T1097+T1098+T1099&gt;2,Fixo/30*FF$4+(R1096+R1097+R1098+R1099+T1096+T1097+T1098+T1099-2)*Cadeirante/30*FF$4)))+(Q1096+Q1097+Q1098+S1096+S1097+S1098)*Percapita/30*FF$4+(Q1099+S1099)*Crechee/30*FF$4,IF(C1096=1,IF(Q1096+Q1097+Q1098+R1096+R1097+R1098+S1096+S1097+S1098+T1096+T1097+T1098&lt;=15,(Q1096+Q1097+Q1098+S1096+S1097+S1098)*Percapita/30*FF$4,IF(Q1096+Q1097+Q1098+R1096+R1097+R1098+S1096+S1097+S1098+T1096+T1097+T1098&gt;=16,Fixo/30*FF$4+(Q1096+Q1097+Q1098+R1096+R1097+R1098+S1096+S1097+S1098+T1096+T1097-16)*Percapita/30*FF$4))))))</f>
        <v>23286.95</v>
      </c>
      <c r="FG1096" s="177">
        <f>IF(C1096=4,SUM(U1096+U1097+U1098+W1096+W1097+W1098)*Percapita/30*FG$4+(V1096+V1097+V1098+X1096+X1097+X1098)*Cadeirante/30*FG$4,IF(C1096=3,IF(U1099+W1099=10,Fixo/30*FG$4+(U1096+U1097+U1098+W1096+W1097+W1098)*Percapita/30*FG$4+(V1099+X1099)*Cadeirante/30*FG$4,IF(U1099+W1099&lt;=9,(U1099+W1099)*Crechee/30*FG$4)+(V1099+X1099)*Cadeirante/30*FG$4+(U1096+U1097+U1098+W1096+W1097+W1098)*Percapita/30*FG$4)+IF(U1099+W1099&gt;=11,Fixo/30*FG$4+(U1099+W1099-10)*Crechee/30*FG$4,0),IF(C1096=2,IF(V1096+V1097+V1098+V1099+X1096+X1097+X1098+X1099=1,Cadeirante/30*FG$4,IF(V1096+V1097+V1098+V1099+X1096+X1097+X1098+X1099=2,Fixo/30*FG$4,IF(V1096+V1097+V1098+V1099+X1096+X1097+X1098+X1099&gt;2,Fixo/30*FG$4+(V1096+V1097+V1098+V1099+X1096+X1097+X1098+X1099-2)*Cadeirante/30*FG$4)))+(U1096+U1097+U1098+W1096+W1097+W1098)*Percapita/30*FG$4+(U1099+W1099)*Crechee/30*FG$4,IF(C1096=1,IF(U1096+U1097+U1098+V1096+V1097+V1098+W1096+W1097+W1098+X1096+X1097+X1098&lt;=15,(U1096+U1097+U1098+W1096+W1097+W1098)*Percapita/30*FG$4,IF(U1096+U1097+U1098+V1096+V1097+V1098+W1096+W1097+W1098+X1096+X1097+X1098&gt;=16,Fixo/30*FG$4+(U1096+U1097+U1098+V1096+V1097+V1098+W1096+W1097+W1098+X1096+X1097-16)*Percapita/30*FG$4))))))</f>
        <v>0</v>
      </c>
      <c r="FH1096" s="177">
        <f>IF(C1096=4,SUM(Y1096+Y1097+Y1098+AA1096+AA1097+AA1098)*Percapita/30*FH$4+(Z1096+Z1097+Z1098+AB1096+AB1097+AB1098)*Cadeirante/30*FH$4,IF(C1096=3,IF(Y1099+AA1099=10,Fixo/30*FH$4+(Y1096+Y1097+Y1098+AA1096+AA1097+AA1098)*Percapita/30*FH$4+(Z1099+AB1099)*Cadeirante/30*FH$4,IF(Y1099+AA1099&lt;=9,(Y1099+AA1099)*Crechee/30*FH$4)+(Z1099+AB1099)*Cadeirante/30*FH$4+(Y1096+Y1097+Y1098+AA1096+AA1097+AA1098)*Percapita/30*FH$4)+IF(Y1099+AA1099&gt;=11,Fixo/30*FH$4+(Y1099+AA1099-10)*Crechee/30*FH$4,0),IF(C1096=2,IF(Z1096+Z1097+Z1098+Z1099+AB1096+AB1097+AB1098+AB1099=1,Cadeirante/30*FH$4,IF(Z1096+Z1097+Z1098+Z1099+AB1096+AB1097+AB1098+AB1099=2,Fixo/30*FH$4,IF(Z1096+Z1097+Z1098+Z1099+AB1096+AB1097+AB1098+AB1099&gt;2,Fixo/30*FH$4+(Z1096+Z1097+Z1098+Z1099+AB1096+AB1097+AB1098+AB1099-2)*Cadeirante/30*FH$4)))+(Y1096+Y1097+Y1098+AA1096+AA1097+AA1098)*Percapita/30*FH$4+(Y1099+AA1099)*Crechee/30*FH$4,IF(C1096=1,IF(Y1096+Y1097+Y1098+Z1096+Z1097+Z1098+AA1096+AA1097+AA1098+AB1096+AB1097+AB1098&lt;=15,(Y1096+Y1097+Y1098+AA1096+AA1097+AA1098)*Percapita/30*FH$4,IF(Y1096+Y1097+Y1098+Z1096+Z1097+Z1098+AA1096+AA1097+AA1098+AB1096+AB1097+AB1098&gt;=16,Fixo/30*FH$4+(Y1096+Y1097+Y1098+Z1096+Z1097+Z1098+AA1096+AA1097+AA1098+AB1096+AB1097-16)*Percapita/30*FH$4))))))</f>
        <v>0</v>
      </c>
      <c r="FI1096" s="177">
        <f>IF(C1096=4,SUM(AC1096+AC1097+AC1098+AE1096+AE1097+AE1098)*Percapita/30*FI$4+(AD1096+AD1097+AD1098+AF1096+AF1097+AF1098)*Cadeirante/30*FI$4,IF(C1096=3,IF(AC1099+AE1099=10,Fixo/30*FI$4+(AC1096+AC1097+AC1098+AE1096+AE1097+AE1098)*Percapita/30*FI$4+(AD1099+AF1099)*Cadeirante/30*FI$4,IF(AC1099+AE1099&lt;=9,(AC1099+AE1099)*Crechee/30*FI$4)+(AD1099+AF1099)*Cadeirante/30*FI$4+(AC1096+AC1097+AC1098+AE1096+AE1097+AE1098)*Percapita/30*FI$4)+IF(AC1099+AE1099&gt;=11,Fixo/30*FI$4+(AC1099+AE1099-10)*Crechee/30*FI$4,0),IF(C1096=2,IF(AD1096+AD1097+AD1098+AD1099+AF1096+AF1097+AF1098+AF1099=1,Cadeirante/30*FI$4,IF(AD1096+AD1097+AD1098+AD1099+AF1096+AF1097+AF1098+AF1099=2,Fixo/30*FI$4,IF(AD1096+AD1097+AD1098+AD1099+AF1096+AF1097+AF1098+AF1099&gt;2,Fixo/30*FI$4+(AD1096+AD1097+AD1098+AD1099+AF1096+AF1097+AF1098+AF1099-2)*Cadeirante/30*FI$4)))+(AC1096+AC1097+AC1098+AE1096+AE1097+AE1098)*Percapita/30*FI$4+(AC1099+AE1099)*Crechee/30*FI$4,IF(C1096=1,IF(AC1096+AC1097+AC1098+AD1096+AD1097+AD1098+AE1096+AE1097+AE1098+AF1096+AF1097+AF1098&lt;=15,(AC1096+AC1097+AC1098+AE1096+AE1097+AE1098)*Percapita/30*FI$4,IF(AC1096+AC1097+AC1098+AD1096+AD1097+AD1098+AE1096+AE1097+AE1098+AF1096+AF1097+AF1098&gt;=16,Fixo/30*FI$4+(AC1096+AC1097+AC1098+AD1096+AD1097+AD1098+AE1096+AE1097+AE1098+AF1096+AF1097-16)*Percapita/30*FI$4))))))</f>
        <v>0</v>
      </c>
      <c r="FJ1096" s="177">
        <f>IF(C1096=4,SUM(AG1096+AG1097+AG1098+AI1096+AI1097+AI1098)*Percapita/30*FJ$4+(AH1096+AH1097+AH1098+AJ1096+AJ1097+AJ1098)*Cadeirante/30*FJ$4,IF(C1096=3,IF(AG1099+AI1099=10,Fixo/30*FJ$4+(AG1096+AG1097+AG1098+AI1096+AI1097+AI1098)*Percapita/30*FJ$4+(AH1099+AJ1099)*Cadeirante/30*FJ$4,IF(AG1099+AI1099&lt;=9,(AG1099+AI1099)*Crechee/30*FJ$4)+(AH1099+AJ1099)*Cadeirante/30*FJ$4+(AG1096+AG1097+AG1098+AI1096+AI1097+AI1098)*Percapita/30*FJ$4)+IF(AG1099+AI1099&gt;=11,Fixo/30*FJ$4+(AG1099+AI1099-10)*Crechee/30*FJ$4,0),IF(C1096=2,IF(AH1096+AH1097+AH1098+AH1099+AJ1096+AJ1097+AJ1098+AJ1099=1,Cadeirante/30*FJ$4,IF(AH1096+AH1097+AH1098+AH1099+AJ1096+AJ1097+AJ1098+AJ1099=2,Fixo/30*FJ$4,IF(AH1096+AH1097+AH1098+AH1099+AJ1096+AJ1097+AJ1098+AJ1099&gt;2,Fixo/30*FJ$4+(AH1096+AH1097+AH1098+AH1099+AJ1096+AJ1097+AJ1098+AJ1099-2)*Cadeirante/30*FJ$4)))+(AG1096+AG1097+AG1098+AI1096+AI1097+AI1098)*Percapita/30*FJ$4+(AG1099+AI1099)*Crechee/30*FJ$4,IF(C1096=1,IF(AG1096+AG1097+AG1098+AH1096+AH1097+AH1098+AI1096+AI1097+AI1098+AJ1096+AJ1097+AJ1098&lt;=15,(AG1096+AG1097+AG1098+AI1096+AI1097+AI1098)*Percapita/30*FJ$4,IF(AG1096+AG1097+AG1098+AH1096+AH1097+AH1098+AI1096+AI1097+AI1098+AJ1096+AJ1097+AJ1098&gt;=16,Fixo/30*FJ$4+(AG1096+AG1097+AG1098+AH1096+AH1097+AH1098+AI1096+AI1097+AI1098+AJ1096+AJ1097-16)*Percapita/30*FJ$4))))))</f>
        <v>0</v>
      </c>
      <c r="FK1096" s="177">
        <f>IF(C1096=4,SUM(AK1096+AK1097+AK1098+AM1096+AM1097+AM1098)*Percapita/30*FK$4+(AL1096+AL1097+AL1098+AN1096+AN1097+AN1098)*Cadeirante/30*FK$4,IF(C1096=3,IF(AK1099+AM1099=10,Fixo/30*FK$4+(AK1096+AK1097+AK1098+AM1096+AM1097+AM1098)*Percapita/30*FK$4+(AL1099+AN1099)*Cadeirante/30*FK$4,IF(AK1099+AM1099&lt;=9,(AK1099+AM1099)*Crechee/30*FK$4)+(AL1099+AN1099)*Cadeirante/30*FK$4+(AK1096+AK1097+AK1098+AM1096+AM1097+AM1098)*Percapita/30*FK$4)+IF(AK1099+AM1099&gt;=11,Fixo/30*FK$4+(AK1099+AM1099-10)*Crechee/30*FK$4,0),IF(C1096=2,IF(AL1096+AL1097+AL1098+AL1099+AN1096+AN1097+AN1098+AN1099=1,Cadeirante/30*FK$4,IF(AL1096+AL1097+AL1098+AL1099+AN1096+AN1097+AN1098+AN1099=2,Fixo/30*FK$4,IF(AL1096+AL1097+AL1098+AL1099+AN1096+AN1097+AN1098+AN1099&gt;2,Fixo/30*FK$4+(AL1096+AL1097+AL1098+AL1099+AN1096+AN1097+AN1098+AN1099-2)*Cadeirante/30*FK$4)))+(AK1096+AK1097+AK1098+AM1096+AM1097+AM1098)*Percapita/30*FK$4+(AK1099+AM1099)*Crechee/30*FK$4,IF(C1096=1,IF(AK1096+AK1097+AK1098+AL1096+AL1097+AL1098+AM1096+AM1097+AM1098+AN1096+AN1097+AN1098&lt;=15,(AK1096+AK1097+AK1098+AM1096+AM1097+AM1098)*Percapita/30*FK$4,IF(AK1096+AK1097+AK1098+AL1096+AL1097+AL1098+AM1096+AM1097+AM1098+AN1096+AN1097+AN1098&gt;=16,Fixo/30*FK$4+(AK1096+AK1097+AK1098+AL1096+AL1097+AL1098+AM1096+AM1097+AM1098+AN1096+AN1097-16)*Percapita/30*FK$4))))))</f>
        <v>0</v>
      </c>
      <c r="FL1096" s="177">
        <f>IF(C1096=4,SUM(AO1096+AO1097+AO1098+AQ1096+AQ1097+AQ1098)*Percapita/30*FL$4+(AP1096+AP1097+AP1098+AR1096+AR1097+AR1098)*Cadeirante/30*FL$4,IF(C1096=3,IF(AO1099+AQ1099=10,Fixo/30*FL$4+(AO1096+AO1097+AO1098+AQ1096+AQ1097+AQ1098)*Percapita/30*FL$4+(AP1099+AR1099)*Cadeirante/30*FL$4,IF(AO1099+AQ1099&lt;=9,(AO1099+AQ1099)*Crechee/30*FL$4)+(AP1099+AR1099)*Cadeirante/30*FL$4+(AO1096+AO1097+AO1098+AQ1096+AQ1097+AQ1098)*Percapita/30*FL$4)+IF(AO1099+AQ1099&gt;=11,Fixo/30*FL$4+(AO1099+AQ1099-10)*Crechee/30*FL$4,0),IF(C1096=2,IF(AP1096+AP1097+AP1098+AP1099+AR1096+AR1097+AR1098+AR1099=1,Cadeirante/30*FL$4,IF(AP1096+AP1097+AP1098+AP1099+AR1096+AR1097+AR1098+AR1099=2,Fixo/30*FL$4,IF(AP1096+AP1097+AP1098+AP1099+AR1096+AR1097+AR1098+AR1099&gt;2,Fixo/30*FL$4+(AP1096+AP1097+AP1098+AP1099+AR1096+AR1097+AR1098+AR1099-2)*Cadeirante/30*FL$4)))+(AO1096+AO1097+AO1098+AQ1096+AQ1097+AQ1098)*Percapita/30*FL$4+(AO1099+AQ1099)*Crechee/30*FL$4,IF(C1096=1,IF(AO1096+AO1097+AO1098+AP1096+AP1097+AP1098+AQ1096+AQ1097+AQ1098+AR1096+AR1097+AR1098&lt;=15,(AO1096+AO1097+AO1098+AQ1096+AQ1097+AQ1098)*Percapita/30*FL$4,IF(AO1096+AO1097+AO1098+AP1096+AP1097+AP1098+AQ1096+AQ1097+AQ1098+AR1096+AR1097+AR1098&gt;=16,Fixo/30*FL$4+(AO1096+AO1097+AO1098+AP1096+AP1097+AP1098+AQ1096+AQ1097+AQ1098+AR1096+AR1097-16)*Percapita/30*FL$4))))))</f>
        <v>0</v>
      </c>
      <c r="FM1096" s="177">
        <f>IF(C1096=4,SUM(AS1096+AS1097+AS1098+AU1096+AU1097+AU1098)*Percapita/30*FM$4+(AT1096+AT1097+AT1098+AV1096+AV1097+AV1098)*Cadeirante/30*FM$4,IF(C1096=3,IF(AS1099+AU1099=10,Fixo/30*FM$4+(AS1096+AS1097+AS1098+AU1096+AU1097+AU1098)*Percapita/30*FM$4+(AT1099+AV1099)*Cadeirante/30*FM$4,IF(AS1099+AU1099&lt;=9,(AS1099+AU1099)*Crechee/30*FM$4)+(AT1099+AV1099)*Cadeirante/30*FM$4+(AS1096+AS1097+AS1098+AU1096+AU1097+AU1098)*Percapita/30*FM$4)+IF(AS1099+AU1099&gt;=11,Fixo/30*FM$4+(AS1099+AU1099-10)*Crechee/30*FM$4,0),IF(C1096=2,IF(AT1096+AT1097+AT1098+AT1099+AV1096+AV1097+AV1098+AV1099=1,Cadeirante/30*FM$4,IF(AT1096+AT1097+AT1098+AT1099+AV1096+AV1097+AV1098+AV1099=2,Fixo/30*FM$4,IF(AT1096+AT1097+AT1098+AT1099+AV1096+AV1097+AV1098+AV1099&gt;2,Fixo/30*FM$4+(AT1096+AT1097+AT1098+AT1099+AV1096+AV1097+AV1098+AV1099-2)*Cadeirante/30*FM$4)))+(AS1096+AS1097+AS1098+AU1096+AU1097+AU1098)*Percapita/30*FM$4+(AS1099+AU1099)*Crechee/30*FM$4,IF(C1096=1,IF(AS1096+AS1097+AS1098+AT1096+AT1097+AT1098+AU1096+AU1097+AU1098+AV1096+AV1097+AV1098&lt;=15,(AS1096+AS1097+AS1098+AU1096+AU1097+AU1098)*Percapita/30*FM$4,IF(AS1096+AS1097+AS1098+AT1096+AT1097+AT1098+AU1096+AU1097+AU1098+AV1096+AV1097+AV1098&gt;=16,Fixo/30*FM$4+(AS1096+AS1097+AS1098+AT1096+AT1097+AT1098+AU1096+AU1097+AU1098+AV1096+AV1097-16)*Percapita/30*FM$4))))))</f>
        <v>0</v>
      </c>
      <c r="FN1096" s="177">
        <f>IF(C1096=4,SUM(AW1096+AW1097+AW1098+AY1096+AY1097+AY1098)*Percapita/30*FN$4+(AX1096+AX1097+AX1098+AZ1096+AZ1097+AZ1098)*Cadeirante/30*FN$4,IF(C1096=3,IF(AW1099+AY1099=10,Fixo/30*FN$4+(AW1096+AW1097+AW1098+AY1096+AY1097+AY1098)*Percapita/30*FN$4+(AX1099+AZ1099)*Cadeirante/30*FN$4,IF(AW1099+AY1099&lt;=9,(AW1099+AY1099)*Crechee/30*FN$4)+(AX1099+AZ1099)*Cadeirante/30*FN$4+(AW1096+AW1097+AW1098+AY1096+AY1097+AY1098)*Percapita/30*FN$4)+IF(AW1099+AY1099&gt;=11,Fixo/30*FN$4+(AW1099+AY1099-10)*Crechee/30*FN$4,0),IF(C1096=2,IF(AX1096+AX1097+AX1098+AX1099+AZ1096+AZ1097+AZ1098+AZ1099=1,Cadeirante/30*FN$4,IF(AX1096+AX1097+AX1098+AX1099+AZ1096+AZ1097+AZ1098+AZ1099=2,Fixo/30*FN$4,IF(AX1096+AX1097+AX1098+AX1099+AZ1096+AZ1097+AZ1098+AZ1099&gt;2,Fixo/30*FN$4+(AX1096+AX1097+AX1098+AX1099+AZ1096+AZ1097+AZ1098+AZ1099-2)*Cadeirante/30*FN$4)))+(AW1096+AW1097+AW1098+AY1096+AY1097+AY1098)*Percapita/30*FN$4+(AW1099+AY1099)*Crechee/30*FN$4,IF(C1096=1,IF(AW1096+AW1097+AW1098+AX1096+AX1097+AX1098+AY1096+AY1097+AY1098+AZ1096+AZ1097+AZ1098&lt;=15,(AW1096+AW1097+AW1098+AY1096+AY1097+AY1098)*Percapita/30*FN$4,IF(AW1096+AW1097+AW1098+AX1096+AX1097+AX1098+AY1096+AY1097+AY1098+AZ1096+AZ1097+AZ1098&gt;=16,Fixo/30*FN$4+(AW1096+AW1097+AW1098+AX1096+AX1097+AX1098+AY1096+AY1097+AY1098+AZ1096+AZ1097-16)*Percapita/30*FN$4))))))</f>
        <v>0</v>
      </c>
      <c r="FO1096" s="177">
        <f>IF(C1096=4,SUM(BA1096+BA1097+BA1098+BC1096+BC1097+BC1098)*Percapita/30*FO$4+(BB1096+BB1097+BB1098+BD1096+BD1097+BD1098)*Cadeirante/30*FO$4,IF(C1096=3,IF(BA1099+BC1099=10,Fixo/30*FO$4+(BA1096+BA1097+BA1098+BC1096+BC1097+BC1098)*Percapita/30*FO$4+(BB1099+BD1099)*Cadeirante/30*FO$4,IF(BA1099+BC1099&lt;=9,(BA1099+BC1099)*Crechee/30*FO$4)+(BB1099+BD1099)*Cadeirante/30*FO$4+(BA1096+BA1097+BA1098+BC1096+BC1097+BC1098)*Percapita/30*FO$4)+IF(BA1099+BC1099&gt;=11,Fixo/30*FO$4+(BA1099+BC1099-10)*Crechee/30*FO$4,0),IF(C1096=2,IF(BB1096+BB1097+BB1098+BB1099+BD1096+BD1097+BD1098+BD1099=1,Cadeirante/30*FO$4,IF(BB1096+BB1097+BB1098+BB1099+BD1096+BD1097+BD1098+BD1099=2,Fixo/30*FO$4,IF(BB1096+BB1097+BB1098+BB1099+BD1096+BD1097+BD1098+BD1099&gt;2,Fixo/30*FO$4+(BB1096+BB1097+BB1098+BB1099+BD1096+BD1097+BD1098+BD1099-2)*Cadeirante/30*FO$4)))+(BA1096+BA1097+BA1098+BC1096+BC1097+BC1098)*Percapita/30*FO$4+(BA1099+BC1099)*Crechee/30*FO$4,IF(C1096=1,IF(BA1096+BA1097+BA1098+BB1096+BB1097+BB1098+BC1096+BC1097+BC1098+BD1096+BD1097+BD1098&lt;=15,(BA1096+BA1097+BA1098+BC1096+BC1097+BC1098)*Percapita/30*FO$4,IF(BA1096+BA1097+BA1098+BB1096+BB1097+BB1098+BC1096+BC1097+BC1098+BD1096+BD1097+BD1098&gt;=16,Fixo/30*FO$4+(BA1096+BA1097+BA1098+BB1096+BB1097+BB1098+BC1096+BC1097+BC1098+BD1096+BD1097-16)*Percapita/30*FO$4))))))</f>
        <v>0</v>
      </c>
      <c r="FP1096" s="177">
        <f>IF(C1096=4,SUM(BE1096+BE1097+BE1098+BG1096+BG1097+BG1098)*Percapita/30*FP$4+(BF1096+BF1097+BF1098+BH1096+BH1097+BH1098)*Cadeirante/30*FP$4,IF(C1096=3,IF(BE1099+BG1099=10,Fixo/30*FP$4+(BE1096+BE1097+BE1098+BG1096+BG1097+BG1098)*Percapita/30*FP$4+(BF1099+BH1099)*Cadeirante/30*FP$4,IF(BE1099+BG1099&lt;=9,(BE1099+BG1099)*Crechee/30*FP$4)+(BF1099+BH1099)*Cadeirante/30*FP$4+(BE1096+BE1097+BE1098+BG1096+BG1097+BG1098)*Percapita/30*FP$4)+IF(BE1099+BG1099&gt;=11,Fixo/30*FP$4+(BE1099+BG1099-10)*Crechee/30*FP$4,0),IF(C1096=2,IF(BF1096+BF1097+BF1098+BF1099+BH1096+BH1097+BH1098+BH1099=1,Cadeirante/30*FP$4,IF(BF1096+BF1097+BF1098+BF1099+BH1096+BH1097+BH1098+BH1099=2,Fixo/30*FP$4,IF(BF1096+BF1097+BF1098+BF1099+BH1096+BH1097+BH1098+BH1099&gt;2,Fixo/30*FP$4+(BF1096+BF1097+BF1098+BF1099+BH1096+BH1097+BH1098+BH1099-2)*Cadeirante/30*FP$4)))+(BE1096+BE1097+BE1098+BG1096+BG1097+BG1098)*Percapita/30*FP$4+(BE1099+BG1099)*Crechee/30*FP$4,IF(C1096=1,IF(BE1096+BE1097+BE1098+BF1096+BF1097+BF1098+BG1096+BG1097+BG1098+BH1096+BH1097+BH1098&lt;=15,(BE1096+BE1097+BE1098+BG1096+BG1097+BG1098)*Percapita/30*FP$4,IF(BE1096+BE1097+BE1098+BF1096+BF1097+BF1098+BG1096+BG1097+BG1098+BH1096+BH1097+BH1098&gt;=16,Fixo/30*FP$4+(BE1096+BE1097+BE1098+BF1096+BF1097+BF1098+BG1096+BG1097+BG1098+BH1096+BH1097-16)*Percapita/30*FP$4))))))</f>
        <v>0</v>
      </c>
      <c r="FQ1096" s="177">
        <f>IF(C1096=4,SUM(BI1096+BI1097+BI1098+BK1096+BK1097+BK1098)*Percapita/30*FQ$4+(BJ1096+BJ1097+BJ1098+BL1096+BL1097+BL1098)*Cadeirante/30*FQ$4,IF(C1096=3,IF(BI1099+BK1099=10,Fixo/30*FQ$4+(BI1096+BI1097+BI1098+BK1096+BK1097+BK1098)*Percapita/30*FQ$4+(BJ1099+BL1099)*Cadeirante/30*FQ$4,IF(BI1099+BK1099&lt;=9,(BI1099+BK1099)*Crechee/30*FQ$4)+(BJ1099+BL1099)*Cadeirante/30*FQ$4+(BI1096+BI1097+BI1098+BK1096+BK1097+BK1098)*Percapita/30*FQ$4)+IF(BI1099+BK1099&gt;=11,Fixo/30*FQ$4+(BI1099+BK1099-10)*Crechee/30*FQ$4,0),IF(C1096=2,IF(BJ1096+BJ1097+BJ1098+BJ1099+BL1096+BL1097+BL1098+BL1099=1,Cadeirante/30*FQ$4,IF(BJ1096+BJ1097+BJ1098+BJ1099+BL1096+BL1097+BL1098+BL1099=2,Fixo/30*FQ$4,IF(BJ1096+BJ1097+BJ1098+BJ1099+BL1096+BL1097+BL1098+BL1099&gt;2,Fixo/30*FQ$4+(BJ1096+BJ1097+BJ1098+BJ1099+BL1096+BL1097+BL1098+BL1099-2)*Cadeirante/30*FQ$4)))+(BI1096+BI1097+BI1098+BK1096+BK1097+BK1098)*Percapita/30*FQ$4+(BI1099+BK1099)*Crechee/30*FQ$4,IF(C1096=1,IF(BI1096+BI1097+BI1098+BJ1096+BJ1097+BJ1098+BK1096+BK1097+BK1098+BL1096+BL1097+BL1098&lt;=15,(BI1096+BI1097+BI1098+BK1096+BK1097+BK1098)*Percapita/30*FQ$4,IF(BI1096+BI1097+BI1098+BJ1096+BJ1097+BJ1098+BK1096+BK1097+BK1098+BL1096+BL1097+BL1098&gt;=16,Fixo/30*FQ$4+(BI1096+BI1097+BI1098+BJ1096+BJ1097+BJ1098+BK1096+BK1097+BK1098+BL1096+BL1097-16)*Percapita/30*FQ$4))))))</f>
        <v>0</v>
      </c>
      <c r="FR1096" s="177">
        <f>IF(C1096=4,SUM(BM1096+BM1097+BM1098+BO1096+BO1097+BO1098)*Percapita/30*FR$4+(BN1096+BN1097+BN1098+BP1096+BP1097+BP1098)*Cadeirante/30*FR$4,IF(C1096=3,IF(BM1099+BO1099=10,Fixo/30*FR$4+(BM1096+BM1097+BM1098+BO1096+BO1097+BO1098)*Percapita/30*FR$4+(BN1099+BP1099)*Cadeirante/30*FR$4,IF(BM1099+BO1099&lt;=9,(BM1099+BO1099)*Crechee/30*FR$4)+(BN1099+BP1099)*Cadeirante/30*FR$4+(BM1096+BM1097+BM1098+BO1096+BO1097+BO1098)*Percapita/30*FR$4)+IF(BM1099+BO1099&gt;=11,Fixo/30*FR$4+(BM1099+BO1099-10)*Crechee/30*FR$4,0),IF(C1096=2,IF(BN1096+BN1097+BN1098+BN1099+BP1096+BP1097+BP1098+BP1099=1,Cadeirante/30*FR$4,IF(BN1096+BN1097+BN1098+BN1099+BP1096+BP1097+BP1098+BP1099=2,Fixo/30*FR$4,IF(BN1096+BN1097+BN1098+BN1099+BP1096+BP1097+BP1098+BP1099&gt;2,Fixo/30*FR$4+(BN1096+BN1097+BN1098+BN1099+BP1096+BP1097+BP1098+BP1099-2)*Cadeirante/30*FR$4)))+(BM1096+BM1097+BM1098+BO1096+BO1097+BO1098)*Percapita/30*FR$4+(BM1099+BO1099)*Crechee/30*FR$4,IF(C1096=1,IF(BM1096+BM1097+BM1098+BN1096+BN1097+BN1098+BO1096+BO1097+BO1098+BP1096+BP1097+BP1098&lt;=15,(BM1096+BM1097+BM1098+BO1096+BO1097+BO1098)*Percapita/30*FR$4,IF(BM1096+BM1097+BM1098+BN1096+BN1097+BN1098+BO1096+BO1097+BO1098+BP1096+BP1097+BP1098&gt;=16,Fixo/30*FR$4+(BM1096+BM1097+BM1098+BN1096+BN1097+BN1098+BO1096+BO1097+BO1098+BP1096+BP1097-16)*Percapita/30*FR$4))))))</f>
        <v>0</v>
      </c>
      <c r="FS1096" s="177">
        <f>IF(C1096=4,SUM(BQ1096+BQ1097+BQ1098+BS1096+BS1097+BS1098)*Percapita/30*FS$4+(BR1096+BR1097+BR1098+BT1096+BT1097+BT1098)*Cadeirante/30*FS$4,IF(C1096=3,IF(BQ1099+BS1099=10,Fixo/30*FS$4+(BQ1096+BQ1097+BQ1098+BS1096+BS1097+BS1098)*Percapita/30*FS$4+(BR1099+BT1099)*Cadeirante/30*FS$4,IF(BQ1099+BS1099&lt;=9,(BQ1099+BS1099)*Crechee/30*FS$4)+(BR1099+BT1099)*Cadeirante/30*FS$4+(BQ1096+BQ1097+BQ1098+BS1096+BS1097+BS1098)*Percapita/30*FS$4)+IF(BQ1099+BS1099&gt;=11,Fixo/30*FS$4+(BQ1099+BS1099-10)*Crechee/30*FS$4,0),IF(C1096=2,IF(BR1096+BR1097+BR1098+BR1099+BT1096+BT1097+BT1098+BT1099=1,Cadeirante/30*FS$4,IF(BR1096+BR1097+BR1098+BR1099+BT1096+BT1097+BT1098+BT1099=2,Fixo/30*FS$4,IF(BR1096+BR1097+BR1098+BR1099+BT1096+BT1097+BT1098+BT1099&gt;2,Fixo/30*FS$4+(BR1096+BR1097+BR1098+BR1099+BT1096+BT1097+BT1098+BT1099-2)*Cadeirante/30*FS$4)))+(BQ1096+BQ1097+BQ1098+BS1096+BS1097+BS1098)*Percapita/30*FS$4+(BQ1099+BS1099)*Crechee/30*FS$4,IF(C1096=1,IF(BQ1096+BQ1097+BQ1098+BR1096+BR1097+BR1098+BS1096+BS1097+BS1098+BT1096+BT1097+BT1098&lt;=15,(BQ1096+BQ1097+BQ1098+BS1096+BS1097+BS1098)*Percapita/30*FS$4,IF(BQ1096+BQ1097+BQ1098+BR1096+BR1097+BR1098+BS1096+BS1097+BS1098+BT1096+BT1097+BT1098&gt;=16,Fixo/30*FS$4+(BQ1096+BQ1097+BQ1098+BR1096+BR1097+BR1098+BS1096+BS1097+BS1098+BT1096+BT1097-16)*Percapita/30*FS$4))))))</f>
        <v>0</v>
      </c>
      <c r="FT1096" s="177">
        <f>IF(C1096=4,SUM(BU1096+BU1097+BU1098+BW1096+BW1097+BW1098)*Percapita/30*FT$4+(BV1096+BV1097+BV1098+BX1096+BX1097+BX1098)*Cadeirante/30*FT$4,IF(C1096=3,IF(BU1099+BW1099=10,Fixo/30*FT$4+(BU1096+BU1097+BU1098+BW1096+BW1097+BW1098)*Percapita/30*FT$4+(BV1099+BX1099)*Cadeirante/30*FT$4,IF(BU1099+BW1099&lt;=9,(BU1099+BW1099)*Crechee/30*FT$4)+(BV1099+BX1099)*Cadeirante/30*FT$4+(BU1096+BU1097+BU1098+BW1096+BW1097+BW1098)*Percapita/30*FT$4)+IF(BU1099+BW1099&gt;=11,Fixo/30*FT$4+(BU1099+BW1099-10)*Crechee/30*FT$4,0),IF(C1096=2,IF(BV1096+BV1097+BV1098+BV1099+BX1096+BX1097+BX1098+BX1099=1,Cadeirante/30*FT$4,IF(BV1096+BV1097+BV1098+BV1099+BX1096+BX1097+BX1098+BX1099=2,Fixo/30*FT$4,IF(BV1096+BV1097+BV1098+BV1099+BX1096+BX1097+BX1098+BX1099&gt;2,Fixo/30*FT$4+(BV1096+BV1097+BV1098+BV1099+BX1096+BX1097+BX1098+BX1099-2)*Cadeirante/30*FT$4)))+(BU1096+BU1097+BU1098+BW1096+BW1097+BW1098)*Percapita/30*FT$4+(BU1099+BW1099)*Crechee/30*FT$4,IF(C1096=1,IF(BU1096+BU1097+BU1098+BV1096+BV1097+BV1098+BW1096+BW1097+BW1098+BX1096+BX1097+BX1098&lt;=15,(BU1096+BU1097+BU1098+BW1096+BW1097+BW1098)*Percapita/30*FT$4,IF(BU1096+BU1097+BU1098+BV1096+BV1097+BV1098+BW1096+BW1097+BW1098+BX1096+BX1097+BX1098&gt;=16,Fixo/30*FT$4+(BU1096+BU1097+BU1098+BV1096+BV1097+BV1098+BW1096+BW1097+BW1098+BX1096+BX1097-16)*Percapita/30*FT$4))))))</f>
        <v>0</v>
      </c>
      <c r="FU1096" s="177">
        <f>IF(C1096=4,SUM(BY1096+BY1097+BY1098+CA1096+CA1097+CA1098)*Percapita/30*FU$4+(BZ1096+BZ1097+BZ1098+CB1096+CB1097+CB1098)*Cadeirante/30*FU$4,IF(C1096=3,IF(BY1099+CA1099=10,Fixo/30*FU$4+(BY1096+BY1097+BY1098+CA1096+CA1097+CA1098)*Percapita/30*FU$4+(BZ1099+CB1099)*Cadeirante/30*FU$4,IF(BY1099+CA1099&lt;=9,(BY1099+CA1099)*Crechee/30*FU$4)+(BZ1099+CB1099)*Cadeirante/30*FU$4+(BY1096+BY1097+BY1098+CA1096+CA1097+CA1098)*Percapita/30*FU$4)+IF(BY1099+CA1099&gt;=11,Fixo/30*FU$4+(BY1099+CA1099-10)*Crechee/30*FU$4,0),IF(C1096=2,IF(BZ1096+BZ1097+BZ1098+BZ1099+CB1096+CB1097+CB1098+CB1099=1,Cadeirante/30*FU$4,IF(BZ1096+BZ1097+BZ1098+BZ1099+CB1096+CB1097+CB1098+CB1099=2,Fixo/30*FU$4,IF(BZ1096+BZ1097+BZ1098+BZ1099+CB1096+CB1097+CB1098+CB1099&gt;2,Fixo/30*FU$4+(BZ1096+BZ1097+BZ1098+BZ1099+CB1096+CB1097+CB1098+CB1099-2)*Cadeirante/30*FU$4)))+(BY1096+BY1097+BY1098+CA1096+CA1097+CA1098)*Percapita/30*FU$4+(BY1099+CA1099)*Crechee/30*FU$4,IF(C1096=1,IF(BY1096+BY1097+BY1098+BZ1096+BZ1097+BZ1098+CA1096+CA1097+CA1098+CB1096+CB1097+CB1098&lt;=15,(BY1096+BY1097+BY1098+CA1096+CA1097+CA1098)*Percapita/30*FU$4,IF(BY1096+BY1097+BY1098+BZ1096+BZ1097+BZ1098+CA1096+CA1097+CA1098+CB1096+CB1097+CB1098&gt;=16,Fixo/30*FU$4+(BY1096+BY1097+BY1098+BZ1096+BZ1097+BZ1098+CA1096+CA1097+CA1098+CB1096+CB1097-16)*Percapita/30*FU$4))))))</f>
        <v>0</v>
      </c>
      <c r="FV1096" s="177">
        <f>IF(C1096=4,SUM(CC1096+CC1097+CC1098+CE1096+CE1097+CE1098)*Percapita/30*FV$4+(CD1096+CD1097+CD1098+CF1096+CF1097+CF1098)*Cadeirante/30*FV$4,IF(C1096=3,IF(CC1099+CE1099=10,Fixo/30*FV$4+(CC1096+CC1097+CC1098+CE1096+CE1097+CE1098)*Percapita/30*FV$4+(CD1099+CF1099)*Cadeirante/30*FV$4,IF(CC1099+CE1099&lt;=9,(CC1099+CE1099)*Crechee/30*FV$4)+(CD1099+CF1099)*Cadeirante/30*FV$4+(CC1096+CC1097+CC1098+CE1096+CE1097+CE1098)*Percapita/30*FV$4)+IF(CC1099+CE1099&gt;=11,Fixo/30*FV$4+(CC1099+CE1099-10)*Crechee/30*FV$4,0),IF(C1096=2,IF(CD1096+CD1097+CD1098+CD1099+CF1096+CF1097+CF1098+CF1099=1,Cadeirante/30*FV$4,IF(CD1096+CD1097+CD1098+CD1099+CF1096+CF1097+CF1098+CF1099=2,Fixo/30*FV$4,IF(CD1096+CD1097+CD1098+CD1099+CF1096+CF1097+CF1098+CF1099&gt;2,Fixo/30*FV$4+(CD1096+CD1097+CD1098+CD1099+CF1096+CF1097+CF1098+CF1099-2)*Cadeirante/30*FV$4)))+(CC1096+CC1097+CC1098+CE1096+CE1097+CE1098)*Percapita/30*FV$4+(CC1099+CE1099)*Crechee/30*FV$4,IF(C1096=1,IF(CC1096+CC1097+CC1098+CD1096+CD1097+CD1098+CE1096+CE1097+CE1098+CF1096+CF1097+CF1098&lt;=15,(CC1096+CC1097+CC1098+CE1096+CE1097+CE1098)*Percapita/30*FV$4,IF(CC1096+CC1097+CC1098+CD1096+CD1097+CD1098+CE1096+CE1097+CE1098+CF1096+CF1097+CF1098&gt;=16,Fixo/30*FV$4+(CC1096+CC1097+CC1098+CD1096+CD1097+CD1098+CE1096+CE1097+CE1098+CF1096+CF1097-16)*Percapita/30*FV$4))))))</f>
        <v>0</v>
      </c>
      <c r="FW1096" s="177">
        <f>IF(C1096=4,SUM(CG1096+CG1097+CG1098+CI1096+CI1097+CI1098)*Percapita/30*FW$4+(CH1096+CH1097+CH1098+CJ1096+CJ1097+CJ1098)*Cadeirante/30*FW$4,IF(C1096=3,IF(CG1099+CI1099=10,Fixo/30*FW$4+(CG1096+CG1097+CG1098+CI1096+CI1097+CI1098)*Percapita/30*FW$4+(CH1099+CJ1099)*Cadeirante/30*FW$4,IF(CG1099+CI1099&lt;=9,(CG1099+CI1099)*Crechee/30*FW$4)+(CH1099+CJ1099)*Cadeirante/30*FW$4+(CG1096+CG1097+CG1098+CI1096+CI1097+CI1098)*Percapita/30*FW$4)+IF(CG1099+CI1099&gt;=11,Fixo/30*FW$4+(CG1099+CI1099-10)*Crechee/30*FW$4,0),IF(C1096=2,IF(CH1096+CH1097+CH1098+CH1099+CJ1096+CJ1097+CJ1098+CJ1099=1,Cadeirante/30*FW$4,IF(CH1096+CH1097+CH1098+CH1099+CJ1096+CJ1097+CJ1098+CJ1099=2,Fixo/30*FW$4,IF(CH1096+CH1097+CH1098+CH1099+CJ1096+CJ1097+CJ1098+CJ1099&gt;2,Fixo/30*FW$4+(CH1096+CH1097+CH1098+CH1099+CJ1096+CJ1097+CJ1098+CJ1099-2)*Cadeirante/30*FW$4)))+(CG1096+CG1097+CG1098+CI1096+CI1097+CI1098)*Percapita/30*FW$4+(CG1099+CI1099)*Crechee/30*FW$4,IF(C1096=1,IF(CG1096+CG1097+CG1098+CH1096+CH1097+CH1098+CI1096+CI1097+CI1098+CJ1096+CJ1097+CJ1098&lt;=15,(CG1096+CG1097+CG1098+CI1096+CI1097+CI1098)*Percapita/30*FW$4,IF(CG1096+CG1097+CG1098+CH1096+CH1097+CH1098+CI1096+CI1097+CI1098+CJ1096+CJ1097+CJ1098&gt;=16,Fixo/30*FW$4+(CG1096+CG1097+CG1098+CH1096+CH1097+CH1098+CI1096+CI1097+CI1098+CJ1096+CJ1097-16)*Percapita/30*FW$4))))))</f>
        <v>0</v>
      </c>
      <c r="FX1096" s="177">
        <f>IF(C1096=4,SUM(CK1096+CK1097+CK1098+CM1096+CM1097+CM1098)*Percapita/30*FX$4+(CL1096+CL1097+CL1098+CN1096+CN1097+CN1098)*Cadeirante/30*FX$4,IF(C1096=3,IF(CK1099+CM1099=10,Fixo/30*FX$4+(CK1096+CK1097+CK1098+CM1096+CM1097+CM1098)*Percapita/30*FX$4+(CL1099+CN1099)*Cadeirante/30*FX$4,IF(CK1099+CM1099&lt;=9,(CK1099+CM1099)*Crechee/30*FX$4)+(CL1099+CN1099)*Cadeirante/30*FX$4+(CK1096+CK1097+CK1098+CM1096+CM1097+CM1098)*Percapita/30*FX$4)+IF(CK1099+CM1099&gt;=11,Fixo/30*FX$4+(CK1099+CM1099-10)*Crechee/30*FX$4,0),IF(C1096=2,IF(CL1096+CL1097+CL1098+CL1099+CN1096+CN1097+CN1098+CN1099=1,Cadeirante/30*FX$4,IF(CL1096+CL1097+CL1098+CL1099+CN1096+CN1097+CN1098+CN1099=2,Fixo/30*FX$4,IF(CL1096+CL1097+CL1098+CL1099+CN1096+CN1097+CN1098+CN1099&gt;2,Fixo/30*FX$4+(CL1096+CL1097+CL1098+CL1099+CN1096+CN1097+CN1098+CN1099-2)*Cadeirante/30*FX$4)))+(CK1096+CK1097+CK1098+CM1096+CM1097+CM1098)*Percapita/30*FX$4+(CK1099+CM1099)*Crechee/30*FX$4,IF(C1096=1,IF(CK1096+CK1097+CK1098+CL1096+CL1097+CL1098+CM1096+CM1097+CM1098+CN1096+CN1097+CN1098&lt;=15,(CK1096+CK1097+CK1098+CM1096+CM1097+CM1098)*Percapita/30*FX$4,IF(CK1096+CK1097+CK1098+CL1096+CL1097+CL1098+CM1096+CM1097+CM1098+CN1096+CN1097+CN1098&gt;=16,Fixo/30*FX$4+(CK1096+CK1097+CK1098+CL1096+CL1097+CL1098+CM1096+CM1097+CM1098+CN1096+CN1097-16)*Percapita/30*FX$4))))))</f>
        <v>0</v>
      </c>
      <c r="FY1096" s="177">
        <f>IF(C1096=4,SUM(CO1096+CO1097+CO1098+CQ1096+CQ1097+CQ1098)*Percapita/30*FY$4+(CP1096+CP1097+CP1098+CR1096+CR1097+CR1098)*Cadeirante/30*FY$4,IF(C1096=3,IF(CO1099+CQ1099=10,Fixo/30*FY$4+(CO1096+CO1097+CO1098+CQ1096+CQ1097+CQ1098)*Percapita/30*FY$4+(CP1099+CR1099)*Cadeirante/30*FY$4,IF(CO1099+CQ1099&lt;=9,(CO1099+CQ1099)*Crechee/30*FY$4)+(CP1099+CR1099)*Cadeirante/30*FY$4+(CO1096+CO1097+CO1098+CQ1096+CQ1097+CQ1098)*Percapita/30*FY$4)+IF(CO1099+CQ1099&gt;=11,Fixo/30*FY$4+(CO1099+CQ1099-10)*Crechee/30*FY$4,0),IF(C1096=2,IF(CP1096+CP1097+CP1098+CP1099+CR1096+CR1097+CR1098+CR1099=1,Cadeirante/30*FY$4,IF(CP1096+CP1097+CP1098+CP1099+CR1096+CR1097+CR1098+CR1099=2,Fixo/30*FY$4,IF(CP1096+CP1097+CP1098+CP1099+CR1096+CR1097+CR1098+CR1099&gt;2,Fixo/30*FY$4+(CP1096+CP1097+CP1098+CP1099+CR1096+CR1097+CR1098+CR1099-2)*Cadeirante/30*FY$4)))+(CO1096+CO1097+CO1098+CQ1096+CQ1097+CQ1098)*Percapita/30*FY$4+(CO1099+CQ1099)*Crechee/30*FY$4,IF(C1096=1,IF(CO1096+CO1097+CO1098+CP1096+CP1097+CP1098+CQ1096+CQ1097+CQ1098+CR1096+CR1097+CR1098&lt;=15,(CO1096+CO1097+CO1098+CQ1096+CQ1097+CQ1098)*Percapita/30*FY$4,IF(CO1096+CO1097+CO1098+CP1096+CP1097+CP1098+CQ1096+CQ1097+CQ1098+CR1096+CR1097+CR1098&gt;=16,Fixo/30*FY$4+(CO1096+CO1097+CO1098+CP1096+CP1097+CP1098+CQ1096+CQ1097+CQ1098+CR1096+CR1097-16)*Percapita/30*FY$4))))))</f>
        <v>0</v>
      </c>
      <c r="FZ1096" s="177">
        <f>IF(C1096=4,SUM(CS1096+CS1097+CS1098+CU1096+CU1097+CU1098)*Percapita/30*FZ$4+(CT1096+CT1097+CT1098+CV1096+CV1097+CV1098)*Cadeirante/30*FZ$4,IF(C1096=3,IF(CS1099+CU1099=10,Fixo/30*FZ$4+(CS1096+CS1097+CS1098+CU1096+CU1097+CU1098)*Percapita/30*FZ$4+(CT1099+CV1099)*Cadeirante/30*FZ$4,IF(CS1099+CU1099&lt;=9,(CS1099+CU1099)*Crechee/30*FZ$4)+(CT1099+CV1099)*Cadeirante/30*FZ$4+(CS1096+CS1097+CS1098+CU1096+CU1097+CU1098)*Percapita/30*FZ$4)+IF(CS1099+CU1099&gt;=11,Fixo/30*FZ$4+(CS1099+CU1099-10)*Crechee/30*FZ$4,0),IF(C1096=2,IF(CT1096+CT1097+CT1098+CT1099+CV1096+CV1097+CV1098+CV1099=1,Cadeirante/30*FZ$4,IF(CT1096+CT1097+CT1098+CT1099+CV1096+CV1097+CV1098+CV1099=2,Fixo/30*FZ$4,IF(CT1096+CT1097+CT1098+CT1099+CV1096+CV1097+CV1098+CV1099&gt;2,Fixo/30*FZ$4+(CT1096+CT1097+CT1098+CT1099+CV1096+CV1097+CV1098+CV1099-2)*Cadeirante/30*FZ$4)))+(CS1096+CS1097+CS1098+CU1096+CU1097+CU1098)*Percapita/30*FZ$4+(CS1099+CU1099)*Crechee/30*FZ$4,IF(C1096=1,IF(CS1096+CS1097+CS1098+CT1096+CT1097+CT1098+CU1096+CU1097+CU1098+CV1096+CV1097+CV1098&lt;=15,(CS1096+CS1097+CS1098+CU1096+CU1097+CU1098)*Percapita/30*FZ$4,IF(CS1096+CS1097+CS1098+CT1096+CT1097+CT1098+CU1096+CU1097+CU1098+CV1096+CV1097+CV1098&gt;=16,Fixo/30*FZ$4+(CS1096+CS1097+CS1098+CT1096+CT1097+CT1098+CU1096+CU1097+CU1098+CV1096+CV1097-16)*Percapita/30*FZ$4))))))</f>
        <v>0</v>
      </c>
      <c r="GA1096" s="177">
        <f>IF(C1096=4,SUM(CW1096+CW1097+CW1098+CY1096+CY1097+CY1098)*Percapita/30*GA$4+(CX1096+CX1097+CX1098+CZ1096+CZ1097+CZ1098)*Cadeirante/30*GA$4,IF(C1096=3,IF(CW1099+CY1099=10,Fixo/30*GA$4+(CW1096+CW1097+CW1098+CY1096+CY1097+CY1098)*Percapita/30*GA$4+(CX1099+CZ1099)*Cadeirante/30*GA$4,IF(CW1099+CY1099&lt;=9,(CW1099+CY1099)*Crechee/30*GA$4)+(CX1099+CZ1099)*Cadeirante/30*GA$4+(CW1096+CW1097+CW1098+CY1096+CY1097+CY1098)*Percapita/30*GA$4)+IF(CW1099+CY1099&gt;=11,Fixo/30*GA$4+(CW1099+CY1099-10)*Crechee/30*GA$4,0),IF(C1096=2,IF(CX1096+CX1097+CX1098+CX1099+CZ1096+CZ1097+CZ1098+CZ1099=1,Cadeirante/30*GA$4,IF(CX1096+CX1097+CX1098+CX1099+CZ1096+CZ1097+CZ1098+CZ1099=2,Fixo/30*GA$4,IF(CX1096+CX1097+CX1098+CX1099+CZ1096+CZ1097+CZ1098+CZ1099&gt;2,Fixo/30*GA$4+(CX1096+CX1097+CX1098+CX1099+CZ1096+CZ1097+CZ1098+CZ1099-2)*Cadeirante/30*GA$4)))+(CW1096+CW1097+CW1098+CY1096+CY1097+CY1098)*Percapita/30*GA$4+(CW1099+CY1099)*Crechee/30*GA$4,IF(C1096=1,IF(CW1096+CW1097+CW1098+CX1096+CX1097+CX1098+CY1096+CY1097+CY1098+CZ1096+CZ1097+CZ1098&lt;=15,(CW1096+CW1097+CW1098+CY1096+CY1097+CY1098)*Percapita/30*GA$4,IF(CW1096+CW1097+CW1098+CX1096+CX1097+CX1098+CY1096+CY1097+CY1098+CZ1096+CZ1097+CZ1098&gt;=16,Fixo/30*GA$4+(CW1096+CW1097+CW1098+CX1096+CX1097+CX1098+CY1096+CY1097+CY1098+CZ1096+CZ1097-16)*Percapita/30*GA$4))))))</f>
        <v>0</v>
      </c>
      <c r="GB1096" s="177">
        <f>IF(C1096=4,SUM(DA1096+DA1097+DA1098+DC1096+DC1097+DC1098)*Percapita/30*GB$4+(DB1096+DB1097+DB1098+DD1096+DD1097+DD1098)*Cadeirante/30*GB$4,IF(C1096=3,IF(DA1099+DC1099=10,Fixo/30*GB$4+(DA1096+DA1097+DA1098+DC1096+DC1097+DC1098)*Percapita/30*GB$4+(DB1099+DD1099)*Cadeirante/30*GB$4,IF(DA1099+DC1099&lt;=9,(DA1099+DC1099)*Crechee/30*GB$4)+(DB1099+DD1099)*Cadeirante/30*GB$4+(DA1096+DA1097+DA1098+DC1096+DC1097+DC1098)*Percapita/30*GB$4)+IF(DA1099+DC1099&gt;=11,Fixo/30*GB$4+(DA1099+DC1099-10)*Crechee/30*GB$4,0),IF(C1096=2,IF(DB1096+DB1097+DB1098+DB1099+DD1096+DD1097+DD1098+DD1099=1,Cadeirante/30*GB$4,IF(DB1096+DB1097+DB1098+DB1099+DD1096+DD1097+DD1098+DD1099=2,Fixo/30*GB$4,IF(DB1096+DB1097+DB1098+DB1099+DD1096+DD1097+DD1098+DD1099&gt;2,Fixo/30*GB$4+(DB1096+DB1097+DB1098+DB1099+DD1096+DD1097+DD1098+DD1099-2)*Cadeirante/30*GB$4)))+(DA1096+DA1097+DA1098+DC1096+DC1097+DC1098)*Percapita/30*GB$4+(DA1099+DC1099)*Crechee/30*GB$4,IF(C1096=1,IF(DA1096+DA1097+DA1098+DB1096+DB1097+DB1098+DC1096+DC1097+DC1098+DD1096+DD1097+DD1098&lt;=15,(DA1096+DA1097+DA1098+DC1096+DC1097+DC1098)*Percapita/30*GB$4,IF(DA1096+DA1097+DA1098+DB1096+DB1097+DB1098+DC1096+DC1097+DC1098+DD1096+DD1097+DD1098&gt;=16,Fixo/30*GB$4+(DA1096+DA1097+DA1098+DB1096+DB1097+DB1098+DC1096+DC1097+DC1098+DD1096+DD1097-16)*Percapita/30*GB$4))))))</f>
        <v>0</v>
      </c>
      <c r="GC1096" s="177">
        <f>IF(C1096=4,SUM(DE1096+DE1097+DE1098+DG1096+DG1097+DG1098)*Percapita/30*GC$4+(DF1096+DF1097+DF1098+DH1096+DH1097+DH1098)*Cadeirante/30*GC$4,IF(C1096=3,IF(DE1099+DG1099=10,Fixo/30*GC$4+(DE1096+DE1097+DE1098+DG1096+DG1097+DG1098)*Percapita/30*GC$4+(DF1099+DH1099)*Cadeirante/30*GC$4,IF(DE1099+DG1099&lt;=9,(DE1099+DG1099)*Crechee/30*GC$4)+(DF1099+DH1099)*Cadeirante/30*GC$4+(DE1096+DE1097+DE1098+DG1096+DG1097+DG1098)*Percapita/30*GC$4)+IF(DE1099+DG1099&gt;=11,Fixo/30*GC$4+(DE1099+DG1099-10)*Crechee/30*GC$4,0),IF(C1096=2,IF(DF1096+DF1097+DF1098+DF1099+DH1096+DH1097+DH1098+DH1099=1,Cadeirante/30*GC$4,IF(DF1096+DF1097+DF1098+DF1099+DH1096+DH1097+DH1098+DH1099=2,Fixo/30*GC$4,IF(DF1096+DF1097+DF1098+DF1099+DH1096+DH1097+DH1098+DH1099&gt;2,Fixo/30*GC$4+(DF1096+DF1097+DF1098+DF1099+DH1096+DH1097+DH1098+DH1099-2)*Cadeirante/30*GC$4)))+(DE1096+DE1097+DE1098+DG1096+DG1097+DG1098)*Percapita/30*GC$4+(DE1099+DG1099)*Crechee/30*GC$4,IF(C1096=1,IF(DE1096+DE1097+DE1098+DF1096+DF1097+DF1098+DG1096+DG1097+DG1098+DH1096+DH1097+DH1098&lt;=15,(DE1096+DE1097+DE1098+DG1096+DG1097+DG1098)*Percapita/30*GC$4,IF(DE1096+DE1097+DE1098+DF1096+DF1097+DF1098+DG1096+DG1097+DG1098+DH1096+DH1097+DH1098&gt;=16,Fixo/30*GC$4+(DE1096+DE1097+DE1098+DF1096+DF1097+DF1098+DG1096+DG1097+DG1098+DH1096+DH1097-16)*Percapita/30*GC$4))))))</f>
        <v>0</v>
      </c>
      <c r="GD1096" s="177">
        <f>IF(C1096=4,SUM(DI1096+DI1097+DI1098+DK1096+DK1097+DK1098)*Percapita/30*GD$4+(DJ1096+DJ1097+DJ1098+DL1096+DL1097+DL1098)*Cadeirante/30*GD$4,IF(C1096=3,IF(DI1099+DK1099=10,Fixo/30*GD$4+(DI1096+DI1097+DI1098+DK1096+DK1097+DK1098)*Percapita/30*GD$4+(DJ1099+DL1099)*Cadeirante/30*GD$4,IF(DI1099+DK1099&lt;=9,(DI1099+DK1099)*Crechee/30*GD$4)+(DJ1099+DL1099)*Cadeirante/30*GD$4+(DI1096+DI1097+DI1098+DK1096+DK1097+DK1098)*Percapita/30*GD$4)+IF(DI1099+DK1099&gt;=11,Fixo/30*GD$4+(DI1099+DK1099-10)*Crechee/30*GD$4,0),IF(C1096=2,IF(DJ1096+DJ1097+DJ1098+DJ1099+DL1096+DL1097+DL1098+DL1099=1,Cadeirante/30*GD$4,IF(DJ1096+DJ1097+DJ1098+DJ1099+DL1096+DL1097+DL1098+DL1099=2,Fixo/30*GD$4,IF(DJ1096+DJ1097+DJ1098+DJ1099+DL1096+DL1097+DL1098+DL1099&gt;2,Fixo/30*GD$4+(DJ1096+DJ1097+DJ1098+DJ1099+DL1096+DL1097+DL1098+DL1099-2)*Cadeirante/30*GD$4)))+(DI1096+DI1097+DI1098+DK1096+DK1097+DK1098)*Percapita/30*GD$4+(DI1099+DK1099)*Crechee/30*GD$4,IF(C1096=1,IF(DI1096+DI1097+DI1098+DJ1096+DJ1097+DJ1098+DK1096+DK1097+DK1098+DL1096+DL1097+DL1098&lt;=15,(DI1096+DI1097+DI1098+DK1096+DK1097+DK1098)*Percapita/30*GD$4,IF(DI1096+DI1097+DI1098+DJ1096+DJ1097+DJ1098+DK1096+DK1097+DK1098+DL1096+DL1097+DL1098&gt;=16,Fixo/30*GD$4+(DI1096+DI1097+DI1098+DJ1096+DJ1097+DJ1098+DK1096+DK1097+DK1098+DL1096+DL1097-16)*Percapita/30*GD$4))))))</f>
        <v>0</v>
      </c>
      <c r="GE1096" s="177">
        <f>IF(C1096=4,SUM(DM1096+DM1097+DM1098+DO1096+DO1097+DO1098)*Percapita/30*GE$4+(DN1096+DN1097+DN1098+DP1096+DP1097+DP1098)*Cadeirante/30*GE$4,IF(C1096=3,IF(DM1099+DO1099=10,Fixo/30*GE$4+(DM1096+DM1097+DM1098+DO1096+DO1097+DO1098)*Percapita/30*GE$4+(DN1099+DP1099)*Cadeirante/30*GE$4,IF(DM1099+DO1099&lt;=9,(DM1099+DO1099)*Crechee/30*GE$4)+(DN1099+DP1099)*Cadeirante/30*GE$4+(DM1096+DM1097+DM1098+DO1096+DO1097+DO1098)*Percapita/30*GE$4)+IF(DM1099+DO1099&gt;=11,Fixo/30*GE$4+(DM1099+DO1099-10)*Crechee/30*GE$4,0),IF(C1096=2,IF(DN1096+DN1097+DN1098+DN1099+DP1096+DP1097+DP1098+DP1099=1,Cadeirante/30*GE$4,IF(DN1096+DN1097+DN1098+DN1099+DP1096+DP1097+DP1098+DP1099=2,Fixo/30*GE$4,IF(DN1096+DN1097+DN1098+DN1099+DP1096+DP1097+DP1098+DP1099&gt;2,Fixo/30*GE$4+(DN1096+DN1097+DN1098+DN1099+DP1096+DP1097+DP1098+DP1099-2)*Cadeirante/30*GE$4)))+(DM1096+DM1097+DM1098+DO1096+DO1097+DO1098)*Percapita/30*GE$4+(DM1099+DO1099)*Crechee/30*GE$4,IF(C1096=1,IF(DM1096+DM1097+DM1098+DN1096+DN1097+DN1098+DO1096+DO1097+DO1098+DP1096+DP1097+DP1098&lt;=15,(DM1096+DM1097+DM1098+DO1096+DO1097+DO1098)*Percapita/30*GE$4,IF(DM1096+DM1097+DM1098+DN1096+DN1097+DN1098+DO1096+DO1097+DO1098+DP1096+DP1097+DP1098&gt;=16,Fixo/30*GE$4+(DM1096+DM1097+DM1098+DN1096+DN1097+DN1098+DO1096+DO1097+DO1098+DP1096+DP1097-16)*Percapita/30*GE$4))))))</f>
        <v>0</v>
      </c>
      <c r="GF1096" s="177">
        <f>IF(C1096=4,SUM(DQ1096+DQ1097+DQ1098+DS1096+DS1097+DS1098)*Percapita/30*GF$4+(DR1096+DR1097+DR1098+DT1096+DT1097+DT1098)*Cadeirante/30*GF$4,IF(C1096=3,IF(DQ1099+DS1099=10,Fixo/30*GF$4+(DQ1096+DQ1097+DQ1098+DS1096+DS1097+DS1098)*Percapita/30*GF$4+(DR1099+DT1099)*Cadeirante/30*GF$4,IF(DQ1099+DS1099&lt;=9,(DQ1099+DS1099)*Crechee/30*GF$4)+(DR1099+DT1099)*Cadeirante/30*GF$4+(DQ1096+DQ1097+DQ1098+DS1096+DS1097+DS1098)*Percapita/30*GF$4)+IF(DQ1099+DS1099&gt;=11,Fixo/30*GF$4+(DQ1099+DS1099-10)*Crechee/30*GF$4,0),IF(C1096=2,IF(DR1096+DR1097+DR1098+DR1099+DT1096+DT1097+DT1098+DT1099=1,Cadeirante/30*GF$4,IF(DR1096+DR1097+DR1098+DR1099+DT1096+DT1097+DT1098+DT1099=2,Fixo/30*GF$4,IF(DR1096+DR1097+DR1098+DR1099+DT1096+DT1097+DT1098+DT1099&gt;2,Fixo/30*GF$4+(DR1096+DR1097+DR1098+DR1099+DT1096+DT1097+DT1098+DT1099-2)*Cadeirante/30*GF$4)))+(DQ1096+DQ1097+DQ1098+DS1096+DS1097+DS1098)*Percapita/30*GF$4+(DQ1099+DS1099)*Crechee/30*GF$4,IF(C1096=1,IF(DQ1096+DQ1097+DQ1098+DR1096+DR1097+DR1098+DS1096+DS1097+DS1098+DT1096+DT1097+DT1098&lt;=15,(DQ1096+DQ1097+DQ1098+DS1096+DS1097+DS1098)*Percapita/30*GF$4,IF(DQ1096+DQ1097+DQ1098+DR1096+DR1097+DR1098+DS1096+DS1097+DS1098+DT1096+DT1097+DT1098&gt;=16,Fixo/30*GF$4+(DQ1096+DQ1097+DQ1098+DR1096+DR1097+DR1098+DS1096+DS1097+DS1098+DT1096+DT1097-16)*Percapita/30*GF$4))))))</f>
        <v>0</v>
      </c>
      <c r="GG1096" s="177">
        <f>IF(C1096=4,SUM(DU1096+DU1097+DU1098+DW1096+DW1097+DW1098)*Percapita/30*GG$4+(DV1096+DV1097+DV1098+DX1096+DX1097+DX1098)*Cadeirante/30*GG$4,IF(C1096=3,IF(DU1099+DW1099=10,Fixo/30*GG$4+(DU1096+DU1097+DU1098+DW1096+DW1097+DW1098)*Percapita/30*GG$4+(DV1099+DX1099)*Cadeirante/30*GG$4,IF(DU1099+DW1099&lt;=9,(DU1099+DW1099)*Crechee/30*GG$4)+(DV1099+DX1099)*Cadeirante/30*GG$4+(DU1096+DU1097+DU1098+DW1096+DW1097+DW1098)*Percapita/30*GG$4)+IF(DU1099+DW1099&gt;=11,Fixo/30*GG$4+(DU1099+DW1099-10)*Crechee/30*GG$4,0),IF(C1096=2,IF(DV1096+DV1097+DV1098+DV1099+DX1096+DX1097+DX1098+DX1099=1,Cadeirante/30*GG$4,IF(DV1096+DV1097+DV1098+DV1099+DX1096+DX1097+DX1098+DX1099=2,Fixo/30*GG$4,IF(DV1096+DV1097+DV1098+DV1099+DX1096+DX1097+DX1098+DX1099&gt;2,Fixo/30*GG$4+(DV1096+DV1097+DV1098+DV1099+DX1096+DX1097+DX1098+DX1099-2)*Cadeirante/30*GG$4)))+(DU1096+DU1097+DU1098+DW1096+DW1097+DW1098)*Percapita/30*GG$4+(DU1099+DW1099)*Crechee/30*GG$4,IF(C1096=1,IF(DU1096+DU1097+DU1098+DV1096+DV1097+DV1098+DW1096+DW1097+DW1098+DX1096+DX1097+DX1098&lt;=15,(DU1096+DU1097+DU1098+DW1096+DW1097+DW1098)*Percapita/30*GG$4,IF(DU1096+DU1097+DU1098+DV1096+DV1097+DV1098+DW1096+DW1097+DW1098+DX1096+DX1097+DX1098&gt;=16,Fixo/30*GG$4+(DU1096+DU1097+DU1098+DV1096+DV1097+DV1098+DW1096+DW1097+DW1098+DX1096+DX1097-16)*Percapita/30*GG$4))))))</f>
        <v>0</v>
      </c>
      <c r="GH1096" s="177">
        <f>IF(C1096=4,SUM(DY1096+DY1097+DY1098+EA1096+EA1097+EA1098)*Percapita/30*GH$4+(DZ1096+DZ1097+DZ1098+EB1096+EB1097+EB1098)*Cadeirante/30*GH$4,IF(C1096=3,IF(DY1099+EA1099=10,Fixo/30*GH$4+(DY1096+DY1097+DY1098+EA1096+EA1097+EA1098)*Percapita/30*GH$4+(DZ1099+EB1099)*Cadeirante/30*GH$4,IF(DY1099+EA1099&lt;=9,(DY1099+EA1099)*Crechee/30*GH$4)+(DZ1099+EB1099)*Cadeirante/30*GH$4+(DY1096+DY1097+DY1098+EA1096+EA1097+EA1098)*Percapita/30*GH$4)+IF(DY1099+EA1099&gt;=11,Fixo/30*GH$4+(DY1099+EA1099-10)*Crechee/30*GH$4,0),IF(C1096=2,IF(DZ1096+DZ1097+DZ1098+DZ1099+EB1096+EB1097+EB1098+EB1099=1,Cadeirante/30*GH$4,IF(DZ1096+DZ1097+DZ1098+DZ1099+EB1096+EB1097+EB1098+EB1099=2,Fixo/30*GH$4,IF(DZ1096+DZ1097+DZ1098+DZ1099+EB1096+EB1097+EB1098+EB1099&gt;2,Fixo/30*GH$4+(DZ1096+DZ1097+DZ1098+DZ1099+EB1096+EB1097+EB1098+EB1099-2)*Cadeirante/30*GH$4)))+(DY1096+DY1097+DY1098+EA1096+EA1097+EA1098)*Percapita/30*GH$4+(DY1099+EA1099)*Crechee/30*GH$4,IF(C1096=1,IF(DY1096+DY1097+DY1098+DZ1096+DZ1097+DZ1098+EA1096+EA1097+EA1098+EB1096+EB1097+EB1098&lt;=15,(DY1096+DY1097+DY1098+EA1096+EA1097+EA1098)*Percapita/30*GH$4,IF(DY1096+DY1097+DY1098+DZ1096+DZ1097+DZ1098+EA1096+EA1097+EA1098+EB1096+EB1097+EB1098&gt;=16,Fixo/30*GH$4+(DY1096+DY1097+DY1098+DZ1096+DZ1097+DZ1098+EA1096+EA1097+EA1098+EB1096+EB1097-16)*Percapita/30*GH$4))))))</f>
        <v>0</v>
      </c>
      <c r="GI1096" s="177">
        <f>IF(C1096=4,SUM(EC1096+EC1097+EC1098+EE1096+EE1097+EE1098)*Percapita/30*GI$4+(ED1096+ED1097+ED1098+EF1096+EF1097+EF1098)*Cadeirante/30*GI$4,IF(C1096=3,IF(EC1099+EE1099=10,Fixo/30*GI$4+(EC1096+EC1097+EC1098+EE1096+EE1097+EE1098)*Percapita/30*GI$4+(ED1099+EF1099)*Cadeirante/30*GI$4,IF(EC1099+EE1099&lt;=9,(EC1099+EE1099)*Crechee/30*GI$4)+(ED1099+EF1099)*Cadeirante/30*GI$4+(EC1096+EC1097+EC1098+EE1096+EE1097+EE1098)*Percapita/30*GI$4)+IF(EC1099+EE1099&gt;=11,Fixo/30*GI$4+(EC1099+EE1099-10)*Crechee/30*GI$4,0),IF(C1096=2,IF(ED1096+ED1097+ED1098+ED1099+EF1096+EF1097+EF1098+EF1099=1,Cadeirante/30*GI$4,IF(ED1096+ED1097+ED1098+ED1099+EF1096+EF1097+EF1098+EF1099=2,Fixo/30*GI$4,IF(ED1096+ED1097+ED1098+ED1099+EF1096+EF1097+EF1098+EF1099&gt;2,Fixo/30*GI$4+(ED1096+ED1097+ED1098+ED1099+EF1096+EF1097+EF1098+EF1099-2)*Cadeirante/30*GI$4)))+(EC1096+EC1097+EC1098+EE1096+EE1097+EE1098)*Percapita/30*GI$4+(EC1099+EE1099)*Crechee/30*GI$4,IF(C1096=1,IF(EC1096+EC1097+EC1098+ED1096+ED1097+ED1098+EE1096+EE1097+EE1098+EF1096+EF1097+EF1098&lt;=15,(EC1096+EC1097+EC1098+EE1096+EE1097+EE1098)*Percapita/30*GI$4,IF(EC1096+EC1097+EC1098+ED1096+ED1097+ED1098+EE1096+EE1097+EE1098+EF1096+EF1097+EF1098&gt;=16,Fixo/30*GI$4+(EC1096+EC1097+EC1098+ED1096+ED1097+ED1098+EE1096+EE1097+EE1098+EF1096+EF1097-16)*Percapita/30*GI$4))))))</f>
        <v>0</v>
      </c>
      <c r="GJ1096" s="177">
        <f>IF(C1096=4,SUM(EG1096+EG1097+EG1098+EI1096+EI1097+EI1098)*Percapita/30*GJ$4+(EH1096+EH1097+EH1098+EJ1096+EJ1097+EJ1098)*Cadeirante/30*GJ$4,IF(C1096=3,IF(EG1099+EI1099=10,Fixo/30*GJ$4+(EG1096+EG1097+EG1098+EI1096+EI1097+EI1098)*Percapita/30*GJ$4+(EH1099+EJ1099)*Cadeirante/30*GJ$4,IF(EG1099+EI1099&lt;=9,(EG1099+EI1099)*Crechee/30*GJ$4)+(EH1099+EJ1099)*Cadeirante/30*GJ$4+(EG1096+EG1097+EG1098+EI1096+EI1097+EI1098)*Percapita/30*GJ$4)+IF(EG1099+EI1099&gt;=11,Fixo/30*GJ$4+(EG1099+EI1099-10)*Crechee/30*GJ$4,0),IF(C1096=2,IF(EH1096+EH1097+EH1098+EH1099+EJ1096+EJ1097+EJ1098+EJ1099=1,Cadeirante/30*GJ$4,IF(EH1096+EH1097+EH1098+EH1099+EJ1096+EJ1097+EJ1098+EJ1099=2,Fixo/30*GJ$4,IF(EH1096+EH1097+EH1098+EH1099+EJ1096+EJ1097+EJ1098+EJ1099&gt;2,Fixo/30*GJ$4+(EH1096+EH1097+EH1098+EH1099+EJ1096+EJ1097+EJ1098+EJ1099-2)*Cadeirante/30*GJ$4)))+(EG1096+EG1097+EG1098+EI1096+EI1097+EI1098)*Percapita/30*GJ$4+(EG1099+EI1099)*Crechee/30*GJ$4,IF(C1096=1,IF(EG1096+EG1097+EG1098+EH1096+EH1097+EH1098+EI1096+EI1097+EI1098+EJ1096+EJ1097+EJ1098&lt;=15,(EG1096+EG1097+EG1098+EI1096+EI1097+EI1098)*Percapita/30*GJ$4,IF(EG1096+EG1097+EG1098+EH1096+EH1097+EH1098+EI1096+EI1097+EI1098+EJ1096+EJ1097+EJ1098&gt;=16,Fixo/30*GJ$4+(EG1096+EG1097+EG1098+EH1096+EH1097+EH1098+EI1096+EI1097+EI1098+EJ1096+EJ1097-16)*Percapita/30*GJ$4))))))</f>
        <v>0</v>
      </c>
      <c r="GK1096" s="178"/>
      <c r="GL1096" s="103">
        <f t="shared" si="1182"/>
        <v>0</v>
      </c>
      <c r="GM1096" s="124"/>
      <c r="GN1096" s="104">
        <f>SUMIF(V1096:V1099,"&lt;0")*Cadeirante/30*GN$4+SUMIF(X1096:X1099,"&lt;0")*Cadeirante/30*GN$4</f>
        <v>0</v>
      </c>
      <c r="GO1096" s="104">
        <f>SUMIF(Z1096:Z1099,"&lt;0")*Cadeirante/30*GO$4+SUMIF(AB1096:AB1099,"&lt;0")*Cadeirante/30*GO$4</f>
        <v>0</v>
      </c>
      <c r="GP1096" s="104">
        <f>SUMIF(AD1096:AD1099,"&lt;0")*Cadeirante/30*GP$4+SUMIF(AF1096:AF1099,"&lt;0")*Cadeirante/30*GP$4</f>
        <v>0</v>
      </c>
      <c r="GQ1096" s="104">
        <f>SUMIF(AH1096:AH1099,"&lt;0")*Cadeirante/30*GQ$4+SUMIF(AJ1096:AJ1099,"&lt;0")*Cadeirante/30*GQ$4</f>
        <v>0</v>
      </c>
      <c r="GR1096" s="104">
        <f>SUMIF(AL1096:AL1099,"&lt;0")*Cadeirante/30*GR$4+SUMIF(AN1096:AN1099,"&lt;0")*Cadeirante/30*GR$4</f>
        <v>0</v>
      </c>
      <c r="GS1096" s="104">
        <f>SUMIF(AP1096:AP1099,"&lt;0")*Cadeirante/30*GS$4+SUMIF(AR1096:AR1099,"&lt;0")*Cadeirante/30*GS$4</f>
        <v>0</v>
      </c>
      <c r="GT1096" s="104">
        <f>SUMIF(AT1096:AT1099,"&lt;0")*Cadeirante/30*GT$4+SUMIF(AV1096:AV1099,"&lt;0")*Cadeirante/30*GT$4</f>
        <v>0</v>
      </c>
      <c r="GU1096" s="104">
        <f>SUMIF(AX1096:AX1099,"&lt;0")*Cadeirante/30*GU$4+SUMIF(AZ1096:AZ1099,"&lt;0")*Cadeirante/30*GU$4</f>
        <v>0</v>
      </c>
      <c r="GV1096" s="104">
        <f>SUMIF(BB1096:BB1099,"&lt;0")*Cadeirante/30*GV$4+SUMIF(BD1096:BD1099,"&lt;0")*Cadeirante/30*GV$4</f>
        <v>0</v>
      </c>
      <c r="GW1096" s="104">
        <f>SUMIF(BF1096:BF1099,"&lt;0")*Cadeirante/30*GW$4+SUMIF(BH1096:BH1099,"&lt;0")*Cadeirante/30*GW$4</f>
        <v>0</v>
      </c>
      <c r="GX1096" s="104">
        <f>SUMIF(BJ1096:BJ1099,"&lt;0")*Cadeirante/30*GX$4+SUMIF(BL1096:BL1099,"&lt;0")*Cadeirante/30*GX$4</f>
        <v>0</v>
      </c>
      <c r="GY1096" s="104">
        <f>SUMIF(BN1096:BN1099,"&lt;0")*Cadeirante/30*GY$4+SUMIF(BP1096:BP1099,"&lt;0")*Cadeirante/30*GY$4</f>
        <v>0</v>
      </c>
      <c r="GZ1096" s="104">
        <f>SUMIF(BR1096:BR1099,"&lt;0")*Cadeirante/30*GZ$4+SUMIF(BT1096:BT1099,"&lt;0")*Cadeirante/30*GZ$4</f>
        <v>0</v>
      </c>
      <c r="HA1096" s="104">
        <f>SUMIF(BV1096:BV1099,"&lt;0")*Cadeirante/30*HA$4+SUMIF(BX1096:BX1099,"&lt;0")*Cadeirante/30*HA$4</f>
        <v>0</v>
      </c>
      <c r="HB1096" s="104">
        <f>SUMIF(BZ1096:BZ1099,"&lt;0")*Cadeirante/30*HB$4+SUMIF(CB1096:CB1099,"&lt;0")*Cadeirante/30*HB$4</f>
        <v>0</v>
      </c>
      <c r="HC1096" s="104">
        <f>SUMIF(CD1096:CD1099,"&lt;0")*Cadeirante/30*HC$4+SUMIF(CF1096:CF1099,"&lt;0")*Cadeirante/30*HC$4</f>
        <v>0</v>
      </c>
      <c r="HD1096" s="104">
        <f>SUMIF(CH1096:CH1099,"&lt;0")*Cadeirante/30*HD$4+SUMIF(CJ1096:CJ1099,"&lt;0")*Cadeirante/30*HD$4</f>
        <v>0</v>
      </c>
      <c r="HE1096" s="104">
        <f>SUMIF(CL1096:CL1099,"&lt;0")*Cadeirante/30*HE$4+SUMIF(CN1096:CN1099,"&lt;0")*Cadeirante/30*HE$4</f>
        <v>0</v>
      </c>
      <c r="HF1096" s="104">
        <f>SUMIF(CP1096:CP1099,"&lt;0")*Cadeirante/30*HF$4+SUMIF(CR1096:CR1099,"&lt;0")*Cadeirante/30*HF$4</f>
        <v>0</v>
      </c>
      <c r="HG1096" s="104">
        <f>SUMIF(CT1096:CT1099,"&lt;0")*Cadeirante/30*HG$4+SUMIF(CV1096:CV1099,"&lt;0")*Cadeirante/30*HG$4</f>
        <v>0</v>
      </c>
      <c r="HH1096" s="104">
        <f>SUMIF(CX1096:CX1099,"&lt;0")*Cadeirante/30*HH$4+SUMIF(CZ1096:CZ1099,"&lt;0")*Cadeirante/30*HH$4</f>
        <v>0</v>
      </c>
      <c r="HI1096" s="104">
        <f>SUMIF(DB1096:DB1099,"&lt;0")*Cadeirante/30*HI$4+SUMIF(DD1096:DD1099,"&lt;0")*Cadeirante/30*HI$4</f>
        <v>0</v>
      </c>
      <c r="HJ1096" s="104">
        <f>SUMIF(DF1096:DF1099,"&lt;0")*Cadeirante/30*HJ$4+SUMIF(DH1096:DH1099,"&lt;0")*Cadeirante/30*HJ$4</f>
        <v>0</v>
      </c>
      <c r="HK1096" s="104">
        <f>SUMIF(DJ1096:DJ1099,"&lt;0")*Cadeirante/30*HK$4+SUMIF(DL1096:DL1099,"&lt;0")*Cadeirante/30*HK$4</f>
        <v>0</v>
      </c>
      <c r="HL1096" s="104">
        <f>SUMIF(DN1096:DN1099,"&lt;0")*Cadeirante/30*HL$4+SUMIF(DP1096:DP1099,"&lt;0")*Cadeirante/30*HL$4</f>
        <v>0</v>
      </c>
      <c r="HM1096" s="104">
        <f>SUMIF(DR1096:DR1099,"&lt;0")*Cadeirante/30*HM$4+SUMIF(DT1096:DT1099,"&lt;0")*Cadeirante/30*HM$4</f>
        <v>0</v>
      </c>
      <c r="HN1096" s="104">
        <f>SUMIF(DV1096:DV1099,"&lt;0")*Cadeirante/30*HN$4+SUMIF(DX1096:DX1099,"&lt;0")*Cadeirante/30*HN$4</f>
        <v>0</v>
      </c>
      <c r="HO1096" s="104">
        <f>SUMIF(DZ1096:DZ1099,"&lt;0")*Cadeirante/30*HO$4+SUMIF(EB1096:EB1099,"&lt;0")*Cadeirante/30*HO$4</f>
        <v>0</v>
      </c>
      <c r="HP1096" s="104">
        <f>SUMIF(ED1096:ED1099,"&lt;0")*Cadeirante/30*HP$4+SUMIF(EF1096:EF1099,"&lt;0")*Cadeirante/30*HP$4</f>
        <v>0</v>
      </c>
      <c r="HQ1096" s="64"/>
      <c r="HR1096" s="64"/>
      <c r="HS1096" s="64"/>
      <c r="HT1096" s="64"/>
      <c r="HU1096" s="64"/>
      <c r="HV1096" s="64"/>
      <c r="HW1096" s="176">
        <v>17629.309999999998</v>
      </c>
      <c r="HX1096" s="64"/>
      <c r="HY1096" s="280">
        <f>IF(ISTEXT(EM1096), VALUE(EM1096), EM1096)</f>
        <v>0</v>
      </c>
      <c r="HZ1096" s="280">
        <f>IF(ISTEXT(EN1096), VALUE(EN1096), EN1096)</f>
        <v>0</v>
      </c>
      <c r="IA1096" s="280">
        <f>IF(ISTEXT(EO1096), VALUE(EO1096), EO1096)</f>
        <v>0</v>
      </c>
      <c r="IB1096" s="64" t="b">
        <f>HW1096=FE1096</f>
        <v>0</v>
      </c>
      <c r="IC1096" s="64"/>
    </row>
    <row r="1097" spans="1:237" s="106" customFormat="1" ht="22.5" customHeight="1" x14ac:dyDescent="0.25">
      <c r="A1097" s="368" t="s">
        <v>4158</v>
      </c>
      <c r="B1097" s="369" t="s">
        <v>4159</v>
      </c>
      <c r="C1097" s="370" t="s">
        <v>3229</v>
      </c>
      <c r="D1097" s="371" t="s">
        <v>4109</v>
      </c>
      <c r="E1097" s="371" t="s">
        <v>4160</v>
      </c>
      <c r="F1097" s="372" t="s">
        <v>3222</v>
      </c>
      <c r="G1097" s="372" t="s">
        <v>3223</v>
      </c>
      <c r="H1097" s="373" t="s">
        <v>265</v>
      </c>
      <c r="I1097" s="374" t="s">
        <v>4161</v>
      </c>
      <c r="J1097" s="421" t="s">
        <v>3227</v>
      </c>
      <c r="K1097" s="421" t="s">
        <v>3230</v>
      </c>
      <c r="L1097" s="329">
        <f>CONTINUA!BV1097</f>
        <v>8</v>
      </c>
      <c r="M1097" s="329">
        <f>CONTINUA!BW1097</f>
        <v>0</v>
      </c>
      <c r="N1097" s="657"/>
      <c r="O1097" s="658" t="s">
        <v>4258</v>
      </c>
      <c r="P1097" s="659" t="s">
        <v>4259</v>
      </c>
      <c r="Q1097" s="400">
        <v>44</v>
      </c>
      <c r="R1097" s="401"/>
      <c r="S1097" s="400">
        <v>7</v>
      </c>
      <c r="T1097" s="401"/>
      <c r="U1097" s="400"/>
      <c r="V1097" s="401"/>
      <c r="W1097" s="400"/>
      <c r="X1097" s="401"/>
      <c r="Y1097" s="400"/>
      <c r="Z1097" s="401"/>
      <c r="AA1097" s="400"/>
      <c r="AB1097" s="401"/>
      <c r="AC1097" s="400"/>
      <c r="AD1097" s="401"/>
      <c r="AE1097" s="400"/>
      <c r="AF1097" s="401"/>
      <c r="AG1097" s="400"/>
      <c r="AH1097" s="401"/>
      <c r="AI1097" s="400"/>
      <c r="AJ1097" s="401"/>
      <c r="AK1097" s="400"/>
      <c r="AL1097" s="401"/>
      <c r="AM1097" s="400"/>
      <c r="AN1097" s="401"/>
      <c r="AO1097" s="400"/>
      <c r="AP1097" s="401"/>
      <c r="AQ1097" s="400"/>
      <c r="AR1097" s="401"/>
      <c r="AS1097" s="400"/>
      <c r="AT1097" s="401"/>
      <c r="AU1097" s="400"/>
      <c r="AV1097" s="401"/>
      <c r="AW1097" s="400"/>
      <c r="AX1097" s="401"/>
      <c r="AY1097" s="400"/>
      <c r="AZ1097" s="401"/>
      <c r="BA1097" s="400"/>
      <c r="BB1097" s="401"/>
      <c r="BC1097" s="400"/>
      <c r="BD1097" s="401"/>
      <c r="BE1097" s="400"/>
      <c r="BF1097" s="401"/>
      <c r="BG1097" s="400"/>
      <c r="BH1097" s="401"/>
      <c r="BI1097" s="400"/>
      <c r="BJ1097" s="401"/>
      <c r="BK1097" s="400"/>
      <c r="BL1097" s="401"/>
      <c r="BM1097" s="400"/>
      <c r="BN1097" s="401"/>
      <c r="BO1097" s="400"/>
      <c r="BP1097" s="401"/>
      <c r="BQ1097" s="400"/>
      <c r="BR1097" s="401"/>
      <c r="BS1097" s="400"/>
      <c r="BT1097" s="401"/>
      <c r="BU1097" s="400"/>
      <c r="BV1097" s="401"/>
      <c r="BW1097" s="400"/>
      <c r="BX1097" s="401"/>
      <c r="BY1097" s="400"/>
      <c r="BZ1097" s="401"/>
      <c r="CA1097" s="400"/>
      <c r="CB1097" s="401"/>
      <c r="CC1097" s="400"/>
      <c r="CD1097" s="401"/>
      <c r="CE1097" s="400"/>
      <c r="CF1097" s="401"/>
      <c r="CG1097" s="400"/>
      <c r="CH1097" s="401"/>
      <c r="CI1097" s="400"/>
      <c r="CJ1097" s="401"/>
      <c r="CK1097" s="400"/>
      <c r="CL1097" s="401"/>
      <c r="CM1097" s="400"/>
      <c r="CN1097" s="401"/>
      <c r="CO1097" s="400"/>
      <c r="CP1097" s="401"/>
      <c r="CQ1097" s="400"/>
      <c r="CR1097" s="401"/>
      <c r="CS1097" s="400"/>
      <c r="CT1097" s="401"/>
      <c r="CU1097" s="400"/>
      <c r="CV1097" s="401"/>
      <c r="CW1097" s="400"/>
      <c r="CX1097" s="401"/>
      <c r="CY1097" s="400"/>
      <c r="CZ1097" s="401"/>
      <c r="DA1097" s="400"/>
      <c r="DB1097" s="401"/>
      <c r="DC1097" s="400"/>
      <c r="DD1097" s="401"/>
      <c r="DE1097" s="400"/>
      <c r="DF1097" s="401"/>
      <c r="DG1097" s="400"/>
      <c r="DH1097" s="401"/>
      <c r="DI1097" s="400"/>
      <c r="DJ1097" s="401"/>
      <c r="DK1097" s="400"/>
      <c r="DL1097" s="401"/>
      <c r="DM1097" s="400"/>
      <c r="DN1097" s="401"/>
      <c r="DO1097" s="400"/>
      <c r="DP1097" s="401"/>
      <c r="DQ1097" s="400"/>
      <c r="DR1097" s="401"/>
      <c r="DS1097" s="400"/>
      <c r="DT1097" s="401"/>
      <c r="DU1097" s="400"/>
      <c r="DV1097" s="401"/>
      <c r="DW1097" s="400"/>
      <c r="DX1097" s="401"/>
      <c r="DY1097" s="400"/>
      <c r="DZ1097" s="401"/>
      <c r="EA1097" s="400"/>
      <c r="EB1097" s="401"/>
      <c r="EC1097" s="400"/>
      <c r="ED1097" s="401"/>
      <c r="EE1097" s="400"/>
      <c r="EF1097" s="401"/>
      <c r="EG1097" s="400"/>
      <c r="EH1097" s="401"/>
      <c r="EI1097" s="400"/>
      <c r="EJ1097" s="447"/>
      <c r="EK1097" s="511"/>
      <c r="EL1097" s="514"/>
      <c r="EM1097" s="448"/>
      <c r="EN1097" s="344"/>
      <c r="EO1097" s="345"/>
      <c r="EP1097" s="171">
        <f t="shared" si="1175"/>
        <v>44</v>
      </c>
      <c r="EQ1097" s="171">
        <f t="shared" si="1176"/>
        <v>0</v>
      </c>
      <c r="ER1097" s="171">
        <f t="shared" si="1177"/>
        <v>7</v>
      </c>
      <c r="ES1097" s="171">
        <f t="shared" si="1178"/>
        <v>0</v>
      </c>
      <c r="ET1097" s="171">
        <f t="shared" si="1179"/>
        <v>0</v>
      </c>
      <c r="EU1097" s="171">
        <f t="shared" si="1180"/>
        <v>0</v>
      </c>
      <c r="EV1097" s="172">
        <f t="shared" si="1181"/>
        <v>51</v>
      </c>
      <c r="EW1097" s="173"/>
      <c r="EX1097" s="248">
        <f t="shared" si="1243"/>
        <v>0</v>
      </c>
      <c r="EY1097" s="174">
        <f>(L1097*regular)+(M1097*Cadeirantee)</f>
        <v>77.12</v>
      </c>
      <c r="EZ1097" s="249">
        <f>SUMIF(FG1097:GJ1097,"&gt;0")</f>
        <v>0</v>
      </c>
      <c r="FA1097" s="249">
        <f>SUMIF(FG1097:GJ1097,"&lt;0")+SUMIF(GN1097:HP1097,"&lt;0")</f>
        <v>0</v>
      </c>
      <c r="FB1097" s="174">
        <v>0</v>
      </c>
      <c r="FC1097" s="126">
        <f>N1097*km*'VALORES TABELA'!$B$13</f>
        <v>0</v>
      </c>
      <c r="FD1097" s="250">
        <f t="shared" ref="FD1097:FD1100" si="1244">GL1097</f>
        <v>0</v>
      </c>
      <c r="FE1097" s="105"/>
      <c r="FF1097" s="119"/>
      <c r="FG1097" s="119"/>
      <c r="FH1097" s="119"/>
      <c r="FI1097" s="119"/>
      <c r="FJ1097" s="119"/>
      <c r="FK1097" s="119"/>
      <c r="FL1097" s="119"/>
      <c r="FM1097" s="119"/>
      <c r="FN1097" s="119"/>
      <c r="FO1097" s="119"/>
      <c r="FP1097" s="119"/>
      <c r="FQ1097" s="119"/>
      <c r="FR1097" s="119"/>
      <c r="FS1097" s="119"/>
      <c r="FT1097" s="119"/>
      <c r="FU1097" s="119"/>
      <c r="FV1097" s="119"/>
      <c r="FW1097" s="119"/>
      <c r="FX1097" s="119"/>
      <c r="FY1097" s="119"/>
      <c r="FZ1097" s="119"/>
      <c r="GA1097" s="119"/>
      <c r="GB1097" s="119"/>
      <c r="GC1097" s="119"/>
      <c r="GD1097" s="119"/>
      <c r="GE1097" s="119"/>
      <c r="GF1097" s="119"/>
      <c r="GG1097" s="119"/>
      <c r="GH1097" s="119"/>
      <c r="GI1097" s="119"/>
      <c r="GJ1097" s="119"/>
      <c r="GK1097" s="251"/>
      <c r="GL1097" s="103">
        <f t="shared" si="1182"/>
        <v>0</v>
      </c>
      <c r="GM1097" s="124"/>
      <c r="GN1097" s="104"/>
      <c r="GO1097" s="104"/>
      <c r="GP1097" s="104"/>
      <c r="GQ1097" s="104"/>
      <c r="GR1097" s="104"/>
      <c r="GS1097" s="104"/>
      <c r="GT1097" s="104"/>
      <c r="GU1097" s="104"/>
      <c r="GV1097" s="104"/>
      <c r="GW1097" s="104"/>
      <c r="GX1097" s="104"/>
      <c r="GY1097" s="104"/>
      <c r="GZ1097" s="104"/>
      <c r="HA1097" s="104"/>
      <c r="HB1097" s="104"/>
      <c r="HC1097" s="104"/>
      <c r="HD1097" s="104"/>
      <c r="HE1097" s="104"/>
      <c r="HF1097" s="104"/>
      <c r="HG1097" s="104"/>
      <c r="HH1097" s="104"/>
      <c r="HI1097" s="104"/>
      <c r="HJ1097" s="104"/>
      <c r="HK1097" s="104"/>
      <c r="HL1097" s="104"/>
      <c r="HM1097" s="104"/>
      <c r="HN1097" s="104"/>
      <c r="HO1097" s="104"/>
      <c r="HP1097" s="104"/>
      <c r="HQ1097" s="64"/>
      <c r="HR1097" s="64"/>
      <c r="HS1097" s="64"/>
      <c r="HT1097" s="64"/>
      <c r="HU1097" s="64"/>
      <c r="HV1097" s="64"/>
      <c r="HW1097" s="105"/>
      <c r="HX1097" s="64"/>
      <c r="HY1097" s="280">
        <f t="shared" ref="HY1097:HY1100" si="1245">IF(ISTEXT(EM1097), VALUE(EM1097), EM1097)</f>
        <v>0</v>
      </c>
      <c r="HZ1097" s="280">
        <f t="shared" ref="HZ1097:HZ1100" si="1246">IF(ISTEXT(EN1097), VALUE(EN1097), EN1097)</f>
        <v>0</v>
      </c>
      <c r="IA1097" s="280">
        <f t="shared" ref="IA1097:IA1100" si="1247">IF(ISTEXT(EO1097), VALUE(EO1097), EO1097)</f>
        <v>0</v>
      </c>
      <c r="IB1097" s="64"/>
      <c r="IC1097" s="64"/>
    </row>
    <row r="1098" spans="1:237" s="106" customFormat="1" ht="22.5" customHeight="1" x14ac:dyDescent="0.25">
      <c r="A1098" s="368" t="s">
        <v>4158</v>
      </c>
      <c r="B1098" s="369" t="s">
        <v>4159</v>
      </c>
      <c r="C1098" s="375" t="s">
        <v>3229</v>
      </c>
      <c r="D1098" s="371" t="s">
        <v>4109</v>
      </c>
      <c r="E1098" s="371" t="s">
        <v>4160</v>
      </c>
      <c r="F1098" s="376" t="s">
        <v>3222</v>
      </c>
      <c r="G1098" s="376" t="s">
        <v>3223</v>
      </c>
      <c r="H1098" s="373" t="s">
        <v>265</v>
      </c>
      <c r="I1098" s="374" t="s">
        <v>4161</v>
      </c>
      <c r="J1098" s="421" t="s">
        <v>3227</v>
      </c>
      <c r="K1098" s="422" t="s">
        <v>3231</v>
      </c>
      <c r="L1098" s="329">
        <f>CONTINUA!BV1098</f>
        <v>0</v>
      </c>
      <c r="M1098" s="329">
        <f>CONTINUA!BW1098</f>
        <v>0</v>
      </c>
      <c r="N1098" s="657"/>
      <c r="O1098" s="658" t="s">
        <v>4258</v>
      </c>
      <c r="P1098" s="659" t="s">
        <v>4259</v>
      </c>
      <c r="Q1098" s="400"/>
      <c r="R1098" s="401"/>
      <c r="S1098" s="400"/>
      <c r="T1098" s="401"/>
      <c r="U1098" s="400"/>
      <c r="V1098" s="401"/>
      <c r="W1098" s="400"/>
      <c r="X1098" s="401"/>
      <c r="Y1098" s="400"/>
      <c r="Z1098" s="401"/>
      <c r="AA1098" s="400"/>
      <c r="AB1098" s="401"/>
      <c r="AC1098" s="400"/>
      <c r="AD1098" s="401"/>
      <c r="AE1098" s="400"/>
      <c r="AF1098" s="401"/>
      <c r="AG1098" s="400"/>
      <c r="AH1098" s="401"/>
      <c r="AI1098" s="400"/>
      <c r="AJ1098" s="401"/>
      <c r="AK1098" s="400"/>
      <c r="AL1098" s="401"/>
      <c r="AM1098" s="400"/>
      <c r="AN1098" s="401"/>
      <c r="AO1098" s="400"/>
      <c r="AP1098" s="401"/>
      <c r="AQ1098" s="400"/>
      <c r="AR1098" s="401"/>
      <c r="AS1098" s="400"/>
      <c r="AT1098" s="401"/>
      <c r="AU1098" s="400"/>
      <c r="AV1098" s="401"/>
      <c r="AW1098" s="400"/>
      <c r="AX1098" s="401"/>
      <c r="AY1098" s="400"/>
      <c r="AZ1098" s="401"/>
      <c r="BA1098" s="400"/>
      <c r="BB1098" s="401"/>
      <c r="BC1098" s="400"/>
      <c r="BD1098" s="401"/>
      <c r="BE1098" s="400"/>
      <c r="BF1098" s="401"/>
      <c r="BG1098" s="400"/>
      <c r="BH1098" s="401"/>
      <c r="BI1098" s="400"/>
      <c r="BJ1098" s="401"/>
      <c r="BK1098" s="400"/>
      <c r="BL1098" s="401"/>
      <c r="BM1098" s="400"/>
      <c r="BN1098" s="401"/>
      <c r="BO1098" s="400"/>
      <c r="BP1098" s="401"/>
      <c r="BQ1098" s="400"/>
      <c r="BR1098" s="401"/>
      <c r="BS1098" s="400"/>
      <c r="BT1098" s="401"/>
      <c r="BU1098" s="400"/>
      <c r="BV1098" s="401"/>
      <c r="BW1098" s="400"/>
      <c r="BX1098" s="401"/>
      <c r="BY1098" s="400"/>
      <c r="BZ1098" s="401"/>
      <c r="CA1098" s="400"/>
      <c r="CB1098" s="401"/>
      <c r="CC1098" s="400"/>
      <c r="CD1098" s="401"/>
      <c r="CE1098" s="400"/>
      <c r="CF1098" s="401"/>
      <c r="CG1098" s="400"/>
      <c r="CH1098" s="401"/>
      <c r="CI1098" s="400"/>
      <c r="CJ1098" s="401"/>
      <c r="CK1098" s="400"/>
      <c r="CL1098" s="401"/>
      <c r="CM1098" s="400"/>
      <c r="CN1098" s="401"/>
      <c r="CO1098" s="400"/>
      <c r="CP1098" s="401"/>
      <c r="CQ1098" s="400"/>
      <c r="CR1098" s="401"/>
      <c r="CS1098" s="400"/>
      <c r="CT1098" s="401"/>
      <c r="CU1098" s="400"/>
      <c r="CV1098" s="401"/>
      <c r="CW1098" s="400"/>
      <c r="CX1098" s="401"/>
      <c r="CY1098" s="400"/>
      <c r="CZ1098" s="401"/>
      <c r="DA1098" s="400"/>
      <c r="DB1098" s="401"/>
      <c r="DC1098" s="400"/>
      <c r="DD1098" s="401"/>
      <c r="DE1098" s="400"/>
      <c r="DF1098" s="401"/>
      <c r="DG1098" s="400"/>
      <c r="DH1098" s="401"/>
      <c r="DI1098" s="400"/>
      <c r="DJ1098" s="401"/>
      <c r="DK1098" s="400"/>
      <c r="DL1098" s="401"/>
      <c r="DM1098" s="400"/>
      <c r="DN1098" s="401"/>
      <c r="DO1098" s="400"/>
      <c r="DP1098" s="401"/>
      <c r="DQ1098" s="400"/>
      <c r="DR1098" s="401"/>
      <c r="DS1098" s="400"/>
      <c r="DT1098" s="401"/>
      <c r="DU1098" s="400"/>
      <c r="DV1098" s="401"/>
      <c r="DW1098" s="400"/>
      <c r="DX1098" s="401"/>
      <c r="DY1098" s="400"/>
      <c r="DZ1098" s="401"/>
      <c r="EA1098" s="400"/>
      <c r="EB1098" s="401"/>
      <c r="EC1098" s="400"/>
      <c r="ED1098" s="401"/>
      <c r="EE1098" s="400"/>
      <c r="EF1098" s="401"/>
      <c r="EG1098" s="400"/>
      <c r="EH1098" s="401"/>
      <c r="EI1098" s="400"/>
      <c r="EJ1098" s="447"/>
      <c r="EK1098" s="511"/>
      <c r="EL1098" s="514"/>
      <c r="EM1098" s="448"/>
      <c r="EN1098" s="344"/>
      <c r="EO1098" s="345"/>
      <c r="EP1098" s="171">
        <f t="shared" si="1175"/>
        <v>0</v>
      </c>
      <c r="EQ1098" s="171">
        <f t="shared" si="1176"/>
        <v>0</v>
      </c>
      <c r="ER1098" s="171">
        <f t="shared" si="1177"/>
        <v>0</v>
      </c>
      <c r="ES1098" s="171">
        <f t="shared" si="1178"/>
        <v>0</v>
      </c>
      <c r="ET1098" s="171">
        <f t="shared" si="1179"/>
        <v>0</v>
      </c>
      <c r="EU1098" s="171">
        <f t="shared" si="1180"/>
        <v>0</v>
      </c>
      <c r="EV1098" s="172">
        <f t="shared" si="1181"/>
        <v>0</v>
      </c>
      <c r="EW1098" s="125"/>
      <c r="EX1098" s="248">
        <f t="shared" si="1243"/>
        <v>0</v>
      </c>
      <c r="EY1098" s="174">
        <f>(L1098*regular)+(M1098*Cadeirantee)</f>
        <v>0</v>
      </c>
      <c r="EZ1098" s="249">
        <f>SUMIF(FG1098:GJ1098,"&gt;0")</f>
        <v>0</v>
      </c>
      <c r="FA1098" s="249">
        <f>SUMIF(FG1098:GJ1098,"&lt;0")+SUMIF(GN1098:HP1098,"&lt;0")</f>
        <v>0</v>
      </c>
      <c r="FB1098" s="174">
        <v>0</v>
      </c>
      <c r="FC1098" s="126">
        <f>N1098*km*'VALORES TABELA'!$B$13</f>
        <v>0</v>
      </c>
      <c r="FD1098" s="250">
        <f t="shared" si="1244"/>
        <v>0</v>
      </c>
      <c r="FE1098" s="105"/>
      <c r="FF1098" s="108"/>
      <c r="FG1098" s="108"/>
      <c r="FH1098" s="108"/>
      <c r="FI1098" s="108"/>
      <c r="FJ1098" s="108"/>
      <c r="FK1098" s="108"/>
      <c r="FL1098" s="108"/>
      <c r="FM1098" s="108"/>
      <c r="FN1098" s="108"/>
      <c r="FO1098" s="108"/>
      <c r="FP1098" s="108"/>
      <c r="FQ1098" s="108"/>
      <c r="FR1098" s="108"/>
      <c r="FS1098" s="108"/>
      <c r="FT1098" s="108"/>
      <c r="FU1098" s="108"/>
      <c r="FV1098" s="108"/>
      <c r="FW1098" s="108"/>
      <c r="FX1098" s="108"/>
      <c r="FY1098" s="108"/>
      <c r="FZ1098" s="108"/>
      <c r="GA1098" s="108"/>
      <c r="GB1098" s="108"/>
      <c r="GC1098" s="108"/>
      <c r="GD1098" s="108"/>
      <c r="GE1098" s="108"/>
      <c r="GF1098" s="108"/>
      <c r="GG1098" s="108"/>
      <c r="GH1098" s="108"/>
      <c r="GI1098" s="108"/>
      <c r="GJ1098" s="108"/>
      <c r="GK1098" s="251"/>
      <c r="GL1098" s="103">
        <f t="shared" si="1182"/>
        <v>0</v>
      </c>
      <c r="GM1098" s="124"/>
      <c r="GN1098" s="104"/>
      <c r="GO1098" s="104"/>
      <c r="GP1098" s="104"/>
      <c r="GQ1098" s="104"/>
      <c r="GR1098" s="104"/>
      <c r="GS1098" s="104"/>
      <c r="GT1098" s="104"/>
      <c r="GU1098" s="104"/>
      <c r="GV1098" s="104"/>
      <c r="GW1098" s="104"/>
      <c r="GX1098" s="104"/>
      <c r="GY1098" s="104"/>
      <c r="GZ1098" s="104"/>
      <c r="HA1098" s="104"/>
      <c r="HB1098" s="104"/>
      <c r="HC1098" s="104"/>
      <c r="HD1098" s="104"/>
      <c r="HE1098" s="104"/>
      <c r="HF1098" s="104"/>
      <c r="HG1098" s="104"/>
      <c r="HH1098" s="104"/>
      <c r="HI1098" s="104"/>
      <c r="HJ1098" s="104"/>
      <c r="HK1098" s="104"/>
      <c r="HL1098" s="104"/>
      <c r="HM1098" s="104"/>
      <c r="HN1098" s="104"/>
      <c r="HO1098" s="104"/>
      <c r="HP1098" s="104"/>
      <c r="HQ1098" s="64"/>
      <c r="HR1098" s="64"/>
      <c r="HS1098" s="64"/>
      <c r="HT1098" s="64"/>
      <c r="HU1098" s="64"/>
      <c r="HV1098" s="64"/>
      <c r="HW1098" s="105"/>
      <c r="HX1098" s="64"/>
      <c r="HY1098" s="280">
        <f t="shared" si="1245"/>
        <v>0</v>
      </c>
      <c r="HZ1098" s="280">
        <f t="shared" si="1246"/>
        <v>0</v>
      </c>
      <c r="IA1098" s="280">
        <f t="shared" si="1247"/>
        <v>0</v>
      </c>
      <c r="IB1098" s="64"/>
      <c r="IC1098" s="64"/>
    </row>
    <row r="1099" spans="1:237" s="106" customFormat="1" ht="22.5" customHeight="1" x14ac:dyDescent="0.25">
      <c r="A1099" s="368" t="s">
        <v>4158</v>
      </c>
      <c r="B1099" s="369" t="s">
        <v>4159</v>
      </c>
      <c r="C1099" s="375" t="s">
        <v>3229</v>
      </c>
      <c r="D1099" s="371" t="s">
        <v>4109</v>
      </c>
      <c r="E1099" s="371" t="s">
        <v>4160</v>
      </c>
      <c r="F1099" s="376" t="s">
        <v>3222</v>
      </c>
      <c r="G1099" s="376" t="s">
        <v>3223</v>
      </c>
      <c r="H1099" s="373" t="s">
        <v>265</v>
      </c>
      <c r="I1099" s="374" t="s">
        <v>4161</v>
      </c>
      <c r="J1099" s="421" t="s">
        <v>3227</v>
      </c>
      <c r="K1099" s="423" t="s">
        <v>3232</v>
      </c>
      <c r="L1099" s="329">
        <f>CONTINUA!BV1099</f>
        <v>0</v>
      </c>
      <c r="M1099" s="329">
        <f>CONTINUA!BW1099</f>
        <v>0</v>
      </c>
      <c r="N1099" s="657"/>
      <c r="O1099" s="658" t="s">
        <v>4258</v>
      </c>
      <c r="P1099" s="659" t="s">
        <v>4259</v>
      </c>
      <c r="Q1099" s="400"/>
      <c r="R1099" s="401"/>
      <c r="S1099" s="400"/>
      <c r="T1099" s="401"/>
      <c r="U1099" s="400"/>
      <c r="V1099" s="401"/>
      <c r="W1099" s="400"/>
      <c r="X1099" s="401"/>
      <c r="Y1099" s="400"/>
      <c r="Z1099" s="401"/>
      <c r="AA1099" s="400"/>
      <c r="AB1099" s="401"/>
      <c r="AC1099" s="400"/>
      <c r="AD1099" s="401"/>
      <c r="AE1099" s="400"/>
      <c r="AF1099" s="401"/>
      <c r="AG1099" s="400"/>
      <c r="AH1099" s="401"/>
      <c r="AI1099" s="400"/>
      <c r="AJ1099" s="401"/>
      <c r="AK1099" s="400"/>
      <c r="AL1099" s="401"/>
      <c r="AM1099" s="400"/>
      <c r="AN1099" s="401"/>
      <c r="AO1099" s="400"/>
      <c r="AP1099" s="401"/>
      <c r="AQ1099" s="400"/>
      <c r="AR1099" s="401"/>
      <c r="AS1099" s="400"/>
      <c r="AT1099" s="401"/>
      <c r="AU1099" s="400"/>
      <c r="AV1099" s="401"/>
      <c r="AW1099" s="400"/>
      <c r="AX1099" s="401"/>
      <c r="AY1099" s="400"/>
      <c r="AZ1099" s="401"/>
      <c r="BA1099" s="400"/>
      <c r="BB1099" s="401"/>
      <c r="BC1099" s="400"/>
      <c r="BD1099" s="401"/>
      <c r="BE1099" s="400"/>
      <c r="BF1099" s="401"/>
      <c r="BG1099" s="400"/>
      <c r="BH1099" s="401"/>
      <c r="BI1099" s="400"/>
      <c r="BJ1099" s="401"/>
      <c r="BK1099" s="400"/>
      <c r="BL1099" s="401"/>
      <c r="BM1099" s="400"/>
      <c r="BN1099" s="401"/>
      <c r="BO1099" s="400"/>
      <c r="BP1099" s="401"/>
      <c r="BQ1099" s="400"/>
      <c r="BR1099" s="401"/>
      <c r="BS1099" s="400"/>
      <c r="BT1099" s="401"/>
      <c r="BU1099" s="400"/>
      <c r="BV1099" s="401"/>
      <c r="BW1099" s="400"/>
      <c r="BX1099" s="401"/>
      <c r="BY1099" s="400"/>
      <c r="BZ1099" s="401"/>
      <c r="CA1099" s="400"/>
      <c r="CB1099" s="401"/>
      <c r="CC1099" s="400"/>
      <c r="CD1099" s="401"/>
      <c r="CE1099" s="400"/>
      <c r="CF1099" s="401"/>
      <c r="CG1099" s="400"/>
      <c r="CH1099" s="401"/>
      <c r="CI1099" s="400"/>
      <c r="CJ1099" s="401"/>
      <c r="CK1099" s="400"/>
      <c r="CL1099" s="401"/>
      <c r="CM1099" s="400"/>
      <c r="CN1099" s="401"/>
      <c r="CO1099" s="400"/>
      <c r="CP1099" s="401"/>
      <c r="CQ1099" s="400"/>
      <c r="CR1099" s="401"/>
      <c r="CS1099" s="400"/>
      <c r="CT1099" s="401"/>
      <c r="CU1099" s="400"/>
      <c r="CV1099" s="401"/>
      <c r="CW1099" s="400"/>
      <c r="CX1099" s="401"/>
      <c r="CY1099" s="400"/>
      <c r="CZ1099" s="401"/>
      <c r="DA1099" s="400"/>
      <c r="DB1099" s="401"/>
      <c r="DC1099" s="400"/>
      <c r="DD1099" s="401"/>
      <c r="DE1099" s="400"/>
      <c r="DF1099" s="401"/>
      <c r="DG1099" s="400"/>
      <c r="DH1099" s="401"/>
      <c r="DI1099" s="400"/>
      <c r="DJ1099" s="401"/>
      <c r="DK1099" s="400"/>
      <c r="DL1099" s="401"/>
      <c r="DM1099" s="400"/>
      <c r="DN1099" s="401"/>
      <c r="DO1099" s="400"/>
      <c r="DP1099" s="401"/>
      <c r="DQ1099" s="400"/>
      <c r="DR1099" s="401"/>
      <c r="DS1099" s="400"/>
      <c r="DT1099" s="401"/>
      <c r="DU1099" s="400"/>
      <c r="DV1099" s="401"/>
      <c r="DW1099" s="400"/>
      <c r="DX1099" s="401"/>
      <c r="DY1099" s="400"/>
      <c r="DZ1099" s="401"/>
      <c r="EA1099" s="400"/>
      <c r="EB1099" s="401"/>
      <c r="EC1099" s="400"/>
      <c r="ED1099" s="401"/>
      <c r="EE1099" s="400"/>
      <c r="EF1099" s="401"/>
      <c r="EG1099" s="400"/>
      <c r="EH1099" s="401"/>
      <c r="EI1099" s="400"/>
      <c r="EJ1099" s="447"/>
      <c r="EK1099" s="511"/>
      <c r="EL1099" s="514"/>
      <c r="EM1099" s="448"/>
      <c r="EN1099" s="344"/>
      <c r="EO1099" s="345"/>
      <c r="EP1099" s="171">
        <f t="shared" ref="EP1099:EP1135" si="1248">Q1099</f>
        <v>0</v>
      </c>
      <c r="EQ1099" s="171">
        <f t="shared" ref="EQ1099:EQ1135" si="1249">U1099+Y1099+AC1099+AG1099+AK1099+AO1099+AS1099+AW1099+BA1099+BE1099+BI1099+BM1099+BQ1099+BU1099+BY1099+CC1099+CG1099+CK1099+CO1099+CS1099+CW1099+DA1099+DE1099+DI1099+DM1099+DQ1099+DU1099+DY1099+EC1099+EG1099</f>
        <v>0</v>
      </c>
      <c r="ER1099" s="171">
        <f t="shared" ref="ER1099:ER1135" si="1250">S1099+W1099+AA1099+AE1099+AI1099+AM1099+AQ1099+AU1099+AY1099+BC1099+BG1099+BK1099+BO1099+BS1099+BW1099+CA1099+CE1099+CI1099+CM1099+CQ1099+CU1099+CY1099+DC1099+DG1099+DK1099+DO1099+DS1099+DW1099+EA1099+EE1099+EI1099</f>
        <v>0</v>
      </c>
      <c r="ES1099" s="171">
        <f t="shared" ref="ES1099:ES1135" si="1251">R1099</f>
        <v>0</v>
      </c>
      <c r="ET1099" s="171">
        <f t="shared" ref="ET1099:ET1135" si="1252">V1099+Z1099+AD1099+AH1099+AL1099+AP1099+AT1099+AX1099+BB1099+BF1099+BJ1099+BN1099+BR1099+BV1099+BZ1099+CD1099+CH1099+CL1099+CP1099+CT1099+CX1099+DB1099+DF1099+DJ1099+DN1099+DR1099+DV1099+DZ1099+ED1099+EH1099</f>
        <v>0</v>
      </c>
      <c r="EU1099" s="171">
        <f t="shared" ref="EU1099:EU1135" si="1253">T1099+X1099+AB1099+AF1099+AJ1099+AN1099+AR1099+AV1099+AZ1099+BD1099+BH1099+BL1099+BP1099+BT1099+BX1099+CB1099+CF1099+CJ1099+CN1099+CR1099+CV1099+CZ1099+DD1099+DH1099+DL1099+DP1099+DT1099+DX1099+EB1099+EF1099+EJ1099</f>
        <v>0</v>
      </c>
      <c r="EV1099" s="172">
        <f t="shared" ref="EV1099:EV1135" si="1254">EP1099+EQ1099+ES1099+ET1099+ER1099+EU1099</f>
        <v>0</v>
      </c>
      <c r="EW1099" s="127"/>
      <c r="EX1099" s="248">
        <f t="shared" si="1243"/>
        <v>0</v>
      </c>
      <c r="EY1099" s="174">
        <f>(L1099*regular)+(M1099*Cadeirantee)</f>
        <v>0</v>
      </c>
      <c r="EZ1099" s="249">
        <f>SUMIF(FG1099:GJ1099,"&gt;0")</f>
        <v>0</v>
      </c>
      <c r="FA1099" s="249">
        <f>SUMIF(FG1099:GJ1099,"&lt;0")+SUMIF(GN1099:HP1099,"&lt;0")</f>
        <v>0</v>
      </c>
      <c r="FB1099" s="174">
        <v>0</v>
      </c>
      <c r="FC1099" s="126">
        <f>N1099*km*'VALORES TABELA'!$B$13</f>
        <v>0</v>
      </c>
      <c r="FD1099" s="250">
        <f t="shared" si="1244"/>
        <v>0</v>
      </c>
      <c r="FE1099" s="105"/>
      <c r="FF1099" s="118"/>
      <c r="FG1099" s="118"/>
      <c r="FH1099" s="118"/>
      <c r="FI1099" s="118"/>
      <c r="FJ1099" s="118"/>
      <c r="FK1099" s="118"/>
      <c r="FL1099" s="118"/>
      <c r="FM1099" s="118"/>
      <c r="FN1099" s="118"/>
      <c r="FO1099" s="118"/>
      <c r="FP1099" s="118"/>
      <c r="FQ1099" s="118"/>
      <c r="FR1099" s="118"/>
      <c r="FS1099" s="118"/>
      <c r="FT1099" s="118"/>
      <c r="FU1099" s="118"/>
      <c r="FV1099" s="118"/>
      <c r="FW1099" s="118"/>
      <c r="FX1099" s="118"/>
      <c r="FY1099" s="118"/>
      <c r="FZ1099" s="118"/>
      <c r="GA1099" s="118"/>
      <c r="GB1099" s="118"/>
      <c r="GC1099" s="118"/>
      <c r="GD1099" s="118"/>
      <c r="GE1099" s="118"/>
      <c r="GF1099" s="118"/>
      <c r="GG1099" s="118"/>
      <c r="GH1099" s="118"/>
      <c r="GI1099" s="118"/>
      <c r="GJ1099" s="118"/>
      <c r="GK1099" s="252"/>
      <c r="GL1099" s="103">
        <f t="shared" ref="GL1099:GL1135" si="1255">IF(J1099="ADAPTADO",T1099*Cadeirante/30*GM1099+S1099*Percapita/30*GM1099,IF(J1099="NORMAL",(S1099+T1099)*Percapita/30*GM1099,IF(J1099="CRECHE",0)))*-1</f>
        <v>0</v>
      </c>
      <c r="GM1099" s="124"/>
      <c r="GN1099" s="104"/>
      <c r="GO1099" s="104"/>
      <c r="GP1099" s="104"/>
      <c r="GQ1099" s="104"/>
      <c r="GR1099" s="104"/>
      <c r="GS1099" s="104"/>
      <c r="GT1099" s="104"/>
      <c r="GU1099" s="104"/>
      <c r="GV1099" s="104"/>
      <c r="GW1099" s="104"/>
      <c r="GX1099" s="104"/>
      <c r="GY1099" s="104"/>
      <c r="GZ1099" s="104"/>
      <c r="HA1099" s="104"/>
      <c r="HB1099" s="104"/>
      <c r="HC1099" s="104"/>
      <c r="HD1099" s="104"/>
      <c r="HE1099" s="104"/>
      <c r="HF1099" s="104"/>
      <c r="HG1099" s="104"/>
      <c r="HH1099" s="104"/>
      <c r="HI1099" s="104"/>
      <c r="HJ1099" s="104"/>
      <c r="HK1099" s="104"/>
      <c r="HL1099" s="104"/>
      <c r="HM1099" s="104"/>
      <c r="HN1099" s="104"/>
      <c r="HO1099" s="104"/>
      <c r="HP1099" s="104"/>
      <c r="HQ1099" s="64"/>
      <c r="HR1099" s="65"/>
      <c r="HS1099" s="65"/>
      <c r="HT1099" s="65"/>
      <c r="HU1099" s="65"/>
      <c r="HV1099" s="65"/>
      <c r="HW1099" s="105"/>
      <c r="HX1099" s="65"/>
      <c r="HY1099" s="280">
        <f t="shared" si="1245"/>
        <v>0</v>
      </c>
      <c r="HZ1099" s="280">
        <f t="shared" si="1246"/>
        <v>0</v>
      </c>
      <c r="IA1099" s="280">
        <f t="shared" si="1247"/>
        <v>0</v>
      </c>
      <c r="IB1099" s="65"/>
      <c r="IC1099" s="65"/>
    </row>
    <row r="1100" spans="1:237" s="106" customFormat="1" ht="22.5" customHeight="1" thickBot="1" x14ac:dyDescent="0.3">
      <c r="A1100" s="377" t="s">
        <v>4158</v>
      </c>
      <c r="B1100" s="378" t="s">
        <v>4159</v>
      </c>
      <c r="C1100" s="379" t="s">
        <v>3229</v>
      </c>
      <c r="D1100" s="380" t="s">
        <v>4109</v>
      </c>
      <c r="E1100" s="380" t="s">
        <v>4160</v>
      </c>
      <c r="F1100" s="381" t="s">
        <v>3222</v>
      </c>
      <c r="G1100" s="381" t="s">
        <v>3223</v>
      </c>
      <c r="H1100" s="382" t="s">
        <v>265</v>
      </c>
      <c r="I1100" s="383" t="s">
        <v>4161</v>
      </c>
      <c r="J1100" s="421" t="s">
        <v>3227</v>
      </c>
      <c r="K1100" s="424" t="s">
        <v>60</v>
      </c>
      <c r="L1100" s="329">
        <f>CONTINUA!BV1100</f>
        <v>0</v>
      </c>
      <c r="M1100" s="329">
        <f>CONTINUA!BW1100</f>
        <v>0</v>
      </c>
      <c r="N1100" s="657"/>
      <c r="O1100" s="658" t="s">
        <v>4258</v>
      </c>
      <c r="P1100" s="659" t="s">
        <v>4259</v>
      </c>
      <c r="Q1100" s="400"/>
      <c r="R1100" s="401"/>
      <c r="S1100" s="400"/>
      <c r="T1100" s="401"/>
      <c r="U1100" s="400"/>
      <c r="V1100" s="401"/>
      <c r="W1100" s="400"/>
      <c r="X1100" s="401"/>
      <c r="Y1100" s="400"/>
      <c r="Z1100" s="401"/>
      <c r="AA1100" s="400"/>
      <c r="AB1100" s="401"/>
      <c r="AC1100" s="400"/>
      <c r="AD1100" s="401"/>
      <c r="AE1100" s="400"/>
      <c r="AF1100" s="401"/>
      <c r="AG1100" s="400"/>
      <c r="AH1100" s="401"/>
      <c r="AI1100" s="400"/>
      <c r="AJ1100" s="401"/>
      <c r="AK1100" s="400"/>
      <c r="AL1100" s="401"/>
      <c r="AM1100" s="400"/>
      <c r="AN1100" s="401"/>
      <c r="AO1100" s="400"/>
      <c r="AP1100" s="401"/>
      <c r="AQ1100" s="400"/>
      <c r="AR1100" s="401"/>
      <c r="AS1100" s="400"/>
      <c r="AT1100" s="401"/>
      <c r="AU1100" s="400"/>
      <c r="AV1100" s="401"/>
      <c r="AW1100" s="400"/>
      <c r="AX1100" s="401"/>
      <c r="AY1100" s="400"/>
      <c r="AZ1100" s="401"/>
      <c r="BA1100" s="400"/>
      <c r="BB1100" s="401"/>
      <c r="BC1100" s="400"/>
      <c r="BD1100" s="401"/>
      <c r="BE1100" s="400"/>
      <c r="BF1100" s="401"/>
      <c r="BG1100" s="400"/>
      <c r="BH1100" s="401"/>
      <c r="BI1100" s="400"/>
      <c r="BJ1100" s="401"/>
      <c r="BK1100" s="400"/>
      <c r="BL1100" s="401"/>
      <c r="BM1100" s="400"/>
      <c r="BN1100" s="401"/>
      <c r="BO1100" s="400"/>
      <c r="BP1100" s="401"/>
      <c r="BQ1100" s="400"/>
      <c r="BR1100" s="401"/>
      <c r="BS1100" s="400"/>
      <c r="BT1100" s="401"/>
      <c r="BU1100" s="400"/>
      <c r="BV1100" s="401"/>
      <c r="BW1100" s="400"/>
      <c r="BX1100" s="401"/>
      <c r="BY1100" s="400"/>
      <c r="BZ1100" s="401"/>
      <c r="CA1100" s="400"/>
      <c r="CB1100" s="401"/>
      <c r="CC1100" s="400"/>
      <c r="CD1100" s="401"/>
      <c r="CE1100" s="400"/>
      <c r="CF1100" s="401"/>
      <c r="CG1100" s="400"/>
      <c r="CH1100" s="401"/>
      <c r="CI1100" s="400"/>
      <c r="CJ1100" s="401"/>
      <c r="CK1100" s="400"/>
      <c r="CL1100" s="401"/>
      <c r="CM1100" s="400"/>
      <c r="CN1100" s="401"/>
      <c r="CO1100" s="400"/>
      <c r="CP1100" s="401"/>
      <c r="CQ1100" s="400"/>
      <c r="CR1100" s="401"/>
      <c r="CS1100" s="400"/>
      <c r="CT1100" s="401"/>
      <c r="CU1100" s="400"/>
      <c r="CV1100" s="401"/>
      <c r="CW1100" s="400"/>
      <c r="CX1100" s="401"/>
      <c r="CY1100" s="400"/>
      <c r="CZ1100" s="401"/>
      <c r="DA1100" s="400"/>
      <c r="DB1100" s="401"/>
      <c r="DC1100" s="400"/>
      <c r="DD1100" s="401"/>
      <c r="DE1100" s="400"/>
      <c r="DF1100" s="401"/>
      <c r="DG1100" s="400"/>
      <c r="DH1100" s="401"/>
      <c r="DI1100" s="400"/>
      <c r="DJ1100" s="401"/>
      <c r="DK1100" s="400"/>
      <c r="DL1100" s="401"/>
      <c r="DM1100" s="400"/>
      <c r="DN1100" s="401"/>
      <c r="DO1100" s="400"/>
      <c r="DP1100" s="401"/>
      <c r="DQ1100" s="400"/>
      <c r="DR1100" s="401"/>
      <c r="DS1100" s="400"/>
      <c r="DT1100" s="401"/>
      <c r="DU1100" s="400"/>
      <c r="DV1100" s="401"/>
      <c r="DW1100" s="400"/>
      <c r="DX1100" s="401"/>
      <c r="DY1100" s="400"/>
      <c r="DZ1100" s="401"/>
      <c r="EA1100" s="400"/>
      <c r="EB1100" s="401"/>
      <c r="EC1100" s="400"/>
      <c r="ED1100" s="401"/>
      <c r="EE1100" s="400"/>
      <c r="EF1100" s="401"/>
      <c r="EG1100" s="400"/>
      <c r="EH1100" s="401"/>
      <c r="EI1100" s="400"/>
      <c r="EJ1100" s="447"/>
      <c r="EK1100" s="512"/>
      <c r="EL1100" s="515"/>
      <c r="EM1100" s="450"/>
      <c r="EN1100" s="348"/>
      <c r="EO1100" s="348"/>
      <c r="EP1100" s="179">
        <f t="shared" si="1248"/>
        <v>0</v>
      </c>
      <c r="EQ1100" s="179">
        <f t="shared" si="1249"/>
        <v>0</v>
      </c>
      <c r="ER1100" s="179">
        <f t="shared" si="1250"/>
        <v>0</v>
      </c>
      <c r="ES1100" s="179">
        <f t="shared" si="1251"/>
        <v>0</v>
      </c>
      <c r="ET1100" s="179">
        <f t="shared" si="1252"/>
        <v>0</v>
      </c>
      <c r="EU1100" s="179">
        <f t="shared" si="1253"/>
        <v>0</v>
      </c>
      <c r="EV1100" s="172">
        <f t="shared" si="1254"/>
        <v>0</v>
      </c>
      <c r="EW1100" s="253"/>
      <c r="EX1100" s="254">
        <v>0</v>
      </c>
      <c r="EY1100" s="180">
        <v>0</v>
      </c>
      <c r="EZ1100" s="255">
        <v>0</v>
      </c>
      <c r="FA1100" s="255">
        <v>0</v>
      </c>
      <c r="FB1100" s="180">
        <f>SUM(FF1100:GI1100)/2</f>
        <v>0</v>
      </c>
      <c r="FC1100" s="256">
        <f>N1100*km*'VALORES TABELA'!$B$13</f>
        <v>0</v>
      </c>
      <c r="FD1100" s="250">
        <f t="shared" si="1244"/>
        <v>0</v>
      </c>
      <c r="FE1100" s="257"/>
      <c r="FF1100" s="181">
        <f>((Q1100+S1100)*Percapita)+((R1100+T1100)*Cadeirante)</f>
        <v>0</v>
      </c>
      <c r="FG1100" s="181">
        <f>((U1100+W1100)*Percapita/30*FG$4)+((V1100+X1100)*Cadeirante/30*FG$4)</f>
        <v>0</v>
      </c>
      <c r="FH1100" s="181">
        <f>((Y1100+AA1100)*Percapita/30*FH$4)+((Z1100+AB1100)*Cadeirante/30*FH$4)</f>
        <v>0</v>
      </c>
      <c r="FI1100" s="181">
        <f>((AC1100+AE1100)*Percapita/30*FI$4)+((AD1100+AF1100)*Cadeirante/30*FI$4)</f>
        <v>0</v>
      </c>
      <c r="FJ1100" s="181">
        <f>((AG1100+AI1100)*Percapita/30*FJ$4)+((AH1100+AJ1100)*Cadeirante/30*FJ$4)</f>
        <v>0</v>
      </c>
      <c r="FK1100" s="181">
        <f>((AK1100+AM1100)*Percapita/30*FK$4)+((AL1100+AN1100)*Cadeirante/30*FK$4)</f>
        <v>0</v>
      </c>
      <c r="FL1100" s="181">
        <f>((AO1100+AQ1100)*Percapita/30*FL$4)+((AP1100+AR1100)*Cadeirante/30*FL$4)</f>
        <v>0</v>
      </c>
      <c r="FM1100" s="181">
        <f>((AS1100+AU1100)*Percapita/30*FM$4)+((AT1100+AV1100)*Cadeirante/30*FM$4)</f>
        <v>0</v>
      </c>
      <c r="FN1100" s="181">
        <f>((AW1100+AY1100)*Percapita/30*FN$4)+((AX1100+AZ1100)*Cadeirante/30*FN$4)</f>
        <v>0</v>
      </c>
      <c r="FO1100" s="181">
        <f>((BA1100+BC1100)*Percapita/30*FO$4)+((BB1100+BD1100)*Cadeirante/30*FO$4)</f>
        <v>0</v>
      </c>
      <c r="FP1100" s="181">
        <f>((BE1100+BG1100)*Percapita/30*FP$4)+((BF1100+BH1100)*Cadeirante/30*FP$4)</f>
        <v>0</v>
      </c>
      <c r="FQ1100" s="181">
        <f>((BI1100+BK1100)*Percapita/30*FQ$4)+((BJ1100+BL1100)*Cadeirante/30*FQ$4)</f>
        <v>0</v>
      </c>
      <c r="FR1100" s="181">
        <f>((BM1100+BO1100)*Percapita/30*FR$4)+((BN1100+BP1100)*Cadeirante/30*FR$4)</f>
        <v>0</v>
      </c>
      <c r="FS1100" s="181">
        <f>((BQ1100+BS1100)*Percapita/30*FS$4)+((BR1100+BT1100)*Cadeirante/30*FS$4)</f>
        <v>0</v>
      </c>
      <c r="FT1100" s="181">
        <f>((BU1100+BW1100)*Percapita/30*FT$4)+((BV1100+BX1100)*Cadeirante/30*FT$4)</f>
        <v>0</v>
      </c>
      <c r="FU1100" s="181">
        <f>((BY1100+CA1100)*Percapita/30*FU$4)+((BZ1100+CB1100)*Cadeirante/30*FU$4)</f>
        <v>0</v>
      </c>
      <c r="FV1100" s="181">
        <f>((CC1100+CE1100)*Percapita/30*FV$4)+((CD1100+CF1100)*Cadeirante/30*FV$4)</f>
        <v>0</v>
      </c>
      <c r="FW1100" s="181">
        <f>((CG1100+CI1100)*Percapita/30*FW$4)+((CI1100+CK1100)*Cadeirante/30*FW$4)</f>
        <v>0</v>
      </c>
      <c r="FX1100" s="181">
        <f>((CK1100+CM1100)*Percapita/30*FX$4)+((CL1100+CN1100)*Cadeirante/30*FX$4)</f>
        <v>0</v>
      </c>
      <c r="FY1100" s="181">
        <f>((CO1100+CQ1100)*Percapita/30*FY$4)+((CP1100+CR1100)*Cadeirante/30*FY$4)</f>
        <v>0</v>
      </c>
      <c r="FZ1100" s="181">
        <f>((CS1100+CU1100)*Percapita/30*FZ$4)+((CT1100+CV1100)*Cadeirante/30*FZ$4)</f>
        <v>0</v>
      </c>
      <c r="GA1100" s="181">
        <f>((CW1100+CY1100)*Percapita/30*GA$4)+((CX1100+CZ1100)*Cadeirante/30*GA$4)</f>
        <v>0</v>
      </c>
      <c r="GB1100" s="181">
        <f>((DA1100+DC1100)*Percapita/30*GB$4)+((DB1100+DD1100)*Cadeirante/30*GB$4)</f>
        <v>0</v>
      </c>
      <c r="GC1100" s="181">
        <f>((DE1100+DG1100)*Percapita/30*GC$4)+((DF1100+DH1100)*Cadeirante/30*GC$4)</f>
        <v>0</v>
      </c>
      <c r="GD1100" s="181">
        <f>((DI1100+DK1100)*Percapita/30*GD$4)+((DJ1100+DL1100)*Cadeirante/30*GD$4)</f>
        <v>0</v>
      </c>
      <c r="GE1100" s="181">
        <f>((DM1100+DO1100)*Percapita/30*GE$4)+((DN1100+DP1100)*Cadeirante/30*GE$4)</f>
        <v>0</v>
      </c>
      <c r="GF1100" s="181">
        <f>((DQ1100+DS1100)*Percapita/30*GF$4)+((DR1100+DT1100)*Cadeirante/30*GF$4)</f>
        <v>0</v>
      </c>
      <c r="GG1100" s="181">
        <f>((DU1100+DW1100)*Percapita/30*GG$4)+((DV1100+DX1100)*Cadeirante/30*GG$4)</f>
        <v>0</v>
      </c>
      <c r="GH1100" s="181">
        <f>((DY1100+EA1100)*Percapita/30*GH$4)+((DZ1100+EB1100)*Cadeirante/30*GH$4)</f>
        <v>0</v>
      </c>
      <c r="GI1100" s="181">
        <f>((EC1100+EE1100)*Percapita/30*GI$4)+((ED1100+EF1100)*Cadeirante/30*GI$4)</f>
        <v>0</v>
      </c>
      <c r="GJ1100" s="181">
        <f>((EG1100+EI1100)*Percapita)+((EH1100+EJ1100)*Cadeirante)</f>
        <v>0</v>
      </c>
      <c r="GK1100" s="258"/>
      <c r="GL1100" s="103">
        <f t="shared" si="1255"/>
        <v>0</v>
      </c>
      <c r="GM1100" s="124"/>
      <c r="GN1100" s="182"/>
      <c r="GO1100" s="182"/>
      <c r="GP1100" s="182"/>
      <c r="GQ1100" s="182"/>
      <c r="GR1100" s="182"/>
      <c r="GS1100" s="182"/>
      <c r="GT1100" s="182"/>
      <c r="GU1100" s="182"/>
      <c r="GV1100" s="182"/>
      <c r="GW1100" s="182"/>
      <c r="GX1100" s="182"/>
      <c r="GY1100" s="182"/>
      <c r="GZ1100" s="182"/>
      <c r="HA1100" s="182"/>
      <c r="HB1100" s="182"/>
      <c r="HC1100" s="182"/>
      <c r="HD1100" s="182"/>
      <c r="HE1100" s="182"/>
      <c r="HF1100" s="182"/>
      <c r="HG1100" s="182"/>
      <c r="HH1100" s="182"/>
      <c r="HI1100" s="182"/>
      <c r="HJ1100" s="182"/>
      <c r="HK1100" s="182"/>
      <c r="HL1100" s="182"/>
      <c r="HM1100" s="182"/>
      <c r="HN1100" s="182"/>
      <c r="HO1100" s="182"/>
      <c r="HP1100" s="259"/>
      <c r="HQ1100" s="64"/>
      <c r="HW1100" s="257"/>
      <c r="HY1100" s="280">
        <f t="shared" si="1245"/>
        <v>0</v>
      </c>
      <c r="HZ1100" s="280">
        <f t="shared" si="1246"/>
        <v>0</v>
      </c>
      <c r="IA1100" s="280">
        <f t="shared" si="1247"/>
        <v>0</v>
      </c>
    </row>
    <row r="1101" spans="1:237" s="106" customFormat="1" ht="22.5" customHeight="1" x14ac:dyDescent="0.25">
      <c r="A1101" t="s">
        <v>4162</v>
      </c>
      <c r="B1101" s="522" t="s">
        <v>4163</v>
      </c>
      <c r="C1101" s="523">
        <v>2</v>
      </c>
      <c r="D1101" s="524" t="s">
        <v>4109</v>
      </c>
      <c r="E1101" s="524" t="s">
        <v>4164</v>
      </c>
      <c r="F1101" s="525" t="s">
        <v>3222</v>
      </c>
      <c r="G1101" s="525" t="s">
        <v>3223</v>
      </c>
      <c r="H1101" s="350" t="s">
        <v>265</v>
      </c>
      <c r="I1101" s="351" t="s">
        <v>4165</v>
      </c>
      <c r="J1101" s="409" t="s">
        <v>3337</v>
      </c>
      <c r="K1101" s="410" t="s">
        <v>3228</v>
      </c>
      <c r="L1101" s="329">
        <f>CONTINUA!BV1101</f>
        <v>0</v>
      </c>
      <c r="M1101" s="329">
        <f>CONTINUA!BW1101</f>
        <v>0</v>
      </c>
      <c r="N1101" s="657"/>
      <c r="O1101" s="658" t="s">
        <v>4258</v>
      </c>
      <c r="P1101" s="659" t="s">
        <v>4259</v>
      </c>
      <c r="Q1101" s="400"/>
      <c r="R1101" s="401"/>
      <c r="S1101" s="400"/>
      <c r="T1101" s="401"/>
      <c r="U1101" s="400"/>
      <c r="V1101" s="401"/>
      <c r="W1101" s="400"/>
      <c r="X1101" s="401"/>
      <c r="Y1101" s="400"/>
      <c r="Z1101" s="401"/>
      <c r="AA1101" s="400"/>
      <c r="AB1101" s="401"/>
      <c r="AC1101" s="400"/>
      <c r="AD1101" s="401"/>
      <c r="AE1101" s="400"/>
      <c r="AF1101" s="401"/>
      <c r="AG1101" s="400"/>
      <c r="AH1101" s="401"/>
      <c r="AI1101" s="400"/>
      <c r="AJ1101" s="401"/>
      <c r="AK1101" s="400"/>
      <c r="AL1101" s="401"/>
      <c r="AM1101" s="400"/>
      <c r="AN1101" s="401"/>
      <c r="AO1101" s="400"/>
      <c r="AP1101" s="401"/>
      <c r="AQ1101" s="400"/>
      <c r="AR1101" s="401"/>
      <c r="AS1101" s="400"/>
      <c r="AT1101" s="401"/>
      <c r="AU1101" s="400"/>
      <c r="AV1101" s="401"/>
      <c r="AW1101" s="400"/>
      <c r="AX1101" s="401"/>
      <c r="AY1101" s="400"/>
      <c r="AZ1101" s="401"/>
      <c r="BA1101" s="400"/>
      <c r="BB1101" s="401"/>
      <c r="BC1101" s="400"/>
      <c r="BD1101" s="401"/>
      <c r="BE1101" s="400"/>
      <c r="BF1101" s="401"/>
      <c r="BG1101" s="400"/>
      <c r="BH1101" s="401"/>
      <c r="BI1101" s="400"/>
      <c r="BJ1101" s="401"/>
      <c r="BK1101" s="400"/>
      <c r="BL1101" s="401"/>
      <c r="BM1101" s="400"/>
      <c r="BN1101" s="401"/>
      <c r="BO1101" s="400"/>
      <c r="BP1101" s="401"/>
      <c r="BQ1101" s="400"/>
      <c r="BR1101" s="401"/>
      <c r="BS1101" s="400"/>
      <c r="BT1101" s="401"/>
      <c r="BU1101" s="400"/>
      <c r="BV1101" s="401"/>
      <c r="BW1101" s="400"/>
      <c r="BX1101" s="401"/>
      <c r="BY1101" s="400"/>
      <c r="BZ1101" s="401"/>
      <c r="CA1101" s="400"/>
      <c r="CB1101" s="401"/>
      <c r="CC1101" s="400"/>
      <c r="CD1101" s="401"/>
      <c r="CE1101" s="400"/>
      <c r="CF1101" s="401"/>
      <c r="CG1101" s="400"/>
      <c r="CH1101" s="401"/>
      <c r="CI1101" s="400"/>
      <c r="CJ1101" s="401"/>
      <c r="CK1101" s="400"/>
      <c r="CL1101" s="401"/>
      <c r="CM1101" s="400"/>
      <c r="CN1101" s="401"/>
      <c r="CO1101" s="400"/>
      <c r="CP1101" s="401"/>
      <c r="CQ1101" s="400"/>
      <c r="CR1101" s="401"/>
      <c r="CS1101" s="400"/>
      <c r="CT1101" s="401"/>
      <c r="CU1101" s="400"/>
      <c r="CV1101" s="401"/>
      <c r="CW1101" s="400"/>
      <c r="CX1101" s="401"/>
      <c r="CY1101" s="400"/>
      <c r="CZ1101" s="401"/>
      <c r="DA1101" s="400"/>
      <c r="DB1101" s="401"/>
      <c r="DC1101" s="400"/>
      <c r="DD1101" s="401"/>
      <c r="DE1101" s="400"/>
      <c r="DF1101" s="401"/>
      <c r="DG1101" s="400"/>
      <c r="DH1101" s="401"/>
      <c r="DI1101" s="400"/>
      <c r="DJ1101" s="401"/>
      <c r="DK1101" s="400"/>
      <c r="DL1101" s="401"/>
      <c r="DM1101" s="400"/>
      <c r="DN1101" s="401"/>
      <c r="DO1101" s="400"/>
      <c r="DP1101" s="401"/>
      <c r="DQ1101" s="400"/>
      <c r="DR1101" s="401"/>
      <c r="DS1101" s="400"/>
      <c r="DT1101" s="401"/>
      <c r="DU1101" s="400"/>
      <c r="DV1101" s="401"/>
      <c r="DW1101" s="400"/>
      <c r="DX1101" s="401"/>
      <c r="DY1101" s="400"/>
      <c r="DZ1101" s="401"/>
      <c r="EA1101" s="400"/>
      <c r="EB1101" s="401"/>
      <c r="EC1101" s="400"/>
      <c r="ED1101" s="401"/>
      <c r="EE1101" s="400"/>
      <c r="EF1101" s="401"/>
      <c r="EG1101" s="400"/>
      <c r="EH1101" s="401"/>
      <c r="EI1101" s="400"/>
      <c r="EJ1101" s="447"/>
      <c r="EK1101" s="510"/>
      <c r="EL1101" s="513"/>
      <c r="EM1101" s="520"/>
      <c r="EN1101" s="520"/>
      <c r="EO1101" s="520"/>
      <c r="EP1101" s="171">
        <f t="shared" si="1248"/>
        <v>0</v>
      </c>
      <c r="EQ1101" s="171">
        <f t="shared" si="1249"/>
        <v>0</v>
      </c>
      <c r="ER1101" s="171">
        <f t="shared" si="1250"/>
        <v>0</v>
      </c>
      <c r="ES1101" s="171">
        <f t="shared" si="1251"/>
        <v>0</v>
      </c>
      <c r="ET1101" s="171">
        <f t="shared" si="1252"/>
        <v>0</v>
      </c>
      <c r="EU1101" s="171">
        <f t="shared" si="1253"/>
        <v>0</v>
      </c>
      <c r="EV1101" s="172">
        <f t="shared" si="1254"/>
        <v>0</v>
      </c>
      <c r="EW1101" s="367">
        <f>IF(C1101=4,IF(MAX(Q1101:EJ1103)&gt;0,(Especiall/30*(IF(($G1101-$F1101)=($G$5-$F$5),30,IF(DAY($G1101)=31,($G1101-$F1101),($G1101-$F1101)+1)))),0),0)</f>
        <v>0</v>
      </c>
      <c r="EX1101" s="248">
        <f t="shared" ref="EX1101:EX1104" si="1256">FF1101</f>
        <v>19787.150000000001</v>
      </c>
      <c r="EY1101" s="174">
        <f>(L1101*regular)+(M1101*Cadeirantee)</f>
        <v>0</v>
      </c>
      <c r="EZ1101" s="249">
        <f>SUMIF(FG1101:GJ1101,"&gt;0")</f>
        <v>0</v>
      </c>
      <c r="FA1101" s="249">
        <f>SUMIF(FG1101:GJ1101,"&lt;0")+SUMIF(GN1101:HP1101,"&lt;0")</f>
        <v>0</v>
      </c>
      <c r="FB1101" s="174">
        <v>0</v>
      </c>
      <c r="FC1101" s="175">
        <f>N1101*km*'VALORES TABELA'!$B$13</f>
        <v>0</v>
      </c>
      <c r="FD1101" s="250">
        <f>GL1101</f>
        <v>0</v>
      </c>
      <c r="FE1101" s="176">
        <f>(EW1101+EW1102+EW1103+EW1104+EX1101+EX1102+EX1103+EX1104+EY1101+EY1102+EY1103+EY1104+EY1105+EZ1101+EZ1102+EZ1103+EZ1104+FA1101+FA1102+FA1103+FA1104+FC1101+FC1102+FC1103+FC1104+HY1101-HZ1101-IA1101+FD1101+FD1102+FD1103+FD1104+FB1105)</f>
        <v>20172.38</v>
      </c>
      <c r="FF1101" s="177">
        <f>IF(C1101=4,SUM(Q1101+Q1102+Q1103+S1101+S1102+S1103)*Percapita/30*FF$4+(R1101+R1102+R1103+T1101+T1102+T1103)*Cadeirante/30*FF$4,IF(C1101=3,IF(Q1104+S1104=10,Fixo/30*FF$4+(Q1101+Q1102+Q1103+S1101+S1102+S1103)*Percapita/30*FF$4+(R1104+T1104)*Cadeirante/30*FF$4,IF(Q1104+S1104&lt;=9,(Q1104+S1104)*Crechee/30*FF$4)+(R1104+T1104)*Cadeirante/30*FF$4+(Q1101+Q1102+Q1103+S1101+S1102+S1103)*Percapita/30*FF$4)+IF(Q1104+S1104&gt;=11,Fixo/30*FF$4+(Q1104+S1104-10)*Crechee/30*FF$4,0),IF(C1101=2,IF(R1101+R1102+R1103+R1104+T1101+T1102+T1103+T1104=1,Cadeirante/30*FF$4,IF(R1101+R1102+R1103+R1104+T1101+T1102+T1103+T1104=2,Fixo/30*FF$4,IF(R1101+R1102+R1103+R1104+T1101+T1102+T1103+T1104&gt;2,Fixo/30*FF$4+(R1101+R1102+R1103+R1104+T1101+T1102+T1103+T1104-2)*Cadeirante/30*FF$4)))+(Q1101+Q1102+Q1103+S1101+S1102+S1103)*Percapita/30*FF$4+(Q1104+S1104)*Crechee/30*FF$4,IF(C1101=1,IF(Q1101+Q1102+Q1103+R1101+R1102+R1103+S1101+S1102+S1103+T1101+T1102+T1103&lt;=15,(Q1101+Q1102+Q1103+S1101+S1102+S1103)*Percapita/30*FF$4,IF(Q1101+Q1102+Q1103+R1101+R1102+R1103+S1101+S1102+S1103+T1101+T1102+T1103&gt;=16,Fixo/30*FF$4+(Q1101+Q1102+Q1103+R1101+R1102+R1103+S1101+S1102+S1103+T1101+T1102-16)*Percapita/30*FF$4))))))</f>
        <v>19787.150000000001</v>
      </c>
      <c r="FG1101" s="177">
        <f>IF(C1101=4,SUM(U1101+U1102+U1103+W1101+W1102+W1103)*Percapita/30*FG$4+(V1101+V1102+V1103+X1101+X1102+X1103)*Cadeirante/30*FG$4,IF(C1101=3,IF(U1104+W1104=10,Fixo/30*FG$4+(U1101+U1102+U1103+W1101+W1102+W1103)*Percapita/30*FG$4+(V1104+X1104)*Cadeirante/30*FG$4,IF(U1104+W1104&lt;=9,(U1104+W1104)*Crechee/30*FG$4)+(V1104+X1104)*Cadeirante/30*FG$4+(U1101+U1102+U1103+W1101+W1102+W1103)*Percapita/30*FG$4)+IF(U1104+W1104&gt;=11,Fixo/30*FG$4+(U1104+W1104-10)*Crechee/30*FG$4,0),IF(C1101=2,IF(V1101+V1102+V1103+V1104+X1101+X1102+X1103+X1104=1,Cadeirante/30*FG$4,IF(V1101+V1102+V1103+V1104+X1101+X1102+X1103+X1104=2,Fixo/30*FG$4,IF(V1101+V1102+V1103+V1104+X1101+X1102+X1103+X1104&gt;2,Fixo/30*FG$4+(V1101+V1102+V1103+V1104+X1101+X1102+X1103+X1104-2)*Cadeirante/30*FG$4)))+(U1101+U1102+U1103+W1101+W1102+W1103)*Percapita/30*FG$4+(U1104+W1104)*Crechee/30*FG$4,IF(C1101=1,IF(U1101+U1102+U1103+V1101+V1102+V1103+W1101+W1102+W1103+X1101+X1102+X1103&lt;=15,(U1101+U1102+U1103+W1101+W1102+W1103)*Percapita/30*FG$4,IF(U1101+U1102+U1103+V1101+V1102+V1103+W1101+W1102+W1103+X1101+X1102+X1103&gt;=16,Fixo/30*FG$4+(U1101+U1102+U1103+V1101+V1102+V1103+W1101+W1102+W1103+X1101+X1102-16)*Percapita/30*FG$4))))))</f>
        <v>0</v>
      </c>
      <c r="FH1101" s="177">
        <f>IF(C1101=4,SUM(Y1101+Y1102+Y1103+AA1101+AA1102+AA1103)*Percapita/30*FH$4+(Z1101+Z1102+Z1103+AB1101+AB1102+AB1103)*Cadeirante/30*FH$4,IF(C1101=3,IF(Y1104+AA1104=10,Fixo/30*FH$4+(Y1101+Y1102+Y1103+AA1101+AA1102+AA1103)*Percapita/30*FH$4+(Z1104+AB1104)*Cadeirante/30*FH$4,IF(Y1104+AA1104&lt;=9,(Y1104+AA1104)*Crechee/30*FH$4)+(Z1104+AB1104)*Cadeirante/30*FH$4+(Y1101+Y1102+Y1103+AA1101+AA1102+AA1103)*Percapita/30*FH$4)+IF(Y1104+AA1104&gt;=11,Fixo/30*FH$4+(Y1104+AA1104-10)*Crechee/30*FH$4,0),IF(C1101=2,IF(Z1101+Z1102+Z1103+Z1104+AB1101+AB1102+AB1103+AB1104=1,Cadeirante/30*FH$4,IF(Z1101+Z1102+Z1103+Z1104+AB1101+AB1102+AB1103+AB1104=2,Fixo/30*FH$4,IF(Z1101+Z1102+Z1103+Z1104+AB1101+AB1102+AB1103+AB1104&gt;2,Fixo/30*FH$4+(Z1101+Z1102+Z1103+Z1104+AB1101+AB1102+AB1103+AB1104-2)*Cadeirante/30*FH$4)))+(Y1101+Y1102+Y1103+AA1101+AA1102+AA1103)*Percapita/30*FH$4+(Y1104+AA1104)*Crechee/30*FH$4,IF(C1101=1,IF(Y1101+Y1102+Y1103+Z1101+Z1102+Z1103+AA1101+AA1102+AA1103+AB1101+AB1102+AB1103&lt;=15,(Y1101+Y1102+Y1103+AA1101+AA1102+AA1103)*Percapita/30*FH$4,IF(Y1101+Y1102+Y1103+Z1101+Z1102+Z1103+AA1101+AA1102+AA1103+AB1101+AB1102+AB1103&gt;=16,Fixo/30*FH$4+(Y1101+Y1102+Y1103+Z1101+Z1102+Z1103+AA1101+AA1102+AA1103+AB1101+AB1102-16)*Percapita/30*FH$4))))))</f>
        <v>0</v>
      </c>
      <c r="FI1101" s="177">
        <f>IF(C1101=4,SUM(AC1101+AC1102+AC1103+AE1101+AE1102+AE1103)*Percapita/30*FI$4+(AD1101+AD1102+AD1103+AF1101+AF1102+AF1103)*Cadeirante/30*FI$4,IF(C1101=3,IF(AC1104+AE1104=10,Fixo/30*FI$4+(AC1101+AC1102+AC1103+AE1101+AE1102+AE1103)*Percapita/30*FI$4+(AD1104+AF1104)*Cadeirante/30*FI$4,IF(AC1104+AE1104&lt;=9,(AC1104+AE1104)*Crechee/30*FI$4)+(AD1104+AF1104)*Cadeirante/30*FI$4+(AC1101+AC1102+AC1103+AE1101+AE1102+AE1103)*Percapita/30*FI$4)+IF(AC1104+AE1104&gt;=11,Fixo/30*FI$4+(AC1104+AE1104-10)*Crechee/30*FI$4,0),IF(C1101=2,IF(AD1101+AD1102+AD1103+AD1104+AF1101+AF1102+AF1103+AF1104=1,Cadeirante/30*FI$4,IF(AD1101+AD1102+AD1103+AD1104+AF1101+AF1102+AF1103+AF1104=2,Fixo/30*FI$4,IF(AD1101+AD1102+AD1103+AD1104+AF1101+AF1102+AF1103+AF1104&gt;2,Fixo/30*FI$4+(AD1101+AD1102+AD1103+AD1104+AF1101+AF1102+AF1103+AF1104-2)*Cadeirante/30*FI$4)))+(AC1101+AC1102+AC1103+AE1101+AE1102+AE1103)*Percapita/30*FI$4+(AC1104+AE1104)*Crechee/30*FI$4,IF(C1101=1,IF(AC1101+AC1102+AC1103+AD1101+AD1102+AD1103+AE1101+AE1102+AE1103+AF1101+AF1102+AF1103&lt;=15,(AC1101+AC1102+AC1103+AE1101+AE1102+AE1103)*Percapita/30*FI$4,IF(AC1101+AC1102+AC1103+AD1101+AD1102+AD1103+AE1101+AE1102+AE1103+AF1101+AF1102+AF1103&gt;=16,Fixo/30*FI$4+(AC1101+AC1102+AC1103+AD1101+AD1102+AD1103+AE1101+AE1102+AE1103+AF1101+AF1102-16)*Percapita/30*FI$4))))))</f>
        <v>0</v>
      </c>
      <c r="FJ1101" s="177">
        <f>IF(C1101=4,SUM(AG1101+AG1102+AG1103+AI1101+AI1102+AI1103)*Percapita/30*FJ$4+(AH1101+AH1102+AH1103+AJ1101+AJ1102+AJ1103)*Cadeirante/30*FJ$4,IF(C1101=3,IF(AG1104+AI1104=10,Fixo/30*FJ$4+(AG1101+AG1102+AG1103+AI1101+AI1102+AI1103)*Percapita/30*FJ$4+(AH1104+AJ1104)*Cadeirante/30*FJ$4,IF(AG1104+AI1104&lt;=9,(AG1104+AI1104)*Crechee/30*FJ$4)+(AH1104+AJ1104)*Cadeirante/30*FJ$4+(AG1101+AG1102+AG1103+AI1101+AI1102+AI1103)*Percapita/30*FJ$4)+IF(AG1104+AI1104&gt;=11,Fixo/30*FJ$4+(AG1104+AI1104-10)*Crechee/30*FJ$4,0),IF(C1101=2,IF(AH1101+AH1102+AH1103+AH1104+AJ1101+AJ1102+AJ1103+AJ1104=1,Cadeirante/30*FJ$4,IF(AH1101+AH1102+AH1103+AH1104+AJ1101+AJ1102+AJ1103+AJ1104=2,Fixo/30*FJ$4,IF(AH1101+AH1102+AH1103+AH1104+AJ1101+AJ1102+AJ1103+AJ1104&gt;2,Fixo/30*FJ$4+(AH1101+AH1102+AH1103+AH1104+AJ1101+AJ1102+AJ1103+AJ1104-2)*Cadeirante/30*FJ$4)))+(AG1101+AG1102+AG1103+AI1101+AI1102+AI1103)*Percapita/30*FJ$4+(AG1104+AI1104)*Crechee/30*FJ$4,IF(C1101=1,IF(AG1101+AG1102+AG1103+AH1101+AH1102+AH1103+AI1101+AI1102+AI1103+AJ1101+AJ1102+AJ1103&lt;=15,(AG1101+AG1102+AG1103+AI1101+AI1102+AI1103)*Percapita/30*FJ$4,IF(AG1101+AG1102+AG1103+AH1101+AH1102+AH1103+AI1101+AI1102+AI1103+AJ1101+AJ1102+AJ1103&gt;=16,Fixo/30*FJ$4+(AG1101+AG1102+AG1103+AH1101+AH1102+AH1103+AI1101+AI1102+AI1103+AJ1101+AJ1102-16)*Percapita/30*FJ$4))))))</f>
        <v>0</v>
      </c>
      <c r="FK1101" s="177">
        <f>IF(C1101=4,SUM(AK1101+AK1102+AK1103+AM1101+AM1102+AM1103)*Percapita/30*FK$4+(AL1101+AL1102+AL1103+AN1101+AN1102+AN1103)*Cadeirante/30*FK$4,IF(C1101=3,IF(AK1104+AM1104=10,Fixo/30*FK$4+(AK1101+AK1102+AK1103+AM1101+AM1102+AM1103)*Percapita/30*FK$4+(AL1104+AN1104)*Cadeirante/30*FK$4,IF(AK1104+AM1104&lt;=9,(AK1104+AM1104)*Crechee/30*FK$4)+(AL1104+AN1104)*Cadeirante/30*FK$4+(AK1101+AK1102+AK1103+AM1101+AM1102+AM1103)*Percapita/30*FK$4)+IF(AK1104+AM1104&gt;=11,Fixo/30*FK$4+(AK1104+AM1104-10)*Crechee/30*FK$4,0),IF(C1101=2,IF(AL1101+AL1102+AL1103+AL1104+AN1101+AN1102+AN1103+AN1104=1,Cadeirante/30*FK$4,IF(AL1101+AL1102+AL1103+AL1104+AN1101+AN1102+AN1103+AN1104=2,Fixo/30*FK$4,IF(AL1101+AL1102+AL1103+AL1104+AN1101+AN1102+AN1103+AN1104&gt;2,Fixo/30*FK$4+(AL1101+AL1102+AL1103+AL1104+AN1101+AN1102+AN1103+AN1104-2)*Cadeirante/30*FK$4)))+(AK1101+AK1102+AK1103+AM1101+AM1102+AM1103)*Percapita/30*FK$4+(AK1104+AM1104)*Crechee/30*FK$4,IF(C1101=1,IF(AK1101+AK1102+AK1103+AL1101+AL1102+AL1103+AM1101+AM1102+AM1103+AN1101+AN1102+AN1103&lt;=15,(AK1101+AK1102+AK1103+AM1101+AM1102+AM1103)*Percapita/30*FK$4,IF(AK1101+AK1102+AK1103+AL1101+AL1102+AL1103+AM1101+AM1102+AM1103+AN1101+AN1102+AN1103&gt;=16,Fixo/30*FK$4+(AK1101+AK1102+AK1103+AL1101+AL1102+AL1103+AM1101+AM1102+AM1103+AN1101+AN1102-16)*Percapita/30*FK$4))))))</f>
        <v>0</v>
      </c>
      <c r="FL1101" s="177">
        <f>IF(C1101=4,SUM(AO1101+AO1102+AO1103+AQ1101+AQ1102+AQ1103)*Percapita/30*FL$4+(AP1101+AP1102+AP1103+AR1101+AR1102+AR1103)*Cadeirante/30*FL$4,IF(C1101=3,IF(AO1104+AQ1104=10,Fixo/30*FL$4+(AO1101+AO1102+AO1103+AQ1101+AQ1102+AQ1103)*Percapita/30*FL$4+(AP1104+AR1104)*Cadeirante/30*FL$4,IF(AO1104+AQ1104&lt;=9,(AO1104+AQ1104)*Crechee/30*FL$4)+(AP1104+AR1104)*Cadeirante/30*FL$4+(AO1101+AO1102+AO1103+AQ1101+AQ1102+AQ1103)*Percapita/30*FL$4)+IF(AO1104+AQ1104&gt;=11,Fixo/30*FL$4+(AO1104+AQ1104-10)*Crechee/30*FL$4,0),IF(C1101=2,IF(AP1101+AP1102+AP1103+AP1104+AR1101+AR1102+AR1103+AR1104=1,Cadeirante/30*FL$4,IF(AP1101+AP1102+AP1103+AP1104+AR1101+AR1102+AR1103+AR1104=2,Fixo/30*FL$4,IF(AP1101+AP1102+AP1103+AP1104+AR1101+AR1102+AR1103+AR1104&gt;2,Fixo/30*FL$4+(AP1101+AP1102+AP1103+AP1104+AR1101+AR1102+AR1103+AR1104-2)*Cadeirante/30*FL$4)))+(AO1101+AO1102+AO1103+AQ1101+AQ1102+AQ1103)*Percapita/30*FL$4+(AO1104+AQ1104)*Crechee/30*FL$4,IF(C1101=1,IF(AO1101+AO1102+AO1103+AP1101+AP1102+AP1103+AQ1101+AQ1102+AQ1103+AR1101+AR1102+AR1103&lt;=15,(AO1101+AO1102+AO1103+AQ1101+AQ1102+AQ1103)*Percapita/30*FL$4,IF(AO1101+AO1102+AO1103+AP1101+AP1102+AP1103+AQ1101+AQ1102+AQ1103+AR1101+AR1102+AR1103&gt;=16,Fixo/30*FL$4+(AO1101+AO1102+AO1103+AP1101+AP1102+AP1103+AQ1101+AQ1102+AQ1103+AR1101+AR1102-16)*Percapita/30*FL$4))))))</f>
        <v>0</v>
      </c>
      <c r="FM1101" s="177">
        <f>IF(C1101=4,SUM(AS1101+AS1102+AS1103+AU1101+AU1102+AU1103)*Percapita/30*FM$4+(AT1101+AT1102+AT1103+AV1101+AV1102+AV1103)*Cadeirante/30*FM$4,IF(C1101=3,IF(AS1104+AU1104=10,Fixo/30*FM$4+(AS1101+AS1102+AS1103+AU1101+AU1102+AU1103)*Percapita/30*FM$4+(AT1104+AV1104)*Cadeirante/30*FM$4,IF(AS1104+AU1104&lt;=9,(AS1104+AU1104)*Crechee/30*FM$4)+(AT1104+AV1104)*Cadeirante/30*FM$4+(AS1101+AS1102+AS1103+AU1101+AU1102+AU1103)*Percapita/30*FM$4)+IF(AS1104+AU1104&gt;=11,Fixo/30*FM$4+(AS1104+AU1104-10)*Crechee/30*FM$4,0),IF(C1101=2,IF(AT1101+AT1102+AT1103+AT1104+AV1101+AV1102+AV1103+AV1104=1,Cadeirante/30*FM$4,IF(AT1101+AT1102+AT1103+AT1104+AV1101+AV1102+AV1103+AV1104=2,Fixo/30*FM$4,IF(AT1101+AT1102+AT1103+AT1104+AV1101+AV1102+AV1103+AV1104&gt;2,Fixo/30*FM$4+(AT1101+AT1102+AT1103+AT1104+AV1101+AV1102+AV1103+AV1104-2)*Cadeirante/30*FM$4)))+(AS1101+AS1102+AS1103+AU1101+AU1102+AU1103)*Percapita/30*FM$4+(AS1104+AU1104)*Crechee/30*FM$4,IF(C1101=1,IF(AS1101+AS1102+AS1103+AT1101+AT1102+AT1103+AU1101+AU1102+AU1103+AV1101+AV1102+AV1103&lt;=15,(AS1101+AS1102+AS1103+AU1101+AU1102+AU1103)*Percapita/30*FM$4,IF(AS1101+AS1102+AS1103+AT1101+AT1102+AT1103+AU1101+AU1102+AU1103+AV1101+AV1102+AV1103&gt;=16,Fixo/30*FM$4+(AS1101+AS1102+AS1103+AT1101+AT1102+AT1103+AU1101+AU1102+AU1103+AV1101+AV1102-16)*Percapita/30*FM$4))))))</f>
        <v>0</v>
      </c>
      <c r="FN1101" s="177">
        <f>IF(C1101=4,SUM(AW1101+AW1102+AW1103+AY1101+AY1102+AY1103)*Percapita/30*FN$4+(AX1101+AX1102+AX1103+AZ1101+AZ1102+AZ1103)*Cadeirante/30*FN$4,IF(C1101=3,IF(AW1104+AY1104=10,Fixo/30*FN$4+(AW1101+AW1102+AW1103+AY1101+AY1102+AY1103)*Percapita/30*FN$4+(AX1104+AZ1104)*Cadeirante/30*FN$4,IF(AW1104+AY1104&lt;=9,(AW1104+AY1104)*Crechee/30*FN$4)+(AX1104+AZ1104)*Cadeirante/30*FN$4+(AW1101+AW1102+AW1103+AY1101+AY1102+AY1103)*Percapita/30*FN$4)+IF(AW1104+AY1104&gt;=11,Fixo/30*FN$4+(AW1104+AY1104-10)*Crechee/30*FN$4,0),IF(C1101=2,IF(AX1101+AX1102+AX1103+AX1104+AZ1101+AZ1102+AZ1103+AZ1104=1,Cadeirante/30*FN$4,IF(AX1101+AX1102+AX1103+AX1104+AZ1101+AZ1102+AZ1103+AZ1104=2,Fixo/30*FN$4,IF(AX1101+AX1102+AX1103+AX1104+AZ1101+AZ1102+AZ1103+AZ1104&gt;2,Fixo/30*FN$4+(AX1101+AX1102+AX1103+AX1104+AZ1101+AZ1102+AZ1103+AZ1104-2)*Cadeirante/30*FN$4)))+(AW1101+AW1102+AW1103+AY1101+AY1102+AY1103)*Percapita/30*FN$4+(AW1104+AY1104)*Crechee/30*FN$4,IF(C1101=1,IF(AW1101+AW1102+AW1103+AX1101+AX1102+AX1103+AY1101+AY1102+AY1103+AZ1101+AZ1102+AZ1103&lt;=15,(AW1101+AW1102+AW1103+AY1101+AY1102+AY1103)*Percapita/30*FN$4,IF(AW1101+AW1102+AW1103+AX1101+AX1102+AX1103+AY1101+AY1102+AY1103+AZ1101+AZ1102+AZ1103&gt;=16,Fixo/30*FN$4+(AW1101+AW1102+AW1103+AX1101+AX1102+AX1103+AY1101+AY1102+AY1103+AZ1101+AZ1102-16)*Percapita/30*FN$4))))))</f>
        <v>0</v>
      </c>
      <c r="FO1101" s="177">
        <f>IF(C1101=4,SUM(BA1101+BA1102+BA1103+BC1101+BC1102+BC1103)*Percapita/30*FO$4+(BB1101+BB1102+BB1103+BD1101+BD1102+BD1103)*Cadeirante/30*FO$4,IF(C1101=3,IF(BA1104+BC1104=10,Fixo/30*FO$4+(BA1101+BA1102+BA1103+BC1101+BC1102+BC1103)*Percapita/30*FO$4+(BB1104+BD1104)*Cadeirante/30*FO$4,IF(BA1104+BC1104&lt;=9,(BA1104+BC1104)*Crechee/30*FO$4)+(BB1104+BD1104)*Cadeirante/30*FO$4+(BA1101+BA1102+BA1103+BC1101+BC1102+BC1103)*Percapita/30*FO$4)+IF(BA1104+BC1104&gt;=11,Fixo/30*FO$4+(BA1104+BC1104-10)*Crechee/30*FO$4,0),IF(C1101=2,IF(BB1101+BB1102+BB1103+BB1104+BD1101+BD1102+BD1103+BD1104=1,Cadeirante/30*FO$4,IF(BB1101+BB1102+BB1103+BB1104+BD1101+BD1102+BD1103+BD1104=2,Fixo/30*FO$4,IF(BB1101+BB1102+BB1103+BB1104+BD1101+BD1102+BD1103+BD1104&gt;2,Fixo/30*FO$4+(BB1101+BB1102+BB1103+BB1104+BD1101+BD1102+BD1103+BD1104-2)*Cadeirante/30*FO$4)))+(BA1101+BA1102+BA1103+BC1101+BC1102+BC1103)*Percapita/30*FO$4+(BA1104+BC1104)*Crechee/30*FO$4,IF(C1101=1,IF(BA1101+BA1102+BA1103+BB1101+BB1102+BB1103+BC1101+BC1102+BC1103+BD1101+BD1102+BD1103&lt;=15,(BA1101+BA1102+BA1103+BC1101+BC1102+BC1103)*Percapita/30*FO$4,IF(BA1101+BA1102+BA1103+BB1101+BB1102+BB1103+BC1101+BC1102+BC1103+BD1101+BD1102+BD1103&gt;=16,Fixo/30*FO$4+(BA1101+BA1102+BA1103+BB1101+BB1102+BB1103+BC1101+BC1102+BC1103+BD1101+BD1102-16)*Percapita/30*FO$4))))))</f>
        <v>0</v>
      </c>
      <c r="FP1101" s="177">
        <f>IF(C1101=4,SUM(BE1101+BE1102+BE1103+BG1101+BG1102+BG1103)*Percapita/30*FP$4+(BF1101+BF1102+BF1103+BH1101+BH1102+BH1103)*Cadeirante/30*FP$4,IF(C1101=3,IF(BE1104+BG1104=10,Fixo/30*FP$4+(BE1101+BE1102+BE1103+BG1101+BG1102+BG1103)*Percapita/30*FP$4+(BF1104+BH1104)*Cadeirante/30*FP$4,IF(BE1104+BG1104&lt;=9,(BE1104+BG1104)*Crechee/30*FP$4)+(BF1104+BH1104)*Cadeirante/30*FP$4+(BE1101+BE1102+BE1103+BG1101+BG1102+BG1103)*Percapita/30*FP$4)+IF(BE1104+BG1104&gt;=11,Fixo/30*FP$4+(BE1104+BG1104-10)*Crechee/30*FP$4,0),IF(C1101=2,IF(BF1101+BF1102+BF1103+BF1104+BH1101+BH1102+BH1103+BH1104=1,Cadeirante/30*FP$4,IF(BF1101+BF1102+BF1103+BF1104+BH1101+BH1102+BH1103+BH1104=2,Fixo/30*FP$4,IF(BF1101+BF1102+BF1103+BF1104+BH1101+BH1102+BH1103+BH1104&gt;2,Fixo/30*FP$4+(BF1101+BF1102+BF1103+BF1104+BH1101+BH1102+BH1103+BH1104-2)*Cadeirante/30*FP$4)))+(BE1101+BE1102+BE1103+BG1101+BG1102+BG1103)*Percapita/30*FP$4+(BE1104+BG1104)*Crechee/30*FP$4,IF(C1101=1,IF(BE1101+BE1102+BE1103+BF1101+BF1102+BF1103+BG1101+BG1102+BG1103+BH1101+BH1102+BH1103&lt;=15,(BE1101+BE1102+BE1103+BG1101+BG1102+BG1103)*Percapita/30*FP$4,IF(BE1101+BE1102+BE1103+BF1101+BF1102+BF1103+BG1101+BG1102+BG1103+BH1101+BH1102+BH1103&gt;=16,Fixo/30*FP$4+(BE1101+BE1102+BE1103+BF1101+BF1102+BF1103+BG1101+BG1102+BG1103+BH1101+BH1102-16)*Percapita/30*FP$4))))))</f>
        <v>0</v>
      </c>
      <c r="FQ1101" s="177">
        <f>IF(C1101=4,SUM(BI1101+BI1102+BI1103+BK1101+BK1102+BK1103)*Percapita/30*FQ$4+(BJ1101+BJ1102+BJ1103+BL1101+BL1102+BL1103)*Cadeirante/30*FQ$4,IF(C1101=3,IF(BI1104+BK1104=10,Fixo/30*FQ$4+(BI1101+BI1102+BI1103+BK1101+BK1102+BK1103)*Percapita/30*FQ$4+(BJ1104+BL1104)*Cadeirante/30*FQ$4,IF(BI1104+BK1104&lt;=9,(BI1104+BK1104)*Crechee/30*FQ$4)+(BJ1104+BL1104)*Cadeirante/30*FQ$4+(BI1101+BI1102+BI1103+BK1101+BK1102+BK1103)*Percapita/30*FQ$4)+IF(BI1104+BK1104&gt;=11,Fixo/30*FQ$4+(BI1104+BK1104-10)*Crechee/30*FQ$4,0),IF(C1101=2,IF(BJ1101+BJ1102+BJ1103+BJ1104+BL1101+BL1102+BL1103+BL1104=1,Cadeirante/30*FQ$4,IF(BJ1101+BJ1102+BJ1103+BJ1104+BL1101+BL1102+BL1103+BL1104=2,Fixo/30*FQ$4,IF(BJ1101+BJ1102+BJ1103+BJ1104+BL1101+BL1102+BL1103+BL1104&gt;2,Fixo/30*FQ$4+(BJ1101+BJ1102+BJ1103+BJ1104+BL1101+BL1102+BL1103+BL1104-2)*Cadeirante/30*FQ$4)))+(BI1101+BI1102+BI1103+BK1101+BK1102+BK1103)*Percapita/30*FQ$4+(BI1104+BK1104)*Crechee/30*FQ$4,IF(C1101=1,IF(BI1101+BI1102+BI1103+BJ1101+BJ1102+BJ1103+BK1101+BK1102+BK1103+BL1101+BL1102+BL1103&lt;=15,(BI1101+BI1102+BI1103+BK1101+BK1102+BK1103)*Percapita/30*FQ$4,IF(BI1101+BI1102+BI1103+BJ1101+BJ1102+BJ1103+BK1101+BK1102+BK1103+BL1101+BL1102+BL1103&gt;=16,Fixo/30*FQ$4+(BI1101+BI1102+BI1103+BJ1101+BJ1102+BJ1103+BK1101+BK1102+BK1103+BL1101+BL1102-16)*Percapita/30*FQ$4))))))</f>
        <v>0</v>
      </c>
      <c r="FR1101" s="177">
        <f>IF(C1101=4,SUM(BM1101+BM1102+BM1103+BO1101+BO1102+BO1103)*Percapita/30*FR$4+(BN1101+BN1102+BN1103+BP1101+BP1102+BP1103)*Cadeirante/30*FR$4,IF(C1101=3,IF(BM1104+BO1104=10,Fixo/30*FR$4+(BM1101+BM1102+BM1103+BO1101+BO1102+BO1103)*Percapita/30*FR$4+(BN1104+BP1104)*Cadeirante/30*FR$4,IF(BM1104+BO1104&lt;=9,(BM1104+BO1104)*Crechee/30*FR$4)+(BN1104+BP1104)*Cadeirante/30*FR$4+(BM1101+BM1102+BM1103+BO1101+BO1102+BO1103)*Percapita/30*FR$4)+IF(BM1104+BO1104&gt;=11,Fixo/30*FR$4+(BM1104+BO1104-10)*Crechee/30*FR$4,0),IF(C1101=2,IF(BN1101+BN1102+BN1103+BN1104+BP1101+BP1102+BP1103+BP1104=1,Cadeirante/30*FR$4,IF(BN1101+BN1102+BN1103+BN1104+BP1101+BP1102+BP1103+BP1104=2,Fixo/30*FR$4,IF(BN1101+BN1102+BN1103+BN1104+BP1101+BP1102+BP1103+BP1104&gt;2,Fixo/30*FR$4+(BN1101+BN1102+BN1103+BN1104+BP1101+BP1102+BP1103+BP1104-2)*Cadeirante/30*FR$4)))+(BM1101+BM1102+BM1103+BO1101+BO1102+BO1103)*Percapita/30*FR$4+(BM1104+BO1104)*Crechee/30*FR$4,IF(C1101=1,IF(BM1101+BM1102+BM1103+BN1101+BN1102+BN1103+BO1101+BO1102+BO1103+BP1101+BP1102+BP1103&lt;=15,(BM1101+BM1102+BM1103+BO1101+BO1102+BO1103)*Percapita/30*FR$4,IF(BM1101+BM1102+BM1103+BN1101+BN1102+BN1103+BO1101+BO1102+BO1103+BP1101+BP1102+BP1103&gt;=16,Fixo/30*FR$4+(BM1101+BM1102+BM1103+BN1101+BN1102+BN1103+BO1101+BO1102+BO1103+BP1101+BP1102-16)*Percapita/30*FR$4))))))</f>
        <v>0</v>
      </c>
      <c r="FS1101" s="177">
        <f>IF(C1101=4,SUM(BQ1101+BQ1102+BQ1103+BS1101+BS1102+BS1103)*Percapita/30*FS$4+(BR1101+BR1102+BR1103+BT1101+BT1102+BT1103)*Cadeirante/30*FS$4,IF(C1101=3,IF(BQ1104+BS1104=10,Fixo/30*FS$4+(BQ1101+BQ1102+BQ1103+BS1101+BS1102+BS1103)*Percapita/30*FS$4+(BR1104+BT1104)*Cadeirante/30*FS$4,IF(BQ1104+BS1104&lt;=9,(BQ1104+BS1104)*Crechee/30*FS$4)+(BR1104+BT1104)*Cadeirante/30*FS$4+(BQ1101+BQ1102+BQ1103+BS1101+BS1102+BS1103)*Percapita/30*FS$4)+IF(BQ1104+BS1104&gt;=11,Fixo/30*FS$4+(BQ1104+BS1104-10)*Crechee/30*FS$4,0),IF(C1101=2,IF(BR1101+BR1102+BR1103+BR1104+BT1101+BT1102+BT1103+BT1104=1,Cadeirante/30*FS$4,IF(BR1101+BR1102+BR1103+BR1104+BT1101+BT1102+BT1103+BT1104=2,Fixo/30*FS$4,IF(BR1101+BR1102+BR1103+BR1104+BT1101+BT1102+BT1103+BT1104&gt;2,Fixo/30*FS$4+(BR1101+BR1102+BR1103+BR1104+BT1101+BT1102+BT1103+BT1104-2)*Cadeirante/30*FS$4)))+(BQ1101+BQ1102+BQ1103+BS1101+BS1102+BS1103)*Percapita/30*FS$4+(BQ1104+BS1104)*Crechee/30*FS$4,IF(C1101=1,IF(BQ1101+BQ1102+BQ1103+BR1101+BR1102+BR1103+BS1101+BS1102+BS1103+BT1101+BT1102+BT1103&lt;=15,(BQ1101+BQ1102+BQ1103+BS1101+BS1102+BS1103)*Percapita/30*FS$4,IF(BQ1101+BQ1102+BQ1103+BR1101+BR1102+BR1103+BS1101+BS1102+BS1103+BT1101+BT1102+BT1103&gt;=16,Fixo/30*FS$4+(BQ1101+BQ1102+BQ1103+BR1101+BR1102+BR1103+BS1101+BS1102+BS1103+BT1101+BT1102-16)*Percapita/30*FS$4))))))</f>
        <v>0</v>
      </c>
      <c r="FT1101" s="177">
        <f>IF(C1101=4,SUM(BU1101+BU1102+BU1103+BW1101+BW1102+BW1103)*Percapita/30*FT$4+(BV1101+BV1102+BV1103+BX1101+BX1102+BX1103)*Cadeirante/30*FT$4,IF(C1101=3,IF(BU1104+BW1104=10,Fixo/30*FT$4+(BU1101+BU1102+BU1103+BW1101+BW1102+BW1103)*Percapita/30*FT$4+(BV1104+BX1104)*Cadeirante/30*FT$4,IF(BU1104+BW1104&lt;=9,(BU1104+BW1104)*Crechee/30*FT$4)+(BV1104+BX1104)*Cadeirante/30*FT$4+(BU1101+BU1102+BU1103+BW1101+BW1102+BW1103)*Percapita/30*FT$4)+IF(BU1104+BW1104&gt;=11,Fixo/30*FT$4+(BU1104+BW1104-10)*Crechee/30*FT$4,0),IF(C1101=2,IF(BV1101+BV1102+BV1103+BV1104+BX1101+BX1102+BX1103+BX1104=1,Cadeirante/30*FT$4,IF(BV1101+BV1102+BV1103+BV1104+BX1101+BX1102+BX1103+BX1104=2,Fixo/30*FT$4,IF(BV1101+BV1102+BV1103+BV1104+BX1101+BX1102+BX1103+BX1104&gt;2,Fixo/30*FT$4+(BV1101+BV1102+BV1103+BV1104+BX1101+BX1102+BX1103+BX1104-2)*Cadeirante/30*FT$4)))+(BU1101+BU1102+BU1103+BW1101+BW1102+BW1103)*Percapita/30*FT$4+(BU1104+BW1104)*Crechee/30*FT$4,IF(C1101=1,IF(BU1101+BU1102+BU1103+BV1101+BV1102+BV1103+BW1101+BW1102+BW1103+BX1101+BX1102+BX1103&lt;=15,(BU1101+BU1102+BU1103+BW1101+BW1102+BW1103)*Percapita/30*FT$4,IF(BU1101+BU1102+BU1103+BV1101+BV1102+BV1103+BW1101+BW1102+BW1103+BX1101+BX1102+BX1103&gt;=16,Fixo/30*FT$4+(BU1101+BU1102+BU1103+BV1101+BV1102+BV1103+BW1101+BW1102+BW1103+BX1101+BX1102-16)*Percapita/30*FT$4))))))</f>
        <v>0</v>
      </c>
      <c r="FU1101" s="177">
        <f>IF(C1101=4,SUM(BY1101+BY1102+BY1103+CA1101+CA1102+CA1103)*Percapita/30*FU$4+(BZ1101+BZ1102+BZ1103+CB1101+CB1102+CB1103)*Cadeirante/30*FU$4,IF(C1101=3,IF(BY1104+CA1104=10,Fixo/30*FU$4+(BY1101+BY1102+BY1103+CA1101+CA1102+CA1103)*Percapita/30*FU$4+(BZ1104+CB1104)*Cadeirante/30*FU$4,IF(BY1104+CA1104&lt;=9,(BY1104+CA1104)*Crechee/30*FU$4)+(BZ1104+CB1104)*Cadeirante/30*FU$4+(BY1101+BY1102+BY1103+CA1101+CA1102+CA1103)*Percapita/30*FU$4)+IF(BY1104+CA1104&gt;=11,Fixo/30*FU$4+(BY1104+CA1104-10)*Crechee/30*FU$4,0),IF(C1101=2,IF(BZ1101+BZ1102+BZ1103+BZ1104+CB1101+CB1102+CB1103+CB1104=1,Cadeirante/30*FU$4,IF(BZ1101+BZ1102+BZ1103+BZ1104+CB1101+CB1102+CB1103+CB1104=2,Fixo/30*FU$4,IF(BZ1101+BZ1102+BZ1103+BZ1104+CB1101+CB1102+CB1103+CB1104&gt;2,Fixo/30*FU$4+(BZ1101+BZ1102+BZ1103+BZ1104+CB1101+CB1102+CB1103+CB1104-2)*Cadeirante/30*FU$4)))+(BY1101+BY1102+BY1103+CA1101+CA1102+CA1103)*Percapita/30*FU$4+(BY1104+CA1104)*Crechee/30*FU$4,IF(C1101=1,IF(BY1101+BY1102+BY1103+BZ1101+BZ1102+BZ1103+CA1101+CA1102+CA1103+CB1101+CB1102+CB1103&lt;=15,(BY1101+BY1102+BY1103+CA1101+CA1102+CA1103)*Percapita/30*FU$4,IF(BY1101+BY1102+BY1103+BZ1101+BZ1102+BZ1103+CA1101+CA1102+CA1103+CB1101+CB1102+CB1103&gt;=16,Fixo/30*FU$4+(BY1101+BY1102+BY1103+BZ1101+BZ1102+BZ1103+CA1101+CA1102+CA1103+CB1101+CB1102-16)*Percapita/30*FU$4))))))</f>
        <v>0</v>
      </c>
      <c r="FV1101" s="177">
        <f>IF(C1101=4,SUM(CC1101+CC1102+CC1103+CE1101+CE1102+CE1103)*Percapita/30*FV$4+(CD1101+CD1102+CD1103+CF1101+CF1102+CF1103)*Cadeirante/30*FV$4,IF(C1101=3,IF(CC1104+CE1104=10,Fixo/30*FV$4+(CC1101+CC1102+CC1103+CE1101+CE1102+CE1103)*Percapita/30*FV$4+(CD1104+CF1104)*Cadeirante/30*FV$4,IF(CC1104+CE1104&lt;=9,(CC1104+CE1104)*Crechee/30*FV$4)+(CD1104+CF1104)*Cadeirante/30*FV$4+(CC1101+CC1102+CC1103+CE1101+CE1102+CE1103)*Percapita/30*FV$4)+IF(CC1104+CE1104&gt;=11,Fixo/30*FV$4+(CC1104+CE1104-10)*Crechee/30*FV$4,0),IF(C1101=2,IF(CD1101+CD1102+CD1103+CD1104+CF1101+CF1102+CF1103+CF1104=1,Cadeirante/30*FV$4,IF(CD1101+CD1102+CD1103+CD1104+CF1101+CF1102+CF1103+CF1104=2,Fixo/30*FV$4,IF(CD1101+CD1102+CD1103+CD1104+CF1101+CF1102+CF1103+CF1104&gt;2,Fixo/30*FV$4+(CD1101+CD1102+CD1103+CD1104+CF1101+CF1102+CF1103+CF1104-2)*Cadeirante/30*FV$4)))+(CC1101+CC1102+CC1103+CE1101+CE1102+CE1103)*Percapita/30*FV$4+(CC1104+CE1104)*Crechee/30*FV$4,IF(C1101=1,IF(CC1101+CC1102+CC1103+CD1101+CD1102+CD1103+CE1101+CE1102+CE1103+CF1101+CF1102+CF1103&lt;=15,(CC1101+CC1102+CC1103+CE1101+CE1102+CE1103)*Percapita/30*FV$4,IF(CC1101+CC1102+CC1103+CD1101+CD1102+CD1103+CE1101+CE1102+CE1103+CF1101+CF1102+CF1103&gt;=16,Fixo/30*FV$4+(CC1101+CC1102+CC1103+CD1101+CD1102+CD1103+CE1101+CE1102+CE1103+CF1101+CF1102-16)*Percapita/30*FV$4))))))</f>
        <v>0</v>
      </c>
      <c r="FW1101" s="177">
        <f>IF(C1101=4,SUM(CG1101+CG1102+CG1103+CI1101+CI1102+CI1103)*Percapita/30*FW$4+(CH1101+CH1102+CH1103+CJ1101+CJ1102+CJ1103)*Cadeirante/30*FW$4,IF(C1101=3,IF(CG1104+CI1104=10,Fixo/30*FW$4+(CG1101+CG1102+CG1103+CI1101+CI1102+CI1103)*Percapita/30*FW$4+(CH1104+CJ1104)*Cadeirante/30*FW$4,IF(CG1104+CI1104&lt;=9,(CG1104+CI1104)*Crechee/30*FW$4)+(CH1104+CJ1104)*Cadeirante/30*FW$4+(CG1101+CG1102+CG1103+CI1101+CI1102+CI1103)*Percapita/30*FW$4)+IF(CG1104+CI1104&gt;=11,Fixo/30*FW$4+(CG1104+CI1104-10)*Crechee/30*FW$4,0),IF(C1101=2,IF(CH1101+CH1102+CH1103+CH1104+CJ1101+CJ1102+CJ1103+CJ1104=1,Cadeirante/30*FW$4,IF(CH1101+CH1102+CH1103+CH1104+CJ1101+CJ1102+CJ1103+CJ1104=2,Fixo/30*FW$4,IF(CH1101+CH1102+CH1103+CH1104+CJ1101+CJ1102+CJ1103+CJ1104&gt;2,Fixo/30*FW$4+(CH1101+CH1102+CH1103+CH1104+CJ1101+CJ1102+CJ1103+CJ1104-2)*Cadeirante/30*FW$4)))+(CG1101+CG1102+CG1103+CI1101+CI1102+CI1103)*Percapita/30*FW$4+(CG1104+CI1104)*Crechee/30*FW$4,IF(C1101=1,IF(CG1101+CG1102+CG1103+CH1101+CH1102+CH1103+CI1101+CI1102+CI1103+CJ1101+CJ1102+CJ1103&lt;=15,(CG1101+CG1102+CG1103+CI1101+CI1102+CI1103)*Percapita/30*FW$4,IF(CG1101+CG1102+CG1103+CH1101+CH1102+CH1103+CI1101+CI1102+CI1103+CJ1101+CJ1102+CJ1103&gt;=16,Fixo/30*FW$4+(CG1101+CG1102+CG1103+CH1101+CH1102+CH1103+CI1101+CI1102+CI1103+CJ1101+CJ1102-16)*Percapita/30*FW$4))))))</f>
        <v>0</v>
      </c>
      <c r="FX1101" s="177">
        <f>IF(C1101=4,SUM(CK1101+CK1102+CK1103+CM1101+CM1102+CM1103)*Percapita/30*FX$4+(CL1101+CL1102+CL1103+CN1101+CN1102+CN1103)*Cadeirante/30*FX$4,IF(C1101=3,IF(CK1104+CM1104=10,Fixo/30*FX$4+(CK1101+CK1102+CK1103+CM1101+CM1102+CM1103)*Percapita/30*FX$4+(CL1104+CN1104)*Cadeirante/30*FX$4,IF(CK1104+CM1104&lt;=9,(CK1104+CM1104)*Crechee/30*FX$4)+(CL1104+CN1104)*Cadeirante/30*FX$4+(CK1101+CK1102+CK1103+CM1101+CM1102+CM1103)*Percapita/30*FX$4)+IF(CK1104+CM1104&gt;=11,Fixo/30*FX$4+(CK1104+CM1104-10)*Crechee/30*FX$4,0),IF(C1101=2,IF(CL1101+CL1102+CL1103+CL1104+CN1101+CN1102+CN1103+CN1104=1,Cadeirante/30*FX$4,IF(CL1101+CL1102+CL1103+CL1104+CN1101+CN1102+CN1103+CN1104=2,Fixo/30*FX$4,IF(CL1101+CL1102+CL1103+CL1104+CN1101+CN1102+CN1103+CN1104&gt;2,Fixo/30*FX$4+(CL1101+CL1102+CL1103+CL1104+CN1101+CN1102+CN1103+CN1104-2)*Cadeirante/30*FX$4)))+(CK1101+CK1102+CK1103+CM1101+CM1102+CM1103)*Percapita/30*FX$4+(CK1104+CM1104)*Crechee/30*FX$4,IF(C1101=1,IF(CK1101+CK1102+CK1103+CL1101+CL1102+CL1103+CM1101+CM1102+CM1103+CN1101+CN1102+CN1103&lt;=15,(CK1101+CK1102+CK1103+CM1101+CM1102+CM1103)*Percapita/30*FX$4,IF(CK1101+CK1102+CK1103+CL1101+CL1102+CL1103+CM1101+CM1102+CM1103+CN1101+CN1102+CN1103&gt;=16,Fixo/30*FX$4+(CK1101+CK1102+CK1103+CL1101+CL1102+CL1103+CM1101+CM1102+CM1103+CN1101+CN1102-16)*Percapita/30*FX$4))))))</f>
        <v>0</v>
      </c>
      <c r="FY1101" s="177">
        <f>IF(C1101=4,SUM(CO1101+CO1102+CO1103+CQ1101+CQ1102+CQ1103)*Percapita/30*FY$4+(CP1101+CP1102+CP1103+CR1101+CR1102+CR1103)*Cadeirante/30*FY$4,IF(C1101=3,IF(CO1104+CQ1104=10,Fixo/30*FY$4+(CO1101+CO1102+CO1103+CQ1101+CQ1102+CQ1103)*Percapita/30*FY$4+(CP1104+CR1104)*Cadeirante/30*FY$4,IF(CO1104+CQ1104&lt;=9,(CO1104+CQ1104)*Crechee/30*FY$4)+(CP1104+CR1104)*Cadeirante/30*FY$4+(CO1101+CO1102+CO1103+CQ1101+CQ1102+CQ1103)*Percapita/30*FY$4)+IF(CO1104+CQ1104&gt;=11,Fixo/30*FY$4+(CO1104+CQ1104-10)*Crechee/30*FY$4,0),IF(C1101=2,IF(CP1101+CP1102+CP1103+CP1104+CR1101+CR1102+CR1103+CR1104=1,Cadeirante/30*FY$4,IF(CP1101+CP1102+CP1103+CP1104+CR1101+CR1102+CR1103+CR1104=2,Fixo/30*FY$4,IF(CP1101+CP1102+CP1103+CP1104+CR1101+CR1102+CR1103+CR1104&gt;2,Fixo/30*FY$4+(CP1101+CP1102+CP1103+CP1104+CR1101+CR1102+CR1103+CR1104-2)*Cadeirante/30*FY$4)))+(CO1101+CO1102+CO1103+CQ1101+CQ1102+CQ1103)*Percapita/30*FY$4+(CO1104+CQ1104)*Crechee/30*FY$4,IF(C1101=1,IF(CO1101+CO1102+CO1103+CP1101+CP1102+CP1103+CQ1101+CQ1102+CQ1103+CR1101+CR1102+CR1103&lt;=15,(CO1101+CO1102+CO1103+CQ1101+CQ1102+CQ1103)*Percapita/30*FY$4,IF(CO1101+CO1102+CO1103+CP1101+CP1102+CP1103+CQ1101+CQ1102+CQ1103+CR1101+CR1102+CR1103&gt;=16,Fixo/30*FY$4+(CO1101+CO1102+CO1103+CP1101+CP1102+CP1103+CQ1101+CQ1102+CQ1103+CR1101+CR1102-16)*Percapita/30*FY$4))))))</f>
        <v>0</v>
      </c>
      <c r="FZ1101" s="177">
        <f>IF(C1101=4,SUM(CS1101+CS1102+CS1103+CU1101+CU1102+CU1103)*Percapita/30*FZ$4+(CT1101+CT1102+CT1103+CV1101+CV1102+CV1103)*Cadeirante/30*FZ$4,IF(C1101=3,IF(CS1104+CU1104=10,Fixo/30*FZ$4+(CS1101+CS1102+CS1103+CU1101+CU1102+CU1103)*Percapita/30*FZ$4+(CT1104+CV1104)*Cadeirante/30*FZ$4,IF(CS1104+CU1104&lt;=9,(CS1104+CU1104)*Crechee/30*FZ$4)+(CT1104+CV1104)*Cadeirante/30*FZ$4+(CS1101+CS1102+CS1103+CU1101+CU1102+CU1103)*Percapita/30*FZ$4)+IF(CS1104+CU1104&gt;=11,Fixo/30*FZ$4+(CS1104+CU1104-10)*Crechee/30*FZ$4,0),IF(C1101=2,IF(CT1101+CT1102+CT1103+CT1104+CV1101+CV1102+CV1103+CV1104=1,Cadeirante/30*FZ$4,IF(CT1101+CT1102+CT1103+CT1104+CV1101+CV1102+CV1103+CV1104=2,Fixo/30*FZ$4,IF(CT1101+CT1102+CT1103+CT1104+CV1101+CV1102+CV1103+CV1104&gt;2,Fixo/30*FZ$4+(CT1101+CT1102+CT1103+CT1104+CV1101+CV1102+CV1103+CV1104-2)*Cadeirante/30*FZ$4)))+(CS1101+CS1102+CS1103+CU1101+CU1102+CU1103)*Percapita/30*FZ$4+(CS1104+CU1104)*Crechee/30*FZ$4,IF(C1101=1,IF(CS1101+CS1102+CS1103+CT1101+CT1102+CT1103+CU1101+CU1102+CU1103+CV1101+CV1102+CV1103&lt;=15,(CS1101+CS1102+CS1103+CU1101+CU1102+CU1103)*Percapita/30*FZ$4,IF(CS1101+CS1102+CS1103+CT1101+CT1102+CT1103+CU1101+CU1102+CU1103+CV1101+CV1102+CV1103&gt;=16,Fixo/30*FZ$4+(CS1101+CS1102+CS1103+CT1101+CT1102+CT1103+CU1101+CU1102+CU1103+CV1101+CV1102-16)*Percapita/30*FZ$4))))))</f>
        <v>0</v>
      </c>
      <c r="GA1101" s="177">
        <f>IF(C1101=4,SUM(CW1101+CW1102+CW1103+CY1101+CY1102+CY1103)*Percapita/30*GA$4+(CX1101+CX1102+CX1103+CZ1101+CZ1102+CZ1103)*Cadeirante/30*GA$4,IF(C1101=3,IF(CW1104+CY1104=10,Fixo/30*GA$4+(CW1101+CW1102+CW1103+CY1101+CY1102+CY1103)*Percapita/30*GA$4+(CX1104+CZ1104)*Cadeirante/30*GA$4,IF(CW1104+CY1104&lt;=9,(CW1104+CY1104)*Crechee/30*GA$4)+(CX1104+CZ1104)*Cadeirante/30*GA$4+(CW1101+CW1102+CW1103+CY1101+CY1102+CY1103)*Percapita/30*GA$4)+IF(CW1104+CY1104&gt;=11,Fixo/30*GA$4+(CW1104+CY1104-10)*Crechee/30*GA$4,0),IF(C1101=2,IF(CX1101+CX1102+CX1103+CX1104+CZ1101+CZ1102+CZ1103+CZ1104=1,Cadeirante/30*GA$4,IF(CX1101+CX1102+CX1103+CX1104+CZ1101+CZ1102+CZ1103+CZ1104=2,Fixo/30*GA$4,IF(CX1101+CX1102+CX1103+CX1104+CZ1101+CZ1102+CZ1103+CZ1104&gt;2,Fixo/30*GA$4+(CX1101+CX1102+CX1103+CX1104+CZ1101+CZ1102+CZ1103+CZ1104-2)*Cadeirante/30*GA$4)))+(CW1101+CW1102+CW1103+CY1101+CY1102+CY1103)*Percapita/30*GA$4+(CW1104+CY1104)*Crechee/30*GA$4,IF(C1101=1,IF(CW1101+CW1102+CW1103+CX1101+CX1102+CX1103+CY1101+CY1102+CY1103+CZ1101+CZ1102+CZ1103&lt;=15,(CW1101+CW1102+CW1103+CY1101+CY1102+CY1103)*Percapita/30*GA$4,IF(CW1101+CW1102+CW1103+CX1101+CX1102+CX1103+CY1101+CY1102+CY1103+CZ1101+CZ1102+CZ1103&gt;=16,Fixo/30*GA$4+(CW1101+CW1102+CW1103+CX1101+CX1102+CX1103+CY1101+CY1102+CY1103+CZ1101+CZ1102-16)*Percapita/30*GA$4))))))</f>
        <v>0</v>
      </c>
      <c r="GB1101" s="177">
        <f>IF(C1101=4,SUM(DA1101+DA1102+DA1103+DC1101+DC1102+DC1103)*Percapita/30*GB$4+(DB1101+DB1102+DB1103+DD1101+DD1102+DD1103)*Cadeirante/30*GB$4,IF(C1101=3,IF(DA1104+DC1104=10,Fixo/30*GB$4+(DA1101+DA1102+DA1103+DC1101+DC1102+DC1103)*Percapita/30*GB$4+(DB1104+DD1104)*Cadeirante/30*GB$4,IF(DA1104+DC1104&lt;=9,(DA1104+DC1104)*Crechee/30*GB$4)+(DB1104+DD1104)*Cadeirante/30*GB$4+(DA1101+DA1102+DA1103+DC1101+DC1102+DC1103)*Percapita/30*GB$4)+IF(DA1104+DC1104&gt;=11,Fixo/30*GB$4+(DA1104+DC1104-10)*Crechee/30*GB$4,0),IF(C1101=2,IF(DB1101+DB1102+DB1103+DB1104+DD1101+DD1102+DD1103+DD1104=1,Cadeirante/30*GB$4,IF(DB1101+DB1102+DB1103+DB1104+DD1101+DD1102+DD1103+DD1104=2,Fixo/30*GB$4,IF(DB1101+DB1102+DB1103+DB1104+DD1101+DD1102+DD1103+DD1104&gt;2,Fixo/30*GB$4+(DB1101+DB1102+DB1103+DB1104+DD1101+DD1102+DD1103+DD1104-2)*Cadeirante/30*GB$4)))+(DA1101+DA1102+DA1103+DC1101+DC1102+DC1103)*Percapita/30*GB$4+(DA1104+DC1104)*Crechee/30*GB$4,IF(C1101=1,IF(DA1101+DA1102+DA1103+DB1101+DB1102+DB1103+DC1101+DC1102+DC1103+DD1101+DD1102+DD1103&lt;=15,(DA1101+DA1102+DA1103+DC1101+DC1102+DC1103)*Percapita/30*GB$4,IF(DA1101+DA1102+DA1103+DB1101+DB1102+DB1103+DC1101+DC1102+DC1103+DD1101+DD1102+DD1103&gt;=16,Fixo/30*GB$4+(DA1101+DA1102+DA1103+DB1101+DB1102+DB1103+DC1101+DC1102+DC1103+DD1101+DD1102-16)*Percapita/30*GB$4))))))</f>
        <v>0</v>
      </c>
      <c r="GC1101" s="177">
        <f>IF(C1101=4,SUM(DE1101+DE1102+DE1103+DG1101+DG1102+DG1103)*Percapita/30*GC$4+(DF1101+DF1102+DF1103+DH1101+DH1102+DH1103)*Cadeirante/30*GC$4,IF(C1101=3,IF(DE1104+DG1104=10,Fixo/30*GC$4+(DE1101+DE1102+DE1103+DG1101+DG1102+DG1103)*Percapita/30*GC$4+(DF1104+DH1104)*Cadeirante/30*GC$4,IF(DE1104+DG1104&lt;=9,(DE1104+DG1104)*Crechee/30*GC$4)+(DF1104+DH1104)*Cadeirante/30*GC$4+(DE1101+DE1102+DE1103+DG1101+DG1102+DG1103)*Percapita/30*GC$4)+IF(DE1104+DG1104&gt;=11,Fixo/30*GC$4+(DE1104+DG1104-10)*Crechee/30*GC$4,0),IF(C1101=2,IF(DF1101+DF1102+DF1103+DF1104+DH1101+DH1102+DH1103+DH1104=1,Cadeirante/30*GC$4,IF(DF1101+DF1102+DF1103+DF1104+DH1101+DH1102+DH1103+DH1104=2,Fixo/30*GC$4,IF(DF1101+DF1102+DF1103+DF1104+DH1101+DH1102+DH1103+DH1104&gt;2,Fixo/30*GC$4+(DF1101+DF1102+DF1103+DF1104+DH1101+DH1102+DH1103+DH1104-2)*Cadeirante/30*GC$4)))+(DE1101+DE1102+DE1103+DG1101+DG1102+DG1103)*Percapita/30*GC$4+(DE1104+DG1104)*Crechee/30*GC$4,IF(C1101=1,IF(DE1101+DE1102+DE1103+DF1101+DF1102+DF1103+DG1101+DG1102+DG1103+DH1101+DH1102+DH1103&lt;=15,(DE1101+DE1102+DE1103+DG1101+DG1102+DG1103)*Percapita/30*GC$4,IF(DE1101+DE1102+DE1103+DF1101+DF1102+DF1103+DG1101+DG1102+DG1103+DH1101+DH1102+DH1103&gt;=16,Fixo/30*GC$4+(DE1101+DE1102+DE1103+DF1101+DF1102+DF1103+DG1101+DG1102+DG1103+DH1101+DH1102-16)*Percapita/30*GC$4))))))</f>
        <v>0</v>
      </c>
      <c r="GD1101" s="177">
        <f>IF(C1101=4,SUM(DI1101+DI1102+DI1103+DK1101+DK1102+DK1103)*Percapita/30*GD$4+(DJ1101+DJ1102+DJ1103+DL1101+DL1102+DL1103)*Cadeirante/30*GD$4,IF(C1101=3,IF(DI1104+DK1104=10,Fixo/30*GD$4+(DI1101+DI1102+DI1103+DK1101+DK1102+DK1103)*Percapita/30*GD$4+(DJ1104+DL1104)*Cadeirante/30*GD$4,IF(DI1104+DK1104&lt;=9,(DI1104+DK1104)*Crechee/30*GD$4)+(DJ1104+DL1104)*Cadeirante/30*GD$4+(DI1101+DI1102+DI1103+DK1101+DK1102+DK1103)*Percapita/30*GD$4)+IF(DI1104+DK1104&gt;=11,Fixo/30*GD$4+(DI1104+DK1104-10)*Crechee/30*GD$4,0),IF(C1101=2,IF(DJ1101+DJ1102+DJ1103+DJ1104+DL1101+DL1102+DL1103+DL1104=1,Cadeirante/30*GD$4,IF(DJ1101+DJ1102+DJ1103+DJ1104+DL1101+DL1102+DL1103+DL1104=2,Fixo/30*GD$4,IF(DJ1101+DJ1102+DJ1103+DJ1104+DL1101+DL1102+DL1103+DL1104&gt;2,Fixo/30*GD$4+(DJ1101+DJ1102+DJ1103+DJ1104+DL1101+DL1102+DL1103+DL1104-2)*Cadeirante/30*GD$4)))+(DI1101+DI1102+DI1103+DK1101+DK1102+DK1103)*Percapita/30*GD$4+(DI1104+DK1104)*Crechee/30*GD$4,IF(C1101=1,IF(DI1101+DI1102+DI1103+DJ1101+DJ1102+DJ1103+DK1101+DK1102+DK1103+DL1101+DL1102+DL1103&lt;=15,(DI1101+DI1102+DI1103+DK1101+DK1102+DK1103)*Percapita/30*GD$4,IF(DI1101+DI1102+DI1103+DJ1101+DJ1102+DJ1103+DK1101+DK1102+DK1103+DL1101+DL1102+DL1103&gt;=16,Fixo/30*GD$4+(DI1101+DI1102+DI1103+DJ1101+DJ1102+DJ1103+DK1101+DK1102+DK1103+DL1101+DL1102-16)*Percapita/30*GD$4))))))</f>
        <v>0</v>
      </c>
      <c r="GE1101" s="177">
        <f>IF(C1101=4,SUM(DM1101+DM1102+DM1103+DO1101+DO1102+DO1103)*Percapita/30*GE$4+(DN1101+DN1102+DN1103+DP1101+DP1102+DP1103)*Cadeirante/30*GE$4,IF(C1101=3,IF(DM1104+DO1104=10,Fixo/30*GE$4+(DM1101+DM1102+DM1103+DO1101+DO1102+DO1103)*Percapita/30*GE$4+(DN1104+DP1104)*Cadeirante/30*GE$4,IF(DM1104+DO1104&lt;=9,(DM1104+DO1104)*Crechee/30*GE$4)+(DN1104+DP1104)*Cadeirante/30*GE$4+(DM1101+DM1102+DM1103+DO1101+DO1102+DO1103)*Percapita/30*GE$4)+IF(DM1104+DO1104&gt;=11,Fixo/30*GE$4+(DM1104+DO1104-10)*Crechee/30*GE$4,0),IF(C1101=2,IF(DN1101+DN1102+DN1103+DN1104+DP1101+DP1102+DP1103+DP1104=1,Cadeirante/30*GE$4,IF(DN1101+DN1102+DN1103+DN1104+DP1101+DP1102+DP1103+DP1104=2,Fixo/30*GE$4,IF(DN1101+DN1102+DN1103+DN1104+DP1101+DP1102+DP1103+DP1104&gt;2,Fixo/30*GE$4+(DN1101+DN1102+DN1103+DN1104+DP1101+DP1102+DP1103+DP1104-2)*Cadeirante/30*GE$4)))+(DM1101+DM1102+DM1103+DO1101+DO1102+DO1103)*Percapita/30*GE$4+(DM1104+DO1104)*Crechee/30*GE$4,IF(C1101=1,IF(DM1101+DM1102+DM1103+DN1101+DN1102+DN1103+DO1101+DO1102+DO1103+DP1101+DP1102+DP1103&lt;=15,(DM1101+DM1102+DM1103+DO1101+DO1102+DO1103)*Percapita/30*GE$4,IF(DM1101+DM1102+DM1103+DN1101+DN1102+DN1103+DO1101+DO1102+DO1103+DP1101+DP1102+DP1103&gt;=16,Fixo/30*GE$4+(DM1101+DM1102+DM1103+DN1101+DN1102+DN1103+DO1101+DO1102+DO1103+DP1101+DP1102-16)*Percapita/30*GE$4))))))</f>
        <v>0</v>
      </c>
      <c r="GF1101" s="177">
        <f>IF(C1101=4,SUM(DQ1101+DQ1102+DQ1103+DS1101+DS1102+DS1103)*Percapita/30*GF$4+(DR1101+DR1102+DR1103+DT1101+DT1102+DT1103)*Cadeirante/30*GF$4,IF(C1101=3,IF(DQ1104+DS1104=10,Fixo/30*GF$4+(DQ1101+DQ1102+DQ1103+DS1101+DS1102+DS1103)*Percapita/30*GF$4+(DR1104+DT1104)*Cadeirante/30*GF$4,IF(DQ1104+DS1104&lt;=9,(DQ1104+DS1104)*Crechee/30*GF$4)+(DR1104+DT1104)*Cadeirante/30*GF$4+(DQ1101+DQ1102+DQ1103+DS1101+DS1102+DS1103)*Percapita/30*GF$4)+IF(DQ1104+DS1104&gt;=11,Fixo/30*GF$4+(DQ1104+DS1104-10)*Crechee/30*GF$4,0),IF(C1101=2,IF(DR1101+DR1102+DR1103+DR1104+DT1101+DT1102+DT1103+DT1104=1,Cadeirante/30*GF$4,IF(DR1101+DR1102+DR1103+DR1104+DT1101+DT1102+DT1103+DT1104=2,Fixo/30*GF$4,IF(DR1101+DR1102+DR1103+DR1104+DT1101+DT1102+DT1103+DT1104&gt;2,Fixo/30*GF$4+(DR1101+DR1102+DR1103+DR1104+DT1101+DT1102+DT1103+DT1104-2)*Cadeirante/30*GF$4)))+(DQ1101+DQ1102+DQ1103+DS1101+DS1102+DS1103)*Percapita/30*GF$4+(DQ1104+DS1104)*Crechee/30*GF$4,IF(C1101=1,IF(DQ1101+DQ1102+DQ1103+DR1101+DR1102+DR1103+DS1101+DS1102+DS1103+DT1101+DT1102+DT1103&lt;=15,(DQ1101+DQ1102+DQ1103+DS1101+DS1102+DS1103)*Percapita/30*GF$4,IF(DQ1101+DQ1102+DQ1103+DR1101+DR1102+DR1103+DS1101+DS1102+DS1103+DT1101+DT1102+DT1103&gt;=16,Fixo/30*GF$4+(DQ1101+DQ1102+DQ1103+DR1101+DR1102+DR1103+DS1101+DS1102+DS1103+DT1101+DT1102-16)*Percapita/30*GF$4))))))</f>
        <v>0</v>
      </c>
      <c r="GG1101" s="177">
        <f>IF(C1101=4,SUM(DU1101+DU1102+DU1103+DW1101+DW1102+DW1103)*Percapita/30*GG$4+(DV1101+DV1102+DV1103+DX1101+DX1102+DX1103)*Cadeirante/30*GG$4,IF(C1101=3,IF(DU1104+DW1104=10,Fixo/30*GG$4+(DU1101+DU1102+DU1103+DW1101+DW1102+DW1103)*Percapita/30*GG$4+(DV1104+DX1104)*Cadeirante/30*GG$4,IF(DU1104+DW1104&lt;=9,(DU1104+DW1104)*Crechee/30*GG$4)+(DV1104+DX1104)*Cadeirante/30*GG$4+(DU1101+DU1102+DU1103+DW1101+DW1102+DW1103)*Percapita/30*GG$4)+IF(DU1104+DW1104&gt;=11,Fixo/30*GG$4+(DU1104+DW1104-10)*Crechee/30*GG$4,0),IF(C1101=2,IF(DV1101+DV1102+DV1103+DV1104+DX1101+DX1102+DX1103+DX1104=1,Cadeirante/30*GG$4,IF(DV1101+DV1102+DV1103+DV1104+DX1101+DX1102+DX1103+DX1104=2,Fixo/30*GG$4,IF(DV1101+DV1102+DV1103+DV1104+DX1101+DX1102+DX1103+DX1104&gt;2,Fixo/30*GG$4+(DV1101+DV1102+DV1103+DV1104+DX1101+DX1102+DX1103+DX1104-2)*Cadeirante/30*GG$4)))+(DU1101+DU1102+DU1103+DW1101+DW1102+DW1103)*Percapita/30*GG$4+(DU1104+DW1104)*Crechee/30*GG$4,IF(C1101=1,IF(DU1101+DU1102+DU1103+DV1101+DV1102+DV1103+DW1101+DW1102+DW1103+DX1101+DX1102+DX1103&lt;=15,(DU1101+DU1102+DU1103+DW1101+DW1102+DW1103)*Percapita/30*GG$4,IF(DU1101+DU1102+DU1103+DV1101+DV1102+DV1103+DW1101+DW1102+DW1103+DX1101+DX1102+DX1103&gt;=16,Fixo/30*GG$4+(DU1101+DU1102+DU1103+DV1101+DV1102+DV1103+DW1101+DW1102+DW1103+DX1101+DX1102-16)*Percapita/30*GG$4))))))</f>
        <v>0</v>
      </c>
      <c r="GH1101" s="177">
        <f>IF(C1101=4,SUM(DY1101+DY1102+DY1103+EA1101+EA1102+EA1103)*Percapita/30*GH$4+(DZ1101+DZ1102+DZ1103+EB1101+EB1102+EB1103)*Cadeirante/30*GH$4,IF(C1101=3,IF(DY1104+EA1104=10,Fixo/30*GH$4+(DY1101+DY1102+DY1103+EA1101+EA1102+EA1103)*Percapita/30*GH$4+(DZ1104+EB1104)*Cadeirante/30*GH$4,IF(DY1104+EA1104&lt;=9,(DY1104+EA1104)*Crechee/30*GH$4)+(DZ1104+EB1104)*Cadeirante/30*GH$4+(DY1101+DY1102+DY1103+EA1101+EA1102+EA1103)*Percapita/30*GH$4)+IF(DY1104+EA1104&gt;=11,Fixo/30*GH$4+(DY1104+EA1104-10)*Crechee/30*GH$4,0),IF(C1101=2,IF(DZ1101+DZ1102+DZ1103+DZ1104+EB1101+EB1102+EB1103+EB1104=1,Cadeirante/30*GH$4,IF(DZ1101+DZ1102+DZ1103+DZ1104+EB1101+EB1102+EB1103+EB1104=2,Fixo/30*GH$4,IF(DZ1101+DZ1102+DZ1103+DZ1104+EB1101+EB1102+EB1103+EB1104&gt;2,Fixo/30*GH$4+(DZ1101+DZ1102+DZ1103+DZ1104+EB1101+EB1102+EB1103+EB1104-2)*Cadeirante/30*GH$4)))+(DY1101+DY1102+DY1103+EA1101+EA1102+EA1103)*Percapita/30*GH$4+(DY1104+EA1104)*Crechee/30*GH$4,IF(C1101=1,IF(DY1101+DY1102+DY1103+DZ1101+DZ1102+DZ1103+EA1101+EA1102+EA1103+EB1101+EB1102+EB1103&lt;=15,(DY1101+DY1102+DY1103+EA1101+EA1102+EA1103)*Percapita/30*GH$4,IF(DY1101+DY1102+DY1103+DZ1101+DZ1102+DZ1103+EA1101+EA1102+EA1103+EB1101+EB1102+EB1103&gt;=16,Fixo/30*GH$4+(DY1101+DY1102+DY1103+DZ1101+DZ1102+DZ1103+EA1101+EA1102+EA1103+EB1101+EB1102-16)*Percapita/30*GH$4))))))</f>
        <v>0</v>
      </c>
      <c r="GI1101" s="177">
        <f>IF(C1101=4,SUM(EC1101+EC1102+EC1103+EE1101+EE1102+EE1103)*Percapita/30*GI$4+(ED1101+ED1102+ED1103+EF1101+EF1102+EF1103)*Cadeirante/30*GI$4,IF(C1101=3,IF(EC1104+EE1104=10,Fixo/30*GI$4+(EC1101+EC1102+EC1103+EE1101+EE1102+EE1103)*Percapita/30*GI$4+(ED1104+EF1104)*Cadeirante/30*GI$4,IF(EC1104+EE1104&lt;=9,(EC1104+EE1104)*Crechee/30*GI$4)+(ED1104+EF1104)*Cadeirante/30*GI$4+(EC1101+EC1102+EC1103+EE1101+EE1102+EE1103)*Percapita/30*GI$4)+IF(EC1104+EE1104&gt;=11,Fixo/30*GI$4+(EC1104+EE1104-10)*Crechee/30*GI$4,0),IF(C1101=2,IF(ED1101+ED1102+ED1103+ED1104+EF1101+EF1102+EF1103+EF1104=1,Cadeirante/30*GI$4,IF(ED1101+ED1102+ED1103+ED1104+EF1101+EF1102+EF1103+EF1104=2,Fixo/30*GI$4,IF(ED1101+ED1102+ED1103+ED1104+EF1101+EF1102+EF1103+EF1104&gt;2,Fixo/30*GI$4+(ED1101+ED1102+ED1103+ED1104+EF1101+EF1102+EF1103+EF1104-2)*Cadeirante/30*GI$4)))+(EC1101+EC1102+EC1103+EE1101+EE1102+EE1103)*Percapita/30*GI$4+(EC1104+EE1104)*Crechee/30*GI$4,IF(C1101=1,IF(EC1101+EC1102+EC1103+ED1101+ED1102+ED1103+EE1101+EE1102+EE1103+EF1101+EF1102+EF1103&lt;=15,(EC1101+EC1102+EC1103+EE1101+EE1102+EE1103)*Percapita/30*GI$4,IF(EC1101+EC1102+EC1103+ED1101+ED1102+ED1103+EE1101+EE1102+EE1103+EF1101+EF1102+EF1103&gt;=16,Fixo/30*GI$4+(EC1101+EC1102+EC1103+ED1101+ED1102+ED1103+EE1101+EE1102+EE1103+EF1101+EF1102-16)*Percapita/30*GI$4))))))</f>
        <v>0</v>
      </c>
      <c r="GJ1101" s="177">
        <f>IF(C1101=4,SUM(EG1101+EG1102+EG1103+EI1101+EI1102+EI1103)*Percapita/30*GJ$4+(EH1101+EH1102+EH1103+EJ1101+EJ1102+EJ1103)*Cadeirante/30*GJ$4,IF(C1101=3,IF(EG1104+EI1104=10,Fixo/30*GJ$4+(EG1101+EG1102+EG1103+EI1101+EI1102+EI1103)*Percapita/30*GJ$4+(EH1104+EJ1104)*Cadeirante/30*GJ$4,IF(EG1104+EI1104&lt;=9,(EG1104+EI1104)*Crechee/30*GJ$4)+(EH1104+EJ1104)*Cadeirante/30*GJ$4+(EG1101+EG1102+EG1103+EI1101+EI1102+EI1103)*Percapita/30*GJ$4)+IF(EG1104+EI1104&gt;=11,Fixo/30*GJ$4+(EG1104+EI1104-10)*Crechee/30*GJ$4,0),IF(C1101=2,IF(EH1101+EH1102+EH1103+EH1104+EJ1101+EJ1102+EJ1103+EJ1104=1,Cadeirante/30*GJ$4,IF(EH1101+EH1102+EH1103+EH1104+EJ1101+EJ1102+EJ1103+EJ1104=2,Fixo/30*GJ$4,IF(EH1101+EH1102+EH1103+EH1104+EJ1101+EJ1102+EJ1103+EJ1104&gt;2,Fixo/30*GJ$4+(EH1101+EH1102+EH1103+EH1104+EJ1101+EJ1102+EJ1103+EJ1104-2)*Cadeirante/30*GJ$4)))+(EG1101+EG1102+EG1103+EI1101+EI1102+EI1103)*Percapita/30*GJ$4+(EG1104+EI1104)*Crechee/30*GJ$4,IF(C1101=1,IF(EG1101+EG1102+EG1103+EH1101+EH1102+EH1103+EI1101+EI1102+EI1103+EJ1101+EJ1102+EJ1103&lt;=15,(EG1101+EG1102+EG1103+EI1101+EI1102+EI1103)*Percapita/30*GJ$4,IF(EG1101+EG1102+EG1103+EH1101+EH1102+EH1103+EI1101+EI1102+EI1103+EJ1101+EJ1102+EJ1103&gt;=16,Fixo/30*GJ$4+(EG1101+EG1102+EG1103+EH1101+EH1102+EH1103+EI1101+EI1102+EI1103+EJ1101+EJ1102-16)*Percapita/30*GJ$4))))))</f>
        <v>0</v>
      </c>
      <c r="GK1101" s="178"/>
      <c r="GL1101" s="103">
        <f t="shared" si="1255"/>
        <v>0</v>
      </c>
      <c r="GM1101" s="124"/>
      <c r="GN1101" s="104">
        <f>SUMIF(V1101:V1104,"&lt;0")*Cadeirante/30*GN$4+SUMIF(X1101:X1104,"&lt;0")*Cadeirante/30*GN$4</f>
        <v>0</v>
      </c>
      <c r="GO1101" s="104">
        <f>SUMIF(Z1101:Z1104,"&lt;0")*Cadeirante/30*GO$4+SUMIF(AB1101:AB1104,"&lt;0")*Cadeirante/30*GO$4</f>
        <v>0</v>
      </c>
      <c r="GP1101" s="104">
        <f>SUMIF(AD1101:AD1104,"&lt;0")*Cadeirante/30*GP$4+SUMIF(AF1101:AF1104,"&lt;0")*Cadeirante/30*GP$4</f>
        <v>0</v>
      </c>
      <c r="GQ1101" s="104">
        <f>SUMIF(AH1101:AH1104,"&lt;0")*Cadeirante/30*GQ$4+SUMIF(AJ1101:AJ1104,"&lt;0")*Cadeirante/30*GQ$4</f>
        <v>0</v>
      </c>
      <c r="GR1101" s="104">
        <f>SUMIF(AL1101:AL1104,"&lt;0")*Cadeirante/30*GR$4+SUMIF(AN1101:AN1104,"&lt;0")*Cadeirante/30*GR$4</f>
        <v>0</v>
      </c>
      <c r="GS1101" s="104">
        <f>SUMIF(AP1101:AP1104,"&lt;0")*Cadeirante/30*GS$4+SUMIF(AR1101:AR1104,"&lt;0")*Cadeirante/30*GS$4</f>
        <v>0</v>
      </c>
      <c r="GT1101" s="104">
        <f>SUMIF(AT1101:AT1104,"&lt;0")*Cadeirante/30*GT$4+SUMIF(AV1101:AV1104,"&lt;0")*Cadeirante/30*GT$4</f>
        <v>0</v>
      </c>
      <c r="GU1101" s="104">
        <f>SUMIF(AX1101:AX1104,"&lt;0")*Cadeirante/30*GU$4+SUMIF(AZ1101:AZ1104,"&lt;0")*Cadeirante/30*GU$4</f>
        <v>0</v>
      </c>
      <c r="GV1101" s="104">
        <f>SUMIF(BB1101:BB1104,"&lt;0")*Cadeirante/30*GV$4+SUMIF(BD1101:BD1104,"&lt;0")*Cadeirante/30*GV$4</f>
        <v>0</v>
      </c>
      <c r="GW1101" s="104">
        <f>SUMIF(BF1101:BF1104,"&lt;0")*Cadeirante/30*GW$4+SUMIF(BH1101:BH1104,"&lt;0")*Cadeirante/30*GW$4</f>
        <v>0</v>
      </c>
      <c r="GX1101" s="104">
        <f>SUMIF(BJ1101:BJ1104,"&lt;0")*Cadeirante/30*GX$4+SUMIF(BL1101:BL1104,"&lt;0")*Cadeirante/30*GX$4</f>
        <v>0</v>
      </c>
      <c r="GY1101" s="104">
        <f>SUMIF(BN1101:BN1104,"&lt;0")*Cadeirante/30*GY$4+SUMIF(BP1101:BP1104,"&lt;0")*Cadeirante/30*GY$4</f>
        <v>0</v>
      </c>
      <c r="GZ1101" s="104">
        <f>SUMIF(BR1101:BR1104,"&lt;0")*Cadeirante/30*GZ$4+SUMIF(BT1101:BT1104,"&lt;0")*Cadeirante/30*GZ$4</f>
        <v>0</v>
      </c>
      <c r="HA1101" s="104">
        <f>SUMIF(BV1101:BV1104,"&lt;0")*Cadeirante/30*HA$4+SUMIF(BX1101:BX1104,"&lt;0")*Cadeirante/30*HA$4</f>
        <v>0</v>
      </c>
      <c r="HB1101" s="104">
        <f>SUMIF(BZ1101:BZ1104,"&lt;0")*Cadeirante/30*HB$4+SUMIF(CB1101:CB1104,"&lt;0")*Cadeirante/30*HB$4</f>
        <v>0</v>
      </c>
      <c r="HC1101" s="104">
        <f>SUMIF(CD1101:CD1104,"&lt;0")*Cadeirante/30*HC$4+SUMIF(CF1101:CF1104,"&lt;0")*Cadeirante/30*HC$4</f>
        <v>0</v>
      </c>
      <c r="HD1101" s="104">
        <f>SUMIF(CH1101:CH1104,"&lt;0")*Cadeirante/30*HD$4+SUMIF(CJ1101:CJ1104,"&lt;0")*Cadeirante/30*HD$4</f>
        <v>0</v>
      </c>
      <c r="HE1101" s="104">
        <f>SUMIF(CL1101:CL1104,"&lt;0")*Cadeirante/30*HE$4+SUMIF(CN1101:CN1104,"&lt;0")*Cadeirante/30*HE$4</f>
        <v>0</v>
      </c>
      <c r="HF1101" s="104">
        <f>SUMIF(CP1101:CP1104,"&lt;0")*Cadeirante/30*HF$4+SUMIF(CR1101:CR1104,"&lt;0")*Cadeirante/30*HF$4</f>
        <v>0</v>
      </c>
      <c r="HG1101" s="104">
        <f>SUMIF(CT1101:CT1104,"&lt;0")*Cadeirante/30*HG$4+SUMIF(CV1101:CV1104,"&lt;0")*Cadeirante/30*HG$4</f>
        <v>0</v>
      </c>
      <c r="HH1101" s="104">
        <f>SUMIF(CX1101:CX1104,"&lt;0")*Cadeirante/30*HH$4+SUMIF(CZ1101:CZ1104,"&lt;0")*Cadeirante/30*HH$4</f>
        <v>0</v>
      </c>
      <c r="HI1101" s="104">
        <f>SUMIF(DB1101:DB1104,"&lt;0")*Cadeirante/30*HI$4+SUMIF(DD1101:DD1104,"&lt;0")*Cadeirante/30*HI$4</f>
        <v>0</v>
      </c>
      <c r="HJ1101" s="104">
        <f>SUMIF(DF1101:DF1104,"&lt;0")*Cadeirante/30*HJ$4+SUMIF(DH1101:DH1104,"&lt;0")*Cadeirante/30*HJ$4</f>
        <v>0</v>
      </c>
      <c r="HK1101" s="104">
        <f>SUMIF(DJ1101:DJ1104,"&lt;0")*Cadeirante/30*HK$4+SUMIF(DL1101:DL1104,"&lt;0")*Cadeirante/30*HK$4</f>
        <v>0</v>
      </c>
      <c r="HL1101" s="104">
        <f>SUMIF(DN1101:DN1104,"&lt;0")*Cadeirante/30*HL$4+SUMIF(DP1101:DP1104,"&lt;0")*Cadeirante/30*HL$4</f>
        <v>0</v>
      </c>
      <c r="HM1101" s="104">
        <f>SUMIF(DR1101:DR1104,"&lt;0")*Cadeirante/30*HM$4+SUMIF(DT1101:DT1104,"&lt;0")*Cadeirante/30*HM$4</f>
        <v>0</v>
      </c>
      <c r="HN1101" s="104">
        <f>SUMIF(DV1101:DV1104,"&lt;0")*Cadeirante/30*HN$4+SUMIF(DX1101:DX1104,"&lt;0")*Cadeirante/30*HN$4</f>
        <v>0</v>
      </c>
      <c r="HO1101" s="104">
        <f>SUMIF(DZ1101:DZ1104,"&lt;0")*Cadeirante/30*HO$4+SUMIF(EB1101:EB1104,"&lt;0")*Cadeirante/30*HO$4</f>
        <v>0</v>
      </c>
      <c r="HP1101" s="104">
        <f>SUMIF(ED1101:ED1104,"&lt;0")*Cadeirante/30*HP$4+SUMIF(EF1101:EF1104,"&lt;0")*Cadeirante/30*HP$4</f>
        <v>0</v>
      </c>
      <c r="HQ1101" s="64"/>
      <c r="HR1101" s="64"/>
      <c r="HS1101" s="64"/>
      <c r="HT1101" s="64"/>
      <c r="HU1101" s="64"/>
      <c r="HV1101" s="64"/>
      <c r="HW1101" s="176">
        <v>17629.309999999998</v>
      </c>
      <c r="HX1101" s="64"/>
      <c r="HY1101" s="280">
        <f>IF(ISTEXT(EM1101), VALUE(EM1101), EM1101)</f>
        <v>0</v>
      </c>
      <c r="HZ1101" s="280">
        <f>IF(ISTEXT(EN1101), VALUE(EN1101), EN1101)</f>
        <v>0</v>
      </c>
      <c r="IA1101" s="280">
        <f>IF(ISTEXT(EO1101), VALUE(EO1101), EO1101)</f>
        <v>0</v>
      </c>
      <c r="IB1101" s="64" t="b">
        <f>HW1101=FE1101</f>
        <v>0</v>
      </c>
      <c r="IC1101" s="64"/>
    </row>
    <row r="1102" spans="1:237" s="106" customFormat="1" ht="22.5" customHeight="1" x14ac:dyDescent="0.25">
      <c r="A1102" s="368" t="s">
        <v>4162</v>
      </c>
      <c r="B1102" s="369" t="s">
        <v>4163</v>
      </c>
      <c r="C1102" s="370" t="s">
        <v>3229</v>
      </c>
      <c r="D1102" s="371" t="s">
        <v>4109</v>
      </c>
      <c r="E1102" s="371" t="s">
        <v>4164</v>
      </c>
      <c r="F1102" s="372" t="s">
        <v>3222</v>
      </c>
      <c r="G1102" s="372" t="s">
        <v>3223</v>
      </c>
      <c r="H1102" s="373" t="s">
        <v>265</v>
      </c>
      <c r="I1102" s="374" t="s">
        <v>4165</v>
      </c>
      <c r="J1102" s="421" t="s">
        <v>3337</v>
      </c>
      <c r="K1102" s="421" t="s">
        <v>3230</v>
      </c>
      <c r="L1102" s="329">
        <f>CONTINUA!BV1102</f>
        <v>0</v>
      </c>
      <c r="M1102" s="329">
        <f>CONTINUA!BW1102</f>
        <v>0</v>
      </c>
      <c r="N1102" s="657"/>
      <c r="O1102" s="658" t="s">
        <v>4258</v>
      </c>
      <c r="P1102" s="659" t="s">
        <v>4259</v>
      </c>
      <c r="Q1102" s="400">
        <v>16</v>
      </c>
      <c r="R1102" s="401">
        <v>5</v>
      </c>
      <c r="S1102" s="400"/>
      <c r="T1102" s="401"/>
      <c r="U1102" s="400"/>
      <c r="V1102" s="401"/>
      <c r="W1102" s="400"/>
      <c r="X1102" s="401"/>
      <c r="Y1102" s="400"/>
      <c r="Z1102" s="401"/>
      <c r="AA1102" s="400"/>
      <c r="AB1102" s="401"/>
      <c r="AC1102" s="400"/>
      <c r="AD1102" s="401"/>
      <c r="AE1102" s="400"/>
      <c r="AF1102" s="401"/>
      <c r="AG1102" s="400"/>
      <c r="AH1102" s="401"/>
      <c r="AI1102" s="400"/>
      <c r="AJ1102" s="401"/>
      <c r="AK1102" s="400"/>
      <c r="AL1102" s="401"/>
      <c r="AM1102" s="400"/>
      <c r="AN1102" s="401"/>
      <c r="AO1102" s="400"/>
      <c r="AP1102" s="401"/>
      <c r="AQ1102" s="400"/>
      <c r="AR1102" s="401"/>
      <c r="AS1102" s="400"/>
      <c r="AT1102" s="401"/>
      <c r="AU1102" s="400"/>
      <c r="AV1102" s="401"/>
      <c r="AW1102" s="400"/>
      <c r="AX1102" s="401"/>
      <c r="AY1102" s="400"/>
      <c r="AZ1102" s="401"/>
      <c r="BA1102" s="400"/>
      <c r="BB1102" s="401"/>
      <c r="BC1102" s="400"/>
      <c r="BD1102" s="401"/>
      <c r="BE1102" s="400"/>
      <c r="BF1102" s="401"/>
      <c r="BG1102" s="400"/>
      <c r="BH1102" s="401"/>
      <c r="BI1102" s="400"/>
      <c r="BJ1102" s="401"/>
      <c r="BK1102" s="400"/>
      <c r="BL1102" s="401"/>
      <c r="BM1102" s="400"/>
      <c r="BN1102" s="401"/>
      <c r="BO1102" s="400"/>
      <c r="BP1102" s="401"/>
      <c r="BQ1102" s="400"/>
      <c r="BR1102" s="401"/>
      <c r="BS1102" s="400"/>
      <c r="BT1102" s="401"/>
      <c r="BU1102" s="400"/>
      <c r="BV1102" s="401"/>
      <c r="BW1102" s="400"/>
      <c r="BX1102" s="401"/>
      <c r="BY1102" s="400"/>
      <c r="BZ1102" s="401"/>
      <c r="CA1102" s="400"/>
      <c r="CB1102" s="401"/>
      <c r="CC1102" s="400"/>
      <c r="CD1102" s="401"/>
      <c r="CE1102" s="400"/>
      <c r="CF1102" s="401"/>
      <c r="CG1102" s="400"/>
      <c r="CH1102" s="401"/>
      <c r="CI1102" s="400"/>
      <c r="CJ1102" s="401"/>
      <c r="CK1102" s="400"/>
      <c r="CL1102" s="401"/>
      <c r="CM1102" s="400"/>
      <c r="CN1102" s="401"/>
      <c r="CO1102" s="400"/>
      <c r="CP1102" s="401"/>
      <c r="CQ1102" s="400"/>
      <c r="CR1102" s="401"/>
      <c r="CS1102" s="400"/>
      <c r="CT1102" s="401"/>
      <c r="CU1102" s="400"/>
      <c r="CV1102" s="401"/>
      <c r="CW1102" s="400"/>
      <c r="CX1102" s="401"/>
      <c r="CY1102" s="400"/>
      <c r="CZ1102" s="401"/>
      <c r="DA1102" s="400"/>
      <c r="DB1102" s="401"/>
      <c r="DC1102" s="400"/>
      <c r="DD1102" s="401"/>
      <c r="DE1102" s="400"/>
      <c r="DF1102" s="401"/>
      <c r="DG1102" s="400"/>
      <c r="DH1102" s="401"/>
      <c r="DI1102" s="400"/>
      <c r="DJ1102" s="401"/>
      <c r="DK1102" s="400"/>
      <c r="DL1102" s="401"/>
      <c r="DM1102" s="400"/>
      <c r="DN1102" s="401"/>
      <c r="DO1102" s="400"/>
      <c r="DP1102" s="401"/>
      <c r="DQ1102" s="400"/>
      <c r="DR1102" s="401"/>
      <c r="DS1102" s="400"/>
      <c r="DT1102" s="401"/>
      <c r="DU1102" s="400"/>
      <c r="DV1102" s="401"/>
      <c r="DW1102" s="400"/>
      <c r="DX1102" s="401"/>
      <c r="DY1102" s="400"/>
      <c r="DZ1102" s="401"/>
      <c r="EA1102" s="400"/>
      <c r="EB1102" s="401"/>
      <c r="EC1102" s="400"/>
      <c r="ED1102" s="401"/>
      <c r="EE1102" s="400"/>
      <c r="EF1102" s="401"/>
      <c r="EG1102" s="400"/>
      <c r="EH1102" s="401"/>
      <c r="EI1102" s="400"/>
      <c r="EJ1102" s="447"/>
      <c r="EK1102" s="511"/>
      <c r="EL1102" s="514"/>
      <c r="EM1102" s="448"/>
      <c r="EN1102" s="344"/>
      <c r="EO1102" s="345"/>
      <c r="EP1102" s="171">
        <f t="shared" si="1248"/>
        <v>16</v>
      </c>
      <c r="EQ1102" s="171">
        <f t="shared" si="1249"/>
        <v>0</v>
      </c>
      <c r="ER1102" s="171">
        <f t="shared" si="1250"/>
        <v>0</v>
      </c>
      <c r="ES1102" s="171">
        <f t="shared" si="1251"/>
        <v>5</v>
      </c>
      <c r="ET1102" s="171">
        <f t="shared" si="1252"/>
        <v>0</v>
      </c>
      <c r="EU1102" s="171">
        <f t="shared" si="1253"/>
        <v>0</v>
      </c>
      <c r="EV1102" s="172">
        <f t="shared" si="1254"/>
        <v>21</v>
      </c>
      <c r="EW1102" s="173"/>
      <c r="EX1102" s="248">
        <f t="shared" si="1256"/>
        <v>0</v>
      </c>
      <c r="EY1102" s="174">
        <f>(L1102*regular)+(M1102*Cadeirantee)</f>
        <v>0</v>
      </c>
      <c r="EZ1102" s="249">
        <f>SUMIF(FG1102:GJ1102,"&gt;0")</f>
        <v>0</v>
      </c>
      <c r="FA1102" s="249">
        <f>SUMIF(FG1102:GJ1102,"&lt;0")+SUMIF(GN1102:HP1102,"&lt;0")</f>
        <v>0</v>
      </c>
      <c r="FB1102" s="174">
        <v>0</v>
      </c>
      <c r="FC1102" s="126">
        <f>N1102*km*'VALORES TABELA'!$B$13</f>
        <v>0</v>
      </c>
      <c r="FD1102" s="250">
        <f t="shared" ref="FD1102:FD1105" si="1257">GL1102</f>
        <v>0</v>
      </c>
      <c r="FE1102" s="105"/>
      <c r="FF1102" s="119"/>
      <c r="FG1102" s="119"/>
      <c r="FH1102" s="119"/>
      <c r="FI1102" s="119"/>
      <c r="FJ1102" s="119"/>
      <c r="FK1102" s="119"/>
      <c r="FL1102" s="119"/>
      <c r="FM1102" s="119"/>
      <c r="FN1102" s="119"/>
      <c r="FO1102" s="119"/>
      <c r="FP1102" s="119"/>
      <c r="FQ1102" s="119"/>
      <c r="FR1102" s="119"/>
      <c r="FS1102" s="119"/>
      <c r="FT1102" s="119"/>
      <c r="FU1102" s="119"/>
      <c r="FV1102" s="119"/>
      <c r="FW1102" s="119"/>
      <c r="FX1102" s="119"/>
      <c r="FY1102" s="119"/>
      <c r="FZ1102" s="119"/>
      <c r="GA1102" s="119"/>
      <c r="GB1102" s="119"/>
      <c r="GC1102" s="119"/>
      <c r="GD1102" s="119"/>
      <c r="GE1102" s="119"/>
      <c r="GF1102" s="119"/>
      <c r="GG1102" s="119"/>
      <c r="GH1102" s="119"/>
      <c r="GI1102" s="119"/>
      <c r="GJ1102" s="119"/>
      <c r="GK1102" s="251"/>
      <c r="GL1102" s="103">
        <f t="shared" si="1255"/>
        <v>0</v>
      </c>
      <c r="GM1102" s="124"/>
      <c r="GN1102" s="104"/>
      <c r="GO1102" s="104"/>
      <c r="GP1102" s="104"/>
      <c r="GQ1102" s="104"/>
      <c r="GR1102" s="104"/>
      <c r="GS1102" s="104"/>
      <c r="GT1102" s="104"/>
      <c r="GU1102" s="104"/>
      <c r="GV1102" s="104"/>
      <c r="GW1102" s="104"/>
      <c r="GX1102" s="104"/>
      <c r="GY1102" s="104"/>
      <c r="GZ1102" s="104"/>
      <c r="HA1102" s="104"/>
      <c r="HB1102" s="104"/>
      <c r="HC1102" s="104"/>
      <c r="HD1102" s="104"/>
      <c r="HE1102" s="104"/>
      <c r="HF1102" s="104"/>
      <c r="HG1102" s="104"/>
      <c r="HH1102" s="104"/>
      <c r="HI1102" s="104"/>
      <c r="HJ1102" s="104"/>
      <c r="HK1102" s="104"/>
      <c r="HL1102" s="104"/>
      <c r="HM1102" s="104"/>
      <c r="HN1102" s="104"/>
      <c r="HO1102" s="104"/>
      <c r="HP1102" s="104"/>
      <c r="HQ1102" s="64"/>
      <c r="HR1102" s="64"/>
      <c r="HS1102" s="64"/>
      <c r="HT1102" s="64"/>
      <c r="HU1102" s="64"/>
      <c r="HV1102" s="64"/>
      <c r="HW1102" s="105"/>
      <c r="HX1102" s="64"/>
      <c r="HY1102" s="280">
        <f t="shared" ref="HY1102:HY1105" si="1258">IF(ISTEXT(EM1102), VALUE(EM1102), EM1102)</f>
        <v>0</v>
      </c>
      <c r="HZ1102" s="280">
        <f t="shared" ref="HZ1102:HZ1105" si="1259">IF(ISTEXT(EN1102), VALUE(EN1102), EN1102)</f>
        <v>0</v>
      </c>
      <c r="IA1102" s="280">
        <f t="shared" ref="IA1102:IA1105" si="1260">IF(ISTEXT(EO1102), VALUE(EO1102), EO1102)</f>
        <v>0</v>
      </c>
      <c r="IB1102" s="64"/>
      <c r="IC1102" s="64"/>
    </row>
    <row r="1103" spans="1:237" s="106" customFormat="1" ht="22.5" customHeight="1" x14ac:dyDescent="0.25">
      <c r="A1103" s="368" t="s">
        <v>4162</v>
      </c>
      <c r="B1103" s="369" t="s">
        <v>4163</v>
      </c>
      <c r="C1103" s="375" t="s">
        <v>3229</v>
      </c>
      <c r="D1103" s="371" t="s">
        <v>4109</v>
      </c>
      <c r="E1103" s="371" t="s">
        <v>4164</v>
      </c>
      <c r="F1103" s="376" t="s">
        <v>3222</v>
      </c>
      <c r="G1103" s="376" t="s">
        <v>3223</v>
      </c>
      <c r="H1103" s="373" t="s">
        <v>265</v>
      </c>
      <c r="I1103" s="374" t="s">
        <v>4165</v>
      </c>
      <c r="J1103" s="421" t="s">
        <v>3337</v>
      </c>
      <c r="K1103" s="422" t="s">
        <v>3231</v>
      </c>
      <c r="L1103" s="329">
        <f>CONTINUA!BV1103</f>
        <v>0</v>
      </c>
      <c r="M1103" s="329">
        <f>CONTINUA!BW1103</f>
        <v>0</v>
      </c>
      <c r="N1103" s="657"/>
      <c r="O1103" s="658" t="s">
        <v>4258</v>
      </c>
      <c r="P1103" s="659" t="s">
        <v>4259</v>
      </c>
      <c r="Q1103" s="400"/>
      <c r="R1103" s="401"/>
      <c r="S1103" s="400"/>
      <c r="T1103" s="401"/>
      <c r="U1103" s="400"/>
      <c r="V1103" s="401"/>
      <c r="W1103" s="400"/>
      <c r="X1103" s="401"/>
      <c r="Y1103" s="400"/>
      <c r="Z1103" s="401"/>
      <c r="AA1103" s="400"/>
      <c r="AB1103" s="401"/>
      <c r="AC1103" s="400"/>
      <c r="AD1103" s="401"/>
      <c r="AE1103" s="400"/>
      <c r="AF1103" s="401"/>
      <c r="AG1103" s="400"/>
      <c r="AH1103" s="401"/>
      <c r="AI1103" s="400"/>
      <c r="AJ1103" s="401"/>
      <c r="AK1103" s="400"/>
      <c r="AL1103" s="401"/>
      <c r="AM1103" s="400"/>
      <c r="AN1103" s="401"/>
      <c r="AO1103" s="400"/>
      <c r="AP1103" s="401"/>
      <c r="AQ1103" s="400"/>
      <c r="AR1103" s="401"/>
      <c r="AS1103" s="400"/>
      <c r="AT1103" s="401"/>
      <c r="AU1103" s="400"/>
      <c r="AV1103" s="401"/>
      <c r="AW1103" s="400"/>
      <c r="AX1103" s="401"/>
      <c r="AY1103" s="400"/>
      <c r="AZ1103" s="401"/>
      <c r="BA1103" s="400"/>
      <c r="BB1103" s="401"/>
      <c r="BC1103" s="400"/>
      <c r="BD1103" s="401"/>
      <c r="BE1103" s="400"/>
      <c r="BF1103" s="401"/>
      <c r="BG1103" s="400"/>
      <c r="BH1103" s="401"/>
      <c r="BI1103" s="400"/>
      <c r="BJ1103" s="401"/>
      <c r="BK1103" s="400"/>
      <c r="BL1103" s="401"/>
      <c r="BM1103" s="400"/>
      <c r="BN1103" s="401"/>
      <c r="BO1103" s="400"/>
      <c r="BP1103" s="401"/>
      <c r="BQ1103" s="400"/>
      <c r="BR1103" s="401"/>
      <c r="BS1103" s="400"/>
      <c r="BT1103" s="401"/>
      <c r="BU1103" s="400"/>
      <c r="BV1103" s="401"/>
      <c r="BW1103" s="400"/>
      <c r="BX1103" s="401"/>
      <c r="BY1103" s="400"/>
      <c r="BZ1103" s="401"/>
      <c r="CA1103" s="400"/>
      <c r="CB1103" s="401"/>
      <c r="CC1103" s="400"/>
      <c r="CD1103" s="401"/>
      <c r="CE1103" s="400"/>
      <c r="CF1103" s="401"/>
      <c r="CG1103" s="400"/>
      <c r="CH1103" s="401"/>
      <c r="CI1103" s="400"/>
      <c r="CJ1103" s="401"/>
      <c r="CK1103" s="400"/>
      <c r="CL1103" s="401"/>
      <c r="CM1103" s="400"/>
      <c r="CN1103" s="401"/>
      <c r="CO1103" s="400"/>
      <c r="CP1103" s="401"/>
      <c r="CQ1103" s="400"/>
      <c r="CR1103" s="401"/>
      <c r="CS1103" s="400"/>
      <c r="CT1103" s="401"/>
      <c r="CU1103" s="400"/>
      <c r="CV1103" s="401"/>
      <c r="CW1103" s="400"/>
      <c r="CX1103" s="401"/>
      <c r="CY1103" s="400"/>
      <c r="CZ1103" s="401"/>
      <c r="DA1103" s="400"/>
      <c r="DB1103" s="401"/>
      <c r="DC1103" s="400"/>
      <c r="DD1103" s="401"/>
      <c r="DE1103" s="400"/>
      <c r="DF1103" s="401"/>
      <c r="DG1103" s="400"/>
      <c r="DH1103" s="401"/>
      <c r="DI1103" s="400"/>
      <c r="DJ1103" s="401"/>
      <c r="DK1103" s="400"/>
      <c r="DL1103" s="401"/>
      <c r="DM1103" s="400"/>
      <c r="DN1103" s="401"/>
      <c r="DO1103" s="400"/>
      <c r="DP1103" s="401"/>
      <c r="DQ1103" s="400"/>
      <c r="DR1103" s="401"/>
      <c r="DS1103" s="400"/>
      <c r="DT1103" s="401"/>
      <c r="DU1103" s="400"/>
      <c r="DV1103" s="401"/>
      <c r="DW1103" s="400"/>
      <c r="DX1103" s="401"/>
      <c r="DY1103" s="400"/>
      <c r="DZ1103" s="401"/>
      <c r="EA1103" s="400"/>
      <c r="EB1103" s="401"/>
      <c r="EC1103" s="400"/>
      <c r="ED1103" s="401"/>
      <c r="EE1103" s="400"/>
      <c r="EF1103" s="401"/>
      <c r="EG1103" s="400"/>
      <c r="EH1103" s="401"/>
      <c r="EI1103" s="400"/>
      <c r="EJ1103" s="447"/>
      <c r="EK1103" s="511"/>
      <c r="EL1103" s="514"/>
      <c r="EM1103" s="448"/>
      <c r="EN1103" s="344"/>
      <c r="EO1103" s="345"/>
      <c r="EP1103" s="171">
        <f t="shared" si="1248"/>
        <v>0</v>
      </c>
      <c r="EQ1103" s="171">
        <f t="shared" si="1249"/>
        <v>0</v>
      </c>
      <c r="ER1103" s="171">
        <f t="shared" si="1250"/>
        <v>0</v>
      </c>
      <c r="ES1103" s="171">
        <f t="shared" si="1251"/>
        <v>0</v>
      </c>
      <c r="ET1103" s="171">
        <f t="shared" si="1252"/>
        <v>0</v>
      </c>
      <c r="EU1103" s="171">
        <f t="shared" si="1253"/>
        <v>0</v>
      </c>
      <c r="EV1103" s="172">
        <f t="shared" si="1254"/>
        <v>0</v>
      </c>
      <c r="EW1103" s="125"/>
      <c r="EX1103" s="248">
        <f t="shared" si="1256"/>
        <v>0</v>
      </c>
      <c r="EY1103" s="174">
        <f>(L1103*regular)+(M1103*Cadeirantee)</f>
        <v>0</v>
      </c>
      <c r="EZ1103" s="249">
        <f>SUMIF(FG1103:GJ1103,"&gt;0")</f>
        <v>0</v>
      </c>
      <c r="FA1103" s="249">
        <f>SUMIF(FG1103:GJ1103,"&lt;0")+SUMIF(GN1103:HP1103,"&lt;0")</f>
        <v>0</v>
      </c>
      <c r="FB1103" s="174">
        <v>0</v>
      </c>
      <c r="FC1103" s="126">
        <f>N1103*km*'VALORES TABELA'!$B$13</f>
        <v>0</v>
      </c>
      <c r="FD1103" s="250">
        <f t="shared" si="1257"/>
        <v>0</v>
      </c>
      <c r="FE1103" s="105"/>
      <c r="FF1103" s="108"/>
      <c r="FG1103" s="108"/>
      <c r="FH1103" s="108"/>
      <c r="FI1103" s="108"/>
      <c r="FJ1103" s="108"/>
      <c r="FK1103" s="108"/>
      <c r="FL1103" s="108"/>
      <c r="FM1103" s="108"/>
      <c r="FN1103" s="108"/>
      <c r="FO1103" s="108"/>
      <c r="FP1103" s="108"/>
      <c r="FQ1103" s="108"/>
      <c r="FR1103" s="108"/>
      <c r="FS1103" s="108"/>
      <c r="FT1103" s="108"/>
      <c r="FU1103" s="108"/>
      <c r="FV1103" s="108"/>
      <c r="FW1103" s="108"/>
      <c r="FX1103" s="108"/>
      <c r="FY1103" s="108"/>
      <c r="FZ1103" s="108"/>
      <c r="GA1103" s="108"/>
      <c r="GB1103" s="108"/>
      <c r="GC1103" s="108"/>
      <c r="GD1103" s="108"/>
      <c r="GE1103" s="108"/>
      <c r="GF1103" s="108"/>
      <c r="GG1103" s="108"/>
      <c r="GH1103" s="108"/>
      <c r="GI1103" s="108"/>
      <c r="GJ1103" s="108"/>
      <c r="GK1103" s="251"/>
      <c r="GL1103" s="103">
        <f t="shared" si="1255"/>
        <v>0</v>
      </c>
      <c r="GM1103" s="124"/>
      <c r="GN1103" s="104"/>
      <c r="GO1103" s="104"/>
      <c r="GP1103" s="104"/>
      <c r="GQ1103" s="104"/>
      <c r="GR1103" s="104"/>
      <c r="GS1103" s="104"/>
      <c r="GT1103" s="104"/>
      <c r="GU1103" s="104"/>
      <c r="GV1103" s="104"/>
      <c r="GW1103" s="104"/>
      <c r="GX1103" s="104"/>
      <c r="GY1103" s="104"/>
      <c r="GZ1103" s="104"/>
      <c r="HA1103" s="104"/>
      <c r="HB1103" s="104"/>
      <c r="HC1103" s="104"/>
      <c r="HD1103" s="104"/>
      <c r="HE1103" s="104"/>
      <c r="HF1103" s="104"/>
      <c r="HG1103" s="104"/>
      <c r="HH1103" s="104"/>
      <c r="HI1103" s="104"/>
      <c r="HJ1103" s="104"/>
      <c r="HK1103" s="104"/>
      <c r="HL1103" s="104"/>
      <c r="HM1103" s="104"/>
      <c r="HN1103" s="104"/>
      <c r="HO1103" s="104"/>
      <c r="HP1103" s="104"/>
      <c r="HQ1103" s="64"/>
      <c r="HR1103" s="64"/>
      <c r="HS1103" s="64"/>
      <c r="HT1103" s="64"/>
      <c r="HU1103" s="64"/>
      <c r="HV1103" s="64"/>
      <c r="HW1103" s="105"/>
      <c r="HX1103" s="64"/>
      <c r="HY1103" s="280">
        <f t="shared" si="1258"/>
        <v>0</v>
      </c>
      <c r="HZ1103" s="280">
        <f t="shared" si="1259"/>
        <v>0</v>
      </c>
      <c r="IA1103" s="280">
        <f t="shared" si="1260"/>
        <v>0</v>
      </c>
      <c r="IB1103" s="64"/>
      <c r="IC1103" s="64"/>
    </row>
    <row r="1104" spans="1:237" s="106" customFormat="1" ht="22.5" customHeight="1" x14ac:dyDescent="0.25">
      <c r="A1104" s="368" t="s">
        <v>4162</v>
      </c>
      <c r="B1104" s="369" t="s">
        <v>4163</v>
      </c>
      <c r="C1104" s="375" t="s">
        <v>3229</v>
      </c>
      <c r="D1104" s="371" t="s">
        <v>4109</v>
      </c>
      <c r="E1104" s="371" t="s">
        <v>4164</v>
      </c>
      <c r="F1104" s="376" t="s">
        <v>3222</v>
      </c>
      <c r="G1104" s="376" t="s">
        <v>3223</v>
      </c>
      <c r="H1104" s="373" t="s">
        <v>265</v>
      </c>
      <c r="I1104" s="374" t="s">
        <v>4165</v>
      </c>
      <c r="J1104" s="421" t="s">
        <v>3337</v>
      </c>
      <c r="K1104" s="423" t="s">
        <v>3232</v>
      </c>
      <c r="L1104" s="329">
        <f>CONTINUA!BV1104</f>
        <v>0</v>
      </c>
      <c r="M1104" s="329">
        <f>CONTINUA!BW1104</f>
        <v>0</v>
      </c>
      <c r="N1104" s="657"/>
      <c r="O1104" s="658" t="s">
        <v>4258</v>
      </c>
      <c r="P1104" s="659" t="s">
        <v>4259</v>
      </c>
      <c r="Q1104" s="400"/>
      <c r="R1104" s="401"/>
      <c r="S1104" s="400"/>
      <c r="T1104" s="401"/>
      <c r="U1104" s="400"/>
      <c r="V1104" s="401"/>
      <c r="W1104" s="400"/>
      <c r="X1104" s="401"/>
      <c r="Y1104" s="400"/>
      <c r="Z1104" s="401"/>
      <c r="AA1104" s="400"/>
      <c r="AB1104" s="401"/>
      <c r="AC1104" s="400"/>
      <c r="AD1104" s="401"/>
      <c r="AE1104" s="400"/>
      <c r="AF1104" s="401"/>
      <c r="AG1104" s="400"/>
      <c r="AH1104" s="401"/>
      <c r="AI1104" s="400"/>
      <c r="AJ1104" s="401"/>
      <c r="AK1104" s="400"/>
      <c r="AL1104" s="401"/>
      <c r="AM1104" s="400"/>
      <c r="AN1104" s="401"/>
      <c r="AO1104" s="400"/>
      <c r="AP1104" s="401"/>
      <c r="AQ1104" s="400"/>
      <c r="AR1104" s="401"/>
      <c r="AS1104" s="400"/>
      <c r="AT1104" s="401"/>
      <c r="AU1104" s="400"/>
      <c r="AV1104" s="401"/>
      <c r="AW1104" s="400"/>
      <c r="AX1104" s="401"/>
      <c r="AY1104" s="400"/>
      <c r="AZ1104" s="401"/>
      <c r="BA1104" s="400"/>
      <c r="BB1104" s="401"/>
      <c r="BC1104" s="400"/>
      <c r="BD1104" s="401"/>
      <c r="BE1104" s="400"/>
      <c r="BF1104" s="401"/>
      <c r="BG1104" s="400"/>
      <c r="BH1104" s="401"/>
      <c r="BI1104" s="400"/>
      <c r="BJ1104" s="401"/>
      <c r="BK1104" s="400"/>
      <c r="BL1104" s="401"/>
      <c r="BM1104" s="400"/>
      <c r="BN1104" s="401"/>
      <c r="BO1104" s="400"/>
      <c r="BP1104" s="401"/>
      <c r="BQ1104" s="400"/>
      <c r="BR1104" s="401"/>
      <c r="BS1104" s="400"/>
      <c r="BT1104" s="401"/>
      <c r="BU1104" s="400"/>
      <c r="BV1104" s="401"/>
      <c r="BW1104" s="400"/>
      <c r="BX1104" s="401"/>
      <c r="BY1104" s="400"/>
      <c r="BZ1104" s="401"/>
      <c r="CA1104" s="400"/>
      <c r="CB1104" s="401"/>
      <c r="CC1104" s="400"/>
      <c r="CD1104" s="401"/>
      <c r="CE1104" s="400"/>
      <c r="CF1104" s="401"/>
      <c r="CG1104" s="400"/>
      <c r="CH1104" s="401"/>
      <c r="CI1104" s="400"/>
      <c r="CJ1104" s="401"/>
      <c r="CK1104" s="400"/>
      <c r="CL1104" s="401"/>
      <c r="CM1104" s="400"/>
      <c r="CN1104" s="401"/>
      <c r="CO1104" s="400"/>
      <c r="CP1104" s="401"/>
      <c r="CQ1104" s="400"/>
      <c r="CR1104" s="401"/>
      <c r="CS1104" s="400"/>
      <c r="CT1104" s="401"/>
      <c r="CU1104" s="400"/>
      <c r="CV1104" s="401"/>
      <c r="CW1104" s="400"/>
      <c r="CX1104" s="401"/>
      <c r="CY1104" s="400"/>
      <c r="CZ1104" s="401"/>
      <c r="DA1104" s="400"/>
      <c r="DB1104" s="401"/>
      <c r="DC1104" s="400"/>
      <c r="DD1104" s="401"/>
      <c r="DE1104" s="400"/>
      <c r="DF1104" s="401"/>
      <c r="DG1104" s="400"/>
      <c r="DH1104" s="401"/>
      <c r="DI1104" s="400"/>
      <c r="DJ1104" s="401"/>
      <c r="DK1104" s="400"/>
      <c r="DL1104" s="401"/>
      <c r="DM1104" s="400"/>
      <c r="DN1104" s="401"/>
      <c r="DO1104" s="400"/>
      <c r="DP1104" s="401"/>
      <c r="DQ1104" s="400"/>
      <c r="DR1104" s="401"/>
      <c r="DS1104" s="400"/>
      <c r="DT1104" s="401"/>
      <c r="DU1104" s="400"/>
      <c r="DV1104" s="401"/>
      <c r="DW1104" s="400"/>
      <c r="DX1104" s="401"/>
      <c r="DY1104" s="400"/>
      <c r="DZ1104" s="401"/>
      <c r="EA1104" s="400"/>
      <c r="EB1104" s="401"/>
      <c r="EC1104" s="400"/>
      <c r="ED1104" s="401"/>
      <c r="EE1104" s="400"/>
      <c r="EF1104" s="401"/>
      <c r="EG1104" s="400"/>
      <c r="EH1104" s="401"/>
      <c r="EI1104" s="400"/>
      <c r="EJ1104" s="447"/>
      <c r="EK1104" s="511"/>
      <c r="EL1104" s="514"/>
      <c r="EM1104" s="448"/>
      <c r="EN1104" s="344"/>
      <c r="EO1104" s="345"/>
      <c r="EP1104" s="171">
        <f t="shared" si="1248"/>
        <v>0</v>
      </c>
      <c r="EQ1104" s="171">
        <f t="shared" si="1249"/>
        <v>0</v>
      </c>
      <c r="ER1104" s="171">
        <f t="shared" si="1250"/>
        <v>0</v>
      </c>
      <c r="ES1104" s="171">
        <f t="shared" si="1251"/>
        <v>0</v>
      </c>
      <c r="ET1104" s="171">
        <f t="shared" si="1252"/>
        <v>0</v>
      </c>
      <c r="EU1104" s="171">
        <f t="shared" si="1253"/>
        <v>0</v>
      </c>
      <c r="EV1104" s="172">
        <f t="shared" si="1254"/>
        <v>0</v>
      </c>
      <c r="EW1104" s="127"/>
      <c r="EX1104" s="248">
        <f t="shared" si="1256"/>
        <v>0</v>
      </c>
      <c r="EY1104" s="174">
        <f>(L1104*regular)+(M1104*Cadeirantee)</f>
        <v>0</v>
      </c>
      <c r="EZ1104" s="249">
        <f>SUMIF(FG1104:GJ1104,"&gt;0")</f>
        <v>0</v>
      </c>
      <c r="FA1104" s="249">
        <f>SUMIF(FG1104:GJ1104,"&lt;0")+SUMIF(GN1104:HP1104,"&lt;0")</f>
        <v>0</v>
      </c>
      <c r="FB1104" s="174">
        <v>0</v>
      </c>
      <c r="FC1104" s="126">
        <f>N1104*km*'VALORES TABELA'!$B$13</f>
        <v>0</v>
      </c>
      <c r="FD1104" s="250">
        <f t="shared" si="1257"/>
        <v>0</v>
      </c>
      <c r="FE1104" s="105"/>
      <c r="FF1104" s="118"/>
      <c r="FG1104" s="118"/>
      <c r="FH1104" s="118"/>
      <c r="FI1104" s="118"/>
      <c r="FJ1104" s="118"/>
      <c r="FK1104" s="118"/>
      <c r="FL1104" s="118"/>
      <c r="FM1104" s="118"/>
      <c r="FN1104" s="118"/>
      <c r="FO1104" s="118"/>
      <c r="FP1104" s="118"/>
      <c r="FQ1104" s="118"/>
      <c r="FR1104" s="118"/>
      <c r="FS1104" s="118"/>
      <c r="FT1104" s="118"/>
      <c r="FU1104" s="118"/>
      <c r="FV1104" s="118"/>
      <c r="FW1104" s="118"/>
      <c r="FX1104" s="118"/>
      <c r="FY1104" s="118"/>
      <c r="FZ1104" s="118"/>
      <c r="GA1104" s="118"/>
      <c r="GB1104" s="118"/>
      <c r="GC1104" s="118"/>
      <c r="GD1104" s="118"/>
      <c r="GE1104" s="118"/>
      <c r="GF1104" s="118"/>
      <c r="GG1104" s="118"/>
      <c r="GH1104" s="118"/>
      <c r="GI1104" s="118"/>
      <c r="GJ1104" s="118"/>
      <c r="GK1104" s="252"/>
      <c r="GL1104" s="103">
        <f t="shared" si="1255"/>
        <v>0</v>
      </c>
      <c r="GM1104" s="124"/>
      <c r="GN1104" s="104"/>
      <c r="GO1104" s="104"/>
      <c r="GP1104" s="104"/>
      <c r="GQ1104" s="104"/>
      <c r="GR1104" s="104"/>
      <c r="GS1104" s="104"/>
      <c r="GT1104" s="104"/>
      <c r="GU1104" s="104"/>
      <c r="GV1104" s="104"/>
      <c r="GW1104" s="104"/>
      <c r="GX1104" s="104"/>
      <c r="GY1104" s="104"/>
      <c r="GZ1104" s="104"/>
      <c r="HA1104" s="104"/>
      <c r="HB1104" s="104"/>
      <c r="HC1104" s="104"/>
      <c r="HD1104" s="104"/>
      <c r="HE1104" s="104"/>
      <c r="HF1104" s="104"/>
      <c r="HG1104" s="104"/>
      <c r="HH1104" s="104"/>
      <c r="HI1104" s="104"/>
      <c r="HJ1104" s="104"/>
      <c r="HK1104" s="104"/>
      <c r="HL1104" s="104"/>
      <c r="HM1104" s="104"/>
      <c r="HN1104" s="104"/>
      <c r="HO1104" s="104"/>
      <c r="HP1104" s="104"/>
      <c r="HQ1104" s="64"/>
      <c r="HR1104" s="65"/>
      <c r="HS1104" s="65"/>
      <c r="HT1104" s="65"/>
      <c r="HU1104" s="65"/>
      <c r="HV1104" s="65"/>
      <c r="HW1104" s="105"/>
      <c r="HX1104" s="65"/>
      <c r="HY1104" s="280">
        <f t="shared" si="1258"/>
        <v>0</v>
      </c>
      <c r="HZ1104" s="280">
        <f t="shared" si="1259"/>
        <v>0</v>
      </c>
      <c r="IA1104" s="280">
        <f t="shared" si="1260"/>
        <v>0</v>
      </c>
      <c r="IB1104" s="65"/>
      <c r="IC1104" s="65"/>
    </row>
    <row r="1105" spans="1:237" s="106" customFormat="1" ht="22.5" customHeight="1" thickBot="1" x14ac:dyDescent="0.3">
      <c r="A1105" s="377" t="s">
        <v>4162</v>
      </c>
      <c r="B1105" s="378" t="s">
        <v>4163</v>
      </c>
      <c r="C1105" s="379" t="s">
        <v>3229</v>
      </c>
      <c r="D1105" s="380" t="s">
        <v>4109</v>
      </c>
      <c r="E1105" s="380" t="s">
        <v>4164</v>
      </c>
      <c r="F1105" s="381" t="s">
        <v>3222</v>
      </c>
      <c r="G1105" s="381" t="s">
        <v>3223</v>
      </c>
      <c r="H1105" s="382" t="s">
        <v>265</v>
      </c>
      <c r="I1105" s="383" t="s">
        <v>4165</v>
      </c>
      <c r="J1105" s="421" t="s">
        <v>3337</v>
      </c>
      <c r="K1105" s="424" t="s">
        <v>60</v>
      </c>
      <c r="L1105" s="329">
        <f>CONTINUA!BV1105</f>
        <v>0</v>
      </c>
      <c r="M1105" s="329">
        <f>CONTINUA!BW1105</f>
        <v>0</v>
      </c>
      <c r="N1105" s="657"/>
      <c r="O1105" s="658" t="s">
        <v>4258</v>
      </c>
      <c r="P1105" s="659" t="s">
        <v>4259</v>
      </c>
      <c r="Q1105" s="400">
        <v>2</v>
      </c>
      <c r="R1105" s="401"/>
      <c r="S1105" s="400"/>
      <c r="T1105" s="401"/>
      <c r="U1105" s="400"/>
      <c r="V1105" s="401"/>
      <c r="W1105" s="400"/>
      <c r="X1105" s="401"/>
      <c r="Y1105" s="400"/>
      <c r="Z1105" s="401"/>
      <c r="AA1105" s="400"/>
      <c r="AB1105" s="401"/>
      <c r="AC1105" s="400"/>
      <c r="AD1105" s="401"/>
      <c r="AE1105" s="400"/>
      <c r="AF1105" s="401"/>
      <c r="AG1105" s="400"/>
      <c r="AH1105" s="401"/>
      <c r="AI1105" s="400"/>
      <c r="AJ1105" s="401"/>
      <c r="AK1105" s="400"/>
      <c r="AL1105" s="401"/>
      <c r="AM1105" s="400"/>
      <c r="AN1105" s="401"/>
      <c r="AO1105" s="400"/>
      <c r="AP1105" s="401"/>
      <c r="AQ1105" s="400"/>
      <c r="AR1105" s="401"/>
      <c r="AS1105" s="400"/>
      <c r="AT1105" s="401"/>
      <c r="AU1105" s="400"/>
      <c r="AV1105" s="401"/>
      <c r="AW1105" s="400"/>
      <c r="AX1105" s="401"/>
      <c r="AY1105" s="400"/>
      <c r="AZ1105" s="401"/>
      <c r="BA1105" s="400"/>
      <c r="BB1105" s="401"/>
      <c r="BC1105" s="400"/>
      <c r="BD1105" s="401"/>
      <c r="BE1105" s="400"/>
      <c r="BF1105" s="401"/>
      <c r="BG1105" s="400"/>
      <c r="BH1105" s="401"/>
      <c r="BI1105" s="400"/>
      <c r="BJ1105" s="401"/>
      <c r="BK1105" s="400"/>
      <c r="BL1105" s="401"/>
      <c r="BM1105" s="400"/>
      <c r="BN1105" s="401"/>
      <c r="BO1105" s="400"/>
      <c r="BP1105" s="401"/>
      <c r="BQ1105" s="400"/>
      <c r="BR1105" s="401"/>
      <c r="BS1105" s="400"/>
      <c r="BT1105" s="401"/>
      <c r="BU1105" s="400"/>
      <c r="BV1105" s="401"/>
      <c r="BW1105" s="400"/>
      <c r="BX1105" s="401"/>
      <c r="BY1105" s="400"/>
      <c r="BZ1105" s="401"/>
      <c r="CA1105" s="400"/>
      <c r="CB1105" s="401"/>
      <c r="CC1105" s="400"/>
      <c r="CD1105" s="401"/>
      <c r="CE1105" s="400"/>
      <c r="CF1105" s="401"/>
      <c r="CG1105" s="400"/>
      <c r="CH1105" s="401"/>
      <c r="CI1105" s="400"/>
      <c r="CJ1105" s="401"/>
      <c r="CK1105" s="400"/>
      <c r="CL1105" s="401"/>
      <c r="CM1105" s="400"/>
      <c r="CN1105" s="401"/>
      <c r="CO1105" s="400"/>
      <c r="CP1105" s="401"/>
      <c r="CQ1105" s="400"/>
      <c r="CR1105" s="401"/>
      <c r="CS1105" s="400"/>
      <c r="CT1105" s="401"/>
      <c r="CU1105" s="400"/>
      <c r="CV1105" s="401"/>
      <c r="CW1105" s="400"/>
      <c r="CX1105" s="401"/>
      <c r="CY1105" s="400"/>
      <c r="CZ1105" s="401"/>
      <c r="DA1105" s="400"/>
      <c r="DB1105" s="401"/>
      <c r="DC1105" s="400"/>
      <c r="DD1105" s="401"/>
      <c r="DE1105" s="400"/>
      <c r="DF1105" s="401"/>
      <c r="DG1105" s="400"/>
      <c r="DH1105" s="401"/>
      <c r="DI1105" s="400"/>
      <c r="DJ1105" s="401"/>
      <c r="DK1105" s="400"/>
      <c r="DL1105" s="401"/>
      <c r="DM1105" s="400"/>
      <c r="DN1105" s="401"/>
      <c r="DO1105" s="400"/>
      <c r="DP1105" s="401"/>
      <c r="DQ1105" s="400"/>
      <c r="DR1105" s="401"/>
      <c r="DS1105" s="400"/>
      <c r="DT1105" s="401"/>
      <c r="DU1105" s="400"/>
      <c r="DV1105" s="401"/>
      <c r="DW1105" s="400"/>
      <c r="DX1105" s="401"/>
      <c r="DY1105" s="400"/>
      <c r="DZ1105" s="401"/>
      <c r="EA1105" s="400"/>
      <c r="EB1105" s="401"/>
      <c r="EC1105" s="400"/>
      <c r="ED1105" s="401"/>
      <c r="EE1105" s="400"/>
      <c r="EF1105" s="401"/>
      <c r="EG1105" s="400"/>
      <c r="EH1105" s="401"/>
      <c r="EI1105" s="400"/>
      <c r="EJ1105" s="447"/>
      <c r="EK1105" s="512"/>
      <c r="EL1105" s="515"/>
      <c r="EM1105" s="450"/>
      <c r="EN1105" s="348"/>
      <c r="EO1105" s="348"/>
      <c r="EP1105" s="179">
        <f t="shared" si="1248"/>
        <v>2</v>
      </c>
      <c r="EQ1105" s="179">
        <f t="shared" si="1249"/>
        <v>0</v>
      </c>
      <c r="ER1105" s="179">
        <f t="shared" si="1250"/>
        <v>0</v>
      </c>
      <c r="ES1105" s="179">
        <f t="shared" si="1251"/>
        <v>0</v>
      </c>
      <c r="ET1105" s="179">
        <f t="shared" si="1252"/>
        <v>0</v>
      </c>
      <c r="EU1105" s="179">
        <f t="shared" si="1253"/>
        <v>0</v>
      </c>
      <c r="EV1105" s="172">
        <f t="shared" si="1254"/>
        <v>2</v>
      </c>
      <c r="EW1105" s="253"/>
      <c r="EX1105" s="254">
        <v>0</v>
      </c>
      <c r="EY1105" s="180">
        <v>0</v>
      </c>
      <c r="EZ1105" s="255">
        <v>0</v>
      </c>
      <c r="FA1105" s="255">
        <v>0</v>
      </c>
      <c r="FB1105" s="180">
        <f>SUM(FF1105:GI1105)/2</f>
        <v>385.23</v>
      </c>
      <c r="FC1105" s="256">
        <f>N1105*km*'VALORES TABELA'!$B$13</f>
        <v>0</v>
      </c>
      <c r="FD1105" s="250">
        <f t="shared" si="1257"/>
        <v>0</v>
      </c>
      <c r="FE1105" s="257"/>
      <c r="FF1105" s="181">
        <f>((Q1105+S1105)*Percapita)+((R1105+T1105)*Cadeirante)</f>
        <v>770.46</v>
      </c>
      <c r="FG1105" s="181">
        <f>((U1105+W1105)*Percapita/30*FG$4)+((V1105+X1105)*Cadeirante/30*FG$4)</f>
        <v>0</v>
      </c>
      <c r="FH1105" s="181">
        <f>((Y1105+AA1105)*Percapita/30*FH$4)+((Z1105+AB1105)*Cadeirante/30*FH$4)</f>
        <v>0</v>
      </c>
      <c r="FI1105" s="181">
        <f>((AC1105+AE1105)*Percapita/30*FI$4)+((AD1105+AF1105)*Cadeirante/30*FI$4)</f>
        <v>0</v>
      </c>
      <c r="FJ1105" s="181">
        <f>((AG1105+AI1105)*Percapita/30*FJ$4)+((AH1105+AJ1105)*Cadeirante/30*FJ$4)</f>
        <v>0</v>
      </c>
      <c r="FK1105" s="181">
        <f>((AK1105+AM1105)*Percapita/30*FK$4)+((AL1105+AN1105)*Cadeirante/30*FK$4)</f>
        <v>0</v>
      </c>
      <c r="FL1105" s="181">
        <f>((AO1105+AQ1105)*Percapita/30*FL$4)+((AP1105+AR1105)*Cadeirante/30*FL$4)</f>
        <v>0</v>
      </c>
      <c r="FM1105" s="181">
        <f>((AS1105+AU1105)*Percapita/30*FM$4)+((AT1105+AV1105)*Cadeirante/30*FM$4)</f>
        <v>0</v>
      </c>
      <c r="FN1105" s="181">
        <f>((AW1105+AY1105)*Percapita/30*FN$4)+((AX1105+AZ1105)*Cadeirante/30*FN$4)</f>
        <v>0</v>
      </c>
      <c r="FO1105" s="181">
        <f>((BA1105+BC1105)*Percapita/30*FO$4)+((BB1105+BD1105)*Cadeirante/30*FO$4)</f>
        <v>0</v>
      </c>
      <c r="FP1105" s="181">
        <f>((BE1105+BG1105)*Percapita/30*FP$4)+((BF1105+BH1105)*Cadeirante/30*FP$4)</f>
        <v>0</v>
      </c>
      <c r="FQ1105" s="181">
        <f>((BI1105+BK1105)*Percapita/30*FQ$4)+((BJ1105+BL1105)*Cadeirante/30*FQ$4)</f>
        <v>0</v>
      </c>
      <c r="FR1105" s="181">
        <f>((BM1105+BO1105)*Percapita/30*FR$4)+((BN1105+BP1105)*Cadeirante/30*FR$4)</f>
        <v>0</v>
      </c>
      <c r="FS1105" s="181">
        <f>((BQ1105+BS1105)*Percapita/30*FS$4)+((BR1105+BT1105)*Cadeirante/30*FS$4)</f>
        <v>0</v>
      </c>
      <c r="FT1105" s="181">
        <f>((BU1105+BW1105)*Percapita/30*FT$4)+((BV1105+BX1105)*Cadeirante/30*FT$4)</f>
        <v>0</v>
      </c>
      <c r="FU1105" s="181">
        <f>((BY1105+CA1105)*Percapita/30*FU$4)+((BZ1105+CB1105)*Cadeirante/30*FU$4)</f>
        <v>0</v>
      </c>
      <c r="FV1105" s="181">
        <f>((CC1105+CE1105)*Percapita/30*FV$4)+((CD1105+CF1105)*Cadeirante/30*FV$4)</f>
        <v>0</v>
      </c>
      <c r="FW1105" s="181">
        <f>((CG1105+CI1105)*Percapita/30*FW$4)+((CI1105+CK1105)*Cadeirante/30*FW$4)</f>
        <v>0</v>
      </c>
      <c r="FX1105" s="181">
        <f>((CK1105+CM1105)*Percapita/30*FX$4)+((CL1105+CN1105)*Cadeirante/30*FX$4)</f>
        <v>0</v>
      </c>
      <c r="FY1105" s="181">
        <f>((CO1105+CQ1105)*Percapita/30*FY$4)+((CP1105+CR1105)*Cadeirante/30*FY$4)</f>
        <v>0</v>
      </c>
      <c r="FZ1105" s="181">
        <f>((CS1105+CU1105)*Percapita/30*FZ$4)+((CT1105+CV1105)*Cadeirante/30*FZ$4)</f>
        <v>0</v>
      </c>
      <c r="GA1105" s="181">
        <f>((CW1105+CY1105)*Percapita/30*GA$4)+((CX1105+CZ1105)*Cadeirante/30*GA$4)</f>
        <v>0</v>
      </c>
      <c r="GB1105" s="181">
        <f>((DA1105+DC1105)*Percapita/30*GB$4)+((DB1105+DD1105)*Cadeirante/30*GB$4)</f>
        <v>0</v>
      </c>
      <c r="GC1105" s="181">
        <f>((DE1105+DG1105)*Percapita/30*GC$4)+((DF1105+DH1105)*Cadeirante/30*GC$4)</f>
        <v>0</v>
      </c>
      <c r="GD1105" s="181">
        <f>((DI1105+DK1105)*Percapita/30*GD$4)+((DJ1105+DL1105)*Cadeirante/30*GD$4)</f>
        <v>0</v>
      </c>
      <c r="GE1105" s="181">
        <f>((DM1105+DO1105)*Percapita/30*GE$4)+((DN1105+DP1105)*Cadeirante/30*GE$4)</f>
        <v>0</v>
      </c>
      <c r="GF1105" s="181">
        <f>((DQ1105+DS1105)*Percapita/30*GF$4)+((DR1105+DT1105)*Cadeirante/30*GF$4)</f>
        <v>0</v>
      </c>
      <c r="GG1105" s="181">
        <f>((DU1105+DW1105)*Percapita/30*GG$4)+((DV1105+DX1105)*Cadeirante/30*GG$4)</f>
        <v>0</v>
      </c>
      <c r="GH1105" s="181">
        <f>((DY1105+EA1105)*Percapita/30*GH$4)+((DZ1105+EB1105)*Cadeirante/30*GH$4)</f>
        <v>0</v>
      </c>
      <c r="GI1105" s="181">
        <f>((EC1105+EE1105)*Percapita/30*GI$4)+((ED1105+EF1105)*Cadeirante/30*GI$4)</f>
        <v>0</v>
      </c>
      <c r="GJ1105" s="181">
        <f>((EG1105+EI1105)*Percapita)+((EH1105+EJ1105)*Cadeirante)</f>
        <v>0</v>
      </c>
      <c r="GK1105" s="258"/>
      <c r="GL1105" s="103">
        <f t="shared" si="1255"/>
        <v>0</v>
      </c>
      <c r="GM1105" s="124"/>
      <c r="GN1105" s="182"/>
      <c r="GO1105" s="182"/>
      <c r="GP1105" s="182"/>
      <c r="GQ1105" s="182"/>
      <c r="GR1105" s="182"/>
      <c r="GS1105" s="182"/>
      <c r="GT1105" s="182"/>
      <c r="GU1105" s="182"/>
      <c r="GV1105" s="182"/>
      <c r="GW1105" s="182"/>
      <c r="GX1105" s="182"/>
      <c r="GY1105" s="182"/>
      <c r="GZ1105" s="182"/>
      <c r="HA1105" s="182"/>
      <c r="HB1105" s="182"/>
      <c r="HC1105" s="182"/>
      <c r="HD1105" s="182"/>
      <c r="HE1105" s="182"/>
      <c r="HF1105" s="182"/>
      <c r="HG1105" s="182"/>
      <c r="HH1105" s="182"/>
      <c r="HI1105" s="182"/>
      <c r="HJ1105" s="182"/>
      <c r="HK1105" s="182"/>
      <c r="HL1105" s="182"/>
      <c r="HM1105" s="182"/>
      <c r="HN1105" s="182"/>
      <c r="HO1105" s="182"/>
      <c r="HP1105" s="259"/>
      <c r="HQ1105" s="64"/>
      <c r="HW1105" s="257"/>
      <c r="HY1105" s="280">
        <f t="shared" si="1258"/>
        <v>0</v>
      </c>
      <c r="HZ1105" s="280">
        <f t="shared" si="1259"/>
        <v>0</v>
      </c>
      <c r="IA1105" s="280">
        <f t="shared" si="1260"/>
        <v>0</v>
      </c>
    </row>
    <row r="1106" spans="1:237" s="106" customFormat="1" ht="22.5" customHeight="1" x14ac:dyDescent="0.25">
      <c r="A1106" t="s">
        <v>4166</v>
      </c>
      <c r="B1106" s="522" t="s">
        <v>4167</v>
      </c>
      <c r="C1106" s="523">
        <v>3</v>
      </c>
      <c r="D1106" s="524" t="s">
        <v>4168</v>
      </c>
      <c r="E1106" s="524" t="s">
        <v>4169</v>
      </c>
      <c r="F1106" s="525" t="s">
        <v>3222</v>
      </c>
      <c r="G1106" s="525" t="s">
        <v>3223</v>
      </c>
      <c r="H1106" s="350" t="s">
        <v>265</v>
      </c>
      <c r="I1106" s="351" t="s">
        <v>4170</v>
      </c>
      <c r="J1106" s="409" t="s">
        <v>3257</v>
      </c>
      <c r="K1106" s="410" t="s">
        <v>3228</v>
      </c>
      <c r="L1106" s="329">
        <f>CONTINUA!BV1106</f>
        <v>0</v>
      </c>
      <c r="M1106" s="329">
        <f>CONTINUA!BW1106</f>
        <v>0</v>
      </c>
      <c r="N1106" s="657"/>
      <c r="O1106" s="658" t="s">
        <v>4266</v>
      </c>
      <c r="P1106" s="659" t="s">
        <v>4259</v>
      </c>
      <c r="Q1106" s="400"/>
      <c r="R1106" s="401"/>
      <c r="S1106" s="400"/>
      <c r="T1106" s="401"/>
      <c r="U1106" s="400"/>
      <c r="V1106" s="401"/>
      <c r="W1106" s="400"/>
      <c r="X1106" s="401"/>
      <c r="Y1106" s="400"/>
      <c r="Z1106" s="401"/>
      <c r="AA1106" s="400"/>
      <c r="AB1106" s="401"/>
      <c r="AC1106" s="400"/>
      <c r="AD1106" s="401"/>
      <c r="AE1106" s="400"/>
      <c r="AF1106" s="401"/>
      <c r="AG1106" s="400"/>
      <c r="AH1106" s="401"/>
      <c r="AI1106" s="400"/>
      <c r="AJ1106" s="401"/>
      <c r="AK1106" s="400"/>
      <c r="AL1106" s="401"/>
      <c r="AM1106" s="400"/>
      <c r="AN1106" s="401"/>
      <c r="AO1106" s="400"/>
      <c r="AP1106" s="401"/>
      <c r="AQ1106" s="400"/>
      <c r="AR1106" s="401"/>
      <c r="AS1106" s="400"/>
      <c r="AT1106" s="401"/>
      <c r="AU1106" s="400"/>
      <c r="AV1106" s="401"/>
      <c r="AW1106" s="400"/>
      <c r="AX1106" s="401"/>
      <c r="AY1106" s="400"/>
      <c r="AZ1106" s="401"/>
      <c r="BA1106" s="400"/>
      <c r="BB1106" s="401"/>
      <c r="BC1106" s="400"/>
      <c r="BD1106" s="401"/>
      <c r="BE1106" s="400"/>
      <c r="BF1106" s="401"/>
      <c r="BG1106" s="400"/>
      <c r="BH1106" s="401"/>
      <c r="BI1106" s="400"/>
      <c r="BJ1106" s="401"/>
      <c r="BK1106" s="400"/>
      <c r="BL1106" s="401"/>
      <c r="BM1106" s="400"/>
      <c r="BN1106" s="401"/>
      <c r="BO1106" s="400"/>
      <c r="BP1106" s="401"/>
      <c r="BQ1106" s="400"/>
      <c r="BR1106" s="401"/>
      <c r="BS1106" s="400"/>
      <c r="BT1106" s="401"/>
      <c r="BU1106" s="400"/>
      <c r="BV1106" s="401"/>
      <c r="BW1106" s="400"/>
      <c r="BX1106" s="401"/>
      <c r="BY1106" s="400"/>
      <c r="BZ1106" s="401"/>
      <c r="CA1106" s="400"/>
      <c r="CB1106" s="401"/>
      <c r="CC1106" s="400"/>
      <c r="CD1106" s="401"/>
      <c r="CE1106" s="400"/>
      <c r="CF1106" s="401"/>
      <c r="CG1106" s="400"/>
      <c r="CH1106" s="401"/>
      <c r="CI1106" s="400"/>
      <c r="CJ1106" s="401"/>
      <c r="CK1106" s="400"/>
      <c r="CL1106" s="401"/>
      <c r="CM1106" s="400"/>
      <c r="CN1106" s="401"/>
      <c r="CO1106" s="400"/>
      <c r="CP1106" s="401"/>
      <c r="CQ1106" s="400"/>
      <c r="CR1106" s="401"/>
      <c r="CS1106" s="400"/>
      <c r="CT1106" s="401"/>
      <c r="CU1106" s="400"/>
      <c r="CV1106" s="401"/>
      <c r="CW1106" s="400"/>
      <c r="CX1106" s="401"/>
      <c r="CY1106" s="400"/>
      <c r="CZ1106" s="401"/>
      <c r="DA1106" s="400"/>
      <c r="DB1106" s="401"/>
      <c r="DC1106" s="400"/>
      <c r="DD1106" s="401"/>
      <c r="DE1106" s="400"/>
      <c r="DF1106" s="401"/>
      <c r="DG1106" s="400"/>
      <c r="DH1106" s="401"/>
      <c r="DI1106" s="400"/>
      <c r="DJ1106" s="401"/>
      <c r="DK1106" s="400"/>
      <c r="DL1106" s="401"/>
      <c r="DM1106" s="400"/>
      <c r="DN1106" s="401"/>
      <c r="DO1106" s="400"/>
      <c r="DP1106" s="401"/>
      <c r="DQ1106" s="400"/>
      <c r="DR1106" s="401"/>
      <c r="DS1106" s="400"/>
      <c r="DT1106" s="401"/>
      <c r="DU1106" s="400"/>
      <c r="DV1106" s="401"/>
      <c r="DW1106" s="400"/>
      <c r="DX1106" s="401"/>
      <c r="DY1106" s="400"/>
      <c r="DZ1106" s="401"/>
      <c r="EA1106" s="400"/>
      <c r="EB1106" s="401"/>
      <c r="EC1106" s="400"/>
      <c r="ED1106" s="401"/>
      <c r="EE1106" s="400"/>
      <c r="EF1106" s="401"/>
      <c r="EG1106" s="400"/>
      <c r="EH1106" s="401"/>
      <c r="EI1106" s="400"/>
      <c r="EJ1106" s="447"/>
      <c r="EK1106" s="510"/>
      <c r="EL1106" s="513"/>
      <c r="EM1106" s="520"/>
      <c r="EN1106" s="520"/>
      <c r="EO1106" s="520"/>
      <c r="EP1106" s="171">
        <f t="shared" si="1248"/>
        <v>0</v>
      </c>
      <c r="EQ1106" s="171">
        <f t="shared" si="1249"/>
        <v>0</v>
      </c>
      <c r="ER1106" s="171">
        <f t="shared" si="1250"/>
        <v>0</v>
      </c>
      <c r="ES1106" s="171">
        <f t="shared" si="1251"/>
        <v>0</v>
      </c>
      <c r="ET1106" s="171">
        <f t="shared" si="1252"/>
        <v>0</v>
      </c>
      <c r="EU1106" s="171">
        <f t="shared" si="1253"/>
        <v>0</v>
      </c>
      <c r="EV1106" s="172">
        <f t="shared" si="1254"/>
        <v>0</v>
      </c>
      <c r="EW1106" s="367">
        <f>IF(C1106=4,IF(MAX(Q1106:EJ1108)&gt;0,(Especiall/30*(IF(($G1106-$F1106)=($G$5-$F$5),30,IF(DAY($G1106)=31,($G1106-$F1106),($G1106-$F1106)+1)))),0),0)</f>
        <v>0</v>
      </c>
      <c r="EX1106" s="248">
        <f t="shared" ref="EX1106:EX1109" si="1261">FF1106</f>
        <v>13082.78</v>
      </c>
      <c r="EY1106" s="174">
        <f>(L1106*regular)+(M1106*Cadeirantee)</f>
        <v>0</v>
      </c>
      <c r="EZ1106" s="249">
        <f>SUMIF(FG1106:GJ1106,"&gt;0")</f>
        <v>2008.3526666666664</v>
      </c>
      <c r="FA1106" s="249">
        <f>SUMIF(FG1106:GJ1106,"&lt;0")+SUMIF(GN1106:HP1106,"&lt;0")</f>
        <v>0</v>
      </c>
      <c r="FB1106" s="174">
        <v>0</v>
      </c>
      <c r="FC1106" s="175">
        <f>N1106*km*'VALORES TABELA'!$B$13</f>
        <v>0</v>
      </c>
      <c r="FD1106" s="250">
        <f>GL1106</f>
        <v>0</v>
      </c>
      <c r="FE1106" s="176">
        <f>(EW1106+EW1107+EW1108+EW1109+EX1106+EX1107+EX1108+EX1109+EY1106+EY1107+EY1108+EY1109+EY1110+EZ1106+EZ1107+EZ1108+EZ1109+FA1106+FA1107+FA1108+FA1109+FC1106+FC1107+FC1108+FC1109+HY1106-HZ1106-IA1106+FD1106+FD1107+FD1108+FD1109+FB1110)</f>
        <v>15091.132666666666</v>
      </c>
      <c r="FF1106" s="177">
        <f>IF(C1106=4,SUM(Q1106+Q1107+Q1108+S1106+S1107+S1108)*Percapita/30*FF$4+(R1106+R1107+R1108+T1106+T1107+T1108)*Cadeirante/30*FF$4,IF(C1106=3,IF(Q1109+S1109=10,Fixo/30*FF$4+(Q1106+Q1107+Q1108+S1106+S1107+S1108)*Percapita/30*FF$4+(R1109+T1109)*Cadeirante/30*FF$4,IF(Q1109+S1109&lt;=9,(Q1109+S1109)*Crechee/30*FF$4)+(R1109+T1109)*Cadeirante/30*FF$4+(Q1106+Q1107+Q1108+S1106+S1107+S1108)*Percapita/30*FF$4)+IF(Q1109+S1109&gt;=11,Fixo/30*FF$4+(Q1109+S1109-10)*Crechee/30*FF$4,0),IF(C1106=2,IF(R1106+R1107+R1108+R1109+T1106+T1107+T1108+T1109=1,Cadeirante/30*FF$4,IF(R1106+R1107+R1108+R1109+T1106+T1107+T1108+T1109=2,Fixo/30*FF$4,IF(R1106+R1107+R1108+R1109+T1106+T1107+T1108+T1109&gt;2,Fixo/30*FF$4+(R1106+R1107+R1108+R1109+T1106+T1107+T1108+T1109-2)*Cadeirante/30*FF$4)))+(Q1106+Q1107+Q1108+S1106+S1107+S1108)*Percapita/30*FF$4+(Q1109+S1109)*Crechee/30*FF$4,IF(C1106=1,IF(Q1106+Q1107+Q1108+R1106+R1107+R1108+S1106+S1107+S1108+T1106+T1107+T1108&lt;=15,(Q1106+Q1107+Q1108+S1106+S1107+S1108)*Percapita/30*FF$4,IF(Q1106+Q1107+Q1108+R1106+R1107+R1108+S1106+S1107+S1108+T1106+T1107+T1108&gt;=16,Fixo/30*FF$4+(Q1106+Q1107+Q1108+R1106+R1107+R1108+S1106+S1107+S1108+T1106+T1107-16)*Percapita/30*FF$4))))))</f>
        <v>13082.78</v>
      </c>
      <c r="FG1106" s="177">
        <f>IF(C1106=4,SUM(U1106+U1107+U1108+W1106+W1107+W1108)*Percapita/30*FG$4+(V1106+V1107+V1108+X1106+X1107+X1108)*Cadeirante/30*FG$4,IF(C1106=3,IF(U1109+W1109=10,Fixo/30*FG$4+(U1106+U1107+U1108+W1106+W1107+W1108)*Percapita/30*FG$4+(V1109+X1109)*Cadeirante/30*FG$4,IF(U1109+W1109&lt;=9,(U1109+W1109)*Crechee/30*FG$4)+(V1109+X1109)*Cadeirante/30*FG$4+(U1106+U1107+U1108+W1106+W1107+W1108)*Percapita/30*FG$4)+IF(U1109+W1109&gt;=11,Fixo/30*FG$4+(U1109+W1109-10)*Crechee/30*FG$4,0),IF(C1106=2,IF(V1106+V1107+V1108+V1109+X1106+X1107+X1108+X1109=1,Cadeirante/30*FG$4,IF(V1106+V1107+V1108+V1109+X1106+X1107+X1108+X1109=2,Fixo/30*FG$4,IF(V1106+V1107+V1108+V1109+X1106+X1107+X1108+X1109&gt;2,Fixo/30*FG$4+(V1106+V1107+V1108+V1109+X1106+X1107+X1108+X1109-2)*Cadeirante/30*FG$4)))+(U1106+U1107+U1108+W1106+W1107+W1108)*Percapita/30*FG$4+(U1109+W1109)*Crechee/30*FG$4,IF(C1106=1,IF(U1106+U1107+U1108+V1106+V1107+V1108+W1106+W1107+W1108+X1106+X1107+X1108&lt;=15,(U1106+U1107+U1108+W1106+W1107+W1108)*Percapita/30*FG$4,IF(U1106+U1107+U1108+V1106+V1107+V1108+W1106+W1107+W1108+X1106+X1107+X1108&gt;=16,Fixo/30*FG$4+(U1106+U1107+U1108+V1106+V1107+V1108+W1106+W1107+W1108+X1106+X1107-16)*Percapita/30*FG$4))))))</f>
        <v>0</v>
      </c>
      <c r="FH1106" s="177">
        <f>IF(C1106=4,SUM(Y1106+Y1107+Y1108+AA1106+AA1107+AA1108)*Percapita/30*FH$4+(Z1106+Z1107+Z1108+AB1106+AB1107+AB1108)*Cadeirante/30*FH$4,IF(C1106=3,IF(Y1109+AA1109=10,Fixo/30*FH$4+(Y1106+Y1107+Y1108+AA1106+AA1107+AA1108)*Percapita/30*FH$4+(Z1109+AB1109)*Cadeirante/30*FH$4,IF(Y1109+AA1109&lt;=9,(Y1109+AA1109)*Crechee/30*FH$4)+(Z1109+AB1109)*Cadeirante/30*FH$4+(Y1106+Y1107+Y1108+AA1106+AA1107+AA1108)*Percapita/30*FH$4)+IF(Y1109+AA1109&gt;=11,Fixo/30*FH$4+(Y1109+AA1109-10)*Crechee/30*FH$4,0),IF(C1106=2,IF(Z1106+Z1107+Z1108+Z1109+AB1106+AB1107+AB1108+AB1109=1,Cadeirante/30*FH$4,IF(Z1106+Z1107+Z1108+Z1109+AB1106+AB1107+AB1108+AB1109=2,Fixo/30*FH$4,IF(Z1106+Z1107+Z1108+Z1109+AB1106+AB1107+AB1108+AB1109&gt;2,Fixo/30*FH$4+(Z1106+Z1107+Z1108+Z1109+AB1106+AB1107+AB1108+AB1109-2)*Cadeirante/30*FH$4)))+(Y1106+Y1107+Y1108+AA1106+AA1107+AA1108)*Percapita/30*FH$4+(Y1109+AA1109)*Crechee/30*FH$4,IF(C1106=1,IF(Y1106+Y1107+Y1108+Z1106+Z1107+Z1108+AA1106+AA1107+AA1108+AB1106+AB1107+AB1108&lt;=15,(Y1106+Y1107+Y1108+AA1106+AA1107+AA1108)*Percapita/30*FH$4,IF(Y1106+Y1107+Y1108+Z1106+Z1107+Z1108+AA1106+AA1107+AA1108+AB1106+AB1107+AB1108&gt;=16,Fixo/30*FH$4+(Y1106+Y1107+Y1108+Z1106+Z1107+Z1108+AA1106+AA1107+AA1108+AB1106+AB1107-16)*Percapita/30*FH$4))))))</f>
        <v>0</v>
      </c>
      <c r="FI1106" s="177">
        <f>IF(C1106=4,SUM(AC1106+AC1107+AC1108+AE1106+AE1107+AE1108)*Percapita/30*FI$4+(AD1106+AD1107+AD1108+AF1106+AF1107+AF1108)*Cadeirante/30*FI$4,IF(C1106=3,IF(AC1109+AE1109=10,Fixo/30*FI$4+(AC1106+AC1107+AC1108+AE1106+AE1107+AE1108)*Percapita/30*FI$4+(AD1109+AF1109)*Cadeirante/30*FI$4,IF(AC1109+AE1109&lt;=9,(AC1109+AE1109)*Crechee/30*FI$4)+(AD1109+AF1109)*Cadeirante/30*FI$4+(AC1106+AC1107+AC1108+AE1106+AE1107+AE1108)*Percapita/30*FI$4)+IF(AC1109+AE1109&gt;=11,Fixo/30*FI$4+(AC1109+AE1109-10)*Crechee/30*FI$4,0),IF(C1106=2,IF(AD1106+AD1107+AD1108+AD1109+AF1106+AF1107+AF1108+AF1109=1,Cadeirante/30*FI$4,IF(AD1106+AD1107+AD1108+AD1109+AF1106+AF1107+AF1108+AF1109=2,Fixo/30*FI$4,IF(AD1106+AD1107+AD1108+AD1109+AF1106+AF1107+AF1108+AF1109&gt;2,Fixo/30*FI$4+(AD1106+AD1107+AD1108+AD1109+AF1106+AF1107+AF1108+AF1109-2)*Cadeirante/30*FI$4)))+(AC1106+AC1107+AC1108+AE1106+AE1107+AE1108)*Percapita/30*FI$4+(AC1109+AE1109)*Crechee/30*FI$4,IF(C1106=1,IF(AC1106+AC1107+AC1108+AD1106+AD1107+AD1108+AE1106+AE1107+AE1108+AF1106+AF1107+AF1108&lt;=15,(AC1106+AC1107+AC1108+AE1106+AE1107+AE1108)*Percapita/30*FI$4,IF(AC1106+AC1107+AC1108+AD1106+AD1107+AD1108+AE1106+AE1107+AE1108+AF1106+AF1107+AF1108&gt;=16,Fixo/30*FI$4+(AC1106+AC1107+AC1108+AD1106+AD1107+AD1108+AE1106+AE1107+AE1108+AF1106+AF1107-16)*Percapita/30*FI$4))))))</f>
        <v>0</v>
      </c>
      <c r="FJ1106" s="177">
        <f>IF(C1106=4,SUM(AG1106+AG1107+AG1108+AI1106+AI1107+AI1108)*Percapita/30*FJ$4+(AH1106+AH1107+AH1108+AJ1106+AJ1107+AJ1108)*Cadeirante/30*FJ$4,IF(C1106=3,IF(AG1109+AI1109=10,Fixo/30*FJ$4+(AG1106+AG1107+AG1108+AI1106+AI1107+AI1108)*Percapita/30*FJ$4+(AH1109+AJ1109)*Cadeirante/30*FJ$4,IF(AG1109+AI1109&lt;=9,(AG1109+AI1109)*Crechee/30*FJ$4)+(AH1109+AJ1109)*Cadeirante/30*FJ$4+(AG1106+AG1107+AG1108+AI1106+AI1107+AI1108)*Percapita/30*FJ$4)+IF(AG1109+AI1109&gt;=11,Fixo/30*FJ$4+(AG1109+AI1109-10)*Crechee/30*FJ$4,0),IF(C1106=2,IF(AH1106+AH1107+AH1108+AH1109+AJ1106+AJ1107+AJ1108+AJ1109=1,Cadeirante/30*FJ$4,IF(AH1106+AH1107+AH1108+AH1109+AJ1106+AJ1107+AJ1108+AJ1109=2,Fixo/30*FJ$4,IF(AH1106+AH1107+AH1108+AH1109+AJ1106+AJ1107+AJ1108+AJ1109&gt;2,Fixo/30*FJ$4+(AH1106+AH1107+AH1108+AH1109+AJ1106+AJ1107+AJ1108+AJ1109-2)*Cadeirante/30*FJ$4)))+(AG1106+AG1107+AG1108+AI1106+AI1107+AI1108)*Percapita/30*FJ$4+(AG1109+AI1109)*Crechee/30*FJ$4,IF(C1106=1,IF(AG1106+AG1107+AG1108+AH1106+AH1107+AH1108+AI1106+AI1107+AI1108+AJ1106+AJ1107+AJ1108&lt;=15,(AG1106+AG1107+AG1108+AI1106+AI1107+AI1108)*Percapita/30*FJ$4,IF(AG1106+AG1107+AG1108+AH1106+AH1107+AH1108+AI1106+AI1107+AI1108+AJ1106+AJ1107+AJ1108&gt;=16,Fixo/30*FJ$4+(AG1106+AG1107+AG1108+AH1106+AH1107+AH1108+AI1106+AI1107+AI1108+AJ1106+AJ1107-16)*Percapita/30*FJ$4))))))</f>
        <v>0</v>
      </c>
      <c r="FK1106" s="177">
        <f>IF(C1106=4,SUM(AK1106+AK1107+AK1108+AM1106+AM1107+AM1108)*Percapita/30*FK$4+(AL1106+AL1107+AL1108+AN1106+AN1107+AN1108)*Cadeirante/30*FK$4,IF(C1106=3,IF(AK1109+AM1109=10,Fixo/30*FK$4+(AK1106+AK1107+AK1108+AM1106+AM1107+AM1108)*Percapita/30*FK$4+(AL1109+AN1109)*Cadeirante/30*FK$4,IF(AK1109+AM1109&lt;=9,(AK1109+AM1109)*Crechee/30*FK$4)+(AL1109+AN1109)*Cadeirante/30*FK$4+(AK1106+AK1107+AK1108+AM1106+AM1107+AM1108)*Percapita/30*FK$4)+IF(AK1109+AM1109&gt;=11,Fixo/30*FK$4+(AK1109+AM1109-10)*Crechee/30*FK$4,0),IF(C1106=2,IF(AL1106+AL1107+AL1108+AL1109+AN1106+AN1107+AN1108+AN1109=1,Cadeirante/30*FK$4,IF(AL1106+AL1107+AL1108+AL1109+AN1106+AN1107+AN1108+AN1109=2,Fixo/30*FK$4,IF(AL1106+AL1107+AL1108+AL1109+AN1106+AN1107+AN1108+AN1109&gt;2,Fixo/30*FK$4+(AL1106+AL1107+AL1108+AL1109+AN1106+AN1107+AN1108+AN1109-2)*Cadeirante/30*FK$4)))+(AK1106+AK1107+AK1108+AM1106+AM1107+AM1108)*Percapita/30*FK$4+(AK1109+AM1109)*Crechee/30*FK$4,IF(C1106=1,IF(AK1106+AK1107+AK1108+AL1106+AL1107+AL1108+AM1106+AM1107+AM1108+AN1106+AN1107+AN1108&lt;=15,(AK1106+AK1107+AK1108+AM1106+AM1107+AM1108)*Percapita/30*FK$4,IF(AK1106+AK1107+AK1108+AL1106+AL1107+AL1108+AM1106+AM1107+AM1108+AN1106+AN1107+AN1108&gt;=16,Fixo/30*FK$4+(AK1106+AK1107+AK1108+AL1106+AL1107+AL1108+AM1106+AM1107+AM1108+AN1106+AN1107-16)*Percapita/30*FK$4))))))</f>
        <v>0</v>
      </c>
      <c r="FL1106" s="177">
        <f>IF(C1106=4,SUM(AO1106+AO1107+AO1108+AQ1106+AQ1107+AQ1108)*Percapita/30*FL$4+(AP1106+AP1107+AP1108+AR1106+AR1107+AR1108)*Cadeirante/30*FL$4,IF(C1106=3,IF(AO1109+AQ1109=10,Fixo/30*FL$4+(AO1106+AO1107+AO1108+AQ1106+AQ1107+AQ1108)*Percapita/30*FL$4+(AP1109+AR1109)*Cadeirante/30*FL$4,IF(AO1109+AQ1109&lt;=9,(AO1109+AQ1109)*Crechee/30*FL$4)+(AP1109+AR1109)*Cadeirante/30*FL$4+(AO1106+AO1107+AO1108+AQ1106+AQ1107+AQ1108)*Percapita/30*FL$4)+IF(AO1109+AQ1109&gt;=11,Fixo/30*FL$4+(AO1109+AQ1109-10)*Crechee/30*FL$4,0),IF(C1106=2,IF(AP1106+AP1107+AP1108+AP1109+AR1106+AR1107+AR1108+AR1109=1,Cadeirante/30*FL$4,IF(AP1106+AP1107+AP1108+AP1109+AR1106+AR1107+AR1108+AR1109=2,Fixo/30*FL$4,IF(AP1106+AP1107+AP1108+AP1109+AR1106+AR1107+AR1108+AR1109&gt;2,Fixo/30*FL$4+(AP1106+AP1107+AP1108+AP1109+AR1106+AR1107+AR1108+AR1109-2)*Cadeirante/30*FL$4)))+(AO1106+AO1107+AO1108+AQ1106+AQ1107+AQ1108)*Percapita/30*FL$4+(AO1109+AQ1109)*Crechee/30*FL$4,IF(C1106=1,IF(AO1106+AO1107+AO1108+AP1106+AP1107+AP1108+AQ1106+AQ1107+AQ1108+AR1106+AR1107+AR1108&lt;=15,(AO1106+AO1107+AO1108+AQ1106+AQ1107+AQ1108)*Percapita/30*FL$4,IF(AO1106+AO1107+AO1108+AP1106+AP1107+AP1108+AQ1106+AQ1107+AQ1108+AR1106+AR1107+AR1108&gt;=16,Fixo/30*FL$4+(AO1106+AO1107+AO1108+AP1106+AP1107+AP1108+AQ1106+AQ1107+AQ1108+AR1106+AR1107-16)*Percapita/30*FL$4))))))</f>
        <v>496.91199999999992</v>
      </c>
      <c r="FM1106" s="177">
        <f>IF(C1106=4,SUM(AS1106+AS1107+AS1108+AU1106+AU1107+AU1108)*Percapita/30*FM$4+(AT1106+AT1107+AT1108+AV1106+AV1107+AV1108)*Cadeirante/30*FM$4,IF(C1106=3,IF(AS1109+AU1109=10,Fixo/30*FM$4+(AS1106+AS1107+AS1108+AU1106+AU1107+AU1108)*Percapita/30*FM$4+(AT1109+AV1109)*Cadeirante/30*FM$4,IF(AS1109+AU1109&lt;=9,(AS1109+AU1109)*Crechee/30*FM$4)+(AT1109+AV1109)*Cadeirante/30*FM$4+(AS1106+AS1107+AS1108+AU1106+AU1107+AU1108)*Percapita/30*FM$4)+IF(AS1109+AU1109&gt;=11,Fixo/30*FM$4+(AS1109+AU1109-10)*Crechee/30*FM$4,0),IF(C1106=2,IF(AT1106+AT1107+AT1108+AT1109+AV1106+AV1107+AV1108+AV1109=1,Cadeirante/30*FM$4,IF(AT1106+AT1107+AT1108+AT1109+AV1106+AV1107+AV1108+AV1109=2,Fixo/30*FM$4,IF(AT1106+AT1107+AT1108+AT1109+AV1106+AV1107+AV1108+AV1109&gt;2,Fixo/30*FM$4+(AT1106+AT1107+AT1108+AT1109+AV1106+AV1107+AV1108+AV1109-2)*Cadeirante/30*FM$4)))+(AS1106+AS1107+AS1108+AU1106+AU1107+AU1108)*Percapita/30*FM$4+(AS1109+AU1109)*Crechee/30*FM$4,IF(C1106=1,IF(AS1106+AS1107+AS1108+AT1106+AT1107+AT1108+AU1106+AU1107+AU1108+AV1106+AV1107+AV1108&lt;=15,(AS1106+AS1107+AS1108+AU1106+AU1107+AU1108)*Percapita/30*FM$4,IF(AS1106+AS1107+AS1108+AT1106+AT1107+AT1108+AU1106+AU1107+AU1108+AV1106+AV1107+AV1108&gt;=16,Fixo/30*FM$4+(AS1106+AS1107+AS1108+AT1106+AT1107+AT1108+AU1106+AU1107+AU1108+AV1106+AV1107-16)*Percapita/30*FM$4))))))</f>
        <v>0</v>
      </c>
      <c r="FN1106" s="177">
        <f>IF(C1106=4,SUM(AW1106+AW1107+AW1108+AY1106+AY1107+AY1108)*Percapita/30*FN$4+(AX1106+AX1107+AX1108+AZ1106+AZ1107+AZ1108)*Cadeirante/30*FN$4,IF(C1106=3,IF(AW1109+AY1109=10,Fixo/30*FN$4+(AW1106+AW1107+AW1108+AY1106+AY1107+AY1108)*Percapita/30*FN$4+(AX1109+AZ1109)*Cadeirante/30*FN$4,IF(AW1109+AY1109&lt;=9,(AW1109+AY1109)*Crechee/30*FN$4)+(AX1109+AZ1109)*Cadeirante/30*FN$4+(AW1106+AW1107+AW1108+AY1106+AY1107+AY1108)*Percapita/30*FN$4)+IF(AW1109+AY1109&gt;=11,Fixo/30*FN$4+(AW1109+AY1109-10)*Crechee/30*FN$4,0),IF(C1106=2,IF(AX1106+AX1107+AX1108+AX1109+AZ1106+AZ1107+AZ1108+AZ1109=1,Cadeirante/30*FN$4,IF(AX1106+AX1107+AX1108+AX1109+AZ1106+AZ1107+AZ1108+AZ1109=2,Fixo/30*FN$4,IF(AX1106+AX1107+AX1108+AX1109+AZ1106+AZ1107+AZ1108+AZ1109&gt;2,Fixo/30*FN$4+(AX1106+AX1107+AX1108+AX1109+AZ1106+AZ1107+AZ1108+AZ1109-2)*Cadeirante/30*FN$4)))+(AW1106+AW1107+AW1108+AY1106+AY1107+AY1108)*Percapita/30*FN$4+(AW1109+AY1109)*Crechee/30*FN$4,IF(C1106=1,IF(AW1106+AW1107+AW1108+AX1106+AX1107+AX1108+AY1106+AY1107+AY1108+AZ1106+AZ1107+AZ1108&lt;=15,(AW1106+AW1107+AW1108+AY1106+AY1107+AY1108)*Percapita/30*FN$4,IF(AW1106+AW1107+AW1108+AX1106+AX1107+AX1108+AY1106+AY1107+AY1108+AZ1106+AZ1107+AZ1108&gt;=16,Fixo/30*FN$4+(AW1106+AW1107+AW1108+AX1106+AX1107+AX1108+AY1106+AY1107+AY1108+AZ1106+AZ1107-16)*Percapita/30*FN$4))))))</f>
        <v>0</v>
      </c>
      <c r="FO1106" s="177">
        <f>IF(C1106=4,SUM(BA1106+BA1107+BA1108+BC1106+BC1107+BC1108)*Percapita/30*FO$4+(BB1106+BB1107+BB1108+BD1106+BD1107+BD1108)*Cadeirante/30*FO$4,IF(C1106=3,IF(BA1109+BC1109=10,Fixo/30*FO$4+(BA1106+BA1107+BA1108+BC1106+BC1107+BC1108)*Percapita/30*FO$4+(BB1109+BD1109)*Cadeirante/30*FO$4,IF(BA1109+BC1109&lt;=9,(BA1109+BC1109)*Crechee/30*FO$4)+(BB1109+BD1109)*Cadeirante/30*FO$4+(BA1106+BA1107+BA1108+BC1106+BC1107+BC1108)*Percapita/30*FO$4)+IF(BA1109+BC1109&gt;=11,Fixo/30*FO$4+(BA1109+BC1109-10)*Crechee/30*FO$4,0),IF(C1106=2,IF(BB1106+BB1107+BB1108+BB1109+BD1106+BD1107+BD1108+BD1109=1,Cadeirante/30*FO$4,IF(BB1106+BB1107+BB1108+BB1109+BD1106+BD1107+BD1108+BD1109=2,Fixo/30*FO$4,IF(BB1106+BB1107+BB1108+BB1109+BD1106+BD1107+BD1108+BD1109&gt;2,Fixo/30*FO$4+(BB1106+BB1107+BB1108+BB1109+BD1106+BD1107+BD1108+BD1109-2)*Cadeirante/30*FO$4)))+(BA1106+BA1107+BA1108+BC1106+BC1107+BC1108)*Percapita/30*FO$4+(BA1109+BC1109)*Crechee/30*FO$4,IF(C1106=1,IF(BA1106+BA1107+BA1108+BB1106+BB1107+BB1108+BC1106+BC1107+BC1108+BD1106+BD1107+BD1108&lt;=15,(BA1106+BA1107+BA1108+BC1106+BC1107+BC1108)*Percapita/30*FO$4,IF(BA1106+BA1107+BA1108+BB1106+BB1107+BB1108+BC1106+BC1107+BC1108+BD1106+BD1107+BD1108&gt;=16,Fixo/30*FO$4+(BA1106+BA1107+BA1108+BB1106+BB1107+BB1108+BC1106+BC1107+BC1108+BD1106+BD1107-16)*Percapita/30*FO$4))))))</f>
        <v>434.79799999999994</v>
      </c>
      <c r="FP1106" s="177">
        <f>IF(C1106=4,SUM(BE1106+BE1107+BE1108+BG1106+BG1107+BG1108)*Percapita/30*FP$4+(BF1106+BF1107+BF1108+BH1106+BH1107+BH1108)*Cadeirante/30*FP$4,IF(C1106=3,IF(BE1109+BG1109=10,Fixo/30*FP$4+(BE1106+BE1107+BE1108+BG1106+BG1107+BG1108)*Percapita/30*FP$4+(BF1109+BH1109)*Cadeirante/30*FP$4,IF(BE1109+BG1109&lt;=9,(BE1109+BG1109)*Crechee/30*FP$4)+(BF1109+BH1109)*Cadeirante/30*FP$4+(BE1106+BE1107+BE1108+BG1106+BG1107+BG1108)*Percapita/30*FP$4)+IF(BE1109+BG1109&gt;=11,Fixo/30*FP$4+(BE1109+BG1109-10)*Crechee/30*FP$4,0),IF(C1106=2,IF(BF1106+BF1107+BF1108+BF1109+BH1106+BH1107+BH1108+BH1109=1,Cadeirante/30*FP$4,IF(BF1106+BF1107+BF1108+BF1109+BH1106+BH1107+BH1108+BH1109=2,Fixo/30*FP$4,IF(BF1106+BF1107+BF1108+BF1109+BH1106+BH1107+BH1108+BH1109&gt;2,Fixo/30*FP$4+(BF1106+BF1107+BF1108+BF1109+BH1106+BH1107+BH1108+BH1109-2)*Cadeirante/30*FP$4)))+(BE1106+BE1107+BE1108+BG1106+BG1107+BG1108)*Percapita/30*FP$4+(BE1109+BG1109)*Crechee/30*FP$4,IF(C1106=1,IF(BE1106+BE1107+BE1108+BF1106+BF1107+BF1108+BG1106+BG1107+BG1108+BH1106+BH1107+BH1108&lt;=15,(BE1106+BE1107+BE1108+BG1106+BG1107+BG1108)*Percapita/30*FP$4,IF(BE1106+BE1107+BE1108+BF1106+BF1107+BF1108+BG1106+BG1107+BG1108+BH1106+BH1107+BH1108&gt;=16,Fixo/30*FP$4+(BE1106+BE1107+BE1108+BF1106+BF1107+BF1108+BG1106+BG1107+BG1108+BH1106+BH1107-16)*Percapita/30*FP$4))))))</f>
        <v>0</v>
      </c>
      <c r="FQ1106" s="177">
        <f>IF(C1106=4,SUM(BI1106+BI1107+BI1108+BK1106+BK1107+BK1108)*Percapita/30*FQ$4+(BJ1106+BJ1107+BJ1108+BL1106+BL1107+BL1108)*Cadeirante/30*FQ$4,IF(C1106=3,IF(BI1109+BK1109=10,Fixo/30*FQ$4+(BI1106+BI1107+BI1108+BK1106+BK1107+BK1108)*Percapita/30*FQ$4+(BJ1109+BL1109)*Cadeirante/30*FQ$4,IF(BI1109+BK1109&lt;=9,(BI1109+BK1109)*Crechee/30*FQ$4)+(BJ1109+BL1109)*Cadeirante/30*FQ$4+(BI1106+BI1107+BI1108+BK1106+BK1107+BK1108)*Percapita/30*FQ$4)+IF(BI1109+BK1109&gt;=11,Fixo/30*FQ$4+(BI1109+BK1109-10)*Crechee/30*FQ$4,0),IF(C1106=2,IF(BJ1106+BJ1107+BJ1108+BJ1109+BL1106+BL1107+BL1108+BL1109=1,Cadeirante/30*FQ$4,IF(BJ1106+BJ1107+BJ1108+BJ1109+BL1106+BL1107+BL1108+BL1109=2,Fixo/30*FQ$4,IF(BJ1106+BJ1107+BJ1108+BJ1109+BL1106+BL1107+BL1108+BL1109&gt;2,Fixo/30*FQ$4+(BJ1106+BJ1107+BJ1108+BJ1109+BL1106+BL1107+BL1108+BL1109-2)*Cadeirante/30*FQ$4)))+(BI1106+BI1107+BI1108+BK1106+BK1107+BK1108)*Percapita/30*FQ$4+(BI1109+BK1109)*Crechee/30*FQ$4,IF(C1106=1,IF(BI1106+BI1107+BI1108+BJ1106+BJ1107+BJ1108+BK1106+BK1107+BK1108+BL1106+BL1107+BL1108&lt;=15,(BI1106+BI1107+BI1108+BK1106+BK1107+BK1108)*Percapita/30*FQ$4,IF(BI1106+BI1107+BI1108+BJ1106+BJ1107+BJ1108+BK1106+BK1107+BK1108+BL1106+BL1107+BL1108&gt;=16,Fixo/30*FQ$4+(BI1106+BI1107+BI1108+BJ1106+BJ1107+BJ1108+BK1106+BK1107+BK1108+BL1106+BL1107-16)*Percapita/30*FQ$4))))))</f>
        <v>0</v>
      </c>
      <c r="FR1106" s="177">
        <f>IF(C1106=4,SUM(BM1106+BM1107+BM1108+BO1106+BO1107+BO1108)*Percapita/30*FR$4+(BN1106+BN1107+BN1108+BP1106+BP1107+BP1108)*Cadeirante/30*FR$4,IF(C1106=3,IF(BM1109+BO1109=10,Fixo/30*FR$4+(BM1106+BM1107+BM1108+BO1106+BO1107+BO1108)*Percapita/30*FR$4+(BN1109+BP1109)*Cadeirante/30*FR$4,IF(BM1109+BO1109&lt;=9,(BM1109+BO1109)*Crechee/30*FR$4)+(BN1109+BP1109)*Cadeirante/30*FR$4+(BM1106+BM1107+BM1108+BO1106+BO1107+BO1108)*Percapita/30*FR$4)+IF(BM1109+BO1109&gt;=11,Fixo/30*FR$4+(BM1109+BO1109-10)*Crechee/30*FR$4,0),IF(C1106=2,IF(BN1106+BN1107+BN1108+BN1109+BP1106+BP1107+BP1108+BP1109=1,Cadeirante/30*FR$4,IF(BN1106+BN1107+BN1108+BN1109+BP1106+BP1107+BP1108+BP1109=2,Fixo/30*FR$4,IF(BN1106+BN1107+BN1108+BN1109+BP1106+BP1107+BP1108+BP1109&gt;2,Fixo/30*FR$4+(BN1106+BN1107+BN1108+BN1109+BP1106+BP1107+BP1108+BP1109-2)*Cadeirante/30*FR$4)))+(BM1106+BM1107+BM1108+BO1106+BO1107+BO1108)*Percapita/30*FR$4+(BM1109+BO1109)*Crechee/30*FR$4,IF(C1106=1,IF(BM1106+BM1107+BM1108+BN1106+BN1107+BN1108+BO1106+BO1107+BO1108+BP1106+BP1107+BP1108&lt;=15,(BM1106+BM1107+BM1108+BO1106+BO1107+BO1108)*Percapita/30*FR$4,IF(BM1106+BM1107+BM1108+BN1106+BN1107+BN1108+BO1106+BO1107+BO1108+BP1106+BP1107+BP1108&gt;=16,Fixo/30*FR$4+(BM1106+BM1107+BM1108+BN1106+BN1107+BN1108+BO1106+BO1107+BO1108+BP1106+BP1107-16)*Percapita/30*FR$4))))))</f>
        <v>745.36799999999994</v>
      </c>
      <c r="FS1106" s="177">
        <f>IF(C1106=4,SUM(BQ1106+BQ1107+BQ1108+BS1106+BS1107+BS1108)*Percapita/30*FS$4+(BR1106+BR1107+BR1108+BT1106+BT1107+BT1108)*Cadeirante/30*FS$4,IF(C1106=3,IF(BQ1109+BS1109=10,Fixo/30*FS$4+(BQ1106+BQ1107+BQ1108+BS1106+BS1107+BS1108)*Percapita/30*FS$4+(BR1109+BT1109)*Cadeirante/30*FS$4,IF(BQ1109+BS1109&lt;=9,(BQ1109+BS1109)*Crechee/30*FS$4)+(BR1109+BT1109)*Cadeirante/30*FS$4+(BQ1106+BQ1107+BQ1108+BS1106+BS1107+BS1108)*Percapita/30*FS$4)+IF(BQ1109+BS1109&gt;=11,Fixo/30*FS$4+(BQ1109+BS1109-10)*Crechee/30*FS$4,0),IF(C1106=2,IF(BR1106+BR1107+BR1108+BR1109+BT1106+BT1107+BT1108+BT1109=1,Cadeirante/30*FS$4,IF(BR1106+BR1107+BR1108+BR1109+BT1106+BT1107+BT1108+BT1109=2,Fixo/30*FS$4,IF(BR1106+BR1107+BR1108+BR1109+BT1106+BT1107+BT1108+BT1109&gt;2,Fixo/30*FS$4+(BR1106+BR1107+BR1108+BR1109+BT1106+BT1107+BT1108+BT1109-2)*Cadeirante/30*FS$4)))+(BQ1106+BQ1107+BQ1108+BS1106+BS1107+BS1108)*Percapita/30*FS$4+(BQ1109+BS1109)*Crechee/30*FS$4,IF(C1106=1,IF(BQ1106+BQ1107+BQ1108+BR1106+BR1107+BR1108+BS1106+BS1107+BS1108+BT1106+BT1107+BT1108&lt;=15,(BQ1106+BQ1107+BQ1108+BS1106+BS1107+BS1108)*Percapita/30*FS$4,IF(BQ1106+BQ1107+BQ1108+BR1106+BR1107+BR1108+BS1106+BS1107+BS1108+BT1106+BT1107+BT1108&gt;=16,Fixo/30*FS$4+(BQ1106+BQ1107+BQ1108+BR1106+BR1107+BR1108+BS1106+BS1107+BS1108+BT1106+BT1107-16)*Percapita/30*FS$4))))))</f>
        <v>0</v>
      </c>
      <c r="FT1106" s="177">
        <f>IF(C1106=4,SUM(BU1106+BU1107+BU1108+BW1106+BW1107+BW1108)*Percapita/30*FT$4+(BV1106+BV1107+BV1108+BX1106+BX1107+BX1108)*Cadeirante/30*FT$4,IF(C1106=3,IF(BU1109+BW1109=10,Fixo/30*FT$4+(BU1106+BU1107+BU1108+BW1106+BW1107+BW1108)*Percapita/30*FT$4+(BV1109+BX1109)*Cadeirante/30*FT$4,IF(BU1109+BW1109&lt;=9,(BU1109+BW1109)*Crechee/30*FT$4)+(BV1109+BX1109)*Cadeirante/30*FT$4+(BU1106+BU1107+BU1108+BW1106+BW1107+BW1108)*Percapita/30*FT$4)+IF(BU1109+BW1109&gt;=11,Fixo/30*FT$4+(BU1109+BW1109-10)*Crechee/30*FT$4,0),IF(C1106=2,IF(BV1106+BV1107+BV1108+BV1109+BX1106+BX1107+BX1108+BX1109=1,Cadeirante/30*FT$4,IF(BV1106+BV1107+BV1108+BV1109+BX1106+BX1107+BX1108+BX1109=2,Fixo/30*FT$4,IF(BV1106+BV1107+BV1108+BV1109+BX1106+BX1107+BX1108+BX1109&gt;2,Fixo/30*FT$4+(BV1106+BV1107+BV1108+BV1109+BX1106+BX1107+BX1108+BX1109-2)*Cadeirante/30*FT$4)))+(BU1106+BU1107+BU1108+BW1106+BW1107+BW1108)*Percapita/30*FT$4+(BU1109+BW1109)*Crechee/30*FT$4,IF(C1106=1,IF(BU1106+BU1107+BU1108+BV1106+BV1107+BV1108+BW1106+BW1107+BW1108+BX1106+BX1107+BX1108&lt;=15,(BU1106+BU1107+BU1108+BW1106+BW1107+BW1108)*Percapita/30*FT$4,IF(BU1106+BU1107+BU1108+BV1106+BV1107+BV1108+BW1106+BW1107+BW1108+BX1106+BX1107+BX1108&gt;=16,Fixo/30*FT$4+(BU1106+BU1107+BU1108+BV1106+BV1107+BV1108+BW1106+BW1107+BW1108+BX1106+BX1107-16)*Percapita/30*FT$4))))))</f>
        <v>331.27466666666663</v>
      </c>
      <c r="FU1106" s="177">
        <f>IF(C1106=4,SUM(BY1106+BY1107+BY1108+CA1106+CA1107+CA1108)*Percapita/30*FU$4+(BZ1106+BZ1107+BZ1108+CB1106+CB1107+CB1108)*Cadeirante/30*FU$4,IF(C1106=3,IF(BY1109+CA1109=10,Fixo/30*FU$4+(BY1106+BY1107+BY1108+CA1106+CA1107+CA1108)*Percapita/30*FU$4+(BZ1109+CB1109)*Cadeirante/30*FU$4,IF(BY1109+CA1109&lt;=9,(BY1109+CA1109)*Crechee/30*FU$4)+(BZ1109+CB1109)*Cadeirante/30*FU$4+(BY1106+BY1107+BY1108+CA1106+CA1107+CA1108)*Percapita/30*FU$4)+IF(BY1109+CA1109&gt;=11,Fixo/30*FU$4+(BY1109+CA1109-10)*Crechee/30*FU$4,0),IF(C1106=2,IF(BZ1106+BZ1107+BZ1108+BZ1109+CB1106+CB1107+CB1108+CB1109=1,Cadeirante/30*FU$4,IF(BZ1106+BZ1107+BZ1108+BZ1109+CB1106+CB1107+CB1108+CB1109=2,Fixo/30*FU$4,IF(BZ1106+BZ1107+BZ1108+BZ1109+CB1106+CB1107+CB1108+CB1109&gt;2,Fixo/30*FU$4+(BZ1106+BZ1107+BZ1108+BZ1109+CB1106+CB1107+CB1108+CB1109-2)*Cadeirante/30*FU$4)))+(BY1106+BY1107+BY1108+CA1106+CA1107+CA1108)*Percapita/30*FU$4+(BY1109+CA1109)*Crechee/30*FU$4,IF(C1106=1,IF(BY1106+BY1107+BY1108+BZ1106+BZ1107+BZ1108+CA1106+CA1107+CA1108+CB1106+CB1107+CB1108&lt;=15,(BY1106+BY1107+BY1108+CA1106+CA1107+CA1108)*Percapita/30*FU$4,IF(BY1106+BY1107+BY1108+BZ1106+BZ1107+BZ1108+CA1106+CA1107+CA1108+CB1106+CB1107+CB1108&gt;=16,Fixo/30*FU$4+(BY1106+BY1107+BY1108+BZ1106+BZ1107+BZ1108+CA1106+CA1107+CA1108+CB1106+CB1107-16)*Percapita/30*FU$4))))))</f>
        <v>0</v>
      </c>
      <c r="FV1106" s="177">
        <f>IF(C1106=4,SUM(CC1106+CC1107+CC1108+CE1106+CE1107+CE1108)*Percapita/30*FV$4+(CD1106+CD1107+CD1108+CF1106+CF1107+CF1108)*Cadeirante/30*FV$4,IF(C1106=3,IF(CC1109+CE1109=10,Fixo/30*FV$4+(CC1106+CC1107+CC1108+CE1106+CE1107+CE1108)*Percapita/30*FV$4+(CD1109+CF1109)*Cadeirante/30*FV$4,IF(CC1109+CE1109&lt;=9,(CC1109+CE1109)*Crechee/30*FV$4)+(CD1109+CF1109)*Cadeirante/30*FV$4+(CC1106+CC1107+CC1108+CE1106+CE1107+CE1108)*Percapita/30*FV$4)+IF(CC1109+CE1109&gt;=11,Fixo/30*FV$4+(CC1109+CE1109-10)*Crechee/30*FV$4,0),IF(C1106=2,IF(CD1106+CD1107+CD1108+CD1109+CF1106+CF1107+CF1108+CF1109=1,Cadeirante/30*FV$4,IF(CD1106+CD1107+CD1108+CD1109+CF1106+CF1107+CF1108+CF1109=2,Fixo/30*FV$4,IF(CD1106+CD1107+CD1108+CD1109+CF1106+CF1107+CF1108+CF1109&gt;2,Fixo/30*FV$4+(CD1106+CD1107+CD1108+CD1109+CF1106+CF1107+CF1108+CF1109-2)*Cadeirante/30*FV$4)))+(CC1106+CC1107+CC1108+CE1106+CE1107+CE1108)*Percapita/30*FV$4+(CC1109+CE1109)*Crechee/30*FV$4,IF(C1106=1,IF(CC1106+CC1107+CC1108+CD1106+CD1107+CD1108+CE1106+CE1107+CE1108+CF1106+CF1107+CF1108&lt;=15,(CC1106+CC1107+CC1108+CE1106+CE1107+CE1108)*Percapita/30*FV$4,IF(CC1106+CC1107+CC1108+CD1106+CD1107+CD1108+CE1106+CE1107+CE1108+CF1106+CF1107+CF1108&gt;=16,Fixo/30*FV$4+(CC1106+CC1107+CC1108+CD1106+CD1107+CD1108+CE1106+CE1107+CE1108+CF1106+CF1107-16)*Percapita/30*FV$4))))))</f>
        <v>0</v>
      </c>
      <c r="FW1106" s="177">
        <f>IF(C1106=4,SUM(CG1106+CG1107+CG1108+CI1106+CI1107+CI1108)*Percapita/30*FW$4+(CH1106+CH1107+CH1108+CJ1106+CJ1107+CJ1108)*Cadeirante/30*FW$4,IF(C1106=3,IF(CG1109+CI1109=10,Fixo/30*FW$4+(CG1106+CG1107+CG1108+CI1106+CI1107+CI1108)*Percapita/30*FW$4+(CH1109+CJ1109)*Cadeirante/30*FW$4,IF(CG1109+CI1109&lt;=9,(CG1109+CI1109)*Crechee/30*FW$4)+(CH1109+CJ1109)*Cadeirante/30*FW$4+(CG1106+CG1107+CG1108+CI1106+CI1107+CI1108)*Percapita/30*FW$4)+IF(CG1109+CI1109&gt;=11,Fixo/30*FW$4+(CG1109+CI1109-10)*Crechee/30*FW$4,0),IF(C1106=2,IF(CH1106+CH1107+CH1108+CH1109+CJ1106+CJ1107+CJ1108+CJ1109=1,Cadeirante/30*FW$4,IF(CH1106+CH1107+CH1108+CH1109+CJ1106+CJ1107+CJ1108+CJ1109=2,Fixo/30*FW$4,IF(CH1106+CH1107+CH1108+CH1109+CJ1106+CJ1107+CJ1108+CJ1109&gt;2,Fixo/30*FW$4+(CH1106+CH1107+CH1108+CH1109+CJ1106+CJ1107+CJ1108+CJ1109-2)*Cadeirante/30*FW$4)))+(CG1106+CG1107+CG1108+CI1106+CI1107+CI1108)*Percapita/30*FW$4+(CG1109+CI1109)*Crechee/30*FW$4,IF(C1106=1,IF(CG1106+CG1107+CG1108+CH1106+CH1107+CH1108+CI1106+CI1107+CI1108+CJ1106+CJ1107+CJ1108&lt;=15,(CG1106+CG1107+CG1108+CI1106+CI1107+CI1108)*Percapita/30*FW$4,IF(CG1106+CG1107+CG1108+CH1106+CH1107+CH1108+CI1106+CI1107+CI1108+CJ1106+CJ1107+CJ1108&gt;=16,Fixo/30*FW$4+(CG1106+CG1107+CG1108+CH1106+CH1107+CH1108+CI1106+CI1107+CI1108+CJ1106+CJ1107-16)*Percapita/30*FW$4))))))</f>
        <v>0</v>
      </c>
      <c r="FX1106" s="177">
        <f>IF(C1106=4,SUM(CK1106+CK1107+CK1108+CM1106+CM1107+CM1108)*Percapita/30*FX$4+(CL1106+CL1107+CL1108+CN1106+CN1107+CN1108)*Cadeirante/30*FX$4,IF(C1106=3,IF(CK1109+CM1109=10,Fixo/30*FX$4+(CK1106+CK1107+CK1108+CM1106+CM1107+CM1108)*Percapita/30*FX$4+(CL1109+CN1109)*Cadeirante/30*FX$4,IF(CK1109+CM1109&lt;=9,(CK1109+CM1109)*Crechee/30*FX$4)+(CL1109+CN1109)*Cadeirante/30*FX$4+(CK1106+CK1107+CK1108+CM1106+CM1107+CM1108)*Percapita/30*FX$4)+IF(CK1109+CM1109&gt;=11,Fixo/30*FX$4+(CK1109+CM1109-10)*Crechee/30*FX$4,0),IF(C1106=2,IF(CL1106+CL1107+CL1108+CL1109+CN1106+CN1107+CN1108+CN1109=1,Cadeirante/30*FX$4,IF(CL1106+CL1107+CL1108+CL1109+CN1106+CN1107+CN1108+CN1109=2,Fixo/30*FX$4,IF(CL1106+CL1107+CL1108+CL1109+CN1106+CN1107+CN1108+CN1109&gt;2,Fixo/30*FX$4+(CL1106+CL1107+CL1108+CL1109+CN1106+CN1107+CN1108+CN1109-2)*Cadeirante/30*FX$4)))+(CK1106+CK1107+CK1108+CM1106+CM1107+CM1108)*Percapita/30*FX$4+(CK1109+CM1109)*Crechee/30*FX$4,IF(C1106=1,IF(CK1106+CK1107+CK1108+CL1106+CL1107+CL1108+CM1106+CM1107+CM1108+CN1106+CN1107+CN1108&lt;=15,(CK1106+CK1107+CK1108+CM1106+CM1107+CM1108)*Percapita/30*FX$4,IF(CK1106+CK1107+CK1108+CL1106+CL1107+CL1108+CM1106+CM1107+CM1108+CN1106+CN1107+CN1108&gt;=16,Fixo/30*FX$4+(CK1106+CK1107+CK1108+CL1106+CL1107+CL1108+CM1106+CM1107+CM1108+CN1106+CN1107-16)*Percapita/30*FX$4))))))</f>
        <v>0</v>
      </c>
      <c r="FY1106" s="177">
        <f>IF(C1106=4,SUM(CO1106+CO1107+CO1108+CQ1106+CQ1107+CQ1108)*Percapita/30*FY$4+(CP1106+CP1107+CP1108+CR1106+CR1107+CR1108)*Cadeirante/30*FY$4,IF(C1106=3,IF(CO1109+CQ1109=10,Fixo/30*FY$4+(CO1106+CO1107+CO1108+CQ1106+CQ1107+CQ1108)*Percapita/30*FY$4+(CP1109+CR1109)*Cadeirante/30*FY$4,IF(CO1109+CQ1109&lt;=9,(CO1109+CQ1109)*Crechee/30*FY$4)+(CP1109+CR1109)*Cadeirante/30*FY$4+(CO1106+CO1107+CO1108+CQ1106+CQ1107+CQ1108)*Percapita/30*FY$4)+IF(CO1109+CQ1109&gt;=11,Fixo/30*FY$4+(CO1109+CQ1109-10)*Crechee/30*FY$4,0),IF(C1106=2,IF(CP1106+CP1107+CP1108+CP1109+CR1106+CR1107+CR1108+CR1109=1,Cadeirante/30*FY$4,IF(CP1106+CP1107+CP1108+CP1109+CR1106+CR1107+CR1108+CR1109=2,Fixo/30*FY$4,IF(CP1106+CP1107+CP1108+CP1109+CR1106+CR1107+CR1108+CR1109&gt;2,Fixo/30*FY$4+(CP1106+CP1107+CP1108+CP1109+CR1106+CR1107+CR1108+CR1109-2)*Cadeirante/30*FY$4)))+(CO1106+CO1107+CO1108+CQ1106+CQ1107+CQ1108)*Percapita/30*FY$4+(CO1109+CQ1109)*Crechee/30*FY$4,IF(C1106=1,IF(CO1106+CO1107+CO1108+CP1106+CP1107+CP1108+CQ1106+CQ1107+CQ1108+CR1106+CR1107+CR1108&lt;=15,(CO1106+CO1107+CO1108+CQ1106+CQ1107+CQ1108)*Percapita/30*FY$4,IF(CO1106+CO1107+CO1108+CP1106+CP1107+CP1108+CQ1106+CQ1107+CQ1108+CR1106+CR1107+CR1108&gt;=16,Fixo/30*FY$4+(CO1106+CO1107+CO1108+CP1106+CP1107+CP1108+CQ1106+CQ1107+CQ1108+CR1106+CR1107-16)*Percapita/30*FY$4))))))</f>
        <v>0</v>
      </c>
      <c r="FZ1106" s="177">
        <f>IF(C1106=4,SUM(CS1106+CS1107+CS1108+CU1106+CU1107+CU1108)*Percapita/30*FZ$4+(CT1106+CT1107+CT1108+CV1106+CV1107+CV1108)*Cadeirante/30*FZ$4,IF(C1106=3,IF(CS1109+CU1109=10,Fixo/30*FZ$4+(CS1106+CS1107+CS1108+CU1106+CU1107+CU1108)*Percapita/30*FZ$4+(CT1109+CV1109)*Cadeirante/30*FZ$4,IF(CS1109+CU1109&lt;=9,(CS1109+CU1109)*Crechee/30*FZ$4)+(CT1109+CV1109)*Cadeirante/30*FZ$4+(CS1106+CS1107+CS1108+CU1106+CU1107+CU1108)*Percapita/30*FZ$4)+IF(CS1109+CU1109&gt;=11,Fixo/30*FZ$4+(CS1109+CU1109-10)*Crechee/30*FZ$4,0),IF(C1106=2,IF(CT1106+CT1107+CT1108+CT1109+CV1106+CV1107+CV1108+CV1109=1,Cadeirante/30*FZ$4,IF(CT1106+CT1107+CT1108+CT1109+CV1106+CV1107+CV1108+CV1109=2,Fixo/30*FZ$4,IF(CT1106+CT1107+CT1108+CT1109+CV1106+CV1107+CV1108+CV1109&gt;2,Fixo/30*FZ$4+(CT1106+CT1107+CT1108+CT1109+CV1106+CV1107+CV1108+CV1109-2)*Cadeirante/30*FZ$4)))+(CS1106+CS1107+CS1108+CU1106+CU1107+CU1108)*Percapita/30*FZ$4+(CS1109+CU1109)*Crechee/30*FZ$4,IF(C1106=1,IF(CS1106+CS1107+CS1108+CT1106+CT1107+CT1108+CU1106+CU1107+CU1108+CV1106+CV1107+CV1108&lt;=15,(CS1106+CS1107+CS1108+CU1106+CU1107+CU1108)*Percapita/30*FZ$4,IF(CS1106+CS1107+CS1108+CT1106+CT1107+CT1108+CU1106+CU1107+CU1108+CV1106+CV1107+CV1108&gt;=16,Fixo/30*FZ$4+(CS1106+CS1107+CS1108+CT1106+CT1107+CT1108+CU1106+CU1107+CU1108+CV1106+CV1107-16)*Percapita/30*FZ$4))))))</f>
        <v>0</v>
      </c>
      <c r="GA1106" s="177">
        <f>IF(C1106=4,SUM(CW1106+CW1107+CW1108+CY1106+CY1107+CY1108)*Percapita/30*GA$4+(CX1106+CX1107+CX1108+CZ1106+CZ1107+CZ1108)*Cadeirante/30*GA$4,IF(C1106=3,IF(CW1109+CY1109=10,Fixo/30*GA$4+(CW1106+CW1107+CW1108+CY1106+CY1107+CY1108)*Percapita/30*GA$4+(CX1109+CZ1109)*Cadeirante/30*GA$4,IF(CW1109+CY1109&lt;=9,(CW1109+CY1109)*Crechee/30*GA$4)+(CX1109+CZ1109)*Cadeirante/30*GA$4+(CW1106+CW1107+CW1108+CY1106+CY1107+CY1108)*Percapita/30*GA$4)+IF(CW1109+CY1109&gt;=11,Fixo/30*GA$4+(CW1109+CY1109-10)*Crechee/30*GA$4,0),IF(C1106=2,IF(CX1106+CX1107+CX1108+CX1109+CZ1106+CZ1107+CZ1108+CZ1109=1,Cadeirante/30*GA$4,IF(CX1106+CX1107+CX1108+CX1109+CZ1106+CZ1107+CZ1108+CZ1109=2,Fixo/30*GA$4,IF(CX1106+CX1107+CX1108+CX1109+CZ1106+CZ1107+CZ1108+CZ1109&gt;2,Fixo/30*GA$4+(CX1106+CX1107+CX1108+CX1109+CZ1106+CZ1107+CZ1108+CZ1109-2)*Cadeirante/30*GA$4)))+(CW1106+CW1107+CW1108+CY1106+CY1107+CY1108)*Percapita/30*GA$4+(CW1109+CY1109)*Crechee/30*GA$4,IF(C1106=1,IF(CW1106+CW1107+CW1108+CX1106+CX1107+CX1108+CY1106+CY1107+CY1108+CZ1106+CZ1107+CZ1108&lt;=15,(CW1106+CW1107+CW1108+CY1106+CY1107+CY1108)*Percapita/30*GA$4,IF(CW1106+CW1107+CW1108+CX1106+CX1107+CX1108+CY1106+CY1107+CY1108+CZ1106+CZ1107+CZ1108&gt;=16,Fixo/30*GA$4+(CW1106+CW1107+CW1108+CX1106+CX1107+CX1108+CY1106+CY1107+CY1108+CZ1106+CZ1107-16)*Percapita/30*GA$4))))))</f>
        <v>0</v>
      </c>
      <c r="GB1106" s="177">
        <f>IF(C1106=4,SUM(DA1106+DA1107+DA1108+DC1106+DC1107+DC1108)*Percapita/30*GB$4+(DB1106+DB1107+DB1108+DD1106+DD1107+DD1108)*Cadeirante/30*GB$4,IF(C1106=3,IF(DA1109+DC1109=10,Fixo/30*GB$4+(DA1106+DA1107+DA1108+DC1106+DC1107+DC1108)*Percapita/30*GB$4+(DB1109+DD1109)*Cadeirante/30*GB$4,IF(DA1109+DC1109&lt;=9,(DA1109+DC1109)*Crechee/30*GB$4)+(DB1109+DD1109)*Cadeirante/30*GB$4+(DA1106+DA1107+DA1108+DC1106+DC1107+DC1108)*Percapita/30*GB$4)+IF(DA1109+DC1109&gt;=11,Fixo/30*GB$4+(DA1109+DC1109-10)*Crechee/30*GB$4,0),IF(C1106=2,IF(DB1106+DB1107+DB1108+DB1109+DD1106+DD1107+DD1108+DD1109=1,Cadeirante/30*GB$4,IF(DB1106+DB1107+DB1108+DB1109+DD1106+DD1107+DD1108+DD1109=2,Fixo/30*GB$4,IF(DB1106+DB1107+DB1108+DB1109+DD1106+DD1107+DD1108+DD1109&gt;2,Fixo/30*GB$4+(DB1106+DB1107+DB1108+DB1109+DD1106+DD1107+DD1108+DD1109-2)*Cadeirante/30*GB$4)))+(DA1106+DA1107+DA1108+DC1106+DC1107+DC1108)*Percapita/30*GB$4+(DA1109+DC1109)*Crechee/30*GB$4,IF(C1106=1,IF(DA1106+DA1107+DA1108+DB1106+DB1107+DB1108+DC1106+DC1107+DC1108+DD1106+DD1107+DD1108&lt;=15,(DA1106+DA1107+DA1108+DC1106+DC1107+DC1108)*Percapita/30*GB$4,IF(DA1106+DA1107+DA1108+DB1106+DB1107+DB1108+DC1106+DC1107+DC1108+DD1106+DD1107+DD1108&gt;=16,Fixo/30*GB$4+(DA1106+DA1107+DA1108+DB1106+DB1107+DB1108+DC1106+DC1107+DC1108+DD1106+DD1107-16)*Percapita/30*GB$4))))))</f>
        <v>0</v>
      </c>
      <c r="GC1106" s="177">
        <f>IF(C1106=4,SUM(DE1106+DE1107+DE1108+DG1106+DG1107+DG1108)*Percapita/30*GC$4+(DF1106+DF1107+DF1108+DH1106+DH1107+DH1108)*Cadeirante/30*GC$4,IF(C1106=3,IF(DE1109+DG1109=10,Fixo/30*GC$4+(DE1106+DE1107+DE1108+DG1106+DG1107+DG1108)*Percapita/30*GC$4+(DF1109+DH1109)*Cadeirante/30*GC$4,IF(DE1109+DG1109&lt;=9,(DE1109+DG1109)*Crechee/30*GC$4)+(DF1109+DH1109)*Cadeirante/30*GC$4+(DE1106+DE1107+DE1108+DG1106+DG1107+DG1108)*Percapita/30*GC$4)+IF(DE1109+DG1109&gt;=11,Fixo/30*GC$4+(DE1109+DG1109-10)*Crechee/30*GC$4,0),IF(C1106=2,IF(DF1106+DF1107+DF1108+DF1109+DH1106+DH1107+DH1108+DH1109=1,Cadeirante/30*GC$4,IF(DF1106+DF1107+DF1108+DF1109+DH1106+DH1107+DH1108+DH1109=2,Fixo/30*GC$4,IF(DF1106+DF1107+DF1108+DF1109+DH1106+DH1107+DH1108+DH1109&gt;2,Fixo/30*GC$4+(DF1106+DF1107+DF1108+DF1109+DH1106+DH1107+DH1108+DH1109-2)*Cadeirante/30*GC$4)))+(DE1106+DE1107+DE1108+DG1106+DG1107+DG1108)*Percapita/30*GC$4+(DE1109+DG1109)*Crechee/30*GC$4,IF(C1106=1,IF(DE1106+DE1107+DE1108+DF1106+DF1107+DF1108+DG1106+DG1107+DG1108+DH1106+DH1107+DH1108&lt;=15,(DE1106+DE1107+DE1108+DG1106+DG1107+DG1108)*Percapita/30*GC$4,IF(DE1106+DE1107+DE1108+DF1106+DF1107+DF1108+DG1106+DG1107+DG1108+DH1106+DH1107+DH1108&gt;=16,Fixo/30*GC$4+(DE1106+DE1107+DE1108+DF1106+DF1107+DF1108+DG1106+DG1107+DG1108+DH1106+DH1107-16)*Percapita/30*GC$4))))))</f>
        <v>0</v>
      </c>
      <c r="GD1106" s="177">
        <f>IF(C1106=4,SUM(DI1106+DI1107+DI1108+DK1106+DK1107+DK1108)*Percapita/30*GD$4+(DJ1106+DJ1107+DJ1108+DL1106+DL1107+DL1108)*Cadeirante/30*GD$4,IF(C1106=3,IF(DI1109+DK1109=10,Fixo/30*GD$4+(DI1106+DI1107+DI1108+DK1106+DK1107+DK1108)*Percapita/30*GD$4+(DJ1109+DL1109)*Cadeirante/30*GD$4,IF(DI1109+DK1109&lt;=9,(DI1109+DK1109)*Crechee/30*GD$4)+(DJ1109+DL1109)*Cadeirante/30*GD$4+(DI1106+DI1107+DI1108+DK1106+DK1107+DK1108)*Percapita/30*GD$4)+IF(DI1109+DK1109&gt;=11,Fixo/30*GD$4+(DI1109+DK1109-10)*Crechee/30*GD$4,0),IF(C1106=2,IF(DJ1106+DJ1107+DJ1108+DJ1109+DL1106+DL1107+DL1108+DL1109=1,Cadeirante/30*GD$4,IF(DJ1106+DJ1107+DJ1108+DJ1109+DL1106+DL1107+DL1108+DL1109=2,Fixo/30*GD$4,IF(DJ1106+DJ1107+DJ1108+DJ1109+DL1106+DL1107+DL1108+DL1109&gt;2,Fixo/30*GD$4+(DJ1106+DJ1107+DJ1108+DJ1109+DL1106+DL1107+DL1108+DL1109-2)*Cadeirante/30*GD$4)))+(DI1106+DI1107+DI1108+DK1106+DK1107+DK1108)*Percapita/30*GD$4+(DI1109+DK1109)*Crechee/30*GD$4,IF(C1106=1,IF(DI1106+DI1107+DI1108+DJ1106+DJ1107+DJ1108+DK1106+DK1107+DK1108+DL1106+DL1107+DL1108&lt;=15,(DI1106+DI1107+DI1108+DK1106+DK1107+DK1108)*Percapita/30*GD$4,IF(DI1106+DI1107+DI1108+DJ1106+DJ1107+DJ1108+DK1106+DK1107+DK1108+DL1106+DL1107+DL1108&gt;=16,Fixo/30*GD$4+(DI1106+DI1107+DI1108+DJ1106+DJ1107+DJ1108+DK1106+DK1107+DK1108+DL1106+DL1107-16)*Percapita/30*GD$4))))))</f>
        <v>0</v>
      </c>
      <c r="GE1106" s="177">
        <f>IF(C1106=4,SUM(DM1106+DM1107+DM1108+DO1106+DO1107+DO1108)*Percapita/30*GE$4+(DN1106+DN1107+DN1108+DP1106+DP1107+DP1108)*Cadeirante/30*GE$4,IF(C1106=3,IF(DM1109+DO1109=10,Fixo/30*GE$4+(DM1106+DM1107+DM1108+DO1106+DO1107+DO1108)*Percapita/30*GE$4+(DN1109+DP1109)*Cadeirante/30*GE$4,IF(DM1109+DO1109&lt;=9,(DM1109+DO1109)*Crechee/30*GE$4)+(DN1109+DP1109)*Cadeirante/30*GE$4+(DM1106+DM1107+DM1108+DO1106+DO1107+DO1108)*Percapita/30*GE$4)+IF(DM1109+DO1109&gt;=11,Fixo/30*GE$4+(DM1109+DO1109-10)*Crechee/30*GE$4,0),IF(C1106=2,IF(DN1106+DN1107+DN1108+DN1109+DP1106+DP1107+DP1108+DP1109=1,Cadeirante/30*GE$4,IF(DN1106+DN1107+DN1108+DN1109+DP1106+DP1107+DP1108+DP1109=2,Fixo/30*GE$4,IF(DN1106+DN1107+DN1108+DN1109+DP1106+DP1107+DP1108+DP1109&gt;2,Fixo/30*GE$4+(DN1106+DN1107+DN1108+DN1109+DP1106+DP1107+DP1108+DP1109-2)*Cadeirante/30*GE$4)))+(DM1106+DM1107+DM1108+DO1106+DO1107+DO1108)*Percapita/30*GE$4+(DM1109+DO1109)*Crechee/30*GE$4,IF(C1106=1,IF(DM1106+DM1107+DM1108+DN1106+DN1107+DN1108+DO1106+DO1107+DO1108+DP1106+DP1107+DP1108&lt;=15,(DM1106+DM1107+DM1108+DO1106+DO1107+DO1108)*Percapita/30*GE$4,IF(DM1106+DM1107+DM1108+DN1106+DN1107+DN1108+DO1106+DO1107+DO1108+DP1106+DP1107+DP1108&gt;=16,Fixo/30*GE$4+(DM1106+DM1107+DM1108+DN1106+DN1107+DN1108+DO1106+DO1107+DO1108+DP1106+DP1107-16)*Percapita/30*GE$4))))))</f>
        <v>0</v>
      </c>
      <c r="GF1106" s="177">
        <f>IF(C1106=4,SUM(DQ1106+DQ1107+DQ1108+DS1106+DS1107+DS1108)*Percapita/30*GF$4+(DR1106+DR1107+DR1108+DT1106+DT1107+DT1108)*Cadeirante/30*GF$4,IF(C1106=3,IF(DQ1109+DS1109=10,Fixo/30*GF$4+(DQ1106+DQ1107+DQ1108+DS1106+DS1107+DS1108)*Percapita/30*GF$4+(DR1109+DT1109)*Cadeirante/30*GF$4,IF(DQ1109+DS1109&lt;=9,(DQ1109+DS1109)*Crechee/30*GF$4)+(DR1109+DT1109)*Cadeirante/30*GF$4+(DQ1106+DQ1107+DQ1108+DS1106+DS1107+DS1108)*Percapita/30*GF$4)+IF(DQ1109+DS1109&gt;=11,Fixo/30*GF$4+(DQ1109+DS1109-10)*Crechee/30*GF$4,0),IF(C1106=2,IF(DR1106+DR1107+DR1108+DR1109+DT1106+DT1107+DT1108+DT1109=1,Cadeirante/30*GF$4,IF(DR1106+DR1107+DR1108+DR1109+DT1106+DT1107+DT1108+DT1109=2,Fixo/30*GF$4,IF(DR1106+DR1107+DR1108+DR1109+DT1106+DT1107+DT1108+DT1109&gt;2,Fixo/30*GF$4+(DR1106+DR1107+DR1108+DR1109+DT1106+DT1107+DT1108+DT1109-2)*Cadeirante/30*GF$4)))+(DQ1106+DQ1107+DQ1108+DS1106+DS1107+DS1108)*Percapita/30*GF$4+(DQ1109+DS1109)*Crechee/30*GF$4,IF(C1106=1,IF(DQ1106+DQ1107+DQ1108+DR1106+DR1107+DR1108+DS1106+DS1107+DS1108+DT1106+DT1107+DT1108&lt;=15,(DQ1106+DQ1107+DQ1108+DS1106+DS1107+DS1108)*Percapita/30*GF$4,IF(DQ1106+DQ1107+DQ1108+DR1106+DR1107+DR1108+DS1106+DS1107+DS1108+DT1106+DT1107+DT1108&gt;=16,Fixo/30*GF$4+(DQ1106+DQ1107+DQ1108+DR1106+DR1107+DR1108+DS1106+DS1107+DS1108+DT1106+DT1107-16)*Percapita/30*GF$4))))))</f>
        <v>0</v>
      </c>
      <c r="GG1106" s="177">
        <f>IF(C1106=4,SUM(DU1106+DU1107+DU1108+DW1106+DW1107+DW1108)*Percapita/30*GG$4+(DV1106+DV1107+DV1108+DX1106+DX1107+DX1108)*Cadeirante/30*GG$4,IF(C1106=3,IF(DU1109+DW1109=10,Fixo/30*GG$4+(DU1106+DU1107+DU1108+DW1106+DW1107+DW1108)*Percapita/30*GG$4+(DV1109+DX1109)*Cadeirante/30*GG$4,IF(DU1109+DW1109&lt;=9,(DU1109+DW1109)*Crechee/30*GG$4)+(DV1109+DX1109)*Cadeirante/30*GG$4+(DU1106+DU1107+DU1108+DW1106+DW1107+DW1108)*Percapita/30*GG$4)+IF(DU1109+DW1109&gt;=11,Fixo/30*GG$4+(DU1109+DW1109-10)*Crechee/30*GG$4,0),IF(C1106=2,IF(DV1106+DV1107+DV1108+DV1109+DX1106+DX1107+DX1108+DX1109=1,Cadeirante/30*GG$4,IF(DV1106+DV1107+DV1108+DV1109+DX1106+DX1107+DX1108+DX1109=2,Fixo/30*GG$4,IF(DV1106+DV1107+DV1108+DV1109+DX1106+DX1107+DX1108+DX1109&gt;2,Fixo/30*GG$4+(DV1106+DV1107+DV1108+DV1109+DX1106+DX1107+DX1108+DX1109-2)*Cadeirante/30*GG$4)))+(DU1106+DU1107+DU1108+DW1106+DW1107+DW1108)*Percapita/30*GG$4+(DU1109+DW1109)*Crechee/30*GG$4,IF(C1106=1,IF(DU1106+DU1107+DU1108+DV1106+DV1107+DV1108+DW1106+DW1107+DW1108+DX1106+DX1107+DX1108&lt;=15,(DU1106+DU1107+DU1108+DW1106+DW1107+DW1108)*Percapita/30*GG$4,IF(DU1106+DU1107+DU1108+DV1106+DV1107+DV1108+DW1106+DW1107+DW1108+DX1106+DX1107+DX1108&gt;=16,Fixo/30*GG$4+(DU1106+DU1107+DU1108+DV1106+DV1107+DV1108+DW1106+DW1107+DW1108+DX1106+DX1107-16)*Percapita/30*GG$4))))))</f>
        <v>0</v>
      </c>
      <c r="GH1106" s="177">
        <f>IF(C1106=4,SUM(DY1106+DY1107+DY1108+EA1106+EA1107+EA1108)*Percapita/30*GH$4+(DZ1106+DZ1107+DZ1108+EB1106+EB1107+EB1108)*Cadeirante/30*GH$4,IF(C1106=3,IF(DY1109+EA1109=10,Fixo/30*GH$4+(DY1106+DY1107+DY1108+EA1106+EA1107+EA1108)*Percapita/30*GH$4+(DZ1109+EB1109)*Cadeirante/30*GH$4,IF(DY1109+EA1109&lt;=9,(DY1109+EA1109)*Crechee/30*GH$4)+(DZ1109+EB1109)*Cadeirante/30*GH$4+(DY1106+DY1107+DY1108+EA1106+EA1107+EA1108)*Percapita/30*GH$4)+IF(DY1109+EA1109&gt;=11,Fixo/30*GH$4+(DY1109+EA1109-10)*Crechee/30*GH$4,0),IF(C1106=2,IF(DZ1106+DZ1107+DZ1108+DZ1109+EB1106+EB1107+EB1108+EB1109=1,Cadeirante/30*GH$4,IF(DZ1106+DZ1107+DZ1108+DZ1109+EB1106+EB1107+EB1108+EB1109=2,Fixo/30*GH$4,IF(DZ1106+DZ1107+DZ1108+DZ1109+EB1106+EB1107+EB1108+EB1109&gt;2,Fixo/30*GH$4+(DZ1106+DZ1107+DZ1108+DZ1109+EB1106+EB1107+EB1108+EB1109-2)*Cadeirante/30*GH$4)))+(DY1106+DY1107+DY1108+EA1106+EA1107+EA1108)*Percapita/30*GH$4+(DY1109+EA1109)*Crechee/30*GH$4,IF(C1106=1,IF(DY1106+DY1107+DY1108+DZ1106+DZ1107+DZ1108+EA1106+EA1107+EA1108+EB1106+EB1107+EB1108&lt;=15,(DY1106+DY1107+DY1108+EA1106+EA1107+EA1108)*Percapita/30*GH$4,IF(DY1106+DY1107+DY1108+DZ1106+DZ1107+DZ1108+EA1106+EA1107+EA1108+EB1106+EB1107+EB1108&gt;=16,Fixo/30*GH$4+(DY1106+DY1107+DY1108+DZ1106+DZ1107+DZ1108+EA1106+EA1107+EA1108+EB1106+EB1107-16)*Percapita/30*GH$4))))))</f>
        <v>0</v>
      </c>
      <c r="GI1106" s="177">
        <f>IF(C1106=4,SUM(EC1106+EC1107+EC1108+EE1106+EE1107+EE1108)*Percapita/30*GI$4+(ED1106+ED1107+ED1108+EF1106+EF1107+EF1108)*Cadeirante/30*GI$4,IF(C1106=3,IF(EC1109+EE1109=10,Fixo/30*GI$4+(EC1106+EC1107+EC1108+EE1106+EE1107+EE1108)*Percapita/30*GI$4+(ED1109+EF1109)*Cadeirante/30*GI$4,IF(EC1109+EE1109&lt;=9,(EC1109+EE1109)*Crechee/30*GI$4)+(ED1109+EF1109)*Cadeirante/30*GI$4+(EC1106+EC1107+EC1108+EE1106+EE1107+EE1108)*Percapita/30*GI$4)+IF(EC1109+EE1109&gt;=11,Fixo/30*GI$4+(EC1109+EE1109-10)*Crechee/30*GI$4,0),IF(C1106=2,IF(ED1106+ED1107+ED1108+ED1109+EF1106+EF1107+EF1108+EF1109=1,Cadeirante/30*GI$4,IF(ED1106+ED1107+ED1108+ED1109+EF1106+EF1107+EF1108+EF1109=2,Fixo/30*GI$4,IF(ED1106+ED1107+ED1108+ED1109+EF1106+EF1107+EF1108+EF1109&gt;2,Fixo/30*GI$4+(ED1106+ED1107+ED1108+ED1109+EF1106+EF1107+EF1108+EF1109-2)*Cadeirante/30*GI$4)))+(EC1106+EC1107+EC1108+EE1106+EE1107+EE1108)*Percapita/30*GI$4+(EC1109+EE1109)*Crechee/30*GI$4,IF(C1106=1,IF(EC1106+EC1107+EC1108+ED1106+ED1107+ED1108+EE1106+EE1107+EE1108+EF1106+EF1107+EF1108&lt;=15,(EC1106+EC1107+EC1108+EE1106+EE1107+EE1108)*Percapita/30*GI$4,IF(EC1106+EC1107+EC1108+ED1106+ED1107+ED1108+EE1106+EE1107+EE1108+EF1106+EF1107+EF1108&gt;=16,Fixo/30*GI$4+(EC1106+EC1107+EC1108+ED1106+ED1107+ED1108+EE1106+EE1107+EE1108+EF1106+EF1107-16)*Percapita/30*GI$4))))))</f>
        <v>0</v>
      </c>
      <c r="GJ1106" s="177">
        <f>IF(C1106=4,SUM(EG1106+EG1107+EG1108+EI1106+EI1107+EI1108)*Percapita/30*GJ$4+(EH1106+EH1107+EH1108+EJ1106+EJ1107+EJ1108)*Cadeirante/30*GJ$4,IF(C1106=3,IF(EG1109+EI1109=10,Fixo/30*GJ$4+(EG1106+EG1107+EG1108+EI1106+EI1107+EI1108)*Percapita/30*GJ$4+(EH1109+EJ1109)*Cadeirante/30*GJ$4,IF(EG1109+EI1109&lt;=9,(EG1109+EI1109)*Crechee/30*GJ$4)+(EH1109+EJ1109)*Cadeirante/30*GJ$4+(EG1106+EG1107+EG1108+EI1106+EI1107+EI1108)*Percapita/30*GJ$4)+IF(EG1109+EI1109&gt;=11,Fixo/30*GJ$4+(EG1109+EI1109-10)*Crechee/30*GJ$4,0),IF(C1106=2,IF(EH1106+EH1107+EH1108+EH1109+EJ1106+EJ1107+EJ1108+EJ1109=1,Cadeirante/30*GJ$4,IF(EH1106+EH1107+EH1108+EH1109+EJ1106+EJ1107+EJ1108+EJ1109=2,Fixo/30*GJ$4,IF(EH1106+EH1107+EH1108+EH1109+EJ1106+EJ1107+EJ1108+EJ1109&gt;2,Fixo/30*GJ$4+(EH1106+EH1107+EH1108+EH1109+EJ1106+EJ1107+EJ1108+EJ1109-2)*Cadeirante/30*GJ$4)))+(EG1106+EG1107+EG1108+EI1106+EI1107+EI1108)*Percapita/30*GJ$4+(EG1109+EI1109)*Crechee/30*GJ$4,IF(C1106=1,IF(EG1106+EG1107+EG1108+EH1106+EH1107+EH1108+EI1106+EI1107+EI1108+EJ1106+EJ1107+EJ1108&lt;=15,(EG1106+EG1107+EG1108+EI1106+EI1107+EI1108)*Percapita/30*GJ$4,IF(EG1106+EG1107+EG1108+EH1106+EH1107+EH1108+EI1106+EI1107+EI1108+EJ1106+EJ1107+EJ1108&gt;=16,Fixo/30*GJ$4+(EG1106+EG1107+EG1108+EH1106+EH1107+EH1108+EI1106+EI1107+EI1108+EJ1106+EJ1107-16)*Percapita/30*GJ$4))))))</f>
        <v>0</v>
      </c>
      <c r="GK1106" s="178"/>
      <c r="GL1106" s="103">
        <f t="shared" si="1255"/>
        <v>0</v>
      </c>
      <c r="GM1106" s="124"/>
      <c r="GN1106" s="104">
        <f>SUMIF(V1106:V1109,"&lt;0")*Cadeirante/30*GN$4+SUMIF(X1106:X1109,"&lt;0")*Cadeirante/30*GN$4</f>
        <v>0</v>
      </c>
      <c r="GO1106" s="104">
        <f>SUMIF(Z1106:Z1109,"&lt;0")*Cadeirante/30*GO$4+SUMIF(AB1106:AB1109,"&lt;0")*Cadeirante/30*GO$4</f>
        <v>0</v>
      </c>
      <c r="GP1106" s="104">
        <f>SUMIF(AD1106:AD1109,"&lt;0")*Cadeirante/30*GP$4+SUMIF(AF1106:AF1109,"&lt;0")*Cadeirante/30*GP$4</f>
        <v>0</v>
      </c>
      <c r="GQ1106" s="104">
        <f>SUMIF(AH1106:AH1109,"&lt;0")*Cadeirante/30*GQ$4+SUMIF(AJ1106:AJ1109,"&lt;0")*Cadeirante/30*GQ$4</f>
        <v>0</v>
      </c>
      <c r="GR1106" s="104">
        <f>SUMIF(AL1106:AL1109,"&lt;0")*Cadeirante/30*GR$4+SUMIF(AN1106:AN1109,"&lt;0")*Cadeirante/30*GR$4</f>
        <v>0</v>
      </c>
      <c r="GS1106" s="104">
        <f>SUMIF(AP1106:AP1109,"&lt;0")*Cadeirante/30*GS$4+SUMIF(AR1106:AR1109,"&lt;0")*Cadeirante/30*GS$4</f>
        <v>0</v>
      </c>
      <c r="GT1106" s="104">
        <f>SUMIF(AT1106:AT1109,"&lt;0")*Cadeirante/30*GT$4+SUMIF(AV1106:AV1109,"&lt;0")*Cadeirante/30*GT$4</f>
        <v>0</v>
      </c>
      <c r="GU1106" s="104">
        <f>SUMIF(AX1106:AX1109,"&lt;0")*Cadeirante/30*GU$4+SUMIF(AZ1106:AZ1109,"&lt;0")*Cadeirante/30*GU$4</f>
        <v>0</v>
      </c>
      <c r="GV1106" s="104">
        <f>SUMIF(BB1106:BB1109,"&lt;0")*Cadeirante/30*GV$4+SUMIF(BD1106:BD1109,"&lt;0")*Cadeirante/30*GV$4</f>
        <v>0</v>
      </c>
      <c r="GW1106" s="104">
        <f>SUMIF(BF1106:BF1109,"&lt;0")*Cadeirante/30*GW$4+SUMIF(BH1106:BH1109,"&lt;0")*Cadeirante/30*GW$4</f>
        <v>0</v>
      </c>
      <c r="GX1106" s="104">
        <f>SUMIF(BJ1106:BJ1109,"&lt;0")*Cadeirante/30*GX$4+SUMIF(BL1106:BL1109,"&lt;0")*Cadeirante/30*GX$4</f>
        <v>0</v>
      </c>
      <c r="GY1106" s="104">
        <f>SUMIF(BN1106:BN1109,"&lt;0")*Cadeirante/30*GY$4+SUMIF(BP1106:BP1109,"&lt;0")*Cadeirante/30*GY$4</f>
        <v>0</v>
      </c>
      <c r="GZ1106" s="104">
        <f>SUMIF(BR1106:BR1109,"&lt;0")*Cadeirante/30*GZ$4+SUMIF(BT1106:BT1109,"&lt;0")*Cadeirante/30*GZ$4</f>
        <v>0</v>
      </c>
      <c r="HA1106" s="104">
        <f>SUMIF(BV1106:BV1109,"&lt;0")*Cadeirante/30*HA$4+SUMIF(BX1106:BX1109,"&lt;0")*Cadeirante/30*HA$4</f>
        <v>0</v>
      </c>
      <c r="HB1106" s="104">
        <f>SUMIF(BZ1106:BZ1109,"&lt;0")*Cadeirante/30*HB$4+SUMIF(CB1106:CB1109,"&lt;0")*Cadeirante/30*HB$4</f>
        <v>0</v>
      </c>
      <c r="HC1106" s="104">
        <f>SUMIF(CD1106:CD1109,"&lt;0")*Cadeirante/30*HC$4+SUMIF(CF1106:CF1109,"&lt;0")*Cadeirante/30*HC$4</f>
        <v>0</v>
      </c>
      <c r="HD1106" s="104">
        <f>SUMIF(CH1106:CH1109,"&lt;0")*Cadeirante/30*HD$4+SUMIF(CJ1106:CJ1109,"&lt;0")*Cadeirante/30*HD$4</f>
        <v>0</v>
      </c>
      <c r="HE1106" s="104">
        <f>SUMIF(CL1106:CL1109,"&lt;0")*Cadeirante/30*HE$4+SUMIF(CN1106:CN1109,"&lt;0")*Cadeirante/30*HE$4</f>
        <v>0</v>
      </c>
      <c r="HF1106" s="104">
        <f>SUMIF(CP1106:CP1109,"&lt;0")*Cadeirante/30*HF$4+SUMIF(CR1106:CR1109,"&lt;0")*Cadeirante/30*HF$4</f>
        <v>0</v>
      </c>
      <c r="HG1106" s="104">
        <f>SUMIF(CT1106:CT1109,"&lt;0")*Cadeirante/30*HG$4+SUMIF(CV1106:CV1109,"&lt;0")*Cadeirante/30*HG$4</f>
        <v>0</v>
      </c>
      <c r="HH1106" s="104">
        <f>SUMIF(CX1106:CX1109,"&lt;0")*Cadeirante/30*HH$4+SUMIF(CZ1106:CZ1109,"&lt;0")*Cadeirante/30*HH$4</f>
        <v>0</v>
      </c>
      <c r="HI1106" s="104">
        <f>SUMIF(DB1106:DB1109,"&lt;0")*Cadeirante/30*HI$4+SUMIF(DD1106:DD1109,"&lt;0")*Cadeirante/30*HI$4</f>
        <v>0</v>
      </c>
      <c r="HJ1106" s="104">
        <f>SUMIF(DF1106:DF1109,"&lt;0")*Cadeirante/30*HJ$4+SUMIF(DH1106:DH1109,"&lt;0")*Cadeirante/30*HJ$4</f>
        <v>0</v>
      </c>
      <c r="HK1106" s="104">
        <f>SUMIF(DJ1106:DJ1109,"&lt;0")*Cadeirante/30*HK$4+SUMIF(DL1106:DL1109,"&lt;0")*Cadeirante/30*HK$4</f>
        <v>0</v>
      </c>
      <c r="HL1106" s="104">
        <f>SUMIF(DN1106:DN1109,"&lt;0")*Cadeirante/30*HL$4+SUMIF(DP1106:DP1109,"&lt;0")*Cadeirante/30*HL$4</f>
        <v>0</v>
      </c>
      <c r="HM1106" s="104">
        <f>SUMIF(DR1106:DR1109,"&lt;0")*Cadeirante/30*HM$4+SUMIF(DT1106:DT1109,"&lt;0")*Cadeirante/30*HM$4</f>
        <v>0</v>
      </c>
      <c r="HN1106" s="104">
        <f>SUMIF(DV1106:DV1109,"&lt;0")*Cadeirante/30*HN$4+SUMIF(DX1106:DX1109,"&lt;0")*Cadeirante/30*HN$4</f>
        <v>0</v>
      </c>
      <c r="HO1106" s="104">
        <f>SUMIF(DZ1106:DZ1109,"&lt;0")*Cadeirante/30*HO$4+SUMIF(EB1106:EB1109,"&lt;0")*Cadeirante/30*HO$4</f>
        <v>0</v>
      </c>
      <c r="HP1106" s="104">
        <f>SUMIF(ED1106:ED1109,"&lt;0")*Cadeirante/30*HP$4+SUMIF(EF1106:EF1109,"&lt;0")*Cadeirante/30*HP$4</f>
        <v>0</v>
      </c>
      <c r="HQ1106" s="64"/>
      <c r="HR1106" s="64"/>
      <c r="HS1106" s="64"/>
      <c r="HT1106" s="64"/>
      <c r="HU1106" s="64"/>
      <c r="HV1106" s="64"/>
      <c r="HW1106" s="176">
        <v>17629.309999999998</v>
      </c>
      <c r="HX1106" s="64"/>
      <c r="HY1106" s="280">
        <f>IF(ISTEXT(EM1106), VALUE(EM1106), EM1106)</f>
        <v>0</v>
      </c>
      <c r="HZ1106" s="280">
        <f>IF(ISTEXT(EN1106), VALUE(EN1106), EN1106)</f>
        <v>0</v>
      </c>
      <c r="IA1106" s="280">
        <f>IF(ISTEXT(EO1106), VALUE(EO1106), EO1106)</f>
        <v>0</v>
      </c>
      <c r="IB1106" s="64" t="b">
        <f>HW1106=FE1106</f>
        <v>0</v>
      </c>
      <c r="IC1106" s="64"/>
    </row>
    <row r="1107" spans="1:237" s="106" customFormat="1" ht="22.5" customHeight="1" x14ac:dyDescent="0.25">
      <c r="A1107" s="368" t="s">
        <v>4166</v>
      </c>
      <c r="B1107" s="369" t="s">
        <v>4167</v>
      </c>
      <c r="C1107" s="370" t="s">
        <v>3258</v>
      </c>
      <c r="D1107" s="371" t="s">
        <v>4168</v>
      </c>
      <c r="E1107" s="371" t="s">
        <v>4169</v>
      </c>
      <c r="F1107" s="372" t="s">
        <v>3222</v>
      </c>
      <c r="G1107" s="372" t="s">
        <v>3223</v>
      </c>
      <c r="H1107" s="373" t="s">
        <v>265</v>
      </c>
      <c r="I1107" s="374" t="s">
        <v>4170</v>
      </c>
      <c r="J1107" s="421" t="s">
        <v>3257</v>
      </c>
      <c r="K1107" s="421" t="s">
        <v>3230</v>
      </c>
      <c r="L1107" s="329">
        <f>CONTINUA!BV1107</f>
        <v>0</v>
      </c>
      <c r="M1107" s="329">
        <f>CONTINUA!BW1107</f>
        <v>0</v>
      </c>
      <c r="N1107" s="657"/>
      <c r="O1107" s="658" t="s">
        <v>4266</v>
      </c>
      <c r="P1107" s="659" t="s">
        <v>4259</v>
      </c>
      <c r="Q1107" s="400"/>
      <c r="R1107" s="401"/>
      <c r="S1107" s="400"/>
      <c r="T1107" s="401"/>
      <c r="U1107" s="400"/>
      <c r="V1107" s="401"/>
      <c r="W1107" s="400"/>
      <c r="X1107" s="401"/>
      <c r="Y1107" s="400"/>
      <c r="Z1107" s="401"/>
      <c r="AA1107" s="400"/>
      <c r="AB1107" s="401"/>
      <c r="AC1107" s="400"/>
      <c r="AD1107" s="401"/>
      <c r="AE1107" s="400"/>
      <c r="AF1107" s="401"/>
      <c r="AG1107" s="400"/>
      <c r="AH1107" s="401"/>
      <c r="AI1107" s="400"/>
      <c r="AJ1107" s="401"/>
      <c r="AK1107" s="400"/>
      <c r="AL1107" s="401"/>
      <c r="AM1107" s="400"/>
      <c r="AN1107" s="401"/>
      <c r="AO1107" s="400"/>
      <c r="AP1107" s="401"/>
      <c r="AQ1107" s="400"/>
      <c r="AR1107" s="401"/>
      <c r="AS1107" s="400"/>
      <c r="AT1107" s="401"/>
      <c r="AU1107" s="400"/>
      <c r="AV1107" s="401"/>
      <c r="AW1107" s="400"/>
      <c r="AX1107" s="401"/>
      <c r="AY1107" s="400"/>
      <c r="AZ1107" s="401"/>
      <c r="BA1107" s="400"/>
      <c r="BB1107" s="401"/>
      <c r="BC1107" s="400"/>
      <c r="BD1107" s="401"/>
      <c r="BE1107" s="400"/>
      <c r="BF1107" s="401"/>
      <c r="BG1107" s="400"/>
      <c r="BH1107" s="401"/>
      <c r="BI1107" s="400"/>
      <c r="BJ1107" s="401"/>
      <c r="BK1107" s="400"/>
      <c r="BL1107" s="401"/>
      <c r="BM1107" s="400"/>
      <c r="BN1107" s="401"/>
      <c r="BO1107" s="400"/>
      <c r="BP1107" s="401"/>
      <c r="BQ1107" s="400"/>
      <c r="BR1107" s="401"/>
      <c r="BS1107" s="400"/>
      <c r="BT1107" s="401"/>
      <c r="BU1107" s="400"/>
      <c r="BV1107" s="401"/>
      <c r="BW1107" s="400"/>
      <c r="BX1107" s="401"/>
      <c r="BY1107" s="400"/>
      <c r="BZ1107" s="401"/>
      <c r="CA1107" s="400"/>
      <c r="CB1107" s="401"/>
      <c r="CC1107" s="400"/>
      <c r="CD1107" s="401"/>
      <c r="CE1107" s="400"/>
      <c r="CF1107" s="401"/>
      <c r="CG1107" s="400"/>
      <c r="CH1107" s="401"/>
      <c r="CI1107" s="400"/>
      <c r="CJ1107" s="401"/>
      <c r="CK1107" s="400"/>
      <c r="CL1107" s="401"/>
      <c r="CM1107" s="400"/>
      <c r="CN1107" s="401"/>
      <c r="CO1107" s="400"/>
      <c r="CP1107" s="401"/>
      <c r="CQ1107" s="400"/>
      <c r="CR1107" s="401"/>
      <c r="CS1107" s="400"/>
      <c r="CT1107" s="401"/>
      <c r="CU1107" s="400"/>
      <c r="CV1107" s="401"/>
      <c r="CW1107" s="400"/>
      <c r="CX1107" s="401"/>
      <c r="CY1107" s="400"/>
      <c r="CZ1107" s="401"/>
      <c r="DA1107" s="400"/>
      <c r="DB1107" s="401"/>
      <c r="DC1107" s="400"/>
      <c r="DD1107" s="401"/>
      <c r="DE1107" s="400"/>
      <c r="DF1107" s="401"/>
      <c r="DG1107" s="400"/>
      <c r="DH1107" s="401"/>
      <c r="DI1107" s="400"/>
      <c r="DJ1107" s="401"/>
      <c r="DK1107" s="400"/>
      <c r="DL1107" s="401"/>
      <c r="DM1107" s="400"/>
      <c r="DN1107" s="401"/>
      <c r="DO1107" s="400"/>
      <c r="DP1107" s="401"/>
      <c r="DQ1107" s="400"/>
      <c r="DR1107" s="401"/>
      <c r="DS1107" s="400"/>
      <c r="DT1107" s="401"/>
      <c r="DU1107" s="400"/>
      <c r="DV1107" s="401"/>
      <c r="DW1107" s="400"/>
      <c r="DX1107" s="401"/>
      <c r="DY1107" s="400"/>
      <c r="DZ1107" s="401"/>
      <c r="EA1107" s="400"/>
      <c r="EB1107" s="401"/>
      <c r="EC1107" s="400"/>
      <c r="ED1107" s="401"/>
      <c r="EE1107" s="400"/>
      <c r="EF1107" s="401"/>
      <c r="EG1107" s="400"/>
      <c r="EH1107" s="401"/>
      <c r="EI1107" s="400"/>
      <c r="EJ1107" s="447"/>
      <c r="EK1107" s="511"/>
      <c r="EL1107" s="514"/>
      <c r="EM1107" s="448"/>
      <c r="EN1107" s="344"/>
      <c r="EO1107" s="345"/>
      <c r="EP1107" s="171">
        <f t="shared" si="1248"/>
        <v>0</v>
      </c>
      <c r="EQ1107" s="171">
        <f t="shared" si="1249"/>
        <v>0</v>
      </c>
      <c r="ER1107" s="171">
        <f t="shared" si="1250"/>
        <v>0</v>
      </c>
      <c r="ES1107" s="171">
        <f t="shared" si="1251"/>
        <v>0</v>
      </c>
      <c r="ET1107" s="171">
        <f t="shared" si="1252"/>
        <v>0</v>
      </c>
      <c r="EU1107" s="171">
        <f t="shared" si="1253"/>
        <v>0</v>
      </c>
      <c r="EV1107" s="172">
        <f t="shared" si="1254"/>
        <v>0</v>
      </c>
      <c r="EW1107" s="173"/>
      <c r="EX1107" s="248">
        <f t="shared" si="1261"/>
        <v>0</v>
      </c>
      <c r="EY1107" s="174">
        <f>(L1107*regular)+(M1107*Cadeirantee)</f>
        <v>0</v>
      </c>
      <c r="EZ1107" s="249">
        <f>SUMIF(FG1107:GJ1107,"&gt;0")</f>
        <v>0</v>
      </c>
      <c r="FA1107" s="249">
        <f>SUMIF(FG1107:GJ1107,"&lt;0")+SUMIF(GN1107:HP1107,"&lt;0")</f>
        <v>0</v>
      </c>
      <c r="FB1107" s="174">
        <v>0</v>
      </c>
      <c r="FC1107" s="126">
        <f>N1107*km*'VALORES TABELA'!$B$13</f>
        <v>0</v>
      </c>
      <c r="FD1107" s="250">
        <f t="shared" ref="FD1107:FD1110" si="1262">GL1107</f>
        <v>0</v>
      </c>
      <c r="FE1107" s="105"/>
      <c r="FF1107" s="119"/>
      <c r="FG1107" s="119"/>
      <c r="FH1107" s="119"/>
      <c r="FI1107" s="119"/>
      <c r="FJ1107" s="119"/>
      <c r="FK1107" s="119"/>
      <c r="FL1107" s="119"/>
      <c r="FM1107" s="119"/>
      <c r="FN1107" s="119"/>
      <c r="FO1107" s="119"/>
      <c r="FP1107" s="119"/>
      <c r="FQ1107" s="119"/>
      <c r="FR1107" s="119"/>
      <c r="FS1107" s="119"/>
      <c r="FT1107" s="119"/>
      <c r="FU1107" s="119"/>
      <c r="FV1107" s="119"/>
      <c r="FW1107" s="119"/>
      <c r="FX1107" s="119"/>
      <c r="FY1107" s="119"/>
      <c r="FZ1107" s="119"/>
      <c r="GA1107" s="119"/>
      <c r="GB1107" s="119"/>
      <c r="GC1107" s="119"/>
      <c r="GD1107" s="119"/>
      <c r="GE1107" s="119"/>
      <c r="GF1107" s="119"/>
      <c r="GG1107" s="119"/>
      <c r="GH1107" s="119"/>
      <c r="GI1107" s="119"/>
      <c r="GJ1107" s="119"/>
      <c r="GK1107" s="251"/>
      <c r="GL1107" s="103">
        <f t="shared" si="1255"/>
        <v>0</v>
      </c>
      <c r="GM1107" s="124"/>
      <c r="GN1107" s="104"/>
      <c r="GO1107" s="104"/>
      <c r="GP1107" s="104"/>
      <c r="GQ1107" s="104"/>
      <c r="GR1107" s="104"/>
      <c r="GS1107" s="104"/>
      <c r="GT1107" s="104"/>
      <c r="GU1107" s="104"/>
      <c r="GV1107" s="104"/>
      <c r="GW1107" s="104"/>
      <c r="GX1107" s="104"/>
      <c r="GY1107" s="104"/>
      <c r="GZ1107" s="104"/>
      <c r="HA1107" s="104"/>
      <c r="HB1107" s="104"/>
      <c r="HC1107" s="104"/>
      <c r="HD1107" s="104"/>
      <c r="HE1107" s="104"/>
      <c r="HF1107" s="104"/>
      <c r="HG1107" s="104"/>
      <c r="HH1107" s="104"/>
      <c r="HI1107" s="104"/>
      <c r="HJ1107" s="104"/>
      <c r="HK1107" s="104"/>
      <c r="HL1107" s="104"/>
      <c r="HM1107" s="104"/>
      <c r="HN1107" s="104"/>
      <c r="HO1107" s="104"/>
      <c r="HP1107" s="104"/>
      <c r="HQ1107" s="64"/>
      <c r="HR1107" s="64"/>
      <c r="HS1107" s="64"/>
      <c r="HT1107" s="64"/>
      <c r="HU1107" s="64"/>
      <c r="HV1107" s="64"/>
      <c r="HW1107" s="105"/>
      <c r="HX1107" s="64"/>
      <c r="HY1107" s="280">
        <f t="shared" ref="HY1107:HY1110" si="1263">IF(ISTEXT(EM1107), VALUE(EM1107), EM1107)</f>
        <v>0</v>
      </c>
      <c r="HZ1107" s="280">
        <f t="shared" ref="HZ1107:HZ1110" si="1264">IF(ISTEXT(EN1107), VALUE(EN1107), EN1107)</f>
        <v>0</v>
      </c>
      <c r="IA1107" s="280">
        <f t="shared" ref="IA1107:IA1110" si="1265">IF(ISTEXT(EO1107), VALUE(EO1107), EO1107)</f>
        <v>0</v>
      </c>
      <c r="IB1107" s="64"/>
      <c r="IC1107" s="64"/>
    </row>
    <row r="1108" spans="1:237" s="106" customFormat="1" ht="22.5" customHeight="1" x14ac:dyDescent="0.25">
      <c r="A1108" s="368" t="s">
        <v>4166</v>
      </c>
      <c r="B1108" s="369" t="s">
        <v>4167</v>
      </c>
      <c r="C1108" s="375" t="s">
        <v>3258</v>
      </c>
      <c r="D1108" s="371" t="s">
        <v>4168</v>
      </c>
      <c r="E1108" s="371" t="s">
        <v>4169</v>
      </c>
      <c r="F1108" s="376" t="s">
        <v>3222</v>
      </c>
      <c r="G1108" s="376" t="s">
        <v>3223</v>
      </c>
      <c r="H1108" s="373" t="s">
        <v>265</v>
      </c>
      <c r="I1108" s="374" t="s">
        <v>4170</v>
      </c>
      <c r="J1108" s="421" t="s">
        <v>3257</v>
      </c>
      <c r="K1108" s="422" t="s">
        <v>3231</v>
      </c>
      <c r="L1108" s="329">
        <f>CONTINUA!BV1108</f>
        <v>0</v>
      </c>
      <c r="M1108" s="329">
        <f>CONTINUA!BW1108</f>
        <v>0</v>
      </c>
      <c r="N1108" s="657"/>
      <c r="O1108" s="658" t="s">
        <v>4266</v>
      </c>
      <c r="P1108" s="659" t="s">
        <v>4259</v>
      </c>
      <c r="Q1108" s="400"/>
      <c r="R1108" s="401"/>
      <c r="S1108" s="400"/>
      <c r="T1108" s="401"/>
      <c r="U1108" s="400"/>
      <c r="V1108" s="401"/>
      <c r="W1108" s="400"/>
      <c r="X1108" s="401"/>
      <c r="Y1108" s="400"/>
      <c r="Z1108" s="401"/>
      <c r="AA1108" s="400"/>
      <c r="AB1108" s="401"/>
      <c r="AC1108" s="400"/>
      <c r="AD1108" s="401"/>
      <c r="AE1108" s="400"/>
      <c r="AF1108" s="401"/>
      <c r="AG1108" s="400"/>
      <c r="AH1108" s="401"/>
      <c r="AI1108" s="400"/>
      <c r="AJ1108" s="401"/>
      <c r="AK1108" s="400"/>
      <c r="AL1108" s="401"/>
      <c r="AM1108" s="400"/>
      <c r="AN1108" s="401"/>
      <c r="AO1108" s="400"/>
      <c r="AP1108" s="401"/>
      <c r="AQ1108" s="400"/>
      <c r="AR1108" s="401"/>
      <c r="AS1108" s="400"/>
      <c r="AT1108" s="401"/>
      <c r="AU1108" s="400"/>
      <c r="AV1108" s="401"/>
      <c r="AW1108" s="400"/>
      <c r="AX1108" s="401"/>
      <c r="AY1108" s="400"/>
      <c r="AZ1108" s="401"/>
      <c r="BA1108" s="400"/>
      <c r="BB1108" s="401"/>
      <c r="BC1108" s="400"/>
      <c r="BD1108" s="401"/>
      <c r="BE1108" s="400"/>
      <c r="BF1108" s="401"/>
      <c r="BG1108" s="400"/>
      <c r="BH1108" s="401"/>
      <c r="BI1108" s="400"/>
      <c r="BJ1108" s="401"/>
      <c r="BK1108" s="400"/>
      <c r="BL1108" s="401"/>
      <c r="BM1108" s="400"/>
      <c r="BN1108" s="401"/>
      <c r="BO1108" s="400"/>
      <c r="BP1108" s="401"/>
      <c r="BQ1108" s="400"/>
      <c r="BR1108" s="401"/>
      <c r="BS1108" s="400"/>
      <c r="BT1108" s="401"/>
      <c r="BU1108" s="400"/>
      <c r="BV1108" s="401"/>
      <c r="BW1108" s="400"/>
      <c r="BX1108" s="401"/>
      <c r="BY1108" s="400"/>
      <c r="BZ1108" s="401"/>
      <c r="CA1108" s="400"/>
      <c r="CB1108" s="401"/>
      <c r="CC1108" s="400"/>
      <c r="CD1108" s="401"/>
      <c r="CE1108" s="400"/>
      <c r="CF1108" s="401"/>
      <c r="CG1108" s="400"/>
      <c r="CH1108" s="401"/>
      <c r="CI1108" s="400"/>
      <c r="CJ1108" s="401"/>
      <c r="CK1108" s="400"/>
      <c r="CL1108" s="401"/>
      <c r="CM1108" s="400"/>
      <c r="CN1108" s="401"/>
      <c r="CO1108" s="400"/>
      <c r="CP1108" s="401"/>
      <c r="CQ1108" s="400"/>
      <c r="CR1108" s="401"/>
      <c r="CS1108" s="400"/>
      <c r="CT1108" s="401"/>
      <c r="CU1108" s="400"/>
      <c r="CV1108" s="401"/>
      <c r="CW1108" s="400"/>
      <c r="CX1108" s="401"/>
      <c r="CY1108" s="400"/>
      <c r="CZ1108" s="401"/>
      <c r="DA1108" s="400"/>
      <c r="DB1108" s="401"/>
      <c r="DC1108" s="400"/>
      <c r="DD1108" s="401"/>
      <c r="DE1108" s="400"/>
      <c r="DF1108" s="401"/>
      <c r="DG1108" s="400"/>
      <c r="DH1108" s="401"/>
      <c r="DI1108" s="400"/>
      <c r="DJ1108" s="401"/>
      <c r="DK1108" s="400"/>
      <c r="DL1108" s="401"/>
      <c r="DM1108" s="400"/>
      <c r="DN1108" s="401"/>
      <c r="DO1108" s="400"/>
      <c r="DP1108" s="401"/>
      <c r="DQ1108" s="400"/>
      <c r="DR1108" s="401"/>
      <c r="DS1108" s="400"/>
      <c r="DT1108" s="401"/>
      <c r="DU1108" s="400"/>
      <c r="DV1108" s="401"/>
      <c r="DW1108" s="400"/>
      <c r="DX1108" s="401"/>
      <c r="DY1108" s="400"/>
      <c r="DZ1108" s="401"/>
      <c r="EA1108" s="400"/>
      <c r="EB1108" s="401"/>
      <c r="EC1108" s="400"/>
      <c r="ED1108" s="401"/>
      <c r="EE1108" s="400"/>
      <c r="EF1108" s="401"/>
      <c r="EG1108" s="400"/>
      <c r="EH1108" s="401"/>
      <c r="EI1108" s="400"/>
      <c r="EJ1108" s="447"/>
      <c r="EK1108" s="511"/>
      <c r="EL1108" s="514"/>
      <c r="EM1108" s="448"/>
      <c r="EN1108" s="344"/>
      <c r="EO1108" s="345"/>
      <c r="EP1108" s="171">
        <f t="shared" si="1248"/>
        <v>0</v>
      </c>
      <c r="EQ1108" s="171">
        <f t="shared" si="1249"/>
        <v>0</v>
      </c>
      <c r="ER1108" s="171">
        <f t="shared" si="1250"/>
        <v>0</v>
      </c>
      <c r="ES1108" s="171">
        <f t="shared" si="1251"/>
        <v>0</v>
      </c>
      <c r="ET1108" s="171">
        <f t="shared" si="1252"/>
        <v>0</v>
      </c>
      <c r="EU1108" s="171">
        <f t="shared" si="1253"/>
        <v>0</v>
      </c>
      <c r="EV1108" s="172">
        <f t="shared" si="1254"/>
        <v>0</v>
      </c>
      <c r="EW1108" s="125"/>
      <c r="EX1108" s="248">
        <f t="shared" si="1261"/>
        <v>0</v>
      </c>
      <c r="EY1108" s="174">
        <f>(L1108*regular)+(M1108*Cadeirantee)</f>
        <v>0</v>
      </c>
      <c r="EZ1108" s="249">
        <f>SUMIF(FG1108:GJ1108,"&gt;0")</f>
        <v>0</v>
      </c>
      <c r="FA1108" s="249">
        <f>SUMIF(FG1108:GJ1108,"&lt;0")+SUMIF(GN1108:HP1108,"&lt;0")</f>
        <v>0</v>
      </c>
      <c r="FB1108" s="174">
        <v>0</v>
      </c>
      <c r="FC1108" s="126">
        <f>N1108*km*'VALORES TABELA'!$B$13</f>
        <v>0</v>
      </c>
      <c r="FD1108" s="250">
        <f t="shared" si="1262"/>
        <v>0</v>
      </c>
      <c r="FE1108" s="105"/>
      <c r="FF1108" s="108"/>
      <c r="FG1108" s="108"/>
      <c r="FH1108" s="108"/>
      <c r="FI1108" s="108"/>
      <c r="FJ1108" s="108"/>
      <c r="FK1108" s="108"/>
      <c r="FL1108" s="108"/>
      <c r="FM1108" s="108"/>
      <c r="FN1108" s="108"/>
      <c r="FO1108" s="108"/>
      <c r="FP1108" s="108"/>
      <c r="FQ1108" s="108"/>
      <c r="FR1108" s="108"/>
      <c r="FS1108" s="108"/>
      <c r="FT1108" s="108"/>
      <c r="FU1108" s="108"/>
      <c r="FV1108" s="108"/>
      <c r="FW1108" s="108"/>
      <c r="FX1108" s="108"/>
      <c r="FY1108" s="108"/>
      <c r="FZ1108" s="108"/>
      <c r="GA1108" s="108"/>
      <c r="GB1108" s="108"/>
      <c r="GC1108" s="108"/>
      <c r="GD1108" s="108"/>
      <c r="GE1108" s="108"/>
      <c r="GF1108" s="108"/>
      <c r="GG1108" s="108"/>
      <c r="GH1108" s="108"/>
      <c r="GI1108" s="108"/>
      <c r="GJ1108" s="108"/>
      <c r="GK1108" s="251"/>
      <c r="GL1108" s="103">
        <f t="shared" si="1255"/>
        <v>0</v>
      </c>
      <c r="GM1108" s="124"/>
      <c r="GN1108" s="104"/>
      <c r="GO1108" s="104"/>
      <c r="GP1108" s="104"/>
      <c r="GQ1108" s="104"/>
      <c r="GR1108" s="104"/>
      <c r="GS1108" s="104"/>
      <c r="GT1108" s="104"/>
      <c r="GU1108" s="104"/>
      <c r="GV1108" s="104"/>
      <c r="GW1108" s="104"/>
      <c r="GX1108" s="104"/>
      <c r="GY1108" s="104"/>
      <c r="GZ1108" s="104"/>
      <c r="HA1108" s="104"/>
      <c r="HB1108" s="104"/>
      <c r="HC1108" s="104"/>
      <c r="HD1108" s="104"/>
      <c r="HE1108" s="104"/>
      <c r="HF1108" s="104"/>
      <c r="HG1108" s="104"/>
      <c r="HH1108" s="104"/>
      <c r="HI1108" s="104"/>
      <c r="HJ1108" s="104"/>
      <c r="HK1108" s="104"/>
      <c r="HL1108" s="104"/>
      <c r="HM1108" s="104"/>
      <c r="HN1108" s="104"/>
      <c r="HO1108" s="104"/>
      <c r="HP1108" s="104"/>
      <c r="HQ1108" s="64"/>
      <c r="HR1108" s="64"/>
      <c r="HS1108" s="64"/>
      <c r="HT1108" s="64"/>
      <c r="HU1108" s="64"/>
      <c r="HV1108" s="64"/>
      <c r="HW1108" s="105"/>
      <c r="HX1108" s="64"/>
      <c r="HY1108" s="280">
        <f t="shared" si="1263"/>
        <v>0</v>
      </c>
      <c r="HZ1108" s="280">
        <f t="shared" si="1264"/>
        <v>0</v>
      </c>
      <c r="IA1108" s="280">
        <f t="shared" si="1265"/>
        <v>0</v>
      </c>
      <c r="IB1108" s="64"/>
      <c r="IC1108" s="64"/>
    </row>
    <row r="1109" spans="1:237" s="106" customFormat="1" ht="22.5" customHeight="1" x14ac:dyDescent="0.25">
      <c r="A1109" s="368" t="s">
        <v>4166</v>
      </c>
      <c r="B1109" s="369" t="s">
        <v>4167</v>
      </c>
      <c r="C1109" s="375" t="s">
        <v>3258</v>
      </c>
      <c r="D1109" s="371" t="s">
        <v>4168</v>
      </c>
      <c r="E1109" s="371" t="s">
        <v>4169</v>
      </c>
      <c r="F1109" s="376" t="s">
        <v>3222</v>
      </c>
      <c r="G1109" s="376" t="s">
        <v>3223</v>
      </c>
      <c r="H1109" s="373" t="s">
        <v>265</v>
      </c>
      <c r="I1109" s="374" t="s">
        <v>4170</v>
      </c>
      <c r="J1109" s="421" t="s">
        <v>3257</v>
      </c>
      <c r="K1109" s="423" t="s">
        <v>3232</v>
      </c>
      <c r="L1109" s="329">
        <f>CONTINUA!BV1109</f>
        <v>0</v>
      </c>
      <c r="M1109" s="329">
        <f>CONTINUA!BW1109</f>
        <v>0</v>
      </c>
      <c r="N1109" s="657"/>
      <c r="O1109" s="658" t="s">
        <v>4266</v>
      </c>
      <c r="P1109" s="659" t="s">
        <v>4259</v>
      </c>
      <c r="Q1109" s="400">
        <v>19</v>
      </c>
      <c r="R1109" s="401"/>
      <c r="S1109" s="400"/>
      <c r="T1109" s="401"/>
      <c r="U1109" s="400"/>
      <c r="V1109" s="401"/>
      <c r="W1109" s="400"/>
      <c r="X1109" s="401"/>
      <c r="Y1109" s="400"/>
      <c r="Z1109" s="401"/>
      <c r="AA1109" s="400"/>
      <c r="AB1109" s="401"/>
      <c r="AC1109" s="400"/>
      <c r="AD1109" s="401"/>
      <c r="AE1109" s="400"/>
      <c r="AF1109" s="401"/>
      <c r="AG1109" s="400"/>
      <c r="AH1109" s="401"/>
      <c r="AI1109" s="400"/>
      <c r="AJ1109" s="401"/>
      <c r="AK1109" s="400"/>
      <c r="AL1109" s="401"/>
      <c r="AM1109" s="400"/>
      <c r="AN1109" s="401"/>
      <c r="AO1109" s="400">
        <v>1</v>
      </c>
      <c r="AP1109" s="401"/>
      <c r="AQ1109" s="400"/>
      <c r="AR1109" s="401"/>
      <c r="AS1109" s="400"/>
      <c r="AT1109" s="401"/>
      <c r="AU1109" s="400"/>
      <c r="AV1109" s="401"/>
      <c r="AW1109" s="400"/>
      <c r="AX1109" s="401"/>
      <c r="AY1109" s="400"/>
      <c r="AZ1109" s="401"/>
      <c r="BA1109" s="400">
        <v>1</v>
      </c>
      <c r="BB1109" s="401"/>
      <c r="BC1109" s="400"/>
      <c r="BD1109" s="401"/>
      <c r="BE1109" s="400"/>
      <c r="BF1109" s="401"/>
      <c r="BG1109" s="400"/>
      <c r="BH1109" s="401"/>
      <c r="BI1109" s="400"/>
      <c r="BJ1109" s="401"/>
      <c r="BK1109" s="400"/>
      <c r="BL1109" s="401"/>
      <c r="BM1109" s="400">
        <v>2</v>
      </c>
      <c r="BN1109" s="401"/>
      <c r="BO1109" s="400"/>
      <c r="BP1109" s="401"/>
      <c r="BQ1109" s="400"/>
      <c r="BR1109" s="401"/>
      <c r="BS1109" s="400"/>
      <c r="BT1109" s="401"/>
      <c r="BU1109" s="400">
        <v>1</v>
      </c>
      <c r="BV1109" s="401"/>
      <c r="BW1109" s="400"/>
      <c r="BX1109" s="401"/>
      <c r="BY1109" s="400"/>
      <c r="BZ1109" s="401"/>
      <c r="CA1109" s="400"/>
      <c r="CB1109" s="401"/>
      <c r="CC1109" s="400"/>
      <c r="CD1109" s="401"/>
      <c r="CE1109" s="400"/>
      <c r="CF1109" s="401"/>
      <c r="CG1109" s="400"/>
      <c r="CH1109" s="401"/>
      <c r="CI1109" s="400"/>
      <c r="CJ1109" s="401"/>
      <c r="CK1109" s="400"/>
      <c r="CL1109" s="401"/>
      <c r="CM1109" s="400"/>
      <c r="CN1109" s="401"/>
      <c r="CO1109" s="400"/>
      <c r="CP1109" s="401"/>
      <c r="CQ1109" s="400"/>
      <c r="CR1109" s="401"/>
      <c r="CS1109" s="400"/>
      <c r="CT1109" s="401"/>
      <c r="CU1109" s="400"/>
      <c r="CV1109" s="401"/>
      <c r="CW1109" s="400"/>
      <c r="CX1109" s="401"/>
      <c r="CY1109" s="400"/>
      <c r="CZ1109" s="401"/>
      <c r="DA1109" s="400"/>
      <c r="DB1109" s="401"/>
      <c r="DC1109" s="400"/>
      <c r="DD1109" s="401"/>
      <c r="DE1109" s="400"/>
      <c r="DF1109" s="401"/>
      <c r="DG1109" s="400"/>
      <c r="DH1109" s="401"/>
      <c r="DI1109" s="400"/>
      <c r="DJ1109" s="401"/>
      <c r="DK1109" s="400"/>
      <c r="DL1109" s="401"/>
      <c r="DM1109" s="400"/>
      <c r="DN1109" s="401"/>
      <c r="DO1109" s="400"/>
      <c r="DP1109" s="401"/>
      <c r="DQ1109" s="400"/>
      <c r="DR1109" s="401"/>
      <c r="DS1109" s="400"/>
      <c r="DT1109" s="401"/>
      <c r="DU1109" s="400"/>
      <c r="DV1109" s="401"/>
      <c r="DW1109" s="400"/>
      <c r="DX1109" s="401"/>
      <c r="DY1109" s="400"/>
      <c r="DZ1109" s="401"/>
      <c r="EA1109" s="400"/>
      <c r="EB1109" s="401"/>
      <c r="EC1109" s="400"/>
      <c r="ED1109" s="401"/>
      <c r="EE1109" s="400"/>
      <c r="EF1109" s="401"/>
      <c r="EG1109" s="400"/>
      <c r="EH1109" s="401"/>
      <c r="EI1109" s="400"/>
      <c r="EJ1109" s="447"/>
      <c r="EK1109" s="511"/>
      <c r="EL1109" s="514"/>
      <c r="EM1109" s="448"/>
      <c r="EN1109" s="344"/>
      <c r="EO1109" s="345"/>
      <c r="EP1109" s="171">
        <f t="shared" si="1248"/>
        <v>19</v>
      </c>
      <c r="EQ1109" s="171">
        <f t="shared" si="1249"/>
        <v>5</v>
      </c>
      <c r="ER1109" s="171">
        <f t="shared" si="1250"/>
        <v>0</v>
      </c>
      <c r="ES1109" s="171">
        <f t="shared" si="1251"/>
        <v>0</v>
      </c>
      <c r="ET1109" s="171">
        <f t="shared" si="1252"/>
        <v>0</v>
      </c>
      <c r="EU1109" s="171">
        <f t="shared" si="1253"/>
        <v>0</v>
      </c>
      <c r="EV1109" s="172">
        <f t="shared" si="1254"/>
        <v>24</v>
      </c>
      <c r="EW1109" s="127"/>
      <c r="EX1109" s="248">
        <f t="shared" si="1261"/>
        <v>0</v>
      </c>
      <c r="EY1109" s="174">
        <f>(L1109*regular)+(M1109*Cadeirantee)</f>
        <v>0</v>
      </c>
      <c r="EZ1109" s="249">
        <f>SUMIF(FG1109:GJ1109,"&gt;0")</f>
        <v>0</v>
      </c>
      <c r="FA1109" s="249">
        <f>SUMIF(FG1109:GJ1109,"&lt;0")+SUMIF(GN1109:HP1109,"&lt;0")</f>
        <v>0</v>
      </c>
      <c r="FB1109" s="174">
        <v>0</v>
      </c>
      <c r="FC1109" s="126">
        <f>N1109*km*'VALORES TABELA'!$B$13</f>
        <v>0</v>
      </c>
      <c r="FD1109" s="250">
        <f t="shared" si="1262"/>
        <v>0</v>
      </c>
      <c r="FE1109" s="105"/>
      <c r="FF1109" s="118"/>
      <c r="FG1109" s="118"/>
      <c r="FH1109" s="118"/>
      <c r="FI1109" s="118"/>
      <c r="FJ1109" s="118"/>
      <c r="FK1109" s="118"/>
      <c r="FL1109" s="118"/>
      <c r="FM1109" s="118"/>
      <c r="FN1109" s="118"/>
      <c r="FO1109" s="118"/>
      <c r="FP1109" s="118"/>
      <c r="FQ1109" s="118"/>
      <c r="FR1109" s="118"/>
      <c r="FS1109" s="118"/>
      <c r="FT1109" s="118"/>
      <c r="FU1109" s="118"/>
      <c r="FV1109" s="118"/>
      <c r="FW1109" s="118"/>
      <c r="FX1109" s="118"/>
      <c r="FY1109" s="118"/>
      <c r="FZ1109" s="118"/>
      <c r="GA1109" s="118"/>
      <c r="GB1109" s="118"/>
      <c r="GC1109" s="118"/>
      <c r="GD1109" s="118"/>
      <c r="GE1109" s="118"/>
      <c r="GF1109" s="118"/>
      <c r="GG1109" s="118"/>
      <c r="GH1109" s="118"/>
      <c r="GI1109" s="118"/>
      <c r="GJ1109" s="118"/>
      <c r="GK1109" s="252"/>
      <c r="GL1109" s="103">
        <f t="shared" si="1255"/>
        <v>0</v>
      </c>
      <c r="GM1109" s="124"/>
      <c r="GN1109" s="104"/>
      <c r="GO1109" s="104"/>
      <c r="GP1109" s="104"/>
      <c r="GQ1109" s="104"/>
      <c r="GR1109" s="104"/>
      <c r="GS1109" s="104"/>
      <c r="GT1109" s="104"/>
      <c r="GU1109" s="104"/>
      <c r="GV1109" s="104"/>
      <c r="GW1109" s="104"/>
      <c r="GX1109" s="104"/>
      <c r="GY1109" s="104"/>
      <c r="GZ1109" s="104"/>
      <c r="HA1109" s="104"/>
      <c r="HB1109" s="104"/>
      <c r="HC1109" s="104"/>
      <c r="HD1109" s="104"/>
      <c r="HE1109" s="104"/>
      <c r="HF1109" s="104"/>
      <c r="HG1109" s="104"/>
      <c r="HH1109" s="104"/>
      <c r="HI1109" s="104"/>
      <c r="HJ1109" s="104"/>
      <c r="HK1109" s="104"/>
      <c r="HL1109" s="104"/>
      <c r="HM1109" s="104"/>
      <c r="HN1109" s="104"/>
      <c r="HO1109" s="104"/>
      <c r="HP1109" s="104"/>
      <c r="HQ1109" s="64"/>
      <c r="HR1109" s="65"/>
      <c r="HS1109" s="65"/>
      <c r="HT1109" s="65"/>
      <c r="HU1109" s="65"/>
      <c r="HV1109" s="65"/>
      <c r="HW1109" s="105"/>
      <c r="HX1109" s="65"/>
      <c r="HY1109" s="280">
        <f t="shared" si="1263"/>
        <v>0</v>
      </c>
      <c r="HZ1109" s="280">
        <f t="shared" si="1264"/>
        <v>0</v>
      </c>
      <c r="IA1109" s="280">
        <f t="shared" si="1265"/>
        <v>0</v>
      </c>
      <c r="IB1109" s="65"/>
      <c r="IC1109" s="65"/>
    </row>
    <row r="1110" spans="1:237" s="106" customFormat="1" ht="22.5" customHeight="1" thickBot="1" x14ac:dyDescent="0.3">
      <c r="A1110" s="377" t="s">
        <v>4166</v>
      </c>
      <c r="B1110" s="378" t="s">
        <v>4167</v>
      </c>
      <c r="C1110" s="379" t="s">
        <v>3258</v>
      </c>
      <c r="D1110" s="380" t="s">
        <v>4168</v>
      </c>
      <c r="E1110" s="380" t="s">
        <v>4169</v>
      </c>
      <c r="F1110" s="381" t="s">
        <v>3222</v>
      </c>
      <c r="G1110" s="381" t="s">
        <v>3223</v>
      </c>
      <c r="H1110" s="382" t="s">
        <v>265</v>
      </c>
      <c r="I1110" s="383" t="s">
        <v>4170</v>
      </c>
      <c r="J1110" s="421" t="s">
        <v>3257</v>
      </c>
      <c r="K1110" s="424" t="s">
        <v>60</v>
      </c>
      <c r="L1110" s="329">
        <f>CONTINUA!BV1110</f>
        <v>0</v>
      </c>
      <c r="M1110" s="329">
        <f>CONTINUA!BW1110</f>
        <v>0</v>
      </c>
      <c r="N1110" s="657"/>
      <c r="O1110" s="658" t="s">
        <v>4266</v>
      </c>
      <c r="P1110" s="659" t="s">
        <v>4259</v>
      </c>
      <c r="Q1110" s="400"/>
      <c r="R1110" s="401"/>
      <c r="S1110" s="400"/>
      <c r="T1110" s="401"/>
      <c r="U1110" s="400"/>
      <c r="V1110" s="401"/>
      <c r="W1110" s="400"/>
      <c r="X1110" s="401"/>
      <c r="Y1110" s="400"/>
      <c r="Z1110" s="401"/>
      <c r="AA1110" s="400"/>
      <c r="AB1110" s="401"/>
      <c r="AC1110" s="400"/>
      <c r="AD1110" s="401"/>
      <c r="AE1110" s="400"/>
      <c r="AF1110" s="401"/>
      <c r="AG1110" s="400"/>
      <c r="AH1110" s="401"/>
      <c r="AI1110" s="400"/>
      <c r="AJ1110" s="401"/>
      <c r="AK1110" s="400"/>
      <c r="AL1110" s="401"/>
      <c r="AM1110" s="400"/>
      <c r="AN1110" s="401"/>
      <c r="AO1110" s="400"/>
      <c r="AP1110" s="401"/>
      <c r="AQ1110" s="400"/>
      <c r="AR1110" s="401"/>
      <c r="AS1110" s="400"/>
      <c r="AT1110" s="401"/>
      <c r="AU1110" s="400"/>
      <c r="AV1110" s="401"/>
      <c r="AW1110" s="400"/>
      <c r="AX1110" s="401"/>
      <c r="AY1110" s="400"/>
      <c r="AZ1110" s="401"/>
      <c r="BA1110" s="400"/>
      <c r="BB1110" s="401"/>
      <c r="BC1110" s="400"/>
      <c r="BD1110" s="401"/>
      <c r="BE1110" s="400"/>
      <c r="BF1110" s="401"/>
      <c r="BG1110" s="400"/>
      <c r="BH1110" s="401"/>
      <c r="BI1110" s="400"/>
      <c r="BJ1110" s="401"/>
      <c r="BK1110" s="400"/>
      <c r="BL1110" s="401"/>
      <c r="BM1110" s="400"/>
      <c r="BN1110" s="401"/>
      <c r="BO1110" s="400"/>
      <c r="BP1110" s="401"/>
      <c r="BQ1110" s="400"/>
      <c r="BR1110" s="401"/>
      <c r="BS1110" s="400"/>
      <c r="BT1110" s="401"/>
      <c r="BU1110" s="400"/>
      <c r="BV1110" s="401"/>
      <c r="BW1110" s="400"/>
      <c r="BX1110" s="401"/>
      <c r="BY1110" s="400"/>
      <c r="BZ1110" s="401"/>
      <c r="CA1110" s="400"/>
      <c r="CB1110" s="401"/>
      <c r="CC1110" s="400"/>
      <c r="CD1110" s="401"/>
      <c r="CE1110" s="400"/>
      <c r="CF1110" s="401"/>
      <c r="CG1110" s="400"/>
      <c r="CH1110" s="401"/>
      <c r="CI1110" s="400"/>
      <c r="CJ1110" s="401"/>
      <c r="CK1110" s="400"/>
      <c r="CL1110" s="401"/>
      <c r="CM1110" s="400"/>
      <c r="CN1110" s="401"/>
      <c r="CO1110" s="400"/>
      <c r="CP1110" s="401"/>
      <c r="CQ1110" s="400"/>
      <c r="CR1110" s="401"/>
      <c r="CS1110" s="400"/>
      <c r="CT1110" s="401"/>
      <c r="CU1110" s="400"/>
      <c r="CV1110" s="401"/>
      <c r="CW1110" s="400"/>
      <c r="CX1110" s="401"/>
      <c r="CY1110" s="400"/>
      <c r="CZ1110" s="401"/>
      <c r="DA1110" s="400"/>
      <c r="DB1110" s="401"/>
      <c r="DC1110" s="400"/>
      <c r="DD1110" s="401"/>
      <c r="DE1110" s="400"/>
      <c r="DF1110" s="401"/>
      <c r="DG1110" s="400"/>
      <c r="DH1110" s="401"/>
      <c r="DI1110" s="400"/>
      <c r="DJ1110" s="401"/>
      <c r="DK1110" s="400"/>
      <c r="DL1110" s="401"/>
      <c r="DM1110" s="400"/>
      <c r="DN1110" s="401"/>
      <c r="DO1110" s="400"/>
      <c r="DP1110" s="401"/>
      <c r="DQ1110" s="400"/>
      <c r="DR1110" s="401"/>
      <c r="DS1110" s="400"/>
      <c r="DT1110" s="401"/>
      <c r="DU1110" s="400"/>
      <c r="DV1110" s="401"/>
      <c r="DW1110" s="400"/>
      <c r="DX1110" s="401"/>
      <c r="DY1110" s="400"/>
      <c r="DZ1110" s="401"/>
      <c r="EA1110" s="400"/>
      <c r="EB1110" s="401"/>
      <c r="EC1110" s="400"/>
      <c r="ED1110" s="401"/>
      <c r="EE1110" s="400"/>
      <c r="EF1110" s="401"/>
      <c r="EG1110" s="400"/>
      <c r="EH1110" s="401"/>
      <c r="EI1110" s="400"/>
      <c r="EJ1110" s="447"/>
      <c r="EK1110" s="512"/>
      <c r="EL1110" s="515"/>
      <c r="EM1110" s="450"/>
      <c r="EN1110" s="348"/>
      <c r="EO1110" s="348"/>
      <c r="EP1110" s="179">
        <f t="shared" si="1248"/>
        <v>0</v>
      </c>
      <c r="EQ1110" s="179">
        <f t="shared" si="1249"/>
        <v>0</v>
      </c>
      <c r="ER1110" s="179">
        <f t="shared" si="1250"/>
        <v>0</v>
      </c>
      <c r="ES1110" s="179">
        <f t="shared" si="1251"/>
        <v>0</v>
      </c>
      <c r="ET1110" s="179">
        <f t="shared" si="1252"/>
        <v>0</v>
      </c>
      <c r="EU1110" s="179">
        <f t="shared" si="1253"/>
        <v>0</v>
      </c>
      <c r="EV1110" s="172">
        <f t="shared" si="1254"/>
        <v>0</v>
      </c>
      <c r="EW1110" s="253"/>
      <c r="EX1110" s="254">
        <v>0</v>
      </c>
      <c r="EY1110" s="180">
        <v>0</v>
      </c>
      <c r="EZ1110" s="255">
        <v>0</v>
      </c>
      <c r="FA1110" s="255">
        <v>0</v>
      </c>
      <c r="FB1110" s="180">
        <f>SUM(FF1110:GI1110)/2</f>
        <v>0</v>
      </c>
      <c r="FC1110" s="256">
        <f>N1110*km*'VALORES TABELA'!$B$13</f>
        <v>0</v>
      </c>
      <c r="FD1110" s="250">
        <f t="shared" si="1262"/>
        <v>0</v>
      </c>
      <c r="FE1110" s="257"/>
      <c r="FF1110" s="181">
        <f>((Q1110+S1110)*Percapita)+((R1110+T1110)*Cadeirante)</f>
        <v>0</v>
      </c>
      <c r="FG1110" s="181">
        <f>((U1110+W1110)*Percapita/30*FG$4)+((V1110+X1110)*Cadeirante/30*FG$4)</f>
        <v>0</v>
      </c>
      <c r="FH1110" s="181">
        <f>((Y1110+AA1110)*Percapita/30*FH$4)+((Z1110+AB1110)*Cadeirante/30*FH$4)</f>
        <v>0</v>
      </c>
      <c r="FI1110" s="181">
        <f>((AC1110+AE1110)*Percapita/30*FI$4)+((AD1110+AF1110)*Cadeirante/30*FI$4)</f>
        <v>0</v>
      </c>
      <c r="FJ1110" s="181">
        <f>((AG1110+AI1110)*Percapita/30*FJ$4)+((AH1110+AJ1110)*Cadeirante/30*FJ$4)</f>
        <v>0</v>
      </c>
      <c r="FK1110" s="181">
        <f>((AK1110+AM1110)*Percapita/30*FK$4)+((AL1110+AN1110)*Cadeirante/30*FK$4)</f>
        <v>0</v>
      </c>
      <c r="FL1110" s="181">
        <f>((AO1110+AQ1110)*Percapita/30*FL$4)+((AP1110+AR1110)*Cadeirante/30*FL$4)</f>
        <v>0</v>
      </c>
      <c r="FM1110" s="181">
        <f>((AS1110+AU1110)*Percapita/30*FM$4)+((AT1110+AV1110)*Cadeirante/30*FM$4)</f>
        <v>0</v>
      </c>
      <c r="FN1110" s="181">
        <f>((AW1110+AY1110)*Percapita/30*FN$4)+((AX1110+AZ1110)*Cadeirante/30*FN$4)</f>
        <v>0</v>
      </c>
      <c r="FO1110" s="181">
        <f>((BA1110+BC1110)*Percapita/30*FO$4)+((BB1110+BD1110)*Cadeirante/30*FO$4)</f>
        <v>0</v>
      </c>
      <c r="FP1110" s="181">
        <f>((BE1110+BG1110)*Percapita/30*FP$4)+((BF1110+BH1110)*Cadeirante/30*FP$4)</f>
        <v>0</v>
      </c>
      <c r="FQ1110" s="181">
        <f>((BI1110+BK1110)*Percapita/30*FQ$4)+((BJ1110+BL1110)*Cadeirante/30*FQ$4)</f>
        <v>0</v>
      </c>
      <c r="FR1110" s="181">
        <f>((BM1110+BO1110)*Percapita/30*FR$4)+((BN1110+BP1110)*Cadeirante/30*FR$4)</f>
        <v>0</v>
      </c>
      <c r="FS1110" s="181">
        <f>((BQ1110+BS1110)*Percapita/30*FS$4)+((BR1110+BT1110)*Cadeirante/30*FS$4)</f>
        <v>0</v>
      </c>
      <c r="FT1110" s="181">
        <f>((BU1110+BW1110)*Percapita/30*FT$4)+((BV1110+BX1110)*Cadeirante/30*FT$4)</f>
        <v>0</v>
      </c>
      <c r="FU1110" s="181">
        <f>((BY1110+CA1110)*Percapita/30*FU$4)+((BZ1110+CB1110)*Cadeirante/30*FU$4)</f>
        <v>0</v>
      </c>
      <c r="FV1110" s="181">
        <f>((CC1110+CE1110)*Percapita/30*FV$4)+((CD1110+CF1110)*Cadeirante/30*FV$4)</f>
        <v>0</v>
      </c>
      <c r="FW1110" s="181">
        <f>((CG1110+CI1110)*Percapita/30*FW$4)+((CI1110+CK1110)*Cadeirante/30*FW$4)</f>
        <v>0</v>
      </c>
      <c r="FX1110" s="181">
        <f>((CK1110+CM1110)*Percapita/30*FX$4)+((CL1110+CN1110)*Cadeirante/30*FX$4)</f>
        <v>0</v>
      </c>
      <c r="FY1110" s="181">
        <f>((CO1110+CQ1110)*Percapita/30*FY$4)+((CP1110+CR1110)*Cadeirante/30*FY$4)</f>
        <v>0</v>
      </c>
      <c r="FZ1110" s="181">
        <f>((CS1110+CU1110)*Percapita/30*FZ$4)+((CT1110+CV1110)*Cadeirante/30*FZ$4)</f>
        <v>0</v>
      </c>
      <c r="GA1110" s="181">
        <f>((CW1110+CY1110)*Percapita/30*GA$4)+((CX1110+CZ1110)*Cadeirante/30*GA$4)</f>
        <v>0</v>
      </c>
      <c r="GB1110" s="181">
        <f>((DA1110+DC1110)*Percapita/30*GB$4)+((DB1110+DD1110)*Cadeirante/30*GB$4)</f>
        <v>0</v>
      </c>
      <c r="GC1110" s="181">
        <f>((DE1110+DG1110)*Percapita/30*GC$4)+((DF1110+DH1110)*Cadeirante/30*GC$4)</f>
        <v>0</v>
      </c>
      <c r="GD1110" s="181">
        <f>((DI1110+DK1110)*Percapita/30*GD$4)+((DJ1110+DL1110)*Cadeirante/30*GD$4)</f>
        <v>0</v>
      </c>
      <c r="GE1110" s="181">
        <f>((DM1110+DO1110)*Percapita/30*GE$4)+((DN1110+DP1110)*Cadeirante/30*GE$4)</f>
        <v>0</v>
      </c>
      <c r="GF1110" s="181">
        <f>((DQ1110+DS1110)*Percapita/30*GF$4)+((DR1110+DT1110)*Cadeirante/30*GF$4)</f>
        <v>0</v>
      </c>
      <c r="GG1110" s="181">
        <f>((DU1110+DW1110)*Percapita/30*GG$4)+((DV1110+DX1110)*Cadeirante/30*GG$4)</f>
        <v>0</v>
      </c>
      <c r="GH1110" s="181">
        <f>((DY1110+EA1110)*Percapita/30*GH$4)+((DZ1110+EB1110)*Cadeirante/30*GH$4)</f>
        <v>0</v>
      </c>
      <c r="GI1110" s="181">
        <f>((EC1110+EE1110)*Percapita/30*GI$4)+((ED1110+EF1110)*Cadeirante/30*GI$4)</f>
        <v>0</v>
      </c>
      <c r="GJ1110" s="181">
        <f>((EG1110+EI1110)*Percapita)+((EH1110+EJ1110)*Cadeirante)</f>
        <v>0</v>
      </c>
      <c r="GK1110" s="258"/>
      <c r="GL1110" s="103">
        <f t="shared" si="1255"/>
        <v>0</v>
      </c>
      <c r="GM1110" s="124"/>
      <c r="GN1110" s="182"/>
      <c r="GO1110" s="182"/>
      <c r="GP1110" s="182"/>
      <c r="GQ1110" s="182"/>
      <c r="GR1110" s="182"/>
      <c r="GS1110" s="182"/>
      <c r="GT1110" s="182"/>
      <c r="GU1110" s="182"/>
      <c r="GV1110" s="182"/>
      <c r="GW1110" s="182"/>
      <c r="GX1110" s="182"/>
      <c r="GY1110" s="182"/>
      <c r="GZ1110" s="182"/>
      <c r="HA1110" s="182"/>
      <c r="HB1110" s="182"/>
      <c r="HC1110" s="182"/>
      <c r="HD1110" s="182"/>
      <c r="HE1110" s="182"/>
      <c r="HF1110" s="182"/>
      <c r="HG1110" s="182"/>
      <c r="HH1110" s="182"/>
      <c r="HI1110" s="182"/>
      <c r="HJ1110" s="182"/>
      <c r="HK1110" s="182"/>
      <c r="HL1110" s="182"/>
      <c r="HM1110" s="182"/>
      <c r="HN1110" s="182"/>
      <c r="HO1110" s="182"/>
      <c r="HP1110" s="259"/>
      <c r="HQ1110" s="64"/>
      <c r="HW1110" s="257"/>
      <c r="HY1110" s="280">
        <f t="shared" si="1263"/>
        <v>0</v>
      </c>
      <c r="HZ1110" s="280">
        <f t="shared" si="1264"/>
        <v>0</v>
      </c>
      <c r="IA1110" s="280">
        <f t="shared" si="1265"/>
        <v>0</v>
      </c>
    </row>
    <row r="1111" spans="1:237" s="106" customFormat="1" ht="22.5" customHeight="1" x14ac:dyDescent="0.25">
      <c r="A1111" t="s">
        <v>4171</v>
      </c>
      <c r="B1111" s="522" t="s">
        <v>4172</v>
      </c>
      <c r="C1111" s="523">
        <v>1</v>
      </c>
      <c r="D1111" s="524" t="s">
        <v>4173</v>
      </c>
      <c r="E1111" s="524" t="s">
        <v>4174</v>
      </c>
      <c r="F1111" s="525" t="s">
        <v>3222</v>
      </c>
      <c r="G1111" s="525" t="s">
        <v>3223</v>
      </c>
      <c r="H1111" s="350" t="s">
        <v>265</v>
      </c>
      <c r="I1111" s="351" t="s">
        <v>4175</v>
      </c>
      <c r="J1111" s="409" t="s">
        <v>3227</v>
      </c>
      <c r="K1111" s="410" t="s">
        <v>3228</v>
      </c>
      <c r="L1111" s="329">
        <f>CONTINUA!BV1111</f>
        <v>0</v>
      </c>
      <c r="M1111" s="329">
        <f>CONTINUA!BW1111</f>
        <v>0</v>
      </c>
      <c r="N1111" s="657"/>
      <c r="O1111" s="658" t="s">
        <v>4267</v>
      </c>
      <c r="P1111" s="659" t="s">
        <v>4259</v>
      </c>
      <c r="Q1111" s="400">
        <v>3</v>
      </c>
      <c r="R1111" s="401"/>
      <c r="S1111" s="400"/>
      <c r="T1111" s="401"/>
      <c r="U1111" s="400"/>
      <c r="V1111" s="401"/>
      <c r="W1111" s="400"/>
      <c r="X1111" s="401"/>
      <c r="Y1111" s="400"/>
      <c r="Z1111" s="401"/>
      <c r="AA1111" s="400"/>
      <c r="AB1111" s="401"/>
      <c r="AC1111" s="400"/>
      <c r="AD1111" s="401"/>
      <c r="AE1111" s="400"/>
      <c r="AF1111" s="401"/>
      <c r="AG1111" s="400"/>
      <c r="AH1111" s="401"/>
      <c r="AI1111" s="400"/>
      <c r="AJ1111" s="401"/>
      <c r="AK1111" s="400"/>
      <c r="AL1111" s="401"/>
      <c r="AM1111" s="400"/>
      <c r="AN1111" s="401"/>
      <c r="AO1111" s="400"/>
      <c r="AP1111" s="401"/>
      <c r="AQ1111" s="400"/>
      <c r="AR1111" s="401"/>
      <c r="AS1111" s="400"/>
      <c r="AT1111" s="401"/>
      <c r="AU1111" s="400"/>
      <c r="AV1111" s="401"/>
      <c r="AW1111" s="400"/>
      <c r="AX1111" s="401"/>
      <c r="AY1111" s="400"/>
      <c r="AZ1111" s="401"/>
      <c r="BA1111" s="400"/>
      <c r="BB1111" s="401"/>
      <c r="BC1111" s="400"/>
      <c r="BD1111" s="401"/>
      <c r="BE1111" s="400"/>
      <c r="BF1111" s="401"/>
      <c r="BG1111" s="400"/>
      <c r="BH1111" s="401"/>
      <c r="BI1111" s="400"/>
      <c r="BJ1111" s="401"/>
      <c r="BK1111" s="400"/>
      <c r="BL1111" s="401"/>
      <c r="BM1111" s="400"/>
      <c r="BN1111" s="401"/>
      <c r="BO1111" s="400"/>
      <c r="BP1111" s="401"/>
      <c r="BQ1111" s="400"/>
      <c r="BR1111" s="401"/>
      <c r="BS1111" s="400"/>
      <c r="BT1111" s="401"/>
      <c r="BU1111" s="400"/>
      <c r="BV1111" s="401"/>
      <c r="BW1111" s="400"/>
      <c r="BX1111" s="401"/>
      <c r="BY1111" s="400"/>
      <c r="BZ1111" s="401"/>
      <c r="CA1111" s="400"/>
      <c r="CB1111" s="401"/>
      <c r="CC1111" s="400"/>
      <c r="CD1111" s="401"/>
      <c r="CE1111" s="400"/>
      <c r="CF1111" s="401"/>
      <c r="CG1111" s="400"/>
      <c r="CH1111" s="401"/>
      <c r="CI1111" s="400"/>
      <c r="CJ1111" s="401"/>
      <c r="CK1111" s="400"/>
      <c r="CL1111" s="401"/>
      <c r="CM1111" s="400"/>
      <c r="CN1111" s="401"/>
      <c r="CO1111" s="400"/>
      <c r="CP1111" s="401"/>
      <c r="CQ1111" s="400"/>
      <c r="CR1111" s="401"/>
      <c r="CS1111" s="400"/>
      <c r="CT1111" s="401"/>
      <c r="CU1111" s="400"/>
      <c r="CV1111" s="401"/>
      <c r="CW1111" s="400"/>
      <c r="CX1111" s="401"/>
      <c r="CY1111" s="400"/>
      <c r="CZ1111" s="401"/>
      <c r="DA1111" s="400"/>
      <c r="DB1111" s="401"/>
      <c r="DC1111" s="400"/>
      <c r="DD1111" s="401"/>
      <c r="DE1111" s="400"/>
      <c r="DF1111" s="401"/>
      <c r="DG1111" s="400"/>
      <c r="DH1111" s="401"/>
      <c r="DI1111" s="400"/>
      <c r="DJ1111" s="401"/>
      <c r="DK1111" s="400"/>
      <c r="DL1111" s="401"/>
      <c r="DM1111" s="400"/>
      <c r="DN1111" s="401"/>
      <c r="DO1111" s="400"/>
      <c r="DP1111" s="401"/>
      <c r="DQ1111" s="400">
        <v>1</v>
      </c>
      <c r="DR1111" s="401"/>
      <c r="DS1111" s="400"/>
      <c r="DT1111" s="401"/>
      <c r="DU1111" s="400"/>
      <c r="DV1111" s="401"/>
      <c r="DW1111" s="400"/>
      <c r="DX1111" s="401"/>
      <c r="DY1111" s="400"/>
      <c r="DZ1111" s="401"/>
      <c r="EA1111" s="400"/>
      <c r="EB1111" s="401"/>
      <c r="EC1111" s="400"/>
      <c r="ED1111" s="401"/>
      <c r="EE1111" s="400"/>
      <c r="EF1111" s="401"/>
      <c r="EG1111" s="400"/>
      <c r="EH1111" s="401"/>
      <c r="EI1111" s="400"/>
      <c r="EJ1111" s="447"/>
      <c r="EK1111" s="510"/>
      <c r="EL1111" s="513"/>
      <c r="EM1111" s="520"/>
      <c r="EN1111" s="520"/>
      <c r="EO1111" s="520"/>
      <c r="EP1111" s="171">
        <f t="shared" si="1248"/>
        <v>3</v>
      </c>
      <c r="EQ1111" s="171">
        <f t="shared" si="1249"/>
        <v>1</v>
      </c>
      <c r="ER1111" s="171">
        <f t="shared" si="1250"/>
        <v>0</v>
      </c>
      <c r="ES1111" s="171">
        <f t="shared" si="1251"/>
        <v>0</v>
      </c>
      <c r="ET1111" s="171">
        <f t="shared" si="1252"/>
        <v>0</v>
      </c>
      <c r="EU1111" s="171">
        <f t="shared" si="1253"/>
        <v>0</v>
      </c>
      <c r="EV1111" s="172">
        <f t="shared" si="1254"/>
        <v>4</v>
      </c>
      <c r="EW1111" s="367">
        <f>IF(C1111=4,IF(MAX(Q1111:EJ1113)&gt;0,(Especiall/30*(IF(($G1111-$F1111)=($G$5-$F$5),30,IF(DAY($G1111)=31,($G1111-$F1111),($G1111-$F1111)+1)))),0),0)</f>
        <v>0</v>
      </c>
      <c r="EX1111" s="248">
        <f t="shared" ref="EX1111:EX1114" si="1266">FF1111</f>
        <v>30991.550000000003</v>
      </c>
      <c r="EY1111" s="174">
        <f>(L1111*regular)+(M1111*Cadeirantee)</f>
        <v>0</v>
      </c>
      <c r="EZ1111" s="249">
        <f>SUMIF(FG1111:GJ1111,"&gt;0")</f>
        <v>1553.7610000000002</v>
      </c>
      <c r="FA1111" s="249">
        <f>SUMIF(FG1111:GJ1111,"&lt;0")+SUMIF(GN1111:HP1111,"&lt;0")</f>
        <v>-898.87000000000012</v>
      </c>
      <c r="FB1111" s="174">
        <v>0</v>
      </c>
      <c r="FC1111" s="175">
        <f>N1111*km*'VALORES TABELA'!$B$13</f>
        <v>0</v>
      </c>
      <c r="FD1111" s="250">
        <f>GL1111</f>
        <v>0</v>
      </c>
      <c r="FE1111" s="176">
        <f>(EW1111+EW1112+EW1113+EW1114+EX1111+EX1112+EX1113+EX1114+EY1111+EY1112+EY1113+EY1114+EY1115+EZ1111+EZ1112+EZ1113+EZ1114+FA1111+FA1112+FA1113+FA1114+FC1111+FC1112+FC1113+FC1114+HY1111-HZ1111-IA1111+FD1111+FD1112+FD1113+FD1114+FB1115)</f>
        <v>34150.436000000002</v>
      </c>
      <c r="FF1111" s="177">
        <f>IF(C1111=4,SUM(Q1111+Q1112+Q1113+S1111+S1112+S1113)*Percapita/30*FF$4+(R1111+R1112+R1113+T1111+T1112+T1113)*Cadeirante/30*FF$4,IF(C1111=3,IF(Q1114+S1114=10,Fixo/30*FF$4+(Q1111+Q1112+Q1113+S1111+S1112+S1113)*Percapita/30*FF$4+(R1114+T1114)*Cadeirante/30*FF$4,IF(Q1114+S1114&lt;=9,(Q1114+S1114)*Crechee/30*FF$4)+(R1114+T1114)*Cadeirante/30*FF$4+(Q1111+Q1112+Q1113+S1111+S1112+S1113)*Percapita/30*FF$4)+IF(Q1114+S1114&gt;=11,Fixo/30*FF$4+(Q1114+S1114-10)*Crechee/30*FF$4,0),IF(C1111=2,IF(R1111+R1112+R1113+R1114+T1111+T1112+T1113+T1114=1,Cadeirante/30*FF$4,IF(R1111+R1112+R1113+R1114+T1111+T1112+T1113+T1114=2,Fixo/30*FF$4,IF(R1111+R1112+R1113+R1114+T1111+T1112+T1113+T1114&gt;2,Fixo/30*FF$4+(R1111+R1112+R1113+R1114+T1111+T1112+T1113+T1114-2)*Cadeirante/30*FF$4)))+(Q1111+Q1112+Q1113+S1111+S1112+S1113)*Percapita/30*FF$4+(Q1114+S1114)*Crechee/30*FF$4,IF(C1111=1,IF(Q1111+Q1112+Q1113+R1111+R1112+R1113+S1111+S1112+S1113+T1111+T1112+T1113&lt;=15,(Q1111+Q1112+Q1113+S1111+S1112+S1113)*Percapita/30*FF$4,IF(Q1111+Q1112+Q1113+R1111+R1112+R1113+S1111+S1112+S1113+T1111+T1112+T1113&gt;=16,Fixo/30*FF$4+(Q1111+Q1112+Q1113+R1111+R1112+R1113+S1111+S1112+S1113+T1111+T1112-16)*Percapita/30*FF$4))))))</f>
        <v>30991.550000000003</v>
      </c>
      <c r="FG1111" s="177">
        <f>IF(C1111=4,SUM(U1111+U1112+U1113+W1111+W1112+W1113)*Percapita/30*FG$4+(V1111+V1112+V1113+X1111+X1112+X1113)*Cadeirante/30*FG$4,IF(C1111=3,IF(U1114+W1114=10,Fixo/30*FG$4+(U1111+U1112+U1113+W1111+W1112+W1113)*Percapita/30*FG$4+(V1114+X1114)*Cadeirante/30*FG$4,IF(U1114+W1114&lt;=9,(U1114+W1114)*Crechee/30*FG$4)+(V1114+X1114)*Cadeirante/30*FG$4+(U1111+U1112+U1113+W1111+W1112+W1113)*Percapita/30*FG$4)+IF(U1114+W1114&gt;=11,Fixo/30*FG$4+(U1114+W1114-10)*Crechee/30*FG$4,0),IF(C1111=2,IF(V1111+V1112+V1113+V1114+X1111+X1112+X1113+X1114=1,Cadeirante/30*FG$4,IF(V1111+V1112+V1113+V1114+X1111+X1112+X1113+X1114=2,Fixo/30*FG$4,IF(V1111+V1112+V1113+V1114+X1111+X1112+X1113+X1114&gt;2,Fixo/30*FG$4+(V1111+V1112+V1113+V1114+X1111+X1112+X1113+X1114-2)*Cadeirante/30*FG$4)))+(U1111+U1112+U1113+W1111+W1112+W1113)*Percapita/30*FG$4+(U1114+W1114)*Crechee/30*FG$4,IF(C1111=1,IF(U1111+U1112+U1113+V1111+V1112+V1113+W1111+W1112+W1113+X1111+X1112+X1113&lt;=15,(U1111+U1112+U1113+W1111+W1112+W1113)*Percapita/30*FG$4,IF(U1111+U1112+U1113+V1111+V1112+V1113+W1111+W1112+W1113+X1111+X1112+X1113&gt;=16,Fixo/30*FG$4+(U1111+U1112+U1113+V1111+V1112+V1113+W1111+W1112+W1113+X1111+X1112-16)*Percapita/30*FG$4))))))</f>
        <v>0</v>
      </c>
      <c r="FH1111" s="177">
        <f>IF(C1111=4,SUM(Y1111+Y1112+Y1113+AA1111+AA1112+AA1113)*Percapita/30*FH$4+(Z1111+Z1112+Z1113+AB1111+AB1112+AB1113)*Cadeirante/30*FH$4,IF(C1111=3,IF(Y1114+AA1114=10,Fixo/30*FH$4+(Y1111+Y1112+Y1113+AA1111+AA1112+AA1113)*Percapita/30*FH$4+(Z1114+AB1114)*Cadeirante/30*FH$4,IF(Y1114+AA1114&lt;=9,(Y1114+AA1114)*Crechee/30*FH$4)+(Z1114+AB1114)*Cadeirante/30*FH$4+(Y1111+Y1112+Y1113+AA1111+AA1112+AA1113)*Percapita/30*FH$4)+IF(Y1114+AA1114&gt;=11,Fixo/30*FH$4+(Y1114+AA1114-10)*Crechee/30*FH$4,0),IF(C1111=2,IF(Z1111+Z1112+Z1113+Z1114+AB1111+AB1112+AB1113+AB1114=1,Cadeirante/30*FH$4,IF(Z1111+Z1112+Z1113+Z1114+AB1111+AB1112+AB1113+AB1114=2,Fixo/30*FH$4,IF(Z1111+Z1112+Z1113+Z1114+AB1111+AB1112+AB1113+AB1114&gt;2,Fixo/30*FH$4+(Z1111+Z1112+Z1113+Z1114+AB1111+AB1112+AB1113+AB1114-2)*Cadeirante/30*FH$4)))+(Y1111+Y1112+Y1113+AA1111+AA1112+AA1113)*Percapita/30*FH$4+(Y1114+AA1114)*Crechee/30*FH$4,IF(C1111=1,IF(Y1111+Y1112+Y1113+Z1111+Z1112+Z1113+AA1111+AA1112+AA1113+AB1111+AB1112+AB1113&lt;=15,(Y1111+Y1112+Y1113+AA1111+AA1112+AA1113)*Percapita/30*FH$4,IF(Y1111+Y1112+Y1113+Z1111+Z1112+Z1113+AA1111+AA1112+AA1113+AB1111+AB1112+AB1113&gt;=16,Fixo/30*FH$4+(Y1111+Y1112+Y1113+Z1111+Z1112+Z1113+AA1111+AA1112+AA1113+AB1111+AB1112-16)*Percapita/30*FH$4))))))</f>
        <v>0</v>
      </c>
      <c r="FI1111" s="177">
        <f>IF(C1111=4,SUM(AC1111+AC1112+AC1113+AE1111+AE1112+AE1113)*Percapita/30*FI$4+(AD1111+AD1112+AD1113+AF1111+AF1112+AF1113)*Cadeirante/30*FI$4,IF(C1111=3,IF(AC1114+AE1114=10,Fixo/30*FI$4+(AC1111+AC1112+AC1113+AE1111+AE1112+AE1113)*Percapita/30*FI$4+(AD1114+AF1114)*Cadeirante/30*FI$4,IF(AC1114+AE1114&lt;=9,(AC1114+AE1114)*Crechee/30*FI$4)+(AD1114+AF1114)*Cadeirante/30*FI$4+(AC1111+AC1112+AC1113+AE1111+AE1112+AE1113)*Percapita/30*FI$4)+IF(AC1114+AE1114&gt;=11,Fixo/30*FI$4+(AC1114+AE1114-10)*Crechee/30*FI$4,0),IF(C1111=2,IF(AD1111+AD1112+AD1113+AD1114+AF1111+AF1112+AF1113+AF1114=1,Cadeirante/30*FI$4,IF(AD1111+AD1112+AD1113+AD1114+AF1111+AF1112+AF1113+AF1114=2,Fixo/30*FI$4,IF(AD1111+AD1112+AD1113+AD1114+AF1111+AF1112+AF1113+AF1114&gt;2,Fixo/30*FI$4+(AD1111+AD1112+AD1113+AD1114+AF1111+AF1112+AF1113+AF1114-2)*Cadeirante/30*FI$4)))+(AC1111+AC1112+AC1113+AE1111+AE1112+AE1113)*Percapita/30*FI$4+(AC1114+AE1114)*Crechee/30*FI$4,IF(C1111=1,IF(AC1111+AC1112+AC1113+AD1111+AD1112+AD1113+AE1111+AE1112+AE1113+AF1111+AF1112+AF1113&lt;=15,(AC1111+AC1112+AC1113+AE1111+AE1112+AE1113)*Percapita/30*FI$4,IF(AC1111+AC1112+AC1113+AD1111+AD1112+AD1113+AE1111+AE1112+AE1113+AF1111+AF1112+AF1113&gt;=16,Fixo/30*FI$4+(AC1111+AC1112+AC1113+AD1111+AD1112+AD1113+AE1111+AE1112+AE1113+AF1111+AF1112-16)*Percapita/30*FI$4))))))</f>
        <v>0</v>
      </c>
      <c r="FJ1111" s="177">
        <f>IF(C1111=4,SUM(AG1111+AG1112+AG1113+AI1111+AI1112+AI1113)*Percapita/30*FJ$4+(AH1111+AH1112+AH1113+AJ1111+AJ1112+AJ1113)*Cadeirante/30*FJ$4,IF(C1111=3,IF(AG1114+AI1114=10,Fixo/30*FJ$4+(AG1111+AG1112+AG1113+AI1111+AI1112+AI1113)*Percapita/30*FJ$4+(AH1114+AJ1114)*Cadeirante/30*FJ$4,IF(AG1114+AI1114&lt;=9,(AG1114+AI1114)*Crechee/30*FJ$4)+(AH1114+AJ1114)*Cadeirante/30*FJ$4+(AG1111+AG1112+AG1113+AI1111+AI1112+AI1113)*Percapita/30*FJ$4)+IF(AG1114+AI1114&gt;=11,Fixo/30*FJ$4+(AG1114+AI1114-10)*Crechee/30*FJ$4,0),IF(C1111=2,IF(AH1111+AH1112+AH1113+AH1114+AJ1111+AJ1112+AJ1113+AJ1114=1,Cadeirante/30*FJ$4,IF(AH1111+AH1112+AH1113+AH1114+AJ1111+AJ1112+AJ1113+AJ1114=2,Fixo/30*FJ$4,IF(AH1111+AH1112+AH1113+AH1114+AJ1111+AJ1112+AJ1113+AJ1114&gt;2,Fixo/30*FJ$4+(AH1111+AH1112+AH1113+AH1114+AJ1111+AJ1112+AJ1113+AJ1114-2)*Cadeirante/30*FJ$4)))+(AG1111+AG1112+AG1113+AI1111+AI1112+AI1113)*Percapita/30*FJ$4+(AG1114+AI1114)*Crechee/30*FJ$4,IF(C1111=1,IF(AG1111+AG1112+AG1113+AH1111+AH1112+AH1113+AI1111+AI1112+AI1113+AJ1111+AJ1112+AJ1113&lt;=15,(AG1111+AG1112+AG1113+AI1111+AI1112+AI1113)*Percapita/30*FJ$4,IF(AG1111+AG1112+AG1113+AH1111+AH1112+AH1113+AI1111+AI1112+AI1113+AJ1111+AJ1112+AJ1113&gt;=16,Fixo/30*FJ$4+(AG1111+AG1112+AG1113+AH1111+AH1112+AH1113+AI1111+AI1112+AI1113+AJ1111+AJ1112-16)*Percapita/30*FJ$4))))))</f>
        <v>0</v>
      </c>
      <c r="FK1111" s="177">
        <f>IF(C1111=4,SUM(AK1111+AK1112+AK1113+AM1111+AM1112+AM1113)*Percapita/30*FK$4+(AL1111+AL1112+AL1113+AN1111+AN1112+AN1113)*Cadeirante/30*FK$4,IF(C1111=3,IF(AK1114+AM1114=10,Fixo/30*FK$4+(AK1111+AK1112+AK1113+AM1111+AM1112+AM1113)*Percapita/30*FK$4+(AL1114+AN1114)*Cadeirante/30*FK$4,IF(AK1114+AM1114&lt;=9,(AK1114+AM1114)*Crechee/30*FK$4)+(AL1114+AN1114)*Cadeirante/30*FK$4+(AK1111+AK1112+AK1113+AM1111+AM1112+AM1113)*Percapita/30*FK$4)+IF(AK1114+AM1114&gt;=11,Fixo/30*FK$4+(AK1114+AM1114-10)*Crechee/30*FK$4,0),IF(C1111=2,IF(AL1111+AL1112+AL1113+AL1114+AN1111+AN1112+AN1113+AN1114=1,Cadeirante/30*FK$4,IF(AL1111+AL1112+AL1113+AL1114+AN1111+AN1112+AN1113+AN1114=2,Fixo/30*FK$4,IF(AL1111+AL1112+AL1113+AL1114+AN1111+AN1112+AN1113+AN1114&gt;2,Fixo/30*FK$4+(AL1111+AL1112+AL1113+AL1114+AN1111+AN1112+AN1113+AN1114-2)*Cadeirante/30*FK$4)))+(AK1111+AK1112+AK1113+AM1111+AM1112+AM1113)*Percapita/30*FK$4+(AK1114+AM1114)*Crechee/30*FK$4,IF(C1111=1,IF(AK1111+AK1112+AK1113+AL1111+AL1112+AL1113+AM1111+AM1112+AM1113+AN1111+AN1112+AN1113&lt;=15,(AK1111+AK1112+AK1113+AM1111+AM1112+AM1113)*Percapita/30*FK$4,IF(AK1111+AK1112+AK1113+AL1111+AL1112+AL1113+AM1111+AM1112+AM1113+AN1111+AN1112+AN1113&gt;=16,Fixo/30*FK$4+(AK1111+AK1112+AK1113+AL1111+AL1112+AL1113+AM1111+AM1112+AM1113+AN1111+AN1112-16)*Percapita/30*FK$4))))))</f>
        <v>0</v>
      </c>
      <c r="FL1111" s="177">
        <f>IF(C1111=4,SUM(AO1111+AO1112+AO1113+AQ1111+AQ1112+AQ1113)*Percapita/30*FL$4+(AP1111+AP1112+AP1113+AR1111+AR1112+AR1113)*Cadeirante/30*FL$4,IF(C1111=3,IF(AO1114+AQ1114=10,Fixo/30*FL$4+(AO1111+AO1112+AO1113+AQ1111+AQ1112+AQ1113)*Percapita/30*FL$4+(AP1114+AR1114)*Cadeirante/30*FL$4,IF(AO1114+AQ1114&lt;=9,(AO1114+AQ1114)*Crechee/30*FL$4)+(AP1114+AR1114)*Cadeirante/30*FL$4+(AO1111+AO1112+AO1113+AQ1111+AQ1112+AQ1113)*Percapita/30*FL$4)+IF(AO1114+AQ1114&gt;=11,Fixo/30*FL$4+(AO1114+AQ1114-10)*Crechee/30*FL$4,0),IF(C1111=2,IF(AP1111+AP1112+AP1113+AP1114+AR1111+AR1112+AR1113+AR1114=1,Cadeirante/30*FL$4,IF(AP1111+AP1112+AP1113+AP1114+AR1111+AR1112+AR1113+AR1114=2,Fixo/30*FL$4,IF(AP1111+AP1112+AP1113+AP1114+AR1111+AR1112+AR1113+AR1114&gt;2,Fixo/30*FL$4+(AP1111+AP1112+AP1113+AP1114+AR1111+AR1112+AR1113+AR1114-2)*Cadeirante/30*FL$4)))+(AO1111+AO1112+AO1113+AQ1111+AQ1112+AQ1113)*Percapita/30*FL$4+(AO1114+AQ1114)*Crechee/30*FL$4,IF(C1111=1,IF(AO1111+AO1112+AO1113+AP1111+AP1112+AP1113+AQ1111+AQ1112+AQ1113+AR1111+AR1112+AR1113&lt;=15,(AO1111+AO1112+AO1113+AQ1111+AQ1112+AQ1113)*Percapita/30*FL$4,IF(AO1111+AO1112+AO1113+AP1111+AP1112+AP1113+AQ1111+AQ1112+AQ1113+AR1111+AR1112+AR1113&gt;=16,Fixo/30*FL$4+(AO1111+AO1112+AO1113+AP1111+AP1112+AP1113+AQ1111+AQ1112+AQ1113+AR1111+AR1112-16)*Percapita/30*FL$4))))))</f>
        <v>-308.18400000000003</v>
      </c>
      <c r="FM1111" s="177">
        <f>IF(C1111=4,SUM(AS1111+AS1112+AS1113+AU1111+AU1112+AU1113)*Percapita/30*FM$4+(AT1111+AT1112+AT1113+AV1111+AV1112+AV1113)*Cadeirante/30*FM$4,IF(C1111=3,IF(AS1114+AU1114=10,Fixo/30*FM$4+(AS1111+AS1112+AS1113+AU1111+AU1112+AU1113)*Percapita/30*FM$4+(AT1114+AV1114)*Cadeirante/30*FM$4,IF(AS1114+AU1114&lt;=9,(AS1114+AU1114)*Crechee/30*FM$4)+(AT1114+AV1114)*Cadeirante/30*FM$4+(AS1111+AS1112+AS1113+AU1111+AU1112+AU1113)*Percapita/30*FM$4)+IF(AS1114+AU1114&gt;=11,Fixo/30*FM$4+(AS1114+AU1114-10)*Crechee/30*FM$4,0),IF(C1111=2,IF(AT1111+AT1112+AT1113+AT1114+AV1111+AV1112+AV1113+AV1114=1,Cadeirante/30*FM$4,IF(AT1111+AT1112+AT1113+AT1114+AV1111+AV1112+AV1113+AV1114=2,Fixo/30*FM$4,IF(AT1111+AT1112+AT1113+AT1114+AV1111+AV1112+AV1113+AV1114&gt;2,Fixo/30*FM$4+(AT1111+AT1112+AT1113+AT1114+AV1111+AV1112+AV1113+AV1114-2)*Cadeirante/30*FM$4)))+(AS1111+AS1112+AS1113+AU1111+AU1112+AU1113)*Percapita/30*FM$4+(AS1114+AU1114)*Crechee/30*FM$4,IF(C1111=1,IF(AS1111+AS1112+AS1113+AT1111+AT1112+AT1113+AU1111+AU1112+AU1113+AV1111+AV1112+AV1113&lt;=15,(AS1111+AS1112+AS1113+AU1111+AU1112+AU1113)*Percapita/30*FM$4,IF(AS1111+AS1112+AS1113+AT1111+AT1112+AT1113+AU1111+AU1112+AU1113+AV1111+AV1112+AV1113&gt;=16,Fixo/30*FM$4+(AS1111+AS1112+AS1113+AT1111+AT1112+AT1113+AU1111+AU1112+AU1113+AV1111+AV1112-16)*Percapita/30*FM$4))))))</f>
        <v>-590.68600000000004</v>
      </c>
      <c r="FN1111" s="177">
        <f>IF(C1111=4,SUM(AW1111+AW1112+AW1113+AY1111+AY1112+AY1113)*Percapita/30*FN$4+(AX1111+AX1112+AX1113+AZ1111+AZ1112+AZ1113)*Cadeirante/30*FN$4,IF(C1111=3,IF(AW1114+AY1114=10,Fixo/30*FN$4+(AW1111+AW1112+AW1113+AY1111+AY1112+AY1113)*Percapita/30*FN$4+(AX1114+AZ1114)*Cadeirante/30*FN$4,IF(AW1114+AY1114&lt;=9,(AW1114+AY1114)*Crechee/30*FN$4)+(AX1114+AZ1114)*Cadeirante/30*FN$4+(AW1111+AW1112+AW1113+AY1111+AY1112+AY1113)*Percapita/30*FN$4)+IF(AW1114+AY1114&gt;=11,Fixo/30*FN$4+(AW1114+AY1114-10)*Crechee/30*FN$4,0),IF(C1111=2,IF(AX1111+AX1112+AX1113+AX1114+AZ1111+AZ1112+AZ1113+AZ1114=1,Cadeirante/30*FN$4,IF(AX1111+AX1112+AX1113+AX1114+AZ1111+AZ1112+AZ1113+AZ1114=2,Fixo/30*FN$4,IF(AX1111+AX1112+AX1113+AX1114+AZ1111+AZ1112+AZ1113+AZ1114&gt;2,Fixo/30*FN$4+(AX1111+AX1112+AX1113+AX1114+AZ1111+AZ1112+AZ1113+AZ1114-2)*Cadeirante/30*FN$4)))+(AW1111+AW1112+AW1113+AY1111+AY1112+AY1113)*Percapita/30*FN$4+(AW1114+AY1114)*Crechee/30*FN$4,IF(C1111=1,IF(AW1111+AW1112+AW1113+AX1111+AX1112+AX1113+AY1111+AY1112+AY1113+AZ1111+AZ1112+AZ1113&lt;=15,(AW1111+AW1112+AW1113+AY1111+AY1112+AY1113)*Percapita/30*FN$4,IF(AW1111+AW1112+AW1113+AX1111+AX1112+AX1113+AY1111+AY1112+AY1113+AZ1111+AZ1112+AZ1113&gt;=16,Fixo/30*FN$4+(AW1111+AW1112+AW1113+AX1111+AX1112+AX1113+AY1111+AY1112+AY1113+AZ1111+AZ1112-16)*Percapita/30*FN$4))))))</f>
        <v>0</v>
      </c>
      <c r="FO1111" s="177">
        <f>IF(C1111=4,SUM(BA1111+BA1112+BA1113+BC1111+BC1112+BC1113)*Percapita/30*FO$4+(BB1111+BB1112+BB1113+BD1111+BD1112+BD1113)*Cadeirante/30*FO$4,IF(C1111=3,IF(BA1114+BC1114=10,Fixo/30*FO$4+(BA1111+BA1112+BA1113+BC1111+BC1112+BC1113)*Percapita/30*FO$4+(BB1114+BD1114)*Cadeirante/30*FO$4,IF(BA1114+BC1114&lt;=9,(BA1114+BC1114)*Crechee/30*FO$4)+(BB1114+BD1114)*Cadeirante/30*FO$4+(BA1111+BA1112+BA1113+BC1111+BC1112+BC1113)*Percapita/30*FO$4)+IF(BA1114+BC1114&gt;=11,Fixo/30*FO$4+(BA1114+BC1114-10)*Crechee/30*FO$4,0),IF(C1111=2,IF(BB1111+BB1112+BB1113+BB1114+BD1111+BD1112+BD1113+BD1114=1,Cadeirante/30*FO$4,IF(BB1111+BB1112+BB1113+BB1114+BD1111+BD1112+BD1113+BD1114=2,Fixo/30*FO$4,IF(BB1111+BB1112+BB1113+BB1114+BD1111+BD1112+BD1113+BD1114&gt;2,Fixo/30*FO$4+(BB1111+BB1112+BB1113+BB1114+BD1111+BD1112+BD1113+BD1114-2)*Cadeirante/30*FO$4)))+(BA1111+BA1112+BA1113+BC1111+BC1112+BC1113)*Percapita/30*FO$4+(BA1114+BC1114)*Crechee/30*FO$4,IF(C1111=1,IF(BA1111+BA1112+BA1113+BB1111+BB1112+BB1113+BC1111+BC1112+BC1113+BD1111+BD1112+BD1113&lt;=15,(BA1111+BA1112+BA1113+BC1111+BC1112+BC1113)*Percapita/30*FO$4,IF(BA1111+BA1112+BA1113+BB1111+BB1112+BB1113+BC1111+BC1112+BC1113+BD1111+BD1112+BD1113&gt;=16,Fixo/30*FO$4+(BA1111+BA1112+BA1113+BB1111+BB1112+BB1113+BC1111+BC1112+BC1113+BD1111+BD1112-16)*Percapita/30*FO$4))))))</f>
        <v>269.661</v>
      </c>
      <c r="FP1111" s="177">
        <f>IF(C1111=4,SUM(BE1111+BE1112+BE1113+BG1111+BG1112+BG1113)*Percapita/30*FP$4+(BF1111+BF1112+BF1113+BH1111+BH1112+BH1113)*Cadeirante/30*FP$4,IF(C1111=3,IF(BE1114+BG1114=10,Fixo/30*FP$4+(BE1111+BE1112+BE1113+BG1111+BG1112+BG1113)*Percapita/30*FP$4+(BF1114+BH1114)*Cadeirante/30*FP$4,IF(BE1114+BG1114&lt;=9,(BE1114+BG1114)*Crechee/30*FP$4)+(BF1114+BH1114)*Cadeirante/30*FP$4+(BE1111+BE1112+BE1113+BG1111+BG1112+BG1113)*Percapita/30*FP$4)+IF(BE1114+BG1114&gt;=11,Fixo/30*FP$4+(BE1114+BG1114-10)*Crechee/30*FP$4,0),IF(C1111=2,IF(BF1111+BF1112+BF1113+BF1114+BH1111+BH1112+BH1113+BH1114=1,Cadeirante/30*FP$4,IF(BF1111+BF1112+BF1113+BF1114+BH1111+BH1112+BH1113+BH1114=2,Fixo/30*FP$4,IF(BF1111+BF1112+BF1113+BF1114+BH1111+BH1112+BH1113+BH1114&gt;2,Fixo/30*FP$4+(BF1111+BF1112+BF1113+BF1114+BH1111+BH1112+BH1113+BH1114-2)*Cadeirante/30*FP$4)))+(BE1111+BE1112+BE1113+BG1111+BG1112+BG1113)*Percapita/30*FP$4+(BE1114+BG1114)*Crechee/30*FP$4,IF(C1111=1,IF(BE1111+BE1112+BE1113+BF1111+BF1112+BF1113+BG1111+BG1112+BG1113+BH1111+BH1112+BH1113&lt;=15,(BE1111+BE1112+BE1113+BG1111+BG1112+BG1113)*Percapita/30*FP$4,IF(BE1111+BE1112+BE1113+BF1111+BF1112+BF1113+BG1111+BG1112+BG1113+BH1111+BH1112+BH1113&gt;=16,Fixo/30*FP$4+(BE1111+BE1112+BE1113+BF1111+BF1112+BF1113+BG1111+BG1112+BG1113+BH1111+BH1112-16)*Percapita/30*FP$4))))))</f>
        <v>0</v>
      </c>
      <c r="FQ1111" s="177">
        <f>IF(C1111=4,SUM(BI1111+BI1112+BI1113+BK1111+BK1112+BK1113)*Percapita/30*FQ$4+(BJ1111+BJ1112+BJ1113+BL1111+BL1112+BL1113)*Cadeirante/30*FQ$4,IF(C1111=3,IF(BI1114+BK1114=10,Fixo/30*FQ$4+(BI1111+BI1112+BI1113+BK1111+BK1112+BK1113)*Percapita/30*FQ$4+(BJ1114+BL1114)*Cadeirante/30*FQ$4,IF(BI1114+BK1114&lt;=9,(BI1114+BK1114)*Crechee/30*FQ$4)+(BJ1114+BL1114)*Cadeirante/30*FQ$4+(BI1111+BI1112+BI1113+BK1111+BK1112+BK1113)*Percapita/30*FQ$4)+IF(BI1114+BK1114&gt;=11,Fixo/30*FQ$4+(BI1114+BK1114-10)*Crechee/30*FQ$4,0),IF(C1111=2,IF(BJ1111+BJ1112+BJ1113+BJ1114+BL1111+BL1112+BL1113+BL1114=1,Cadeirante/30*FQ$4,IF(BJ1111+BJ1112+BJ1113+BJ1114+BL1111+BL1112+BL1113+BL1114=2,Fixo/30*FQ$4,IF(BJ1111+BJ1112+BJ1113+BJ1114+BL1111+BL1112+BL1113+BL1114&gt;2,Fixo/30*FQ$4+(BJ1111+BJ1112+BJ1113+BJ1114+BL1111+BL1112+BL1113+BL1114-2)*Cadeirante/30*FQ$4)))+(BI1111+BI1112+BI1113+BK1111+BK1112+BK1113)*Percapita/30*FQ$4+(BI1114+BK1114)*Crechee/30*FQ$4,IF(C1111=1,IF(BI1111+BI1112+BI1113+BJ1111+BJ1112+BJ1113+BK1111+BK1112+BK1113+BL1111+BL1112+BL1113&lt;=15,(BI1111+BI1112+BI1113+BK1111+BK1112+BK1113)*Percapita/30*FQ$4,IF(BI1111+BI1112+BI1113+BJ1111+BJ1112+BJ1113+BK1111+BK1112+BK1113+BL1111+BL1112+BL1113&gt;=16,Fixo/30*FQ$4+(BI1111+BI1112+BI1113+BJ1111+BJ1112+BJ1113+BK1111+BK1112+BK1113+BL1111+BL1112-16)*Percapita/30*FQ$4))))))</f>
        <v>0</v>
      </c>
      <c r="FR1111" s="177">
        <f>IF(C1111=4,SUM(BM1111+BM1112+BM1113+BO1111+BO1112+BO1113)*Percapita/30*FR$4+(BN1111+BN1112+BN1113+BP1111+BP1112+BP1113)*Cadeirante/30*FR$4,IF(C1111=3,IF(BM1114+BO1114=10,Fixo/30*FR$4+(BM1111+BM1112+BM1113+BO1111+BO1112+BO1113)*Percapita/30*FR$4+(BN1114+BP1114)*Cadeirante/30*FR$4,IF(BM1114+BO1114&lt;=9,(BM1114+BO1114)*Crechee/30*FR$4)+(BN1114+BP1114)*Cadeirante/30*FR$4+(BM1111+BM1112+BM1113+BO1111+BO1112+BO1113)*Percapita/30*FR$4)+IF(BM1114+BO1114&gt;=11,Fixo/30*FR$4+(BM1114+BO1114-10)*Crechee/30*FR$4,0),IF(C1111=2,IF(BN1111+BN1112+BN1113+BN1114+BP1111+BP1112+BP1113+BP1114=1,Cadeirante/30*FR$4,IF(BN1111+BN1112+BN1113+BN1114+BP1111+BP1112+BP1113+BP1114=2,Fixo/30*FR$4,IF(BN1111+BN1112+BN1113+BN1114+BP1111+BP1112+BP1113+BP1114&gt;2,Fixo/30*FR$4+(BN1111+BN1112+BN1113+BN1114+BP1111+BP1112+BP1113+BP1114-2)*Cadeirante/30*FR$4)))+(BM1111+BM1112+BM1113+BO1111+BO1112+BO1113)*Percapita/30*FR$4+(BM1114+BO1114)*Crechee/30*FR$4,IF(C1111=1,IF(BM1111+BM1112+BM1113+BN1111+BN1112+BN1113+BO1111+BO1112+BO1113+BP1111+BP1112+BP1113&lt;=15,(BM1111+BM1112+BM1113+BO1111+BO1112+BO1113)*Percapita/30*FR$4,IF(BM1111+BM1112+BM1113+BN1111+BN1112+BN1113+BO1111+BO1112+BO1113+BP1111+BP1112+BP1113&gt;=16,Fixo/30*FR$4+(BM1111+BM1112+BM1113+BN1111+BN1112+BN1113+BO1111+BO1112+BO1113+BP1111+BP1112-16)*Percapita/30*FR$4))))))</f>
        <v>0</v>
      </c>
      <c r="FS1111" s="177">
        <f>IF(C1111=4,SUM(BQ1111+BQ1112+BQ1113+BS1111+BS1112+BS1113)*Percapita/30*FS$4+(BR1111+BR1112+BR1113+BT1111+BT1112+BT1113)*Cadeirante/30*FS$4,IF(C1111=3,IF(BQ1114+BS1114=10,Fixo/30*FS$4+(BQ1111+BQ1112+BQ1113+BS1111+BS1112+BS1113)*Percapita/30*FS$4+(BR1114+BT1114)*Cadeirante/30*FS$4,IF(BQ1114+BS1114&lt;=9,(BQ1114+BS1114)*Crechee/30*FS$4)+(BR1114+BT1114)*Cadeirante/30*FS$4+(BQ1111+BQ1112+BQ1113+BS1111+BS1112+BS1113)*Percapita/30*FS$4)+IF(BQ1114+BS1114&gt;=11,Fixo/30*FS$4+(BQ1114+BS1114-10)*Crechee/30*FS$4,0),IF(C1111=2,IF(BR1111+BR1112+BR1113+BR1114+BT1111+BT1112+BT1113+BT1114=1,Cadeirante/30*FS$4,IF(BR1111+BR1112+BR1113+BR1114+BT1111+BT1112+BT1113+BT1114=2,Fixo/30*FS$4,IF(BR1111+BR1112+BR1113+BR1114+BT1111+BT1112+BT1113+BT1114&gt;2,Fixo/30*FS$4+(BR1111+BR1112+BR1113+BR1114+BT1111+BT1112+BT1113+BT1114-2)*Cadeirante/30*FS$4)))+(BQ1111+BQ1112+BQ1113+BS1111+BS1112+BS1113)*Percapita/30*FS$4+(BQ1114+BS1114)*Crechee/30*FS$4,IF(C1111=1,IF(BQ1111+BQ1112+BQ1113+BR1111+BR1112+BR1113+BS1111+BS1112+BS1113+BT1111+BT1112+BT1113&lt;=15,(BQ1111+BQ1112+BQ1113+BS1111+BS1112+BS1113)*Percapita/30*FS$4,IF(BQ1111+BQ1112+BQ1113+BR1111+BR1112+BR1113+BS1111+BS1112+BS1113+BT1111+BT1112+BT1113&gt;=16,Fixo/30*FS$4+(BQ1111+BQ1112+BQ1113+BR1111+BR1112+BR1113+BS1111+BS1112+BS1113+BT1111+BT1112-16)*Percapita/30*FS$4))))))</f>
        <v>0</v>
      </c>
      <c r="FT1111" s="177">
        <f>IF(C1111=4,SUM(BU1111+BU1112+BU1113+BW1111+BW1112+BW1113)*Percapita/30*FT$4+(BV1111+BV1112+BV1113+BX1111+BX1112+BX1113)*Cadeirante/30*FT$4,IF(C1111=3,IF(BU1114+BW1114=10,Fixo/30*FT$4+(BU1111+BU1112+BU1113+BW1111+BW1112+BW1113)*Percapita/30*FT$4+(BV1114+BX1114)*Cadeirante/30*FT$4,IF(BU1114+BW1114&lt;=9,(BU1114+BW1114)*Crechee/30*FT$4)+(BV1114+BX1114)*Cadeirante/30*FT$4+(BU1111+BU1112+BU1113+BW1111+BW1112+BW1113)*Percapita/30*FT$4)+IF(BU1114+BW1114&gt;=11,Fixo/30*FT$4+(BU1114+BW1114-10)*Crechee/30*FT$4,0),IF(C1111=2,IF(BV1111+BV1112+BV1113+BV1114+BX1111+BX1112+BX1113+BX1114=1,Cadeirante/30*FT$4,IF(BV1111+BV1112+BV1113+BV1114+BX1111+BX1112+BX1113+BX1114=2,Fixo/30*FT$4,IF(BV1111+BV1112+BV1113+BV1114+BX1111+BX1112+BX1113+BX1114&gt;2,Fixo/30*FT$4+(BV1111+BV1112+BV1113+BV1114+BX1111+BX1112+BX1113+BX1114-2)*Cadeirante/30*FT$4)))+(BU1111+BU1112+BU1113+BW1111+BW1112+BW1113)*Percapita/30*FT$4+(BU1114+BW1114)*Crechee/30*FT$4,IF(C1111=1,IF(BU1111+BU1112+BU1113+BV1111+BV1112+BV1113+BW1111+BW1112+BW1113+BX1111+BX1112+BX1113&lt;=15,(BU1111+BU1112+BU1113+BW1111+BW1112+BW1113)*Percapita/30*FT$4,IF(BU1111+BU1112+BU1113+BV1111+BV1112+BV1113+BW1111+BW1112+BW1113+BX1111+BX1112+BX1113&gt;=16,Fixo/30*FT$4+(BU1111+BU1112+BU1113+BV1111+BV1112+BV1113+BW1111+BW1112+BW1113+BX1111+BX1112-16)*Percapita/30*FT$4))))))</f>
        <v>1232.7360000000001</v>
      </c>
      <c r="FU1111" s="177">
        <f>IF(C1111=4,SUM(BY1111+BY1112+BY1113+CA1111+CA1112+CA1113)*Percapita/30*FU$4+(BZ1111+BZ1112+BZ1113+CB1111+CB1112+CB1113)*Cadeirante/30*FU$4,IF(C1111=3,IF(BY1114+CA1114=10,Fixo/30*FU$4+(BY1111+BY1112+BY1113+CA1111+CA1112+CA1113)*Percapita/30*FU$4+(BZ1114+CB1114)*Cadeirante/30*FU$4,IF(BY1114+CA1114&lt;=9,(BY1114+CA1114)*Crechee/30*FU$4)+(BZ1114+CB1114)*Cadeirante/30*FU$4+(BY1111+BY1112+BY1113+CA1111+CA1112+CA1113)*Percapita/30*FU$4)+IF(BY1114+CA1114&gt;=11,Fixo/30*FU$4+(BY1114+CA1114-10)*Crechee/30*FU$4,0),IF(C1111=2,IF(BZ1111+BZ1112+BZ1113+BZ1114+CB1111+CB1112+CB1113+CB1114=1,Cadeirante/30*FU$4,IF(BZ1111+BZ1112+BZ1113+BZ1114+CB1111+CB1112+CB1113+CB1114=2,Fixo/30*FU$4,IF(BZ1111+BZ1112+BZ1113+BZ1114+CB1111+CB1112+CB1113+CB1114&gt;2,Fixo/30*FU$4+(BZ1111+BZ1112+BZ1113+BZ1114+CB1111+CB1112+CB1113+CB1114-2)*Cadeirante/30*FU$4)))+(BY1111+BY1112+BY1113+CA1111+CA1112+CA1113)*Percapita/30*FU$4+(BY1114+CA1114)*Crechee/30*FU$4,IF(C1111=1,IF(BY1111+BY1112+BY1113+BZ1111+BZ1112+BZ1113+CA1111+CA1112+CA1113+CB1111+CB1112+CB1113&lt;=15,(BY1111+BY1112+BY1113+CA1111+CA1112+CA1113)*Percapita/30*FU$4,IF(BY1111+BY1112+BY1113+BZ1111+BZ1112+BZ1113+CA1111+CA1112+CA1113+CB1111+CB1112+CB1113&gt;=16,Fixo/30*FU$4+(BY1111+BY1112+BY1113+BZ1111+BZ1112+BZ1113+CA1111+CA1112+CA1113+CB1111+CB1112-16)*Percapita/30*FU$4))))))</f>
        <v>0</v>
      </c>
      <c r="FV1111" s="177">
        <f>IF(C1111=4,SUM(CC1111+CC1112+CC1113+CE1111+CE1112+CE1113)*Percapita/30*FV$4+(CD1111+CD1112+CD1113+CF1111+CF1112+CF1113)*Cadeirante/30*FV$4,IF(C1111=3,IF(CC1114+CE1114=10,Fixo/30*FV$4+(CC1111+CC1112+CC1113+CE1111+CE1112+CE1113)*Percapita/30*FV$4+(CD1114+CF1114)*Cadeirante/30*FV$4,IF(CC1114+CE1114&lt;=9,(CC1114+CE1114)*Crechee/30*FV$4)+(CD1114+CF1114)*Cadeirante/30*FV$4+(CC1111+CC1112+CC1113+CE1111+CE1112+CE1113)*Percapita/30*FV$4)+IF(CC1114+CE1114&gt;=11,Fixo/30*FV$4+(CC1114+CE1114-10)*Crechee/30*FV$4,0),IF(C1111=2,IF(CD1111+CD1112+CD1113+CD1114+CF1111+CF1112+CF1113+CF1114=1,Cadeirante/30*FV$4,IF(CD1111+CD1112+CD1113+CD1114+CF1111+CF1112+CF1113+CF1114=2,Fixo/30*FV$4,IF(CD1111+CD1112+CD1113+CD1114+CF1111+CF1112+CF1113+CF1114&gt;2,Fixo/30*FV$4+(CD1111+CD1112+CD1113+CD1114+CF1111+CF1112+CF1113+CF1114-2)*Cadeirante/30*FV$4)))+(CC1111+CC1112+CC1113+CE1111+CE1112+CE1113)*Percapita/30*FV$4+(CC1114+CE1114)*Crechee/30*FV$4,IF(C1111=1,IF(CC1111+CC1112+CC1113+CD1111+CD1112+CD1113+CE1111+CE1112+CE1113+CF1111+CF1112+CF1113&lt;=15,(CC1111+CC1112+CC1113+CE1111+CE1112+CE1113)*Percapita/30*FV$4,IF(CC1111+CC1112+CC1113+CD1111+CD1112+CD1113+CE1111+CE1112+CE1113+CF1111+CF1112+CF1113&gt;=16,Fixo/30*FV$4+(CC1111+CC1112+CC1113+CD1111+CD1112+CD1113+CE1111+CE1112+CE1113+CF1111+CF1112-16)*Percapita/30*FV$4))))))</f>
        <v>0</v>
      </c>
      <c r="FW1111" s="177">
        <f>IF(C1111=4,SUM(CG1111+CG1112+CG1113+CI1111+CI1112+CI1113)*Percapita/30*FW$4+(CH1111+CH1112+CH1113+CJ1111+CJ1112+CJ1113)*Cadeirante/30*FW$4,IF(C1111=3,IF(CG1114+CI1114=10,Fixo/30*FW$4+(CG1111+CG1112+CG1113+CI1111+CI1112+CI1113)*Percapita/30*FW$4+(CH1114+CJ1114)*Cadeirante/30*FW$4,IF(CG1114+CI1114&lt;=9,(CG1114+CI1114)*Crechee/30*FW$4)+(CH1114+CJ1114)*Cadeirante/30*FW$4+(CG1111+CG1112+CG1113+CI1111+CI1112+CI1113)*Percapita/30*FW$4)+IF(CG1114+CI1114&gt;=11,Fixo/30*FW$4+(CG1114+CI1114-10)*Crechee/30*FW$4,0),IF(C1111=2,IF(CH1111+CH1112+CH1113+CH1114+CJ1111+CJ1112+CJ1113+CJ1114=1,Cadeirante/30*FW$4,IF(CH1111+CH1112+CH1113+CH1114+CJ1111+CJ1112+CJ1113+CJ1114=2,Fixo/30*FW$4,IF(CH1111+CH1112+CH1113+CH1114+CJ1111+CJ1112+CJ1113+CJ1114&gt;2,Fixo/30*FW$4+(CH1111+CH1112+CH1113+CH1114+CJ1111+CJ1112+CJ1113+CJ1114-2)*Cadeirante/30*FW$4)))+(CG1111+CG1112+CG1113+CI1111+CI1112+CI1113)*Percapita/30*FW$4+(CG1114+CI1114)*Crechee/30*FW$4,IF(C1111=1,IF(CG1111+CG1112+CG1113+CH1111+CH1112+CH1113+CI1111+CI1112+CI1113+CJ1111+CJ1112+CJ1113&lt;=15,(CG1111+CG1112+CG1113+CI1111+CI1112+CI1113)*Percapita/30*FW$4,IF(CG1111+CG1112+CG1113+CH1111+CH1112+CH1113+CI1111+CI1112+CI1113+CJ1111+CJ1112+CJ1113&gt;=16,Fixo/30*FW$4+(CG1111+CG1112+CG1113+CH1111+CH1112+CH1113+CI1111+CI1112+CI1113+CJ1111+CJ1112-16)*Percapita/30*FW$4))))))</f>
        <v>0</v>
      </c>
      <c r="FX1111" s="177">
        <f>IF(C1111=4,SUM(CK1111+CK1112+CK1113+CM1111+CM1112+CM1113)*Percapita/30*FX$4+(CL1111+CL1112+CL1113+CN1111+CN1112+CN1113)*Cadeirante/30*FX$4,IF(C1111=3,IF(CK1114+CM1114=10,Fixo/30*FX$4+(CK1111+CK1112+CK1113+CM1111+CM1112+CM1113)*Percapita/30*FX$4+(CL1114+CN1114)*Cadeirante/30*FX$4,IF(CK1114+CM1114&lt;=9,(CK1114+CM1114)*Crechee/30*FX$4)+(CL1114+CN1114)*Cadeirante/30*FX$4+(CK1111+CK1112+CK1113+CM1111+CM1112+CM1113)*Percapita/30*FX$4)+IF(CK1114+CM1114&gt;=11,Fixo/30*FX$4+(CK1114+CM1114-10)*Crechee/30*FX$4,0),IF(C1111=2,IF(CL1111+CL1112+CL1113+CL1114+CN1111+CN1112+CN1113+CN1114=1,Cadeirante/30*FX$4,IF(CL1111+CL1112+CL1113+CL1114+CN1111+CN1112+CN1113+CN1114=2,Fixo/30*FX$4,IF(CL1111+CL1112+CL1113+CL1114+CN1111+CN1112+CN1113+CN1114&gt;2,Fixo/30*FX$4+(CL1111+CL1112+CL1113+CL1114+CN1111+CN1112+CN1113+CN1114-2)*Cadeirante/30*FX$4)))+(CK1111+CK1112+CK1113+CM1111+CM1112+CM1113)*Percapita/30*FX$4+(CK1114+CM1114)*Crechee/30*FX$4,IF(C1111=1,IF(CK1111+CK1112+CK1113+CL1111+CL1112+CL1113+CM1111+CM1112+CM1113+CN1111+CN1112+CN1113&lt;=15,(CK1111+CK1112+CK1113+CM1111+CM1112+CM1113)*Percapita/30*FX$4,IF(CK1111+CK1112+CK1113+CL1111+CL1112+CL1113+CM1111+CM1112+CM1113+CN1111+CN1112+CN1113&gt;=16,Fixo/30*FX$4+(CK1111+CK1112+CK1113+CL1111+CL1112+CL1113+CM1111+CM1112+CM1113+CN1111+CN1112-16)*Percapita/30*FX$4))))))</f>
        <v>0</v>
      </c>
      <c r="FY1111" s="177">
        <f>IF(C1111=4,SUM(CO1111+CO1112+CO1113+CQ1111+CQ1112+CQ1113)*Percapita/30*FY$4+(CP1111+CP1112+CP1113+CR1111+CR1112+CR1113)*Cadeirante/30*FY$4,IF(C1111=3,IF(CO1114+CQ1114=10,Fixo/30*FY$4+(CO1111+CO1112+CO1113+CQ1111+CQ1112+CQ1113)*Percapita/30*FY$4+(CP1114+CR1114)*Cadeirante/30*FY$4,IF(CO1114+CQ1114&lt;=9,(CO1114+CQ1114)*Crechee/30*FY$4)+(CP1114+CR1114)*Cadeirante/30*FY$4+(CO1111+CO1112+CO1113+CQ1111+CQ1112+CQ1113)*Percapita/30*FY$4)+IF(CO1114+CQ1114&gt;=11,Fixo/30*FY$4+(CO1114+CQ1114-10)*Crechee/30*FY$4,0),IF(C1111=2,IF(CP1111+CP1112+CP1113+CP1114+CR1111+CR1112+CR1113+CR1114=1,Cadeirante/30*FY$4,IF(CP1111+CP1112+CP1113+CP1114+CR1111+CR1112+CR1113+CR1114=2,Fixo/30*FY$4,IF(CP1111+CP1112+CP1113+CP1114+CR1111+CR1112+CR1113+CR1114&gt;2,Fixo/30*FY$4+(CP1111+CP1112+CP1113+CP1114+CR1111+CR1112+CR1113+CR1114-2)*Cadeirante/30*FY$4)))+(CO1111+CO1112+CO1113+CQ1111+CQ1112+CQ1113)*Percapita/30*FY$4+(CO1114+CQ1114)*Crechee/30*FY$4,IF(C1111=1,IF(CO1111+CO1112+CO1113+CP1111+CP1112+CP1113+CQ1111+CQ1112+CQ1113+CR1111+CR1112+CR1113&lt;=15,(CO1111+CO1112+CO1113+CQ1111+CQ1112+CQ1113)*Percapita/30*FY$4,IF(CO1111+CO1112+CO1113+CP1111+CP1112+CP1113+CQ1111+CQ1112+CQ1113+CR1111+CR1112+CR1113&gt;=16,Fixo/30*FY$4+(CO1111+CO1112+CO1113+CP1111+CP1112+CP1113+CQ1111+CQ1112+CQ1113+CR1111+CR1112-16)*Percapita/30*FY$4))))))</f>
        <v>0</v>
      </c>
      <c r="FZ1111" s="177">
        <f>IF(C1111=4,SUM(CS1111+CS1112+CS1113+CU1111+CU1112+CU1113)*Percapita/30*FZ$4+(CT1111+CT1112+CT1113+CV1111+CV1112+CV1113)*Cadeirante/30*FZ$4,IF(C1111=3,IF(CS1114+CU1114=10,Fixo/30*FZ$4+(CS1111+CS1112+CS1113+CU1111+CU1112+CU1113)*Percapita/30*FZ$4+(CT1114+CV1114)*Cadeirante/30*FZ$4,IF(CS1114+CU1114&lt;=9,(CS1114+CU1114)*Crechee/30*FZ$4)+(CT1114+CV1114)*Cadeirante/30*FZ$4+(CS1111+CS1112+CS1113+CU1111+CU1112+CU1113)*Percapita/30*FZ$4)+IF(CS1114+CU1114&gt;=11,Fixo/30*FZ$4+(CS1114+CU1114-10)*Crechee/30*FZ$4,0),IF(C1111=2,IF(CT1111+CT1112+CT1113+CT1114+CV1111+CV1112+CV1113+CV1114=1,Cadeirante/30*FZ$4,IF(CT1111+CT1112+CT1113+CT1114+CV1111+CV1112+CV1113+CV1114=2,Fixo/30*FZ$4,IF(CT1111+CT1112+CT1113+CT1114+CV1111+CV1112+CV1113+CV1114&gt;2,Fixo/30*FZ$4+(CT1111+CT1112+CT1113+CT1114+CV1111+CV1112+CV1113+CV1114-2)*Cadeirante/30*FZ$4)))+(CS1111+CS1112+CS1113+CU1111+CU1112+CU1113)*Percapita/30*FZ$4+(CS1114+CU1114)*Crechee/30*FZ$4,IF(C1111=1,IF(CS1111+CS1112+CS1113+CT1111+CT1112+CT1113+CU1111+CU1112+CU1113+CV1111+CV1112+CV1113&lt;=15,(CS1111+CS1112+CS1113+CU1111+CU1112+CU1113)*Percapita/30*FZ$4,IF(CS1111+CS1112+CS1113+CT1111+CT1112+CT1113+CU1111+CU1112+CU1113+CV1111+CV1112+CV1113&gt;=16,Fixo/30*FZ$4+(CS1111+CS1112+CS1113+CT1111+CT1112+CT1113+CU1111+CU1112+CU1113+CV1111+CV1112-16)*Percapita/30*FZ$4))))))</f>
        <v>0</v>
      </c>
      <c r="GA1111" s="177">
        <f>IF(C1111=4,SUM(CW1111+CW1112+CW1113+CY1111+CY1112+CY1113)*Percapita/30*GA$4+(CX1111+CX1112+CX1113+CZ1111+CZ1112+CZ1113)*Cadeirante/30*GA$4,IF(C1111=3,IF(CW1114+CY1114=10,Fixo/30*GA$4+(CW1111+CW1112+CW1113+CY1111+CY1112+CY1113)*Percapita/30*GA$4+(CX1114+CZ1114)*Cadeirante/30*GA$4,IF(CW1114+CY1114&lt;=9,(CW1114+CY1114)*Crechee/30*GA$4)+(CX1114+CZ1114)*Cadeirante/30*GA$4+(CW1111+CW1112+CW1113+CY1111+CY1112+CY1113)*Percapita/30*GA$4)+IF(CW1114+CY1114&gt;=11,Fixo/30*GA$4+(CW1114+CY1114-10)*Crechee/30*GA$4,0),IF(C1111=2,IF(CX1111+CX1112+CX1113+CX1114+CZ1111+CZ1112+CZ1113+CZ1114=1,Cadeirante/30*GA$4,IF(CX1111+CX1112+CX1113+CX1114+CZ1111+CZ1112+CZ1113+CZ1114=2,Fixo/30*GA$4,IF(CX1111+CX1112+CX1113+CX1114+CZ1111+CZ1112+CZ1113+CZ1114&gt;2,Fixo/30*GA$4+(CX1111+CX1112+CX1113+CX1114+CZ1111+CZ1112+CZ1113+CZ1114-2)*Cadeirante/30*GA$4)))+(CW1111+CW1112+CW1113+CY1111+CY1112+CY1113)*Percapita/30*GA$4+(CW1114+CY1114)*Crechee/30*GA$4,IF(C1111=1,IF(CW1111+CW1112+CW1113+CX1111+CX1112+CX1113+CY1111+CY1112+CY1113+CZ1111+CZ1112+CZ1113&lt;=15,(CW1111+CW1112+CW1113+CY1111+CY1112+CY1113)*Percapita/30*GA$4,IF(CW1111+CW1112+CW1113+CX1111+CX1112+CX1113+CY1111+CY1112+CY1113+CZ1111+CZ1112+CZ1113&gt;=16,Fixo/30*GA$4+(CW1111+CW1112+CW1113+CX1111+CX1112+CX1113+CY1111+CY1112+CY1113+CZ1111+CZ1112-16)*Percapita/30*GA$4))))))</f>
        <v>0</v>
      </c>
      <c r="GB1111" s="177">
        <f>IF(C1111=4,SUM(DA1111+DA1112+DA1113+DC1111+DC1112+DC1113)*Percapita/30*GB$4+(DB1111+DB1112+DB1113+DD1111+DD1112+DD1113)*Cadeirante/30*GB$4,IF(C1111=3,IF(DA1114+DC1114=10,Fixo/30*GB$4+(DA1111+DA1112+DA1113+DC1111+DC1112+DC1113)*Percapita/30*GB$4+(DB1114+DD1114)*Cadeirante/30*GB$4,IF(DA1114+DC1114&lt;=9,(DA1114+DC1114)*Crechee/30*GB$4)+(DB1114+DD1114)*Cadeirante/30*GB$4+(DA1111+DA1112+DA1113+DC1111+DC1112+DC1113)*Percapita/30*GB$4)+IF(DA1114+DC1114&gt;=11,Fixo/30*GB$4+(DA1114+DC1114-10)*Crechee/30*GB$4,0),IF(C1111=2,IF(DB1111+DB1112+DB1113+DB1114+DD1111+DD1112+DD1113+DD1114=1,Cadeirante/30*GB$4,IF(DB1111+DB1112+DB1113+DB1114+DD1111+DD1112+DD1113+DD1114=2,Fixo/30*GB$4,IF(DB1111+DB1112+DB1113+DB1114+DD1111+DD1112+DD1113+DD1114&gt;2,Fixo/30*GB$4+(DB1111+DB1112+DB1113+DB1114+DD1111+DD1112+DD1113+DD1114-2)*Cadeirante/30*GB$4)))+(DA1111+DA1112+DA1113+DC1111+DC1112+DC1113)*Percapita/30*GB$4+(DA1114+DC1114)*Crechee/30*GB$4,IF(C1111=1,IF(DA1111+DA1112+DA1113+DB1111+DB1112+DB1113+DC1111+DC1112+DC1113+DD1111+DD1112+DD1113&lt;=15,(DA1111+DA1112+DA1113+DC1111+DC1112+DC1113)*Percapita/30*GB$4,IF(DA1111+DA1112+DA1113+DB1111+DB1112+DB1113+DC1111+DC1112+DC1113+DD1111+DD1112+DD1113&gt;=16,Fixo/30*GB$4+(DA1111+DA1112+DA1113+DB1111+DB1112+DB1113+DC1111+DC1112+DC1113+DD1111+DD1112-16)*Percapita/30*GB$4))))))</f>
        <v>0</v>
      </c>
      <c r="GC1111" s="177">
        <f>IF(C1111=4,SUM(DE1111+DE1112+DE1113+DG1111+DG1112+DG1113)*Percapita/30*GC$4+(DF1111+DF1112+DF1113+DH1111+DH1112+DH1113)*Cadeirante/30*GC$4,IF(C1111=3,IF(DE1114+DG1114=10,Fixo/30*GC$4+(DE1111+DE1112+DE1113+DG1111+DG1112+DG1113)*Percapita/30*GC$4+(DF1114+DH1114)*Cadeirante/30*GC$4,IF(DE1114+DG1114&lt;=9,(DE1114+DG1114)*Crechee/30*GC$4)+(DF1114+DH1114)*Cadeirante/30*GC$4+(DE1111+DE1112+DE1113+DG1111+DG1112+DG1113)*Percapita/30*GC$4)+IF(DE1114+DG1114&gt;=11,Fixo/30*GC$4+(DE1114+DG1114-10)*Crechee/30*GC$4,0),IF(C1111=2,IF(DF1111+DF1112+DF1113+DF1114+DH1111+DH1112+DH1113+DH1114=1,Cadeirante/30*GC$4,IF(DF1111+DF1112+DF1113+DF1114+DH1111+DH1112+DH1113+DH1114=2,Fixo/30*GC$4,IF(DF1111+DF1112+DF1113+DF1114+DH1111+DH1112+DH1113+DH1114&gt;2,Fixo/30*GC$4+(DF1111+DF1112+DF1113+DF1114+DH1111+DH1112+DH1113+DH1114-2)*Cadeirante/30*GC$4)))+(DE1111+DE1112+DE1113+DG1111+DG1112+DG1113)*Percapita/30*GC$4+(DE1114+DG1114)*Crechee/30*GC$4,IF(C1111=1,IF(DE1111+DE1112+DE1113+DF1111+DF1112+DF1113+DG1111+DG1112+DG1113+DH1111+DH1112+DH1113&lt;=15,(DE1111+DE1112+DE1113+DG1111+DG1112+DG1113)*Percapita/30*GC$4,IF(DE1111+DE1112+DE1113+DF1111+DF1112+DF1113+DG1111+DG1112+DG1113+DH1111+DH1112+DH1113&gt;=16,Fixo/30*GC$4+(DE1111+DE1112+DE1113+DF1111+DF1112+DF1113+DG1111+DG1112+DG1113+DH1111+DH1112-16)*Percapita/30*GC$4))))))</f>
        <v>0</v>
      </c>
      <c r="GD1111" s="177">
        <f>IF(C1111=4,SUM(DI1111+DI1112+DI1113+DK1111+DK1112+DK1113)*Percapita/30*GD$4+(DJ1111+DJ1112+DJ1113+DL1111+DL1112+DL1113)*Cadeirante/30*GD$4,IF(C1111=3,IF(DI1114+DK1114=10,Fixo/30*GD$4+(DI1111+DI1112+DI1113+DK1111+DK1112+DK1113)*Percapita/30*GD$4+(DJ1114+DL1114)*Cadeirante/30*GD$4,IF(DI1114+DK1114&lt;=9,(DI1114+DK1114)*Crechee/30*GD$4)+(DJ1114+DL1114)*Cadeirante/30*GD$4+(DI1111+DI1112+DI1113+DK1111+DK1112+DK1113)*Percapita/30*GD$4)+IF(DI1114+DK1114&gt;=11,Fixo/30*GD$4+(DI1114+DK1114-10)*Crechee/30*GD$4,0),IF(C1111=2,IF(DJ1111+DJ1112+DJ1113+DJ1114+DL1111+DL1112+DL1113+DL1114=1,Cadeirante/30*GD$4,IF(DJ1111+DJ1112+DJ1113+DJ1114+DL1111+DL1112+DL1113+DL1114=2,Fixo/30*GD$4,IF(DJ1111+DJ1112+DJ1113+DJ1114+DL1111+DL1112+DL1113+DL1114&gt;2,Fixo/30*GD$4+(DJ1111+DJ1112+DJ1113+DJ1114+DL1111+DL1112+DL1113+DL1114-2)*Cadeirante/30*GD$4)))+(DI1111+DI1112+DI1113+DK1111+DK1112+DK1113)*Percapita/30*GD$4+(DI1114+DK1114)*Crechee/30*GD$4,IF(C1111=1,IF(DI1111+DI1112+DI1113+DJ1111+DJ1112+DJ1113+DK1111+DK1112+DK1113+DL1111+DL1112+DL1113&lt;=15,(DI1111+DI1112+DI1113+DK1111+DK1112+DK1113)*Percapita/30*GD$4,IF(DI1111+DI1112+DI1113+DJ1111+DJ1112+DJ1113+DK1111+DK1112+DK1113+DL1111+DL1112+DL1113&gt;=16,Fixo/30*GD$4+(DI1111+DI1112+DI1113+DJ1111+DJ1112+DJ1113+DK1111+DK1112+DK1113+DL1111+DL1112-16)*Percapita/30*GD$4))))))</f>
        <v>0</v>
      </c>
      <c r="GE1111" s="177">
        <f>IF(C1111=4,SUM(DM1111+DM1112+DM1113+DO1111+DO1112+DO1113)*Percapita/30*GE$4+(DN1111+DN1112+DN1113+DP1111+DP1112+DP1113)*Cadeirante/30*GE$4,IF(C1111=3,IF(DM1114+DO1114=10,Fixo/30*GE$4+(DM1111+DM1112+DM1113+DO1111+DO1112+DO1113)*Percapita/30*GE$4+(DN1114+DP1114)*Cadeirante/30*GE$4,IF(DM1114+DO1114&lt;=9,(DM1114+DO1114)*Crechee/30*GE$4)+(DN1114+DP1114)*Cadeirante/30*GE$4+(DM1111+DM1112+DM1113+DO1111+DO1112+DO1113)*Percapita/30*GE$4)+IF(DM1114+DO1114&gt;=11,Fixo/30*GE$4+(DM1114+DO1114-10)*Crechee/30*GE$4,0),IF(C1111=2,IF(DN1111+DN1112+DN1113+DN1114+DP1111+DP1112+DP1113+DP1114=1,Cadeirante/30*GE$4,IF(DN1111+DN1112+DN1113+DN1114+DP1111+DP1112+DP1113+DP1114=2,Fixo/30*GE$4,IF(DN1111+DN1112+DN1113+DN1114+DP1111+DP1112+DP1113+DP1114&gt;2,Fixo/30*GE$4+(DN1111+DN1112+DN1113+DN1114+DP1111+DP1112+DP1113+DP1114-2)*Cadeirante/30*GE$4)))+(DM1111+DM1112+DM1113+DO1111+DO1112+DO1113)*Percapita/30*GE$4+(DM1114+DO1114)*Crechee/30*GE$4,IF(C1111=1,IF(DM1111+DM1112+DM1113+DN1111+DN1112+DN1113+DO1111+DO1112+DO1113+DP1111+DP1112+DP1113&lt;=15,(DM1111+DM1112+DM1113+DO1111+DO1112+DO1113)*Percapita/30*GE$4,IF(DM1111+DM1112+DM1113+DN1111+DN1112+DN1113+DO1111+DO1112+DO1113+DP1111+DP1112+DP1113&gt;=16,Fixo/30*GE$4+(DM1111+DM1112+DM1113+DN1111+DN1112+DN1113+DO1111+DO1112+DO1113+DP1111+DP1112-16)*Percapita/30*GE$4))))))</f>
        <v>0</v>
      </c>
      <c r="GF1111" s="177">
        <f>IF(C1111=4,SUM(DQ1111+DQ1112+DQ1113+DS1111+DS1112+DS1113)*Percapita/30*GF$4+(DR1111+DR1112+DR1113+DT1111+DT1112+DT1113)*Cadeirante/30*GF$4,IF(C1111=3,IF(DQ1114+DS1114=10,Fixo/30*GF$4+(DQ1111+DQ1112+DQ1113+DS1111+DS1112+DS1113)*Percapita/30*GF$4+(DR1114+DT1114)*Cadeirante/30*GF$4,IF(DQ1114+DS1114&lt;=9,(DQ1114+DS1114)*Crechee/30*GF$4)+(DR1114+DT1114)*Cadeirante/30*GF$4+(DQ1111+DQ1112+DQ1113+DS1111+DS1112+DS1113)*Percapita/30*GF$4)+IF(DQ1114+DS1114&gt;=11,Fixo/30*GF$4+(DQ1114+DS1114-10)*Crechee/30*GF$4,0),IF(C1111=2,IF(DR1111+DR1112+DR1113+DR1114+DT1111+DT1112+DT1113+DT1114=1,Cadeirante/30*GF$4,IF(DR1111+DR1112+DR1113+DR1114+DT1111+DT1112+DT1113+DT1114=2,Fixo/30*GF$4,IF(DR1111+DR1112+DR1113+DR1114+DT1111+DT1112+DT1113+DT1114&gt;2,Fixo/30*GF$4+(DR1111+DR1112+DR1113+DR1114+DT1111+DT1112+DT1113+DT1114-2)*Cadeirante/30*GF$4)))+(DQ1111+DQ1112+DQ1113+DS1111+DS1112+DS1113)*Percapita/30*GF$4+(DQ1114+DS1114)*Crechee/30*GF$4,IF(C1111=1,IF(DQ1111+DQ1112+DQ1113+DR1111+DR1112+DR1113+DS1111+DS1112+DS1113+DT1111+DT1112+DT1113&lt;=15,(DQ1111+DQ1112+DQ1113+DS1111+DS1112+DS1113)*Percapita/30*GF$4,IF(DQ1111+DQ1112+DQ1113+DR1111+DR1112+DR1113+DS1111+DS1112+DS1113+DT1111+DT1112+DT1113&gt;=16,Fixo/30*GF$4+(DQ1111+DQ1112+DQ1113+DR1111+DR1112+DR1113+DS1111+DS1112+DS1113+DT1111+DT1112-16)*Percapita/30*GF$4))))))</f>
        <v>51.364000000000004</v>
      </c>
      <c r="GG1111" s="177">
        <f>IF(C1111=4,SUM(DU1111+DU1112+DU1113+DW1111+DW1112+DW1113)*Percapita/30*GG$4+(DV1111+DV1112+DV1113+DX1111+DX1112+DX1113)*Cadeirante/30*GG$4,IF(C1111=3,IF(DU1114+DW1114=10,Fixo/30*GG$4+(DU1111+DU1112+DU1113+DW1111+DW1112+DW1113)*Percapita/30*GG$4+(DV1114+DX1114)*Cadeirante/30*GG$4,IF(DU1114+DW1114&lt;=9,(DU1114+DW1114)*Crechee/30*GG$4)+(DV1114+DX1114)*Cadeirante/30*GG$4+(DU1111+DU1112+DU1113+DW1111+DW1112+DW1113)*Percapita/30*GG$4)+IF(DU1114+DW1114&gt;=11,Fixo/30*GG$4+(DU1114+DW1114-10)*Crechee/30*GG$4,0),IF(C1111=2,IF(DV1111+DV1112+DV1113+DV1114+DX1111+DX1112+DX1113+DX1114=1,Cadeirante/30*GG$4,IF(DV1111+DV1112+DV1113+DV1114+DX1111+DX1112+DX1113+DX1114=2,Fixo/30*GG$4,IF(DV1111+DV1112+DV1113+DV1114+DX1111+DX1112+DX1113+DX1114&gt;2,Fixo/30*GG$4+(DV1111+DV1112+DV1113+DV1114+DX1111+DX1112+DX1113+DX1114-2)*Cadeirante/30*GG$4)))+(DU1111+DU1112+DU1113+DW1111+DW1112+DW1113)*Percapita/30*GG$4+(DU1114+DW1114)*Crechee/30*GG$4,IF(C1111=1,IF(DU1111+DU1112+DU1113+DV1111+DV1112+DV1113+DW1111+DW1112+DW1113+DX1111+DX1112+DX1113&lt;=15,(DU1111+DU1112+DU1113+DW1111+DW1112+DW1113)*Percapita/30*GG$4,IF(DU1111+DU1112+DU1113+DV1111+DV1112+DV1113+DW1111+DW1112+DW1113+DX1111+DX1112+DX1113&gt;=16,Fixo/30*GG$4+(DU1111+DU1112+DU1113+DV1111+DV1112+DV1113+DW1111+DW1112+DW1113+DX1111+DX1112-16)*Percapita/30*GG$4))))))</f>
        <v>0</v>
      </c>
      <c r="GH1111" s="177">
        <f>IF(C1111=4,SUM(DY1111+DY1112+DY1113+EA1111+EA1112+EA1113)*Percapita/30*GH$4+(DZ1111+DZ1112+DZ1113+EB1111+EB1112+EB1113)*Cadeirante/30*GH$4,IF(C1111=3,IF(DY1114+EA1114=10,Fixo/30*GH$4+(DY1111+DY1112+DY1113+EA1111+EA1112+EA1113)*Percapita/30*GH$4+(DZ1114+EB1114)*Cadeirante/30*GH$4,IF(DY1114+EA1114&lt;=9,(DY1114+EA1114)*Crechee/30*GH$4)+(DZ1114+EB1114)*Cadeirante/30*GH$4+(DY1111+DY1112+DY1113+EA1111+EA1112+EA1113)*Percapita/30*GH$4)+IF(DY1114+EA1114&gt;=11,Fixo/30*GH$4+(DY1114+EA1114-10)*Crechee/30*GH$4,0),IF(C1111=2,IF(DZ1111+DZ1112+DZ1113+DZ1114+EB1111+EB1112+EB1113+EB1114=1,Cadeirante/30*GH$4,IF(DZ1111+DZ1112+DZ1113+DZ1114+EB1111+EB1112+EB1113+EB1114=2,Fixo/30*GH$4,IF(DZ1111+DZ1112+DZ1113+DZ1114+EB1111+EB1112+EB1113+EB1114&gt;2,Fixo/30*GH$4+(DZ1111+DZ1112+DZ1113+DZ1114+EB1111+EB1112+EB1113+EB1114-2)*Cadeirante/30*GH$4)))+(DY1111+DY1112+DY1113+EA1111+EA1112+EA1113)*Percapita/30*GH$4+(DY1114+EA1114)*Crechee/30*GH$4,IF(C1111=1,IF(DY1111+DY1112+DY1113+DZ1111+DZ1112+DZ1113+EA1111+EA1112+EA1113+EB1111+EB1112+EB1113&lt;=15,(DY1111+DY1112+DY1113+EA1111+EA1112+EA1113)*Percapita/30*GH$4,IF(DY1111+DY1112+DY1113+DZ1111+DZ1112+DZ1113+EA1111+EA1112+EA1113+EB1111+EB1112+EB1113&gt;=16,Fixo/30*GH$4+(DY1111+DY1112+DY1113+DZ1111+DZ1112+DZ1113+EA1111+EA1112+EA1113+EB1111+EB1112-16)*Percapita/30*GH$4))))))</f>
        <v>0</v>
      </c>
      <c r="GI1111" s="177">
        <f>IF(C1111=4,SUM(EC1111+EC1112+EC1113+EE1111+EE1112+EE1113)*Percapita/30*GI$4+(ED1111+ED1112+ED1113+EF1111+EF1112+EF1113)*Cadeirante/30*GI$4,IF(C1111=3,IF(EC1114+EE1114=10,Fixo/30*GI$4+(EC1111+EC1112+EC1113+EE1111+EE1112+EE1113)*Percapita/30*GI$4+(ED1114+EF1114)*Cadeirante/30*GI$4,IF(EC1114+EE1114&lt;=9,(EC1114+EE1114)*Crechee/30*GI$4)+(ED1114+EF1114)*Cadeirante/30*GI$4+(EC1111+EC1112+EC1113+EE1111+EE1112+EE1113)*Percapita/30*GI$4)+IF(EC1114+EE1114&gt;=11,Fixo/30*GI$4+(EC1114+EE1114-10)*Crechee/30*GI$4,0),IF(C1111=2,IF(ED1111+ED1112+ED1113+ED1114+EF1111+EF1112+EF1113+EF1114=1,Cadeirante/30*GI$4,IF(ED1111+ED1112+ED1113+ED1114+EF1111+EF1112+EF1113+EF1114=2,Fixo/30*GI$4,IF(ED1111+ED1112+ED1113+ED1114+EF1111+EF1112+EF1113+EF1114&gt;2,Fixo/30*GI$4+(ED1111+ED1112+ED1113+ED1114+EF1111+EF1112+EF1113+EF1114-2)*Cadeirante/30*GI$4)))+(EC1111+EC1112+EC1113+EE1111+EE1112+EE1113)*Percapita/30*GI$4+(EC1114+EE1114)*Crechee/30*GI$4,IF(C1111=1,IF(EC1111+EC1112+EC1113+ED1111+ED1112+ED1113+EE1111+EE1112+EE1113+EF1111+EF1112+EF1113&lt;=15,(EC1111+EC1112+EC1113+EE1111+EE1112+EE1113)*Percapita/30*GI$4,IF(EC1111+EC1112+EC1113+ED1111+ED1112+ED1113+EE1111+EE1112+EE1113+EF1111+EF1112+EF1113&gt;=16,Fixo/30*GI$4+(EC1111+EC1112+EC1113+ED1111+ED1112+ED1113+EE1111+EE1112+EE1113+EF1111+EF1112-16)*Percapita/30*GI$4))))))</f>
        <v>0</v>
      </c>
      <c r="GJ1111" s="177">
        <f>IF(C1111=4,SUM(EG1111+EG1112+EG1113+EI1111+EI1112+EI1113)*Percapita/30*GJ$4+(EH1111+EH1112+EH1113+EJ1111+EJ1112+EJ1113)*Cadeirante/30*GJ$4,IF(C1111=3,IF(EG1114+EI1114=10,Fixo/30*GJ$4+(EG1111+EG1112+EG1113+EI1111+EI1112+EI1113)*Percapita/30*GJ$4+(EH1114+EJ1114)*Cadeirante/30*GJ$4,IF(EG1114+EI1114&lt;=9,(EG1114+EI1114)*Crechee/30*GJ$4)+(EH1114+EJ1114)*Cadeirante/30*GJ$4+(EG1111+EG1112+EG1113+EI1111+EI1112+EI1113)*Percapita/30*GJ$4)+IF(EG1114+EI1114&gt;=11,Fixo/30*GJ$4+(EG1114+EI1114-10)*Crechee/30*GJ$4,0),IF(C1111=2,IF(EH1111+EH1112+EH1113+EH1114+EJ1111+EJ1112+EJ1113+EJ1114=1,Cadeirante/30*GJ$4,IF(EH1111+EH1112+EH1113+EH1114+EJ1111+EJ1112+EJ1113+EJ1114=2,Fixo/30*GJ$4,IF(EH1111+EH1112+EH1113+EH1114+EJ1111+EJ1112+EJ1113+EJ1114&gt;2,Fixo/30*GJ$4+(EH1111+EH1112+EH1113+EH1114+EJ1111+EJ1112+EJ1113+EJ1114-2)*Cadeirante/30*GJ$4)))+(EG1111+EG1112+EG1113+EI1111+EI1112+EI1113)*Percapita/30*GJ$4+(EG1114+EI1114)*Crechee/30*GJ$4,IF(C1111=1,IF(EG1111+EG1112+EG1113+EH1111+EH1112+EH1113+EI1111+EI1112+EI1113+EJ1111+EJ1112+EJ1113&lt;=15,(EG1111+EG1112+EG1113+EI1111+EI1112+EI1113)*Percapita/30*GJ$4,IF(EG1111+EG1112+EG1113+EH1111+EH1112+EH1113+EI1111+EI1112+EI1113+EJ1111+EJ1112+EJ1113&gt;=16,Fixo/30*GJ$4+(EG1111+EG1112+EG1113+EH1111+EH1112+EH1113+EI1111+EI1112+EI1113+EJ1111+EJ1112-16)*Percapita/30*GJ$4))))))</f>
        <v>0</v>
      </c>
      <c r="GK1111" s="178"/>
      <c r="GL1111" s="103">
        <f t="shared" si="1255"/>
        <v>0</v>
      </c>
      <c r="GM1111" s="124"/>
      <c r="GN1111" s="104">
        <f>SUMIF(V1111:V1114,"&lt;0")*Cadeirante/30*GN$4+SUMIF(X1111:X1114,"&lt;0")*Cadeirante/30*GN$4</f>
        <v>0</v>
      </c>
      <c r="GO1111" s="104">
        <f>SUMIF(Z1111:Z1114,"&lt;0")*Cadeirante/30*GO$4+SUMIF(AB1111:AB1114,"&lt;0")*Cadeirante/30*GO$4</f>
        <v>0</v>
      </c>
      <c r="GP1111" s="104">
        <f>SUMIF(AD1111:AD1114,"&lt;0")*Cadeirante/30*GP$4+SUMIF(AF1111:AF1114,"&lt;0")*Cadeirante/30*GP$4</f>
        <v>0</v>
      </c>
      <c r="GQ1111" s="104">
        <f>SUMIF(AH1111:AH1114,"&lt;0")*Cadeirante/30*GQ$4+SUMIF(AJ1111:AJ1114,"&lt;0")*Cadeirante/30*GQ$4</f>
        <v>0</v>
      </c>
      <c r="GR1111" s="104">
        <f>SUMIF(AL1111:AL1114,"&lt;0")*Cadeirante/30*GR$4+SUMIF(AN1111:AN1114,"&lt;0")*Cadeirante/30*GR$4</f>
        <v>0</v>
      </c>
      <c r="GS1111" s="104">
        <f>SUMIF(AP1111:AP1114,"&lt;0")*Cadeirante/30*GS$4+SUMIF(AR1111:AR1114,"&lt;0")*Cadeirante/30*GS$4</f>
        <v>0</v>
      </c>
      <c r="GT1111" s="104">
        <f>SUMIF(AT1111:AT1114,"&lt;0")*Cadeirante/30*GT$4+SUMIF(AV1111:AV1114,"&lt;0")*Cadeirante/30*GT$4</f>
        <v>0</v>
      </c>
      <c r="GU1111" s="104">
        <f>SUMIF(AX1111:AX1114,"&lt;0")*Cadeirante/30*GU$4+SUMIF(AZ1111:AZ1114,"&lt;0")*Cadeirante/30*GU$4</f>
        <v>0</v>
      </c>
      <c r="GV1111" s="104">
        <f>SUMIF(BB1111:BB1114,"&lt;0")*Cadeirante/30*GV$4+SUMIF(BD1111:BD1114,"&lt;0")*Cadeirante/30*GV$4</f>
        <v>0</v>
      </c>
      <c r="GW1111" s="104">
        <f>SUMIF(BF1111:BF1114,"&lt;0")*Cadeirante/30*GW$4+SUMIF(BH1111:BH1114,"&lt;0")*Cadeirante/30*GW$4</f>
        <v>0</v>
      </c>
      <c r="GX1111" s="104">
        <f>SUMIF(BJ1111:BJ1114,"&lt;0")*Cadeirante/30*GX$4+SUMIF(BL1111:BL1114,"&lt;0")*Cadeirante/30*GX$4</f>
        <v>0</v>
      </c>
      <c r="GY1111" s="104">
        <f>SUMIF(BN1111:BN1114,"&lt;0")*Cadeirante/30*GY$4+SUMIF(BP1111:BP1114,"&lt;0")*Cadeirante/30*GY$4</f>
        <v>0</v>
      </c>
      <c r="GZ1111" s="104">
        <f>SUMIF(BR1111:BR1114,"&lt;0")*Cadeirante/30*GZ$4+SUMIF(BT1111:BT1114,"&lt;0")*Cadeirante/30*GZ$4</f>
        <v>0</v>
      </c>
      <c r="HA1111" s="104">
        <f>SUMIF(BV1111:BV1114,"&lt;0")*Cadeirante/30*HA$4+SUMIF(BX1111:BX1114,"&lt;0")*Cadeirante/30*HA$4</f>
        <v>0</v>
      </c>
      <c r="HB1111" s="104">
        <f>SUMIF(BZ1111:BZ1114,"&lt;0")*Cadeirante/30*HB$4+SUMIF(CB1111:CB1114,"&lt;0")*Cadeirante/30*HB$4</f>
        <v>0</v>
      </c>
      <c r="HC1111" s="104">
        <f>SUMIF(CD1111:CD1114,"&lt;0")*Cadeirante/30*HC$4+SUMIF(CF1111:CF1114,"&lt;0")*Cadeirante/30*HC$4</f>
        <v>0</v>
      </c>
      <c r="HD1111" s="104">
        <f>SUMIF(CH1111:CH1114,"&lt;0")*Cadeirante/30*HD$4+SUMIF(CJ1111:CJ1114,"&lt;0")*Cadeirante/30*HD$4</f>
        <v>0</v>
      </c>
      <c r="HE1111" s="104">
        <f>SUMIF(CL1111:CL1114,"&lt;0")*Cadeirante/30*HE$4+SUMIF(CN1111:CN1114,"&lt;0")*Cadeirante/30*HE$4</f>
        <v>0</v>
      </c>
      <c r="HF1111" s="104">
        <f>SUMIF(CP1111:CP1114,"&lt;0")*Cadeirante/30*HF$4+SUMIF(CR1111:CR1114,"&lt;0")*Cadeirante/30*HF$4</f>
        <v>0</v>
      </c>
      <c r="HG1111" s="104">
        <f>SUMIF(CT1111:CT1114,"&lt;0")*Cadeirante/30*HG$4+SUMIF(CV1111:CV1114,"&lt;0")*Cadeirante/30*HG$4</f>
        <v>0</v>
      </c>
      <c r="HH1111" s="104">
        <f>SUMIF(CX1111:CX1114,"&lt;0")*Cadeirante/30*HH$4+SUMIF(CZ1111:CZ1114,"&lt;0")*Cadeirante/30*HH$4</f>
        <v>0</v>
      </c>
      <c r="HI1111" s="104">
        <f>SUMIF(DB1111:DB1114,"&lt;0")*Cadeirante/30*HI$4+SUMIF(DD1111:DD1114,"&lt;0")*Cadeirante/30*HI$4</f>
        <v>0</v>
      </c>
      <c r="HJ1111" s="104">
        <f>SUMIF(DF1111:DF1114,"&lt;0")*Cadeirante/30*HJ$4+SUMIF(DH1111:DH1114,"&lt;0")*Cadeirante/30*HJ$4</f>
        <v>0</v>
      </c>
      <c r="HK1111" s="104">
        <f>SUMIF(DJ1111:DJ1114,"&lt;0")*Cadeirante/30*HK$4+SUMIF(DL1111:DL1114,"&lt;0")*Cadeirante/30*HK$4</f>
        <v>0</v>
      </c>
      <c r="HL1111" s="104">
        <f>SUMIF(DN1111:DN1114,"&lt;0")*Cadeirante/30*HL$4+SUMIF(DP1111:DP1114,"&lt;0")*Cadeirante/30*HL$4</f>
        <v>0</v>
      </c>
      <c r="HM1111" s="104">
        <f>SUMIF(DR1111:DR1114,"&lt;0")*Cadeirante/30*HM$4+SUMIF(DT1111:DT1114,"&lt;0")*Cadeirante/30*HM$4</f>
        <v>0</v>
      </c>
      <c r="HN1111" s="104">
        <f>SUMIF(DV1111:DV1114,"&lt;0")*Cadeirante/30*HN$4+SUMIF(DX1111:DX1114,"&lt;0")*Cadeirante/30*HN$4</f>
        <v>0</v>
      </c>
      <c r="HO1111" s="104">
        <f>SUMIF(DZ1111:DZ1114,"&lt;0")*Cadeirante/30*HO$4+SUMIF(EB1111:EB1114,"&lt;0")*Cadeirante/30*HO$4</f>
        <v>0</v>
      </c>
      <c r="HP1111" s="104">
        <f>SUMIF(ED1111:ED1114,"&lt;0")*Cadeirante/30*HP$4+SUMIF(EF1111:EF1114,"&lt;0")*Cadeirante/30*HP$4</f>
        <v>0</v>
      </c>
      <c r="HQ1111" s="64"/>
      <c r="HR1111" s="64"/>
      <c r="HS1111" s="64"/>
      <c r="HT1111" s="64"/>
      <c r="HU1111" s="64"/>
      <c r="HV1111" s="64"/>
      <c r="HW1111" s="176">
        <v>17629.309999999998</v>
      </c>
      <c r="HX1111" s="64"/>
      <c r="HY1111" s="280">
        <f>IF(ISTEXT(EM1111), VALUE(EM1111), EM1111)</f>
        <v>0</v>
      </c>
      <c r="HZ1111" s="280">
        <f>IF(ISTEXT(EN1111), VALUE(EN1111), EN1111)</f>
        <v>0</v>
      </c>
      <c r="IA1111" s="280">
        <f>IF(ISTEXT(EO1111), VALUE(EO1111), EO1111)</f>
        <v>0</v>
      </c>
      <c r="IB1111" s="64" t="b">
        <f>HW1111=FE1111</f>
        <v>0</v>
      </c>
      <c r="IC1111" s="64"/>
    </row>
    <row r="1112" spans="1:237" s="106" customFormat="1" ht="22.5" customHeight="1" x14ac:dyDescent="0.25">
      <c r="A1112" s="368" t="s">
        <v>4171</v>
      </c>
      <c r="B1112" s="369" t="s">
        <v>4172</v>
      </c>
      <c r="C1112" s="370" t="s">
        <v>3229</v>
      </c>
      <c r="D1112" s="371" t="s">
        <v>4173</v>
      </c>
      <c r="E1112" s="371" t="s">
        <v>4174</v>
      </c>
      <c r="F1112" s="372" t="s">
        <v>3222</v>
      </c>
      <c r="G1112" s="372" t="s">
        <v>3223</v>
      </c>
      <c r="H1112" s="373" t="s">
        <v>265</v>
      </c>
      <c r="I1112" s="374" t="s">
        <v>4175</v>
      </c>
      <c r="J1112" s="421" t="s">
        <v>3227</v>
      </c>
      <c r="K1112" s="421" t="s">
        <v>3230</v>
      </c>
      <c r="L1112" s="329">
        <f>CONTINUA!BV1112</f>
        <v>0</v>
      </c>
      <c r="M1112" s="329">
        <f>CONTINUA!BW1112</f>
        <v>0</v>
      </c>
      <c r="N1112" s="657"/>
      <c r="O1112" s="658" t="s">
        <v>4267</v>
      </c>
      <c r="P1112" s="659" t="s">
        <v>4259</v>
      </c>
      <c r="Q1112" s="400">
        <v>71</v>
      </c>
      <c r="R1112" s="401"/>
      <c r="S1112" s="400">
        <v>3</v>
      </c>
      <c r="T1112" s="401"/>
      <c r="U1112" s="400"/>
      <c r="V1112" s="401"/>
      <c r="W1112" s="400"/>
      <c r="X1112" s="401"/>
      <c r="Y1112" s="400"/>
      <c r="Z1112" s="401"/>
      <c r="AA1112" s="400"/>
      <c r="AB1112" s="401"/>
      <c r="AC1112" s="400"/>
      <c r="AD1112" s="401"/>
      <c r="AE1112" s="400"/>
      <c r="AF1112" s="401"/>
      <c r="AG1112" s="400"/>
      <c r="AH1112" s="401"/>
      <c r="AI1112" s="400"/>
      <c r="AJ1112" s="401"/>
      <c r="AK1112" s="400"/>
      <c r="AL1112" s="401"/>
      <c r="AM1112" s="400"/>
      <c r="AN1112" s="401"/>
      <c r="AO1112" s="400">
        <v>-1</v>
      </c>
      <c r="AP1112" s="401"/>
      <c r="AQ1112" s="400"/>
      <c r="AR1112" s="401"/>
      <c r="AS1112" s="400">
        <v>-2</v>
      </c>
      <c r="AT1112" s="401"/>
      <c r="AU1112" s="400"/>
      <c r="AV1112" s="401"/>
      <c r="AW1112" s="400"/>
      <c r="AX1112" s="401"/>
      <c r="AY1112" s="400"/>
      <c r="AZ1112" s="401"/>
      <c r="BA1112" s="400">
        <v>1</v>
      </c>
      <c r="BB1112" s="401"/>
      <c r="BC1112" s="400"/>
      <c r="BD1112" s="401"/>
      <c r="BE1112" s="400"/>
      <c r="BF1112" s="401"/>
      <c r="BG1112" s="400"/>
      <c r="BH1112" s="401"/>
      <c r="BI1112" s="400"/>
      <c r="BJ1112" s="401"/>
      <c r="BK1112" s="400"/>
      <c r="BL1112" s="401"/>
      <c r="BM1112" s="400"/>
      <c r="BN1112" s="401"/>
      <c r="BO1112" s="400"/>
      <c r="BP1112" s="401"/>
      <c r="BQ1112" s="400"/>
      <c r="BR1112" s="401"/>
      <c r="BS1112" s="400"/>
      <c r="BT1112" s="401"/>
      <c r="BU1112" s="400">
        <v>1</v>
      </c>
      <c r="BV1112" s="401"/>
      <c r="BW1112" s="400">
        <v>5</v>
      </c>
      <c r="BX1112" s="401"/>
      <c r="BY1112" s="400"/>
      <c r="BZ1112" s="401"/>
      <c r="CA1112" s="400"/>
      <c r="CB1112" s="401"/>
      <c r="CC1112" s="400"/>
      <c r="CD1112" s="401"/>
      <c r="CE1112" s="400"/>
      <c r="CF1112" s="401"/>
      <c r="CG1112" s="400"/>
      <c r="CH1112" s="401"/>
      <c r="CI1112" s="400"/>
      <c r="CJ1112" s="401"/>
      <c r="CK1112" s="400"/>
      <c r="CL1112" s="401"/>
      <c r="CM1112" s="400"/>
      <c r="CN1112" s="401"/>
      <c r="CO1112" s="400"/>
      <c r="CP1112" s="401"/>
      <c r="CQ1112" s="400"/>
      <c r="CR1112" s="401"/>
      <c r="CS1112" s="400"/>
      <c r="CT1112" s="401"/>
      <c r="CU1112" s="400"/>
      <c r="CV1112" s="401"/>
      <c r="CW1112" s="400"/>
      <c r="CX1112" s="401"/>
      <c r="CY1112" s="400"/>
      <c r="CZ1112" s="401"/>
      <c r="DA1112" s="400"/>
      <c r="DB1112" s="401"/>
      <c r="DC1112" s="400"/>
      <c r="DD1112" s="401"/>
      <c r="DE1112" s="400"/>
      <c r="DF1112" s="401"/>
      <c r="DG1112" s="400"/>
      <c r="DH1112" s="401"/>
      <c r="DI1112" s="400"/>
      <c r="DJ1112" s="401"/>
      <c r="DK1112" s="400"/>
      <c r="DL1112" s="401"/>
      <c r="DM1112" s="400"/>
      <c r="DN1112" s="401"/>
      <c r="DO1112" s="400"/>
      <c r="DP1112" s="401"/>
      <c r="DQ1112" s="400"/>
      <c r="DR1112" s="401"/>
      <c r="DS1112" s="400"/>
      <c r="DT1112" s="401"/>
      <c r="DU1112" s="400"/>
      <c r="DV1112" s="401"/>
      <c r="DW1112" s="400"/>
      <c r="DX1112" s="401"/>
      <c r="DY1112" s="400"/>
      <c r="DZ1112" s="401"/>
      <c r="EA1112" s="400"/>
      <c r="EB1112" s="401"/>
      <c r="EC1112" s="400"/>
      <c r="ED1112" s="401"/>
      <c r="EE1112" s="400"/>
      <c r="EF1112" s="401"/>
      <c r="EG1112" s="400"/>
      <c r="EH1112" s="401"/>
      <c r="EI1112" s="400"/>
      <c r="EJ1112" s="447"/>
      <c r="EK1112" s="511"/>
      <c r="EL1112" s="514"/>
      <c r="EM1112" s="448"/>
      <c r="EN1112" s="344"/>
      <c r="EO1112" s="345"/>
      <c r="EP1112" s="171">
        <f t="shared" si="1248"/>
        <v>71</v>
      </c>
      <c r="EQ1112" s="171">
        <f t="shared" si="1249"/>
        <v>-1</v>
      </c>
      <c r="ER1112" s="171">
        <f t="shared" si="1250"/>
        <v>8</v>
      </c>
      <c r="ES1112" s="171">
        <f t="shared" si="1251"/>
        <v>0</v>
      </c>
      <c r="ET1112" s="171">
        <f t="shared" si="1252"/>
        <v>0</v>
      </c>
      <c r="EU1112" s="171">
        <f t="shared" si="1253"/>
        <v>0</v>
      </c>
      <c r="EV1112" s="172">
        <f t="shared" si="1254"/>
        <v>78</v>
      </c>
      <c r="EW1112" s="173"/>
      <c r="EX1112" s="248">
        <f t="shared" si="1266"/>
        <v>0</v>
      </c>
      <c r="EY1112" s="174">
        <f>(L1112*regular)+(M1112*Cadeirantee)</f>
        <v>0</v>
      </c>
      <c r="EZ1112" s="249">
        <f>SUMIF(FG1112:GJ1112,"&gt;0")</f>
        <v>0</v>
      </c>
      <c r="FA1112" s="249">
        <f>SUMIF(FG1112:GJ1112,"&lt;0")+SUMIF(GN1112:HP1112,"&lt;0")</f>
        <v>0</v>
      </c>
      <c r="FB1112" s="174">
        <v>0</v>
      </c>
      <c r="FC1112" s="126">
        <f>N1112*km*'VALORES TABELA'!$B$13</f>
        <v>0</v>
      </c>
      <c r="FD1112" s="250">
        <f t="shared" ref="FD1112:FD1115" si="1267">GL1112</f>
        <v>0</v>
      </c>
      <c r="FE1112" s="105"/>
      <c r="FF1112" s="119"/>
      <c r="FG1112" s="119"/>
      <c r="FH1112" s="119"/>
      <c r="FI1112" s="119"/>
      <c r="FJ1112" s="119"/>
      <c r="FK1112" s="119"/>
      <c r="FL1112" s="119"/>
      <c r="FM1112" s="119"/>
      <c r="FN1112" s="119"/>
      <c r="FO1112" s="119"/>
      <c r="FP1112" s="119"/>
      <c r="FQ1112" s="119"/>
      <c r="FR1112" s="119"/>
      <c r="FS1112" s="119"/>
      <c r="FT1112" s="119"/>
      <c r="FU1112" s="119"/>
      <c r="FV1112" s="119"/>
      <c r="FW1112" s="119"/>
      <c r="FX1112" s="119"/>
      <c r="FY1112" s="119"/>
      <c r="FZ1112" s="119"/>
      <c r="GA1112" s="119"/>
      <c r="GB1112" s="119"/>
      <c r="GC1112" s="119"/>
      <c r="GD1112" s="119"/>
      <c r="GE1112" s="119"/>
      <c r="GF1112" s="119"/>
      <c r="GG1112" s="119"/>
      <c r="GH1112" s="119"/>
      <c r="GI1112" s="119"/>
      <c r="GJ1112" s="119"/>
      <c r="GK1112" s="251"/>
      <c r="GL1112" s="103">
        <f t="shared" si="1255"/>
        <v>0</v>
      </c>
      <c r="GM1112" s="124"/>
      <c r="GN1112" s="104"/>
      <c r="GO1112" s="104"/>
      <c r="GP1112" s="104"/>
      <c r="GQ1112" s="104"/>
      <c r="GR1112" s="104"/>
      <c r="GS1112" s="104"/>
      <c r="GT1112" s="104"/>
      <c r="GU1112" s="104"/>
      <c r="GV1112" s="104"/>
      <c r="GW1112" s="104"/>
      <c r="GX1112" s="104"/>
      <c r="GY1112" s="104"/>
      <c r="GZ1112" s="104"/>
      <c r="HA1112" s="104"/>
      <c r="HB1112" s="104"/>
      <c r="HC1112" s="104"/>
      <c r="HD1112" s="104"/>
      <c r="HE1112" s="104"/>
      <c r="HF1112" s="104"/>
      <c r="HG1112" s="104"/>
      <c r="HH1112" s="104"/>
      <c r="HI1112" s="104"/>
      <c r="HJ1112" s="104"/>
      <c r="HK1112" s="104"/>
      <c r="HL1112" s="104"/>
      <c r="HM1112" s="104"/>
      <c r="HN1112" s="104"/>
      <c r="HO1112" s="104"/>
      <c r="HP1112" s="104"/>
      <c r="HQ1112" s="64"/>
      <c r="HR1112" s="64"/>
      <c r="HS1112" s="64"/>
      <c r="HT1112" s="64"/>
      <c r="HU1112" s="64"/>
      <c r="HV1112" s="64"/>
      <c r="HW1112" s="105"/>
      <c r="HX1112" s="64"/>
      <c r="HY1112" s="280">
        <f t="shared" ref="HY1112:HY1115" si="1268">IF(ISTEXT(EM1112), VALUE(EM1112), EM1112)</f>
        <v>0</v>
      </c>
      <c r="HZ1112" s="280">
        <f t="shared" ref="HZ1112:HZ1115" si="1269">IF(ISTEXT(EN1112), VALUE(EN1112), EN1112)</f>
        <v>0</v>
      </c>
      <c r="IA1112" s="280">
        <f t="shared" ref="IA1112:IA1115" si="1270">IF(ISTEXT(EO1112), VALUE(EO1112), EO1112)</f>
        <v>0</v>
      </c>
      <c r="IB1112" s="64"/>
      <c r="IC1112" s="64"/>
    </row>
    <row r="1113" spans="1:237" s="106" customFormat="1" ht="22.5" customHeight="1" x14ac:dyDescent="0.25">
      <c r="A1113" s="368" t="s">
        <v>4171</v>
      </c>
      <c r="B1113" s="369" t="s">
        <v>4172</v>
      </c>
      <c r="C1113" s="375" t="s">
        <v>3229</v>
      </c>
      <c r="D1113" s="371" t="s">
        <v>4173</v>
      </c>
      <c r="E1113" s="371" t="s">
        <v>4174</v>
      </c>
      <c r="F1113" s="376" t="s">
        <v>3222</v>
      </c>
      <c r="G1113" s="376" t="s">
        <v>3223</v>
      </c>
      <c r="H1113" s="373" t="s">
        <v>265</v>
      </c>
      <c r="I1113" s="374" t="s">
        <v>4175</v>
      </c>
      <c r="J1113" s="421" t="s">
        <v>3227</v>
      </c>
      <c r="K1113" s="422" t="s">
        <v>3231</v>
      </c>
      <c r="L1113" s="329">
        <f>CONTINUA!BV1113</f>
        <v>0</v>
      </c>
      <c r="M1113" s="329">
        <f>CONTINUA!BW1113</f>
        <v>0</v>
      </c>
      <c r="N1113" s="657"/>
      <c r="O1113" s="658" t="s">
        <v>4267</v>
      </c>
      <c r="P1113" s="659" t="s">
        <v>4259</v>
      </c>
      <c r="Q1113" s="400"/>
      <c r="R1113" s="401"/>
      <c r="S1113" s="400"/>
      <c r="T1113" s="401"/>
      <c r="U1113" s="400"/>
      <c r="V1113" s="401"/>
      <c r="W1113" s="400"/>
      <c r="X1113" s="401"/>
      <c r="Y1113" s="400"/>
      <c r="Z1113" s="401"/>
      <c r="AA1113" s="400"/>
      <c r="AB1113" s="401"/>
      <c r="AC1113" s="400"/>
      <c r="AD1113" s="401"/>
      <c r="AE1113" s="400"/>
      <c r="AF1113" s="401"/>
      <c r="AG1113" s="400"/>
      <c r="AH1113" s="401"/>
      <c r="AI1113" s="400"/>
      <c r="AJ1113" s="401"/>
      <c r="AK1113" s="400"/>
      <c r="AL1113" s="401"/>
      <c r="AM1113" s="400"/>
      <c r="AN1113" s="401"/>
      <c r="AO1113" s="400"/>
      <c r="AP1113" s="401"/>
      <c r="AQ1113" s="400"/>
      <c r="AR1113" s="401"/>
      <c r="AS1113" s="400"/>
      <c r="AT1113" s="401"/>
      <c r="AU1113" s="400"/>
      <c r="AV1113" s="401"/>
      <c r="AW1113" s="400"/>
      <c r="AX1113" s="401"/>
      <c r="AY1113" s="400"/>
      <c r="AZ1113" s="401"/>
      <c r="BA1113" s="400"/>
      <c r="BB1113" s="401"/>
      <c r="BC1113" s="400"/>
      <c r="BD1113" s="401"/>
      <c r="BE1113" s="400"/>
      <c r="BF1113" s="401"/>
      <c r="BG1113" s="400"/>
      <c r="BH1113" s="401"/>
      <c r="BI1113" s="400"/>
      <c r="BJ1113" s="401"/>
      <c r="BK1113" s="400"/>
      <c r="BL1113" s="401"/>
      <c r="BM1113" s="400"/>
      <c r="BN1113" s="401"/>
      <c r="BO1113" s="400"/>
      <c r="BP1113" s="401"/>
      <c r="BQ1113" s="400"/>
      <c r="BR1113" s="401"/>
      <c r="BS1113" s="400"/>
      <c r="BT1113" s="401"/>
      <c r="BU1113" s="400"/>
      <c r="BV1113" s="401"/>
      <c r="BW1113" s="400"/>
      <c r="BX1113" s="401"/>
      <c r="BY1113" s="400"/>
      <c r="BZ1113" s="401"/>
      <c r="CA1113" s="400"/>
      <c r="CB1113" s="401"/>
      <c r="CC1113" s="400"/>
      <c r="CD1113" s="401"/>
      <c r="CE1113" s="400"/>
      <c r="CF1113" s="401"/>
      <c r="CG1113" s="400"/>
      <c r="CH1113" s="401"/>
      <c r="CI1113" s="400"/>
      <c r="CJ1113" s="401"/>
      <c r="CK1113" s="400"/>
      <c r="CL1113" s="401"/>
      <c r="CM1113" s="400"/>
      <c r="CN1113" s="401"/>
      <c r="CO1113" s="400"/>
      <c r="CP1113" s="401"/>
      <c r="CQ1113" s="400"/>
      <c r="CR1113" s="401"/>
      <c r="CS1113" s="400"/>
      <c r="CT1113" s="401"/>
      <c r="CU1113" s="400"/>
      <c r="CV1113" s="401"/>
      <c r="CW1113" s="400"/>
      <c r="CX1113" s="401"/>
      <c r="CY1113" s="400"/>
      <c r="CZ1113" s="401"/>
      <c r="DA1113" s="400"/>
      <c r="DB1113" s="401"/>
      <c r="DC1113" s="400"/>
      <c r="DD1113" s="401"/>
      <c r="DE1113" s="400"/>
      <c r="DF1113" s="401"/>
      <c r="DG1113" s="400"/>
      <c r="DH1113" s="401"/>
      <c r="DI1113" s="400"/>
      <c r="DJ1113" s="401"/>
      <c r="DK1113" s="400"/>
      <c r="DL1113" s="401"/>
      <c r="DM1113" s="400"/>
      <c r="DN1113" s="401"/>
      <c r="DO1113" s="400"/>
      <c r="DP1113" s="401"/>
      <c r="DQ1113" s="400"/>
      <c r="DR1113" s="401"/>
      <c r="DS1113" s="400"/>
      <c r="DT1113" s="401"/>
      <c r="DU1113" s="400"/>
      <c r="DV1113" s="401"/>
      <c r="DW1113" s="400"/>
      <c r="DX1113" s="401"/>
      <c r="DY1113" s="400"/>
      <c r="DZ1113" s="401"/>
      <c r="EA1113" s="400"/>
      <c r="EB1113" s="401"/>
      <c r="EC1113" s="400"/>
      <c r="ED1113" s="401"/>
      <c r="EE1113" s="400"/>
      <c r="EF1113" s="401"/>
      <c r="EG1113" s="400"/>
      <c r="EH1113" s="401"/>
      <c r="EI1113" s="400"/>
      <c r="EJ1113" s="447"/>
      <c r="EK1113" s="511"/>
      <c r="EL1113" s="514"/>
      <c r="EM1113" s="448"/>
      <c r="EN1113" s="344"/>
      <c r="EO1113" s="345"/>
      <c r="EP1113" s="171">
        <f t="shared" si="1248"/>
        <v>0</v>
      </c>
      <c r="EQ1113" s="171">
        <f t="shared" si="1249"/>
        <v>0</v>
      </c>
      <c r="ER1113" s="171">
        <f t="shared" si="1250"/>
        <v>0</v>
      </c>
      <c r="ES1113" s="171">
        <f t="shared" si="1251"/>
        <v>0</v>
      </c>
      <c r="ET1113" s="171">
        <f t="shared" si="1252"/>
        <v>0</v>
      </c>
      <c r="EU1113" s="171">
        <f t="shared" si="1253"/>
        <v>0</v>
      </c>
      <c r="EV1113" s="172">
        <f t="shared" si="1254"/>
        <v>0</v>
      </c>
      <c r="EW1113" s="125"/>
      <c r="EX1113" s="248">
        <f t="shared" si="1266"/>
        <v>0</v>
      </c>
      <c r="EY1113" s="174">
        <f>(L1113*regular)+(M1113*Cadeirantee)</f>
        <v>0</v>
      </c>
      <c r="EZ1113" s="249">
        <f>SUMIF(FG1113:GJ1113,"&gt;0")</f>
        <v>0</v>
      </c>
      <c r="FA1113" s="249">
        <f>SUMIF(FG1113:GJ1113,"&lt;0")+SUMIF(GN1113:HP1113,"&lt;0")</f>
        <v>0</v>
      </c>
      <c r="FB1113" s="174">
        <v>0</v>
      </c>
      <c r="FC1113" s="126">
        <f>N1113*km*'VALORES TABELA'!$B$13</f>
        <v>0</v>
      </c>
      <c r="FD1113" s="250">
        <f t="shared" si="1267"/>
        <v>0</v>
      </c>
      <c r="FE1113" s="105"/>
      <c r="FF1113" s="108"/>
      <c r="FG1113" s="108"/>
      <c r="FH1113" s="108"/>
      <c r="FI1113" s="108"/>
      <c r="FJ1113" s="108"/>
      <c r="FK1113" s="108"/>
      <c r="FL1113" s="108"/>
      <c r="FM1113" s="108"/>
      <c r="FN1113" s="108"/>
      <c r="FO1113" s="108"/>
      <c r="FP1113" s="108"/>
      <c r="FQ1113" s="108"/>
      <c r="FR1113" s="108"/>
      <c r="FS1113" s="108"/>
      <c r="FT1113" s="108"/>
      <c r="FU1113" s="108"/>
      <c r="FV1113" s="108"/>
      <c r="FW1113" s="108"/>
      <c r="FX1113" s="108"/>
      <c r="FY1113" s="108"/>
      <c r="FZ1113" s="108"/>
      <c r="GA1113" s="108"/>
      <c r="GB1113" s="108"/>
      <c r="GC1113" s="108"/>
      <c r="GD1113" s="108"/>
      <c r="GE1113" s="108"/>
      <c r="GF1113" s="108"/>
      <c r="GG1113" s="108"/>
      <c r="GH1113" s="108"/>
      <c r="GI1113" s="108"/>
      <c r="GJ1113" s="108"/>
      <c r="GK1113" s="251"/>
      <c r="GL1113" s="103">
        <f t="shared" si="1255"/>
        <v>0</v>
      </c>
      <c r="GM1113" s="124"/>
      <c r="GN1113" s="104"/>
      <c r="GO1113" s="104"/>
      <c r="GP1113" s="104"/>
      <c r="GQ1113" s="104"/>
      <c r="GR1113" s="104"/>
      <c r="GS1113" s="104"/>
      <c r="GT1113" s="104"/>
      <c r="GU1113" s="104"/>
      <c r="GV1113" s="104"/>
      <c r="GW1113" s="104"/>
      <c r="GX1113" s="104"/>
      <c r="GY1113" s="104"/>
      <c r="GZ1113" s="104"/>
      <c r="HA1113" s="104"/>
      <c r="HB1113" s="104"/>
      <c r="HC1113" s="104"/>
      <c r="HD1113" s="104"/>
      <c r="HE1113" s="104"/>
      <c r="HF1113" s="104"/>
      <c r="HG1113" s="104"/>
      <c r="HH1113" s="104"/>
      <c r="HI1113" s="104"/>
      <c r="HJ1113" s="104"/>
      <c r="HK1113" s="104"/>
      <c r="HL1113" s="104"/>
      <c r="HM1113" s="104"/>
      <c r="HN1113" s="104"/>
      <c r="HO1113" s="104"/>
      <c r="HP1113" s="104"/>
      <c r="HQ1113" s="64"/>
      <c r="HR1113" s="64"/>
      <c r="HS1113" s="64"/>
      <c r="HT1113" s="64"/>
      <c r="HU1113" s="64"/>
      <c r="HV1113" s="64"/>
      <c r="HW1113" s="105"/>
      <c r="HX1113" s="64"/>
      <c r="HY1113" s="280">
        <f t="shared" si="1268"/>
        <v>0</v>
      </c>
      <c r="HZ1113" s="280">
        <f t="shared" si="1269"/>
        <v>0</v>
      </c>
      <c r="IA1113" s="280">
        <f t="shared" si="1270"/>
        <v>0</v>
      </c>
      <c r="IB1113" s="64"/>
      <c r="IC1113" s="64"/>
    </row>
    <row r="1114" spans="1:237" s="106" customFormat="1" ht="22.5" customHeight="1" x14ac:dyDescent="0.25">
      <c r="A1114" s="368" t="s">
        <v>4171</v>
      </c>
      <c r="B1114" s="369" t="s">
        <v>4172</v>
      </c>
      <c r="C1114" s="375" t="s">
        <v>3229</v>
      </c>
      <c r="D1114" s="371" t="s">
        <v>4173</v>
      </c>
      <c r="E1114" s="371" t="s">
        <v>4174</v>
      </c>
      <c r="F1114" s="376" t="s">
        <v>3222</v>
      </c>
      <c r="G1114" s="376" t="s">
        <v>3223</v>
      </c>
      <c r="H1114" s="373" t="s">
        <v>265</v>
      </c>
      <c r="I1114" s="374" t="s">
        <v>4175</v>
      </c>
      <c r="J1114" s="421" t="s">
        <v>3227</v>
      </c>
      <c r="K1114" s="423" t="s">
        <v>3232</v>
      </c>
      <c r="L1114" s="329">
        <f>CONTINUA!BV1114</f>
        <v>0</v>
      </c>
      <c r="M1114" s="329">
        <f>CONTINUA!BW1114</f>
        <v>0</v>
      </c>
      <c r="N1114" s="657"/>
      <c r="O1114" s="658" t="s">
        <v>4267</v>
      </c>
      <c r="P1114" s="659" t="s">
        <v>4259</v>
      </c>
      <c r="Q1114" s="400"/>
      <c r="R1114" s="401"/>
      <c r="S1114" s="400"/>
      <c r="T1114" s="401"/>
      <c r="U1114" s="400"/>
      <c r="V1114" s="401"/>
      <c r="W1114" s="400"/>
      <c r="X1114" s="401"/>
      <c r="Y1114" s="400"/>
      <c r="Z1114" s="401"/>
      <c r="AA1114" s="400"/>
      <c r="AB1114" s="401"/>
      <c r="AC1114" s="400"/>
      <c r="AD1114" s="401"/>
      <c r="AE1114" s="400"/>
      <c r="AF1114" s="401"/>
      <c r="AG1114" s="400"/>
      <c r="AH1114" s="401"/>
      <c r="AI1114" s="400"/>
      <c r="AJ1114" s="401"/>
      <c r="AK1114" s="400"/>
      <c r="AL1114" s="401"/>
      <c r="AM1114" s="400"/>
      <c r="AN1114" s="401"/>
      <c r="AO1114" s="400"/>
      <c r="AP1114" s="401"/>
      <c r="AQ1114" s="400"/>
      <c r="AR1114" s="401"/>
      <c r="AS1114" s="400"/>
      <c r="AT1114" s="401"/>
      <c r="AU1114" s="400"/>
      <c r="AV1114" s="401"/>
      <c r="AW1114" s="400"/>
      <c r="AX1114" s="401"/>
      <c r="AY1114" s="400"/>
      <c r="AZ1114" s="401"/>
      <c r="BA1114" s="400"/>
      <c r="BB1114" s="401"/>
      <c r="BC1114" s="400"/>
      <c r="BD1114" s="401"/>
      <c r="BE1114" s="400"/>
      <c r="BF1114" s="401"/>
      <c r="BG1114" s="400"/>
      <c r="BH1114" s="401"/>
      <c r="BI1114" s="400"/>
      <c r="BJ1114" s="401"/>
      <c r="BK1114" s="400"/>
      <c r="BL1114" s="401"/>
      <c r="BM1114" s="400"/>
      <c r="BN1114" s="401"/>
      <c r="BO1114" s="400"/>
      <c r="BP1114" s="401"/>
      <c r="BQ1114" s="400"/>
      <c r="BR1114" s="401"/>
      <c r="BS1114" s="400"/>
      <c r="BT1114" s="401"/>
      <c r="BU1114" s="400"/>
      <c r="BV1114" s="401"/>
      <c r="BW1114" s="400"/>
      <c r="BX1114" s="401"/>
      <c r="BY1114" s="400"/>
      <c r="BZ1114" s="401"/>
      <c r="CA1114" s="400"/>
      <c r="CB1114" s="401"/>
      <c r="CC1114" s="400"/>
      <c r="CD1114" s="401"/>
      <c r="CE1114" s="400"/>
      <c r="CF1114" s="401"/>
      <c r="CG1114" s="400"/>
      <c r="CH1114" s="401"/>
      <c r="CI1114" s="400"/>
      <c r="CJ1114" s="401"/>
      <c r="CK1114" s="400"/>
      <c r="CL1114" s="401"/>
      <c r="CM1114" s="400"/>
      <c r="CN1114" s="401"/>
      <c r="CO1114" s="400"/>
      <c r="CP1114" s="401"/>
      <c r="CQ1114" s="400"/>
      <c r="CR1114" s="401"/>
      <c r="CS1114" s="400"/>
      <c r="CT1114" s="401"/>
      <c r="CU1114" s="400"/>
      <c r="CV1114" s="401"/>
      <c r="CW1114" s="400"/>
      <c r="CX1114" s="401"/>
      <c r="CY1114" s="400"/>
      <c r="CZ1114" s="401"/>
      <c r="DA1114" s="400"/>
      <c r="DB1114" s="401"/>
      <c r="DC1114" s="400"/>
      <c r="DD1114" s="401"/>
      <c r="DE1114" s="400"/>
      <c r="DF1114" s="401"/>
      <c r="DG1114" s="400"/>
      <c r="DH1114" s="401"/>
      <c r="DI1114" s="400"/>
      <c r="DJ1114" s="401"/>
      <c r="DK1114" s="400"/>
      <c r="DL1114" s="401"/>
      <c r="DM1114" s="400"/>
      <c r="DN1114" s="401"/>
      <c r="DO1114" s="400"/>
      <c r="DP1114" s="401"/>
      <c r="DQ1114" s="400"/>
      <c r="DR1114" s="401"/>
      <c r="DS1114" s="400"/>
      <c r="DT1114" s="401"/>
      <c r="DU1114" s="400"/>
      <c r="DV1114" s="401"/>
      <c r="DW1114" s="400"/>
      <c r="DX1114" s="401"/>
      <c r="DY1114" s="400"/>
      <c r="DZ1114" s="401"/>
      <c r="EA1114" s="400"/>
      <c r="EB1114" s="401"/>
      <c r="EC1114" s="400"/>
      <c r="ED1114" s="401"/>
      <c r="EE1114" s="400"/>
      <c r="EF1114" s="401"/>
      <c r="EG1114" s="400"/>
      <c r="EH1114" s="401"/>
      <c r="EI1114" s="400"/>
      <c r="EJ1114" s="447"/>
      <c r="EK1114" s="511"/>
      <c r="EL1114" s="514"/>
      <c r="EM1114" s="448"/>
      <c r="EN1114" s="344"/>
      <c r="EO1114" s="345"/>
      <c r="EP1114" s="171">
        <f t="shared" si="1248"/>
        <v>0</v>
      </c>
      <c r="EQ1114" s="171">
        <f t="shared" si="1249"/>
        <v>0</v>
      </c>
      <c r="ER1114" s="171">
        <f t="shared" si="1250"/>
        <v>0</v>
      </c>
      <c r="ES1114" s="171">
        <f t="shared" si="1251"/>
        <v>0</v>
      </c>
      <c r="ET1114" s="171">
        <f t="shared" si="1252"/>
        <v>0</v>
      </c>
      <c r="EU1114" s="171">
        <f t="shared" si="1253"/>
        <v>0</v>
      </c>
      <c r="EV1114" s="172">
        <f t="shared" si="1254"/>
        <v>0</v>
      </c>
      <c r="EW1114" s="127"/>
      <c r="EX1114" s="248">
        <f t="shared" si="1266"/>
        <v>0</v>
      </c>
      <c r="EY1114" s="174">
        <f>(L1114*regular)+(M1114*Cadeirantee)</f>
        <v>0</v>
      </c>
      <c r="EZ1114" s="249">
        <f>SUMIF(FG1114:GJ1114,"&gt;0")</f>
        <v>0</v>
      </c>
      <c r="FA1114" s="249">
        <f>SUMIF(FG1114:GJ1114,"&lt;0")+SUMIF(GN1114:HP1114,"&lt;0")</f>
        <v>0</v>
      </c>
      <c r="FB1114" s="174">
        <v>0</v>
      </c>
      <c r="FC1114" s="126">
        <f>N1114*km*'VALORES TABELA'!$B$13</f>
        <v>0</v>
      </c>
      <c r="FD1114" s="250">
        <f t="shared" si="1267"/>
        <v>0</v>
      </c>
      <c r="FE1114" s="105"/>
      <c r="FF1114" s="118"/>
      <c r="FG1114" s="118"/>
      <c r="FH1114" s="118"/>
      <c r="FI1114" s="118"/>
      <c r="FJ1114" s="118"/>
      <c r="FK1114" s="118"/>
      <c r="FL1114" s="118"/>
      <c r="FM1114" s="118"/>
      <c r="FN1114" s="118"/>
      <c r="FO1114" s="118"/>
      <c r="FP1114" s="118"/>
      <c r="FQ1114" s="118"/>
      <c r="FR1114" s="118"/>
      <c r="FS1114" s="118"/>
      <c r="FT1114" s="118"/>
      <c r="FU1114" s="118"/>
      <c r="FV1114" s="118"/>
      <c r="FW1114" s="118"/>
      <c r="FX1114" s="118"/>
      <c r="FY1114" s="118"/>
      <c r="FZ1114" s="118"/>
      <c r="GA1114" s="118"/>
      <c r="GB1114" s="118"/>
      <c r="GC1114" s="118"/>
      <c r="GD1114" s="118"/>
      <c r="GE1114" s="118"/>
      <c r="GF1114" s="118"/>
      <c r="GG1114" s="118"/>
      <c r="GH1114" s="118"/>
      <c r="GI1114" s="118"/>
      <c r="GJ1114" s="118"/>
      <c r="GK1114" s="252"/>
      <c r="GL1114" s="103">
        <f t="shared" si="1255"/>
        <v>0</v>
      </c>
      <c r="GM1114" s="124"/>
      <c r="GN1114" s="104"/>
      <c r="GO1114" s="104"/>
      <c r="GP1114" s="104"/>
      <c r="GQ1114" s="104"/>
      <c r="GR1114" s="104"/>
      <c r="GS1114" s="104"/>
      <c r="GT1114" s="104"/>
      <c r="GU1114" s="104"/>
      <c r="GV1114" s="104"/>
      <c r="GW1114" s="104"/>
      <c r="GX1114" s="104"/>
      <c r="GY1114" s="104"/>
      <c r="GZ1114" s="104"/>
      <c r="HA1114" s="104"/>
      <c r="HB1114" s="104"/>
      <c r="HC1114" s="104"/>
      <c r="HD1114" s="104"/>
      <c r="HE1114" s="104"/>
      <c r="HF1114" s="104"/>
      <c r="HG1114" s="104"/>
      <c r="HH1114" s="104"/>
      <c r="HI1114" s="104"/>
      <c r="HJ1114" s="104"/>
      <c r="HK1114" s="104"/>
      <c r="HL1114" s="104"/>
      <c r="HM1114" s="104"/>
      <c r="HN1114" s="104"/>
      <c r="HO1114" s="104"/>
      <c r="HP1114" s="104"/>
      <c r="HQ1114" s="64"/>
      <c r="HR1114" s="65"/>
      <c r="HS1114" s="65"/>
      <c r="HT1114" s="65"/>
      <c r="HU1114" s="65"/>
      <c r="HV1114" s="65"/>
      <c r="HW1114" s="105"/>
      <c r="HX1114" s="65"/>
      <c r="HY1114" s="280">
        <f t="shared" si="1268"/>
        <v>0</v>
      </c>
      <c r="HZ1114" s="280">
        <f t="shared" si="1269"/>
        <v>0</v>
      </c>
      <c r="IA1114" s="280">
        <f t="shared" si="1270"/>
        <v>0</v>
      </c>
      <c r="IB1114" s="65"/>
      <c r="IC1114" s="65"/>
    </row>
    <row r="1115" spans="1:237" s="106" customFormat="1" ht="22.5" customHeight="1" thickBot="1" x14ac:dyDescent="0.3">
      <c r="A1115" s="377" t="s">
        <v>4171</v>
      </c>
      <c r="B1115" s="378" t="s">
        <v>4172</v>
      </c>
      <c r="C1115" s="379" t="s">
        <v>3229</v>
      </c>
      <c r="D1115" s="380" t="s">
        <v>4173</v>
      </c>
      <c r="E1115" s="380" t="s">
        <v>4174</v>
      </c>
      <c r="F1115" s="381" t="s">
        <v>3222</v>
      </c>
      <c r="G1115" s="381" t="s">
        <v>3223</v>
      </c>
      <c r="H1115" s="382" t="s">
        <v>265</v>
      </c>
      <c r="I1115" s="383" t="s">
        <v>4175</v>
      </c>
      <c r="J1115" s="421" t="s">
        <v>3227</v>
      </c>
      <c r="K1115" s="424" t="s">
        <v>60</v>
      </c>
      <c r="L1115" s="329">
        <f>CONTINUA!BV1115</f>
        <v>0</v>
      </c>
      <c r="M1115" s="329">
        <f>CONTINUA!BW1115</f>
        <v>0</v>
      </c>
      <c r="N1115" s="657"/>
      <c r="O1115" s="658" t="s">
        <v>4267</v>
      </c>
      <c r="P1115" s="659" t="s">
        <v>4259</v>
      </c>
      <c r="Q1115" s="400">
        <v>13</v>
      </c>
      <c r="R1115" s="401"/>
      <c r="S1115" s="400"/>
      <c r="T1115" s="401"/>
      <c r="U1115" s="400"/>
      <c r="V1115" s="401"/>
      <c r="W1115" s="400"/>
      <c r="X1115" s="401"/>
      <c r="Y1115" s="400"/>
      <c r="Z1115" s="401"/>
      <c r="AA1115" s="400"/>
      <c r="AB1115" s="401"/>
      <c r="AC1115" s="400"/>
      <c r="AD1115" s="401"/>
      <c r="AE1115" s="400"/>
      <c r="AF1115" s="401"/>
      <c r="AG1115" s="400"/>
      <c r="AH1115" s="401"/>
      <c r="AI1115" s="400"/>
      <c r="AJ1115" s="401"/>
      <c r="AK1115" s="400"/>
      <c r="AL1115" s="401"/>
      <c r="AM1115" s="400"/>
      <c r="AN1115" s="401"/>
      <c r="AO1115" s="400"/>
      <c r="AP1115" s="401"/>
      <c r="AQ1115" s="400"/>
      <c r="AR1115" s="401"/>
      <c r="AS1115" s="400"/>
      <c r="AT1115" s="401"/>
      <c r="AU1115" s="400"/>
      <c r="AV1115" s="401"/>
      <c r="AW1115" s="400"/>
      <c r="AX1115" s="401"/>
      <c r="AY1115" s="400"/>
      <c r="AZ1115" s="401"/>
      <c r="BA1115" s="400"/>
      <c r="BB1115" s="401"/>
      <c r="BC1115" s="400"/>
      <c r="BD1115" s="401"/>
      <c r="BE1115" s="400"/>
      <c r="BF1115" s="401"/>
      <c r="BG1115" s="400"/>
      <c r="BH1115" s="401"/>
      <c r="BI1115" s="400"/>
      <c r="BJ1115" s="401"/>
      <c r="BK1115" s="400"/>
      <c r="BL1115" s="401"/>
      <c r="BM1115" s="400"/>
      <c r="BN1115" s="401"/>
      <c r="BO1115" s="400"/>
      <c r="BP1115" s="401"/>
      <c r="BQ1115" s="400"/>
      <c r="BR1115" s="401"/>
      <c r="BS1115" s="400"/>
      <c r="BT1115" s="401"/>
      <c r="BU1115" s="400"/>
      <c r="BV1115" s="401"/>
      <c r="BW1115" s="400"/>
      <c r="BX1115" s="401"/>
      <c r="BY1115" s="400"/>
      <c r="BZ1115" s="401"/>
      <c r="CA1115" s="400"/>
      <c r="CB1115" s="401"/>
      <c r="CC1115" s="400"/>
      <c r="CD1115" s="401"/>
      <c r="CE1115" s="400"/>
      <c r="CF1115" s="401"/>
      <c r="CG1115" s="400"/>
      <c r="CH1115" s="401"/>
      <c r="CI1115" s="400"/>
      <c r="CJ1115" s="401"/>
      <c r="CK1115" s="400"/>
      <c r="CL1115" s="401"/>
      <c r="CM1115" s="400"/>
      <c r="CN1115" s="401"/>
      <c r="CO1115" s="400"/>
      <c r="CP1115" s="401"/>
      <c r="CQ1115" s="400"/>
      <c r="CR1115" s="401"/>
      <c r="CS1115" s="400"/>
      <c r="CT1115" s="401"/>
      <c r="CU1115" s="400"/>
      <c r="CV1115" s="401"/>
      <c r="CW1115" s="400"/>
      <c r="CX1115" s="401"/>
      <c r="CY1115" s="400"/>
      <c r="CZ1115" s="401"/>
      <c r="DA1115" s="400"/>
      <c r="DB1115" s="401"/>
      <c r="DC1115" s="400"/>
      <c r="DD1115" s="401"/>
      <c r="DE1115" s="400"/>
      <c r="DF1115" s="401"/>
      <c r="DG1115" s="400"/>
      <c r="DH1115" s="401"/>
      <c r="DI1115" s="400"/>
      <c r="DJ1115" s="401"/>
      <c r="DK1115" s="400"/>
      <c r="DL1115" s="401"/>
      <c r="DM1115" s="400"/>
      <c r="DN1115" s="401"/>
      <c r="DO1115" s="400"/>
      <c r="DP1115" s="401"/>
      <c r="DQ1115" s="400"/>
      <c r="DR1115" s="401"/>
      <c r="DS1115" s="400"/>
      <c r="DT1115" s="401"/>
      <c r="DU1115" s="400"/>
      <c r="DV1115" s="401"/>
      <c r="DW1115" s="400"/>
      <c r="DX1115" s="401"/>
      <c r="DY1115" s="400"/>
      <c r="DZ1115" s="401"/>
      <c r="EA1115" s="400"/>
      <c r="EB1115" s="401"/>
      <c r="EC1115" s="400"/>
      <c r="ED1115" s="401"/>
      <c r="EE1115" s="400"/>
      <c r="EF1115" s="401"/>
      <c r="EG1115" s="400"/>
      <c r="EH1115" s="401"/>
      <c r="EI1115" s="400"/>
      <c r="EJ1115" s="447"/>
      <c r="EK1115" s="512"/>
      <c r="EL1115" s="515"/>
      <c r="EM1115" s="450"/>
      <c r="EN1115" s="348"/>
      <c r="EO1115" s="348"/>
      <c r="EP1115" s="179">
        <f t="shared" si="1248"/>
        <v>13</v>
      </c>
      <c r="EQ1115" s="179">
        <f t="shared" si="1249"/>
        <v>0</v>
      </c>
      <c r="ER1115" s="179">
        <f t="shared" si="1250"/>
        <v>0</v>
      </c>
      <c r="ES1115" s="179">
        <f t="shared" si="1251"/>
        <v>0</v>
      </c>
      <c r="ET1115" s="179">
        <f t="shared" si="1252"/>
        <v>0</v>
      </c>
      <c r="EU1115" s="179">
        <f t="shared" si="1253"/>
        <v>0</v>
      </c>
      <c r="EV1115" s="172">
        <f t="shared" si="1254"/>
        <v>13</v>
      </c>
      <c r="EW1115" s="253"/>
      <c r="EX1115" s="254">
        <v>0</v>
      </c>
      <c r="EY1115" s="180">
        <v>0</v>
      </c>
      <c r="EZ1115" s="255">
        <v>0</v>
      </c>
      <c r="FA1115" s="255">
        <v>0</v>
      </c>
      <c r="FB1115" s="180">
        <f>SUM(FF1115:GI1115)/2</f>
        <v>2503.9949999999999</v>
      </c>
      <c r="FC1115" s="256">
        <f>N1115*km*'VALORES TABELA'!$B$13</f>
        <v>0</v>
      </c>
      <c r="FD1115" s="250">
        <f t="shared" si="1267"/>
        <v>0</v>
      </c>
      <c r="FE1115" s="257"/>
      <c r="FF1115" s="181">
        <f>((Q1115+S1115)*Percapita)+((R1115+T1115)*Cadeirante)</f>
        <v>5007.99</v>
      </c>
      <c r="FG1115" s="181">
        <f>((U1115+W1115)*Percapita/30*FG$4)+((V1115+X1115)*Cadeirante/30*FG$4)</f>
        <v>0</v>
      </c>
      <c r="FH1115" s="181">
        <f>((Y1115+AA1115)*Percapita/30*FH$4)+((Z1115+AB1115)*Cadeirante/30*FH$4)</f>
        <v>0</v>
      </c>
      <c r="FI1115" s="181">
        <f>((AC1115+AE1115)*Percapita/30*FI$4)+((AD1115+AF1115)*Cadeirante/30*FI$4)</f>
        <v>0</v>
      </c>
      <c r="FJ1115" s="181">
        <f>((AG1115+AI1115)*Percapita/30*FJ$4)+((AH1115+AJ1115)*Cadeirante/30*FJ$4)</f>
        <v>0</v>
      </c>
      <c r="FK1115" s="181">
        <f>((AK1115+AM1115)*Percapita/30*FK$4)+((AL1115+AN1115)*Cadeirante/30*FK$4)</f>
        <v>0</v>
      </c>
      <c r="FL1115" s="181">
        <f>((AO1115+AQ1115)*Percapita/30*FL$4)+((AP1115+AR1115)*Cadeirante/30*FL$4)</f>
        <v>0</v>
      </c>
      <c r="FM1115" s="181">
        <f>((AS1115+AU1115)*Percapita/30*FM$4)+((AT1115+AV1115)*Cadeirante/30*FM$4)</f>
        <v>0</v>
      </c>
      <c r="FN1115" s="181">
        <f>((AW1115+AY1115)*Percapita/30*FN$4)+((AX1115+AZ1115)*Cadeirante/30*FN$4)</f>
        <v>0</v>
      </c>
      <c r="FO1115" s="181">
        <f>((BA1115+BC1115)*Percapita/30*FO$4)+((BB1115+BD1115)*Cadeirante/30*FO$4)</f>
        <v>0</v>
      </c>
      <c r="FP1115" s="181">
        <f>((BE1115+BG1115)*Percapita/30*FP$4)+((BF1115+BH1115)*Cadeirante/30*FP$4)</f>
        <v>0</v>
      </c>
      <c r="FQ1115" s="181">
        <f>((BI1115+BK1115)*Percapita/30*FQ$4)+((BJ1115+BL1115)*Cadeirante/30*FQ$4)</f>
        <v>0</v>
      </c>
      <c r="FR1115" s="181">
        <f>((BM1115+BO1115)*Percapita/30*FR$4)+((BN1115+BP1115)*Cadeirante/30*FR$4)</f>
        <v>0</v>
      </c>
      <c r="FS1115" s="181">
        <f>((BQ1115+BS1115)*Percapita/30*FS$4)+((BR1115+BT1115)*Cadeirante/30*FS$4)</f>
        <v>0</v>
      </c>
      <c r="FT1115" s="181">
        <f>((BU1115+BW1115)*Percapita/30*FT$4)+((BV1115+BX1115)*Cadeirante/30*FT$4)</f>
        <v>0</v>
      </c>
      <c r="FU1115" s="181">
        <f>((BY1115+CA1115)*Percapita/30*FU$4)+((BZ1115+CB1115)*Cadeirante/30*FU$4)</f>
        <v>0</v>
      </c>
      <c r="FV1115" s="181">
        <f>((CC1115+CE1115)*Percapita/30*FV$4)+((CD1115+CF1115)*Cadeirante/30*FV$4)</f>
        <v>0</v>
      </c>
      <c r="FW1115" s="181">
        <f>((CG1115+CI1115)*Percapita/30*FW$4)+((CI1115+CK1115)*Cadeirante/30*FW$4)</f>
        <v>0</v>
      </c>
      <c r="FX1115" s="181">
        <f>((CK1115+CM1115)*Percapita/30*FX$4)+((CL1115+CN1115)*Cadeirante/30*FX$4)</f>
        <v>0</v>
      </c>
      <c r="FY1115" s="181">
        <f>((CO1115+CQ1115)*Percapita/30*FY$4)+((CP1115+CR1115)*Cadeirante/30*FY$4)</f>
        <v>0</v>
      </c>
      <c r="FZ1115" s="181">
        <f>((CS1115+CU1115)*Percapita/30*FZ$4)+((CT1115+CV1115)*Cadeirante/30*FZ$4)</f>
        <v>0</v>
      </c>
      <c r="GA1115" s="181">
        <f>((CW1115+CY1115)*Percapita/30*GA$4)+((CX1115+CZ1115)*Cadeirante/30*GA$4)</f>
        <v>0</v>
      </c>
      <c r="GB1115" s="181">
        <f>((DA1115+DC1115)*Percapita/30*GB$4)+((DB1115+DD1115)*Cadeirante/30*GB$4)</f>
        <v>0</v>
      </c>
      <c r="GC1115" s="181">
        <f>((DE1115+DG1115)*Percapita/30*GC$4)+((DF1115+DH1115)*Cadeirante/30*GC$4)</f>
        <v>0</v>
      </c>
      <c r="GD1115" s="181">
        <f>((DI1115+DK1115)*Percapita/30*GD$4)+((DJ1115+DL1115)*Cadeirante/30*GD$4)</f>
        <v>0</v>
      </c>
      <c r="GE1115" s="181">
        <f>((DM1115+DO1115)*Percapita/30*GE$4)+((DN1115+DP1115)*Cadeirante/30*GE$4)</f>
        <v>0</v>
      </c>
      <c r="GF1115" s="181">
        <f>((DQ1115+DS1115)*Percapita/30*GF$4)+((DR1115+DT1115)*Cadeirante/30*GF$4)</f>
        <v>0</v>
      </c>
      <c r="GG1115" s="181">
        <f>((DU1115+DW1115)*Percapita/30*GG$4)+((DV1115+DX1115)*Cadeirante/30*GG$4)</f>
        <v>0</v>
      </c>
      <c r="GH1115" s="181">
        <f>((DY1115+EA1115)*Percapita/30*GH$4)+((DZ1115+EB1115)*Cadeirante/30*GH$4)</f>
        <v>0</v>
      </c>
      <c r="GI1115" s="181">
        <f>((EC1115+EE1115)*Percapita/30*GI$4)+((ED1115+EF1115)*Cadeirante/30*GI$4)</f>
        <v>0</v>
      </c>
      <c r="GJ1115" s="181">
        <f>((EG1115+EI1115)*Percapita)+((EH1115+EJ1115)*Cadeirante)</f>
        <v>0</v>
      </c>
      <c r="GK1115" s="258"/>
      <c r="GL1115" s="103">
        <f t="shared" si="1255"/>
        <v>0</v>
      </c>
      <c r="GM1115" s="124"/>
      <c r="GN1115" s="182"/>
      <c r="GO1115" s="182"/>
      <c r="GP1115" s="182"/>
      <c r="GQ1115" s="182"/>
      <c r="GR1115" s="182"/>
      <c r="GS1115" s="182"/>
      <c r="GT1115" s="182"/>
      <c r="GU1115" s="182"/>
      <c r="GV1115" s="182"/>
      <c r="GW1115" s="182"/>
      <c r="GX1115" s="182"/>
      <c r="GY1115" s="182"/>
      <c r="GZ1115" s="182"/>
      <c r="HA1115" s="182"/>
      <c r="HB1115" s="182"/>
      <c r="HC1115" s="182"/>
      <c r="HD1115" s="182"/>
      <c r="HE1115" s="182"/>
      <c r="HF1115" s="182"/>
      <c r="HG1115" s="182"/>
      <c r="HH1115" s="182"/>
      <c r="HI1115" s="182"/>
      <c r="HJ1115" s="182"/>
      <c r="HK1115" s="182"/>
      <c r="HL1115" s="182"/>
      <c r="HM1115" s="182"/>
      <c r="HN1115" s="182"/>
      <c r="HO1115" s="182"/>
      <c r="HP1115" s="259"/>
      <c r="HQ1115" s="64"/>
      <c r="HW1115" s="257"/>
      <c r="HY1115" s="280">
        <f t="shared" si="1268"/>
        <v>0</v>
      </c>
      <c r="HZ1115" s="280">
        <f t="shared" si="1269"/>
        <v>0</v>
      </c>
      <c r="IA1115" s="280">
        <f t="shared" si="1270"/>
        <v>0</v>
      </c>
    </row>
    <row r="1116" spans="1:237" s="106" customFormat="1" ht="22.5" customHeight="1" x14ac:dyDescent="0.25">
      <c r="A1116" t="s">
        <v>4176</v>
      </c>
      <c r="B1116" s="522" t="s">
        <v>4177</v>
      </c>
      <c r="C1116" s="523">
        <v>1</v>
      </c>
      <c r="D1116" s="524" t="s">
        <v>4109</v>
      </c>
      <c r="E1116" s="524" t="s">
        <v>4178</v>
      </c>
      <c r="F1116" s="525" t="s">
        <v>3222</v>
      </c>
      <c r="G1116" s="525" t="s">
        <v>3223</v>
      </c>
      <c r="H1116" s="350" t="s">
        <v>265</v>
      </c>
      <c r="I1116" s="351" t="s">
        <v>4179</v>
      </c>
      <c r="J1116" s="409" t="s">
        <v>3227</v>
      </c>
      <c r="K1116" s="410" t="s">
        <v>3228</v>
      </c>
      <c r="L1116" s="329">
        <f>CONTINUA!BV1116</f>
        <v>0</v>
      </c>
      <c r="M1116" s="329">
        <f>CONTINUA!BW1116</f>
        <v>0</v>
      </c>
      <c r="N1116" s="657"/>
      <c r="O1116" s="658" t="s">
        <v>4258</v>
      </c>
      <c r="P1116" s="659" t="s">
        <v>4259</v>
      </c>
      <c r="Q1116" s="400"/>
      <c r="R1116" s="401"/>
      <c r="S1116" s="400"/>
      <c r="T1116" s="401"/>
      <c r="U1116" s="400"/>
      <c r="V1116" s="401"/>
      <c r="W1116" s="400"/>
      <c r="X1116" s="401"/>
      <c r="Y1116" s="400"/>
      <c r="Z1116" s="401"/>
      <c r="AA1116" s="400"/>
      <c r="AB1116" s="401"/>
      <c r="AC1116" s="400"/>
      <c r="AD1116" s="401"/>
      <c r="AE1116" s="400"/>
      <c r="AF1116" s="401"/>
      <c r="AG1116" s="400"/>
      <c r="AH1116" s="401"/>
      <c r="AI1116" s="400"/>
      <c r="AJ1116" s="401"/>
      <c r="AK1116" s="400"/>
      <c r="AL1116" s="401"/>
      <c r="AM1116" s="400"/>
      <c r="AN1116" s="401"/>
      <c r="AO1116" s="400"/>
      <c r="AP1116" s="401"/>
      <c r="AQ1116" s="400"/>
      <c r="AR1116" s="401"/>
      <c r="AS1116" s="400"/>
      <c r="AT1116" s="401"/>
      <c r="AU1116" s="400"/>
      <c r="AV1116" s="401"/>
      <c r="AW1116" s="400"/>
      <c r="AX1116" s="401"/>
      <c r="AY1116" s="400"/>
      <c r="AZ1116" s="401"/>
      <c r="BA1116" s="400"/>
      <c r="BB1116" s="401"/>
      <c r="BC1116" s="400"/>
      <c r="BD1116" s="401"/>
      <c r="BE1116" s="400"/>
      <c r="BF1116" s="401"/>
      <c r="BG1116" s="400"/>
      <c r="BH1116" s="401"/>
      <c r="BI1116" s="400"/>
      <c r="BJ1116" s="401"/>
      <c r="BK1116" s="400"/>
      <c r="BL1116" s="401"/>
      <c r="BM1116" s="400"/>
      <c r="BN1116" s="401"/>
      <c r="BO1116" s="400"/>
      <c r="BP1116" s="401"/>
      <c r="BQ1116" s="400"/>
      <c r="BR1116" s="401"/>
      <c r="BS1116" s="400"/>
      <c r="BT1116" s="401"/>
      <c r="BU1116" s="400"/>
      <c r="BV1116" s="401"/>
      <c r="BW1116" s="400"/>
      <c r="BX1116" s="401"/>
      <c r="BY1116" s="400"/>
      <c r="BZ1116" s="401"/>
      <c r="CA1116" s="400"/>
      <c r="CB1116" s="401"/>
      <c r="CC1116" s="400"/>
      <c r="CD1116" s="401"/>
      <c r="CE1116" s="400"/>
      <c r="CF1116" s="401"/>
      <c r="CG1116" s="400"/>
      <c r="CH1116" s="401"/>
      <c r="CI1116" s="400"/>
      <c r="CJ1116" s="401"/>
      <c r="CK1116" s="400"/>
      <c r="CL1116" s="401"/>
      <c r="CM1116" s="400"/>
      <c r="CN1116" s="401"/>
      <c r="CO1116" s="400"/>
      <c r="CP1116" s="401"/>
      <c r="CQ1116" s="400"/>
      <c r="CR1116" s="401"/>
      <c r="CS1116" s="400"/>
      <c r="CT1116" s="401"/>
      <c r="CU1116" s="400"/>
      <c r="CV1116" s="401"/>
      <c r="CW1116" s="400"/>
      <c r="CX1116" s="401"/>
      <c r="CY1116" s="400"/>
      <c r="CZ1116" s="401"/>
      <c r="DA1116" s="400"/>
      <c r="DB1116" s="401"/>
      <c r="DC1116" s="400"/>
      <c r="DD1116" s="401"/>
      <c r="DE1116" s="400"/>
      <c r="DF1116" s="401"/>
      <c r="DG1116" s="400"/>
      <c r="DH1116" s="401"/>
      <c r="DI1116" s="400"/>
      <c r="DJ1116" s="401"/>
      <c r="DK1116" s="400"/>
      <c r="DL1116" s="401"/>
      <c r="DM1116" s="400"/>
      <c r="DN1116" s="401"/>
      <c r="DO1116" s="400"/>
      <c r="DP1116" s="401"/>
      <c r="DQ1116" s="400"/>
      <c r="DR1116" s="401"/>
      <c r="DS1116" s="400"/>
      <c r="DT1116" s="401"/>
      <c r="DU1116" s="400"/>
      <c r="DV1116" s="401"/>
      <c r="DW1116" s="400"/>
      <c r="DX1116" s="401"/>
      <c r="DY1116" s="400"/>
      <c r="DZ1116" s="401"/>
      <c r="EA1116" s="400"/>
      <c r="EB1116" s="401"/>
      <c r="EC1116" s="400"/>
      <c r="ED1116" s="401"/>
      <c r="EE1116" s="400"/>
      <c r="EF1116" s="401"/>
      <c r="EG1116" s="400"/>
      <c r="EH1116" s="401"/>
      <c r="EI1116" s="400"/>
      <c r="EJ1116" s="447"/>
      <c r="EK1116" s="510"/>
      <c r="EL1116" s="513"/>
      <c r="EM1116" s="520"/>
      <c r="EN1116" s="520"/>
      <c r="EO1116" s="520"/>
      <c r="EP1116" s="171">
        <f t="shared" si="1248"/>
        <v>0</v>
      </c>
      <c r="EQ1116" s="171">
        <f t="shared" si="1249"/>
        <v>0</v>
      </c>
      <c r="ER1116" s="171">
        <f t="shared" si="1250"/>
        <v>0</v>
      </c>
      <c r="ES1116" s="171">
        <f t="shared" si="1251"/>
        <v>0</v>
      </c>
      <c r="ET1116" s="171">
        <f t="shared" si="1252"/>
        <v>0</v>
      </c>
      <c r="EU1116" s="171">
        <f t="shared" si="1253"/>
        <v>0</v>
      </c>
      <c r="EV1116" s="172">
        <f t="shared" si="1254"/>
        <v>0</v>
      </c>
      <c r="EW1116" s="367">
        <f>IF(C1116=4,IF(MAX(Q1116:EJ1118)&gt;0,(Especiall/30*(IF(($G1116-$F1116)=($G$5-$F$5),30,IF(DAY($G1116)=31,($G1116-$F1116),($G1116-$F1116)+1)))),0),0)</f>
        <v>0</v>
      </c>
      <c r="EX1116" s="248">
        <f t="shared" ref="EX1116:EX1119" si="1271">FF1116</f>
        <v>25213.100000000002</v>
      </c>
      <c r="EY1116" s="174">
        <f>(L1116*regular)+(M1116*Cadeirantee)</f>
        <v>0</v>
      </c>
      <c r="EZ1116" s="249">
        <f>SUMIF(FG1116:GJ1116,"&gt;0")</f>
        <v>0</v>
      </c>
      <c r="FA1116" s="249">
        <f>SUMIF(FG1116:GJ1116,"&lt;0")+SUMIF(GN1116:HP1116,"&lt;0")</f>
        <v>-757.61900000000014</v>
      </c>
      <c r="FB1116" s="174">
        <v>0</v>
      </c>
      <c r="FC1116" s="175">
        <f>N1116*km*'VALORES TABELA'!$B$13</f>
        <v>0</v>
      </c>
      <c r="FD1116" s="250">
        <f>GL1116</f>
        <v>0</v>
      </c>
      <c r="FE1116" s="176">
        <f>(EW1116+EW1117+EW1118+EW1119+EX1116+EX1117+EX1118+EX1119+EY1116+EY1117+EY1118+EY1119+EY1120+EZ1116+EZ1117+EZ1118+EZ1119+FA1116+FA1117+FA1118+FA1119+FC1116+FC1117+FC1118+FC1119+HY1116-HZ1116-IA1116+FD1116+FD1117+FD1118+FD1119+FB1120)</f>
        <v>24953.449000000004</v>
      </c>
      <c r="FF1116" s="177">
        <f>IF(C1116=4,SUM(Q1116+Q1117+Q1118+S1116+S1117+S1118)*Percapita/30*FF$4+(R1116+R1117+R1118+T1116+T1117+T1118)*Cadeirante/30*FF$4,IF(C1116=3,IF(Q1119+S1119=10,Fixo/30*FF$4+(Q1116+Q1117+Q1118+S1116+S1117+S1118)*Percapita/30*FF$4+(R1119+T1119)*Cadeirante/30*FF$4,IF(Q1119+S1119&lt;=9,(Q1119+S1119)*Crechee/30*FF$4)+(R1119+T1119)*Cadeirante/30*FF$4+(Q1116+Q1117+Q1118+S1116+S1117+S1118)*Percapita/30*FF$4)+IF(Q1119+S1119&gt;=11,Fixo/30*FF$4+(Q1119+S1119-10)*Crechee/30*FF$4,0),IF(C1116=2,IF(R1116+R1117+R1118+R1119+T1116+T1117+T1118+T1119=1,Cadeirante/30*FF$4,IF(R1116+R1117+R1118+R1119+T1116+T1117+T1118+T1119=2,Fixo/30*FF$4,IF(R1116+R1117+R1118+R1119+T1116+T1117+T1118+T1119&gt;2,Fixo/30*FF$4+(R1116+R1117+R1118+R1119+T1116+T1117+T1118+T1119-2)*Cadeirante/30*FF$4)))+(Q1116+Q1117+Q1118+S1116+S1117+S1118)*Percapita/30*FF$4+(Q1119+S1119)*Crechee/30*FF$4,IF(C1116=1,IF(Q1116+Q1117+Q1118+R1116+R1117+R1118+S1116+S1117+S1118+T1116+T1117+T1118&lt;=15,(Q1116+Q1117+Q1118+S1116+S1117+S1118)*Percapita/30*FF$4,IF(Q1116+Q1117+Q1118+R1116+R1117+R1118+S1116+S1117+S1118+T1116+T1117+T1118&gt;=16,Fixo/30*FF$4+(Q1116+Q1117+Q1118+R1116+R1117+R1118+S1116+S1117+S1118+T1116+T1117-16)*Percapita/30*FF$4))))))</f>
        <v>25213.100000000002</v>
      </c>
      <c r="FG1116" s="177">
        <f>IF(C1116=4,SUM(U1116+U1117+U1118+W1116+W1117+W1118)*Percapita/30*FG$4+(V1116+V1117+V1118+X1116+X1117+X1118)*Cadeirante/30*FG$4,IF(C1116=3,IF(U1119+W1119=10,Fixo/30*FG$4+(U1116+U1117+U1118+W1116+W1117+W1118)*Percapita/30*FG$4+(V1119+X1119)*Cadeirante/30*FG$4,IF(U1119+W1119&lt;=9,(U1119+W1119)*Crechee/30*FG$4)+(V1119+X1119)*Cadeirante/30*FG$4+(U1116+U1117+U1118+W1116+W1117+W1118)*Percapita/30*FG$4)+IF(U1119+W1119&gt;=11,Fixo/30*FG$4+(U1119+W1119-10)*Crechee/30*FG$4,0),IF(C1116=2,IF(V1116+V1117+V1118+V1119+X1116+X1117+X1118+X1119=1,Cadeirante/30*FG$4,IF(V1116+V1117+V1118+V1119+X1116+X1117+X1118+X1119=2,Fixo/30*FG$4,IF(V1116+V1117+V1118+V1119+X1116+X1117+X1118+X1119&gt;2,Fixo/30*FG$4+(V1116+V1117+V1118+V1119+X1116+X1117+X1118+X1119-2)*Cadeirante/30*FG$4)))+(U1116+U1117+U1118+W1116+W1117+W1118)*Percapita/30*FG$4+(U1119+W1119)*Crechee/30*FG$4,IF(C1116=1,IF(U1116+U1117+U1118+V1116+V1117+V1118+W1116+W1117+W1118+X1116+X1117+X1118&lt;=15,(U1116+U1117+U1118+W1116+W1117+W1118)*Percapita/30*FG$4,IF(U1116+U1117+U1118+V1116+V1117+V1118+W1116+W1117+W1118+X1116+X1117+X1118&gt;=16,Fixo/30*FG$4+(U1116+U1117+U1118+V1116+V1117+V1118+W1116+W1117+W1118+X1116+X1117-16)*Percapita/30*FG$4))))))</f>
        <v>0</v>
      </c>
      <c r="FH1116" s="177">
        <f>IF(C1116=4,SUM(Y1116+Y1117+Y1118+AA1116+AA1117+AA1118)*Percapita/30*FH$4+(Z1116+Z1117+Z1118+AB1116+AB1117+AB1118)*Cadeirante/30*FH$4,IF(C1116=3,IF(Y1119+AA1119=10,Fixo/30*FH$4+(Y1116+Y1117+Y1118+AA1116+AA1117+AA1118)*Percapita/30*FH$4+(Z1119+AB1119)*Cadeirante/30*FH$4,IF(Y1119+AA1119&lt;=9,(Y1119+AA1119)*Crechee/30*FH$4)+(Z1119+AB1119)*Cadeirante/30*FH$4+(Y1116+Y1117+Y1118+AA1116+AA1117+AA1118)*Percapita/30*FH$4)+IF(Y1119+AA1119&gt;=11,Fixo/30*FH$4+(Y1119+AA1119-10)*Crechee/30*FH$4,0),IF(C1116=2,IF(Z1116+Z1117+Z1118+Z1119+AB1116+AB1117+AB1118+AB1119=1,Cadeirante/30*FH$4,IF(Z1116+Z1117+Z1118+Z1119+AB1116+AB1117+AB1118+AB1119=2,Fixo/30*FH$4,IF(Z1116+Z1117+Z1118+Z1119+AB1116+AB1117+AB1118+AB1119&gt;2,Fixo/30*FH$4+(Z1116+Z1117+Z1118+Z1119+AB1116+AB1117+AB1118+AB1119-2)*Cadeirante/30*FH$4)))+(Y1116+Y1117+Y1118+AA1116+AA1117+AA1118)*Percapita/30*FH$4+(Y1119+AA1119)*Crechee/30*FH$4,IF(C1116=1,IF(Y1116+Y1117+Y1118+Z1116+Z1117+Z1118+AA1116+AA1117+AA1118+AB1116+AB1117+AB1118&lt;=15,(Y1116+Y1117+Y1118+AA1116+AA1117+AA1118)*Percapita/30*FH$4,IF(Y1116+Y1117+Y1118+Z1116+Z1117+Z1118+AA1116+AA1117+AA1118+AB1116+AB1117+AB1118&gt;=16,Fixo/30*FH$4+(Y1116+Y1117+Y1118+Z1116+Z1117+Z1118+AA1116+AA1117+AA1118+AB1116+AB1117-16)*Percapita/30*FH$4))))))</f>
        <v>0</v>
      </c>
      <c r="FI1116" s="177">
        <f>IF(C1116=4,SUM(AC1116+AC1117+AC1118+AE1116+AE1117+AE1118)*Percapita/30*FI$4+(AD1116+AD1117+AD1118+AF1116+AF1117+AF1118)*Cadeirante/30*FI$4,IF(C1116=3,IF(AC1119+AE1119=10,Fixo/30*FI$4+(AC1116+AC1117+AC1118+AE1116+AE1117+AE1118)*Percapita/30*FI$4+(AD1119+AF1119)*Cadeirante/30*FI$4,IF(AC1119+AE1119&lt;=9,(AC1119+AE1119)*Crechee/30*FI$4)+(AD1119+AF1119)*Cadeirante/30*FI$4+(AC1116+AC1117+AC1118+AE1116+AE1117+AE1118)*Percapita/30*FI$4)+IF(AC1119+AE1119&gt;=11,Fixo/30*FI$4+(AC1119+AE1119-10)*Crechee/30*FI$4,0),IF(C1116=2,IF(AD1116+AD1117+AD1118+AD1119+AF1116+AF1117+AF1118+AF1119=1,Cadeirante/30*FI$4,IF(AD1116+AD1117+AD1118+AD1119+AF1116+AF1117+AF1118+AF1119=2,Fixo/30*FI$4,IF(AD1116+AD1117+AD1118+AD1119+AF1116+AF1117+AF1118+AF1119&gt;2,Fixo/30*FI$4+(AD1116+AD1117+AD1118+AD1119+AF1116+AF1117+AF1118+AF1119-2)*Cadeirante/30*FI$4)))+(AC1116+AC1117+AC1118+AE1116+AE1117+AE1118)*Percapita/30*FI$4+(AC1119+AE1119)*Crechee/30*FI$4,IF(C1116=1,IF(AC1116+AC1117+AC1118+AD1116+AD1117+AD1118+AE1116+AE1117+AE1118+AF1116+AF1117+AF1118&lt;=15,(AC1116+AC1117+AC1118+AE1116+AE1117+AE1118)*Percapita/30*FI$4,IF(AC1116+AC1117+AC1118+AD1116+AD1117+AD1118+AE1116+AE1117+AE1118+AF1116+AF1117+AF1118&gt;=16,Fixo/30*FI$4+(AC1116+AC1117+AC1118+AD1116+AD1117+AD1118+AE1116+AE1117+AE1118+AF1116+AF1117-16)*Percapita/30*FI$4))))))</f>
        <v>-346.70700000000005</v>
      </c>
      <c r="FJ1116" s="177">
        <f>IF(C1116=4,SUM(AG1116+AG1117+AG1118+AI1116+AI1117+AI1118)*Percapita/30*FJ$4+(AH1116+AH1117+AH1118+AJ1116+AJ1117+AJ1118)*Cadeirante/30*FJ$4,IF(C1116=3,IF(AG1119+AI1119=10,Fixo/30*FJ$4+(AG1116+AG1117+AG1118+AI1116+AI1117+AI1118)*Percapita/30*FJ$4+(AH1119+AJ1119)*Cadeirante/30*FJ$4,IF(AG1119+AI1119&lt;=9,(AG1119+AI1119)*Crechee/30*FJ$4)+(AH1119+AJ1119)*Cadeirante/30*FJ$4+(AG1116+AG1117+AG1118+AI1116+AI1117+AI1118)*Percapita/30*FJ$4)+IF(AG1119+AI1119&gt;=11,Fixo/30*FJ$4+(AG1119+AI1119-10)*Crechee/30*FJ$4,0),IF(C1116=2,IF(AH1116+AH1117+AH1118+AH1119+AJ1116+AJ1117+AJ1118+AJ1119=1,Cadeirante/30*FJ$4,IF(AH1116+AH1117+AH1118+AH1119+AJ1116+AJ1117+AJ1118+AJ1119=2,Fixo/30*FJ$4,IF(AH1116+AH1117+AH1118+AH1119+AJ1116+AJ1117+AJ1118+AJ1119&gt;2,Fixo/30*FJ$4+(AH1116+AH1117+AH1118+AH1119+AJ1116+AJ1117+AJ1118+AJ1119-2)*Cadeirante/30*FJ$4)))+(AG1116+AG1117+AG1118+AI1116+AI1117+AI1118)*Percapita/30*FJ$4+(AG1119+AI1119)*Crechee/30*FJ$4,IF(C1116=1,IF(AG1116+AG1117+AG1118+AH1116+AH1117+AH1118+AI1116+AI1117+AI1118+AJ1116+AJ1117+AJ1118&lt;=15,(AG1116+AG1117+AG1118+AI1116+AI1117+AI1118)*Percapita/30*FJ$4,IF(AG1116+AG1117+AG1118+AH1116+AH1117+AH1118+AI1116+AI1117+AI1118+AJ1116+AJ1117+AJ1118&gt;=16,Fixo/30*FJ$4+(AG1116+AG1117+AG1118+AH1116+AH1117+AH1118+AI1116+AI1117+AI1118+AJ1116+AJ1117-16)*Percapita/30*FJ$4))))))</f>
        <v>0</v>
      </c>
      <c r="FK1116" s="177">
        <f>IF(C1116=4,SUM(AK1116+AK1117+AK1118+AM1116+AM1117+AM1118)*Percapita/30*FK$4+(AL1116+AL1117+AL1118+AN1116+AN1117+AN1118)*Cadeirante/30*FK$4,IF(C1116=3,IF(AK1119+AM1119=10,Fixo/30*FK$4+(AK1116+AK1117+AK1118+AM1116+AM1117+AM1118)*Percapita/30*FK$4+(AL1119+AN1119)*Cadeirante/30*FK$4,IF(AK1119+AM1119&lt;=9,(AK1119+AM1119)*Crechee/30*FK$4)+(AL1119+AN1119)*Cadeirante/30*FK$4+(AK1116+AK1117+AK1118+AM1116+AM1117+AM1118)*Percapita/30*FK$4)+IF(AK1119+AM1119&gt;=11,Fixo/30*FK$4+(AK1119+AM1119-10)*Crechee/30*FK$4,0),IF(C1116=2,IF(AL1116+AL1117+AL1118+AL1119+AN1116+AN1117+AN1118+AN1119=1,Cadeirante/30*FK$4,IF(AL1116+AL1117+AL1118+AL1119+AN1116+AN1117+AN1118+AN1119=2,Fixo/30*FK$4,IF(AL1116+AL1117+AL1118+AL1119+AN1116+AN1117+AN1118+AN1119&gt;2,Fixo/30*FK$4+(AL1116+AL1117+AL1118+AL1119+AN1116+AN1117+AN1118+AN1119-2)*Cadeirante/30*FK$4)))+(AK1116+AK1117+AK1118+AM1116+AM1117+AM1118)*Percapita/30*FK$4+(AK1119+AM1119)*Crechee/30*FK$4,IF(C1116=1,IF(AK1116+AK1117+AK1118+AL1116+AL1117+AL1118+AM1116+AM1117+AM1118+AN1116+AN1117+AN1118&lt;=15,(AK1116+AK1117+AK1118+AM1116+AM1117+AM1118)*Percapita/30*FK$4,IF(AK1116+AK1117+AK1118+AL1116+AL1117+AL1118+AM1116+AM1117+AM1118+AN1116+AN1117+AN1118&gt;=16,Fixo/30*FK$4+(AK1116+AK1117+AK1118+AL1116+AL1117+AL1118+AM1116+AM1117+AM1118+AN1116+AN1117-16)*Percapita/30*FK$4))))))</f>
        <v>-321.02500000000003</v>
      </c>
      <c r="FL1116" s="177">
        <f>IF(C1116=4,SUM(AO1116+AO1117+AO1118+AQ1116+AQ1117+AQ1118)*Percapita/30*FL$4+(AP1116+AP1117+AP1118+AR1116+AR1117+AR1118)*Cadeirante/30*FL$4,IF(C1116=3,IF(AO1119+AQ1119=10,Fixo/30*FL$4+(AO1116+AO1117+AO1118+AQ1116+AQ1117+AQ1118)*Percapita/30*FL$4+(AP1119+AR1119)*Cadeirante/30*FL$4,IF(AO1119+AQ1119&lt;=9,(AO1119+AQ1119)*Crechee/30*FL$4)+(AP1119+AR1119)*Cadeirante/30*FL$4+(AO1116+AO1117+AO1118+AQ1116+AQ1117+AQ1118)*Percapita/30*FL$4)+IF(AO1119+AQ1119&gt;=11,Fixo/30*FL$4+(AO1119+AQ1119-10)*Crechee/30*FL$4,0),IF(C1116=2,IF(AP1116+AP1117+AP1118+AP1119+AR1116+AR1117+AR1118+AR1119=1,Cadeirante/30*FL$4,IF(AP1116+AP1117+AP1118+AP1119+AR1116+AR1117+AR1118+AR1119=2,Fixo/30*FL$4,IF(AP1116+AP1117+AP1118+AP1119+AR1116+AR1117+AR1118+AR1119&gt;2,Fixo/30*FL$4+(AP1116+AP1117+AP1118+AP1119+AR1116+AR1117+AR1118+AR1119-2)*Cadeirante/30*FL$4)))+(AO1116+AO1117+AO1118+AQ1116+AQ1117+AQ1118)*Percapita/30*FL$4+(AO1119+AQ1119)*Crechee/30*FL$4,IF(C1116=1,IF(AO1116+AO1117+AO1118+AP1116+AP1117+AP1118+AQ1116+AQ1117+AQ1118+AR1116+AR1117+AR1118&lt;=15,(AO1116+AO1117+AO1118+AQ1116+AQ1117+AQ1118)*Percapita/30*FL$4,IF(AO1116+AO1117+AO1118+AP1116+AP1117+AP1118+AQ1116+AQ1117+AQ1118+AR1116+AR1117+AR1118&gt;=16,Fixo/30*FL$4+(AO1116+AO1117+AO1118+AP1116+AP1117+AP1118+AQ1116+AQ1117+AQ1118+AR1116+AR1117-16)*Percapita/30*FL$4))))))</f>
        <v>0</v>
      </c>
      <c r="FM1116" s="177">
        <f>IF(C1116=4,SUM(AS1116+AS1117+AS1118+AU1116+AU1117+AU1118)*Percapita/30*FM$4+(AT1116+AT1117+AT1118+AV1116+AV1117+AV1118)*Cadeirante/30*FM$4,IF(C1116=3,IF(AS1119+AU1119=10,Fixo/30*FM$4+(AS1116+AS1117+AS1118+AU1116+AU1117+AU1118)*Percapita/30*FM$4+(AT1119+AV1119)*Cadeirante/30*FM$4,IF(AS1119+AU1119&lt;=9,(AS1119+AU1119)*Crechee/30*FM$4)+(AT1119+AV1119)*Cadeirante/30*FM$4+(AS1116+AS1117+AS1118+AU1116+AU1117+AU1118)*Percapita/30*FM$4)+IF(AS1119+AU1119&gt;=11,Fixo/30*FM$4+(AS1119+AU1119-10)*Crechee/30*FM$4,0),IF(C1116=2,IF(AT1116+AT1117+AT1118+AT1119+AV1116+AV1117+AV1118+AV1119=1,Cadeirante/30*FM$4,IF(AT1116+AT1117+AT1118+AT1119+AV1116+AV1117+AV1118+AV1119=2,Fixo/30*FM$4,IF(AT1116+AT1117+AT1118+AT1119+AV1116+AV1117+AV1118+AV1119&gt;2,Fixo/30*FM$4+(AT1116+AT1117+AT1118+AT1119+AV1116+AV1117+AV1118+AV1119-2)*Cadeirante/30*FM$4)))+(AS1116+AS1117+AS1118+AU1116+AU1117+AU1118)*Percapita/30*FM$4+(AS1119+AU1119)*Crechee/30*FM$4,IF(C1116=1,IF(AS1116+AS1117+AS1118+AT1116+AT1117+AT1118+AU1116+AU1117+AU1118+AV1116+AV1117+AV1118&lt;=15,(AS1116+AS1117+AS1118+AU1116+AU1117+AU1118)*Percapita/30*FM$4,IF(AS1116+AS1117+AS1118+AT1116+AT1117+AT1118+AU1116+AU1117+AU1118+AV1116+AV1117+AV1118&gt;=16,Fixo/30*FM$4+(AS1116+AS1117+AS1118+AT1116+AT1117+AT1118+AU1116+AU1117+AU1118+AV1116+AV1117-16)*Percapita/30*FM$4))))))</f>
        <v>0</v>
      </c>
      <c r="FN1116" s="177">
        <f>IF(C1116=4,SUM(AW1116+AW1117+AW1118+AY1116+AY1117+AY1118)*Percapita/30*FN$4+(AX1116+AX1117+AX1118+AZ1116+AZ1117+AZ1118)*Cadeirante/30*FN$4,IF(C1116=3,IF(AW1119+AY1119=10,Fixo/30*FN$4+(AW1116+AW1117+AW1118+AY1116+AY1117+AY1118)*Percapita/30*FN$4+(AX1119+AZ1119)*Cadeirante/30*FN$4,IF(AW1119+AY1119&lt;=9,(AW1119+AY1119)*Crechee/30*FN$4)+(AX1119+AZ1119)*Cadeirante/30*FN$4+(AW1116+AW1117+AW1118+AY1116+AY1117+AY1118)*Percapita/30*FN$4)+IF(AW1119+AY1119&gt;=11,Fixo/30*FN$4+(AW1119+AY1119-10)*Crechee/30*FN$4,0),IF(C1116=2,IF(AX1116+AX1117+AX1118+AX1119+AZ1116+AZ1117+AZ1118+AZ1119=1,Cadeirante/30*FN$4,IF(AX1116+AX1117+AX1118+AX1119+AZ1116+AZ1117+AZ1118+AZ1119=2,Fixo/30*FN$4,IF(AX1116+AX1117+AX1118+AX1119+AZ1116+AZ1117+AZ1118+AZ1119&gt;2,Fixo/30*FN$4+(AX1116+AX1117+AX1118+AX1119+AZ1116+AZ1117+AZ1118+AZ1119-2)*Cadeirante/30*FN$4)))+(AW1116+AW1117+AW1118+AY1116+AY1117+AY1118)*Percapita/30*FN$4+(AW1119+AY1119)*Crechee/30*FN$4,IF(C1116=1,IF(AW1116+AW1117+AW1118+AX1116+AX1117+AX1118+AY1116+AY1117+AY1118+AZ1116+AZ1117+AZ1118&lt;=15,(AW1116+AW1117+AW1118+AY1116+AY1117+AY1118)*Percapita/30*FN$4,IF(AW1116+AW1117+AW1118+AX1116+AX1117+AX1118+AY1116+AY1117+AY1118+AZ1116+AZ1117+AZ1118&gt;=16,Fixo/30*FN$4+(AW1116+AW1117+AW1118+AX1116+AX1117+AX1118+AY1116+AY1117+AY1118+AZ1116+AZ1117-16)*Percapita/30*FN$4))))))</f>
        <v>0</v>
      </c>
      <c r="FO1116" s="177">
        <f>IF(C1116=4,SUM(BA1116+BA1117+BA1118+BC1116+BC1117+BC1118)*Percapita/30*FO$4+(BB1116+BB1117+BB1118+BD1116+BD1117+BD1118)*Cadeirante/30*FO$4,IF(C1116=3,IF(BA1119+BC1119=10,Fixo/30*FO$4+(BA1116+BA1117+BA1118+BC1116+BC1117+BC1118)*Percapita/30*FO$4+(BB1119+BD1119)*Cadeirante/30*FO$4,IF(BA1119+BC1119&lt;=9,(BA1119+BC1119)*Crechee/30*FO$4)+(BB1119+BD1119)*Cadeirante/30*FO$4+(BA1116+BA1117+BA1118+BC1116+BC1117+BC1118)*Percapita/30*FO$4)+IF(BA1119+BC1119&gt;=11,Fixo/30*FO$4+(BA1119+BC1119-10)*Crechee/30*FO$4,0),IF(C1116=2,IF(BB1116+BB1117+BB1118+BB1119+BD1116+BD1117+BD1118+BD1119=1,Cadeirante/30*FO$4,IF(BB1116+BB1117+BB1118+BB1119+BD1116+BD1117+BD1118+BD1119=2,Fixo/30*FO$4,IF(BB1116+BB1117+BB1118+BB1119+BD1116+BD1117+BD1118+BD1119&gt;2,Fixo/30*FO$4+(BB1116+BB1117+BB1118+BB1119+BD1116+BD1117+BD1118+BD1119-2)*Cadeirante/30*FO$4)))+(BA1116+BA1117+BA1118+BC1116+BC1117+BC1118)*Percapita/30*FO$4+(BA1119+BC1119)*Crechee/30*FO$4,IF(C1116=1,IF(BA1116+BA1117+BA1118+BB1116+BB1117+BB1118+BC1116+BC1117+BC1118+BD1116+BD1117+BD1118&lt;=15,(BA1116+BA1117+BA1118+BC1116+BC1117+BC1118)*Percapita/30*FO$4,IF(BA1116+BA1117+BA1118+BB1116+BB1117+BB1118+BC1116+BC1117+BC1118+BD1116+BD1117+BD1118&gt;=16,Fixo/30*FO$4+(BA1116+BA1117+BA1118+BB1116+BB1117+BB1118+BC1116+BC1117+BC1118+BD1116+BD1117-16)*Percapita/30*FO$4))))))</f>
        <v>0</v>
      </c>
      <c r="FP1116" s="177">
        <f>IF(C1116=4,SUM(BE1116+BE1117+BE1118+BG1116+BG1117+BG1118)*Percapita/30*FP$4+(BF1116+BF1117+BF1118+BH1116+BH1117+BH1118)*Cadeirante/30*FP$4,IF(C1116=3,IF(BE1119+BG1119=10,Fixo/30*FP$4+(BE1116+BE1117+BE1118+BG1116+BG1117+BG1118)*Percapita/30*FP$4+(BF1119+BH1119)*Cadeirante/30*FP$4,IF(BE1119+BG1119&lt;=9,(BE1119+BG1119)*Crechee/30*FP$4)+(BF1119+BH1119)*Cadeirante/30*FP$4+(BE1116+BE1117+BE1118+BG1116+BG1117+BG1118)*Percapita/30*FP$4)+IF(BE1119+BG1119&gt;=11,Fixo/30*FP$4+(BE1119+BG1119-10)*Crechee/30*FP$4,0),IF(C1116=2,IF(BF1116+BF1117+BF1118+BF1119+BH1116+BH1117+BH1118+BH1119=1,Cadeirante/30*FP$4,IF(BF1116+BF1117+BF1118+BF1119+BH1116+BH1117+BH1118+BH1119=2,Fixo/30*FP$4,IF(BF1116+BF1117+BF1118+BF1119+BH1116+BH1117+BH1118+BH1119&gt;2,Fixo/30*FP$4+(BF1116+BF1117+BF1118+BF1119+BH1116+BH1117+BH1118+BH1119-2)*Cadeirante/30*FP$4)))+(BE1116+BE1117+BE1118+BG1116+BG1117+BG1118)*Percapita/30*FP$4+(BE1119+BG1119)*Crechee/30*FP$4,IF(C1116=1,IF(BE1116+BE1117+BE1118+BF1116+BF1117+BF1118+BG1116+BG1117+BG1118+BH1116+BH1117+BH1118&lt;=15,(BE1116+BE1117+BE1118+BG1116+BG1117+BG1118)*Percapita/30*FP$4,IF(BE1116+BE1117+BE1118+BF1116+BF1117+BF1118+BG1116+BG1117+BG1118+BH1116+BH1117+BH1118&gt;=16,Fixo/30*FP$4+(BE1116+BE1117+BE1118+BF1116+BF1117+BF1118+BG1116+BG1117+BG1118+BH1116+BH1117-16)*Percapita/30*FP$4))))))</f>
        <v>0</v>
      </c>
      <c r="FQ1116" s="177">
        <f>IF(C1116=4,SUM(BI1116+BI1117+BI1118+BK1116+BK1117+BK1118)*Percapita/30*FQ$4+(BJ1116+BJ1117+BJ1118+BL1116+BL1117+BL1118)*Cadeirante/30*FQ$4,IF(C1116=3,IF(BI1119+BK1119=10,Fixo/30*FQ$4+(BI1116+BI1117+BI1118+BK1116+BK1117+BK1118)*Percapita/30*FQ$4+(BJ1119+BL1119)*Cadeirante/30*FQ$4,IF(BI1119+BK1119&lt;=9,(BI1119+BK1119)*Crechee/30*FQ$4)+(BJ1119+BL1119)*Cadeirante/30*FQ$4+(BI1116+BI1117+BI1118+BK1116+BK1117+BK1118)*Percapita/30*FQ$4)+IF(BI1119+BK1119&gt;=11,Fixo/30*FQ$4+(BI1119+BK1119-10)*Crechee/30*FQ$4,0),IF(C1116=2,IF(BJ1116+BJ1117+BJ1118+BJ1119+BL1116+BL1117+BL1118+BL1119=1,Cadeirante/30*FQ$4,IF(BJ1116+BJ1117+BJ1118+BJ1119+BL1116+BL1117+BL1118+BL1119=2,Fixo/30*FQ$4,IF(BJ1116+BJ1117+BJ1118+BJ1119+BL1116+BL1117+BL1118+BL1119&gt;2,Fixo/30*FQ$4+(BJ1116+BJ1117+BJ1118+BJ1119+BL1116+BL1117+BL1118+BL1119-2)*Cadeirante/30*FQ$4)))+(BI1116+BI1117+BI1118+BK1116+BK1117+BK1118)*Percapita/30*FQ$4+(BI1119+BK1119)*Crechee/30*FQ$4,IF(C1116=1,IF(BI1116+BI1117+BI1118+BJ1116+BJ1117+BJ1118+BK1116+BK1117+BK1118+BL1116+BL1117+BL1118&lt;=15,(BI1116+BI1117+BI1118+BK1116+BK1117+BK1118)*Percapita/30*FQ$4,IF(BI1116+BI1117+BI1118+BJ1116+BJ1117+BJ1118+BK1116+BK1117+BK1118+BL1116+BL1117+BL1118&gt;=16,Fixo/30*FQ$4+(BI1116+BI1117+BI1118+BJ1116+BJ1117+BJ1118+BK1116+BK1117+BK1118+BL1116+BL1117-16)*Percapita/30*FQ$4))))))</f>
        <v>0</v>
      </c>
      <c r="FR1116" s="177">
        <f>IF(C1116=4,SUM(BM1116+BM1117+BM1118+BO1116+BO1117+BO1118)*Percapita/30*FR$4+(BN1116+BN1117+BN1118+BP1116+BP1117+BP1118)*Cadeirante/30*FR$4,IF(C1116=3,IF(BM1119+BO1119=10,Fixo/30*FR$4+(BM1116+BM1117+BM1118+BO1116+BO1117+BO1118)*Percapita/30*FR$4+(BN1119+BP1119)*Cadeirante/30*FR$4,IF(BM1119+BO1119&lt;=9,(BM1119+BO1119)*Crechee/30*FR$4)+(BN1119+BP1119)*Cadeirante/30*FR$4+(BM1116+BM1117+BM1118+BO1116+BO1117+BO1118)*Percapita/30*FR$4)+IF(BM1119+BO1119&gt;=11,Fixo/30*FR$4+(BM1119+BO1119-10)*Crechee/30*FR$4,0),IF(C1116=2,IF(BN1116+BN1117+BN1118+BN1119+BP1116+BP1117+BP1118+BP1119=1,Cadeirante/30*FR$4,IF(BN1116+BN1117+BN1118+BN1119+BP1116+BP1117+BP1118+BP1119=2,Fixo/30*FR$4,IF(BN1116+BN1117+BN1118+BN1119+BP1116+BP1117+BP1118+BP1119&gt;2,Fixo/30*FR$4+(BN1116+BN1117+BN1118+BN1119+BP1116+BP1117+BP1118+BP1119-2)*Cadeirante/30*FR$4)))+(BM1116+BM1117+BM1118+BO1116+BO1117+BO1118)*Percapita/30*FR$4+(BM1119+BO1119)*Crechee/30*FR$4,IF(C1116=1,IF(BM1116+BM1117+BM1118+BN1116+BN1117+BN1118+BO1116+BO1117+BO1118+BP1116+BP1117+BP1118&lt;=15,(BM1116+BM1117+BM1118+BO1116+BO1117+BO1118)*Percapita/30*FR$4,IF(BM1116+BM1117+BM1118+BN1116+BN1117+BN1118+BO1116+BO1117+BO1118+BP1116+BP1117+BP1118&gt;=16,Fixo/30*FR$4+(BM1116+BM1117+BM1118+BN1116+BN1117+BN1118+BO1116+BO1117+BO1118+BP1116+BP1117-16)*Percapita/30*FR$4))))))</f>
        <v>0</v>
      </c>
      <c r="FS1116" s="177">
        <f>IF(C1116=4,SUM(BQ1116+BQ1117+BQ1118+BS1116+BS1117+BS1118)*Percapita/30*FS$4+(BR1116+BR1117+BR1118+BT1116+BT1117+BT1118)*Cadeirante/30*FS$4,IF(C1116=3,IF(BQ1119+BS1119=10,Fixo/30*FS$4+(BQ1116+BQ1117+BQ1118+BS1116+BS1117+BS1118)*Percapita/30*FS$4+(BR1119+BT1119)*Cadeirante/30*FS$4,IF(BQ1119+BS1119&lt;=9,(BQ1119+BS1119)*Crechee/30*FS$4)+(BR1119+BT1119)*Cadeirante/30*FS$4+(BQ1116+BQ1117+BQ1118+BS1116+BS1117+BS1118)*Percapita/30*FS$4)+IF(BQ1119+BS1119&gt;=11,Fixo/30*FS$4+(BQ1119+BS1119-10)*Crechee/30*FS$4,0),IF(C1116=2,IF(BR1116+BR1117+BR1118+BR1119+BT1116+BT1117+BT1118+BT1119=1,Cadeirante/30*FS$4,IF(BR1116+BR1117+BR1118+BR1119+BT1116+BT1117+BT1118+BT1119=2,Fixo/30*FS$4,IF(BR1116+BR1117+BR1118+BR1119+BT1116+BT1117+BT1118+BT1119&gt;2,Fixo/30*FS$4+(BR1116+BR1117+BR1118+BR1119+BT1116+BT1117+BT1118+BT1119-2)*Cadeirante/30*FS$4)))+(BQ1116+BQ1117+BQ1118+BS1116+BS1117+BS1118)*Percapita/30*FS$4+(BQ1119+BS1119)*Crechee/30*FS$4,IF(C1116=1,IF(BQ1116+BQ1117+BQ1118+BR1116+BR1117+BR1118+BS1116+BS1117+BS1118+BT1116+BT1117+BT1118&lt;=15,(BQ1116+BQ1117+BQ1118+BS1116+BS1117+BS1118)*Percapita/30*FS$4,IF(BQ1116+BQ1117+BQ1118+BR1116+BR1117+BR1118+BS1116+BS1117+BS1118+BT1116+BT1117+BT1118&gt;=16,Fixo/30*FS$4+(BQ1116+BQ1117+BQ1118+BR1116+BR1117+BR1118+BS1116+BS1117+BS1118+BT1116+BT1117-16)*Percapita/30*FS$4))))))</f>
        <v>0</v>
      </c>
      <c r="FT1116" s="177">
        <f>IF(C1116=4,SUM(BU1116+BU1117+BU1118+BW1116+BW1117+BW1118)*Percapita/30*FT$4+(BV1116+BV1117+BV1118+BX1116+BX1117+BX1118)*Cadeirante/30*FT$4,IF(C1116=3,IF(BU1119+BW1119=10,Fixo/30*FT$4+(BU1116+BU1117+BU1118+BW1116+BW1117+BW1118)*Percapita/30*FT$4+(BV1119+BX1119)*Cadeirante/30*FT$4,IF(BU1119+BW1119&lt;=9,(BU1119+BW1119)*Crechee/30*FT$4)+(BV1119+BX1119)*Cadeirante/30*FT$4+(BU1116+BU1117+BU1118+BW1116+BW1117+BW1118)*Percapita/30*FT$4)+IF(BU1119+BW1119&gt;=11,Fixo/30*FT$4+(BU1119+BW1119-10)*Crechee/30*FT$4,0),IF(C1116=2,IF(BV1116+BV1117+BV1118+BV1119+BX1116+BX1117+BX1118+BX1119=1,Cadeirante/30*FT$4,IF(BV1116+BV1117+BV1118+BV1119+BX1116+BX1117+BX1118+BX1119=2,Fixo/30*FT$4,IF(BV1116+BV1117+BV1118+BV1119+BX1116+BX1117+BX1118+BX1119&gt;2,Fixo/30*FT$4+(BV1116+BV1117+BV1118+BV1119+BX1116+BX1117+BX1118+BX1119-2)*Cadeirante/30*FT$4)))+(BU1116+BU1117+BU1118+BW1116+BW1117+BW1118)*Percapita/30*FT$4+(BU1119+BW1119)*Crechee/30*FT$4,IF(C1116=1,IF(BU1116+BU1117+BU1118+BV1116+BV1117+BV1118+BW1116+BW1117+BW1118+BX1116+BX1117+BX1118&lt;=15,(BU1116+BU1117+BU1118+BW1116+BW1117+BW1118)*Percapita/30*FT$4,IF(BU1116+BU1117+BU1118+BV1116+BV1117+BV1118+BW1116+BW1117+BW1118+BX1116+BX1117+BX1118&gt;=16,Fixo/30*FT$4+(BU1116+BU1117+BU1118+BV1116+BV1117+BV1118+BW1116+BW1117+BW1118+BX1116+BX1117-16)*Percapita/30*FT$4))))))</f>
        <v>0</v>
      </c>
      <c r="FU1116" s="177">
        <f>IF(C1116=4,SUM(BY1116+BY1117+BY1118+CA1116+CA1117+CA1118)*Percapita/30*FU$4+(BZ1116+BZ1117+BZ1118+CB1116+CB1117+CB1118)*Cadeirante/30*FU$4,IF(C1116=3,IF(BY1119+CA1119=10,Fixo/30*FU$4+(BY1116+BY1117+BY1118+CA1116+CA1117+CA1118)*Percapita/30*FU$4+(BZ1119+CB1119)*Cadeirante/30*FU$4,IF(BY1119+CA1119&lt;=9,(BY1119+CA1119)*Crechee/30*FU$4)+(BZ1119+CB1119)*Cadeirante/30*FU$4+(BY1116+BY1117+BY1118+CA1116+CA1117+CA1118)*Percapita/30*FU$4)+IF(BY1119+CA1119&gt;=11,Fixo/30*FU$4+(BY1119+CA1119-10)*Crechee/30*FU$4,0),IF(C1116=2,IF(BZ1116+BZ1117+BZ1118+BZ1119+CB1116+CB1117+CB1118+CB1119=1,Cadeirante/30*FU$4,IF(BZ1116+BZ1117+BZ1118+BZ1119+CB1116+CB1117+CB1118+CB1119=2,Fixo/30*FU$4,IF(BZ1116+BZ1117+BZ1118+BZ1119+CB1116+CB1117+CB1118+CB1119&gt;2,Fixo/30*FU$4+(BZ1116+BZ1117+BZ1118+BZ1119+CB1116+CB1117+CB1118+CB1119-2)*Cadeirante/30*FU$4)))+(BY1116+BY1117+BY1118+CA1116+CA1117+CA1118)*Percapita/30*FU$4+(BY1119+CA1119)*Crechee/30*FU$4,IF(C1116=1,IF(BY1116+BY1117+BY1118+BZ1116+BZ1117+BZ1118+CA1116+CA1117+CA1118+CB1116+CB1117+CB1118&lt;=15,(BY1116+BY1117+BY1118+CA1116+CA1117+CA1118)*Percapita/30*FU$4,IF(BY1116+BY1117+BY1118+BZ1116+BZ1117+BZ1118+CA1116+CA1117+CA1118+CB1116+CB1117+CB1118&gt;=16,Fixo/30*FU$4+(BY1116+BY1117+BY1118+BZ1116+BZ1117+BZ1118+CA1116+CA1117+CA1118+CB1116+CB1117-16)*Percapita/30*FU$4))))))</f>
        <v>0</v>
      </c>
      <c r="FV1116" s="177">
        <f>IF(C1116=4,SUM(CC1116+CC1117+CC1118+CE1116+CE1117+CE1118)*Percapita/30*FV$4+(CD1116+CD1117+CD1118+CF1116+CF1117+CF1118)*Cadeirante/30*FV$4,IF(C1116=3,IF(CC1119+CE1119=10,Fixo/30*FV$4+(CC1116+CC1117+CC1118+CE1116+CE1117+CE1118)*Percapita/30*FV$4+(CD1119+CF1119)*Cadeirante/30*FV$4,IF(CC1119+CE1119&lt;=9,(CC1119+CE1119)*Crechee/30*FV$4)+(CD1119+CF1119)*Cadeirante/30*FV$4+(CC1116+CC1117+CC1118+CE1116+CE1117+CE1118)*Percapita/30*FV$4)+IF(CC1119+CE1119&gt;=11,Fixo/30*FV$4+(CC1119+CE1119-10)*Crechee/30*FV$4,0),IF(C1116=2,IF(CD1116+CD1117+CD1118+CD1119+CF1116+CF1117+CF1118+CF1119=1,Cadeirante/30*FV$4,IF(CD1116+CD1117+CD1118+CD1119+CF1116+CF1117+CF1118+CF1119=2,Fixo/30*FV$4,IF(CD1116+CD1117+CD1118+CD1119+CF1116+CF1117+CF1118+CF1119&gt;2,Fixo/30*FV$4+(CD1116+CD1117+CD1118+CD1119+CF1116+CF1117+CF1118+CF1119-2)*Cadeirante/30*FV$4)))+(CC1116+CC1117+CC1118+CE1116+CE1117+CE1118)*Percapita/30*FV$4+(CC1119+CE1119)*Crechee/30*FV$4,IF(C1116=1,IF(CC1116+CC1117+CC1118+CD1116+CD1117+CD1118+CE1116+CE1117+CE1118+CF1116+CF1117+CF1118&lt;=15,(CC1116+CC1117+CC1118+CE1116+CE1117+CE1118)*Percapita/30*FV$4,IF(CC1116+CC1117+CC1118+CD1116+CD1117+CD1118+CE1116+CE1117+CE1118+CF1116+CF1117+CF1118&gt;=16,Fixo/30*FV$4+(CC1116+CC1117+CC1118+CD1116+CD1117+CD1118+CE1116+CE1117+CE1118+CF1116+CF1117-16)*Percapita/30*FV$4))))))</f>
        <v>0</v>
      </c>
      <c r="FW1116" s="177">
        <f>IF(C1116=4,SUM(CG1116+CG1117+CG1118+CI1116+CI1117+CI1118)*Percapita/30*FW$4+(CH1116+CH1117+CH1118+CJ1116+CJ1117+CJ1118)*Cadeirante/30*FW$4,IF(C1116=3,IF(CG1119+CI1119=10,Fixo/30*FW$4+(CG1116+CG1117+CG1118+CI1116+CI1117+CI1118)*Percapita/30*FW$4+(CH1119+CJ1119)*Cadeirante/30*FW$4,IF(CG1119+CI1119&lt;=9,(CG1119+CI1119)*Crechee/30*FW$4)+(CH1119+CJ1119)*Cadeirante/30*FW$4+(CG1116+CG1117+CG1118+CI1116+CI1117+CI1118)*Percapita/30*FW$4)+IF(CG1119+CI1119&gt;=11,Fixo/30*FW$4+(CG1119+CI1119-10)*Crechee/30*FW$4,0),IF(C1116=2,IF(CH1116+CH1117+CH1118+CH1119+CJ1116+CJ1117+CJ1118+CJ1119=1,Cadeirante/30*FW$4,IF(CH1116+CH1117+CH1118+CH1119+CJ1116+CJ1117+CJ1118+CJ1119=2,Fixo/30*FW$4,IF(CH1116+CH1117+CH1118+CH1119+CJ1116+CJ1117+CJ1118+CJ1119&gt;2,Fixo/30*FW$4+(CH1116+CH1117+CH1118+CH1119+CJ1116+CJ1117+CJ1118+CJ1119-2)*Cadeirante/30*FW$4)))+(CG1116+CG1117+CG1118+CI1116+CI1117+CI1118)*Percapita/30*FW$4+(CG1119+CI1119)*Crechee/30*FW$4,IF(C1116=1,IF(CG1116+CG1117+CG1118+CH1116+CH1117+CH1118+CI1116+CI1117+CI1118+CJ1116+CJ1117+CJ1118&lt;=15,(CG1116+CG1117+CG1118+CI1116+CI1117+CI1118)*Percapita/30*FW$4,IF(CG1116+CG1117+CG1118+CH1116+CH1117+CH1118+CI1116+CI1117+CI1118+CJ1116+CJ1117+CJ1118&gt;=16,Fixo/30*FW$4+(CG1116+CG1117+CG1118+CH1116+CH1117+CH1118+CI1116+CI1117+CI1118+CJ1116+CJ1117-16)*Percapita/30*FW$4))))))</f>
        <v>0</v>
      </c>
      <c r="FX1116" s="177">
        <f>IF(C1116=4,SUM(CK1116+CK1117+CK1118+CM1116+CM1117+CM1118)*Percapita/30*FX$4+(CL1116+CL1117+CL1118+CN1116+CN1117+CN1118)*Cadeirante/30*FX$4,IF(C1116=3,IF(CK1119+CM1119=10,Fixo/30*FX$4+(CK1116+CK1117+CK1118+CM1116+CM1117+CM1118)*Percapita/30*FX$4+(CL1119+CN1119)*Cadeirante/30*FX$4,IF(CK1119+CM1119&lt;=9,(CK1119+CM1119)*Crechee/30*FX$4)+(CL1119+CN1119)*Cadeirante/30*FX$4+(CK1116+CK1117+CK1118+CM1116+CM1117+CM1118)*Percapita/30*FX$4)+IF(CK1119+CM1119&gt;=11,Fixo/30*FX$4+(CK1119+CM1119-10)*Crechee/30*FX$4,0),IF(C1116=2,IF(CL1116+CL1117+CL1118+CL1119+CN1116+CN1117+CN1118+CN1119=1,Cadeirante/30*FX$4,IF(CL1116+CL1117+CL1118+CL1119+CN1116+CN1117+CN1118+CN1119=2,Fixo/30*FX$4,IF(CL1116+CL1117+CL1118+CL1119+CN1116+CN1117+CN1118+CN1119&gt;2,Fixo/30*FX$4+(CL1116+CL1117+CL1118+CL1119+CN1116+CN1117+CN1118+CN1119-2)*Cadeirante/30*FX$4)))+(CK1116+CK1117+CK1118+CM1116+CM1117+CM1118)*Percapita/30*FX$4+(CK1119+CM1119)*Crechee/30*FX$4,IF(C1116=1,IF(CK1116+CK1117+CK1118+CL1116+CL1117+CL1118+CM1116+CM1117+CM1118+CN1116+CN1117+CN1118&lt;=15,(CK1116+CK1117+CK1118+CM1116+CM1117+CM1118)*Percapita/30*FX$4,IF(CK1116+CK1117+CK1118+CL1116+CL1117+CL1118+CM1116+CM1117+CM1118+CN1116+CN1117+CN1118&gt;=16,Fixo/30*FX$4+(CK1116+CK1117+CK1118+CL1116+CL1117+CL1118+CM1116+CM1117+CM1118+CN1116+CN1117-16)*Percapita/30*FX$4))))))</f>
        <v>0</v>
      </c>
      <c r="FY1116" s="177">
        <f>IF(C1116=4,SUM(CO1116+CO1117+CO1118+CQ1116+CQ1117+CQ1118)*Percapita/30*FY$4+(CP1116+CP1117+CP1118+CR1116+CR1117+CR1118)*Cadeirante/30*FY$4,IF(C1116=3,IF(CO1119+CQ1119=10,Fixo/30*FY$4+(CO1116+CO1117+CO1118+CQ1116+CQ1117+CQ1118)*Percapita/30*FY$4+(CP1119+CR1119)*Cadeirante/30*FY$4,IF(CO1119+CQ1119&lt;=9,(CO1119+CQ1119)*Crechee/30*FY$4)+(CP1119+CR1119)*Cadeirante/30*FY$4+(CO1116+CO1117+CO1118+CQ1116+CQ1117+CQ1118)*Percapita/30*FY$4)+IF(CO1119+CQ1119&gt;=11,Fixo/30*FY$4+(CO1119+CQ1119-10)*Crechee/30*FY$4,0),IF(C1116=2,IF(CP1116+CP1117+CP1118+CP1119+CR1116+CR1117+CR1118+CR1119=1,Cadeirante/30*FY$4,IF(CP1116+CP1117+CP1118+CP1119+CR1116+CR1117+CR1118+CR1119=2,Fixo/30*FY$4,IF(CP1116+CP1117+CP1118+CP1119+CR1116+CR1117+CR1118+CR1119&gt;2,Fixo/30*FY$4+(CP1116+CP1117+CP1118+CP1119+CR1116+CR1117+CR1118+CR1119-2)*Cadeirante/30*FY$4)))+(CO1116+CO1117+CO1118+CQ1116+CQ1117+CQ1118)*Percapita/30*FY$4+(CO1119+CQ1119)*Crechee/30*FY$4,IF(C1116=1,IF(CO1116+CO1117+CO1118+CP1116+CP1117+CP1118+CQ1116+CQ1117+CQ1118+CR1116+CR1117+CR1118&lt;=15,(CO1116+CO1117+CO1118+CQ1116+CQ1117+CQ1118)*Percapita/30*FY$4,IF(CO1116+CO1117+CO1118+CP1116+CP1117+CP1118+CQ1116+CQ1117+CQ1118+CR1116+CR1117+CR1118&gt;=16,Fixo/30*FY$4+(CO1116+CO1117+CO1118+CP1116+CP1117+CP1118+CQ1116+CQ1117+CQ1118+CR1116+CR1117-16)*Percapita/30*FY$4))))))</f>
        <v>0</v>
      </c>
      <c r="FZ1116" s="177">
        <f>IF(C1116=4,SUM(CS1116+CS1117+CS1118+CU1116+CU1117+CU1118)*Percapita/30*FZ$4+(CT1116+CT1117+CT1118+CV1116+CV1117+CV1118)*Cadeirante/30*FZ$4,IF(C1116=3,IF(CS1119+CU1119=10,Fixo/30*FZ$4+(CS1116+CS1117+CS1118+CU1116+CU1117+CU1118)*Percapita/30*FZ$4+(CT1119+CV1119)*Cadeirante/30*FZ$4,IF(CS1119+CU1119&lt;=9,(CS1119+CU1119)*Crechee/30*FZ$4)+(CT1119+CV1119)*Cadeirante/30*FZ$4+(CS1116+CS1117+CS1118+CU1116+CU1117+CU1118)*Percapita/30*FZ$4)+IF(CS1119+CU1119&gt;=11,Fixo/30*FZ$4+(CS1119+CU1119-10)*Crechee/30*FZ$4,0),IF(C1116=2,IF(CT1116+CT1117+CT1118+CT1119+CV1116+CV1117+CV1118+CV1119=1,Cadeirante/30*FZ$4,IF(CT1116+CT1117+CT1118+CT1119+CV1116+CV1117+CV1118+CV1119=2,Fixo/30*FZ$4,IF(CT1116+CT1117+CT1118+CT1119+CV1116+CV1117+CV1118+CV1119&gt;2,Fixo/30*FZ$4+(CT1116+CT1117+CT1118+CT1119+CV1116+CV1117+CV1118+CV1119-2)*Cadeirante/30*FZ$4)))+(CS1116+CS1117+CS1118+CU1116+CU1117+CU1118)*Percapita/30*FZ$4+(CS1119+CU1119)*Crechee/30*FZ$4,IF(C1116=1,IF(CS1116+CS1117+CS1118+CT1116+CT1117+CT1118+CU1116+CU1117+CU1118+CV1116+CV1117+CV1118&lt;=15,(CS1116+CS1117+CS1118+CU1116+CU1117+CU1118)*Percapita/30*FZ$4,IF(CS1116+CS1117+CS1118+CT1116+CT1117+CT1118+CU1116+CU1117+CU1118+CV1116+CV1117+CV1118&gt;=16,Fixo/30*FZ$4+(CS1116+CS1117+CS1118+CT1116+CT1117+CT1118+CU1116+CU1117+CU1118+CV1116+CV1117-16)*Percapita/30*FZ$4))))))</f>
        <v>0</v>
      </c>
      <c r="GA1116" s="177">
        <f>IF(C1116=4,SUM(CW1116+CW1117+CW1118+CY1116+CY1117+CY1118)*Percapita/30*GA$4+(CX1116+CX1117+CX1118+CZ1116+CZ1117+CZ1118)*Cadeirante/30*GA$4,IF(C1116=3,IF(CW1119+CY1119=10,Fixo/30*GA$4+(CW1116+CW1117+CW1118+CY1116+CY1117+CY1118)*Percapita/30*GA$4+(CX1119+CZ1119)*Cadeirante/30*GA$4,IF(CW1119+CY1119&lt;=9,(CW1119+CY1119)*Crechee/30*GA$4)+(CX1119+CZ1119)*Cadeirante/30*GA$4+(CW1116+CW1117+CW1118+CY1116+CY1117+CY1118)*Percapita/30*GA$4)+IF(CW1119+CY1119&gt;=11,Fixo/30*GA$4+(CW1119+CY1119-10)*Crechee/30*GA$4,0),IF(C1116=2,IF(CX1116+CX1117+CX1118+CX1119+CZ1116+CZ1117+CZ1118+CZ1119=1,Cadeirante/30*GA$4,IF(CX1116+CX1117+CX1118+CX1119+CZ1116+CZ1117+CZ1118+CZ1119=2,Fixo/30*GA$4,IF(CX1116+CX1117+CX1118+CX1119+CZ1116+CZ1117+CZ1118+CZ1119&gt;2,Fixo/30*GA$4+(CX1116+CX1117+CX1118+CX1119+CZ1116+CZ1117+CZ1118+CZ1119-2)*Cadeirante/30*GA$4)))+(CW1116+CW1117+CW1118+CY1116+CY1117+CY1118)*Percapita/30*GA$4+(CW1119+CY1119)*Crechee/30*GA$4,IF(C1116=1,IF(CW1116+CW1117+CW1118+CX1116+CX1117+CX1118+CY1116+CY1117+CY1118+CZ1116+CZ1117+CZ1118&lt;=15,(CW1116+CW1117+CW1118+CY1116+CY1117+CY1118)*Percapita/30*GA$4,IF(CW1116+CW1117+CW1118+CX1116+CX1117+CX1118+CY1116+CY1117+CY1118+CZ1116+CZ1117+CZ1118&gt;=16,Fixo/30*GA$4+(CW1116+CW1117+CW1118+CX1116+CX1117+CX1118+CY1116+CY1117+CY1118+CZ1116+CZ1117-16)*Percapita/30*GA$4))))))</f>
        <v>0</v>
      </c>
      <c r="GB1116" s="177">
        <f>IF(C1116=4,SUM(DA1116+DA1117+DA1118+DC1116+DC1117+DC1118)*Percapita/30*GB$4+(DB1116+DB1117+DB1118+DD1116+DD1117+DD1118)*Cadeirante/30*GB$4,IF(C1116=3,IF(DA1119+DC1119=10,Fixo/30*GB$4+(DA1116+DA1117+DA1118+DC1116+DC1117+DC1118)*Percapita/30*GB$4+(DB1119+DD1119)*Cadeirante/30*GB$4,IF(DA1119+DC1119&lt;=9,(DA1119+DC1119)*Crechee/30*GB$4)+(DB1119+DD1119)*Cadeirante/30*GB$4+(DA1116+DA1117+DA1118+DC1116+DC1117+DC1118)*Percapita/30*GB$4)+IF(DA1119+DC1119&gt;=11,Fixo/30*GB$4+(DA1119+DC1119-10)*Crechee/30*GB$4,0),IF(C1116=2,IF(DB1116+DB1117+DB1118+DB1119+DD1116+DD1117+DD1118+DD1119=1,Cadeirante/30*GB$4,IF(DB1116+DB1117+DB1118+DB1119+DD1116+DD1117+DD1118+DD1119=2,Fixo/30*GB$4,IF(DB1116+DB1117+DB1118+DB1119+DD1116+DD1117+DD1118+DD1119&gt;2,Fixo/30*GB$4+(DB1116+DB1117+DB1118+DB1119+DD1116+DD1117+DD1118+DD1119-2)*Cadeirante/30*GB$4)))+(DA1116+DA1117+DA1118+DC1116+DC1117+DC1118)*Percapita/30*GB$4+(DA1119+DC1119)*Crechee/30*GB$4,IF(C1116=1,IF(DA1116+DA1117+DA1118+DB1116+DB1117+DB1118+DC1116+DC1117+DC1118+DD1116+DD1117+DD1118&lt;=15,(DA1116+DA1117+DA1118+DC1116+DC1117+DC1118)*Percapita/30*GB$4,IF(DA1116+DA1117+DA1118+DB1116+DB1117+DB1118+DC1116+DC1117+DC1118+DD1116+DD1117+DD1118&gt;=16,Fixo/30*GB$4+(DA1116+DA1117+DA1118+DB1116+DB1117+DB1118+DC1116+DC1117+DC1118+DD1116+DD1117-16)*Percapita/30*GB$4))))))</f>
        <v>0</v>
      </c>
      <c r="GC1116" s="177">
        <f>IF(C1116=4,SUM(DE1116+DE1117+DE1118+DG1116+DG1117+DG1118)*Percapita/30*GC$4+(DF1116+DF1117+DF1118+DH1116+DH1117+DH1118)*Cadeirante/30*GC$4,IF(C1116=3,IF(DE1119+DG1119=10,Fixo/30*GC$4+(DE1116+DE1117+DE1118+DG1116+DG1117+DG1118)*Percapita/30*GC$4+(DF1119+DH1119)*Cadeirante/30*GC$4,IF(DE1119+DG1119&lt;=9,(DE1119+DG1119)*Crechee/30*GC$4)+(DF1119+DH1119)*Cadeirante/30*GC$4+(DE1116+DE1117+DE1118+DG1116+DG1117+DG1118)*Percapita/30*GC$4)+IF(DE1119+DG1119&gt;=11,Fixo/30*GC$4+(DE1119+DG1119-10)*Crechee/30*GC$4,0),IF(C1116=2,IF(DF1116+DF1117+DF1118+DF1119+DH1116+DH1117+DH1118+DH1119=1,Cadeirante/30*GC$4,IF(DF1116+DF1117+DF1118+DF1119+DH1116+DH1117+DH1118+DH1119=2,Fixo/30*GC$4,IF(DF1116+DF1117+DF1118+DF1119+DH1116+DH1117+DH1118+DH1119&gt;2,Fixo/30*GC$4+(DF1116+DF1117+DF1118+DF1119+DH1116+DH1117+DH1118+DH1119-2)*Cadeirante/30*GC$4)))+(DE1116+DE1117+DE1118+DG1116+DG1117+DG1118)*Percapita/30*GC$4+(DE1119+DG1119)*Crechee/30*GC$4,IF(C1116=1,IF(DE1116+DE1117+DE1118+DF1116+DF1117+DF1118+DG1116+DG1117+DG1118+DH1116+DH1117+DH1118&lt;=15,(DE1116+DE1117+DE1118+DG1116+DG1117+DG1118)*Percapita/30*GC$4,IF(DE1116+DE1117+DE1118+DF1116+DF1117+DF1118+DG1116+DG1117+DG1118+DH1116+DH1117+DH1118&gt;=16,Fixo/30*GC$4+(DE1116+DE1117+DE1118+DF1116+DF1117+DF1118+DG1116+DG1117+DG1118+DH1116+DH1117-16)*Percapita/30*GC$4))))))</f>
        <v>-89.887</v>
      </c>
      <c r="GD1116" s="177">
        <f>IF(C1116=4,SUM(DI1116+DI1117+DI1118+DK1116+DK1117+DK1118)*Percapita/30*GD$4+(DJ1116+DJ1117+DJ1118+DL1116+DL1117+DL1118)*Cadeirante/30*GD$4,IF(C1116=3,IF(DI1119+DK1119=10,Fixo/30*GD$4+(DI1116+DI1117+DI1118+DK1116+DK1117+DK1118)*Percapita/30*GD$4+(DJ1119+DL1119)*Cadeirante/30*GD$4,IF(DI1119+DK1119&lt;=9,(DI1119+DK1119)*Crechee/30*GD$4)+(DJ1119+DL1119)*Cadeirante/30*GD$4+(DI1116+DI1117+DI1118+DK1116+DK1117+DK1118)*Percapita/30*GD$4)+IF(DI1119+DK1119&gt;=11,Fixo/30*GD$4+(DI1119+DK1119-10)*Crechee/30*GD$4,0),IF(C1116=2,IF(DJ1116+DJ1117+DJ1118+DJ1119+DL1116+DL1117+DL1118+DL1119=1,Cadeirante/30*GD$4,IF(DJ1116+DJ1117+DJ1118+DJ1119+DL1116+DL1117+DL1118+DL1119=2,Fixo/30*GD$4,IF(DJ1116+DJ1117+DJ1118+DJ1119+DL1116+DL1117+DL1118+DL1119&gt;2,Fixo/30*GD$4+(DJ1116+DJ1117+DJ1118+DJ1119+DL1116+DL1117+DL1118+DL1119-2)*Cadeirante/30*GD$4)))+(DI1116+DI1117+DI1118+DK1116+DK1117+DK1118)*Percapita/30*GD$4+(DI1119+DK1119)*Crechee/30*GD$4,IF(C1116=1,IF(DI1116+DI1117+DI1118+DJ1116+DJ1117+DJ1118+DK1116+DK1117+DK1118+DL1116+DL1117+DL1118&lt;=15,(DI1116+DI1117+DI1118+DK1116+DK1117+DK1118)*Percapita/30*GD$4,IF(DI1116+DI1117+DI1118+DJ1116+DJ1117+DJ1118+DK1116+DK1117+DK1118+DL1116+DL1117+DL1118&gt;=16,Fixo/30*GD$4+(DI1116+DI1117+DI1118+DJ1116+DJ1117+DJ1118+DK1116+DK1117+DK1118+DL1116+DL1117-16)*Percapita/30*GD$4))))))</f>
        <v>0</v>
      </c>
      <c r="GE1116" s="177">
        <f>IF(C1116=4,SUM(DM1116+DM1117+DM1118+DO1116+DO1117+DO1118)*Percapita/30*GE$4+(DN1116+DN1117+DN1118+DP1116+DP1117+DP1118)*Cadeirante/30*GE$4,IF(C1116=3,IF(DM1119+DO1119=10,Fixo/30*GE$4+(DM1116+DM1117+DM1118+DO1116+DO1117+DO1118)*Percapita/30*GE$4+(DN1119+DP1119)*Cadeirante/30*GE$4,IF(DM1119+DO1119&lt;=9,(DM1119+DO1119)*Crechee/30*GE$4)+(DN1119+DP1119)*Cadeirante/30*GE$4+(DM1116+DM1117+DM1118+DO1116+DO1117+DO1118)*Percapita/30*GE$4)+IF(DM1119+DO1119&gt;=11,Fixo/30*GE$4+(DM1119+DO1119-10)*Crechee/30*GE$4,0),IF(C1116=2,IF(DN1116+DN1117+DN1118+DN1119+DP1116+DP1117+DP1118+DP1119=1,Cadeirante/30*GE$4,IF(DN1116+DN1117+DN1118+DN1119+DP1116+DP1117+DP1118+DP1119=2,Fixo/30*GE$4,IF(DN1116+DN1117+DN1118+DN1119+DP1116+DP1117+DP1118+DP1119&gt;2,Fixo/30*GE$4+(DN1116+DN1117+DN1118+DN1119+DP1116+DP1117+DP1118+DP1119-2)*Cadeirante/30*GE$4)))+(DM1116+DM1117+DM1118+DO1116+DO1117+DO1118)*Percapita/30*GE$4+(DM1119+DO1119)*Crechee/30*GE$4,IF(C1116=1,IF(DM1116+DM1117+DM1118+DN1116+DN1117+DN1118+DO1116+DO1117+DO1118+DP1116+DP1117+DP1118&lt;=15,(DM1116+DM1117+DM1118+DO1116+DO1117+DO1118)*Percapita/30*GE$4,IF(DM1116+DM1117+DM1118+DN1116+DN1117+DN1118+DO1116+DO1117+DO1118+DP1116+DP1117+DP1118&gt;=16,Fixo/30*GE$4+(DM1116+DM1117+DM1118+DN1116+DN1117+DN1118+DO1116+DO1117+DO1118+DP1116+DP1117-16)*Percapita/30*GE$4))))))</f>
        <v>0</v>
      </c>
      <c r="GF1116" s="177">
        <f>IF(C1116=4,SUM(DQ1116+DQ1117+DQ1118+DS1116+DS1117+DS1118)*Percapita/30*GF$4+(DR1116+DR1117+DR1118+DT1116+DT1117+DT1118)*Cadeirante/30*GF$4,IF(C1116=3,IF(DQ1119+DS1119=10,Fixo/30*GF$4+(DQ1116+DQ1117+DQ1118+DS1116+DS1117+DS1118)*Percapita/30*GF$4+(DR1119+DT1119)*Cadeirante/30*GF$4,IF(DQ1119+DS1119&lt;=9,(DQ1119+DS1119)*Crechee/30*GF$4)+(DR1119+DT1119)*Cadeirante/30*GF$4+(DQ1116+DQ1117+DQ1118+DS1116+DS1117+DS1118)*Percapita/30*GF$4)+IF(DQ1119+DS1119&gt;=11,Fixo/30*GF$4+(DQ1119+DS1119-10)*Crechee/30*GF$4,0),IF(C1116=2,IF(DR1116+DR1117+DR1118+DR1119+DT1116+DT1117+DT1118+DT1119=1,Cadeirante/30*GF$4,IF(DR1116+DR1117+DR1118+DR1119+DT1116+DT1117+DT1118+DT1119=2,Fixo/30*GF$4,IF(DR1116+DR1117+DR1118+DR1119+DT1116+DT1117+DT1118+DT1119&gt;2,Fixo/30*GF$4+(DR1116+DR1117+DR1118+DR1119+DT1116+DT1117+DT1118+DT1119-2)*Cadeirante/30*GF$4)))+(DQ1116+DQ1117+DQ1118+DS1116+DS1117+DS1118)*Percapita/30*GF$4+(DQ1119+DS1119)*Crechee/30*GF$4,IF(C1116=1,IF(DQ1116+DQ1117+DQ1118+DR1116+DR1117+DR1118+DS1116+DS1117+DS1118+DT1116+DT1117+DT1118&lt;=15,(DQ1116+DQ1117+DQ1118+DS1116+DS1117+DS1118)*Percapita/30*GF$4,IF(DQ1116+DQ1117+DQ1118+DR1116+DR1117+DR1118+DS1116+DS1117+DS1118+DT1116+DT1117+DT1118&gt;=16,Fixo/30*GF$4+(DQ1116+DQ1117+DQ1118+DR1116+DR1117+DR1118+DS1116+DS1117+DS1118+DT1116+DT1117-16)*Percapita/30*GF$4))))))</f>
        <v>0</v>
      </c>
      <c r="GG1116" s="177">
        <f>IF(C1116=4,SUM(DU1116+DU1117+DU1118+DW1116+DW1117+DW1118)*Percapita/30*GG$4+(DV1116+DV1117+DV1118+DX1116+DX1117+DX1118)*Cadeirante/30*GG$4,IF(C1116=3,IF(DU1119+DW1119=10,Fixo/30*GG$4+(DU1116+DU1117+DU1118+DW1116+DW1117+DW1118)*Percapita/30*GG$4+(DV1119+DX1119)*Cadeirante/30*GG$4,IF(DU1119+DW1119&lt;=9,(DU1119+DW1119)*Crechee/30*GG$4)+(DV1119+DX1119)*Cadeirante/30*GG$4+(DU1116+DU1117+DU1118+DW1116+DW1117+DW1118)*Percapita/30*GG$4)+IF(DU1119+DW1119&gt;=11,Fixo/30*GG$4+(DU1119+DW1119-10)*Crechee/30*GG$4,0),IF(C1116=2,IF(DV1116+DV1117+DV1118+DV1119+DX1116+DX1117+DX1118+DX1119=1,Cadeirante/30*GG$4,IF(DV1116+DV1117+DV1118+DV1119+DX1116+DX1117+DX1118+DX1119=2,Fixo/30*GG$4,IF(DV1116+DV1117+DV1118+DV1119+DX1116+DX1117+DX1118+DX1119&gt;2,Fixo/30*GG$4+(DV1116+DV1117+DV1118+DV1119+DX1116+DX1117+DX1118+DX1119-2)*Cadeirante/30*GG$4)))+(DU1116+DU1117+DU1118+DW1116+DW1117+DW1118)*Percapita/30*GG$4+(DU1119+DW1119)*Crechee/30*GG$4,IF(C1116=1,IF(DU1116+DU1117+DU1118+DV1116+DV1117+DV1118+DW1116+DW1117+DW1118+DX1116+DX1117+DX1118&lt;=15,(DU1116+DU1117+DU1118+DW1116+DW1117+DW1118)*Percapita/30*GG$4,IF(DU1116+DU1117+DU1118+DV1116+DV1117+DV1118+DW1116+DW1117+DW1118+DX1116+DX1117+DX1118&gt;=16,Fixo/30*GG$4+(DU1116+DU1117+DU1118+DV1116+DV1117+DV1118+DW1116+DW1117+DW1118+DX1116+DX1117-16)*Percapita/30*GG$4))))))</f>
        <v>0</v>
      </c>
      <c r="GH1116" s="177">
        <f>IF(C1116=4,SUM(DY1116+DY1117+DY1118+EA1116+EA1117+EA1118)*Percapita/30*GH$4+(DZ1116+DZ1117+DZ1118+EB1116+EB1117+EB1118)*Cadeirante/30*GH$4,IF(C1116=3,IF(DY1119+EA1119=10,Fixo/30*GH$4+(DY1116+DY1117+DY1118+EA1116+EA1117+EA1118)*Percapita/30*GH$4+(DZ1119+EB1119)*Cadeirante/30*GH$4,IF(DY1119+EA1119&lt;=9,(DY1119+EA1119)*Crechee/30*GH$4)+(DZ1119+EB1119)*Cadeirante/30*GH$4+(DY1116+DY1117+DY1118+EA1116+EA1117+EA1118)*Percapita/30*GH$4)+IF(DY1119+EA1119&gt;=11,Fixo/30*GH$4+(DY1119+EA1119-10)*Crechee/30*GH$4,0),IF(C1116=2,IF(DZ1116+DZ1117+DZ1118+DZ1119+EB1116+EB1117+EB1118+EB1119=1,Cadeirante/30*GH$4,IF(DZ1116+DZ1117+DZ1118+DZ1119+EB1116+EB1117+EB1118+EB1119=2,Fixo/30*GH$4,IF(DZ1116+DZ1117+DZ1118+DZ1119+EB1116+EB1117+EB1118+EB1119&gt;2,Fixo/30*GH$4+(DZ1116+DZ1117+DZ1118+DZ1119+EB1116+EB1117+EB1118+EB1119-2)*Cadeirante/30*GH$4)))+(DY1116+DY1117+DY1118+EA1116+EA1117+EA1118)*Percapita/30*GH$4+(DY1119+EA1119)*Crechee/30*GH$4,IF(C1116=1,IF(DY1116+DY1117+DY1118+DZ1116+DZ1117+DZ1118+EA1116+EA1117+EA1118+EB1116+EB1117+EB1118&lt;=15,(DY1116+DY1117+DY1118+EA1116+EA1117+EA1118)*Percapita/30*GH$4,IF(DY1116+DY1117+DY1118+DZ1116+DZ1117+DZ1118+EA1116+EA1117+EA1118+EB1116+EB1117+EB1118&gt;=16,Fixo/30*GH$4+(DY1116+DY1117+DY1118+DZ1116+DZ1117+DZ1118+EA1116+EA1117+EA1118+EB1116+EB1117-16)*Percapita/30*GH$4))))))</f>
        <v>0</v>
      </c>
      <c r="GI1116" s="177">
        <f>IF(C1116=4,SUM(EC1116+EC1117+EC1118+EE1116+EE1117+EE1118)*Percapita/30*GI$4+(ED1116+ED1117+ED1118+EF1116+EF1117+EF1118)*Cadeirante/30*GI$4,IF(C1116=3,IF(EC1119+EE1119=10,Fixo/30*GI$4+(EC1116+EC1117+EC1118+EE1116+EE1117+EE1118)*Percapita/30*GI$4+(ED1119+EF1119)*Cadeirante/30*GI$4,IF(EC1119+EE1119&lt;=9,(EC1119+EE1119)*Crechee/30*GI$4)+(ED1119+EF1119)*Cadeirante/30*GI$4+(EC1116+EC1117+EC1118+EE1116+EE1117+EE1118)*Percapita/30*GI$4)+IF(EC1119+EE1119&gt;=11,Fixo/30*GI$4+(EC1119+EE1119-10)*Crechee/30*GI$4,0),IF(C1116=2,IF(ED1116+ED1117+ED1118+ED1119+EF1116+EF1117+EF1118+EF1119=1,Cadeirante/30*GI$4,IF(ED1116+ED1117+ED1118+ED1119+EF1116+EF1117+EF1118+EF1119=2,Fixo/30*GI$4,IF(ED1116+ED1117+ED1118+ED1119+EF1116+EF1117+EF1118+EF1119&gt;2,Fixo/30*GI$4+(ED1116+ED1117+ED1118+ED1119+EF1116+EF1117+EF1118+EF1119-2)*Cadeirante/30*GI$4)))+(EC1116+EC1117+EC1118+EE1116+EE1117+EE1118)*Percapita/30*GI$4+(EC1119+EE1119)*Crechee/30*GI$4,IF(C1116=1,IF(EC1116+EC1117+EC1118+ED1116+ED1117+ED1118+EE1116+EE1117+EE1118+EF1116+EF1117+EF1118&lt;=15,(EC1116+EC1117+EC1118+EE1116+EE1117+EE1118)*Percapita/30*GI$4,IF(EC1116+EC1117+EC1118+ED1116+ED1117+ED1118+EE1116+EE1117+EE1118+EF1116+EF1117+EF1118&gt;=16,Fixo/30*GI$4+(EC1116+EC1117+EC1118+ED1116+ED1117+ED1118+EE1116+EE1117+EE1118+EF1116+EF1117-16)*Percapita/30*GI$4))))))</f>
        <v>0</v>
      </c>
      <c r="GJ1116" s="177">
        <f>IF(C1116=4,SUM(EG1116+EG1117+EG1118+EI1116+EI1117+EI1118)*Percapita/30*GJ$4+(EH1116+EH1117+EH1118+EJ1116+EJ1117+EJ1118)*Cadeirante/30*GJ$4,IF(C1116=3,IF(EG1119+EI1119=10,Fixo/30*GJ$4+(EG1116+EG1117+EG1118+EI1116+EI1117+EI1118)*Percapita/30*GJ$4+(EH1119+EJ1119)*Cadeirante/30*GJ$4,IF(EG1119+EI1119&lt;=9,(EG1119+EI1119)*Crechee/30*GJ$4)+(EH1119+EJ1119)*Cadeirante/30*GJ$4+(EG1116+EG1117+EG1118+EI1116+EI1117+EI1118)*Percapita/30*GJ$4)+IF(EG1119+EI1119&gt;=11,Fixo/30*GJ$4+(EG1119+EI1119-10)*Crechee/30*GJ$4,0),IF(C1116=2,IF(EH1116+EH1117+EH1118+EH1119+EJ1116+EJ1117+EJ1118+EJ1119=1,Cadeirante/30*GJ$4,IF(EH1116+EH1117+EH1118+EH1119+EJ1116+EJ1117+EJ1118+EJ1119=2,Fixo/30*GJ$4,IF(EH1116+EH1117+EH1118+EH1119+EJ1116+EJ1117+EJ1118+EJ1119&gt;2,Fixo/30*GJ$4+(EH1116+EH1117+EH1118+EH1119+EJ1116+EJ1117+EJ1118+EJ1119-2)*Cadeirante/30*GJ$4)))+(EG1116+EG1117+EG1118+EI1116+EI1117+EI1118)*Percapita/30*GJ$4+(EG1119+EI1119)*Crechee/30*GJ$4,IF(C1116=1,IF(EG1116+EG1117+EG1118+EH1116+EH1117+EH1118+EI1116+EI1117+EI1118+EJ1116+EJ1117+EJ1118&lt;=15,(EG1116+EG1117+EG1118+EI1116+EI1117+EI1118)*Percapita/30*GJ$4,IF(EG1116+EG1117+EG1118+EH1116+EH1117+EH1118+EI1116+EI1117+EI1118+EJ1116+EJ1117+EJ1118&gt;=16,Fixo/30*GJ$4+(EG1116+EG1117+EG1118+EH1116+EH1117+EH1118+EI1116+EI1117+EI1118+EJ1116+EJ1117-16)*Percapita/30*GJ$4))))))</f>
        <v>0</v>
      </c>
      <c r="GK1116" s="178"/>
      <c r="GL1116" s="103">
        <f t="shared" si="1255"/>
        <v>0</v>
      </c>
      <c r="GM1116" s="124"/>
      <c r="GN1116" s="104">
        <f>SUMIF(V1116:V1119,"&lt;0")*Cadeirante/30*GN$4+SUMIF(X1116:X1119,"&lt;0")*Cadeirante/30*GN$4</f>
        <v>0</v>
      </c>
      <c r="GO1116" s="104">
        <f>SUMIF(Z1116:Z1119,"&lt;0")*Cadeirante/30*GO$4+SUMIF(AB1116:AB1119,"&lt;0")*Cadeirante/30*GO$4</f>
        <v>0</v>
      </c>
      <c r="GP1116" s="104">
        <f>SUMIF(AD1116:AD1119,"&lt;0")*Cadeirante/30*GP$4+SUMIF(AF1116:AF1119,"&lt;0")*Cadeirante/30*GP$4</f>
        <v>0</v>
      </c>
      <c r="GQ1116" s="104">
        <f>SUMIF(AH1116:AH1119,"&lt;0")*Cadeirante/30*GQ$4+SUMIF(AJ1116:AJ1119,"&lt;0")*Cadeirante/30*GQ$4</f>
        <v>0</v>
      </c>
      <c r="GR1116" s="104">
        <f>SUMIF(AL1116:AL1119,"&lt;0")*Cadeirante/30*GR$4+SUMIF(AN1116:AN1119,"&lt;0")*Cadeirante/30*GR$4</f>
        <v>0</v>
      </c>
      <c r="GS1116" s="104">
        <f>SUMIF(AP1116:AP1119,"&lt;0")*Cadeirante/30*GS$4+SUMIF(AR1116:AR1119,"&lt;0")*Cadeirante/30*GS$4</f>
        <v>0</v>
      </c>
      <c r="GT1116" s="104">
        <f>SUMIF(AT1116:AT1119,"&lt;0")*Cadeirante/30*GT$4+SUMIF(AV1116:AV1119,"&lt;0")*Cadeirante/30*GT$4</f>
        <v>0</v>
      </c>
      <c r="GU1116" s="104">
        <f>SUMIF(AX1116:AX1119,"&lt;0")*Cadeirante/30*GU$4+SUMIF(AZ1116:AZ1119,"&lt;0")*Cadeirante/30*GU$4</f>
        <v>0</v>
      </c>
      <c r="GV1116" s="104">
        <f>SUMIF(BB1116:BB1119,"&lt;0")*Cadeirante/30*GV$4+SUMIF(BD1116:BD1119,"&lt;0")*Cadeirante/30*GV$4</f>
        <v>0</v>
      </c>
      <c r="GW1116" s="104">
        <f>SUMIF(BF1116:BF1119,"&lt;0")*Cadeirante/30*GW$4+SUMIF(BH1116:BH1119,"&lt;0")*Cadeirante/30*GW$4</f>
        <v>0</v>
      </c>
      <c r="GX1116" s="104">
        <f>SUMIF(BJ1116:BJ1119,"&lt;0")*Cadeirante/30*GX$4+SUMIF(BL1116:BL1119,"&lt;0")*Cadeirante/30*GX$4</f>
        <v>0</v>
      </c>
      <c r="GY1116" s="104">
        <f>SUMIF(BN1116:BN1119,"&lt;0")*Cadeirante/30*GY$4+SUMIF(BP1116:BP1119,"&lt;0")*Cadeirante/30*GY$4</f>
        <v>0</v>
      </c>
      <c r="GZ1116" s="104">
        <f>SUMIF(BR1116:BR1119,"&lt;0")*Cadeirante/30*GZ$4+SUMIF(BT1116:BT1119,"&lt;0")*Cadeirante/30*GZ$4</f>
        <v>0</v>
      </c>
      <c r="HA1116" s="104">
        <f>SUMIF(BV1116:BV1119,"&lt;0")*Cadeirante/30*HA$4+SUMIF(BX1116:BX1119,"&lt;0")*Cadeirante/30*HA$4</f>
        <v>0</v>
      </c>
      <c r="HB1116" s="104">
        <f>SUMIF(BZ1116:BZ1119,"&lt;0")*Cadeirante/30*HB$4+SUMIF(CB1116:CB1119,"&lt;0")*Cadeirante/30*HB$4</f>
        <v>0</v>
      </c>
      <c r="HC1116" s="104">
        <f>SUMIF(CD1116:CD1119,"&lt;0")*Cadeirante/30*HC$4+SUMIF(CF1116:CF1119,"&lt;0")*Cadeirante/30*HC$4</f>
        <v>0</v>
      </c>
      <c r="HD1116" s="104">
        <f>SUMIF(CH1116:CH1119,"&lt;0")*Cadeirante/30*HD$4+SUMIF(CJ1116:CJ1119,"&lt;0")*Cadeirante/30*HD$4</f>
        <v>0</v>
      </c>
      <c r="HE1116" s="104">
        <f>SUMIF(CL1116:CL1119,"&lt;0")*Cadeirante/30*HE$4+SUMIF(CN1116:CN1119,"&lt;0")*Cadeirante/30*HE$4</f>
        <v>0</v>
      </c>
      <c r="HF1116" s="104">
        <f>SUMIF(CP1116:CP1119,"&lt;0")*Cadeirante/30*HF$4+SUMIF(CR1116:CR1119,"&lt;0")*Cadeirante/30*HF$4</f>
        <v>0</v>
      </c>
      <c r="HG1116" s="104">
        <f>SUMIF(CT1116:CT1119,"&lt;0")*Cadeirante/30*HG$4+SUMIF(CV1116:CV1119,"&lt;0")*Cadeirante/30*HG$4</f>
        <v>0</v>
      </c>
      <c r="HH1116" s="104">
        <f>SUMIF(CX1116:CX1119,"&lt;0")*Cadeirante/30*HH$4+SUMIF(CZ1116:CZ1119,"&lt;0")*Cadeirante/30*HH$4</f>
        <v>0</v>
      </c>
      <c r="HI1116" s="104">
        <f>SUMIF(DB1116:DB1119,"&lt;0")*Cadeirante/30*HI$4+SUMIF(DD1116:DD1119,"&lt;0")*Cadeirante/30*HI$4</f>
        <v>0</v>
      </c>
      <c r="HJ1116" s="104">
        <f>SUMIF(DF1116:DF1119,"&lt;0")*Cadeirante/30*HJ$4+SUMIF(DH1116:DH1119,"&lt;0")*Cadeirante/30*HJ$4</f>
        <v>0</v>
      </c>
      <c r="HK1116" s="104">
        <f>SUMIF(DJ1116:DJ1119,"&lt;0")*Cadeirante/30*HK$4+SUMIF(DL1116:DL1119,"&lt;0")*Cadeirante/30*HK$4</f>
        <v>0</v>
      </c>
      <c r="HL1116" s="104">
        <f>SUMIF(DN1116:DN1119,"&lt;0")*Cadeirante/30*HL$4+SUMIF(DP1116:DP1119,"&lt;0")*Cadeirante/30*HL$4</f>
        <v>0</v>
      </c>
      <c r="HM1116" s="104">
        <f>SUMIF(DR1116:DR1119,"&lt;0")*Cadeirante/30*HM$4+SUMIF(DT1116:DT1119,"&lt;0")*Cadeirante/30*HM$4</f>
        <v>0</v>
      </c>
      <c r="HN1116" s="104">
        <f>SUMIF(DV1116:DV1119,"&lt;0")*Cadeirante/30*HN$4+SUMIF(DX1116:DX1119,"&lt;0")*Cadeirante/30*HN$4</f>
        <v>0</v>
      </c>
      <c r="HO1116" s="104">
        <f>SUMIF(DZ1116:DZ1119,"&lt;0")*Cadeirante/30*HO$4+SUMIF(EB1116:EB1119,"&lt;0")*Cadeirante/30*HO$4</f>
        <v>0</v>
      </c>
      <c r="HP1116" s="104">
        <f>SUMIF(ED1116:ED1119,"&lt;0")*Cadeirante/30*HP$4+SUMIF(EF1116:EF1119,"&lt;0")*Cadeirante/30*HP$4</f>
        <v>0</v>
      </c>
      <c r="HQ1116" s="64"/>
      <c r="HR1116" s="64"/>
      <c r="HS1116" s="64"/>
      <c r="HT1116" s="64"/>
      <c r="HU1116" s="64"/>
      <c r="HV1116" s="64"/>
      <c r="HW1116" s="176">
        <v>17629.309999999998</v>
      </c>
      <c r="HX1116" s="64"/>
      <c r="HY1116" s="280">
        <f>IF(ISTEXT(EM1116), VALUE(EM1116), EM1116)</f>
        <v>0</v>
      </c>
      <c r="HZ1116" s="280">
        <f>IF(ISTEXT(EN1116), VALUE(EN1116), EN1116)</f>
        <v>0</v>
      </c>
      <c r="IA1116" s="280">
        <f>IF(ISTEXT(EO1116), VALUE(EO1116), EO1116)</f>
        <v>0</v>
      </c>
      <c r="IB1116" s="64" t="b">
        <f>HW1116=FE1116</f>
        <v>0</v>
      </c>
      <c r="IC1116" s="64"/>
    </row>
    <row r="1117" spans="1:237" s="106" customFormat="1" ht="22.5" customHeight="1" x14ac:dyDescent="0.25">
      <c r="A1117" s="368" t="s">
        <v>4176</v>
      </c>
      <c r="B1117" s="369" t="s">
        <v>4177</v>
      </c>
      <c r="C1117" s="370" t="s">
        <v>3229</v>
      </c>
      <c r="D1117" s="371" t="s">
        <v>4109</v>
      </c>
      <c r="E1117" s="371" t="s">
        <v>4178</v>
      </c>
      <c r="F1117" s="372" t="s">
        <v>3222</v>
      </c>
      <c r="G1117" s="372" t="s">
        <v>3223</v>
      </c>
      <c r="H1117" s="373" t="s">
        <v>265</v>
      </c>
      <c r="I1117" s="374" t="s">
        <v>4179</v>
      </c>
      <c r="J1117" s="421" t="s">
        <v>3227</v>
      </c>
      <c r="K1117" s="421" t="s">
        <v>3230</v>
      </c>
      <c r="L1117" s="329">
        <f>CONTINUA!BV1117</f>
        <v>41</v>
      </c>
      <c r="M1117" s="329">
        <f>CONTINUA!BW1117</f>
        <v>0</v>
      </c>
      <c r="N1117" s="657"/>
      <c r="O1117" s="658" t="s">
        <v>4258</v>
      </c>
      <c r="P1117" s="659" t="s">
        <v>4259</v>
      </c>
      <c r="Q1117" s="400">
        <v>60</v>
      </c>
      <c r="R1117" s="401"/>
      <c r="S1117" s="400">
        <v>2</v>
      </c>
      <c r="T1117" s="401"/>
      <c r="U1117" s="400"/>
      <c r="V1117" s="401"/>
      <c r="W1117" s="400"/>
      <c r="X1117" s="401"/>
      <c r="Y1117" s="400"/>
      <c r="Z1117" s="401"/>
      <c r="AA1117" s="400"/>
      <c r="AB1117" s="401"/>
      <c r="AC1117" s="400">
        <v>-1</v>
      </c>
      <c r="AD1117" s="401"/>
      <c r="AE1117" s="400"/>
      <c r="AF1117" s="401"/>
      <c r="AG1117" s="400"/>
      <c r="AH1117" s="401"/>
      <c r="AI1117" s="400"/>
      <c r="AJ1117" s="401"/>
      <c r="AK1117" s="400">
        <v>-1</v>
      </c>
      <c r="AL1117" s="401"/>
      <c r="AM1117" s="400"/>
      <c r="AN1117" s="401"/>
      <c r="AO1117" s="400"/>
      <c r="AP1117" s="401"/>
      <c r="AQ1117" s="400"/>
      <c r="AR1117" s="401"/>
      <c r="AS1117" s="400"/>
      <c r="AT1117" s="401"/>
      <c r="AU1117" s="400"/>
      <c r="AV1117" s="401"/>
      <c r="AW1117" s="400"/>
      <c r="AX1117" s="401"/>
      <c r="AY1117" s="400"/>
      <c r="AZ1117" s="401"/>
      <c r="BA1117" s="400"/>
      <c r="BB1117" s="401"/>
      <c r="BC1117" s="400"/>
      <c r="BD1117" s="401"/>
      <c r="BE1117" s="400"/>
      <c r="BF1117" s="401"/>
      <c r="BG1117" s="400"/>
      <c r="BH1117" s="401"/>
      <c r="BI1117" s="400"/>
      <c r="BJ1117" s="401"/>
      <c r="BK1117" s="400"/>
      <c r="BL1117" s="401"/>
      <c r="BM1117" s="400"/>
      <c r="BN1117" s="401"/>
      <c r="BO1117" s="400"/>
      <c r="BP1117" s="401"/>
      <c r="BQ1117" s="400"/>
      <c r="BR1117" s="401"/>
      <c r="BS1117" s="400"/>
      <c r="BT1117" s="401"/>
      <c r="BU1117" s="400"/>
      <c r="BV1117" s="401"/>
      <c r="BW1117" s="400"/>
      <c r="BX1117" s="401"/>
      <c r="BY1117" s="400"/>
      <c r="BZ1117" s="401"/>
      <c r="CA1117" s="400"/>
      <c r="CB1117" s="401"/>
      <c r="CC1117" s="400"/>
      <c r="CD1117" s="401"/>
      <c r="CE1117" s="400"/>
      <c r="CF1117" s="401"/>
      <c r="CG1117" s="400"/>
      <c r="CH1117" s="401"/>
      <c r="CI1117" s="400"/>
      <c r="CJ1117" s="401"/>
      <c r="CK1117" s="400"/>
      <c r="CL1117" s="401"/>
      <c r="CM1117" s="400"/>
      <c r="CN1117" s="401"/>
      <c r="CO1117" s="400"/>
      <c r="CP1117" s="401"/>
      <c r="CQ1117" s="400"/>
      <c r="CR1117" s="401"/>
      <c r="CS1117" s="400"/>
      <c r="CT1117" s="401"/>
      <c r="CU1117" s="400"/>
      <c r="CV1117" s="401"/>
      <c r="CW1117" s="400"/>
      <c r="CX1117" s="401"/>
      <c r="CY1117" s="400"/>
      <c r="CZ1117" s="401"/>
      <c r="DA1117" s="400"/>
      <c r="DB1117" s="401"/>
      <c r="DC1117" s="400"/>
      <c r="DD1117" s="401"/>
      <c r="DE1117" s="400">
        <v>-1</v>
      </c>
      <c r="DF1117" s="401"/>
      <c r="DG1117" s="400"/>
      <c r="DH1117" s="401"/>
      <c r="DI1117" s="400"/>
      <c r="DJ1117" s="401"/>
      <c r="DK1117" s="400"/>
      <c r="DL1117" s="401"/>
      <c r="DM1117" s="400"/>
      <c r="DN1117" s="401"/>
      <c r="DO1117" s="400"/>
      <c r="DP1117" s="401"/>
      <c r="DQ1117" s="400"/>
      <c r="DR1117" s="401"/>
      <c r="DS1117" s="400"/>
      <c r="DT1117" s="401"/>
      <c r="DU1117" s="400"/>
      <c r="DV1117" s="401"/>
      <c r="DW1117" s="400"/>
      <c r="DX1117" s="401"/>
      <c r="DY1117" s="400"/>
      <c r="DZ1117" s="401"/>
      <c r="EA1117" s="400"/>
      <c r="EB1117" s="401"/>
      <c r="EC1117" s="400"/>
      <c r="ED1117" s="401"/>
      <c r="EE1117" s="400"/>
      <c r="EF1117" s="401"/>
      <c r="EG1117" s="400"/>
      <c r="EH1117" s="401"/>
      <c r="EI1117" s="400"/>
      <c r="EJ1117" s="447"/>
      <c r="EK1117" s="511"/>
      <c r="EL1117" s="514"/>
      <c r="EM1117" s="448"/>
      <c r="EN1117" s="344"/>
      <c r="EO1117" s="345"/>
      <c r="EP1117" s="171">
        <f t="shared" si="1248"/>
        <v>60</v>
      </c>
      <c r="EQ1117" s="171">
        <f t="shared" si="1249"/>
        <v>-3</v>
      </c>
      <c r="ER1117" s="171">
        <f t="shared" si="1250"/>
        <v>2</v>
      </c>
      <c r="ES1117" s="171">
        <f t="shared" si="1251"/>
        <v>0</v>
      </c>
      <c r="ET1117" s="171">
        <f t="shared" si="1252"/>
        <v>0</v>
      </c>
      <c r="EU1117" s="171">
        <f t="shared" si="1253"/>
        <v>0</v>
      </c>
      <c r="EV1117" s="172">
        <f t="shared" si="1254"/>
        <v>59</v>
      </c>
      <c r="EW1117" s="173"/>
      <c r="EX1117" s="248">
        <f t="shared" si="1271"/>
        <v>0</v>
      </c>
      <c r="EY1117" s="174">
        <f>(L1117*regular)+(M1117*Cadeirantee)</f>
        <v>395.24</v>
      </c>
      <c r="EZ1117" s="249">
        <f>SUMIF(FG1117:GJ1117,"&gt;0")</f>
        <v>0</v>
      </c>
      <c r="FA1117" s="249">
        <f>SUMIF(FG1117:GJ1117,"&lt;0")+SUMIF(GN1117:HP1117,"&lt;0")</f>
        <v>0</v>
      </c>
      <c r="FB1117" s="174">
        <v>0</v>
      </c>
      <c r="FC1117" s="126">
        <f>N1117*km*'VALORES TABELA'!$B$13</f>
        <v>0</v>
      </c>
      <c r="FD1117" s="250">
        <f t="shared" ref="FD1117:FD1120" si="1272">GL1117</f>
        <v>0</v>
      </c>
      <c r="FE1117" s="105"/>
      <c r="FF1117" s="119"/>
      <c r="FG1117" s="119"/>
      <c r="FH1117" s="119"/>
      <c r="FI1117" s="119"/>
      <c r="FJ1117" s="119"/>
      <c r="FK1117" s="119"/>
      <c r="FL1117" s="119"/>
      <c r="FM1117" s="119"/>
      <c r="FN1117" s="119"/>
      <c r="FO1117" s="119"/>
      <c r="FP1117" s="119"/>
      <c r="FQ1117" s="119"/>
      <c r="FR1117" s="119"/>
      <c r="FS1117" s="119"/>
      <c r="FT1117" s="119"/>
      <c r="FU1117" s="119"/>
      <c r="FV1117" s="119"/>
      <c r="FW1117" s="119"/>
      <c r="FX1117" s="119"/>
      <c r="FY1117" s="119"/>
      <c r="FZ1117" s="119"/>
      <c r="GA1117" s="119"/>
      <c r="GB1117" s="119"/>
      <c r="GC1117" s="119"/>
      <c r="GD1117" s="119"/>
      <c r="GE1117" s="119"/>
      <c r="GF1117" s="119"/>
      <c r="GG1117" s="119"/>
      <c r="GH1117" s="119"/>
      <c r="GI1117" s="119"/>
      <c r="GJ1117" s="119"/>
      <c r="GK1117" s="251"/>
      <c r="GL1117" s="103">
        <f t="shared" si="1255"/>
        <v>0</v>
      </c>
      <c r="GM1117" s="124"/>
      <c r="GN1117" s="104"/>
      <c r="GO1117" s="104"/>
      <c r="GP1117" s="104"/>
      <c r="GQ1117" s="104"/>
      <c r="GR1117" s="104"/>
      <c r="GS1117" s="104"/>
      <c r="GT1117" s="104"/>
      <c r="GU1117" s="104"/>
      <c r="GV1117" s="104"/>
      <c r="GW1117" s="104"/>
      <c r="GX1117" s="104"/>
      <c r="GY1117" s="104"/>
      <c r="GZ1117" s="104"/>
      <c r="HA1117" s="104"/>
      <c r="HB1117" s="104"/>
      <c r="HC1117" s="104"/>
      <c r="HD1117" s="104"/>
      <c r="HE1117" s="104"/>
      <c r="HF1117" s="104"/>
      <c r="HG1117" s="104"/>
      <c r="HH1117" s="104"/>
      <c r="HI1117" s="104"/>
      <c r="HJ1117" s="104"/>
      <c r="HK1117" s="104"/>
      <c r="HL1117" s="104"/>
      <c r="HM1117" s="104"/>
      <c r="HN1117" s="104"/>
      <c r="HO1117" s="104"/>
      <c r="HP1117" s="104"/>
      <c r="HQ1117" s="64"/>
      <c r="HR1117" s="64"/>
      <c r="HS1117" s="64"/>
      <c r="HT1117" s="64"/>
      <c r="HU1117" s="64"/>
      <c r="HV1117" s="64"/>
      <c r="HW1117" s="105"/>
      <c r="HX1117" s="64"/>
      <c r="HY1117" s="280">
        <f t="shared" ref="HY1117:HY1120" si="1273">IF(ISTEXT(EM1117), VALUE(EM1117), EM1117)</f>
        <v>0</v>
      </c>
      <c r="HZ1117" s="280">
        <f t="shared" ref="HZ1117:HZ1120" si="1274">IF(ISTEXT(EN1117), VALUE(EN1117), EN1117)</f>
        <v>0</v>
      </c>
      <c r="IA1117" s="280">
        <f t="shared" ref="IA1117:IA1120" si="1275">IF(ISTEXT(EO1117), VALUE(EO1117), EO1117)</f>
        <v>0</v>
      </c>
      <c r="IB1117" s="64"/>
      <c r="IC1117" s="64"/>
    </row>
    <row r="1118" spans="1:237" s="106" customFormat="1" ht="22.5" customHeight="1" x14ac:dyDescent="0.25">
      <c r="A1118" s="368" t="s">
        <v>4176</v>
      </c>
      <c r="B1118" s="369" t="s">
        <v>4177</v>
      </c>
      <c r="C1118" s="375" t="s">
        <v>3229</v>
      </c>
      <c r="D1118" s="371" t="s">
        <v>4109</v>
      </c>
      <c r="E1118" s="371" t="s">
        <v>4178</v>
      </c>
      <c r="F1118" s="376" t="s">
        <v>3222</v>
      </c>
      <c r="G1118" s="376" t="s">
        <v>3223</v>
      </c>
      <c r="H1118" s="373" t="s">
        <v>265</v>
      </c>
      <c r="I1118" s="374" t="s">
        <v>4179</v>
      </c>
      <c r="J1118" s="421" t="s">
        <v>3227</v>
      </c>
      <c r="K1118" s="422" t="s">
        <v>3231</v>
      </c>
      <c r="L1118" s="329">
        <f>CONTINUA!BV1118</f>
        <v>0</v>
      </c>
      <c r="M1118" s="329">
        <f>CONTINUA!BW1118</f>
        <v>0</v>
      </c>
      <c r="N1118" s="657"/>
      <c r="O1118" s="658" t="s">
        <v>4258</v>
      </c>
      <c r="P1118" s="659" t="s">
        <v>4259</v>
      </c>
      <c r="Q1118" s="400"/>
      <c r="R1118" s="401"/>
      <c r="S1118" s="400"/>
      <c r="T1118" s="401"/>
      <c r="U1118" s="400"/>
      <c r="V1118" s="401"/>
      <c r="W1118" s="400"/>
      <c r="X1118" s="401"/>
      <c r="Y1118" s="400"/>
      <c r="Z1118" s="401"/>
      <c r="AA1118" s="400"/>
      <c r="AB1118" s="401"/>
      <c r="AC1118" s="400"/>
      <c r="AD1118" s="401"/>
      <c r="AE1118" s="400"/>
      <c r="AF1118" s="401"/>
      <c r="AG1118" s="400"/>
      <c r="AH1118" s="401"/>
      <c r="AI1118" s="400"/>
      <c r="AJ1118" s="401"/>
      <c r="AK1118" s="400"/>
      <c r="AL1118" s="401"/>
      <c r="AM1118" s="400"/>
      <c r="AN1118" s="401"/>
      <c r="AO1118" s="400"/>
      <c r="AP1118" s="401"/>
      <c r="AQ1118" s="400"/>
      <c r="AR1118" s="401"/>
      <c r="AS1118" s="400"/>
      <c r="AT1118" s="401"/>
      <c r="AU1118" s="400"/>
      <c r="AV1118" s="401"/>
      <c r="AW1118" s="400"/>
      <c r="AX1118" s="401"/>
      <c r="AY1118" s="400"/>
      <c r="AZ1118" s="401"/>
      <c r="BA1118" s="400"/>
      <c r="BB1118" s="401"/>
      <c r="BC1118" s="400"/>
      <c r="BD1118" s="401"/>
      <c r="BE1118" s="400"/>
      <c r="BF1118" s="401"/>
      <c r="BG1118" s="400"/>
      <c r="BH1118" s="401"/>
      <c r="BI1118" s="400"/>
      <c r="BJ1118" s="401"/>
      <c r="BK1118" s="400"/>
      <c r="BL1118" s="401"/>
      <c r="BM1118" s="400"/>
      <c r="BN1118" s="401"/>
      <c r="BO1118" s="400"/>
      <c r="BP1118" s="401"/>
      <c r="BQ1118" s="400"/>
      <c r="BR1118" s="401"/>
      <c r="BS1118" s="400"/>
      <c r="BT1118" s="401"/>
      <c r="BU1118" s="400"/>
      <c r="BV1118" s="401"/>
      <c r="BW1118" s="400"/>
      <c r="BX1118" s="401"/>
      <c r="BY1118" s="400"/>
      <c r="BZ1118" s="401"/>
      <c r="CA1118" s="400"/>
      <c r="CB1118" s="401"/>
      <c r="CC1118" s="400"/>
      <c r="CD1118" s="401"/>
      <c r="CE1118" s="400"/>
      <c r="CF1118" s="401"/>
      <c r="CG1118" s="400"/>
      <c r="CH1118" s="401"/>
      <c r="CI1118" s="400"/>
      <c r="CJ1118" s="401"/>
      <c r="CK1118" s="400"/>
      <c r="CL1118" s="401"/>
      <c r="CM1118" s="400"/>
      <c r="CN1118" s="401"/>
      <c r="CO1118" s="400"/>
      <c r="CP1118" s="401"/>
      <c r="CQ1118" s="400"/>
      <c r="CR1118" s="401"/>
      <c r="CS1118" s="400"/>
      <c r="CT1118" s="401"/>
      <c r="CU1118" s="400"/>
      <c r="CV1118" s="401"/>
      <c r="CW1118" s="400"/>
      <c r="CX1118" s="401"/>
      <c r="CY1118" s="400"/>
      <c r="CZ1118" s="401"/>
      <c r="DA1118" s="400"/>
      <c r="DB1118" s="401"/>
      <c r="DC1118" s="400"/>
      <c r="DD1118" s="401"/>
      <c r="DE1118" s="400"/>
      <c r="DF1118" s="401"/>
      <c r="DG1118" s="400"/>
      <c r="DH1118" s="401"/>
      <c r="DI1118" s="400"/>
      <c r="DJ1118" s="401"/>
      <c r="DK1118" s="400"/>
      <c r="DL1118" s="401"/>
      <c r="DM1118" s="400"/>
      <c r="DN1118" s="401"/>
      <c r="DO1118" s="400"/>
      <c r="DP1118" s="401"/>
      <c r="DQ1118" s="400"/>
      <c r="DR1118" s="401"/>
      <c r="DS1118" s="400"/>
      <c r="DT1118" s="401"/>
      <c r="DU1118" s="400"/>
      <c r="DV1118" s="401"/>
      <c r="DW1118" s="400"/>
      <c r="DX1118" s="401"/>
      <c r="DY1118" s="400"/>
      <c r="DZ1118" s="401"/>
      <c r="EA1118" s="400"/>
      <c r="EB1118" s="401"/>
      <c r="EC1118" s="400"/>
      <c r="ED1118" s="401"/>
      <c r="EE1118" s="400"/>
      <c r="EF1118" s="401"/>
      <c r="EG1118" s="400"/>
      <c r="EH1118" s="401"/>
      <c r="EI1118" s="400"/>
      <c r="EJ1118" s="447"/>
      <c r="EK1118" s="511"/>
      <c r="EL1118" s="514"/>
      <c r="EM1118" s="448"/>
      <c r="EN1118" s="344"/>
      <c r="EO1118" s="345"/>
      <c r="EP1118" s="171">
        <f t="shared" si="1248"/>
        <v>0</v>
      </c>
      <c r="EQ1118" s="171">
        <f t="shared" si="1249"/>
        <v>0</v>
      </c>
      <c r="ER1118" s="171">
        <f t="shared" si="1250"/>
        <v>0</v>
      </c>
      <c r="ES1118" s="171">
        <f t="shared" si="1251"/>
        <v>0</v>
      </c>
      <c r="ET1118" s="171">
        <f t="shared" si="1252"/>
        <v>0</v>
      </c>
      <c r="EU1118" s="171">
        <f t="shared" si="1253"/>
        <v>0</v>
      </c>
      <c r="EV1118" s="172">
        <f t="shared" si="1254"/>
        <v>0</v>
      </c>
      <c r="EW1118" s="125"/>
      <c r="EX1118" s="248">
        <f t="shared" si="1271"/>
        <v>0</v>
      </c>
      <c r="EY1118" s="174">
        <f>(L1118*regular)+(M1118*Cadeirantee)</f>
        <v>0</v>
      </c>
      <c r="EZ1118" s="249">
        <f>SUMIF(FG1118:GJ1118,"&gt;0")</f>
        <v>0</v>
      </c>
      <c r="FA1118" s="249">
        <f>SUMIF(FG1118:GJ1118,"&lt;0")+SUMIF(GN1118:HP1118,"&lt;0")</f>
        <v>0</v>
      </c>
      <c r="FB1118" s="174">
        <v>0</v>
      </c>
      <c r="FC1118" s="126">
        <f>N1118*km*'VALORES TABELA'!$B$13</f>
        <v>0</v>
      </c>
      <c r="FD1118" s="250">
        <f t="shared" si="1272"/>
        <v>0</v>
      </c>
      <c r="FE1118" s="105"/>
      <c r="FF1118" s="108"/>
      <c r="FG1118" s="108"/>
      <c r="FH1118" s="108"/>
      <c r="FI1118" s="108"/>
      <c r="FJ1118" s="108"/>
      <c r="FK1118" s="108"/>
      <c r="FL1118" s="108"/>
      <c r="FM1118" s="108"/>
      <c r="FN1118" s="108"/>
      <c r="FO1118" s="108"/>
      <c r="FP1118" s="108"/>
      <c r="FQ1118" s="108"/>
      <c r="FR1118" s="108"/>
      <c r="FS1118" s="108"/>
      <c r="FT1118" s="108"/>
      <c r="FU1118" s="108"/>
      <c r="FV1118" s="108"/>
      <c r="FW1118" s="108"/>
      <c r="FX1118" s="108"/>
      <c r="FY1118" s="108"/>
      <c r="FZ1118" s="108"/>
      <c r="GA1118" s="108"/>
      <c r="GB1118" s="108"/>
      <c r="GC1118" s="108"/>
      <c r="GD1118" s="108"/>
      <c r="GE1118" s="108"/>
      <c r="GF1118" s="108"/>
      <c r="GG1118" s="108"/>
      <c r="GH1118" s="108"/>
      <c r="GI1118" s="108"/>
      <c r="GJ1118" s="108"/>
      <c r="GK1118" s="251"/>
      <c r="GL1118" s="103">
        <f t="shared" si="1255"/>
        <v>0</v>
      </c>
      <c r="GM1118" s="124"/>
      <c r="GN1118" s="104"/>
      <c r="GO1118" s="104"/>
      <c r="GP1118" s="104"/>
      <c r="GQ1118" s="104"/>
      <c r="GR1118" s="104"/>
      <c r="GS1118" s="104"/>
      <c r="GT1118" s="104"/>
      <c r="GU1118" s="104"/>
      <c r="GV1118" s="104"/>
      <c r="GW1118" s="104"/>
      <c r="GX1118" s="104"/>
      <c r="GY1118" s="104"/>
      <c r="GZ1118" s="104"/>
      <c r="HA1118" s="104"/>
      <c r="HB1118" s="104"/>
      <c r="HC1118" s="104"/>
      <c r="HD1118" s="104"/>
      <c r="HE1118" s="104"/>
      <c r="HF1118" s="104"/>
      <c r="HG1118" s="104"/>
      <c r="HH1118" s="104"/>
      <c r="HI1118" s="104"/>
      <c r="HJ1118" s="104"/>
      <c r="HK1118" s="104"/>
      <c r="HL1118" s="104"/>
      <c r="HM1118" s="104"/>
      <c r="HN1118" s="104"/>
      <c r="HO1118" s="104"/>
      <c r="HP1118" s="104"/>
      <c r="HQ1118" s="64"/>
      <c r="HR1118" s="64"/>
      <c r="HS1118" s="64"/>
      <c r="HT1118" s="64"/>
      <c r="HU1118" s="64"/>
      <c r="HV1118" s="64"/>
      <c r="HW1118" s="105"/>
      <c r="HX1118" s="64"/>
      <c r="HY1118" s="280">
        <f t="shared" si="1273"/>
        <v>0</v>
      </c>
      <c r="HZ1118" s="280">
        <f t="shared" si="1274"/>
        <v>0</v>
      </c>
      <c r="IA1118" s="280">
        <f t="shared" si="1275"/>
        <v>0</v>
      </c>
      <c r="IB1118" s="64"/>
      <c r="IC1118" s="64"/>
    </row>
    <row r="1119" spans="1:237" s="106" customFormat="1" ht="22.5" customHeight="1" x14ac:dyDescent="0.25">
      <c r="A1119" s="368" t="s">
        <v>4176</v>
      </c>
      <c r="B1119" s="369" t="s">
        <v>4177</v>
      </c>
      <c r="C1119" s="375" t="s">
        <v>3229</v>
      </c>
      <c r="D1119" s="371" t="s">
        <v>4109</v>
      </c>
      <c r="E1119" s="371" t="s">
        <v>4178</v>
      </c>
      <c r="F1119" s="376" t="s">
        <v>3222</v>
      </c>
      <c r="G1119" s="376" t="s">
        <v>3223</v>
      </c>
      <c r="H1119" s="373" t="s">
        <v>265</v>
      </c>
      <c r="I1119" s="374" t="s">
        <v>4179</v>
      </c>
      <c r="J1119" s="421" t="s">
        <v>3227</v>
      </c>
      <c r="K1119" s="423" t="s">
        <v>3232</v>
      </c>
      <c r="L1119" s="329">
        <f>CONTINUA!BV1119</f>
        <v>0</v>
      </c>
      <c r="M1119" s="329">
        <f>CONTINUA!BW1119</f>
        <v>0</v>
      </c>
      <c r="N1119" s="657"/>
      <c r="O1119" s="658" t="s">
        <v>4258</v>
      </c>
      <c r="P1119" s="659" t="s">
        <v>4259</v>
      </c>
      <c r="Q1119" s="400"/>
      <c r="R1119" s="401"/>
      <c r="S1119" s="400"/>
      <c r="T1119" s="401"/>
      <c r="U1119" s="400"/>
      <c r="V1119" s="401"/>
      <c r="W1119" s="400"/>
      <c r="X1119" s="401"/>
      <c r="Y1119" s="400"/>
      <c r="Z1119" s="401"/>
      <c r="AA1119" s="400"/>
      <c r="AB1119" s="401"/>
      <c r="AC1119" s="400"/>
      <c r="AD1119" s="401"/>
      <c r="AE1119" s="400"/>
      <c r="AF1119" s="401"/>
      <c r="AG1119" s="400"/>
      <c r="AH1119" s="401"/>
      <c r="AI1119" s="400"/>
      <c r="AJ1119" s="401"/>
      <c r="AK1119" s="400"/>
      <c r="AL1119" s="401"/>
      <c r="AM1119" s="400"/>
      <c r="AN1119" s="401"/>
      <c r="AO1119" s="400"/>
      <c r="AP1119" s="401"/>
      <c r="AQ1119" s="400"/>
      <c r="AR1119" s="401"/>
      <c r="AS1119" s="400"/>
      <c r="AT1119" s="401"/>
      <c r="AU1119" s="400"/>
      <c r="AV1119" s="401"/>
      <c r="AW1119" s="400"/>
      <c r="AX1119" s="401"/>
      <c r="AY1119" s="400"/>
      <c r="AZ1119" s="401"/>
      <c r="BA1119" s="400"/>
      <c r="BB1119" s="401"/>
      <c r="BC1119" s="400"/>
      <c r="BD1119" s="401"/>
      <c r="BE1119" s="400"/>
      <c r="BF1119" s="401"/>
      <c r="BG1119" s="400"/>
      <c r="BH1119" s="401"/>
      <c r="BI1119" s="400"/>
      <c r="BJ1119" s="401"/>
      <c r="BK1119" s="400"/>
      <c r="BL1119" s="401"/>
      <c r="BM1119" s="400"/>
      <c r="BN1119" s="401"/>
      <c r="BO1119" s="400"/>
      <c r="BP1119" s="401"/>
      <c r="BQ1119" s="400"/>
      <c r="BR1119" s="401"/>
      <c r="BS1119" s="400"/>
      <c r="BT1119" s="401"/>
      <c r="BU1119" s="400"/>
      <c r="BV1119" s="401"/>
      <c r="BW1119" s="400"/>
      <c r="BX1119" s="401"/>
      <c r="BY1119" s="400"/>
      <c r="BZ1119" s="401"/>
      <c r="CA1119" s="400"/>
      <c r="CB1119" s="401"/>
      <c r="CC1119" s="400"/>
      <c r="CD1119" s="401"/>
      <c r="CE1119" s="400"/>
      <c r="CF1119" s="401"/>
      <c r="CG1119" s="400"/>
      <c r="CH1119" s="401"/>
      <c r="CI1119" s="400"/>
      <c r="CJ1119" s="401"/>
      <c r="CK1119" s="400"/>
      <c r="CL1119" s="401"/>
      <c r="CM1119" s="400"/>
      <c r="CN1119" s="401"/>
      <c r="CO1119" s="400"/>
      <c r="CP1119" s="401"/>
      <c r="CQ1119" s="400"/>
      <c r="CR1119" s="401"/>
      <c r="CS1119" s="400"/>
      <c r="CT1119" s="401"/>
      <c r="CU1119" s="400"/>
      <c r="CV1119" s="401"/>
      <c r="CW1119" s="400"/>
      <c r="CX1119" s="401"/>
      <c r="CY1119" s="400"/>
      <c r="CZ1119" s="401"/>
      <c r="DA1119" s="400"/>
      <c r="DB1119" s="401"/>
      <c r="DC1119" s="400"/>
      <c r="DD1119" s="401"/>
      <c r="DE1119" s="400"/>
      <c r="DF1119" s="401"/>
      <c r="DG1119" s="400"/>
      <c r="DH1119" s="401"/>
      <c r="DI1119" s="400"/>
      <c r="DJ1119" s="401"/>
      <c r="DK1119" s="400"/>
      <c r="DL1119" s="401"/>
      <c r="DM1119" s="400"/>
      <c r="DN1119" s="401"/>
      <c r="DO1119" s="400"/>
      <c r="DP1119" s="401"/>
      <c r="DQ1119" s="400"/>
      <c r="DR1119" s="401"/>
      <c r="DS1119" s="400"/>
      <c r="DT1119" s="401"/>
      <c r="DU1119" s="400"/>
      <c r="DV1119" s="401"/>
      <c r="DW1119" s="400"/>
      <c r="DX1119" s="401"/>
      <c r="DY1119" s="400"/>
      <c r="DZ1119" s="401"/>
      <c r="EA1119" s="400"/>
      <c r="EB1119" s="401"/>
      <c r="EC1119" s="400"/>
      <c r="ED1119" s="401"/>
      <c r="EE1119" s="400"/>
      <c r="EF1119" s="401"/>
      <c r="EG1119" s="400"/>
      <c r="EH1119" s="401"/>
      <c r="EI1119" s="400"/>
      <c r="EJ1119" s="447"/>
      <c r="EK1119" s="511"/>
      <c r="EL1119" s="514"/>
      <c r="EM1119" s="448"/>
      <c r="EN1119" s="344"/>
      <c r="EO1119" s="345"/>
      <c r="EP1119" s="171">
        <f t="shared" si="1248"/>
        <v>0</v>
      </c>
      <c r="EQ1119" s="171">
        <f t="shared" si="1249"/>
        <v>0</v>
      </c>
      <c r="ER1119" s="171">
        <f t="shared" si="1250"/>
        <v>0</v>
      </c>
      <c r="ES1119" s="171">
        <f t="shared" si="1251"/>
        <v>0</v>
      </c>
      <c r="ET1119" s="171">
        <f t="shared" si="1252"/>
        <v>0</v>
      </c>
      <c r="EU1119" s="171">
        <f t="shared" si="1253"/>
        <v>0</v>
      </c>
      <c r="EV1119" s="172">
        <f t="shared" si="1254"/>
        <v>0</v>
      </c>
      <c r="EW1119" s="127"/>
      <c r="EX1119" s="248">
        <f t="shared" si="1271"/>
        <v>0</v>
      </c>
      <c r="EY1119" s="174">
        <f>(L1119*regular)+(M1119*Cadeirantee)</f>
        <v>0</v>
      </c>
      <c r="EZ1119" s="249">
        <f>SUMIF(FG1119:GJ1119,"&gt;0")</f>
        <v>0</v>
      </c>
      <c r="FA1119" s="249">
        <f>SUMIF(FG1119:GJ1119,"&lt;0")+SUMIF(GN1119:HP1119,"&lt;0")</f>
        <v>0</v>
      </c>
      <c r="FB1119" s="174">
        <v>0</v>
      </c>
      <c r="FC1119" s="126">
        <f>N1119*km*'VALORES TABELA'!$B$13</f>
        <v>0</v>
      </c>
      <c r="FD1119" s="250">
        <f t="shared" si="1272"/>
        <v>0</v>
      </c>
      <c r="FE1119" s="105"/>
      <c r="FF1119" s="118"/>
      <c r="FG1119" s="118"/>
      <c r="FH1119" s="118"/>
      <c r="FI1119" s="118"/>
      <c r="FJ1119" s="118"/>
      <c r="FK1119" s="118"/>
      <c r="FL1119" s="118"/>
      <c r="FM1119" s="118"/>
      <c r="FN1119" s="118"/>
      <c r="FO1119" s="118"/>
      <c r="FP1119" s="118"/>
      <c r="FQ1119" s="118"/>
      <c r="FR1119" s="118"/>
      <c r="FS1119" s="118"/>
      <c r="FT1119" s="118"/>
      <c r="FU1119" s="118"/>
      <c r="FV1119" s="118"/>
      <c r="FW1119" s="118"/>
      <c r="FX1119" s="118"/>
      <c r="FY1119" s="118"/>
      <c r="FZ1119" s="118"/>
      <c r="GA1119" s="118"/>
      <c r="GB1119" s="118"/>
      <c r="GC1119" s="118"/>
      <c r="GD1119" s="118"/>
      <c r="GE1119" s="118"/>
      <c r="GF1119" s="118"/>
      <c r="GG1119" s="118"/>
      <c r="GH1119" s="118"/>
      <c r="GI1119" s="118"/>
      <c r="GJ1119" s="118"/>
      <c r="GK1119" s="252"/>
      <c r="GL1119" s="103">
        <f t="shared" si="1255"/>
        <v>0</v>
      </c>
      <c r="GM1119" s="124"/>
      <c r="GN1119" s="104"/>
      <c r="GO1119" s="104"/>
      <c r="GP1119" s="104"/>
      <c r="GQ1119" s="104"/>
      <c r="GR1119" s="104"/>
      <c r="GS1119" s="104"/>
      <c r="GT1119" s="104"/>
      <c r="GU1119" s="104"/>
      <c r="GV1119" s="104"/>
      <c r="GW1119" s="104"/>
      <c r="GX1119" s="104"/>
      <c r="GY1119" s="104"/>
      <c r="GZ1119" s="104"/>
      <c r="HA1119" s="104"/>
      <c r="HB1119" s="104"/>
      <c r="HC1119" s="104"/>
      <c r="HD1119" s="104"/>
      <c r="HE1119" s="104"/>
      <c r="HF1119" s="104"/>
      <c r="HG1119" s="104"/>
      <c r="HH1119" s="104"/>
      <c r="HI1119" s="104"/>
      <c r="HJ1119" s="104"/>
      <c r="HK1119" s="104"/>
      <c r="HL1119" s="104"/>
      <c r="HM1119" s="104"/>
      <c r="HN1119" s="104"/>
      <c r="HO1119" s="104"/>
      <c r="HP1119" s="104"/>
      <c r="HQ1119" s="64"/>
      <c r="HR1119" s="65"/>
      <c r="HS1119" s="65"/>
      <c r="HT1119" s="65"/>
      <c r="HU1119" s="65"/>
      <c r="HV1119" s="65"/>
      <c r="HW1119" s="105"/>
      <c r="HX1119" s="65"/>
      <c r="HY1119" s="280">
        <f t="shared" si="1273"/>
        <v>0</v>
      </c>
      <c r="HZ1119" s="280">
        <f t="shared" si="1274"/>
        <v>0</v>
      </c>
      <c r="IA1119" s="280">
        <f t="shared" si="1275"/>
        <v>0</v>
      </c>
      <c r="IB1119" s="65"/>
      <c r="IC1119" s="65"/>
    </row>
    <row r="1120" spans="1:237" s="106" customFormat="1" ht="22.5" customHeight="1" thickBot="1" x14ac:dyDescent="0.3">
      <c r="A1120" s="377" t="s">
        <v>4176</v>
      </c>
      <c r="B1120" s="378" t="s">
        <v>4177</v>
      </c>
      <c r="C1120" s="379" t="s">
        <v>3229</v>
      </c>
      <c r="D1120" s="380" t="s">
        <v>4109</v>
      </c>
      <c r="E1120" s="380" t="s">
        <v>4178</v>
      </c>
      <c r="F1120" s="381" t="s">
        <v>3222</v>
      </c>
      <c r="G1120" s="381" t="s">
        <v>3223</v>
      </c>
      <c r="H1120" s="382" t="s">
        <v>265</v>
      </c>
      <c r="I1120" s="383" t="s">
        <v>4179</v>
      </c>
      <c r="J1120" s="421" t="s">
        <v>3227</v>
      </c>
      <c r="K1120" s="424" t="s">
        <v>60</v>
      </c>
      <c r="L1120" s="329">
        <f>CONTINUA!BV1120</f>
        <v>0</v>
      </c>
      <c r="M1120" s="329">
        <f>CONTINUA!BW1120</f>
        <v>0</v>
      </c>
      <c r="N1120" s="657"/>
      <c r="O1120" s="658" t="s">
        <v>4258</v>
      </c>
      <c r="P1120" s="659" t="s">
        <v>4259</v>
      </c>
      <c r="Q1120" s="400"/>
      <c r="R1120" s="401"/>
      <c r="S1120" s="400"/>
      <c r="T1120" s="401"/>
      <c r="U1120" s="400"/>
      <c r="V1120" s="401"/>
      <c r="W1120" s="400"/>
      <c r="X1120" s="401"/>
      <c r="Y1120" s="400"/>
      <c r="Z1120" s="401"/>
      <c r="AA1120" s="400"/>
      <c r="AB1120" s="401"/>
      <c r="AC1120" s="400"/>
      <c r="AD1120" s="401"/>
      <c r="AE1120" s="400"/>
      <c r="AF1120" s="401"/>
      <c r="AG1120" s="400"/>
      <c r="AH1120" s="401"/>
      <c r="AI1120" s="400"/>
      <c r="AJ1120" s="401"/>
      <c r="AK1120" s="400"/>
      <c r="AL1120" s="401"/>
      <c r="AM1120" s="400"/>
      <c r="AN1120" s="401"/>
      <c r="AO1120" s="400"/>
      <c r="AP1120" s="401"/>
      <c r="AQ1120" s="400"/>
      <c r="AR1120" s="401"/>
      <c r="AS1120" s="400"/>
      <c r="AT1120" s="401"/>
      <c r="AU1120" s="400"/>
      <c r="AV1120" s="401"/>
      <c r="AW1120" s="400"/>
      <c r="AX1120" s="401"/>
      <c r="AY1120" s="400"/>
      <c r="AZ1120" s="401"/>
      <c r="BA1120" s="400"/>
      <c r="BB1120" s="401"/>
      <c r="BC1120" s="400"/>
      <c r="BD1120" s="401"/>
      <c r="BE1120" s="400"/>
      <c r="BF1120" s="401"/>
      <c r="BG1120" s="400"/>
      <c r="BH1120" s="401"/>
      <c r="BI1120" s="400"/>
      <c r="BJ1120" s="401"/>
      <c r="BK1120" s="400"/>
      <c r="BL1120" s="401"/>
      <c r="BM1120" s="400"/>
      <c r="BN1120" s="401"/>
      <c r="BO1120" s="400"/>
      <c r="BP1120" s="401"/>
      <c r="BQ1120" s="400"/>
      <c r="BR1120" s="401"/>
      <c r="BS1120" s="400"/>
      <c r="BT1120" s="401"/>
      <c r="BU1120" s="400">
        <v>1</v>
      </c>
      <c r="BV1120" s="401"/>
      <c r="BW1120" s="400"/>
      <c r="BX1120" s="401"/>
      <c r="BY1120" s="400"/>
      <c r="BZ1120" s="401"/>
      <c r="CA1120" s="400"/>
      <c r="CB1120" s="401"/>
      <c r="CC1120" s="400"/>
      <c r="CD1120" s="401"/>
      <c r="CE1120" s="400"/>
      <c r="CF1120" s="401"/>
      <c r="CG1120" s="400"/>
      <c r="CH1120" s="401"/>
      <c r="CI1120" s="400"/>
      <c r="CJ1120" s="401"/>
      <c r="CK1120" s="400"/>
      <c r="CL1120" s="401"/>
      <c r="CM1120" s="400"/>
      <c r="CN1120" s="401"/>
      <c r="CO1120" s="400"/>
      <c r="CP1120" s="401"/>
      <c r="CQ1120" s="400"/>
      <c r="CR1120" s="401"/>
      <c r="CS1120" s="400"/>
      <c r="CT1120" s="401"/>
      <c r="CU1120" s="400"/>
      <c r="CV1120" s="401"/>
      <c r="CW1120" s="400"/>
      <c r="CX1120" s="401"/>
      <c r="CY1120" s="400"/>
      <c r="CZ1120" s="401"/>
      <c r="DA1120" s="400"/>
      <c r="DB1120" s="401"/>
      <c r="DC1120" s="400"/>
      <c r="DD1120" s="401"/>
      <c r="DE1120" s="400"/>
      <c r="DF1120" s="401"/>
      <c r="DG1120" s="400"/>
      <c r="DH1120" s="401"/>
      <c r="DI1120" s="400"/>
      <c r="DJ1120" s="401"/>
      <c r="DK1120" s="400"/>
      <c r="DL1120" s="401"/>
      <c r="DM1120" s="400"/>
      <c r="DN1120" s="401"/>
      <c r="DO1120" s="400"/>
      <c r="DP1120" s="401"/>
      <c r="DQ1120" s="400"/>
      <c r="DR1120" s="401"/>
      <c r="DS1120" s="400"/>
      <c r="DT1120" s="401"/>
      <c r="DU1120" s="400"/>
      <c r="DV1120" s="401"/>
      <c r="DW1120" s="400"/>
      <c r="DX1120" s="401"/>
      <c r="DY1120" s="400"/>
      <c r="DZ1120" s="401"/>
      <c r="EA1120" s="400"/>
      <c r="EB1120" s="401"/>
      <c r="EC1120" s="400"/>
      <c r="ED1120" s="401"/>
      <c r="EE1120" s="400"/>
      <c r="EF1120" s="401"/>
      <c r="EG1120" s="400"/>
      <c r="EH1120" s="401"/>
      <c r="EI1120" s="400"/>
      <c r="EJ1120" s="447"/>
      <c r="EK1120" s="512"/>
      <c r="EL1120" s="515"/>
      <c r="EM1120" s="450"/>
      <c r="EN1120" s="348"/>
      <c r="EO1120" s="348"/>
      <c r="EP1120" s="179">
        <f t="shared" si="1248"/>
        <v>0</v>
      </c>
      <c r="EQ1120" s="179">
        <f t="shared" si="1249"/>
        <v>1</v>
      </c>
      <c r="ER1120" s="179">
        <f t="shared" si="1250"/>
        <v>0</v>
      </c>
      <c r="ES1120" s="179">
        <f t="shared" si="1251"/>
        <v>0</v>
      </c>
      <c r="ET1120" s="179">
        <f t="shared" si="1252"/>
        <v>0</v>
      </c>
      <c r="EU1120" s="179">
        <f t="shared" si="1253"/>
        <v>0</v>
      </c>
      <c r="EV1120" s="172">
        <f t="shared" si="1254"/>
        <v>1</v>
      </c>
      <c r="EW1120" s="253"/>
      <c r="EX1120" s="254">
        <v>0</v>
      </c>
      <c r="EY1120" s="180">
        <v>0</v>
      </c>
      <c r="EZ1120" s="255">
        <v>0</v>
      </c>
      <c r="FA1120" s="255">
        <v>0</v>
      </c>
      <c r="FB1120" s="180">
        <f>SUM(FF1120:GI1120)/2</f>
        <v>102.72800000000001</v>
      </c>
      <c r="FC1120" s="256">
        <f>N1120*km*'VALORES TABELA'!$B$13</f>
        <v>0</v>
      </c>
      <c r="FD1120" s="250">
        <f t="shared" si="1272"/>
        <v>0</v>
      </c>
      <c r="FE1120" s="257"/>
      <c r="FF1120" s="181">
        <f>((Q1120+S1120)*Percapita)+((R1120+T1120)*Cadeirante)</f>
        <v>0</v>
      </c>
      <c r="FG1120" s="181">
        <f>((U1120+W1120)*Percapita/30*FG$4)+((V1120+X1120)*Cadeirante/30*FG$4)</f>
        <v>0</v>
      </c>
      <c r="FH1120" s="181">
        <f>((Y1120+AA1120)*Percapita/30*FH$4)+((Z1120+AB1120)*Cadeirante/30*FH$4)</f>
        <v>0</v>
      </c>
      <c r="FI1120" s="181">
        <f>((AC1120+AE1120)*Percapita/30*FI$4)+((AD1120+AF1120)*Cadeirante/30*FI$4)</f>
        <v>0</v>
      </c>
      <c r="FJ1120" s="181">
        <f>((AG1120+AI1120)*Percapita/30*FJ$4)+((AH1120+AJ1120)*Cadeirante/30*FJ$4)</f>
        <v>0</v>
      </c>
      <c r="FK1120" s="181">
        <f>((AK1120+AM1120)*Percapita/30*FK$4)+((AL1120+AN1120)*Cadeirante/30*FK$4)</f>
        <v>0</v>
      </c>
      <c r="FL1120" s="181">
        <f>((AO1120+AQ1120)*Percapita/30*FL$4)+((AP1120+AR1120)*Cadeirante/30*FL$4)</f>
        <v>0</v>
      </c>
      <c r="FM1120" s="181">
        <f>((AS1120+AU1120)*Percapita/30*FM$4)+((AT1120+AV1120)*Cadeirante/30*FM$4)</f>
        <v>0</v>
      </c>
      <c r="FN1120" s="181">
        <f>((AW1120+AY1120)*Percapita/30*FN$4)+((AX1120+AZ1120)*Cadeirante/30*FN$4)</f>
        <v>0</v>
      </c>
      <c r="FO1120" s="181">
        <f>((BA1120+BC1120)*Percapita/30*FO$4)+((BB1120+BD1120)*Cadeirante/30*FO$4)</f>
        <v>0</v>
      </c>
      <c r="FP1120" s="181">
        <f>((BE1120+BG1120)*Percapita/30*FP$4)+((BF1120+BH1120)*Cadeirante/30*FP$4)</f>
        <v>0</v>
      </c>
      <c r="FQ1120" s="181">
        <f>((BI1120+BK1120)*Percapita/30*FQ$4)+((BJ1120+BL1120)*Cadeirante/30*FQ$4)</f>
        <v>0</v>
      </c>
      <c r="FR1120" s="181">
        <f>((BM1120+BO1120)*Percapita/30*FR$4)+((BN1120+BP1120)*Cadeirante/30*FR$4)</f>
        <v>0</v>
      </c>
      <c r="FS1120" s="181">
        <f>((BQ1120+BS1120)*Percapita/30*FS$4)+((BR1120+BT1120)*Cadeirante/30*FS$4)</f>
        <v>0</v>
      </c>
      <c r="FT1120" s="181">
        <f>((BU1120+BW1120)*Percapita/30*FT$4)+((BV1120+BX1120)*Cadeirante/30*FT$4)</f>
        <v>205.45600000000002</v>
      </c>
      <c r="FU1120" s="181">
        <f>((BY1120+CA1120)*Percapita/30*FU$4)+((BZ1120+CB1120)*Cadeirante/30*FU$4)</f>
        <v>0</v>
      </c>
      <c r="FV1120" s="181">
        <f>((CC1120+CE1120)*Percapita/30*FV$4)+((CD1120+CF1120)*Cadeirante/30*FV$4)</f>
        <v>0</v>
      </c>
      <c r="FW1120" s="181">
        <f>((CG1120+CI1120)*Percapita/30*FW$4)+((CI1120+CK1120)*Cadeirante/30*FW$4)</f>
        <v>0</v>
      </c>
      <c r="FX1120" s="181">
        <f>((CK1120+CM1120)*Percapita/30*FX$4)+((CL1120+CN1120)*Cadeirante/30*FX$4)</f>
        <v>0</v>
      </c>
      <c r="FY1120" s="181">
        <f>((CO1120+CQ1120)*Percapita/30*FY$4)+((CP1120+CR1120)*Cadeirante/30*FY$4)</f>
        <v>0</v>
      </c>
      <c r="FZ1120" s="181">
        <f>((CS1120+CU1120)*Percapita/30*FZ$4)+((CT1120+CV1120)*Cadeirante/30*FZ$4)</f>
        <v>0</v>
      </c>
      <c r="GA1120" s="181">
        <f>((CW1120+CY1120)*Percapita/30*GA$4)+((CX1120+CZ1120)*Cadeirante/30*GA$4)</f>
        <v>0</v>
      </c>
      <c r="GB1120" s="181">
        <f>((DA1120+DC1120)*Percapita/30*GB$4)+((DB1120+DD1120)*Cadeirante/30*GB$4)</f>
        <v>0</v>
      </c>
      <c r="GC1120" s="181">
        <f>((DE1120+DG1120)*Percapita/30*GC$4)+((DF1120+DH1120)*Cadeirante/30*GC$4)</f>
        <v>0</v>
      </c>
      <c r="GD1120" s="181">
        <f>((DI1120+DK1120)*Percapita/30*GD$4)+((DJ1120+DL1120)*Cadeirante/30*GD$4)</f>
        <v>0</v>
      </c>
      <c r="GE1120" s="181">
        <f>((DM1120+DO1120)*Percapita/30*GE$4)+((DN1120+DP1120)*Cadeirante/30*GE$4)</f>
        <v>0</v>
      </c>
      <c r="GF1120" s="181">
        <f>((DQ1120+DS1120)*Percapita/30*GF$4)+((DR1120+DT1120)*Cadeirante/30*GF$4)</f>
        <v>0</v>
      </c>
      <c r="GG1120" s="181">
        <f>((DU1120+DW1120)*Percapita/30*GG$4)+((DV1120+DX1120)*Cadeirante/30*GG$4)</f>
        <v>0</v>
      </c>
      <c r="GH1120" s="181">
        <f>((DY1120+EA1120)*Percapita/30*GH$4)+((DZ1120+EB1120)*Cadeirante/30*GH$4)</f>
        <v>0</v>
      </c>
      <c r="GI1120" s="181">
        <f>((EC1120+EE1120)*Percapita/30*GI$4)+((ED1120+EF1120)*Cadeirante/30*GI$4)</f>
        <v>0</v>
      </c>
      <c r="GJ1120" s="181">
        <f>((EG1120+EI1120)*Percapita)+((EH1120+EJ1120)*Cadeirante)</f>
        <v>0</v>
      </c>
      <c r="GK1120" s="258"/>
      <c r="GL1120" s="103">
        <f t="shared" si="1255"/>
        <v>0</v>
      </c>
      <c r="GM1120" s="124"/>
      <c r="GN1120" s="182"/>
      <c r="GO1120" s="182"/>
      <c r="GP1120" s="182"/>
      <c r="GQ1120" s="182"/>
      <c r="GR1120" s="182"/>
      <c r="GS1120" s="182"/>
      <c r="GT1120" s="182"/>
      <c r="GU1120" s="182"/>
      <c r="GV1120" s="182"/>
      <c r="GW1120" s="182"/>
      <c r="GX1120" s="182"/>
      <c r="GY1120" s="182"/>
      <c r="GZ1120" s="182"/>
      <c r="HA1120" s="182"/>
      <c r="HB1120" s="182"/>
      <c r="HC1120" s="182"/>
      <c r="HD1120" s="182"/>
      <c r="HE1120" s="182"/>
      <c r="HF1120" s="182"/>
      <c r="HG1120" s="182"/>
      <c r="HH1120" s="182"/>
      <c r="HI1120" s="182"/>
      <c r="HJ1120" s="182"/>
      <c r="HK1120" s="182"/>
      <c r="HL1120" s="182"/>
      <c r="HM1120" s="182"/>
      <c r="HN1120" s="182"/>
      <c r="HO1120" s="182"/>
      <c r="HP1120" s="259"/>
      <c r="HQ1120" s="64"/>
      <c r="HW1120" s="257"/>
      <c r="HY1120" s="280">
        <f t="shared" si="1273"/>
        <v>0</v>
      </c>
      <c r="HZ1120" s="280">
        <f t="shared" si="1274"/>
        <v>0</v>
      </c>
      <c r="IA1120" s="280">
        <f t="shared" si="1275"/>
        <v>0</v>
      </c>
    </row>
    <row r="1121" spans="1:237" s="106" customFormat="1" ht="22.5" customHeight="1" x14ac:dyDescent="0.25">
      <c r="A1121" t="s">
        <v>4180</v>
      </c>
      <c r="B1121" s="522" t="s">
        <v>4181</v>
      </c>
      <c r="C1121" s="523">
        <v>4</v>
      </c>
      <c r="D1121" s="524" t="s">
        <v>4109</v>
      </c>
      <c r="E1121" s="524" t="s">
        <v>4182</v>
      </c>
      <c r="F1121" s="525" t="s">
        <v>3222</v>
      </c>
      <c r="G1121" s="525" t="s">
        <v>3223</v>
      </c>
      <c r="H1121" s="350" t="s">
        <v>265</v>
      </c>
      <c r="I1121" s="351" t="s">
        <v>4183</v>
      </c>
      <c r="J1121" s="409" t="s">
        <v>3337</v>
      </c>
      <c r="K1121" s="410" t="s">
        <v>3228</v>
      </c>
      <c r="L1121" s="329">
        <f>CONTINUA!BV1121</f>
        <v>0</v>
      </c>
      <c r="M1121" s="329">
        <f>CONTINUA!BW1121</f>
        <v>0</v>
      </c>
      <c r="N1121" s="657"/>
      <c r="O1121" s="658" t="s">
        <v>4258</v>
      </c>
      <c r="P1121" s="659" t="s">
        <v>4259</v>
      </c>
      <c r="Q1121" s="400"/>
      <c r="R1121" s="401"/>
      <c r="S1121" s="400"/>
      <c r="T1121" s="401"/>
      <c r="U1121" s="400"/>
      <c r="V1121" s="401"/>
      <c r="W1121" s="400"/>
      <c r="X1121" s="401"/>
      <c r="Y1121" s="400"/>
      <c r="Z1121" s="401"/>
      <c r="AA1121" s="400"/>
      <c r="AB1121" s="401"/>
      <c r="AC1121" s="400"/>
      <c r="AD1121" s="401"/>
      <c r="AE1121" s="400"/>
      <c r="AF1121" s="401"/>
      <c r="AG1121" s="400"/>
      <c r="AH1121" s="401"/>
      <c r="AI1121" s="400"/>
      <c r="AJ1121" s="401"/>
      <c r="AK1121" s="400"/>
      <c r="AL1121" s="401"/>
      <c r="AM1121" s="400"/>
      <c r="AN1121" s="401"/>
      <c r="AO1121" s="400"/>
      <c r="AP1121" s="401"/>
      <c r="AQ1121" s="400"/>
      <c r="AR1121" s="401"/>
      <c r="AS1121" s="400"/>
      <c r="AT1121" s="401"/>
      <c r="AU1121" s="400"/>
      <c r="AV1121" s="401"/>
      <c r="AW1121" s="400"/>
      <c r="AX1121" s="401"/>
      <c r="AY1121" s="400"/>
      <c r="AZ1121" s="401"/>
      <c r="BA1121" s="400"/>
      <c r="BB1121" s="401"/>
      <c r="BC1121" s="400"/>
      <c r="BD1121" s="401"/>
      <c r="BE1121" s="400"/>
      <c r="BF1121" s="401"/>
      <c r="BG1121" s="400"/>
      <c r="BH1121" s="401"/>
      <c r="BI1121" s="400"/>
      <c r="BJ1121" s="401"/>
      <c r="BK1121" s="400"/>
      <c r="BL1121" s="401"/>
      <c r="BM1121" s="400"/>
      <c r="BN1121" s="401"/>
      <c r="BO1121" s="400"/>
      <c r="BP1121" s="401"/>
      <c r="BQ1121" s="400"/>
      <c r="BR1121" s="401"/>
      <c r="BS1121" s="400"/>
      <c r="BT1121" s="401"/>
      <c r="BU1121" s="400"/>
      <c r="BV1121" s="401"/>
      <c r="BW1121" s="400"/>
      <c r="BX1121" s="401"/>
      <c r="BY1121" s="400"/>
      <c r="BZ1121" s="401"/>
      <c r="CA1121" s="400"/>
      <c r="CB1121" s="401"/>
      <c r="CC1121" s="400"/>
      <c r="CD1121" s="401"/>
      <c r="CE1121" s="400"/>
      <c r="CF1121" s="401"/>
      <c r="CG1121" s="400"/>
      <c r="CH1121" s="401"/>
      <c r="CI1121" s="400"/>
      <c r="CJ1121" s="401"/>
      <c r="CK1121" s="400"/>
      <c r="CL1121" s="401"/>
      <c r="CM1121" s="400"/>
      <c r="CN1121" s="401"/>
      <c r="CO1121" s="400"/>
      <c r="CP1121" s="401"/>
      <c r="CQ1121" s="400"/>
      <c r="CR1121" s="401"/>
      <c r="CS1121" s="400"/>
      <c r="CT1121" s="401"/>
      <c r="CU1121" s="400"/>
      <c r="CV1121" s="401"/>
      <c r="CW1121" s="400"/>
      <c r="CX1121" s="401"/>
      <c r="CY1121" s="400"/>
      <c r="CZ1121" s="401"/>
      <c r="DA1121" s="400"/>
      <c r="DB1121" s="401"/>
      <c r="DC1121" s="400"/>
      <c r="DD1121" s="401"/>
      <c r="DE1121" s="400"/>
      <c r="DF1121" s="401"/>
      <c r="DG1121" s="400"/>
      <c r="DH1121" s="401"/>
      <c r="DI1121" s="400"/>
      <c r="DJ1121" s="401"/>
      <c r="DK1121" s="400"/>
      <c r="DL1121" s="401"/>
      <c r="DM1121" s="400"/>
      <c r="DN1121" s="401"/>
      <c r="DO1121" s="400"/>
      <c r="DP1121" s="401"/>
      <c r="DQ1121" s="400"/>
      <c r="DR1121" s="401"/>
      <c r="DS1121" s="400"/>
      <c r="DT1121" s="401"/>
      <c r="DU1121" s="400"/>
      <c r="DV1121" s="401"/>
      <c r="DW1121" s="400"/>
      <c r="DX1121" s="401"/>
      <c r="DY1121" s="400"/>
      <c r="DZ1121" s="401"/>
      <c r="EA1121" s="400"/>
      <c r="EB1121" s="401"/>
      <c r="EC1121" s="400"/>
      <c r="ED1121" s="401"/>
      <c r="EE1121" s="400"/>
      <c r="EF1121" s="401"/>
      <c r="EG1121" s="400"/>
      <c r="EH1121" s="401"/>
      <c r="EI1121" s="400"/>
      <c r="EJ1121" s="447"/>
      <c r="EK1121" s="510"/>
      <c r="EL1121" s="513"/>
      <c r="EM1121" s="520"/>
      <c r="EN1121" s="520"/>
      <c r="EO1121" s="520"/>
      <c r="EP1121" s="171">
        <f t="shared" si="1248"/>
        <v>0</v>
      </c>
      <c r="EQ1121" s="171">
        <f t="shared" si="1249"/>
        <v>0</v>
      </c>
      <c r="ER1121" s="171">
        <f t="shared" si="1250"/>
        <v>0</v>
      </c>
      <c r="ES1121" s="171">
        <f t="shared" si="1251"/>
        <v>0</v>
      </c>
      <c r="ET1121" s="171">
        <f t="shared" si="1252"/>
        <v>0</v>
      </c>
      <c r="EU1121" s="171">
        <f t="shared" si="1253"/>
        <v>0</v>
      </c>
      <c r="EV1121" s="172">
        <f t="shared" si="1254"/>
        <v>0</v>
      </c>
      <c r="EW1121" s="367">
        <f>IF(C1121=4,IF(MAX(Q1121:EJ1123)&gt;0,(Especiall/30*(IF(($G1121-$F1121)=($G$5-$F$5),30,IF(DAY($G1121)=31,($G1121-$F1121),($G1121-$F1121)+1)))),0),0)</f>
        <v>11465.63</v>
      </c>
      <c r="EX1121" s="248">
        <f t="shared" ref="EX1121:EX1124" si="1276">FF1121</f>
        <v>6013.45</v>
      </c>
      <c r="EY1121" s="174">
        <f>(L1121*regular)+(M1121*Cadeirantee)</f>
        <v>0</v>
      </c>
      <c r="EZ1121" s="249">
        <f>SUMIF(FG1121:GJ1121,"&gt;0")</f>
        <v>0</v>
      </c>
      <c r="FA1121" s="249">
        <f>SUMIF(FG1121:GJ1121,"&lt;0")+SUMIF(GN1121:HP1121,"&lt;0")</f>
        <v>0</v>
      </c>
      <c r="FB1121" s="174">
        <v>0</v>
      </c>
      <c r="FC1121" s="175">
        <f>N1121*km*'VALORES TABELA'!$B$13</f>
        <v>0</v>
      </c>
      <c r="FD1121" s="250">
        <f>GL1121</f>
        <v>0</v>
      </c>
      <c r="FE1121" s="176">
        <f>(EW1121+EW1122+EW1123+EW1124+EX1121+EX1122+EX1123+EX1124+EY1121+EY1122+EY1123+EY1124+EY1125+EZ1121+EZ1122+EZ1123+EZ1124+FA1121+FA1122+FA1123+FA1124+FC1121+FC1122+FC1123+FC1124+HY1121-HZ1121-IA1121+FD1121+FD1122+FD1123+FD1124+FB1125)</f>
        <v>17479.079999999998</v>
      </c>
      <c r="FF1121" s="177">
        <f>IF(C1121=4,SUM(Q1121+Q1122+Q1123+S1121+S1122+S1123)*Percapita/30*FF$4+(R1121+R1122+R1123+T1121+T1122+T1123)*Cadeirante/30*FF$4,IF(C1121=3,IF(Q1124+S1124=10,Fixo/30*FF$4+(Q1121+Q1122+Q1123+S1121+S1122+S1123)*Percapita/30*FF$4+(R1124+T1124)*Cadeirante/30*FF$4,IF(Q1124+S1124&lt;=9,(Q1124+S1124)*Crechee/30*FF$4)+(R1124+T1124)*Cadeirante/30*FF$4+(Q1121+Q1122+Q1123+S1121+S1122+S1123)*Percapita/30*FF$4)+IF(Q1124+S1124&gt;=11,Fixo/30*FF$4+(Q1124+S1124-10)*Crechee/30*FF$4,0),IF(C1121=2,IF(R1121+R1122+R1123+R1124+T1121+T1122+T1123+T1124=1,Cadeirante/30*FF$4,IF(R1121+R1122+R1123+R1124+T1121+T1122+T1123+T1124=2,Fixo/30*FF$4,IF(R1121+R1122+R1123+R1124+T1121+T1122+T1123+T1124&gt;2,Fixo/30*FF$4+(R1121+R1122+R1123+R1124+T1121+T1122+T1123+T1124-2)*Cadeirante/30*FF$4)))+(Q1121+Q1122+Q1123+S1121+S1122+S1123)*Percapita/30*FF$4+(Q1124+S1124)*Crechee/30*FF$4,IF(C1121=1,IF(Q1121+Q1122+Q1123+R1121+R1122+R1123+S1121+S1122+S1123+T1121+T1122+T1123&lt;=15,(Q1121+Q1122+Q1123+S1121+S1122+S1123)*Percapita/30*FF$4,IF(Q1121+Q1122+Q1123+R1121+R1122+R1123+S1121+S1122+S1123+T1121+T1122+T1123&gt;=16,Fixo/30*FF$4+(Q1121+Q1122+Q1123+R1121+R1122+R1123+S1121+S1122+S1123+T1121+T1122-16)*Percapita/30*FF$4))))))</f>
        <v>6013.45</v>
      </c>
      <c r="FG1121" s="177">
        <f>IF(C1121=4,SUM(U1121+U1122+U1123+W1121+W1122+W1123)*Percapita/30*FG$4+(V1121+V1122+V1123+X1121+X1122+X1123)*Cadeirante/30*FG$4,IF(C1121=3,IF(U1124+W1124=10,Fixo/30*FG$4+(U1121+U1122+U1123+W1121+W1122+W1123)*Percapita/30*FG$4+(V1124+X1124)*Cadeirante/30*FG$4,IF(U1124+W1124&lt;=9,(U1124+W1124)*Crechee/30*FG$4)+(V1124+X1124)*Cadeirante/30*FG$4+(U1121+U1122+U1123+W1121+W1122+W1123)*Percapita/30*FG$4)+IF(U1124+W1124&gt;=11,Fixo/30*FG$4+(U1124+W1124-10)*Crechee/30*FG$4,0),IF(C1121=2,IF(V1121+V1122+V1123+V1124+X1121+X1122+X1123+X1124=1,Cadeirante/30*FG$4,IF(V1121+V1122+V1123+V1124+X1121+X1122+X1123+X1124=2,Fixo/30*FG$4,IF(V1121+V1122+V1123+V1124+X1121+X1122+X1123+X1124&gt;2,Fixo/30*FG$4+(V1121+V1122+V1123+V1124+X1121+X1122+X1123+X1124-2)*Cadeirante/30*FG$4)))+(U1121+U1122+U1123+W1121+W1122+W1123)*Percapita/30*FG$4+(U1124+W1124)*Crechee/30*FG$4,IF(C1121=1,IF(U1121+U1122+U1123+V1121+V1122+V1123+W1121+W1122+W1123+X1121+X1122+X1123&lt;=15,(U1121+U1122+U1123+W1121+W1122+W1123)*Percapita/30*FG$4,IF(U1121+U1122+U1123+V1121+V1122+V1123+W1121+W1122+W1123+X1121+X1122+X1123&gt;=16,Fixo/30*FG$4+(U1121+U1122+U1123+V1121+V1122+V1123+W1121+W1122+W1123+X1121+X1122-16)*Percapita/30*FG$4))))))</f>
        <v>0</v>
      </c>
      <c r="FH1121" s="177">
        <f>IF(C1121=4,SUM(Y1121+Y1122+Y1123+AA1121+AA1122+AA1123)*Percapita/30*FH$4+(Z1121+Z1122+Z1123+AB1121+AB1122+AB1123)*Cadeirante/30*FH$4,IF(C1121=3,IF(Y1124+AA1124=10,Fixo/30*FH$4+(Y1121+Y1122+Y1123+AA1121+AA1122+AA1123)*Percapita/30*FH$4+(Z1124+AB1124)*Cadeirante/30*FH$4,IF(Y1124+AA1124&lt;=9,(Y1124+AA1124)*Crechee/30*FH$4)+(Z1124+AB1124)*Cadeirante/30*FH$4+(Y1121+Y1122+Y1123+AA1121+AA1122+AA1123)*Percapita/30*FH$4)+IF(Y1124+AA1124&gt;=11,Fixo/30*FH$4+(Y1124+AA1124-10)*Crechee/30*FH$4,0),IF(C1121=2,IF(Z1121+Z1122+Z1123+Z1124+AB1121+AB1122+AB1123+AB1124=1,Cadeirante/30*FH$4,IF(Z1121+Z1122+Z1123+Z1124+AB1121+AB1122+AB1123+AB1124=2,Fixo/30*FH$4,IF(Z1121+Z1122+Z1123+Z1124+AB1121+AB1122+AB1123+AB1124&gt;2,Fixo/30*FH$4+(Z1121+Z1122+Z1123+Z1124+AB1121+AB1122+AB1123+AB1124-2)*Cadeirante/30*FH$4)))+(Y1121+Y1122+Y1123+AA1121+AA1122+AA1123)*Percapita/30*FH$4+(Y1124+AA1124)*Crechee/30*FH$4,IF(C1121=1,IF(Y1121+Y1122+Y1123+Z1121+Z1122+Z1123+AA1121+AA1122+AA1123+AB1121+AB1122+AB1123&lt;=15,(Y1121+Y1122+Y1123+AA1121+AA1122+AA1123)*Percapita/30*FH$4,IF(Y1121+Y1122+Y1123+Z1121+Z1122+Z1123+AA1121+AA1122+AA1123+AB1121+AB1122+AB1123&gt;=16,Fixo/30*FH$4+(Y1121+Y1122+Y1123+Z1121+Z1122+Z1123+AA1121+AA1122+AA1123+AB1121+AB1122-16)*Percapita/30*FH$4))))))</f>
        <v>0</v>
      </c>
      <c r="FI1121" s="177">
        <f>IF(C1121=4,SUM(AC1121+AC1122+AC1123+AE1121+AE1122+AE1123)*Percapita/30*FI$4+(AD1121+AD1122+AD1123+AF1121+AF1122+AF1123)*Cadeirante/30*FI$4,IF(C1121=3,IF(AC1124+AE1124=10,Fixo/30*FI$4+(AC1121+AC1122+AC1123+AE1121+AE1122+AE1123)*Percapita/30*FI$4+(AD1124+AF1124)*Cadeirante/30*FI$4,IF(AC1124+AE1124&lt;=9,(AC1124+AE1124)*Crechee/30*FI$4)+(AD1124+AF1124)*Cadeirante/30*FI$4+(AC1121+AC1122+AC1123+AE1121+AE1122+AE1123)*Percapita/30*FI$4)+IF(AC1124+AE1124&gt;=11,Fixo/30*FI$4+(AC1124+AE1124-10)*Crechee/30*FI$4,0),IF(C1121=2,IF(AD1121+AD1122+AD1123+AD1124+AF1121+AF1122+AF1123+AF1124=1,Cadeirante/30*FI$4,IF(AD1121+AD1122+AD1123+AD1124+AF1121+AF1122+AF1123+AF1124=2,Fixo/30*FI$4,IF(AD1121+AD1122+AD1123+AD1124+AF1121+AF1122+AF1123+AF1124&gt;2,Fixo/30*FI$4+(AD1121+AD1122+AD1123+AD1124+AF1121+AF1122+AF1123+AF1124-2)*Cadeirante/30*FI$4)))+(AC1121+AC1122+AC1123+AE1121+AE1122+AE1123)*Percapita/30*FI$4+(AC1124+AE1124)*Crechee/30*FI$4,IF(C1121=1,IF(AC1121+AC1122+AC1123+AD1121+AD1122+AD1123+AE1121+AE1122+AE1123+AF1121+AF1122+AF1123&lt;=15,(AC1121+AC1122+AC1123+AE1121+AE1122+AE1123)*Percapita/30*FI$4,IF(AC1121+AC1122+AC1123+AD1121+AD1122+AD1123+AE1121+AE1122+AE1123+AF1121+AF1122+AF1123&gt;=16,Fixo/30*FI$4+(AC1121+AC1122+AC1123+AD1121+AD1122+AD1123+AE1121+AE1122+AE1123+AF1121+AF1122-16)*Percapita/30*FI$4))))))</f>
        <v>0</v>
      </c>
      <c r="FJ1121" s="177">
        <f>IF(C1121=4,SUM(AG1121+AG1122+AG1123+AI1121+AI1122+AI1123)*Percapita/30*FJ$4+(AH1121+AH1122+AH1123+AJ1121+AJ1122+AJ1123)*Cadeirante/30*FJ$4,IF(C1121=3,IF(AG1124+AI1124=10,Fixo/30*FJ$4+(AG1121+AG1122+AG1123+AI1121+AI1122+AI1123)*Percapita/30*FJ$4+(AH1124+AJ1124)*Cadeirante/30*FJ$4,IF(AG1124+AI1124&lt;=9,(AG1124+AI1124)*Crechee/30*FJ$4)+(AH1124+AJ1124)*Cadeirante/30*FJ$4+(AG1121+AG1122+AG1123+AI1121+AI1122+AI1123)*Percapita/30*FJ$4)+IF(AG1124+AI1124&gt;=11,Fixo/30*FJ$4+(AG1124+AI1124-10)*Crechee/30*FJ$4,0),IF(C1121=2,IF(AH1121+AH1122+AH1123+AH1124+AJ1121+AJ1122+AJ1123+AJ1124=1,Cadeirante/30*FJ$4,IF(AH1121+AH1122+AH1123+AH1124+AJ1121+AJ1122+AJ1123+AJ1124=2,Fixo/30*FJ$4,IF(AH1121+AH1122+AH1123+AH1124+AJ1121+AJ1122+AJ1123+AJ1124&gt;2,Fixo/30*FJ$4+(AH1121+AH1122+AH1123+AH1124+AJ1121+AJ1122+AJ1123+AJ1124-2)*Cadeirante/30*FJ$4)))+(AG1121+AG1122+AG1123+AI1121+AI1122+AI1123)*Percapita/30*FJ$4+(AG1124+AI1124)*Crechee/30*FJ$4,IF(C1121=1,IF(AG1121+AG1122+AG1123+AH1121+AH1122+AH1123+AI1121+AI1122+AI1123+AJ1121+AJ1122+AJ1123&lt;=15,(AG1121+AG1122+AG1123+AI1121+AI1122+AI1123)*Percapita/30*FJ$4,IF(AG1121+AG1122+AG1123+AH1121+AH1122+AH1123+AI1121+AI1122+AI1123+AJ1121+AJ1122+AJ1123&gt;=16,Fixo/30*FJ$4+(AG1121+AG1122+AG1123+AH1121+AH1122+AH1123+AI1121+AI1122+AI1123+AJ1121+AJ1122-16)*Percapita/30*FJ$4))))))</f>
        <v>0</v>
      </c>
      <c r="FK1121" s="177">
        <f>IF(C1121=4,SUM(AK1121+AK1122+AK1123+AM1121+AM1122+AM1123)*Percapita/30*FK$4+(AL1121+AL1122+AL1123+AN1121+AN1122+AN1123)*Cadeirante/30*FK$4,IF(C1121=3,IF(AK1124+AM1124=10,Fixo/30*FK$4+(AK1121+AK1122+AK1123+AM1121+AM1122+AM1123)*Percapita/30*FK$4+(AL1124+AN1124)*Cadeirante/30*FK$4,IF(AK1124+AM1124&lt;=9,(AK1124+AM1124)*Crechee/30*FK$4)+(AL1124+AN1124)*Cadeirante/30*FK$4+(AK1121+AK1122+AK1123+AM1121+AM1122+AM1123)*Percapita/30*FK$4)+IF(AK1124+AM1124&gt;=11,Fixo/30*FK$4+(AK1124+AM1124-10)*Crechee/30*FK$4,0),IF(C1121=2,IF(AL1121+AL1122+AL1123+AL1124+AN1121+AN1122+AN1123+AN1124=1,Cadeirante/30*FK$4,IF(AL1121+AL1122+AL1123+AL1124+AN1121+AN1122+AN1123+AN1124=2,Fixo/30*FK$4,IF(AL1121+AL1122+AL1123+AL1124+AN1121+AN1122+AN1123+AN1124&gt;2,Fixo/30*FK$4+(AL1121+AL1122+AL1123+AL1124+AN1121+AN1122+AN1123+AN1124-2)*Cadeirante/30*FK$4)))+(AK1121+AK1122+AK1123+AM1121+AM1122+AM1123)*Percapita/30*FK$4+(AK1124+AM1124)*Crechee/30*FK$4,IF(C1121=1,IF(AK1121+AK1122+AK1123+AL1121+AL1122+AL1123+AM1121+AM1122+AM1123+AN1121+AN1122+AN1123&lt;=15,(AK1121+AK1122+AK1123+AM1121+AM1122+AM1123)*Percapita/30*FK$4,IF(AK1121+AK1122+AK1123+AL1121+AL1122+AL1123+AM1121+AM1122+AM1123+AN1121+AN1122+AN1123&gt;=16,Fixo/30*FK$4+(AK1121+AK1122+AK1123+AL1121+AL1122+AL1123+AM1121+AM1122+AM1123+AN1121+AN1122-16)*Percapita/30*FK$4))))))</f>
        <v>0</v>
      </c>
      <c r="FL1121" s="177">
        <f>IF(C1121=4,SUM(AO1121+AO1122+AO1123+AQ1121+AQ1122+AQ1123)*Percapita/30*FL$4+(AP1121+AP1122+AP1123+AR1121+AR1122+AR1123)*Cadeirante/30*FL$4,IF(C1121=3,IF(AO1124+AQ1124=10,Fixo/30*FL$4+(AO1121+AO1122+AO1123+AQ1121+AQ1122+AQ1123)*Percapita/30*FL$4+(AP1124+AR1124)*Cadeirante/30*FL$4,IF(AO1124+AQ1124&lt;=9,(AO1124+AQ1124)*Crechee/30*FL$4)+(AP1124+AR1124)*Cadeirante/30*FL$4+(AO1121+AO1122+AO1123+AQ1121+AQ1122+AQ1123)*Percapita/30*FL$4)+IF(AO1124+AQ1124&gt;=11,Fixo/30*FL$4+(AO1124+AQ1124-10)*Crechee/30*FL$4,0),IF(C1121=2,IF(AP1121+AP1122+AP1123+AP1124+AR1121+AR1122+AR1123+AR1124=1,Cadeirante/30*FL$4,IF(AP1121+AP1122+AP1123+AP1124+AR1121+AR1122+AR1123+AR1124=2,Fixo/30*FL$4,IF(AP1121+AP1122+AP1123+AP1124+AR1121+AR1122+AR1123+AR1124&gt;2,Fixo/30*FL$4+(AP1121+AP1122+AP1123+AP1124+AR1121+AR1122+AR1123+AR1124-2)*Cadeirante/30*FL$4)))+(AO1121+AO1122+AO1123+AQ1121+AQ1122+AQ1123)*Percapita/30*FL$4+(AO1124+AQ1124)*Crechee/30*FL$4,IF(C1121=1,IF(AO1121+AO1122+AO1123+AP1121+AP1122+AP1123+AQ1121+AQ1122+AQ1123+AR1121+AR1122+AR1123&lt;=15,(AO1121+AO1122+AO1123+AQ1121+AQ1122+AQ1123)*Percapita/30*FL$4,IF(AO1121+AO1122+AO1123+AP1121+AP1122+AP1123+AQ1121+AQ1122+AQ1123+AR1121+AR1122+AR1123&gt;=16,Fixo/30*FL$4+(AO1121+AO1122+AO1123+AP1121+AP1122+AP1123+AQ1121+AQ1122+AQ1123+AR1121+AR1122-16)*Percapita/30*FL$4))))))</f>
        <v>0</v>
      </c>
      <c r="FM1121" s="177">
        <f>IF(C1121=4,SUM(AS1121+AS1122+AS1123+AU1121+AU1122+AU1123)*Percapita/30*FM$4+(AT1121+AT1122+AT1123+AV1121+AV1122+AV1123)*Cadeirante/30*FM$4,IF(C1121=3,IF(AS1124+AU1124=10,Fixo/30*FM$4+(AS1121+AS1122+AS1123+AU1121+AU1122+AU1123)*Percapita/30*FM$4+(AT1124+AV1124)*Cadeirante/30*FM$4,IF(AS1124+AU1124&lt;=9,(AS1124+AU1124)*Crechee/30*FM$4)+(AT1124+AV1124)*Cadeirante/30*FM$4+(AS1121+AS1122+AS1123+AU1121+AU1122+AU1123)*Percapita/30*FM$4)+IF(AS1124+AU1124&gt;=11,Fixo/30*FM$4+(AS1124+AU1124-10)*Crechee/30*FM$4,0),IF(C1121=2,IF(AT1121+AT1122+AT1123+AT1124+AV1121+AV1122+AV1123+AV1124=1,Cadeirante/30*FM$4,IF(AT1121+AT1122+AT1123+AT1124+AV1121+AV1122+AV1123+AV1124=2,Fixo/30*FM$4,IF(AT1121+AT1122+AT1123+AT1124+AV1121+AV1122+AV1123+AV1124&gt;2,Fixo/30*FM$4+(AT1121+AT1122+AT1123+AT1124+AV1121+AV1122+AV1123+AV1124-2)*Cadeirante/30*FM$4)))+(AS1121+AS1122+AS1123+AU1121+AU1122+AU1123)*Percapita/30*FM$4+(AS1124+AU1124)*Crechee/30*FM$4,IF(C1121=1,IF(AS1121+AS1122+AS1123+AT1121+AT1122+AT1123+AU1121+AU1122+AU1123+AV1121+AV1122+AV1123&lt;=15,(AS1121+AS1122+AS1123+AU1121+AU1122+AU1123)*Percapita/30*FM$4,IF(AS1121+AS1122+AS1123+AT1121+AT1122+AT1123+AU1121+AU1122+AU1123+AV1121+AV1122+AV1123&gt;=16,Fixo/30*FM$4+(AS1121+AS1122+AS1123+AT1121+AT1122+AT1123+AU1121+AU1122+AU1123+AV1121+AV1122-16)*Percapita/30*FM$4))))))</f>
        <v>0</v>
      </c>
      <c r="FN1121" s="177">
        <f>IF(C1121=4,SUM(AW1121+AW1122+AW1123+AY1121+AY1122+AY1123)*Percapita/30*FN$4+(AX1121+AX1122+AX1123+AZ1121+AZ1122+AZ1123)*Cadeirante/30*FN$4,IF(C1121=3,IF(AW1124+AY1124=10,Fixo/30*FN$4+(AW1121+AW1122+AW1123+AY1121+AY1122+AY1123)*Percapita/30*FN$4+(AX1124+AZ1124)*Cadeirante/30*FN$4,IF(AW1124+AY1124&lt;=9,(AW1124+AY1124)*Crechee/30*FN$4)+(AX1124+AZ1124)*Cadeirante/30*FN$4+(AW1121+AW1122+AW1123+AY1121+AY1122+AY1123)*Percapita/30*FN$4)+IF(AW1124+AY1124&gt;=11,Fixo/30*FN$4+(AW1124+AY1124-10)*Crechee/30*FN$4,0),IF(C1121=2,IF(AX1121+AX1122+AX1123+AX1124+AZ1121+AZ1122+AZ1123+AZ1124=1,Cadeirante/30*FN$4,IF(AX1121+AX1122+AX1123+AX1124+AZ1121+AZ1122+AZ1123+AZ1124=2,Fixo/30*FN$4,IF(AX1121+AX1122+AX1123+AX1124+AZ1121+AZ1122+AZ1123+AZ1124&gt;2,Fixo/30*FN$4+(AX1121+AX1122+AX1123+AX1124+AZ1121+AZ1122+AZ1123+AZ1124-2)*Cadeirante/30*FN$4)))+(AW1121+AW1122+AW1123+AY1121+AY1122+AY1123)*Percapita/30*FN$4+(AW1124+AY1124)*Crechee/30*FN$4,IF(C1121=1,IF(AW1121+AW1122+AW1123+AX1121+AX1122+AX1123+AY1121+AY1122+AY1123+AZ1121+AZ1122+AZ1123&lt;=15,(AW1121+AW1122+AW1123+AY1121+AY1122+AY1123)*Percapita/30*FN$4,IF(AW1121+AW1122+AW1123+AX1121+AX1122+AX1123+AY1121+AY1122+AY1123+AZ1121+AZ1122+AZ1123&gt;=16,Fixo/30*FN$4+(AW1121+AW1122+AW1123+AX1121+AX1122+AX1123+AY1121+AY1122+AY1123+AZ1121+AZ1122-16)*Percapita/30*FN$4))))))</f>
        <v>0</v>
      </c>
      <c r="FO1121" s="177">
        <f>IF(C1121=4,SUM(BA1121+BA1122+BA1123+BC1121+BC1122+BC1123)*Percapita/30*FO$4+(BB1121+BB1122+BB1123+BD1121+BD1122+BD1123)*Cadeirante/30*FO$4,IF(C1121=3,IF(BA1124+BC1124=10,Fixo/30*FO$4+(BA1121+BA1122+BA1123+BC1121+BC1122+BC1123)*Percapita/30*FO$4+(BB1124+BD1124)*Cadeirante/30*FO$4,IF(BA1124+BC1124&lt;=9,(BA1124+BC1124)*Crechee/30*FO$4)+(BB1124+BD1124)*Cadeirante/30*FO$4+(BA1121+BA1122+BA1123+BC1121+BC1122+BC1123)*Percapita/30*FO$4)+IF(BA1124+BC1124&gt;=11,Fixo/30*FO$4+(BA1124+BC1124-10)*Crechee/30*FO$4,0),IF(C1121=2,IF(BB1121+BB1122+BB1123+BB1124+BD1121+BD1122+BD1123+BD1124=1,Cadeirante/30*FO$4,IF(BB1121+BB1122+BB1123+BB1124+BD1121+BD1122+BD1123+BD1124=2,Fixo/30*FO$4,IF(BB1121+BB1122+BB1123+BB1124+BD1121+BD1122+BD1123+BD1124&gt;2,Fixo/30*FO$4+(BB1121+BB1122+BB1123+BB1124+BD1121+BD1122+BD1123+BD1124-2)*Cadeirante/30*FO$4)))+(BA1121+BA1122+BA1123+BC1121+BC1122+BC1123)*Percapita/30*FO$4+(BA1124+BC1124)*Crechee/30*FO$4,IF(C1121=1,IF(BA1121+BA1122+BA1123+BB1121+BB1122+BB1123+BC1121+BC1122+BC1123+BD1121+BD1122+BD1123&lt;=15,(BA1121+BA1122+BA1123+BC1121+BC1122+BC1123)*Percapita/30*FO$4,IF(BA1121+BA1122+BA1123+BB1121+BB1122+BB1123+BC1121+BC1122+BC1123+BD1121+BD1122+BD1123&gt;=16,Fixo/30*FO$4+(BA1121+BA1122+BA1123+BB1121+BB1122+BB1123+BC1121+BC1122+BC1123+BD1121+BD1122-16)*Percapita/30*FO$4))))))</f>
        <v>0</v>
      </c>
      <c r="FP1121" s="177">
        <f>IF(C1121=4,SUM(BE1121+BE1122+BE1123+BG1121+BG1122+BG1123)*Percapita/30*FP$4+(BF1121+BF1122+BF1123+BH1121+BH1122+BH1123)*Cadeirante/30*FP$4,IF(C1121=3,IF(BE1124+BG1124=10,Fixo/30*FP$4+(BE1121+BE1122+BE1123+BG1121+BG1122+BG1123)*Percapita/30*FP$4+(BF1124+BH1124)*Cadeirante/30*FP$4,IF(BE1124+BG1124&lt;=9,(BE1124+BG1124)*Crechee/30*FP$4)+(BF1124+BH1124)*Cadeirante/30*FP$4+(BE1121+BE1122+BE1123+BG1121+BG1122+BG1123)*Percapita/30*FP$4)+IF(BE1124+BG1124&gt;=11,Fixo/30*FP$4+(BE1124+BG1124-10)*Crechee/30*FP$4,0),IF(C1121=2,IF(BF1121+BF1122+BF1123+BF1124+BH1121+BH1122+BH1123+BH1124=1,Cadeirante/30*FP$4,IF(BF1121+BF1122+BF1123+BF1124+BH1121+BH1122+BH1123+BH1124=2,Fixo/30*FP$4,IF(BF1121+BF1122+BF1123+BF1124+BH1121+BH1122+BH1123+BH1124&gt;2,Fixo/30*FP$4+(BF1121+BF1122+BF1123+BF1124+BH1121+BH1122+BH1123+BH1124-2)*Cadeirante/30*FP$4)))+(BE1121+BE1122+BE1123+BG1121+BG1122+BG1123)*Percapita/30*FP$4+(BE1124+BG1124)*Crechee/30*FP$4,IF(C1121=1,IF(BE1121+BE1122+BE1123+BF1121+BF1122+BF1123+BG1121+BG1122+BG1123+BH1121+BH1122+BH1123&lt;=15,(BE1121+BE1122+BE1123+BG1121+BG1122+BG1123)*Percapita/30*FP$4,IF(BE1121+BE1122+BE1123+BF1121+BF1122+BF1123+BG1121+BG1122+BG1123+BH1121+BH1122+BH1123&gt;=16,Fixo/30*FP$4+(BE1121+BE1122+BE1123+BF1121+BF1122+BF1123+BG1121+BG1122+BG1123+BH1121+BH1122-16)*Percapita/30*FP$4))))))</f>
        <v>0</v>
      </c>
      <c r="FQ1121" s="177">
        <f>IF(C1121=4,SUM(BI1121+BI1122+BI1123+BK1121+BK1122+BK1123)*Percapita/30*FQ$4+(BJ1121+BJ1122+BJ1123+BL1121+BL1122+BL1123)*Cadeirante/30*FQ$4,IF(C1121=3,IF(BI1124+BK1124=10,Fixo/30*FQ$4+(BI1121+BI1122+BI1123+BK1121+BK1122+BK1123)*Percapita/30*FQ$4+(BJ1124+BL1124)*Cadeirante/30*FQ$4,IF(BI1124+BK1124&lt;=9,(BI1124+BK1124)*Crechee/30*FQ$4)+(BJ1124+BL1124)*Cadeirante/30*FQ$4+(BI1121+BI1122+BI1123+BK1121+BK1122+BK1123)*Percapita/30*FQ$4)+IF(BI1124+BK1124&gt;=11,Fixo/30*FQ$4+(BI1124+BK1124-10)*Crechee/30*FQ$4,0),IF(C1121=2,IF(BJ1121+BJ1122+BJ1123+BJ1124+BL1121+BL1122+BL1123+BL1124=1,Cadeirante/30*FQ$4,IF(BJ1121+BJ1122+BJ1123+BJ1124+BL1121+BL1122+BL1123+BL1124=2,Fixo/30*FQ$4,IF(BJ1121+BJ1122+BJ1123+BJ1124+BL1121+BL1122+BL1123+BL1124&gt;2,Fixo/30*FQ$4+(BJ1121+BJ1122+BJ1123+BJ1124+BL1121+BL1122+BL1123+BL1124-2)*Cadeirante/30*FQ$4)))+(BI1121+BI1122+BI1123+BK1121+BK1122+BK1123)*Percapita/30*FQ$4+(BI1124+BK1124)*Crechee/30*FQ$4,IF(C1121=1,IF(BI1121+BI1122+BI1123+BJ1121+BJ1122+BJ1123+BK1121+BK1122+BK1123+BL1121+BL1122+BL1123&lt;=15,(BI1121+BI1122+BI1123+BK1121+BK1122+BK1123)*Percapita/30*FQ$4,IF(BI1121+BI1122+BI1123+BJ1121+BJ1122+BJ1123+BK1121+BK1122+BK1123+BL1121+BL1122+BL1123&gt;=16,Fixo/30*FQ$4+(BI1121+BI1122+BI1123+BJ1121+BJ1122+BJ1123+BK1121+BK1122+BK1123+BL1121+BL1122-16)*Percapita/30*FQ$4))))))</f>
        <v>0</v>
      </c>
      <c r="FR1121" s="177">
        <f>IF(C1121=4,SUM(BM1121+BM1122+BM1123+BO1121+BO1122+BO1123)*Percapita/30*FR$4+(BN1121+BN1122+BN1123+BP1121+BP1122+BP1123)*Cadeirante/30*FR$4,IF(C1121=3,IF(BM1124+BO1124=10,Fixo/30*FR$4+(BM1121+BM1122+BM1123+BO1121+BO1122+BO1123)*Percapita/30*FR$4+(BN1124+BP1124)*Cadeirante/30*FR$4,IF(BM1124+BO1124&lt;=9,(BM1124+BO1124)*Crechee/30*FR$4)+(BN1124+BP1124)*Cadeirante/30*FR$4+(BM1121+BM1122+BM1123+BO1121+BO1122+BO1123)*Percapita/30*FR$4)+IF(BM1124+BO1124&gt;=11,Fixo/30*FR$4+(BM1124+BO1124-10)*Crechee/30*FR$4,0),IF(C1121=2,IF(BN1121+BN1122+BN1123+BN1124+BP1121+BP1122+BP1123+BP1124=1,Cadeirante/30*FR$4,IF(BN1121+BN1122+BN1123+BN1124+BP1121+BP1122+BP1123+BP1124=2,Fixo/30*FR$4,IF(BN1121+BN1122+BN1123+BN1124+BP1121+BP1122+BP1123+BP1124&gt;2,Fixo/30*FR$4+(BN1121+BN1122+BN1123+BN1124+BP1121+BP1122+BP1123+BP1124-2)*Cadeirante/30*FR$4)))+(BM1121+BM1122+BM1123+BO1121+BO1122+BO1123)*Percapita/30*FR$4+(BM1124+BO1124)*Crechee/30*FR$4,IF(C1121=1,IF(BM1121+BM1122+BM1123+BN1121+BN1122+BN1123+BO1121+BO1122+BO1123+BP1121+BP1122+BP1123&lt;=15,(BM1121+BM1122+BM1123+BO1121+BO1122+BO1123)*Percapita/30*FR$4,IF(BM1121+BM1122+BM1123+BN1121+BN1122+BN1123+BO1121+BO1122+BO1123+BP1121+BP1122+BP1123&gt;=16,Fixo/30*FR$4+(BM1121+BM1122+BM1123+BN1121+BN1122+BN1123+BO1121+BO1122+BO1123+BP1121+BP1122-16)*Percapita/30*FR$4))))))</f>
        <v>0</v>
      </c>
      <c r="FS1121" s="177">
        <f>IF(C1121=4,SUM(BQ1121+BQ1122+BQ1123+BS1121+BS1122+BS1123)*Percapita/30*FS$4+(BR1121+BR1122+BR1123+BT1121+BT1122+BT1123)*Cadeirante/30*FS$4,IF(C1121=3,IF(BQ1124+BS1124=10,Fixo/30*FS$4+(BQ1121+BQ1122+BQ1123+BS1121+BS1122+BS1123)*Percapita/30*FS$4+(BR1124+BT1124)*Cadeirante/30*FS$4,IF(BQ1124+BS1124&lt;=9,(BQ1124+BS1124)*Crechee/30*FS$4)+(BR1124+BT1124)*Cadeirante/30*FS$4+(BQ1121+BQ1122+BQ1123+BS1121+BS1122+BS1123)*Percapita/30*FS$4)+IF(BQ1124+BS1124&gt;=11,Fixo/30*FS$4+(BQ1124+BS1124-10)*Crechee/30*FS$4,0),IF(C1121=2,IF(BR1121+BR1122+BR1123+BR1124+BT1121+BT1122+BT1123+BT1124=1,Cadeirante/30*FS$4,IF(BR1121+BR1122+BR1123+BR1124+BT1121+BT1122+BT1123+BT1124=2,Fixo/30*FS$4,IF(BR1121+BR1122+BR1123+BR1124+BT1121+BT1122+BT1123+BT1124&gt;2,Fixo/30*FS$4+(BR1121+BR1122+BR1123+BR1124+BT1121+BT1122+BT1123+BT1124-2)*Cadeirante/30*FS$4)))+(BQ1121+BQ1122+BQ1123+BS1121+BS1122+BS1123)*Percapita/30*FS$4+(BQ1124+BS1124)*Crechee/30*FS$4,IF(C1121=1,IF(BQ1121+BQ1122+BQ1123+BR1121+BR1122+BR1123+BS1121+BS1122+BS1123+BT1121+BT1122+BT1123&lt;=15,(BQ1121+BQ1122+BQ1123+BS1121+BS1122+BS1123)*Percapita/30*FS$4,IF(BQ1121+BQ1122+BQ1123+BR1121+BR1122+BR1123+BS1121+BS1122+BS1123+BT1121+BT1122+BT1123&gt;=16,Fixo/30*FS$4+(BQ1121+BQ1122+BQ1123+BR1121+BR1122+BR1123+BS1121+BS1122+BS1123+BT1121+BT1122-16)*Percapita/30*FS$4))))))</f>
        <v>0</v>
      </c>
      <c r="FT1121" s="177">
        <f>IF(C1121=4,SUM(BU1121+BU1122+BU1123+BW1121+BW1122+BW1123)*Percapita/30*FT$4+(BV1121+BV1122+BV1123+BX1121+BX1122+BX1123)*Cadeirante/30*FT$4,IF(C1121=3,IF(BU1124+BW1124=10,Fixo/30*FT$4+(BU1121+BU1122+BU1123+BW1121+BW1122+BW1123)*Percapita/30*FT$4+(BV1124+BX1124)*Cadeirante/30*FT$4,IF(BU1124+BW1124&lt;=9,(BU1124+BW1124)*Crechee/30*FT$4)+(BV1124+BX1124)*Cadeirante/30*FT$4+(BU1121+BU1122+BU1123+BW1121+BW1122+BW1123)*Percapita/30*FT$4)+IF(BU1124+BW1124&gt;=11,Fixo/30*FT$4+(BU1124+BW1124-10)*Crechee/30*FT$4,0),IF(C1121=2,IF(BV1121+BV1122+BV1123+BV1124+BX1121+BX1122+BX1123+BX1124=1,Cadeirante/30*FT$4,IF(BV1121+BV1122+BV1123+BV1124+BX1121+BX1122+BX1123+BX1124=2,Fixo/30*FT$4,IF(BV1121+BV1122+BV1123+BV1124+BX1121+BX1122+BX1123+BX1124&gt;2,Fixo/30*FT$4+(BV1121+BV1122+BV1123+BV1124+BX1121+BX1122+BX1123+BX1124-2)*Cadeirante/30*FT$4)))+(BU1121+BU1122+BU1123+BW1121+BW1122+BW1123)*Percapita/30*FT$4+(BU1124+BW1124)*Crechee/30*FT$4,IF(C1121=1,IF(BU1121+BU1122+BU1123+BV1121+BV1122+BV1123+BW1121+BW1122+BW1123+BX1121+BX1122+BX1123&lt;=15,(BU1121+BU1122+BU1123+BW1121+BW1122+BW1123)*Percapita/30*FT$4,IF(BU1121+BU1122+BU1123+BV1121+BV1122+BV1123+BW1121+BW1122+BW1123+BX1121+BX1122+BX1123&gt;=16,Fixo/30*FT$4+(BU1121+BU1122+BU1123+BV1121+BV1122+BV1123+BW1121+BW1122+BW1123+BX1121+BX1122-16)*Percapita/30*FT$4))))))</f>
        <v>0</v>
      </c>
      <c r="FU1121" s="177">
        <f>IF(C1121=4,SUM(BY1121+BY1122+BY1123+CA1121+CA1122+CA1123)*Percapita/30*FU$4+(BZ1121+BZ1122+BZ1123+CB1121+CB1122+CB1123)*Cadeirante/30*FU$4,IF(C1121=3,IF(BY1124+CA1124=10,Fixo/30*FU$4+(BY1121+BY1122+BY1123+CA1121+CA1122+CA1123)*Percapita/30*FU$4+(BZ1124+CB1124)*Cadeirante/30*FU$4,IF(BY1124+CA1124&lt;=9,(BY1124+CA1124)*Crechee/30*FU$4)+(BZ1124+CB1124)*Cadeirante/30*FU$4+(BY1121+BY1122+BY1123+CA1121+CA1122+CA1123)*Percapita/30*FU$4)+IF(BY1124+CA1124&gt;=11,Fixo/30*FU$4+(BY1124+CA1124-10)*Crechee/30*FU$4,0),IF(C1121=2,IF(BZ1121+BZ1122+BZ1123+BZ1124+CB1121+CB1122+CB1123+CB1124=1,Cadeirante/30*FU$4,IF(BZ1121+BZ1122+BZ1123+BZ1124+CB1121+CB1122+CB1123+CB1124=2,Fixo/30*FU$4,IF(BZ1121+BZ1122+BZ1123+BZ1124+CB1121+CB1122+CB1123+CB1124&gt;2,Fixo/30*FU$4+(BZ1121+BZ1122+BZ1123+BZ1124+CB1121+CB1122+CB1123+CB1124-2)*Cadeirante/30*FU$4)))+(BY1121+BY1122+BY1123+CA1121+CA1122+CA1123)*Percapita/30*FU$4+(BY1124+CA1124)*Crechee/30*FU$4,IF(C1121=1,IF(BY1121+BY1122+BY1123+BZ1121+BZ1122+BZ1123+CA1121+CA1122+CA1123+CB1121+CB1122+CB1123&lt;=15,(BY1121+BY1122+BY1123+CA1121+CA1122+CA1123)*Percapita/30*FU$4,IF(BY1121+BY1122+BY1123+BZ1121+BZ1122+BZ1123+CA1121+CA1122+CA1123+CB1121+CB1122+CB1123&gt;=16,Fixo/30*FU$4+(BY1121+BY1122+BY1123+BZ1121+BZ1122+BZ1123+CA1121+CA1122+CA1123+CB1121+CB1122-16)*Percapita/30*FU$4))))))</f>
        <v>0</v>
      </c>
      <c r="FV1121" s="177">
        <f>IF(C1121=4,SUM(CC1121+CC1122+CC1123+CE1121+CE1122+CE1123)*Percapita/30*FV$4+(CD1121+CD1122+CD1123+CF1121+CF1122+CF1123)*Cadeirante/30*FV$4,IF(C1121=3,IF(CC1124+CE1124=10,Fixo/30*FV$4+(CC1121+CC1122+CC1123+CE1121+CE1122+CE1123)*Percapita/30*FV$4+(CD1124+CF1124)*Cadeirante/30*FV$4,IF(CC1124+CE1124&lt;=9,(CC1124+CE1124)*Crechee/30*FV$4)+(CD1124+CF1124)*Cadeirante/30*FV$4+(CC1121+CC1122+CC1123+CE1121+CE1122+CE1123)*Percapita/30*FV$4)+IF(CC1124+CE1124&gt;=11,Fixo/30*FV$4+(CC1124+CE1124-10)*Crechee/30*FV$4,0),IF(C1121=2,IF(CD1121+CD1122+CD1123+CD1124+CF1121+CF1122+CF1123+CF1124=1,Cadeirante/30*FV$4,IF(CD1121+CD1122+CD1123+CD1124+CF1121+CF1122+CF1123+CF1124=2,Fixo/30*FV$4,IF(CD1121+CD1122+CD1123+CD1124+CF1121+CF1122+CF1123+CF1124&gt;2,Fixo/30*FV$4+(CD1121+CD1122+CD1123+CD1124+CF1121+CF1122+CF1123+CF1124-2)*Cadeirante/30*FV$4)))+(CC1121+CC1122+CC1123+CE1121+CE1122+CE1123)*Percapita/30*FV$4+(CC1124+CE1124)*Crechee/30*FV$4,IF(C1121=1,IF(CC1121+CC1122+CC1123+CD1121+CD1122+CD1123+CE1121+CE1122+CE1123+CF1121+CF1122+CF1123&lt;=15,(CC1121+CC1122+CC1123+CE1121+CE1122+CE1123)*Percapita/30*FV$4,IF(CC1121+CC1122+CC1123+CD1121+CD1122+CD1123+CE1121+CE1122+CE1123+CF1121+CF1122+CF1123&gt;=16,Fixo/30*FV$4+(CC1121+CC1122+CC1123+CD1121+CD1122+CD1123+CE1121+CE1122+CE1123+CF1121+CF1122-16)*Percapita/30*FV$4))))))</f>
        <v>0</v>
      </c>
      <c r="FW1121" s="177">
        <f>IF(C1121=4,SUM(CG1121+CG1122+CG1123+CI1121+CI1122+CI1123)*Percapita/30*FW$4+(CH1121+CH1122+CH1123+CJ1121+CJ1122+CJ1123)*Cadeirante/30*FW$4,IF(C1121=3,IF(CG1124+CI1124=10,Fixo/30*FW$4+(CG1121+CG1122+CG1123+CI1121+CI1122+CI1123)*Percapita/30*FW$4+(CH1124+CJ1124)*Cadeirante/30*FW$4,IF(CG1124+CI1124&lt;=9,(CG1124+CI1124)*Crechee/30*FW$4)+(CH1124+CJ1124)*Cadeirante/30*FW$4+(CG1121+CG1122+CG1123+CI1121+CI1122+CI1123)*Percapita/30*FW$4)+IF(CG1124+CI1124&gt;=11,Fixo/30*FW$4+(CG1124+CI1124-10)*Crechee/30*FW$4,0),IF(C1121=2,IF(CH1121+CH1122+CH1123+CH1124+CJ1121+CJ1122+CJ1123+CJ1124=1,Cadeirante/30*FW$4,IF(CH1121+CH1122+CH1123+CH1124+CJ1121+CJ1122+CJ1123+CJ1124=2,Fixo/30*FW$4,IF(CH1121+CH1122+CH1123+CH1124+CJ1121+CJ1122+CJ1123+CJ1124&gt;2,Fixo/30*FW$4+(CH1121+CH1122+CH1123+CH1124+CJ1121+CJ1122+CJ1123+CJ1124-2)*Cadeirante/30*FW$4)))+(CG1121+CG1122+CG1123+CI1121+CI1122+CI1123)*Percapita/30*FW$4+(CG1124+CI1124)*Crechee/30*FW$4,IF(C1121=1,IF(CG1121+CG1122+CG1123+CH1121+CH1122+CH1123+CI1121+CI1122+CI1123+CJ1121+CJ1122+CJ1123&lt;=15,(CG1121+CG1122+CG1123+CI1121+CI1122+CI1123)*Percapita/30*FW$4,IF(CG1121+CG1122+CG1123+CH1121+CH1122+CH1123+CI1121+CI1122+CI1123+CJ1121+CJ1122+CJ1123&gt;=16,Fixo/30*FW$4+(CG1121+CG1122+CG1123+CH1121+CH1122+CH1123+CI1121+CI1122+CI1123+CJ1121+CJ1122-16)*Percapita/30*FW$4))))))</f>
        <v>0</v>
      </c>
      <c r="FX1121" s="177">
        <f>IF(C1121=4,SUM(CK1121+CK1122+CK1123+CM1121+CM1122+CM1123)*Percapita/30*FX$4+(CL1121+CL1122+CL1123+CN1121+CN1122+CN1123)*Cadeirante/30*FX$4,IF(C1121=3,IF(CK1124+CM1124=10,Fixo/30*FX$4+(CK1121+CK1122+CK1123+CM1121+CM1122+CM1123)*Percapita/30*FX$4+(CL1124+CN1124)*Cadeirante/30*FX$4,IF(CK1124+CM1124&lt;=9,(CK1124+CM1124)*Crechee/30*FX$4)+(CL1124+CN1124)*Cadeirante/30*FX$4+(CK1121+CK1122+CK1123+CM1121+CM1122+CM1123)*Percapita/30*FX$4)+IF(CK1124+CM1124&gt;=11,Fixo/30*FX$4+(CK1124+CM1124-10)*Crechee/30*FX$4,0),IF(C1121=2,IF(CL1121+CL1122+CL1123+CL1124+CN1121+CN1122+CN1123+CN1124=1,Cadeirante/30*FX$4,IF(CL1121+CL1122+CL1123+CL1124+CN1121+CN1122+CN1123+CN1124=2,Fixo/30*FX$4,IF(CL1121+CL1122+CL1123+CL1124+CN1121+CN1122+CN1123+CN1124&gt;2,Fixo/30*FX$4+(CL1121+CL1122+CL1123+CL1124+CN1121+CN1122+CN1123+CN1124-2)*Cadeirante/30*FX$4)))+(CK1121+CK1122+CK1123+CM1121+CM1122+CM1123)*Percapita/30*FX$4+(CK1124+CM1124)*Crechee/30*FX$4,IF(C1121=1,IF(CK1121+CK1122+CK1123+CL1121+CL1122+CL1123+CM1121+CM1122+CM1123+CN1121+CN1122+CN1123&lt;=15,(CK1121+CK1122+CK1123+CM1121+CM1122+CM1123)*Percapita/30*FX$4,IF(CK1121+CK1122+CK1123+CL1121+CL1122+CL1123+CM1121+CM1122+CM1123+CN1121+CN1122+CN1123&gt;=16,Fixo/30*FX$4+(CK1121+CK1122+CK1123+CL1121+CL1122+CL1123+CM1121+CM1122+CM1123+CN1121+CN1122-16)*Percapita/30*FX$4))))))</f>
        <v>0</v>
      </c>
      <c r="FY1121" s="177">
        <f>IF(C1121=4,SUM(CO1121+CO1122+CO1123+CQ1121+CQ1122+CQ1123)*Percapita/30*FY$4+(CP1121+CP1122+CP1123+CR1121+CR1122+CR1123)*Cadeirante/30*FY$4,IF(C1121=3,IF(CO1124+CQ1124=10,Fixo/30*FY$4+(CO1121+CO1122+CO1123+CQ1121+CQ1122+CQ1123)*Percapita/30*FY$4+(CP1124+CR1124)*Cadeirante/30*FY$4,IF(CO1124+CQ1124&lt;=9,(CO1124+CQ1124)*Crechee/30*FY$4)+(CP1124+CR1124)*Cadeirante/30*FY$4+(CO1121+CO1122+CO1123+CQ1121+CQ1122+CQ1123)*Percapita/30*FY$4)+IF(CO1124+CQ1124&gt;=11,Fixo/30*FY$4+(CO1124+CQ1124-10)*Crechee/30*FY$4,0),IF(C1121=2,IF(CP1121+CP1122+CP1123+CP1124+CR1121+CR1122+CR1123+CR1124=1,Cadeirante/30*FY$4,IF(CP1121+CP1122+CP1123+CP1124+CR1121+CR1122+CR1123+CR1124=2,Fixo/30*FY$4,IF(CP1121+CP1122+CP1123+CP1124+CR1121+CR1122+CR1123+CR1124&gt;2,Fixo/30*FY$4+(CP1121+CP1122+CP1123+CP1124+CR1121+CR1122+CR1123+CR1124-2)*Cadeirante/30*FY$4)))+(CO1121+CO1122+CO1123+CQ1121+CQ1122+CQ1123)*Percapita/30*FY$4+(CO1124+CQ1124)*Crechee/30*FY$4,IF(C1121=1,IF(CO1121+CO1122+CO1123+CP1121+CP1122+CP1123+CQ1121+CQ1122+CQ1123+CR1121+CR1122+CR1123&lt;=15,(CO1121+CO1122+CO1123+CQ1121+CQ1122+CQ1123)*Percapita/30*FY$4,IF(CO1121+CO1122+CO1123+CP1121+CP1122+CP1123+CQ1121+CQ1122+CQ1123+CR1121+CR1122+CR1123&gt;=16,Fixo/30*FY$4+(CO1121+CO1122+CO1123+CP1121+CP1122+CP1123+CQ1121+CQ1122+CQ1123+CR1121+CR1122-16)*Percapita/30*FY$4))))))</f>
        <v>0</v>
      </c>
      <c r="FZ1121" s="177">
        <f>IF(C1121=4,SUM(CS1121+CS1122+CS1123+CU1121+CU1122+CU1123)*Percapita/30*FZ$4+(CT1121+CT1122+CT1123+CV1121+CV1122+CV1123)*Cadeirante/30*FZ$4,IF(C1121=3,IF(CS1124+CU1124=10,Fixo/30*FZ$4+(CS1121+CS1122+CS1123+CU1121+CU1122+CU1123)*Percapita/30*FZ$4+(CT1124+CV1124)*Cadeirante/30*FZ$4,IF(CS1124+CU1124&lt;=9,(CS1124+CU1124)*Crechee/30*FZ$4)+(CT1124+CV1124)*Cadeirante/30*FZ$4+(CS1121+CS1122+CS1123+CU1121+CU1122+CU1123)*Percapita/30*FZ$4)+IF(CS1124+CU1124&gt;=11,Fixo/30*FZ$4+(CS1124+CU1124-10)*Crechee/30*FZ$4,0),IF(C1121=2,IF(CT1121+CT1122+CT1123+CT1124+CV1121+CV1122+CV1123+CV1124=1,Cadeirante/30*FZ$4,IF(CT1121+CT1122+CT1123+CT1124+CV1121+CV1122+CV1123+CV1124=2,Fixo/30*FZ$4,IF(CT1121+CT1122+CT1123+CT1124+CV1121+CV1122+CV1123+CV1124&gt;2,Fixo/30*FZ$4+(CT1121+CT1122+CT1123+CT1124+CV1121+CV1122+CV1123+CV1124-2)*Cadeirante/30*FZ$4)))+(CS1121+CS1122+CS1123+CU1121+CU1122+CU1123)*Percapita/30*FZ$4+(CS1124+CU1124)*Crechee/30*FZ$4,IF(C1121=1,IF(CS1121+CS1122+CS1123+CT1121+CT1122+CT1123+CU1121+CU1122+CU1123+CV1121+CV1122+CV1123&lt;=15,(CS1121+CS1122+CS1123+CU1121+CU1122+CU1123)*Percapita/30*FZ$4,IF(CS1121+CS1122+CS1123+CT1121+CT1122+CT1123+CU1121+CU1122+CU1123+CV1121+CV1122+CV1123&gt;=16,Fixo/30*FZ$4+(CS1121+CS1122+CS1123+CT1121+CT1122+CT1123+CU1121+CU1122+CU1123+CV1121+CV1122-16)*Percapita/30*FZ$4))))))</f>
        <v>0</v>
      </c>
      <c r="GA1121" s="177">
        <f>IF(C1121=4,SUM(CW1121+CW1122+CW1123+CY1121+CY1122+CY1123)*Percapita/30*GA$4+(CX1121+CX1122+CX1123+CZ1121+CZ1122+CZ1123)*Cadeirante/30*GA$4,IF(C1121=3,IF(CW1124+CY1124=10,Fixo/30*GA$4+(CW1121+CW1122+CW1123+CY1121+CY1122+CY1123)*Percapita/30*GA$4+(CX1124+CZ1124)*Cadeirante/30*GA$4,IF(CW1124+CY1124&lt;=9,(CW1124+CY1124)*Crechee/30*GA$4)+(CX1124+CZ1124)*Cadeirante/30*GA$4+(CW1121+CW1122+CW1123+CY1121+CY1122+CY1123)*Percapita/30*GA$4)+IF(CW1124+CY1124&gt;=11,Fixo/30*GA$4+(CW1124+CY1124-10)*Crechee/30*GA$4,0),IF(C1121=2,IF(CX1121+CX1122+CX1123+CX1124+CZ1121+CZ1122+CZ1123+CZ1124=1,Cadeirante/30*GA$4,IF(CX1121+CX1122+CX1123+CX1124+CZ1121+CZ1122+CZ1123+CZ1124=2,Fixo/30*GA$4,IF(CX1121+CX1122+CX1123+CX1124+CZ1121+CZ1122+CZ1123+CZ1124&gt;2,Fixo/30*GA$4+(CX1121+CX1122+CX1123+CX1124+CZ1121+CZ1122+CZ1123+CZ1124-2)*Cadeirante/30*GA$4)))+(CW1121+CW1122+CW1123+CY1121+CY1122+CY1123)*Percapita/30*GA$4+(CW1124+CY1124)*Crechee/30*GA$4,IF(C1121=1,IF(CW1121+CW1122+CW1123+CX1121+CX1122+CX1123+CY1121+CY1122+CY1123+CZ1121+CZ1122+CZ1123&lt;=15,(CW1121+CW1122+CW1123+CY1121+CY1122+CY1123)*Percapita/30*GA$4,IF(CW1121+CW1122+CW1123+CX1121+CX1122+CX1123+CY1121+CY1122+CY1123+CZ1121+CZ1122+CZ1123&gt;=16,Fixo/30*GA$4+(CW1121+CW1122+CW1123+CX1121+CX1122+CX1123+CY1121+CY1122+CY1123+CZ1121+CZ1122-16)*Percapita/30*GA$4))))))</f>
        <v>0</v>
      </c>
      <c r="GB1121" s="177">
        <f>IF(C1121=4,SUM(DA1121+DA1122+DA1123+DC1121+DC1122+DC1123)*Percapita/30*GB$4+(DB1121+DB1122+DB1123+DD1121+DD1122+DD1123)*Cadeirante/30*GB$4,IF(C1121=3,IF(DA1124+DC1124=10,Fixo/30*GB$4+(DA1121+DA1122+DA1123+DC1121+DC1122+DC1123)*Percapita/30*GB$4+(DB1124+DD1124)*Cadeirante/30*GB$4,IF(DA1124+DC1124&lt;=9,(DA1124+DC1124)*Crechee/30*GB$4)+(DB1124+DD1124)*Cadeirante/30*GB$4+(DA1121+DA1122+DA1123+DC1121+DC1122+DC1123)*Percapita/30*GB$4)+IF(DA1124+DC1124&gt;=11,Fixo/30*GB$4+(DA1124+DC1124-10)*Crechee/30*GB$4,0),IF(C1121=2,IF(DB1121+DB1122+DB1123+DB1124+DD1121+DD1122+DD1123+DD1124=1,Cadeirante/30*GB$4,IF(DB1121+DB1122+DB1123+DB1124+DD1121+DD1122+DD1123+DD1124=2,Fixo/30*GB$4,IF(DB1121+DB1122+DB1123+DB1124+DD1121+DD1122+DD1123+DD1124&gt;2,Fixo/30*GB$4+(DB1121+DB1122+DB1123+DB1124+DD1121+DD1122+DD1123+DD1124-2)*Cadeirante/30*GB$4)))+(DA1121+DA1122+DA1123+DC1121+DC1122+DC1123)*Percapita/30*GB$4+(DA1124+DC1124)*Crechee/30*GB$4,IF(C1121=1,IF(DA1121+DA1122+DA1123+DB1121+DB1122+DB1123+DC1121+DC1122+DC1123+DD1121+DD1122+DD1123&lt;=15,(DA1121+DA1122+DA1123+DC1121+DC1122+DC1123)*Percapita/30*GB$4,IF(DA1121+DA1122+DA1123+DB1121+DB1122+DB1123+DC1121+DC1122+DC1123+DD1121+DD1122+DD1123&gt;=16,Fixo/30*GB$4+(DA1121+DA1122+DA1123+DB1121+DB1122+DB1123+DC1121+DC1122+DC1123+DD1121+DD1122-16)*Percapita/30*GB$4))))))</f>
        <v>0</v>
      </c>
      <c r="GC1121" s="177">
        <f>IF(C1121=4,SUM(DE1121+DE1122+DE1123+DG1121+DG1122+DG1123)*Percapita/30*GC$4+(DF1121+DF1122+DF1123+DH1121+DH1122+DH1123)*Cadeirante/30*GC$4,IF(C1121=3,IF(DE1124+DG1124=10,Fixo/30*GC$4+(DE1121+DE1122+DE1123+DG1121+DG1122+DG1123)*Percapita/30*GC$4+(DF1124+DH1124)*Cadeirante/30*GC$4,IF(DE1124+DG1124&lt;=9,(DE1124+DG1124)*Crechee/30*GC$4)+(DF1124+DH1124)*Cadeirante/30*GC$4+(DE1121+DE1122+DE1123+DG1121+DG1122+DG1123)*Percapita/30*GC$4)+IF(DE1124+DG1124&gt;=11,Fixo/30*GC$4+(DE1124+DG1124-10)*Crechee/30*GC$4,0),IF(C1121=2,IF(DF1121+DF1122+DF1123+DF1124+DH1121+DH1122+DH1123+DH1124=1,Cadeirante/30*GC$4,IF(DF1121+DF1122+DF1123+DF1124+DH1121+DH1122+DH1123+DH1124=2,Fixo/30*GC$4,IF(DF1121+DF1122+DF1123+DF1124+DH1121+DH1122+DH1123+DH1124&gt;2,Fixo/30*GC$4+(DF1121+DF1122+DF1123+DF1124+DH1121+DH1122+DH1123+DH1124-2)*Cadeirante/30*GC$4)))+(DE1121+DE1122+DE1123+DG1121+DG1122+DG1123)*Percapita/30*GC$4+(DE1124+DG1124)*Crechee/30*GC$4,IF(C1121=1,IF(DE1121+DE1122+DE1123+DF1121+DF1122+DF1123+DG1121+DG1122+DG1123+DH1121+DH1122+DH1123&lt;=15,(DE1121+DE1122+DE1123+DG1121+DG1122+DG1123)*Percapita/30*GC$4,IF(DE1121+DE1122+DE1123+DF1121+DF1122+DF1123+DG1121+DG1122+DG1123+DH1121+DH1122+DH1123&gt;=16,Fixo/30*GC$4+(DE1121+DE1122+DE1123+DF1121+DF1122+DF1123+DG1121+DG1122+DG1123+DH1121+DH1122-16)*Percapita/30*GC$4))))))</f>
        <v>0</v>
      </c>
      <c r="GD1121" s="177">
        <f>IF(C1121=4,SUM(DI1121+DI1122+DI1123+DK1121+DK1122+DK1123)*Percapita/30*GD$4+(DJ1121+DJ1122+DJ1123+DL1121+DL1122+DL1123)*Cadeirante/30*GD$4,IF(C1121=3,IF(DI1124+DK1124=10,Fixo/30*GD$4+(DI1121+DI1122+DI1123+DK1121+DK1122+DK1123)*Percapita/30*GD$4+(DJ1124+DL1124)*Cadeirante/30*GD$4,IF(DI1124+DK1124&lt;=9,(DI1124+DK1124)*Crechee/30*GD$4)+(DJ1124+DL1124)*Cadeirante/30*GD$4+(DI1121+DI1122+DI1123+DK1121+DK1122+DK1123)*Percapita/30*GD$4)+IF(DI1124+DK1124&gt;=11,Fixo/30*GD$4+(DI1124+DK1124-10)*Crechee/30*GD$4,0),IF(C1121=2,IF(DJ1121+DJ1122+DJ1123+DJ1124+DL1121+DL1122+DL1123+DL1124=1,Cadeirante/30*GD$4,IF(DJ1121+DJ1122+DJ1123+DJ1124+DL1121+DL1122+DL1123+DL1124=2,Fixo/30*GD$4,IF(DJ1121+DJ1122+DJ1123+DJ1124+DL1121+DL1122+DL1123+DL1124&gt;2,Fixo/30*GD$4+(DJ1121+DJ1122+DJ1123+DJ1124+DL1121+DL1122+DL1123+DL1124-2)*Cadeirante/30*GD$4)))+(DI1121+DI1122+DI1123+DK1121+DK1122+DK1123)*Percapita/30*GD$4+(DI1124+DK1124)*Crechee/30*GD$4,IF(C1121=1,IF(DI1121+DI1122+DI1123+DJ1121+DJ1122+DJ1123+DK1121+DK1122+DK1123+DL1121+DL1122+DL1123&lt;=15,(DI1121+DI1122+DI1123+DK1121+DK1122+DK1123)*Percapita/30*GD$4,IF(DI1121+DI1122+DI1123+DJ1121+DJ1122+DJ1123+DK1121+DK1122+DK1123+DL1121+DL1122+DL1123&gt;=16,Fixo/30*GD$4+(DI1121+DI1122+DI1123+DJ1121+DJ1122+DJ1123+DK1121+DK1122+DK1123+DL1121+DL1122-16)*Percapita/30*GD$4))))))</f>
        <v>0</v>
      </c>
      <c r="GE1121" s="177">
        <f>IF(C1121=4,SUM(DM1121+DM1122+DM1123+DO1121+DO1122+DO1123)*Percapita/30*GE$4+(DN1121+DN1122+DN1123+DP1121+DP1122+DP1123)*Cadeirante/30*GE$4,IF(C1121=3,IF(DM1124+DO1124=10,Fixo/30*GE$4+(DM1121+DM1122+DM1123+DO1121+DO1122+DO1123)*Percapita/30*GE$4+(DN1124+DP1124)*Cadeirante/30*GE$4,IF(DM1124+DO1124&lt;=9,(DM1124+DO1124)*Crechee/30*GE$4)+(DN1124+DP1124)*Cadeirante/30*GE$4+(DM1121+DM1122+DM1123+DO1121+DO1122+DO1123)*Percapita/30*GE$4)+IF(DM1124+DO1124&gt;=11,Fixo/30*GE$4+(DM1124+DO1124-10)*Crechee/30*GE$4,0),IF(C1121=2,IF(DN1121+DN1122+DN1123+DN1124+DP1121+DP1122+DP1123+DP1124=1,Cadeirante/30*GE$4,IF(DN1121+DN1122+DN1123+DN1124+DP1121+DP1122+DP1123+DP1124=2,Fixo/30*GE$4,IF(DN1121+DN1122+DN1123+DN1124+DP1121+DP1122+DP1123+DP1124&gt;2,Fixo/30*GE$4+(DN1121+DN1122+DN1123+DN1124+DP1121+DP1122+DP1123+DP1124-2)*Cadeirante/30*GE$4)))+(DM1121+DM1122+DM1123+DO1121+DO1122+DO1123)*Percapita/30*GE$4+(DM1124+DO1124)*Crechee/30*GE$4,IF(C1121=1,IF(DM1121+DM1122+DM1123+DN1121+DN1122+DN1123+DO1121+DO1122+DO1123+DP1121+DP1122+DP1123&lt;=15,(DM1121+DM1122+DM1123+DO1121+DO1122+DO1123)*Percapita/30*GE$4,IF(DM1121+DM1122+DM1123+DN1121+DN1122+DN1123+DO1121+DO1122+DO1123+DP1121+DP1122+DP1123&gt;=16,Fixo/30*GE$4+(DM1121+DM1122+DM1123+DN1121+DN1122+DN1123+DO1121+DO1122+DO1123+DP1121+DP1122-16)*Percapita/30*GE$4))))))</f>
        <v>0</v>
      </c>
      <c r="GF1121" s="177">
        <f>IF(C1121=4,SUM(DQ1121+DQ1122+DQ1123+DS1121+DS1122+DS1123)*Percapita/30*GF$4+(DR1121+DR1122+DR1123+DT1121+DT1122+DT1123)*Cadeirante/30*GF$4,IF(C1121=3,IF(DQ1124+DS1124=10,Fixo/30*GF$4+(DQ1121+DQ1122+DQ1123+DS1121+DS1122+DS1123)*Percapita/30*GF$4+(DR1124+DT1124)*Cadeirante/30*GF$4,IF(DQ1124+DS1124&lt;=9,(DQ1124+DS1124)*Crechee/30*GF$4)+(DR1124+DT1124)*Cadeirante/30*GF$4+(DQ1121+DQ1122+DQ1123+DS1121+DS1122+DS1123)*Percapita/30*GF$4)+IF(DQ1124+DS1124&gt;=11,Fixo/30*GF$4+(DQ1124+DS1124-10)*Crechee/30*GF$4,0),IF(C1121=2,IF(DR1121+DR1122+DR1123+DR1124+DT1121+DT1122+DT1123+DT1124=1,Cadeirante/30*GF$4,IF(DR1121+DR1122+DR1123+DR1124+DT1121+DT1122+DT1123+DT1124=2,Fixo/30*GF$4,IF(DR1121+DR1122+DR1123+DR1124+DT1121+DT1122+DT1123+DT1124&gt;2,Fixo/30*GF$4+(DR1121+DR1122+DR1123+DR1124+DT1121+DT1122+DT1123+DT1124-2)*Cadeirante/30*GF$4)))+(DQ1121+DQ1122+DQ1123+DS1121+DS1122+DS1123)*Percapita/30*GF$4+(DQ1124+DS1124)*Crechee/30*GF$4,IF(C1121=1,IF(DQ1121+DQ1122+DQ1123+DR1121+DR1122+DR1123+DS1121+DS1122+DS1123+DT1121+DT1122+DT1123&lt;=15,(DQ1121+DQ1122+DQ1123+DS1121+DS1122+DS1123)*Percapita/30*GF$4,IF(DQ1121+DQ1122+DQ1123+DR1121+DR1122+DR1123+DS1121+DS1122+DS1123+DT1121+DT1122+DT1123&gt;=16,Fixo/30*GF$4+(DQ1121+DQ1122+DQ1123+DR1121+DR1122+DR1123+DS1121+DS1122+DS1123+DT1121+DT1122-16)*Percapita/30*GF$4))))))</f>
        <v>0</v>
      </c>
      <c r="GG1121" s="177">
        <f>IF(C1121=4,SUM(DU1121+DU1122+DU1123+DW1121+DW1122+DW1123)*Percapita/30*GG$4+(DV1121+DV1122+DV1123+DX1121+DX1122+DX1123)*Cadeirante/30*GG$4,IF(C1121=3,IF(DU1124+DW1124=10,Fixo/30*GG$4+(DU1121+DU1122+DU1123+DW1121+DW1122+DW1123)*Percapita/30*GG$4+(DV1124+DX1124)*Cadeirante/30*GG$4,IF(DU1124+DW1124&lt;=9,(DU1124+DW1124)*Crechee/30*GG$4)+(DV1124+DX1124)*Cadeirante/30*GG$4+(DU1121+DU1122+DU1123+DW1121+DW1122+DW1123)*Percapita/30*GG$4)+IF(DU1124+DW1124&gt;=11,Fixo/30*GG$4+(DU1124+DW1124-10)*Crechee/30*GG$4,0),IF(C1121=2,IF(DV1121+DV1122+DV1123+DV1124+DX1121+DX1122+DX1123+DX1124=1,Cadeirante/30*GG$4,IF(DV1121+DV1122+DV1123+DV1124+DX1121+DX1122+DX1123+DX1124=2,Fixo/30*GG$4,IF(DV1121+DV1122+DV1123+DV1124+DX1121+DX1122+DX1123+DX1124&gt;2,Fixo/30*GG$4+(DV1121+DV1122+DV1123+DV1124+DX1121+DX1122+DX1123+DX1124-2)*Cadeirante/30*GG$4)))+(DU1121+DU1122+DU1123+DW1121+DW1122+DW1123)*Percapita/30*GG$4+(DU1124+DW1124)*Crechee/30*GG$4,IF(C1121=1,IF(DU1121+DU1122+DU1123+DV1121+DV1122+DV1123+DW1121+DW1122+DW1123+DX1121+DX1122+DX1123&lt;=15,(DU1121+DU1122+DU1123+DW1121+DW1122+DW1123)*Percapita/30*GG$4,IF(DU1121+DU1122+DU1123+DV1121+DV1122+DV1123+DW1121+DW1122+DW1123+DX1121+DX1122+DX1123&gt;=16,Fixo/30*GG$4+(DU1121+DU1122+DU1123+DV1121+DV1122+DV1123+DW1121+DW1122+DW1123+DX1121+DX1122-16)*Percapita/30*GG$4))))))</f>
        <v>0</v>
      </c>
      <c r="GH1121" s="177">
        <f>IF(C1121=4,SUM(DY1121+DY1122+DY1123+EA1121+EA1122+EA1123)*Percapita/30*GH$4+(DZ1121+DZ1122+DZ1123+EB1121+EB1122+EB1123)*Cadeirante/30*GH$4,IF(C1121=3,IF(DY1124+EA1124=10,Fixo/30*GH$4+(DY1121+DY1122+DY1123+EA1121+EA1122+EA1123)*Percapita/30*GH$4+(DZ1124+EB1124)*Cadeirante/30*GH$4,IF(DY1124+EA1124&lt;=9,(DY1124+EA1124)*Crechee/30*GH$4)+(DZ1124+EB1124)*Cadeirante/30*GH$4+(DY1121+DY1122+DY1123+EA1121+EA1122+EA1123)*Percapita/30*GH$4)+IF(DY1124+EA1124&gt;=11,Fixo/30*GH$4+(DY1124+EA1124-10)*Crechee/30*GH$4,0),IF(C1121=2,IF(DZ1121+DZ1122+DZ1123+DZ1124+EB1121+EB1122+EB1123+EB1124=1,Cadeirante/30*GH$4,IF(DZ1121+DZ1122+DZ1123+DZ1124+EB1121+EB1122+EB1123+EB1124=2,Fixo/30*GH$4,IF(DZ1121+DZ1122+DZ1123+DZ1124+EB1121+EB1122+EB1123+EB1124&gt;2,Fixo/30*GH$4+(DZ1121+DZ1122+DZ1123+DZ1124+EB1121+EB1122+EB1123+EB1124-2)*Cadeirante/30*GH$4)))+(DY1121+DY1122+DY1123+EA1121+EA1122+EA1123)*Percapita/30*GH$4+(DY1124+EA1124)*Crechee/30*GH$4,IF(C1121=1,IF(DY1121+DY1122+DY1123+DZ1121+DZ1122+DZ1123+EA1121+EA1122+EA1123+EB1121+EB1122+EB1123&lt;=15,(DY1121+DY1122+DY1123+EA1121+EA1122+EA1123)*Percapita/30*GH$4,IF(DY1121+DY1122+DY1123+DZ1121+DZ1122+DZ1123+EA1121+EA1122+EA1123+EB1121+EB1122+EB1123&gt;=16,Fixo/30*GH$4+(DY1121+DY1122+DY1123+DZ1121+DZ1122+DZ1123+EA1121+EA1122+EA1123+EB1121+EB1122-16)*Percapita/30*GH$4))))))</f>
        <v>0</v>
      </c>
      <c r="GI1121" s="177">
        <f>IF(C1121=4,SUM(EC1121+EC1122+EC1123+EE1121+EE1122+EE1123)*Percapita/30*GI$4+(ED1121+ED1122+ED1123+EF1121+EF1122+EF1123)*Cadeirante/30*GI$4,IF(C1121=3,IF(EC1124+EE1124=10,Fixo/30*GI$4+(EC1121+EC1122+EC1123+EE1121+EE1122+EE1123)*Percapita/30*GI$4+(ED1124+EF1124)*Cadeirante/30*GI$4,IF(EC1124+EE1124&lt;=9,(EC1124+EE1124)*Crechee/30*GI$4)+(ED1124+EF1124)*Cadeirante/30*GI$4+(EC1121+EC1122+EC1123+EE1121+EE1122+EE1123)*Percapita/30*GI$4)+IF(EC1124+EE1124&gt;=11,Fixo/30*GI$4+(EC1124+EE1124-10)*Crechee/30*GI$4,0),IF(C1121=2,IF(ED1121+ED1122+ED1123+ED1124+EF1121+EF1122+EF1123+EF1124=1,Cadeirante/30*GI$4,IF(ED1121+ED1122+ED1123+ED1124+EF1121+EF1122+EF1123+EF1124=2,Fixo/30*GI$4,IF(ED1121+ED1122+ED1123+ED1124+EF1121+EF1122+EF1123+EF1124&gt;2,Fixo/30*GI$4+(ED1121+ED1122+ED1123+ED1124+EF1121+EF1122+EF1123+EF1124-2)*Cadeirante/30*GI$4)))+(EC1121+EC1122+EC1123+EE1121+EE1122+EE1123)*Percapita/30*GI$4+(EC1124+EE1124)*Crechee/30*GI$4,IF(C1121=1,IF(EC1121+EC1122+EC1123+ED1121+ED1122+ED1123+EE1121+EE1122+EE1123+EF1121+EF1122+EF1123&lt;=15,(EC1121+EC1122+EC1123+EE1121+EE1122+EE1123)*Percapita/30*GI$4,IF(EC1121+EC1122+EC1123+ED1121+ED1122+ED1123+EE1121+EE1122+EE1123+EF1121+EF1122+EF1123&gt;=16,Fixo/30*GI$4+(EC1121+EC1122+EC1123+ED1121+ED1122+ED1123+EE1121+EE1122+EE1123+EF1121+EF1122-16)*Percapita/30*GI$4))))))</f>
        <v>0</v>
      </c>
      <c r="GJ1121" s="177">
        <f>IF(C1121=4,SUM(EG1121+EG1122+EG1123+EI1121+EI1122+EI1123)*Percapita/30*GJ$4+(EH1121+EH1122+EH1123+EJ1121+EJ1122+EJ1123)*Cadeirante/30*GJ$4,IF(C1121=3,IF(EG1124+EI1124=10,Fixo/30*GJ$4+(EG1121+EG1122+EG1123+EI1121+EI1122+EI1123)*Percapita/30*GJ$4+(EH1124+EJ1124)*Cadeirante/30*GJ$4,IF(EG1124+EI1124&lt;=9,(EG1124+EI1124)*Crechee/30*GJ$4)+(EH1124+EJ1124)*Cadeirante/30*GJ$4+(EG1121+EG1122+EG1123+EI1121+EI1122+EI1123)*Percapita/30*GJ$4)+IF(EG1124+EI1124&gt;=11,Fixo/30*GJ$4+(EG1124+EI1124-10)*Crechee/30*GJ$4,0),IF(C1121=2,IF(EH1121+EH1122+EH1123+EH1124+EJ1121+EJ1122+EJ1123+EJ1124=1,Cadeirante/30*GJ$4,IF(EH1121+EH1122+EH1123+EH1124+EJ1121+EJ1122+EJ1123+EJ1124=2,Fixo/30*GJ$4,IF(EH1121+EH1122+EH1123+EH1124+EJ1121+EJ1122+EJ1123+EJ1124&gt;2,Fixo/30*GJ$4+(EH1121+EH1122+EH1123+EH1124+EJ1121+EJ1122+EJ1123+EJ1124-2)*Cadeirante/30*GJ$4)))+(EG1121+EG1122+EG1123+EI1121+EI1122+EI1123)*Percapita/30*GJ$4+(EG1124+EI1124)*Crechee/30*GJ$4,IF(C1121=1,IF(EG1121+EG1122+EG1123+EH1121+EH1122+EH1123+EI1121+EI1122+EI1123+EJ1121+EJ1122+EJ1123&lt;=15,(EG1121+EG1122+EG1123+EI1121+EI1122+EI1123)*Percapita/30*GJ$4,IF(EG1121+EG1122+EG1123+EH1121+EH1122+EH1123+EI1121+EI1122+EI1123+EJ1121+EJ1122+EJ1123&gt;=16,Fixo/30*GJ$4+(EG1121+EG1122+EG1123+EH1121+EH1122+EH1123+EI1121+EI1122+EI1123+EJ1121+EJ1122-16)*Percapita/30*GJ$4))))))</f>
        <v>0</v>
      </c>
      <c r="GK1121" s="178"/>
      <c r="GL1121" s="103">
        <f t="shared" si="1255"/>
        <v>0</v>
      </c>
      <c r="GM1121" s="124"/>
      <c r="GN1121" s="104">
        <f>SUMIF(V1121:V1124,"&lt;0")*Cadeirante/30*GN$4+SUMIF(X1121:X1124,"&lt;0")*Cadeirante/30*GN$4</f>
        <v>0</v>
      </c>
      <c r="GO1121" s="104">
        <f>SUMIF(Z1121:Z1124,"&lt;0")*Cadeirante/30*GO$4+SUMIF(AB1121:AB1124,"&lt;0")*Cadeirante/30*GO$4</f>
        <v>0</v>
      </c>
      <c r="GP1121" s="104">
        <f>SUMIF(AD1121:AD1124,"&lt;0")*Cadeirante/30*GP$4+SUMIF(AF1121:AF1124,"&lt;0")*Cadeirante/30*GP$4</f>
        <v>0</v>
      </c>
      <c r="GQ1121" s="104">
        <f>SUMIF(AH1121:AH1124,"&lt;0")*Cadeirante/30*GQ$4+SUMIF(AJ1121:AJ1124,"&lt;0")*Cadeirante/30*GQ$4</f>
        <v>0</v>
      </c>
      <c r="GR1121" s="104">
        <f>SUMIF(AL1121:AL1124,"&lt;0")*Cadeirante/30*GR$4+SUMIF(AN1121:AN1124,"&lt;0")*Cadeirante/30*GR$4</f>
        <v>0</v>
      </c>
      <c r="GS1121" s="104">
        <f>SUMIF(AP1121:AP1124,"&lt;0")*Cadeirante/30*GS$4+SUMIF(AR1121:AR1124,"&lt;0")*Cadeirante/30*GS$4</f>
        <v>0</v>
      </c>
      <c r="GT1121" s="104">
        <f>SUMIF(AT1121:AT1124,"&lt;0")*Cadeirante/30*GT$4+SUMIF(AV1121:AV1124,"&lt;0")*Cadeirante/30*GT$4</f>
        <v>0</v>
      </c>
      <c r="GU1121" s="104">
        <f>SUMIF(AX1121:AX1124,"&lt;0")*Cadeirante/30*GU$4+SUMIF(AZ1121:AZ1124,"&lt;0")*Cadeirante/30*GU$4</f>
        <v>0</v>
      </c>
      <c r="GV1121" s="104">
        <f>SUMIF(BB1121:BB1124,"&lt;0")*Cadeirante/30*GV$4+SUMIF(BD1121:BD1124,"&lt;0")*Cadeirante/30*GV$4</f>
        <v>0</v>
      </c>
      <c r="GW1121" s="104">
        <f>SUMIF(BF1121:BF1124,"&lt;0")*Cadeirante/30*GW$4+SUMIF(BH1121:BH1124,"&lt;0")*Cadeirante/30*GW$4</f>
        <v>0</v>
      </c>
      <c r="GX1121" s="104">
        <f>SUMIF(BJ1121:BJ1124,"&lt;0")*Cadeirante/30*GX$4+SUMIF(BL1121:BL1124,"&lt;0")*Cadeirante/30*GX$4</f>
        <v>0</v>
      </c>
      <c r="GY1121" s="104">
        <f>SUMIF(BN1121:BN1124,"&lt;0")*Cadeirante/30*GY$4+SUMIF(BP1121:BP1124,"&lt;0")*Cadeirante/30*GY$4</f>
        <v>0</v>
      </c>
      <c r="GZ1121" s="104">
        <f>SUMIF(BR1121:BR1124,"&lt;0")*Cadeirante/30*GZ$4+SUMIF(BT1121:BT1124,"&lt;0")*Cadeirante/30*GZ$4</f>
        <v>0</v>
      </c>
      <c r="HA1121" s="104">
        <f>SUMIF(BV1121:BV1124,"&lt;0")*Cadeirante/30*HA$4+SUMIF(BX1121:BX1124,"&lt;0")*Cadeirante/30*HA$4</f>
        <v>0</v>
      </c>
      <c r="HB1121" s="104">
        <f>SUMIF(BZ1121:BZ1124,"&lt;0")*Cadeirante/30*HB$4+SUMIF(CB1121:CB1124,"&lt;0")*Cadeirante/30*HB$4</f>
        <v>0</v>
      </c>
      <c r="HC1121" s="104">
        <f>SUMIF(CD1121:CD1124,"&lt;0")*Cadeirante/30*HC$4+SUMIF(CF1121:CF1124,"&lt;0")*Cadeirante/30*HC$4</f>
        <v>0</v>
      </c>
      <c r="HD1121" s="104">
        <f>SUMIF(CH1121:CH1124,"&lt;0")*Cadeirante/30*HD$4+SUMIF(CJ1121:CJ1124,"&lt;0")*Cadeirante/30*HD$4</f>
        <v>0</v>
      </c>
      <c r="HE1121" s="104">
        <f>SUMIF(CL1121:CL1124,"&lt;0")*Cadeirante/30*HE$4+SUMIF(CN1121:CN1124,"&lt;0")*Cadeirante/30*HE$4</f>
        <v>0</v>
      </c>
      <c r="HF1121" s="104">
        <f>SUMIF(CP1121:CP1124,"&lt;0")*Cadeirante/30*HF$4+SUMIF(CR1121:CR1124,"&lt;0")*Cadeirante/30*HF$4</f>
        <v>0</v>
      </c>
      <c r="HG1121" s="104">
        <f>SUMIF(CT1121:CT1124,"&lt;0")*Cadeirante/30*HG$4+SUMIF(CV1121:CV1124,"&lt;0")*Cadeirante/30*HG$4</f>
        <v>0</v>
      </c>
      <c r="HH1121" s="104">
        <f>SUMIF(CX1121:CX1124,"&lt;0")*Cadeirante/30*HH$4+SUMIF(CZ1121:CZ1124,"&lt;0")*Cadeirante/30*HH$4</f>
        <v>0</v>
      </c>
      <c r="HI1121" s="104">
        <f>SUMIF(DB1121:DB1124,"&lt;0")*Cadeirante/30*HI$4+SUMIF(DD1121:DD1124,"&lt;0")*Cadeirante/30*HI$4</f>
        <v>0</v>
      </c>
      <c r="HJ1121" s="104">
        <f>SUMIF(DF1121:DF1124,"&lt;0")*Cadeirante/30*HJ$4+SUMIF(DH1121:DH1124,"&lt;0")*Cadeirante/30*HJ$4</f>
        <v>0</v>
      </c>
      <c r="HK1121" s="104">
        <f>SUMIF(DJ1121:DJ1124,"&lt;0")*Cadeirante/30*HK$4+SUMIF(DL1121:DL1124,"&lt;0")*Cadeirante/30*HK$4</f>
        <v>0</v>
      </c>
      <c r="HL1121" s="104">
        <f>SUMIF(DN1121:DN1124,"&lt;0")*Cadeirante/30*HL$4+SUMIF(DP1121:DP1124,"&lt;0")*Cadeirante/30*HL$4</f>
        <v>0</v>
      </c>
      <c r="HM1121" s="104">
        <f>SUMIF(DR1121:DR1124,"&lt;0")*Cadeirante/30*HM$4+SUMIF(DT1121:DT1124,"&lt;0")*Cadeirante/30*HM$4</f>
        <v>0</v>
      </c>
      <c r="HN1121" s="104">
        <f>SUMIF(DV1121:DV1124,"&lt;0")*Cadeirante/30*HN$4+SUMIF(DX1121:DX1124,"&lt;0")*Cadeirante/30*HN$4</f>
        <v>0</v>
      </c>
      <c r="HO1121" s="104">
        <f>SUMIF(DZ1121:DZ1124,"&lt;0")*Cadeirante/30*HO$4+SUMIF(EB1121:EB1124,"&lt;0")*Cadeirante/30*HO$4</f>
        <v>0</v>
      </c>
      <c r="HP1121" s="104">
        <f>SUMIF(ED1121:ED1124,"&lt;0")*Cadeirante/30*HP$4+SUMIF(EF1121:EF1124,"&lt;0")*Cadeirante/30*HP$4</f>
        <v>0</v>
      </c>
      <c r="HQ1121" s="64"/>
      <c r="HR1121" s="64"/>
      <c r="HS1121" s="64"/>
      <c r="HT1121" s="64"/>
      <c r="HU1121" s="64"/>
      <c r="HV1121" s="64"/>
      <c r="HW1121" s="176">
        <v>17629.309999999998</v>
      </c>
      <c r="HX1121" s="64"/>
      <c r="HY1121" s="280">
        <f>IF(ISTEXT(EM1121), VALUE(EM1121), EM1121)</f>
        <v>0</v>
      </c>
      <c r="HZ1121" s="280">
        <f>IF(ISTEXT(EN1121), VALUE(EN1121), EN1121)</f>
        <v>0</v>
      </c>
      <c r="IA1121" s="280">
        <f>IF(ISTEXT(EO1121), VALUE(EO1121), EO1121)</f>
        <v>0</v>
      </c>
      <c r="IB1121" s="64" t="b">
        <f>HW1121=FE1121</f>
        <v>0</v>
      </c>
      <c r="IC1121" s="64"/>
    </row>
    <row r="1122" spans="1:237" s="106" customFormat="1" ht="22.5" customHeight="1" x14ac:dyDescent="0.25">
      <c r="A1122" s="368" t="s">
        <v>4180</v>
      </c>
      <c r="B1122" s="369" t="s">
        <v>4181</v>
      </c>
      <c r="C1122" s="370" t="s">
        <v>3271</v>
      </c>
      <c r="D1122" s="371" t="s">
        <v>4109</v>
      </c>
      <c r="E1122" s="371" t="s">
        <v>4182</v>
      </c>
      <c r="F1122" s="372" t="s">
        <v>3222</v>
      </c>
      <c r="G1122" s="372" t="s">
        <v>3223</v>
      </c>
      <c r="H1122" s="373" t="s">
        <v>265</v>
      </c>
      <c r="I1122" s="374" t="s">
        <v>4183</v>
      </c>
      <c r="J1122" s="421" t="s">
        <v>3337</v>
      </c>
      <c r="K1122" s="421" t="s">
        <v>3230</v>
      </c>
      <c r="L1122" s="329">
        <f>CONTINUA!BV1122</f>
        <v>0</v>
      </c>
      <c r="M1122" s="329">
        <f>CONTINUA!BW1122</f>
        <v>0</v>
      </c>
      <c r="N1122" s="657"/>
      <c r="O1122" s="658" t="s">
        <v>4258</v>
      </c>
      <c r="P1122" s="659" t="s">
        <v>4259</v>
      </c>
      <c r="Q1122" s="400">
        <v>5</v>
      </c>
      <c r="R1122" s="401">
        <v>2</v>
      </c>
      <c r="S1122" s="400"/>
      <c r="T1122" s="401"/>
      <c r="U1122" s="400"/>
      <c r="V1122" s="401"/>
      <c r="W1122" s="400"/>
      <c r="X1122" s="401"/>
      <c r="Y1122" s="400"/>
      <c r="Z1122" s="401"/>
      <c r="AA1122" s="400"/>
      <c r="AB1122" s="401"/>
      <c r="AC1122" s="400"/>
      <c r="AD1122" s="401"/>
      <c r="AE1122" s="400"/>
      <c r="AF1122" s="401"/>
      <c r="AG1122" s="400"/>
      <c r="AH1122" s="401"/>
      <c r="AI1122" s="400"/>
      <c r="AJ1122" s="401"/>
      <c r="AK1122" s="400"/>
      <c r="AL1122" s="401"/>
      <c r="AM1122" s="400"/>
      <c r="AN1122" s="401"/>
      <c r="AO1122" s="400"/>
      <c r="AP1122" s="401"/>
      <c r="AQ1122" s="400"/>
      <c r="AR1122" s="401"/>
      <c r="AS1122" s="400"/>
      <c r="AT1122" s="401"/>
      <c r="AU1122" s="400"/>
      <c r="AV1122" s="401"/>
      <c r="AW1122" s="400"/>
      <c r="AX1122" s="401"/>
      <c r="AY1122" s="400"/>
      <c r="AZ1122" s="401"/>
      <c r="BA1122" s="400"/>
      <c r="BB1122" s="401"/>
      <c r="BC1122" s="400"/>
      <c r="BD1122" s="401"/>
      <c r="BE1122" s="400"/>
      <c r="BF1122" s="401"/>
      <c r="BG1122" s="400"/>
      <c r="BH1122" s="401"/>
      <c r="BI1122" s="400"/>
      <c r="BJ1122" s="401"/>
      <c r="BK1122" s="400"/>
      <c r="BL1122" s="401"/>
      <c r="BM1122" s="400"/>
      <c r="BN1122" s="401"/>
      <c r="BO1122" s="400"/>
      <c r="BP1122" s="401"/>
      <c r="BQ1122" s="400"/>
      <c r="BR1122" s="401"/>
      <c r="BS1122" s="400"/>
      <c r="BT1122" s="401"/>
      <c r="BU1122" s="400"/>
      <c r="BV1122" s="401"/>
      <c r="BW1122" s="400"/>
      <c r="BX1122" s="401"/>
      <c r="BY1122" s="400"/>
      <c r="BZ1122" s="401"/>
      <c r="CA1122" s="400"/>
      <c r="CB1122" s="401"/>
      <c r="CC1122" s="400"/>
      <c r="CD1122" s="401"/>
      <c r="CE1122" s="400"/>
      <c r="CF1122" s="401"/>
      <c r="CG1122" s="400"/>
      <c r="CH1122" s="401"/>
      <c r="CI1122" s="400"/>
      <c r="CJ1122" s="401"/>
      <c r="CK1122" s="400"/>
      <c r="CL1122" s="401"/>
      <c r="CM1122" s="400"/>
      <c r="CN1122" s="401"/>
      <c r="CO1122" s="400"/>
      <c r="CP1122" s="401"/>
      <c r="CQ1122" s="400"/>
      <c r="CR1122" s="401"/>
      <c r="CS1122" s="400"/>
      <c r="CT1122" s="401"/>
      <c r="CU1122" s="400"/>
      <c r="CV1122" s="401"/>
      <c r="CW1122" s="400"/>
      <c r="CX1122" s="401"/>
      <c r="CY1122" s="400"/>
      <c r="CZ1122" s="401"/>
      <c r="DA1122" s="400"/>
      <c r="DB1122" s="401"/>
      <c r="DC1122" s="400"/>
      <c r="DD1122" s="401"/>
      <c r="DE1122" s="400"/>
      <c r="DF1122" s="401"/>
      <c r="DG1122" s="400"/>
      <c r="DH1122" s="401"/>
      <c r="DI1122" s="400"/>
      <c r="DJ1122" s="401"/>
      <c r="DK1122" s="400"/>
      <c r="DL1122" s="401"/>
      <c r="DM1122" s="400"/>
      <c r="DN1122" s="401"/>
      <c r="DO1122" s="400"/>
      <c r="DP1122" s="401"/>
      <c r="DQ1122" s="400"/>
      <c r="DR1122" s="401"/>
      <c r="DS1122" s="400"/>
      <c r="DT1122" s="401"/>
      <c r="DU1122" s="400"/>
      <c r="DV1122" s="401"/>
      <c r="DW1122" s="400"/>
      <c r="DX1122" s="401"/>
      <c r="DY1122" s="400"/>
      <c r="DZ1122" s="401"/>
      <c r="EA1122" s="400"/>
      <c r="EB1122" s="401"/>
      <c r="EC1122" s="400"/>
      <c r="ED1122" s="401"/>
      <c r="EE1122" s="400"/>
      <c r="EF1122" s="401"/>
      <c r="EG1122" s="400"/>
      <c r="EH1122" s="401"/>
      <c r="EI1122" s="400"/>
      <c r="EJ1122" s="447"/>
      <c r="EK1122" s="511"/>
      <c r="EL1122" s="514"/>
      <c r="EM1122" s="448"/>
      <c r="EN1122" s="344"/>
      <c r="EO1122" s="345"/>
      <c r="EP1122" s="171">
        <f t="shared" si="1248"/>
        <v>5</v>
      </c>
      <c r="EQ1122" s="171">
        <f t="shared" si="1249"/>
        <v>0</v>
      </c>
      <c r="ER1122" s="171">
        <f t="shared" si="1250"/>
        <v>0</v>
      </c>
      <c r="ES1122" s="171">
        <f t="shared" si="1251"/>
        <v>2</v>
      </c>
      <c r="ET1122" s="171">
        <f t="shared" si="1252"/>
        <v>0</v>
      </c>
      <c r="EU1122" s="171">
        <f t="shared" si="1253"/>
        <v>0</v>
      </c>
      <c r="EV1122" s="172">
        <f t="shared" si="1254"/>
        <v>7</v>
      </c>
      <c r="EW1122" s="173"/>
      <c r="EX1122" s="248">
        <f t="shared" si="1276"/>
        <v>0</v>
      </c>
      <c r="EY1122" s="174">
        <f>(L1122*regular)+(M1122*Cadeirantee)</f>
        <v>0</v>
      </c>
      <c r="EZ1122" s="249">
        <f>SUMIF(FG1122:GJ1122,"&gt;0")</f>
        <v>0</v>
      </c>
      <c r="FA1122" s="249">
        <f>SUMIF(FG1122:GJ1122,"&lt;0")+SUMIF(GN1122:HP1122,"&lt;0")</f>
        <v>0</v>
      </c>
      <c r="FB1122" s="174">
        <v>0</v>
      </c>
      <c r="FC1122" s="126">
        <f>N1122*km*'VALORES TABELA'!$B$13</f>
        <v>0</v>
      </c>
      <c r="FD1122" s="250">
        <f t="shared" ref="FD1122:FD1125" si="1277">GL1122</f>
        <v>0</v>
      </c>
      <c r="FE1122" s="105"/>
      <c r="FF1122" s="119"/>
      <c r="FG1122" s="119"/>
      <c r="FH1122" s="119"/>
      <c r="FI1122" s="119"/>
      <c r="FJ1122" s="119"/>
      <c r="FK1122" s="119"/>
      <c r="FL1122" s="119"/>
      <c r="FM1122" s="119"/>
      <c r="FN1122" s="119"/>
      <c r="FO1122" s="119"/>
      <c r="FP1122" s="119"/>
      <c r="FQ1122" s="119"/>
      <c r="FR1122" s="119"/>
      <c r="FS1122" s="119"/>
      <c r="FT1122" s="119"/>
      <c r="FU1122" s="119"/>
      <c r="FV1122" s="119"/>
      <c r="FW1122" s="119"/>
      <c r="FX1122" s="119"/>
      <c r="FY1122" s="119"/>
      <c r="FZ1122" s="119"/>
      <c r="GA1122" s="119"/>
      <c r="GB1122" s="119"/>
      <c r="GC1122" s="119"/>
      <c r="GD1122" s="119"/>
      <c r="GE1122" s="119"/>
      <c r="GF1122" s="119"/>
      <c r="GG1122" s="119"/>
      <c r="GH1122" s="119"/>
      <c r="GI1122" s="119"/>
      <c r="GJ1122" s="119"/>
      <c r="GK1122" s="251"/>
      <c r="GL1122" s="103">
        <f t="shared" si="1255"/>
        <v>0</v>
      </c>
      <c r="GM1122" s="124"/>
      <c r="GN1122" s="104"/>
      <c r="GO1122" s="104"/>
      <c r="GP1122" s="104"/>
      <c r="GQ1122" s="104"/>
      <c r="GR1122" s="104"/>
      <c r="GS1122" s="104"/>
      <c r="GT1122" s="104"/>
      <c r="GU1122" s="104"/>
      <c r="GV1122" s="104"/>
      <c r="GW1122" s="104"/>
      <c r="GX1122" s="104"/>
      <c r="GY1122" s="104"/>
      <c r="GZ1122" s="104"/>
      <c r="HA1122" s="104"/>
      <c r="HB1122" s="104"/>
      <c r="HC1122" s="104"/>
      <c r="HD1122" s="104"/>
      <c r="HE1122" s="104"/>
      <c r="HF1122" s="104"/>
      <c r="HG1122" s="104"/>
      <c r="HH1122" s="104"/>
      <c r="HI1122" s="104"/>
      <c r="HJ1122" s="104"/>
      <c r="HK1122" s="104"/>
      <c r="HL1122" s="104"/>
      <c r="HM1122" s="104"/>
      <c r="HN1122" s="104"/>
      <c r="HO1122" s="104"/>
      <c r="HP1122" s="104"/>
      <c r="HQ1122" s="64"/>
      <c r="HR1122" s="64"/>
      <c r="HS1122" s="64"/>
      <c r="HT1122" s="64"/>
      <c r="HU1122" s="64"/>
      <c r="HV1122" s="64"/>
      <c r="HW1122" s="105"/>
      <c r="HX1122" s="64"/>
      <c r="HY1122" s="280">
        <f t="shared" ref="HY1122:HY1125" si="1278">IF(ISTEXT(EM1122), VALUE(EM1122), EM1122)</f>
        <v>0</v>
      </c>
      <c r="HZ1122" s="280">
        <f t="shared" ref="HZ1122:HZ1125" si="1279">IF(ISTEXT(EN1122), VALUE(EN1122), EN1122)</f>
        <v>0</v>
      </c>
      <c r="IA1122" s="280">
        <f t="shared" ref="IA1122:IA1125" si="1280">IF(ISTEXT(EO1122), VALUE(EO1122), EO1122)</f>
        <v>0</v>
      </c>
      <c r="IB1122" s="64"/>
      <c r="IC1122" s="64"/>
    </row>
    <row r="1123" spans="1:237" s="106" customFormat="1" ht="22.5" customHeight="1" x14ac:dyDescent="0.25">
      <c r="A1123" s="368" t="s">
        <v>4180</v>
      </c>
      <c r="B1123" s="369" t="s">
        <v>4181</v>
      </c>
      <c r="C1123" s="375" t="s">
        <v>3271</v>
      </c>
      <c r="D1123" s="371" t="s">
        <v>4109</v>
      </c>
      <c r="E1123" s="371" t="s">
        <v>4182</v>
      </c>
      <c r="F1123" s="376" t="s">
        <v>3222</v>
      </c>
      <c r="G1123" s="376" t="s">
        <v>3223</v>
      </c>
      <c r="H1123" s="373" t="s">
        <v>265</v>
      </c>
      <c r="I1123" s="374" t="s">
        <v>4183</v>
      </c>
      <c r="J1123" s="421" t="s">
        <v>3337</v>
      </c>
      <c r="K1123" s="422" t="s">
        <v>3231</v>
      </c>
      <c r="L1123" s="329">
        <f>CONTINUA!BV1123</f>
        <v>0</v>
      </c>
      <c r="M1123" s="329">
        <f>CONTINUA!BW1123</f>
        <v>0</v>
      </c>
      <c r="N1123" s="657"/>
      <c r="O1123" s="658" t="s">
        <v>4258</v>
      </c>
      <c r="P1123" s="659" t="s">
        <v>4259</v>
      </c>
      <c r="Q1123" s="400"/>
      <c r="R1123" s="401"/>
      <c r="S1123" s="400"/>
      <c r="T1123" s="401"/>
      <c r="U1123" s="400"/>
      <c r="V1123" s="401"/>
      <c r="W1123" s="400"/>
      <c r="X1123" s="401"/>
      <c r="Y1123" s="400"/>
      <c r="Z1123" s="401"/>
      <c r="AA1123" s="400"/>
      <c r="AB1123" s="401"/>
      <c r="AC1123" s="400"/>
      <c r="AD1123" s="401"/>
      <c r="AE1123" s="400"/>
      <c r="AF1123" s="401"/>
      <c r="AG1123" s="400"/>
      <c r="AH1123" s="401"/>
      <c r="AI1123" s="400"/>
      <c r="AJ1123" s="401"/>
      <c r="AK1123" s="400"/>
      <c r="AL1123" s="401"/>
      <c r="AM1123" s="400"/>
      <c r="AN1123" s="401"/>
      <c r="AO1123" s="400"/>
      <c r="AP1123" s="401"/>
      <c r="AQ1123" s="400"/>
      <c r="AR1123" s="401"/>
      <c r="AS1123" s="400"/>
      <c r="AT1123" s="401"/>
      <c r="AU1123" s="400"/>
      <c r="AV1123" s="401"/>
      <c r="AW1123" s="400"/>
      <c r="AX1123" s="401"/>
      <c r="AY1123" s="400"/>
      <c r="AZ1123" s="401"/>
      <c r="BA1123" s="400"/>
      <c r="BB1123" s="401"/>
      <c r="BC1123" s="400"/>
      <c r="BD1123" s="401"/>
      <c r="BE1123" s="400"/>
      <c r="BF1123" s="401"/>
      <c r="BG1123" s="400"/>
      <c r="BH1123" s="401"/>
      <c r="BI1123" s="400"/>
      <c r="BJ1123" s="401"/>
      <c r="BK1123" s="400"/>
      <c r="BL1123" s="401"/>
      <c r="BM1123" s="400"/>
      <c r="BN1123" s="401"/>
      <c r="BO1123" s="400"/>
      <c r="BP1123" s="401"/>
      <c r="BQ1123" s="400"/>
      <c r="BR1123" s="401"/>
      <c r="BS1123" s="400"/>
      <c r="BT1123" s="401"/>
      <c r="BU1123" s="400"/>
      <c r="BV1123" s="401"/>
      <c r="BW1123" s="400"/>
      <c r="BX1123" s="401"/>
      <c r="BY1123" s="400"/>
      <c r="BZ1123" s="401"/>
      <c r="CA1123" s="400"/>
      <c r="CB1123" s="401"/>
      <c r="CC1123" s="400"/>
      <c r="CD1123" s="401"/>
      <c r="CE1123" s="400"/>
      <c r="CF1123" s="401"/>
      <c r="CG1123" s="400"/>
      <c r="CH1123" s="401"/>
      <c r="CI1123" s="400"/>
      <c r="CJ1123" s="401"/>
      <c r="CK1123" s="400"/>
      <c r="CL1123" s="401"/>
      <c r="CM1123" s="400"/>
      <c r="CN1123" s="401"/>
      <c r="CO1123" s="400"/>
      <c r="CP1123" s="401"/>
      <c r="CQ1123" s="400"/>
      <c r="CR1123" s="401"/>
      <c r="CS1123" s="400"/>
      <c r="CT1123" s="401"/>
      <c r="CU1123" s="400"/>
      <c r="CV1123" s="401"/>
      <c r="CW1123" s="400"/>
      <c r="CX1123" s="401"/>
      <c r="CY1123" s="400"/>
      <c r="CZ1123" s="401"/>
      <c r="DA1123" s="400"/>
      <c r="DB1123" s="401"/>
      <c r="DC1123" s="400"/>
      <c r="DD1123" s="401"/>
      <c r="DE1123" s="400"/>
      <c r="DF1123" s="401"/>
      <c r="DG1123" s="400"/>
      <c r="DH1123" s="401"/>
      <c r="DI1123" s="400"/>
      <c r="DJ1123" s="401"/>
      <c r="DK1123" s="400"/>
      <c r="DL1123" s="401"/>
      <c r="DM1123" s="400"/>
      <c r="DN1123" s="401"/>
      <c r="DO1123" s="400"/>
      <c r="DP1123" s="401"/>
      <c r="DQ1123" s="400"/>
      <c r="DR1123" s="401"/>
      <c r="DS1123" s="400"/>
      <c r="DT1123" s="401"/>
      <c r="DU1123" s="400"/>
      <c r="DV1123" s="401"/>
      <c r="DW1123" s="400"/>
      <c r="DX1123" s="401"/>
      <c r="DY1123" s="400"/>
      <c r="DZ1123" s="401"/>
      <c r="EA1123" s="400"/>
      <c r="EB1123" s="401"/>
      <c r="EC1123" s="400"/>
      <c r="ED1123" s="401"/>
      <c r="EE1123" s="400"/>
      <c r="EF1123" s="401"/>
      <c r="EG1123" s="400"/>
      <c r="EH1123" s="401"/>
      <c r="EI1123" s="400"/>
      <c r="EJ1123" s="447"/>
      <c r="EK1123" s="511"/>
      <c r="EL1123" s="514"/>
      <c r="EM1123" s="448"/>
      <c r="EN1123" s="344"/>
      <c r="EO1123" s="345"/>
      <c r="EP1123" s="171">
        <f t="shared" si="1248"/>
        <v>0</v>
      </c>
      <c r="EQ1123" s="171">
        <f t="shared" si="1249"/>
        <v>0</v>
      </c>
      <c r="ER1123" s="171">
        <f t="shared" si="1250"/>
        <v>0</v>
      </c>
      <c r="ES1123" s="171">
        <f t="shared" si="1251"/>
        <v>0</v>
      </c>
      <c r="ET1123" s="171">
        <f t="shared" si="1252"/>
        <v>0</v>
      </c>
      <c r="EU1123" s="171">
        <f t="shared" si="1253"/>
        <v>0</v>
      </c>
      <c r="EV1123" s="172">
        <f t="shared" si="1254"/>
        <v>0</v>
      </c>
      <c r="EW1123" s="125"/>
      <c r="EX1123" s="248">
        <f t="shared" si="1276"/>
        <v>0</v>
      </c>
      <c r="EY1123" s="174">
        <f>(L1123*regular)+(M1123*Cadeirantee)</f>
        <v>0</v>
      </c>
      <c r="EZ1123" s="249">
        <f>SUMIF(FG1123:GJ1123,"&gt;0")</f>
        <v>0</v>
      </c>
      <c r="FA1123" s="249">
        <f>SUMIF(FG1123:GJ1123,"&lt;0")+SUMIF(GN1123:HP1123,"&lt;0")</f>
        <v>0</v>
      </c>
      <c r="FB1123" s="174">
        <v>0</v>
      </c>
      <c r="FC1123" s="126">
        <f>N1123*km*'VALORES TABELA'!$B$13</f>
        <v>0</v>
      </c>
      <c r="FD1123" s="250">
        <f t="shared" si="1277"/>
        <v>0</v>
      </c>
      <c r="FE1123" s="105"/>
      <c r="FF1123" s="108"/>
      <c r="FG1123" s="108"/>
      <c r="FH1123" s="108"/>
      <c r="FI1123" s="108"/>
      <c r="FJ1123" s="108"/>
      <c r="FK1123" s="108"/>
      <c r="FL1123" s="108"/>
      <c r="FM1123" s="108"/>
      <c r="FN1123" s="108"/>
      <c r="FO1123" s="108"/>
      <c r="FP1123" s="108"/>
      <c r="FQ1123" s="108"/>
      <c r="FR1123" s="108"/>
      <c r="FS1123" s="108"/>
      <c r="FT1123" s="108"/>
      <c r="FU1123" s="108"/>
      <c r="FV1123" s="108"/>
      <c r="FW1123" s="108"/>
      <c r="FX1123" s="108"/>
      <c r="FY1123" s="108"/>
      <c r="FZ1123" s="108"/>
      <c r="GA1123" s="108"/>
      <c r="GB1123" s="108"/>
      <c r="GC1123" s="108"/>
      <c r="GD1123" s="108"/>
      <c r="GE1123" s="108"/>
      <c r="GF1123" s="108"/>
      <c r="GG1123" s="108"/>
      <c r="GH1123" s="108"/>
      <c r="GI1123" s="108"/>
      <c r="GJ1123" s="108"/>
      <c r="GK1123" s="251"/>
      <c r="GL1123" s="103">
        <f t="shared" si="1255"/>
        <v>0</v>
      </c>
      <c r="GM1123" s="124"/>
      <c r="GN1123" s="104"/>
      <c r="GO1123" s="104"/>
      <c r="GP1123" s="104"/>
      <c r="GQ1123" s="104"/>
      <c r="GR1123" s="104"/>
      <c r="GS1123" s="104"/>
      <c r="GT1123" s="104"/>
      <c r="GU1123" s="104"/>
      <c r="GV1123" s="104"/>
      <c r="GW1123" s="104"/>
      <c r="GX1123" s="104"/>
      <c r="GY1123" s="104"/>
      <c r="GZ1123" s="104"/>
      <c r="HA1123" s="104"/>
      <c r="HB1123" s="104"/>
      <c r="HC1123" s="104"/>
      <c r="HD1123" s="104"/>
      <c r="HE1123" s="104"/>
      <c r="HF1123" s="104"/>
      <c r="HG1123" s="104"/>
      <c r="HH1123" s="104"/>
      <c r="HI1123" s="104"/>
      <c r="HJ1123" s="104"/>
      <c r="HK1123" s="104"/>
      <c r="HL1123" s="104"/>
      <c r="HM1123" s="104"/>
      <c r="HN1123" s="104"/>
      <c r="HO1123" s="104"/>
      <c r="HP1123" s="104"/>
      <c r="HQ1123" s="64"/>
      <c r="HR1123" s="64"/>
      <c r="HS1123" s="64"/>
      <c r="HT1123" s="64"/>
      <c r="HU1123" s="64"/>
      <c r="HV1123" s="64"/>
      <c r="HW1123" s="105"/>
      <c r="HX1123" s="64"/>
      <c r="HY1123" s="280">
        <f t="shared" si="1278"/>
        <v>0</v>
      </c>
      <c r="HZ1123" s="280">
        <f t="shared" si="1279"/>
        <v>0</v>
      </c>
      <c r="IA1123" s="280">
        <f t="shared" si="1280"/>
        <v>0</v>
      </c>
      <c r="IB1123" s="64"/>
      <c r="IC1123" s="64"/>
    </row>
    <row r="1124" spans="1:237" s="106" customFormat="1" ht="22.5" customHeight="1" x14ac:dyDescent="0.25">
      <c r="A1124" s="368" t="s">
        <v>4180</v>
      </c>
      <c r="B1124" s="369" t="s">
        <v>4181</v>
      </c>
      <c r="C1124" s="375" t="s">
        <v>3271</v>
      </c>
      <c r="D1124" s="371" t="s">
        <v>4109</v>
      </c>
      <c r="E1124" s="371" t="s">
        <v>4182</v>
      </c>
      <c r="F1124" s="376" t="s">
        <v>3222</v>
      </c>
      <c r="G1124" s="376" t="s">
        <v>3223</v>
      </c>
      <c r="H1124" s="373" t="s">
        <v>265</v>
      </c>
      <c r="I1124" s="374" t="s">
        <v>4183</v>
      </c>
      <c r="J1124" s="421" t="s">
        <v>3337</v>
      </c>
      <c r="K1124" s="423" t="s">
        <v>3232</v>
      </c>
      <c r="L1124" s="329">
        <f>CONTINUA!BV1124</f>
        <v>0</v>
      </c>
      <c r="M1124" s="329">
        <f>CONTINUA!BW1124</f>
        <v>0</v>
      </c>
      <c r="N1124" s="657"/>
      <c r="O1124" s="658" t="s">
        <v>4258</v>
      </c>
      <c r="P1124" s="659" t="s">
        <v>4259</v>
      </c>
      <c r="Q1124" s="400"/>
      <c r="R1124" s="401"/>
      <c r="S1124" s="400"/>
      <c r="T1124" s="401"/>
      <c r="U1124" s="400"/>
      <c r="V1124" s="401"/>
      <c r="W1124" s="400"/>
      <c r="X1124" s="401"/>
      <c r="Y1124" s="400"/>
      <c r="Z1124" s="401"/>
      <c r="AA1124" s="400"/>
      <c r="AB1124" s="401"/>
      <c r="AC1124" s="400"/>
      <c r="AD1124" s="401"/>
      <c r="AE1124" s="400"/>
      <c r="AF1124" s="401"/>
      <c r="AG1124" s="400"/>
      <c r="AH1124" s="401"/>
      <c r="AI1124" s="400"/>
      <c r="AJ1124" s="401"/>
      <c r="AK1124" s="400"/>
      <c r="AL1124" s="401"/>
      <c r="AM1124" s="400"/>
      <c r="AN1124" s="401"/>
      <c r="AO1124" s="400"/>
      <c r="AP1124" s="401"/>
      <c r="AQ1124" s="400"/>
      <c r="AR1124" s="401"/>
      <c r="AS1124" s="400"/>
      <c r="AT1124" s="401"/>
      <c r="AU1124" s="400"/>
      <c r="AV1124" s="401"/>
      <c r="AW1124" s="400"/>
      <c r="AX1124" s="401"/>
      <c r="AY1124" s="400"/>
      <c r="AZ1124" s="401"/>
      <c r="BA1124" s="400"/>
      <c r="BB1124" s="401"/>
      <c r="BC1124" s="400"/>
      <c r="BD1124" s="401"/>
      <c r="BE1124" s="400"/>
      <c r="BF1124" s="401"/>
      <c r="BG1124" s="400"/>
      <c r="BH1124" s="401"/>
      <c r="BI1124" s="400"/>
      <c r="BJ1124" s="401"/>
      <c r="BK1124" s="400"/>
      <c r="BL1124" s="401"/>
      <c r="BM1124" s="400"/>
      <c r="BN1124" s="401"/>
      <c r="BO1124" s="400"/>
      <c r="BP1124" s="401"/>
      <c r="BQ1124" s="400"/>
      <c r="BR1124" s="401"/>
      <c r="BS1124" s="400"/>
      <c r="BT1124" s="401"/>
      <c r="BU1124" s="400"/>
      <c r="BV1124" s="401"/>
      <c r="BW1124" s="400"/>
      <c r="BX1124" s="401"/>
      <c r="BY1124" s="400"/>
      <c r="BZ1124" s="401"/>
      <c r="CA1124" s="400"/>
      <c r="CB1124" s="401"/>
      <c r="CC1124" s="400"/>
      <c r="CD1124" s="401"/>
      <c r="CE1124" s="400"/>
      <c r="CF1124" s="401"/>
      <c r="CG1124" s="400"/>
      <c r="CH1124" s="401"/>
      <c r="CI1124" s="400"/>
      <c r="CJ1124" s="401"/>
      <c r="CK1124" s="400"/>
      <c r="CL1124" s="401"/>
      <c r="CM1124" s="400"/>
      <c r="CN1124" s="401"/>
      <c r="CO1124" s="400"/>
      <c r="CP1124" s="401"/>
      <c r="CQ1124" s="400"/>
      <c r="CR1124" s="401"/>
      <c r="CS1124" s="400"/>
      <c r="CT1124" s="401"/>
      <c r="CU1124" s="400"/>
      <c r="CV1124" s="401"/>
      <c r="CW1124" s="400"/>
      <c r="CX1124" s="401"/>
      <c r="CY1124" s="400"/>
      <c r="CZ1124" s="401"/>
      <c r="DA1124" s="400"/>
      <c r="DB1124" s="401"/>
      <c r="DC1124" s="400"/>
      <c r="DD1124" s="401"/>
      <c r="DE1124" s="400"/>
      <c r="DF1124" s="401"/>
      <c r="DG1124" s="400"/>
      <c r="DH1124" s="401"/>
      <c r="DI1124" s="400"/>
      <c r="DJ1124" s="401"/>
      <c r="DK1124" s="400"/>
      <c r="DL1124" s="401"/>
      <c r="DM1124" s="400"/>
      <c r="DN1124" s="401"/>
      <c r="DO1124" s="400"/>
      <c r="DP1124" s="401"/>
      <c r="DQ1124" s="400"/>
      <c r="DR1124" s="401"/>
      <c r="DS1124" s="400"/>
      <c r="DT1124" s="401"/>
      <c r="DU1124" s="400"/>
      <c r="DV1124" s="401"/>
      <c r="DW1124" s="400"/>
      <c r="DX1124" s="401"/>
      <c r="DY1124" s="400"/>
      <c r="DZ1124" s="401"/>
      <c r="EA1124" s="400"/>
      <c r="EB1124" s="401"/>
      <c r="EC1124" s="400"/>
      <c r="ED1124" s="401"/>
      <c r="EE1124" s="400"/>
      <c r="EF1124" s="401"/>
      <c r="EG1124" s="400"/>
      <c r="EH1124" s="401"/>
      <c r="EI1124" s="400"/>
      <c r="EJ1124" s="447"/>
      <c r="EK1124" s="511"/>
      <c r="EL1124" s="514"/>
      <c r="EM1124" s="448"/>
      <c r="EN1124" s="344"/>
      <c r="EO1124" s="345"/>
      <c r="EP1124" s="171">
        <f t="shared" si="1248"/>
        <v>0</v>
      </c>
      <c r="EQ1124" s="171">
        <f t="shared" si="1249"/>
        <v>0</v>
      </c>
      <c r="ER1124" s="171">
        <f t="shared" si="1250"/>
        <v>0</v>
      </c>
      <c r="ES1124" s="171">
        <f t="shared" si="1251"/>
        <v>0</v>
      </c>
      <c r="ET1124" s="171">
        <f t="shared" si="1252"/>
        <v>0</v>
      </c>
      <c r="EU1124" s="171">
        <f t="shared" si="1253"/>
        <v>0</v>
      </c>
      <c r="EV1124" s="172">
        <f t="shared" si="1254"/>
        <v>0</v>
      </c>
      <c r="EW1124" s="127"/>
      <c r="EX1124" s="248">
        <f t="shared" si="1276"/>
        <v>0</v>
      </c>
      <c r="EY1124" s="174">
        <f>(L1124*regular)+(M1124*Cadeirantee)</f>
        <v>0</v>
      </c>
      <c r="EZ1124" s="249">
        <f>SUMIF(FG1124:GJ1124,"&gt;0")</f>
        <v>0</v>
      </c>
      <c r="FA1124" s="249">
        <f>SUMIF(FG1124:GJ1124,"&lt;0")+SUMIF(GN1124:HP1124,"&lt;0")</f>
        <v>0</v>
      </c>
      <c r="FB1124" s="174">
        <v>0</v>
      </c>
      <c r="FC1124" s="126">
        <f>N1124*km*'VALORES TABELA'!$B$13</f>
        <v>0</v>
      </c>
      <c r="FD1124" s="250">
        <f t="shared" si="1277"/>
        <v>0</v>
      </c>
      <c r="FE1124" s="105"/>
      <c r="FF1124" s="118"/>
      <c r="FG1124" s="118"/>
      <c r="FH1124" s="118"/>
      <c r="FI1124" s="118"/>
      <c r="FJ1124" s="118"/>
      <c r="FK1124" s="118"/>
      <c r="FL1124" s="118"/>
      <c r="FM1124" s="118"/>
      <c r="FN1124" s="118"/>
      <c r="FO1124" s="118"/>
      <c r="FP1124" s="118"/>
      <c r="FQ1124" s="118"/>
      <c r="FR1124" s="118"/>
      <c r="FS1124" s="118"/>
      <c r="FT1124" s="118"/>
      <c r="FU1124" s="118"/>
      <c r="FV1124" s="118"/>
      <c r="FW1124" s="118"/>
      <c r="FX1124" s="118"/>
      <c r="FY1124" s="118"/>
      <c r="FZ1124" s="118"/>
      <c r="GA1124" s="118"/>
      <c r="GB1124" s="118"/>
      <c r="GC1124" s="118"/>
      <c r="GD1124" s="118"/>
      <c r="GE1124" s="118"/>
      <c r="GF1124" s="118"/>
      <c r="GG1124" s="118"/>
      <c r="GH1124" s="118"/>
      <c r="GI1124" s="118"/>
      <c r="GJ1124" s="118"/>
      <c r="GK1124" s="252"/>
      <c r="GL1124" s="103">
        <f t="shared" si="1255"/>
        <v>0</v>
      </c>
      <c r="GM1124" s="124"/>
      <c r="GN1124" s="104"/>
      <c r="GO1124" s="104"/>
      <c r="GP1124" s="104"/>
      <c r="GQ1124" s="104"/>
      <c r="GR1124" s="104"/>
      <c r="GS1124" s="104"/>
      <c r="GT1124" s="104"/>
      <c r="GU1124" s="104"/>
      <c r="GV1124" s="104"/>
      <c r="GW1124" s="104"/>
      <c r="GX1124" s="104"/>
      <c r="GY1124" s="104"/>
      <c r="GZ1124" s="104"/>
      <c r="HA1124" s="104"/>
      <c r="HB1124" s="104"/>
      <c r="HC1124" s="104"/>
      <c r="HD1124" s="104"/>
      <c r="HE1124" s="104"/>
      <c r="HF1124" s="104"/>
      <c r="HG1124" s="104"/>
      <c r="HH1124" s="104"/>
      <c r="HI1124" s="104"/>
      <c r="HJ1124" s="104"/>
      <c r="HK1124" s="104"/>
      <c r="HL1124" s="104"/>
      <c r="HM1124" s="104"/>
      <c r="HN1124" s="104"/>
      <c r="HO1124" s="104"/>
      <c r="HP1124" s="104"/>
      <c r="HQ1124" s="64"/>
      <c r="HR1124" s="65"/>
      <c r="HS1124" s="65"/>
      <c r="HT1124" s="65"/>
      <c r="HU1124" s="65"/>
      <c r="HV1124" s="65"/>
      <c r="HW1124" s="105"/>
      <c r="HX1124" s="65"/>
      <c r="HY1124" s="280">
        <f t="shared" si="1278"/>
        <v>0</v>
      </c>
      <c r="HZ1124" s="280">
        <f t="shared" si="1279"/>
        <v>0</v>
      </c>
      <c r="IA1124" s="280">
        <f t="shared" si="1280"/>
        <v>0</v>
      </c>
      <c r="IB1124" s="65"/>
      <c r="IC1124" s="65"/>
    </row>
    <row r="1125" spans="1:237" s="106" customFormat="1" ht="22.5" customHeight="1" thickBot="1" x14ac:dyDescent="0.3">
      <c r="A1125" s="377" t="s">
        <v>4180</v>
      </c>
      <c r="B1125" s="378" t="s">
        <v>4181</v>
      </c>
      <c r="C1125" s="379" t="s">
        <v>3271</v>
      </c>
      <c r="D1125" s="380" t="s">
        <v>4109</v>
      </c>
      <c r="E1125" s="380" t="s">
        <v>4182</v>
      </c>
      <c r="F1125" s="381" t="s">
        <v>3222</v>
      </c>
      <c r="G1125" s="381" t="s">
        <v>3223</v>
      </c>
      <c r="H1125" s="382" t="s">
        <v>265</v>
      </c>
      <c r="I1125" s="383" t="s">
        <v>4183</v>
      </c>
      <c r="J1125" s="421" t="s">
        <v>3337</v>
      </c>
      <c r="K1125" s="424" t="s">
        <v>60</v>
      </c>
      <c r="L1125" s="329">
        <f>CONTINUA!BV1125</f>
        <v>0</v>
      </c>
      <c r="M1125" s="329">
        <f>CONTINUA!BW1125</f>
        <v>0</v>
      </c>
      <c r="N1125" s="657"/>
      <c r="O1125" s="658" t="s">
        <v>4258</v>
      </c>
      <c r="P1125" s="659" t="s">
        <v>4259</v>
      </c>
      <c r="Q1125" s="400"/>
      <c r="R1125" s="401"/>
      <c r="S1125" s="400"/>
      <c r="T1125" s="401"/>
      <c r="U1125" s="400"/>
      <c r="V1125" s="401"/>
      <c r="W1125" s="400"/>
      <c r="X1125" s="401"/>
      <c r="Y1125" s="400"/>
      <c r="Z1125" s="401"/>
      <c r="AA1125" s="400"/>
      <c r="AB1125" s="401"/>
      <c r="AC1125" s="400"/>
      <c r="AD1125" s="401"/>
      <c r="AE1125" s="400"/>
      <c r="AF1125" s="401"/>
      <c r="AG1125" s="400"/>
      <c r="AH1125" s="401"/>
      <c r="AI1125" s="400"/>
      <c r="AJ1125" s="401"/>
      <c r="AK1125" s="400"/>
      <c r="AL1125" s="401"/>
      <c r="AM1125" s="400"/>
      <c r="AN1125" s="401"/>
      <c r="AO1125" s="400"/>
      <c r="AP1125" s="401"/>
      <c r="AQ1125" s="400"/>
      <c r="AR1125" s="401"/>
      <c r="AS1125" s="400"/>
      <c r="AT1125" s="401"/>
      <c r="AU1125" s="400"/>
      <c r="AV1125" s="401"/>
      <c r="AW1125" s="400"/>
      <c r="AX1125" s="401"/>
      <c r="AY1125" s="400"/>
      <c r="AZ1125" s="401"/>
      <c r="BA1125" s="400"/>
      <c r="BB1125" s="401"/>
      <c r="BC1125" s="400"/>
      <c r="BD1125" s="401"/>
      <c r="BE1125" s="400"/>
      <c r="BF1125" s="401"/>
      <c r="BG1125" s="400"/>
      <c r="BH1125" s="401"/>
      <c r="BI1125" s="400"/>
      <c r="BJ1125" s="401"/>
      <c r="BK1125" s="400"/>
      <c r="BL1125" s="401"/>
      <c r="BM1125" s="400"/>
      <c r="BN1125" s="401"/>
      <c r="BO1125" s="400"/>
      <c r="BP1125" s="401"/>
      <c r="BQ1125" s="400"/>
      <c r="BR1125" s="401"/>
      <c r="BS1125" s="400"/>
      <c r="BT1125" s="401"/>
      <c r="BU1125" s="400"/>
      <c r="BV1125" s="401"/>
      <c r="BW1125" s="400"/>
      <c r="BX1125" s="401"/>
      <c r="BY1125" s="400"/>
      <c r="BZ1125" s="401"/>
      <c r="CA1125" s="400"/>
      <c r="CB1125" s="401"/>
      <c r="CC1125" s="400"/>
      <c r="CD1125" s="401"/>
      <c r="CE1125" s="400"/>
      <c r="CF1125" s="401"/>
      <c r="CG1125" s="400"/>
      <c r="CH1125" s="401"/>
      <c r="CI1125" s="400"/>
      <c r="CJ1125" s="401"/>
      <c r="CK1125" s="400"/>
      <c r="CL1125" s="401"/>
      <c r="CM1125" s="400"/>
      <c r="CN1125" s="401"/>
      <c r="CO1125" s="400"/>
      <c r="CP1125" s="401"/>
      <c r="CQ1125" s="400"/>
      <c r="CR1125" s="401"/>
      <c r="CS1125" s="400"/>
      <c r="CT1125" s="401"/>
      <c r="CU1125" s="400"/>
      <c r="CV1125" s="401"/>
      <c r="CW1125" s="400"/>
      <c r="CX1125" s="401"/>
      <c r="CY1125" s="400"/>
      <c r="CZ1125" s="401"/>
      <c r="DA1125" s="400"/>
      <c r="DB1125" s="401"/>
      <c r="DC1125" s="400"/>
      <c r="DD1125" s="401"/>
      <c r="DE1125" s="400"/>
      <c r="DF1125" s="401"/>
      <c r="DG1125" s="400"/>
      <c r="DH1125" s="401"/>
      <c r="DI1125" s="400"/>
      <c r="DJ1125" s="401"/>
      <c r="DK1125" s="400"/>
      <c r="DL1125" s="401"/>
      <c r="DM1125" s="400"/>
      <c r="DN1125" s="401"/>
      <c r="DO1125" s="400"/>
      <c r="DP1125" s="401"/>
      <c r="DQ1125" s="400"/>
      <c r="DR1125" s="401"/>
      <c r="DS1125" s="400"/>
      <c r="DT1125" s="401"/>
      <c r="DU1125" s="400"/>
      <c r="DV1125" s="401"/>
      <c r="DW1125" s="400"/>
      <c r="DX1125" s="401"/>
      <c r="DY1125" s="400"/>
      <c r="DZ1125" s="401"/>
      <c r="EA1125" s="400"/>
      <c r="EB1125" s="401"/>
      <c r="EC1125" s="400"/>
      <c r="ED1125" s="401"/>
      <c r="EE1125" s="400"/>
      <c r="EF1125" s="401"/>
      <c r="EG1125" s="400"/>
      <c r="EH1125" s="401"/>
      <c r="EI1125" s="400"/>
      <c r="EJ1125" s="447"/>
      <c r="EK1125" s="512"/>
      <c r="EL1125" s="515"/>
      <c r="EM1125" s="450"/>
      <c r="EN1125" s="348"/>
      <c r="EO1125" s="348"/>
      <c r="EP1125" s="179">
        <f t="shared" si="1248"/>
        <v>0</v>
      </c>
      <c r="EQ1125" s="179">
        <f t="shared" si="1249"/>
        <v>0</v>
      </c>
      <c r="ER1125" s="179">
        <f t="shared" si="1250"/>
        <v>0</v>
      </c>
      <c r="ES1125" s="179">
        <f t="shared" si="1251"/>
        <v>0</v>
      </c>
      <c r="ET1125" s="179">
        <f t="shared" si="1252"/>
        <v>0</v>
      </c>
      <c r="EU1125" s="179">
        <f t="shared" si="1253"/>
        <v>0</v>
      </c>
      <c r="EV1125" s="172">
        <f t="shared" si="1254"/>
        <v>0</v>
      </c>
      <c r="EW1125" s="253"/>
      <c r="EX1125" s="254">
        <v>0</v>
      </c>
      <c r="EY1125" s="180">
        <v>0</v>
      </c>
      <c r="EZ1125" s="255">
        <v>0</v>
      </c>
      <c r="FA1125" s="255">
        <v>0</v>
      </c>
      <c r="FB1125" s="180">
        <f>SUM(FF1125:GI1125)/2</f>
        <v>0</v>
      </c>
      <c r="FC1125" s="256">
        <f>N1125*km*'VALORES TABELA'!$B$13</f>
        <v>0</v>
      </c>
      <c r="FD1125" s="250">
        <f t="shared" si="1277"/>
        <v>0</v>
      </c>
      <c r="FE1125" s="257"/>
      <c r="FF1125" s="181">
        <f>((Q1125+S1125)*Percapita)+((R1125+T1125)*Cadeirante)</f>
        <v>0</v>
      </c>
      <c r="FG1125" s="181">
        <f>((U1125+W1125)*Percapita/30*FG$4)+((V1125+X1125)*Cadeirante/30*FG$4)</f>
        <v>0</v>
      </c>
      <c r="FH1125" s="181">
        <f>((Y1125+AA1125)*Percapita/30*FH$4)+((Z1125+AB1125)*Cadeirante/30*FH$4)</f>
        <v>0</v>
      </c>
      <c r="FI1125" s="181">
        <f>((AC1125+AE1125)*Percapita/30*FI$4)+((AD1125+AF1125)*Cadeirante/30*FI$4)</f>
        <v>0</v>
      </c>
      <c r="FJ1125" s="181">
        <f>((AG1125+AI1125)*Percapita/30*FJ$4)+((AH1125+AJ1125)*Cadeirante/30*FJ$4)</f>
        <v>0</v>
      </c>
      <c r="FK1125" s="181">
        <f>((AK1125+AM1125)*Percapita/30*FK$4)+((AL1125+AN1125)*Cadeirante/30*FK$4)</f>
        <v>0</v>
      </c>
      <c r="FL1125" s="181">
        <f>((AO1125+AQ1125)*Percapita/30*FL$4)+((AP1125+AR1125)*Cadeirante/30*FL$4)</f>
        <v>0</v>
      </c>
      <c r="FM1125" s="181">
        <f>((AS1125+AU1125)*Percapita/30*FM$4)+((AT1125+AV1125)*Cadeirante/30*FM$4)</f>
        <v>0</v>
      </c>
      <c r="FN1125" s="181">
        <f>((AW1125+AY1125)*Percapita/30*FN$4)+((AX1125+AZ1125)*Cadeirante/30*FN$4)</f>
        <v>0</v>
      </c>
      <c r="FO1125" s="181">
        <f>((BA1125+BC1125)*Percapita/30*FO$4)+((BB1125+BD1125)*Cadeirante/30*FO$4)</f>
        <v>0</v>
      </c>
      <c r="FP1125" s="181">
        <f>((BE1125+BG1125)*Percapita/30*FP$4)+((BF1125+BH1125)*Cadeirante/30*FP$4)</f>
        <v>0</v>
      </c>
      <c r="FQ1125" s="181">
        <f>((BI1125+BK1125)*Percapita/30*FQ$4)+((BJ1125+BL1125)*Cadeirante/30*FQ$4)</f>
        <v>0</v>
      </c>
      <c r="FR1125" s="181">
        <f>((BM1125+BO1125)*Percapita/30*FR$4)+((BN1125+BP1125)*Cadeirante/30*FR$4)</f>
        <v>0</v>
      </c>
      <c r="FS1125" s="181">
        <f>((BQ1125+BS1125)*Percapita/30*FS$4)+((BR1125+BT1125)*Cadeirante/30*FS$4)</f>
        <v>0</v>
      </c>
      <c r="FT1125" s="181">
        <f>((BU1125+BW1125)*Percapita/30*FT$4)+((BV1125+BX1125)*Cadeirante/30*FT$4)</f>
        <v>0</v>
      </c>
      <c r="FU1125" s="181">
        <f>((BY1125+CA1125)*Percapita/30*FU$4)+((BZ1125+CB1125)*Cadeirante/30*FU$4)</f>
        <v>0</v>
      </c>
      <c r="FV1125" s="181">
        <f>((CC1125+CE1125)*Percapita/30*FV$4)+((CD1125+CF1125)*Cadeirante/30*FV$4)</f>
        <v>0</v>
      </c>
      <c r="FW1125" s="181">
        <f>((CG1125+CI1125)*Percapita/30*FW$4)+((CI1125+CK1125)*Cadeirante/30*FW$4)</f>
        <v>0</v>
      </c>
      <c r="FX1125" s="181">
        <f>((CK1125+CM1125)*Percapita/30*FX$4)+((CL1125+CN1125)*Cadeirante/30*FX$4)</f>
        <v>0</v>
      </c>
      <c r="FY1125" s="181">
        <f>((CO1125+CQ1125)*Percapita/30*FY$4)+((CP1125+CR1125)*Cadeirante/30*FY$4)</f>
        <v>0</v>
      </c>
      <c r="FZ1125" s="181">
        <f>((CS1125+CU1125)*Percapita/30*FZ$4)+((CT1125+CV1125)*Cadeirante/30*FZ$4)</f>
        <v>0</v>
      </c>
      <c r="GA1125" s="181">
        <f>((CW1125+CY1125)*Percapita/30*GA$4)+((CX1125+CZ1125)*Cadeirante/30*GA$4)</f>
        <v>0</v>
      </c>
      <c r="GB1125" s="181">
        <f>((DA1125+DC1125)*Percapita/30*GB$4)+((DB1125+DD1125)*Cadeirante/30*GB$4)</f>
        <v>0</v>
      </c>
      <c r="GC1125" s="181">
        <f>((DE1125+DG1125)*Percapita/30*GC$4)+((DF1125+DH1125)*Cadeirante/30*GC$4)</f>
        <v>0</v>
      </c>
      <c r="GD1125" s="181">
        <f>((DI1125+DK1125)*Percapita/30*GD$4)+((DJ1125+DL1125)*Cadeirante/30*GD$4)</f>
        <v>0</v>
      </c>
      <c r="GE1125" s="181">
        <f>((DM1125+DO1125)*Percapita/30*GE$4)+((DN1125+DP1125)*Cadeirante/30*GE$4)</f>
        <v>0</v>
      </c>
      <c r="GF1125" s="181">
        <f>((DQ1125+DS1125)*Percapita/30*GF$4)+((DR1125+DT1125)*Cadeirante/30*GF$4)</f>
        <v>0</v>
      </c>
      <c r="GG1125" s="181">
        <f>((DU1125+DW1125)*Percapita/30*GG$4)+((DV1125+DX1125)*Cadeirante/30*GG$4)</f>
        <v>0</v>
      </c>
      <c r="GH1125" s="181">
        <f>((DY1125+EA1125)*Percapita/30*GH$4)+((DZ1125+EB1125)*Cadeirante/30*GH$4)</f>
        <v>0</v>
      </c>
      <c r="GI1125" s="181">
        <f>((EC1125+EE1125)*Percapita/30*GI$4)+((ED1125+EF1125)*Cadeirante/30*GI$4)</f>
        <v>0</v>
      </c>
      <c r="GJ1125" s="181">
        <f>((EG1125+EI1125)*Percapita)+((EH1125+EJ1125)*Cadeirante)</f>
        <v>0</v>
      </c>
      <c r="GK1125" s="258"/>
      <c r="GL1125" s="103">
        <f t="shared" si="1255"/>
        <v>0</v>
      </c>
      <c r="GM1125" s="124"/>
      <c r="GN1125" s="182"/>
      <c r="GO1125" s="182"/>
      <c r="GP1125" s="182"/>
      <c r="GQ1125" s="182"/>
      <c r="GR1125" s="182"/>
      <c r="GS1125" s="182"/>
      <c r="GT1125" s="182"/>
      <c r="GU1125" s="182"/>
      <c r="GV1125" s="182"/>
      <c r="GW1125" s="182"/>
      <c r="GX1125" s="182"/>
      <c r="GY1125" s="182"/>
      <c r="GZ1125" s="182"/>
      <c r="HA1125" s="182"/>
      <c r="HB1125" s="182"/>
      <c r="HC1125" s="182"/>
      <c r="HD1125" s="182"/>
      <c r="HE1125" s="182"/>
      <c r="HF1125" s="182"/>
      <c r="HG1125" s="182"/>
      <c r="HH1125" s="182"/>
      <c r="HI1125" s="182"/>
      <c r="HJ1125" s="182"/>
      <c r="HK1125" s="182"/>
      <c r="HL1125" s="182"/>
      <c r="HM1125" s="182"/>
      <c r="HN1125" s="182"/>
      <c r="HO1125" s="182"/>
      <c r="HP1125" s="259"/>
      <c r="HQ1125" s="64"/>
      <c r="HW1125" s="257"/>
      <c r="HY1125" s="280">
        <f t="shared" si="1278"/>
        <v>0</v>
      </c>
      <c r="HZ1125" s="280">
        <f t="shared" si="1279"/>
        <v>0</v>
      </c>
      <c r="IA1125" s="280">
        <f t="shared" si="1280"/>
        <v>0</v>
      </c>
    </row>
    <row r="1126" spans="1:237" s="106" customFormat="1" ht="22.5" customHeight="1" x14ac:dyDescent="0.25">
      <c r="A1126" t="s">
        <v>4184</v>
      </c>
      <c r="B1126" s="522" t="s">
        <v>4185</v>
      </c>
      <c r="C1126" s="523">
        <v>1</v>
      </c>
      <c r="D1126" s="524" t="s">
        <v>4109</v>
      </c>
      <c r="E1126" s="524" t="s">
        <v>4186</v>
      </c>
      <c r="F1126" s="525" t="s">
        <v>3222</v>
      </c>
      <c r="G1126" s="525" t="s">
        <v>3223</v>
      </c>
      <c r="H1126" s="350" t="s">
        <v>265</v>
      </c>
      <c r="I1126" s="351" t="s">
        <v>4187</v>
      </c>
      <c r="J1126" s="409" t="s">
        <v>3227</v>
      </c>
      <c r="K1126" s="410" t="s">
        <v>3228</v>
      </c>
      <c r="L1126" s="329">
        <f>CONTINUA!BV1126</f>
        <v>0</v>
      </c>
      <c r="M1126" s="329">
        <f>CONTINUA!BW1126</f>
        <v>0</v>
      </c>
      <c r="N1126" s="657"/>
      <c r="O1126" s="658" t="s">
        <v>4258</v>
      </c>
      <c r="P1126" s="659" t="s">
        <v>4259</v>
      </c>
      <c r="Q1126" s="400"/>
      <c r="R1126" s="401"/>
      <c r="S1126" s="400"/>
      <c r="T1126" s="401"/>
      <c r="U1126" s="400"/>
      <c r="V1126" s="401"/>
      <c r="W1126" s="400"/>
      <c r="X1126" s="401"/>
      <c r="Y1126" s="400"/>
      <c r="Z1126" s="401"/>
      <c r="AA1126" s="400"/>
      <c r="AB1126" s="401"/>
      <c r="AC1126" s="400"/>
      <c r="AD1126" s="401"/>
      <c r="AE1126" s="400"/>
      <c r="AF1126" s="401"/>
      <c r="AG1126" s="400"/>
      <c r="AH1126" s="401"/>
      <c r="AI1126" s="400"/>
      <c r="AJ1126" s="401"/>
      <c r="AK1126" s="400"/>
      <c r="AL1126" s="401"/>
      <c r="AM1126" s="400"/>
      <c r="AN1126" s="401"/>
      <c r="AO1126" s="400"/>
      <c r="AP1126" s="401"/>
      <c r="AQ1126" s="400"/>
      <c r="AR1126" s="401"/>
      <c r="AS1126" s="400"/>
      <c r="AT1126" s="401"/>
      <c r="AU1126" s="400"/>
      <c r="AV1126" s="401"/>
      <c r="AW1126" s="400"/>
      <c r="AX1126" s="401"/>
      <c r="AY1126" s="400"/>
      <c r="AZ1126" s="401"/>
      <c r="BA1126" s="400"/>
      <c r="BB1126" s="401"/>
      <c r="BC1126" s="400"/>
      <c r="BD1126" s="401"/>
      <c r="BE1126" s="400"/>
      <c r="BF1126" s="401"/>
      <c r="BG1126" s="400"/>
      <c r="BH1126" s="401"/>
      <c r="BI1126" s="400"/>
      <c r="BJ1126" s="401"/>
      <c r="BK1126" s="400"/>
      <c r="BL1126" s="401"/>
      <c r="BM1126" s="400"/>
      <c r="BN1126" s="401"/>
      <c r="BO1126" s="400"/>
      <c r="BP1126" s="401"/>
      <c r="BQ1126" s="400"/>
      <c r="BR1126" s="401"/>
      <c r="BS1126" s="400"/>
      <c r="BT1126" s="401"/>
      <c r="BU1126" s="400"/>
      <c r="BV1126" s="401"/>
      <c r="BW1126" s="400"/>
      <c r="BX1126" s="401"/>
      <c r="BY1126" s="400"/>
      <c r="BZ1126" s="401"/>
      <c r="CA1126" s="400"/>
      <c r="CB1126" s="401"/>
      <c r="CC1126" s="400"/>
      <c r="CD1126" s="401"/>
      <c r="CE1126" s="400"/>
      <c r="CF1126" s="401"/>
      <c r="CG1126" s="400"/>
      <c r="CH1126" s="401"/>
      <c r="CI1126" s="400"/>
      <c r="CJ1126" s="401"/>
      <c r="CK1126" s="400"/>
      <c r="CL1126" s="401"/>
      <c r="CM1126" s="400"/>
      <c r="CN1126" s="401"/>
      <c r="CO1126" s="400"/>
      <c r="CP1126" s="401"/>
      <c r="CQ1126" s="400"/>
      <c r="CR1126" s="401"/>
      <c r="CS1126" s="400"/>
      <c r="CT1126" s="401"/>
      <c r="CU1126" s="400"/>
      <c r="CV1126" s="401"/>
      <c r="CW1126" s="400"/>
      <c r="CX1126" s="401"/>
      <c r="CY1126" s="400"/>
      <c r="CZ1126" s="401"/>
      <c r="DA1126" s="400"/>
      <c r="DB1126" s="401"/>
      <c r="DC1126" s="400"/>
      <c r="DD1126" s="401"/>
      <c r="DE1126" s="400"/>
      <c r="DF1126" s="401"/>
      <c r="DG1126" s="400"/>
      <c r="DH1126" s="401"/>
      <c r="DI1126" s="400"/>
      <c r="DJ1126" s="401"/>
      <c r="DK1126" s="400"/>
      <c r="DL1126" s="401"/>
      <c r="DM1126" s="400"/>
      <c r="DN1126" s="401"/>
      <c r="DO1126" s="400"/>
      <c r="DP1126" s="401"/>
      <c r="DQ1126" s="400"/>
      <c r="DR1126" s="401"/>
      <c r="DS1126" s="400"/>
      <c r="DT1126" s="401"/>
      <c r="DU1126" s="400"/>
      <c r="DV1126" s="401"/>
      <c r="DW1126" s="400"/>
      <c r="DX1126" s="401"/>
      <c r="DY1126" s="400"/>
      <c r="DZ1126" s="401"/>
      <c r="EA1126" s="400"/>
      <c r="EB1126" s="401"/>
      <c r="EC1126" s="400"/>
      <c r="ED1126" s="401"/>
      <c r="EE1126" s="400"/>
      <c r="EF1126" s="401"/>
      <c r="EG1126" s="400"/>
      <c r="EH1126" s="401"/>
      <c r="EI1126" s="400"/>
      <c r="EJ1126" s="447"/>
      <c r="EK1126" s="510"/>
      <c r="EL1126" s="513"/>
      <c r="EM1126" s="520"/>
      <c r="EN1126" s="520"/>
      <c r="EO1126" s="520"/>
      <c r="EP1126" s="171">
        <f t="shared" si="1248"/>
        <v>0</v>
      </c>
      <c r="EQ1126" s="171">
        <f t="shared" si="1249"/>
        <v>0</v>
      </c>
      <c r="ER1126" s="171">
        <f t="shared" si="1250"/>
        <v>0</v>
      </c>
      <c r="ES1126" s="171">
        <f t="shared" si="1251"/>
        <v>0</v>
      </c>
      <c r="ET1126" s="171">
        <f t="shared" si="1252"/>
        <v>0</v>
      </c>
      <c r="EU1126" s="171">
        <f t="shared" si="1253"/>
        <v>0</v>
      </c>
      <c r="EV1126" s="172">
        <f t="shared" si="1254"/>
        <v>0</v>
      </c>
      <c r="EW1126" s="367">
        <f>IF(C1126=4,IF(MAX(Q1126:EJ1128)&gt;0,(Especiall/30*(IF(($G1126-$F1126)=($G$5-$F$5),30,IF(DAY($G1126)=31,($G1126-$F1126),($G1126-$F1126)+1)))),0),0)</f>
        <v>0</v>
      </c>
      <c r="EX1126" s="248">
        <f t="shared" ref="EX1126:EX1129" si="1281">FF1126</f>
        <v>20975.57</v>
      </c>
      <c r="EY1126" s="174">
        <f>(L1126*regular)+(M1126*Cadeirantee)</f>
        <v>0</v>
      </c>
      <c r="EZ1126" s="249">
        <f>SUMIF(FG1126:GJ1126,"&gt;0")</f>
        <v>0</v>
      </c>
      <c r="FA1126" s="249">
        <f>SUMIF(FG1126:GJ1126,"&lt;0")+SUMIF(GN1126:HP1126,"&lt;0")</f>
        <v>0</v>
      </c>
      <c r="FB1126" s="174">
        <v>0</v>
      </c>
      <c r="FC1126" s="175">
        <f>N1126*km*'VALORES TABELA'!$B$13</f>
        <v>0</v>
      </c>
      <c r="FD1126" s="250">
        <f>GL1126</f>
        <v>0</v>
      </c>
      <c r="FE1126" s="176">
        <f>(EW1126+EW1127+EW1128+EW1129+EX1126+EX1127+EX1128+EX1129+EY1126+EY1127+EY1128+EY1129+EY1130+EZ1126+EZ1127+EZ1128+EZ1129+FA1126+FA1127+FA1128+FA1129+FC1126+FC1127+FC1128+FC1129+HY1126-HZ1126-IA1126+FD1126+FD1127+FD1128+FD1129+FB1130)</f>
        <v>21781.925500000001</v>
      </c>
      <c r="FF1126" s="177">
        <f>IF(C1126=4,SUM(Q1126+Q1127+Q1128+S1126+S1127+S1128)*Percapita/30*FF$4+(R1126+R1127+R1128+T1126+T1127+T1128)*Cadeirante/30*FF$4,IF(C1126=3,IF(Q1129+S1129=10,Fixo/30*FF$4+(Q1126+Q1127+Q1128+S1126+S1127+S1128)*Percapita/30*FF$4+(R1129+T1129)*Cadeirante/30*FF$4,IF(Q1129+S1129&lt;=9,(Q1129+S1129)*Crechee/30*FF$4)+(R1129+T1129)*Cadeirante/30*FF$4+(Q1126+Q1127+Q1128+S1126+S1127+S1128)*Percapita/30*FF$4)+IF(Q1129+S1129&gt;=11,Fixo/30*FF$4+(Q1129+S1129-10)*Crechee/30*FF$4,0),IF(C1126=2,IF(R1126+R1127+R1128+R1129+T1126+T1127+T1128+T1129=1,Cadeirante/30*FF$4,IF(R1126+R1127+R1128+R1129+T1126+T1127+T1128+T1129=2,Fixo/30*FF$4,IF(R1126+R1127+R1128+R1129+T1126+T1127+T1128+T1129&gt;2,Fixo/30*FF$4+(R1126+R1127+R1128+R1129+T1126+T1127+T1128+T1129-2)*Cadeirante/30*FF$4)))+(Q1126+Q1127+Q1128+S1126+S1127+S1128)*Percapita/30*FF$4+(Q1129+S1129)*Crechee/30*FF$4,IF(C1126=1,IF(Q1126+Q1127+Q1128+R1126+R1127+R1128+S1126+S1127+S1128+T1126+T1127+T1128&lt;=15,(Q1126+Q1127+Q1128+S1126+S1127+S1128)*Percapita/30*FF$4,IF(Q1126+Q1127+Q1128+R1126+R1127+R1128+S1126+S1127+S1128+T1126+T1127+T1128&gt;=16,Fixo/30*FF$4+(Q1126+Q1127+Q1128+R1126+R1127+R1128+S1126+S1127+S1128+T1126+T1127-16)*Percapita/30*FF$4))))))</f>
        <v>20975.57</v>
      </c>
      <c r="FG1126" s="177">
        <f>IF(C1126=4,SUM(U1126+U1127+U1128+W1126+W1127+W1128)*Percapita/30*FG$4+(V1126+V1127+V1128+X1126+X1127+X1128)*Cadeirante/30*FG$4,IF(C1126=3,IF(U1129+W1129=10,Fixo/30*FG$4+(U1126+U1127+U1128+W1126+W1127+W1128)*Percapita/30*FG$4+(V1129+X1129)*Cadeirante/30*FG$4,IF(U1129+W1129&lt;=9,(U1129+W1129)*Crechee/30*FG$4)+(V1129+X1129)*Cadeirante/30*FG$4+(U1126+U1127+U1128+W1126+W1127+W1128)*Percapita/30*FG$4)+IF(U1129+W1129&gt;=11,Fixo/30*FG$4+(U1129+W1129-10)*Crechee/30*FG$4,0),IF(C1126=2,IF(V1126+V1127+V1128+V1129+X1126+X1127+X1128+X1129=1,Cadeirante/30*FG$4,IF(V1126+V1127+V1128+V1129+X1126+X1127+X1128+X1129=2,Fixo/30*FG$4,IF(V1126+V1127+V1128+V1129+X1126+X1127+X1128+X1129&gt;2,Fixo/30*FG$4+(V1126+V1127+V1128+V1129+X1126+X1127+X1128+X1129-2)*Cadeirante/30*FG$4)))+(U1126+U1127+U1128+W1126+W1127+W1128)*Percapita/30*FG$4+(U1129+W1129)*Crechee/30*FG$4,IF(C1126=1,IF(U1126+U1127+U1128+V1126+V1127+V1128+W1126+W1127+W1128+X1126+X1127+X1128&lt;=15,(U1126+U1127+U1128+W1126+W1127+W1128)*Percapita/30*FG$4,IF(U1126+U1127+U1128+V1126+V1127+V1128+W1126+W1127+W1128+X1126+X1127+X1128&gt;=16,Fixo/30*FG$4+(U1126+U1127+U1128+V1126+V1127+V1128+W1126+W1127+W1128+X1126+X1127-16)*Percapita/30*FG$4))))))</f>
        <v>0</v>
      </c>
      <c r="FH1126" s="177">
        <f>IF(C1126=4,SUM(Y1126+Y1127+Y1128+AA1126+AA1127+AA1128)*Percapita/30*FH$4+(Z1126+Z1127+Z1128+AB1126+AB1127+AB1128)*Cadeirante/30*FH$4,IF(C1126=3,IF(Y1129+AA1129=10,Fixo/30*FH$4+(Y1126+Y1127+Y1128+AA1126+AA1127+AA1128)*Percapita/30*FH$4+(Z1129+AB1129)*Cadeirante/30*FH$4,IF(Y1129+AA1129&lt;=9,(Y1129+AA1129)*Crechee/30*FH$4)+(Z1129+AB1129)*Cadeirante/30*FH$4+(Y1126+Y1127+Y1128+AA1126+AA1127+AA1128)*Percapita/30*FH$4)+IF(Y1129+AA1129&gt;=11,Fixo/30*FH$4+(Y1129+AA1129-10)*Crechee/30*FH$4,0),IF(C1126=2,IF(Z1126+Z1127+Z1128+Z1129+AB1126+AB1127+AB1128+AB1129=1,Cadeirante/30*FH$4,IF(Z1126+Z1127+Z1128+Z1129+AB1126+AB1127+AB1128+AB1129=2,Fixo/30*FH$4,IF(Z1126+Z1127+Z1128+Z1129+AB1126+AB1127+AB1128+AB1129&gt;2,Fixo/30*FH$4+(Z1126+Z1127+Z1128+Z1129+AB1126+AB1127+AB1128+AB1129-2)*Cadeirante/30*FH$4)))+(Y1126+Y1127+Y1128+AA1126+AA1127+AA1128)*Percapita/30*FH$4+(Y1129+AA1129)*Crechee/30*FH$4,IF(C1126=1,IF(Y1126+Y1127+Y1128+Z1126+Z1127+Z1128+AA1126+AA1127+AA1128+AB1126+AB1127+AB1128&lt;=15,(Y1126+Y1127+Y1128+AA1126+AA1127+AA1128)*Percapita/30*FH$4,IF(Y1126+Y1127+Y1128+Z1126+Z1127+Z1128+AA1126+AA1127+AA1128+AB1126+AB1127+AB1128&gt;=16,Fixo/30*FH$4+(Y1126+Y1127+Y1128+Z1126+Z1127+Z1128+AA1126+AA1127+AA1128+AB1126+AB1127-16)*Percapita/30*FH$4))))))</f>
        <v>0</v>
      </c>
      <c r="FI1126" s="177">
        <f>IF(C1126=4,SUM(AC1126+AC1127+AC1128+AE1126+AE1127+AE1128)*Percapita/30*FI$4+(AD1126+AD1127+AD1128+AF1126+AF1127+AF1128)*Cadeirante/30*FI$4,IF(C1126=3,IF(AC1129+AE1129=10,Fixo/30*FI$4+(AC1126+AC1127+AC1128+AE1126+AE1127+AE1128)*Percapita/30*FI$4+(AD1129+AF1129)*Cadeirante/30*FI$4,IF(AC1129+AE1129&lt;=9,(AC1129+AE1129)*Crechee/30*FI$4)+(AD1129+AF1129)*Cadeirante/30*FI$4+(AC1126+AC1127+AC1128+AE1126+AE1127+AE1128)*Percapita/30*FI$4)+IF(AC1129+AE1129&gt;=11,Fixo/30*FI$4+(AC1129+AE1129-10)*Crechee/30*FI$4,0),IF(C1126=2,IF(AD1126+AD1127+AD1128+AD1129+AF1126+AF1127+AF1128+AF1129=1,Cadeirante/30*FI$4,IF(AD1126+AD1127+AD1128+AD1129+AF1126+AF1127+AF1128+AF1129=2,Fixo/30*FI$4,IF(AD1126+AD1127+AD1128+AD1129+AF1126+AF1127+AF1128+AF1129&gt;2,Fixo/30*FI$4+(AD1126+AD1127+AD1128+AD1129+AF1126+AF1127+AF1128+AF1129-2)*Cadeirante/30*FI$4)))+(AC1126+AC1127+AC1128+AE1126+AE1127+AE1128)*Percapita/30*FI$4+(AC1129+AE1129)*Crechee/30*FI$4,IF(C1126=1,IF(AC1126+AC1127+AC1128+AD1126+AD1127+AD1128+AE1126+AE1127+AE1128+AF1126+AF1127+AF1128&lt;=15,(AC1126+AC1127+AC1128+AE1126+AE1127+AE1128)*Percapita/30*FI$4,IF(AC1126+AC1127+AC1128+AD1126+AD1127+AD1128+AE1126+AE1127+AE1128+AF1126+AF1127+AF1128&gt;=16,Fixo/30*FI$4+(AC1126+AC1127+AC1128+AD1126+AD1127+AD1128+AE1126+AE1127+AE1128+AF1126+AF1127-16)*Percapita/30*FI$4))))))</f>
        <v>0</v>
      </c>
      <c r="FJ1126" s="177">
        <f>IF(C1126=4,SUM(AG1126+AG1127+AG1128+AI1126+AI1127+AI1128)*Percapita/30*FJ$4+(AH1126+AH1127+AH1128+AJ1126+AJ1127+AJ1128)*Cadeirante/30*FJ$4,IF(C1126=3,IF(AG1129+AI1129=10,Fixo/30*FJ$4+(AG1126+AG1127+AG1128+AI1126+AI1127+AI1128)*Percapita/30*FJ$4+(AH1129+AJ1129)*Cadeirante/30*FJ$4,IF(AG1129+AI1129&lt;=9,(AG1129+AI1129)*Crechee/30*FJ$4)+(AH1129+AJ1129)*Cadeirante/30*FJ$4+(AG1126+AG1127+AG1128+AI1126+AI1127+AI1128)*Percapita/30*FJ$4)+IF(AG1129+AI1129&gt;=11,Fixo/30*FJ$4+(AG1129+AI1129-10)*Crechee/30*FJ$4,0),IF(C1126=2,IF(AH1126+AH1127+AH1128+AH1129+AJ1126+AJ1127+AJ1128+AJ1129=1,Cadeirante/30*FJ$4,IF(AH1126+AH1127+AH1128+AH1129+AJ1126+AJ1127+AJ1128+AJ1129=2,Fixo/30*FJ$4,IF(AH1126+AH1127+AH1128+AH1129+AJ1126+AJ1127+AJ1128+AJ1129&gt;2,Fixo/30*FJ$4+(AH1126+AH1127+AH1128+AH1129+AJ1126+AJ1127+AJ1128+AJ1129-2)*Cadeirante/30*FJ$4)))+(AG1126+AG1127+AG1128+AI1126+AI1127+AI1128)*Percapita/30*FJ$4+(AG1129+AI1129)*Crechee/30*FJ$4,IF(C1126=1,IF(AG1126+AG1127+AG1128+AH1126+AH1127+AH1128+AI1126+AI1127+AI1128+AJ1126+AJ1127+AJ1128&lt;=15,(AG1126+AG1127+AG1128+AI1126+AI1127+AI1128)*Percapita/30*FJ$4,IF(AG1126+AG1127+AG1128+AH1126+AH1127+AH1128+AI1126+AI1127+AI1128+AJ1126+AJ1127+AJ1128&gt;=16,Fixo/30*FJ$4+(AG1126+AG1127+AG1128+AH1126+AH1127+AH1128+AI1126+AI1127+AI1128+AJ1126+AJ1127-16)*Percapita/30*FJ$4))))))</f>
        <v>0</v>
      </c>
      <c r="FK1126" s="177">
        <f>IF(C1126=4,SUM(AK1126+AK1127+AK1128+AM1126+AM1127+AM1128)*Percapita/30*FK$4+(AL1126+AL1127+AL1128+AN1126+AN1127+AN1128)*Cadeirante/30*FK$4,IF(C1126=3,IF(AK1129+AM1129=10,Fixo/30*FK$4+(AK1126+AK1127+AK1128+AM1126+AM1127+AM1128)*Percapita/30*FK$4+(AL1129+AN1129)*Cadeirante/30*FK$4,IF(AK1129+AM1129&lt;=9,(AK1129+AM1129)*Crechee/30*FK$4)+(AL1129+AN1129)*Cadeirante/30*FK$4+(AK1126+AK1127+AK1128+AM1126+AM1127+AM1128)*Percapita/30*FK$4)+IF(AK1129+AM1129&gt;=11,Fixo/30*FK$4+(AK1129+AM1129-10)*Crechee/30*FK$4,0),IF(C1126=2,IF(AL1126+AL1127+AL1128+AL1129+AN1126+AN1127+AN1128+AN1129=1,Cadeirante/30*FK$4,IF(AL1126+AL1127+AL1128+AL1129+AN1126+AN1127+AN1128+AN1129=2,Fixo/30*FK$4,IF(AL1126+AL1127+AL1128+AL1129+AN1126+AN1127+AN1128+AN1129&gt;2,Fixo/30*FK$4+(AL1126+AL1127+AL1128+AL1129+AN1126+AN1127+AN1128+AN1129-2)*Cadeirante/30*FK$4)))+(AK1126+AK1127+AK1128+AM1126+AM1127+AM1128)*Percapita/30*FK$4+(AK1129+AM1129)*Crechee/30*FK$4,IF(C1126=1,IF(AK1126+AK1127+AK1128+AL1126+AL1127+AL1128+AM1126+AM1127+AM1128+AN1126+AN1127+AN1128&lt;=15,(AK1126+AK1127+AK1128+AM1126+AM1127+AM1128)*Percapita/30*FK$4,IF(AK1126+AK1127+AK1128+AL1126+AL1127+AL1128+AM1126+AM1127+AM1128+AN1126+AN1127+AN1128&gt;=16,Fixo/30*FK$4+(AK1126+AK1127+AK1128+AL1126+AL1127+AL1128+AM1126+AM1127+AM1128+AN1126+AN1127-16)*Percapita/30*FK$4))))))</f>
        <v>0</v>
      </c>
      <c r="FL1126" s="177">
        <f>IF(C1126=4,SUM(AO1126+AO1127+AO1128+AQ1126+AQ1127+AQ1128)*Percapita/30*FL$4+(AP1126+AP1127+AP1128+AR1126+AR1127+AR1128)*Cadeirante/30*FL$4,IF(C1126=3,IF(AO1129+AQ1129=10,Fixo/30*FL$4+(AO1126+AO1127+AO1128+AQ1126+AQ1127+AQ1128)*Percapita/30*FL$4+(AP1129+AR1129)*Cadeirante/30*FL$4,IF(AO1129+AQ1129&lt;=9,(AO1129+AQ1129)*Crechee/30*FL$4)+(AP1129+AR1129)*Cadeirante/30*FL$4+(AO1126+AO1127+AO1128+AQ1126+AQ1127+AQ1128)*Percapita/30*FL$4)+IF(AO1129+AQ1129&gt;=11,Fixo/30*FL$4+(AO1129+AQ1129-10)*Crechee/30*FL$4,0),IF(C1126=2,IF(AP1126+AP1127+AP1128+AP1129+AR1126+AR1127+AR1128+AR1129=1,Cadeirante/30*FL$4,IF(AP1126+AP1127+AP1128+AP1129+AR1126+AR1127+AR1128+AR1129=2,Fixo/30*FL$4,IF(AP1126+AP1127+AP1128+AP1129+AR1126+AR1127+AR1128+AR1129&gt;2,Fixo/30*FL$4+(AP1126+AP1127+AP1128+AP1129+AR1126+AR1127+AR1128+AR1129-2)*Cadeirante/30*FL$4)))+(AO1126+AO1127+AO1128+AQ1126+AQ1127+AQ1128)*Percapita/30*FL$4+(AO1129+AQ1129)*Crechee/30*FL$4,IF(C1126=1,IF(AO1126+AO1127+AO1128+AP1126+AP1127+AP1128+AQ1126+AQ1127+AQ1128+AR1126+AR1127+AR1128&lt;=15,(AO1126+AO1127+AO1128+AQ1126+AQ1127+AQ1128)*Percapita/30*FL$4,IF(AO1126+AO1127+AO1128+AP1126+AP1127+AP1128+AQ1126+AQ1127+AQ1128+AR1126+AR1127+AR1128&gt;=16,Fixo/30*FL$4+(AO1126+AO1127+AO1128+AP1126+AP1127+AP1128+AQ1126+AQ1127+AQ1128+AR1126+AR1127-16)*Percapita/30*FL$4))))))</f>
        <v>0</v>
      </c>
      <c r="FM1126" s="177">
        <f>IF(C1126=4,SUM(AS1126+AS1127+AS1128+AU1126+AU1127+AU1128)*Percapita/30*FM$4+(AT1126+AT1127+AT1128+AV1126+AV1127+AV1128)*Cadeirante/30*FM$4,IF(C1126=3,IF(AS1129+AU1129=10,Fixo/30*FM$4+(AS1126+AS1127+AS1128+AU1126+AU1127+AU1128)*Percapita/30*FM$4+(AT1129+AV1129)*Cadeirante/30*FM$4,IF(AS1129+AU1129&lt;=9,(AS1129+AU1129)*Crechee/30*FM$4)+(AT1129+AV1129)*Cadeirante/30*FM$4+(AS1126+AS1127+AS1128+AU1126+AU1127+AU1128)*Percapita/30*FM$4)+IF(AS1129+AU1129&gt;=11,Fixo/30*FM$4+(AS1129+AU1129-10)*Crechee/30*FM$4,0),IF(C1126=2,IF(AT1126+AT1127+AT1128+AT1129+AV1126+AV1127+AV1128+AV1129=1,Cadeirante/30*FM$4,IF(AT1126+AT1127+AT1128+AT1129+AV1126+AV1127+AV1128+AV1129=2,Fixo/30*FM$4,IF(AT1126+AT1127+AT1128+AT1129+AV1126+AV1127+AV1128+AV1129&gt;2,Fixo/30*FM$4+(AT1126+AT1127+AT1128+AT1129+AV1126+AV1127+AV1128+AV1129-2)*Cadeirante/30*FM$4)))+(AS1126+AS1127+AS1128+AU1126+AU1127+AU1128)*Percapita/30*FM$4+(AS1129+AU1129)*Crechee/30*FM$4,IF(C1126=1,IF(AS1126+AS1127+AS1128+AT1126+AT1127+AT1128+AU1126+AU1127+AU1128+AV1126+AV1127+AV1128&lt;=15,(AS1126+AS1127+AS1128+AU1126+AU1127+AU1128)*Percapita/30*FM$4,IF(AS1126+AS1127+AS1128+AT1126+AT1127+AT1128+AU1126+AU1127+AU1128+AV1126+AV1127+AV1128&gt;=16,Fixo/30*FM$4+(AS1126+AS1127+AS1128+AT1126+AT1127+AT1128+AU1126+AU1127+AU1128+AV1126+AV1127-16)*Percapita/30*FM$4))))))</f>
        <v>0</v>
      </c>
      <c r="FN1126" s="177">
        <f>IF(C1126=4,SUM(AW1126+AW1127+AW1128+AY1126+AY1127+AY1128)*Percapita/30*FN$4+(AX1126+AX1127+AX1128+AZ1126+AZ1127+AZ1128)*Cadeirante/30*FN$4,IF(C1126=3,IF(AW1129+AY1129=10,Fixo/30*FN$4+(AW1126+AW1127+AW1128+AY1126+AY1127+AY1128)*Percapita/30*FN$4+(AX1129+AZ1129)*Cadeirante/30*FN$4,IF(AW1129+AY1129&lt;=9,(AW1129+AY1129)*Crechee/30*FN$4)+(AX1129+AZ1129)*Cadeirante/30*FN$4+(AW1126+AW1127+AW1128+AY1126+AY1127+AY1128)*Percapita/30*FN$4)+IF(AW1129+AY1129&gt;=11,Fixo/30*FN$4+(AW1129+AY1129-10)*Crechee/30*FN$4,0),IF(C1126=2,IF(AX1126+AX1127+AX1128+AX1129+AZ1126+AZ1127+AZ1128+AZ1129=1,Cadeirante/30*FN$4,IF(AX1126+AX1127+AX1128+AX1129+AZ1126+AZ1127+AZ1128+AZ1129=2,Fixo/30*FN$4,IF(AX1126+AX1127+AX1128+AX1129+AZ1126+AZ1127+AZ1128+AZ1129&gt;2,Fixo/30*FN$4+(AX1126+AX1127+AX1128+AX1129+AZ1126+AZ1127+AZ1128+AZ1129-2)*Cadeirante/30*FN$4)))+(AW1126+AW1127+AW1128+AY1126+AY1127+AY1128)*Percapita/30*FN$4+(AW1129+AY1129)*Crechee/30*FN$4,IF(C1126=1,IF(AW1126+AW1127+AW1128+AX1126+AX1127+AX1128+AY1126+AY1127+AY1128+AZ1126+AZ1127+AZ1128&lt;=15,(AW1126+AW1127+AW1128+AY1126+AY1127+AY1128)*Percapita/30*FN$4,IF(AW1126+AW1127+AW1128+AX1126+AX1127+AX1128+AY1126+AY1127+AY1128+AZ1126+AZ1127+AZ1128&gt;=16,Fixo/30*FN$4+(AW1126+AW1127+AW1128+AX1126+AX1127+AX1128+AY1126+AY1127+AY1128+AZ1126+AZ1127-16)*Percapita/30*FN$4))))))</f>
        <v>0</v>
      </c>
      <c r="FO1126" s="177">
        <f>IF(C1126=4,SUM(BA1126+BA1127+BA1128+BC1126+BC1127+BC1128)*Percapita/30*FO$4+(BB1126+BB1127+BB1128+BD1126+BD1127+BD1128)*Cadeirante/30*FO$4,IF(C1126=3,IF(BA1129+BC1129=10,Fixo/30*FO$4+(BA1126+BA1127+BA1128+BC1126+BC1127+BC1128)*Percapita/30*FO$4+(BB1129+BD1129)*Cadeirante/30*FO$4,IF(BA1129+BC1129&lt;=9,(BA1129+BC1129)*Crechee/30*FO$4)+(BB1129+BD1129)*Cadeirante/30*FO$4+(BA1126+BA1127+BA1128+BC1126+BC1127+BC1128)*Percapita/30*FO$4)+IF(BA1129+BC1129&gt;=11,Fixo/30*FO$4+(BA1129+BC1129-10)*Crechee/30*FO$4,0),IF(C1126=2,IF(BB1126+BB1127+BB1128+BB1129+BD1126+BD1127+BD1128+BD1129=1,Cadeirante/30*FO$4,IF(BB1126+BB1127+BB1128+BB1129+BD1126+BD1127+BD1128+BD1129=2,Fixo/30*FO$4,IF(BB1126+BB1127+BB1128+BB1129+BD1126+BD1127+BD1128+BD1129&gt;2,Fixo/30*FO$4+(BB1126+BB1127+BB1128+BB1129+BD1126+BD1127+BD1128+BD1129-2)*Cadeirante/30*FO$4)))+(BA1126+BA1127+BA1128+BC1126+BC1127+BC1128)*Percapita/30*FO$4+(BA1129+BC1129)*Crechee/30*FO$4,IF(C1126=1,IF(BA1126+BA1127+BA1128+BB1126+BB1127+BB1128+BC1126+BC1127+BC1128+BD1126+BD1127+BD1128&lt;=15,(BA1126+BA1127+BA1128+BC1126+BC1127+BC1128)*Percapita/30*FO$4,IF(BA1126+BA1127+BA1128+BB1126+BB1127+BB1128+BC1126+BC1127+BC1128+BD1126+BD1127+BD1128&gt;=16,Fixo/30*FO$4+(BA1126+BA1127+BA1128+BB1126+BB1127+BB1128+BC1126+BC1127+BC1128+BD1126+BD1127-16)*Percapita/30*FO$4))))))</f>
        <v>0</v>
      </c>
      <c r="FP1126" s="177">
        <f>IF(C1126=4,SUM(BE1126+BE1127+BE1128+BG1126+BG1127+BG1128)*Percapita/30*FP$4+(BF1126+BF1127+BF1128+BH1126+BH1127+BH1128)*Cadeirante/30*FP$4,IF(C1126=3,IF(BE1129+BG1129=10,Fixo/30*FP$4+(BE1126+BE1127+BE1128+BG1126+BG1127+BG1128)*Percapita/30*FP$4+(BF1129+BH1129)*Cadeirante/30*FP$4,IF(BE1129+BG1129&lt;=9,(BE1129+BG1129)*Crechee/30*FP$4)+(BF1129+BH1129)*Cadeirante/30*FP$4+(BE1126+BE1127+BE1128+BG1126+BG1127+BG1128)*Percapita/30*FP$4)+IF(BE1129+BG1129&gt;=11,Fixo/30*FP$4+(BE1129+BG1129-10)*Crechee/30*FP$4,0),IF(C1126=2,IF(BF1126+BF1127+BF1128+BF1129+BH1126+BH1127+BH1128+BH1129=1,Cadeirante/30*FP$4,IF(BF1126+BF1127+BF1128+BF1129+BH1126+BH1127+BH1128+BH1129=2,Fixo/30*FP$4,IF(BF1126+BF1127+BF1128+BF1129+BH1126+BH1127+BH1128+BH1129&gt;2,Fixo/30*FP$4+(BF1126+BF1127+BF1128+BF1129+BH1126+BH1127+BH1128+BH1129-2)*Cadeirante/30*FP$4)))+(BE1126+BE1127+BE1128+BG1126+BG1127+BG1128)*Percapita/30*FP$4+(BE1129+BG1129)*Crechee/30*FP$4,IF(C1126=1,IF(BE1126+BE1127+BE1128+BF1126+BF1127+BF1128+BG1126+BG1127+BG1128+BH1126+BH1127+BH1128&lt;=15,(BE1126+BE1127+BE1128+BG1126+BG1127+BG1128)*Percapita/30*FP$4,IF(BE1126+BE1127+BE1128+BF1126+BF1127+BF1128+BG1126+BG1127+BG1128+BH1126+BH1127+BH1128&gt;=16,Fixo/30*FP$4+(BE1126+BE1127+BE1128+BF1126+BF1127+BF1128+BG1126+BG1127+BG1128+BH1126+BH1127-16)*Percapita/30*FP$4))))))</f>
        <v>0</v>
      </c>
      <c r="FQ1126" s="177">
        <f>IF(C1126=4,SUM(BI1126+BI1127+BI1128+BK1126+BK1127+BK1128)*Percapita/30*FQ$4+(BJ1126+BJ1127+BJ1128+BL1126+BL1127+BL1128)*Cadeirante/30*FQ$4,IF(C1126=3,IF(BI1129+BK1129=10,Fixo/30*FQ$4+(BI1126+BI1127+BI1128+BK1126+BK1127+BK1128)*Percapita/30*FQ$4+(BJ1129+BL1129)*Cadeirante/30*FQ$4,IF(BI1129+BK1129&lt;=9,(BI1129+BK1129)*Crechee/30*FQ$4)+(BJ1129+BL1129)*Cadeirante/30*FQ$4+(BI1126+BI1127+BI1128+BK1126+BK1127+BK1128)*Percapita/30*FQ$4)+IF(BI1129+BK1129&gt;=11,Fixo/30*FQ$4+(BI1129+BK1129-10)*Crechee/30*FQ$4,0),IF(C1126=2,IF(BJ1126+BJ1127+BJ1128+BJ1129+BL1126+BL1127+BL1128+BL1129=1,Cadeirante/30*FQ$4,IF(BJ1126+BJ1127+BJ1128+BJ1129+BL1126+BL1127+BL1128+BL1129=2,Fixo/30*FQ$4,IF(BJ1126+BJ1127+BJ1128+BJ1129+BL1126+BL1127+BL1128+BL1129&gt;2,Fixo/30*FQ$4+(BJ1126+BJ1127+BJ1128+BJ1129+BL1126+BL1127+BL1128+BL1129-2)*Cadeirante/30*FQ$4)))+(BI1126+BI1127+BI1128+BK1126+BK1127+BK1128)*Percapita/30*FQ$4+(BI1129+BK1129)*Crechee/30*FQ$4,IF(C1126=1,IF(BI1126+BI1127+BI1128+BJ1126+BJ1127+BJ1128+BK1126+BK1127+BK1128+BL1126+BL1127+BL1128&lt;=15,(BI1126+BI1127+BI1128+BK1126+BK1127+BK1128)*Percapita/30*FQ$4,IF(BI1126+BI1127+BI1128+BJ1126+BJ1127+BJ1128+BK1126+BK1127+BK1128+BL1126+BL1127+BL1128&gt;=16,Fixo/30*FQ$4+(BI1126+BI1127+BI1128+BJ1126+BJ1127+BJ1128+BK1126+BK1127+BK1128+BL1126+BL1127-16)*Percapita/30*FQ$4))))))</f>
        <v>0</v>
      </c>
      <c r="FR1126" s="177">
        <f>IF(C1126=4,SUM(BM1126+BM1127+BM1128+BO1126+BO1127+BO1128)*Percapita/30*FR$4+(BN1126+BN1127+BN1128+BP1126+BP1127+BP1128)*Cadeirante/30*FR$4,IF(C1126=3,IF(BM1129+BO1129=10,Fixo/30*FR$4+(BM1126+BM1127+BM1128+BO1126+BO1127+BO1128)*Percapita/30*FR$4+(BN1129+BP1129)*Cadeirante/30*FR$4,IF(BM1129+BO1129&lt;=9,(BM1129+BO1129)*Crechee/30*FR$4)+(BN1129+BP1129)*Cadeirante/30*FR$4+(BM1126+BM1127+BM1128+BO1126+BO1127+BO1128)*Percapita/30*FR$4)+IF(BM1129+BO1129&gt;=11,Fixo/30*FR$4+(BM1129+BO1129-10)*Crechee/30*FR$4,0),IF(C1126=2,IF(BN1126+BN1127+BN1128+BN1129+BP1126+BP1127+BP1128+BP1129=1,Cadeirante/30*FR$4,IF(BN1126+BN1127+BN1128+BN1129+BP1126+BP1127+BP1128+BP1129=2,Fixo/30*FR$4,IF(BN1126+BN1127+BN1128+BN1129+BP1126+BP1127+BP1128+BP1129&gt;2,Fixo/30*FR$4+(BN1126+BN1127+BN1128+BN1129+BP1126+BP1127+BP1128+BP1129-2)*Cadeirante/30*FR$4)))+(BM1126+BM1127+BM1128+BO1126+BO1127+BO1128)*Percapita/30*FR$4+(BM1129+BO1129)*Crechee/30*FR$4,IF(C1126=1,IF(BM1126+BM1127+BM1128+BN1126+BN1127+BN1128+BO1126+BO1127+BO1128+BP1126+BP1127+BP1128&lt;=15,(BM1126+BM1127+BM1128+BO1126+BO1127+BO1128)*Percapita/30*FR$4,IF(BM1126+BM1127+BM1128+BN1126+BN1127+BN1128+BO1126+BO1127+BO1128+BP1126+BP1127+BP1128&gt;=16,Fixo/30*FR$4+(BM1126+BM1127+BM1128+BN1126+BN1127+BN1128+BO1126+BO1127+BO1128+BP1126+BP1127-16)*Percapita/30*FR$4))))))</f>
        <v>0</v>
      </c>
      <c r="FS1126" s="177">
        <f>IF(C1126=4,SUM(BQ1126+BQ1127+BQ1128+BS1126+BS1127+BS1128)*Percapita/30*FS$4+(BR1126+BR1127+BR1128+BT1126+BT1127+BT1128)*Cadeirante/30*FS$4,IF(C1126=3,IF(BQ1129+BS1129=10,Fixo/30*FS$4+(BQ1126+BQ1127+BQ1128+BS1126+BS1127+BS1128)*Percapita/30*FS$4+(BR1129+BT1129)*Cadeirante/30*FS$4,IF(BQ1129+BS1129&lt;=9,(BQ1129+BS1129)*Crechee/30*FS$4)+(BR1129+BT1129)*Cadeirante/30*FS$4+(BQ1126+BQ1127+BQ1128+BS1126+BS1127+BS1128)*Percapita/30*FS$4)+IF(BQ1129+BS1129&gt;=11,Fixo/30*FS$4+(BQ1129+BS1129-10)*Crechee/30*FS$4,0),IF(C1126=2,IF(BR1126+BR1127+BR1128+BR1129+BT1126+BT1127+BT1128+BT1129=1,Cadeirante/30*FS$4,IF(BR1126+BR1127+BR1128+BR1129+BT1126+BT1127+BT1128+BT1129=2,Fixo/30*FS$4,IF(BR1126+BR1127+BR1128+BR1129+BT1126+BT1127+BT1128+BT1129&gt;2,Fixo/30*FS$4+(BR1126+BR1127+BR1128+BR1129+BT1126+BT1127+BT1128+BT1129-2)*Cadeirante/30*FS$4)))+(BQ1126+BQ1127+BQ1128+BS1126+BS1127+BS1128)*Percapita/30*FS$4+(BQ1129+BS1129)*Crechee/30*FS$4,IF(C1126=1,IF(BQ1126+BQ1127+BQ1128+BR1126+BR1127+BR1128+BS1126+BS1127+BS1128+BT1126+BT1127+BT1128&lt;=15,(BQ1126+BQ1127+BQ1128+BS1126+BS1127+BS1128)*Percapita/30*FS$4,IF(BQ1126+BQ1127+BQ1128+BR1126+BR1127+BR1128+BS1126+BS1127+BS1128+BT1126+BT1127+BT1128&gt;=16,Fixo/30*FS$4+(BQ1126+BQ1127+BQ1128+BR1126+BR1127+BR1128+BS1126+BS1127+BS1128+BT1126+BT1127-16)*Percapita/30*FS$4))))))</f>
        <v>0</v>
      </c>
      <c r="FT1126" s="177">
        <f>IF(C1126=4,SUM(BU1126+BU1127+BU1128+BW1126+BW1127+BW1128)*Percapita/30*FT$4+(BV1126+BV1127+BV1128+BX1126+BX1127+BX1128)*Cadeirante/30*FT$4,IF(C1126=3,IF(BU1129+BW1129=10,Fixo/30*FT$4+(BU1126+BU1127+BU1128+BW1126+BW1127+BW1128)*Percapita/30*FT$4+(BV1129+BX1129)*Cadeirante/30*FT$4,IF(BU1129+BW1129&lt;=9,(BU1129+BW1129)*Crechee/30*FT$4)+(BV1129+BX1129)*Cadeirante/30*FT$4+(BU1126+BU1127+BU1128+BW1126+BW1127+BW1128)*Percapita/30*FT$4)+IF(BU1129+BW1129&gt;=11,Fixo/30*FT$4+(BU1129+BW1129-10)*Crechee/30*FT$4,0),IF(C1126=2,IF(BV1126+BV1127+BV1128+BV1129+BX1126+BX1127+BX1128+BX1129=1,Cadeirante/30*FT$4,IF(BV1126+BV1127+BV1128+BV1129+BX1126+BX1127+BX1128+BX1129=2,Fixo/30*FT$4,IF(BV1126+BV1127+BV1128+BV1129+BX1126+BX1127+BX1128+BX1129&gt;2,Fixo/30*FT$4+(BV1126+BV1127+BV1128+BV1129+BX1126+BX1127+BX1128+BX1129-2)*Cadeirante/30*FT$4)))+(BU1126+BU1127+BU1128+BW1126+BW1127+BW1128)*Percapita/30*FT$4+(BU1129+BW1129)*Crechee/30*FT$4,IF(C1126=1,IF(BU1126+BU1127+BU1128+BV1126+BV1127+BV1128+BW1126+BW1127+BW1128+BX1126+BX1127+BX1128&lt;=15,(BU1126+BU1127+BU1128+BW1126+BW1127+BW1128)*Percapita/30*FT$4,IF(BU1126+BU1127+BU1128+BV1126+BV1127+BV1128+BW1126+BW1127+BW1128+BX1126+BX1127+BX1128&gt;=16,Fixo/30*FT$4+(BU1126+BU1127+BU1128+BV1126+BV1127+BV1128+BW1126+BW1127+BW1128+BX1126+BX1127-16)*Percapita/30*FT$4))))))</f>
        <v>0</v>
      </c>
      <c r="FU1126" s="177">
        <f>IF(C1126=4,SUM(BY1126+BY1127+BY1128+CA1126+CA1127+CA1128)*Percapita/30*FU$4+(BZ1126+BZ1127+BZ1128+CB1126+CB1127+CB1128)*Cadeirante/30*FU$4,IF(C1126=3,IF(BY1129+CA1129=10,Fixo/30*FU$4+(BY1126+BY1127+BY1128+CA1126+CA1127+CA1128)*Percapita/30*FU$4+(BZ1129+CB1129)*Cadeirante/30*FU$4,IF(BY1129+CA1129&lt;=9,(BY1129+CA1129)*Crechee/30*FU$4)+(BZ1129+CB1129)*Cadeirante/30*FU$4+(BY1126+BY1127+BY1128+CA1126+CA1127+CA1128)*Percapita/30*FU$4)+IF(BY1129+CA1129&gt;=11,Fixo/30*FU$4+(BY1129+CA1129-10)*Crechee/30*FU$4,0),IF(C1126=2,IF(BZ1126+BZ1127+BZ1128+BZ1129+CB1126+CB1127+CB1128+CB1129=1,Cadeirante/30*FU$4,IF(BZ1126+BZ1127+BZ1128+BZ1129+CB1126+CB1127+CB1128+CB1129=2,Fixo/30*FU$4,IF(BZ1126+BZ1127+BZ1128+BZ1129+CB1126+CB1127+CB1128+CB1129&gt;2,Fixo/30*FU$4+(BZ1126+BZ1127+BZ1128+BZ1129+CB1126+CB1127+CB1128+CB1129-2)*Cadeirante/30*FU$4)))+(BY1126+BY1127+BY1128+CA1126+CA1127+CA1128)*Percapita/30*FU$4+(BY1129+CA1129)*Crechee/30*FU$4,IF(C1126=1,IF(BY1126+BY1127+BY1128+BZ1126+BZ1127+BZ1128+CA1126+CA1127+CA1128+CB1126+CB1127+CB1128&lt;=15,(BY1126+BY1127+BY1128+CA1126+CA1127+CA1128)*Percapita/30*FU$4,IF(BY1126+BY1127+BY1128+BZ1126+BZ1127+BZ1128+CA1126+CA1127+CA1128+CB1126+CB1127+CB1128&gt;=16,Fixo/30*FU$4+(BY1126+BY1127+BY1128+BZ1126+BZ1127+BZ1128+CA1126+CA1127+CA1128+CB1126+CB1127-16)*Percapita/30*FU$4))))))</f>
        <v>0</v>
      </c>
      <c r="FV1126" s="177">
        <f>IF(C1126=4,SUM(CC1126+CC1127+CC1128+CE1126+CE1127+CE1128)*Percapita/30*FV$4+(CD1126+CD1127+CD1128+CF1126+CF1127+CF1128)*Cadeirante/30*FV$4,IF(C1126=3,IF(CC1129+CE1129=10,Fixo/30*FV$4+(CC1126+CC1127+CC1128+CE1126+CE1127+CE1128)*Percapita/30*FV$4+(CD1129+CF1129)*Cadeirante/30*FV$4,IF(CC1129+CE1129&lt;=9,(CC1129+CE1129)*Crechee/30*FV$4)+(CD1129+CF1129)*Cadeirante/30*FV$4+(CC1126+CC1127+CC1128+CE1126+CE1127+CE1128)*Percapita/30*FV$4)+IF(CC1129+CE1129&gt;=11,Fixo/30*FV$4+(CC1129+CE1129-10)*Crechee/30*FV$4,0),IF(C1126=2,IF(CD1126+CD1127+CD1128+CD1129+CF1126+CF1127+CF1128+CF1129=1,Cadeirante/30*FV$4,IF(CD1126+CD1127+CD1128+CD1129+CF1126+CF1127+CF1128+CF1129=2,Fixo/30*FV$4,IF(CD1126+CD1127+CD1128+CD1129+CF1126+CF1127+CF1128+CF1129&gt;2,Fixo/30*FV$4+(CD1126+CD1127+CD1128+CD1129+CF1126+CF1127+CF1128+CF1129-2)*Cadeirante/30*FV$4)))+(CC1126+CC1127+CC1128+CE1126+CE1127+CE1128)*Percapita/30*FV$4+(CC1129+CE1129)*Crechee/30*FV$4,IF(C1126=1,IF(CC1126+CC1127+CC1128+CD1126+CD1127+CD1128+CE1126+CE1127+CE1128+CF1126+CF1127+CF1128&lt;=15,(CC1126+CC1127+CC1128+CE1126+CE1127+CE1128)*Percapita/30*FV$4,IF(CC1126+CC1127+CC1128+CD1126+CD1127+CD1128+CE1126+CE1127+CE1128+CF1126+CF1127+CF1128&gt;=16,Fixo/30*FV$4+(CC1126+CC1127+CC1128+CD1126+CD1127+CD1128+CE1126+CE1127+CE1128+CF1126+CF1127-16)*Percapita/30*FV$4))))))</f>
        <v>0</v>
      </c>
      <c r="FW1126" s="177">
        <f>IF(C1126=4,SUM(CG1126+CG1127+CG1128+CI1126+CI1127+CI1128)*Percapita/30*FW$4+(CH1126+CH1127+CH1128+CJ1126+CJ1127+CJ1128)*Cadeirante/30*FW$4,IF(C1126=3,IF(CG1129+CI1129=10,Fixo/30*FW$4+(CG1126+CG1127+CG1128+CI1126+CI1127+CI1128)*Percapita/30*FW$4+(CH1129+CJ1129)*Cadeirante/30*FW$4,IF(CG1129+CI1129&lt;=9,(CG1129+CI1129)*Crechee/30*FW$4)+(CH1129+CJ1129)*Cadeirante/30*FW$4+(CG1126+CG1127+CG1128+CI1126+CI1127+CI1128)*Percapita/30*FW$4)+IF(CG1129+CI1129&gt;=11,Fixo/30*FW$4+(CG1129+CI1129-10)*Crechee/30*FW$4,0),IF(C1126=2,IF(CH1126+CH1127+CH1128+CH1129+CJ1126+CJ1127+CJ1128+CJ1129=1,Cadeirante/30*FW$4,IF(CH1126+CH1127+CH1128+CH1129+CJ1126+CJ1127+CJ1128+CJ1129=2,Fixo/30*FW$4,IF(CH1126+CH1127+CH1128+CH1129+CJ1126+CJ1127+CJ1128+CJ1129&gt;2,Fixo/30*FW$4+(CH1126+CH1127+CH1128+CH1129+CJ1126+CJ1127+CJ1128+CJ1129-2)*Cadeirante/30*FW$4)))+(CG1126+CG1127+CG1128+CI1126+CI1127+CI1128)*Percapita/30*FW$4+(CG1129+CI1129)*Crechee/30*FW$4,IF(C1126=1,IF(CG1126+CG1127+CG1128+CH1126+CH1127+CH1128+CI1126+CI1127+CI1128+CJ1126+CJ1127+CJ1128&lt;=15,(CG1126+CG1127+CG1128+CI1126+CI1127+CI1128)*Percapita/30*FW$4,IF(CG1126+CG1127+CG1128+CH1126+CH1127+CH1128+CI1126+CI1127+CI1128+CJ1126+CJ1127+CJ1128&gt;=16,Fixo/30*FW$4+(CG1126+CG1127+CG1128+CH1126+CH1127+CH1128+CI1126+CI1127+CI1128+CJ1126+CJ1127-16)*Percapita/30*FW$4))))))</f>
        <v>0</v>
      </c>
      <c r="FX1126" s="177">
        <f>IF(C1126=4,SUM(CK1126+CK1127+CK1128+CM1126+CM1127+CM1128)*Percapita/30*FX$4+(CL1126+CL1127+CL1128+CN1126+CN1127+CN1128)*Cadeirante/30*FX$4,IF(C1126=3,IF(CK1129+CM1129=10,Fixo/30*FX$4+(CK1126+CK1127+CK1128+CM1126+CM1127+CM1128)*Percapita/30*FX$4+(CL1129+CN1129)*Cadeirante/30*FX$4,IF(CK1129+CM1129&lt;=9,(CK1129+CM1129)*Crechee/30*FX$4)+(CL1129+CN1129)*Cadeirante/30*FX$4+(CK1126+CK1127+CK1128+CM1126+CM1127+CM1128)*Percapita/30*FX$4)+IF(CK1129+CM1129&gt;=11,Fixo/30*FX$4+(CK1129+CM1129-10)*Crechee/30*FX$4,0),IF(C1126=2,IF(CL1126+CL1127+CL1128+CL1129+CN1126+CN1127+CN1128+CN1129=1,Cadeirante/30*FX$4,IF(CL1126+CL1127+CL1128+CL1129+CN1126+CN1127+CN1128+CN1129=2,Fixo/30*FX$4,IF(CL1126+CL1127+CL1128+CL1129+CN1126+CN1127+CN1128+CN1129&gt;2,Fixo/30*FX$4+(CL1126+CL1127+CL1128+CL1129+CN1126+CN1127+CN1128+CN1129-2)*Cadeirante/30*FX$4)))+(CK1126+CK1127+CK1128+CM1126+CM1127+CM1128)*Percapita/30*FX$4+(CK1129+CM1129)*Crechee/30*FX$4,IF(C1126=1,IF(CK1126+CK1127+CK1128+CL1126+CL1127+CL1128+CM1126+CM1127+CM1128+CN1126+CN1127+CN1128&lt;=15,(CK1126+CK1127+CK1128+CM1126+CM1127+CM1128)*Percapita/30*FX$4,IF(CK1126+CK1127+CK1128+CL1126+CL1127+CL1128+CM1126+CM1127+CM1128+CN1126+CN1127+CN1128&gt;=16,Fixo/30*FX$4+(CK1126+CK1127+CK1128+CL1126+CL1127+CL1128+CM1126+CM1127+CM1128+CN1126+CN1127-16)*Percapita/30*FX$4))))))</f>
        <v>0</v>
      </c>
      <c r="FY1126" s="177">
        <f>IF(C1126=4,SUM(CO1126+CO1127+CO1128+CQ1126+CQ1127+CQ1128)*Percapita/30*FY$4+(CP1126+CP1127+CP1128+CR1126+CR1127+CR1128)*Cadeirante/30*FY$4,IF(C1126=3,IF(CO1129+CQ1129=10,Fixo/30*FY$4+(CO1126+CO1127+CO1128+CQ1126+CQ1127+CQ1128)*Percapita/30*FY$4+(CP1129+CR1129)*Cadeirante/30*FY$4,IF(CO1129+CQ1129&lt;=9,(CO1129+CQ1129)*Crechee/30*FY$4)+(CP1129+CR1129)*Cadeirante/30*FY$4+(CO1126+CO1127+CO1128+CQ1126+CQ1127+CQ1128)*Percapita/30*FY$4)+IF(CO1129+CQ1129&gt;=11,Fixo/30*FY$4+(CO1129+CQ1129-10)*Crechee/30*FY$4,0),IF(C1126=2,IF(CP1126+CP1127+CP1128+CP1129+CR1126+CR1127+CR1128+CR1129=1,Cadeirante/30*FY$4,IF(CP1126+CP1127+CP1128+CP1129+CR1126+CR1127+CR1128+CR1129=2,Fixo/30*FY$4,IF(CP1126+CP1127+CP1128+CP1129+CR1126+CR1127+CR1128+CR1129&gt;2,Fixo/30*FY$4+(CP1126+CP1127+CP1128+CP1129+CR1126+CR1127+CR1128+CR1129-2)*Cadeirante/30*FY$4)))+(CO1126+CO1127+CO1128+CQ1126+CQ1127+CQ1128)*Percapita/30*FY$4+(CO1129+CQ1129)*Crechee/30*FY$4,IF(C1126=1,IF(CO1126+CO1127+CO1128+CP1126+CP1127+CP1128+CQ1126+CQ1127+CQ1128+CR1126+CR1127+CR1128&lt;=15,(CO1126+CO1127+CO1128+CQ1126+CQ1127+CQ1128)*Percapita/30*FY$4,IF(CO1126+CO1127+CO1128+CP1126+CP1127+CP1128+CQ1126+CQ1127+CQ1128+CR1126+CR1127+CR1128&gt;=16,Fixo/30*FY$4+(CO1126+CO1127+CO1128+CP1126+CP1127+CP1128+CQ1126+CQ1127+CQ1128+CR1126+CR1127-16)*Percapita/30*FY$4))))))</f>
        <v>0</v>
      </c>
      <c r="FZ1126" s="177">
        <f>IF(C1126=4,SUM(CS1126+CS1127+CS1128+CU1126+CU1127+CU1128)*Percapita/30*FZ$4+(CT1126+CT1127+CT1128+CV1126+CV1127+CV1128)*Cadeirante/30*FZ$4,IF(C1126=3,IF(CS1129+CU1129=10,Fixo/30*FZ$4+(CS1126+CS1127+CS1128+CU1126+CU1127+CU1128)*Percapita/30*FZ$4+(CT1129+CV1129)*Cadeirante/30*FZ$4,IF(CS1129+CU1129&lt;=9,(CS1129+CU1129)*Crechee/30*FZ$4)+(CT1129+CV1129)*Cadeirante/30*FZ$4+(CS1126+CS1127+CS1128+CU1126+CU1127+CU1128)*Percapita/30*FZ$4)+IF(CS1129+CU1129&gt;=11,Fixo/30*FZ$4+(CS1129+CU1129-10)*Crechee/30*FZ$4,0),IF(C1126=2,IF(CT1126+CT1127+CT1128+CT1129+CV1126+CV1127+CV1128+CV1129=1,Cadeirante/30*FZ$4,IF(CT1126+CT1127+CT1128+CT1129+CV1126+CV1127+CV1128+CV1129=2,Fixo/30*FZ$4,IF(CT1126+CT1127+CT1128+CT1129+CV1126+CV1127+CV1128+CV1129&gt;2,Fixo/30*FZ$4+(CT1126+CT1127+CT1128+CT1129+CV1126+CV1127+CV1128+CV1129-2)*Cadeirante/30*FZ$4)))+(CS1126+CS1127+CS1128+CU1126+CU1127+CU1128)*Percapita/30*FZ$4+(CS1129+CU1129)*Crechee/30*FZ$4,IF(C1126=1,IF(CS1126+CS1127+CS1128+CT1126+CT1127+CT1128+CU1126+CU1127+CU1128+CV1126+CV1127+CV1128&lt;=15,(CS1126+CS1127+CS1128+CU1126+CU1127+CU1128)*Percapita/30*FZ$4,IF(CS1126+CS1127+CS1128+CT1126+CT1127+CT1128+CU1126+CU1127+CU1128+CV1126+CV1127+CV1128&gt;=16,Fixo/30*FZ$4+(CS1126+CS1127+CS1128+CT1126+CT1127+CT1128+CU1126+CU1127+CU1128+CV1126+CV1127-16)*Percapita/30*FZ$4))))))</f>
        <v>0</v>
      </c>
      <c r="GA1126" s="177">
        <f>IF(C1126=4,SUM(CW1126+CW1127+CW1128+CY1126+CY1127+CY1128)*Percapita/30*GA$4+(CX1126+CX1127+CX1128+CZ1126+CZ1127+CZ1128)*Cadeirante/30*GA$4,IF(C1126=3,IF(CW1129+CY1129=10,Fixo/30*GA$4+(CW1126+CW1127+CW1128+CY1126+CY1127+CY1128)*Percapita/30*GA$4+(CX1129+CZ1129)*Cadeirante/30*GA$4,IF(CW1129+CY1129&lt;=9,(CW1129+CY1129)*Crechee/30*GA$4)+(CX1129+CZ1129)*Cadeirante/30*GA$4+(CW1126+CW1127+CW1128+CY1126+CY1127+CY1128)*Percapita/30*GA$4)+IF(CW1129+CY1129&gt;=11,Fixo/30*GA$4+(CW1129+CY1129-10)*Crechee/30*GA$4,0),IF(C1126=2,IF(CX1126+CX1127+CX1128+CX1129+CZ1126+CZ1127+CZ1128+CZ1129=1,Cadeirante/30*GA$4,IF(CX1126+CX1127+CX1128+CX1129+CZ1126+CZ1127+CZ1128+CZ1129=2,Fixo/30*GA$4,IF(CX1126+CX1127+CX1128+CX1129+CZ1126+CZ1127+CZ1128+CZ1129&gt;2,Fixo/30*GA$4+(CX1126+CX1127+CX1128+CX1129+CZ1126+CZ1127+CZ1128+CZ1129-2)*Cadeirante/30*GA$4)))+(CW1126+CW1127+CW1128+CY1126+CY1127+CY1128)*Percapita/30*GA$4+(CW1129+CY1129)*Crechee/30*GA$4,IF(C1126=1,IF(CW1126+CW1127+CW1128+CX1126+CX1127+CX1128+CY1126+CY1127+CY1128+CZ1126+CZ1127+CZ1128&lt;=15,(CW1126+CW1127+CW1128+CY1126+CY1127+CY1128)*Percapita/30*GA$4,IF(CW1126+CW1127+CW1128+CX1126+CX1127+CX1128+CY1126+CY1127+CY1128+CZ1126+CZ1127+CZ1128&gt;=16,Fixo/30*GA$4+(CW1126+CW1127+CW1128+CX1126+CX1127+CX1128+CY1126+CY1127+CY1128+CZ1126+CZ1127-16)*Percapita/30*GA$4))))))</f>
        <v>0</v>
      </c>
      <c r="GB1126" s="177">
        <f>IF(C1126=4,SUM(DA1126+DA1127+DA1128+DC1126+DC1127+DC1128)*Percapita/30*GB$4+(DB1126+DB1127+DB1128+DD1126+DD1127+DD1128)*Cadeirante/30*GB$4,IF(C1126=3,IF(DA1129+DC1129=10,Fixo/30*GB$4+(DA1126+DA1127+DA1128+DC1126+DC1127+DC1128)*Percapita/30*GB$4+(DB1129+DD1129)*Cadeirante/30*GB$4,IF(DA1129+DC1129&lt;=9,(DA1129+DC1129)*Crechee/30*GB$4)+(DB1129+DD1129)*Cadeirante/30*GB$4+(DA1126+DA1127+DA1128+DC1126+DC1127+DC1128)*Percapita/30*GB$4)+IF(DA1129+DC1129&gt;=11,Fixo/30*GB$4+(DA1129+DC1129-10)*Crechee/30*GB$4,0),IF(C1126=2,IF(DB1126+DB1127+DB1128+DB1129+DD1126+DD1127+DD1128+DD1129=1,Cadeirante/30*GB$4,IF(DB1126+DB1127+DB1128+DB1129+DD1126+DD1127+DD1128+DD1129=2,Fixo/30*GB$4,IF(DB1126+DB1127+DB1128+DB1129+DD1126+DD1127+DD1128+DD1129&gt;2,Fixo/30*GB$4+(DB1126+DB1127+DB1128+DB1129+DD1126+DD1127+DD1128+DD1129-2)*Cadeirante/30*GB$4)))+(DA1126+DA1127+DA1128+DC1126+DC1127+DC1128)*Percapita/30*GB$4+(DA1129+DC1129)*Crechee/30*GB$4,IF(C1126=1,IF(DA1126+DA1127+DA1128+DB1126+DB1127+DB1128+DC1126+DC1127+DC1128+DD1126+DD1127+DD1128&lt;=15,(DA1126+DA1127+DA1128+DC1126+DC1127+DC1128)*Percapita/30*GB$4,IF(DA1126+DA1127+DA1128+DB1126+DB1127+DB1128+DC1126+DC1127+DC1128+DD1126+DD1127+DD1128&gt;=16,Fixo/30*GB$4+(DA1126+DA1127+DA1128+DB1126+DB1127+DB1128+DC1126+DC1127+DC1128+DD1126+DD1127-16)*Percapita/30*GB$4))))))</f>
        <v>0</v>
      </c>
      <c r="GC1126" s="177">
        <f>IF(C1126=4,SUM(DE1126+DE1127+DE1128+DG1126+DG1127+DG1128)*Percapita/30*GC$4+(DF1126+DF1127+DF1128+DH1126+DH1127+DH1128)*Cadeirante/30*GC$4,IF(C1126=3,IF(DE1129+DG1129=10,Fixo/30*GC$4+(DE1126+DE1127+DE1128+DG1126+DG1127+DG1128)*Percapita/30*GC$4+(DF1129+DH1129)*Cadeirante/30*GC$4,IF(DE1129+DG1129&lt;=9,(DE1129+DG1129)*Crechee/30*GC$4)+(DF1129+DH1129)*Cadeirante/30*GC$4+(DE1126+DE1127+DE1128+DG1126+DG1127+DG1128)*Percapita/30*GC$4)+IF(DE1129+DG1129&gt;=11,Fixo/30*GC$4+(DE1129+DG1129-10)*Crechee/30*GC$4,0),IF(C1126=2,IF(DF1126+DF1127+DF1128+DF1129+DH1126+DH1127+DH1128+DH1129=1,Cadeirante/30*GC$4,IF(DF1126+DF1127+DF1128+DF1129+DH1126+DH1127+DH1128+DH1129=2,Fixo/30*GC$4,IF(DF1126+DF1127+DF1128+DF1129+DH1126+DH1127+DH1128+DH1129&gt;2,Fixo/30*GC$4+(DF1126+DF1127+DF1128+DF1129+DH1126+DH1127+DH1128+DH1129-2)*Cadeirante/30*GC$4)))+(DE1126+DE1127+DE1128+DG1126+DG1127+DG1128)*Percapita/30*GC$4+(DE1129+DG1129)*Crechee/30*GC$4,IF(C1126=1,IF(DE1126+DE1127+DE1128+DF1126+DF1127+DF1128+DG1126+DG1127+DG1128+DH1126+DH1127+DH1128&lt;=15,(DE1126+DE1127+DE1128+DG1126+DG1127+DG1128)*Percapita/30*GC$4,IF(DE1126+DE1127+DE1128+DF1126+DF1127+DF1128+DG1126+DG1127+DG1128+DH1126+DH1127+DH1128&gt;=16,Fixo/30*GC$4+(DE1126+DE1127+DE1128+DF1126+DF1127+DF1128+DG1126+DG1127+DG1128+DH1126+DH1127-16)*Percapita/30*GC$4))))))</f>
        <v>0</v>
      </c>
      <c r="GD1126" s="177">
        <f>IF(C1126=4,SUM(DI1126+DI1127+DI1128+DK1126+DK1127+DK1128)*Percapita/30*GD$4+(DJ1126+DJ1127+DJ1128+DL1126+DL1127+DL1128)*Cadeirante/30*GD$4,IF(C1126=3,IF(DI1129+DK1129=10,Fixo/30*GD$4+(DI1126+DI1127+DI1128+DK1126+DK1127+DK1128)*Percapita/30*GD$4+(DJ1129+DL1129)*Cadeirante/30*GD$4,IF(DI1129+DK1129&lt;=9,(DI1129+DK1129)*Crechee/30*GD$4)+(DJ1129+DL1129)*Cadeirante/30*GD$4+(DI1126+DI1127+DI1128+DK1126+DK1127+DK1128)*Percapita/30*GD$4)+IF(DI1129+DK1129&gt;=11,Fixo/30*GD$4+(DI1129+DK1129-10)*Crechee/30*GD$4,0),IF(C1126=2,IF(DJ1126+DJ1127+DJ1128+DJ1129+DL1126+DL1127+DL1128+DL1129=1,Cadeirante/30*GD$4,IF(DJ1126+DJ1127+DJ1128+DJ1129+DL1126+DL1127+DL1128+DL1129=2,Fixo/30*GD$4,IF(DJ1126+DJ1127+DJ1128+DJ1129+DL1126+DL1127+DL1128+DL1129&gt;2,Fixo/30*GD$4+(DJ1126+DJ1127+DJ1128+DJ1129+DL1126+DL1127+DL1128+DL1129-2)*Cadeirante/30*GD$4)))+(DI1126+DI1127+DI1128+DK1126+DK1127+DK1128)*Percapita/30*GD$4+(DI1129+DK1129)*Crechee/30*GD$4,IF(C1126=1,IF(DI1126+DI1127+DI1128+DJ1126+DJ1127+DJ1128+DK1126+DK1127+DK1128+DL1126+DL1127+DL1128&lt;=15,(DI1126+DI1127+DI1128+DK1126+DK1127+DK1128)*Percapita/30*GD$4,IF(DI1126+DI1127+DI1128+DJ1126+DJ1127+DJ1128+DK1126+DK1127+DK1128+DL1126+DL1127+DL1128&gt;=16,Fixo/30*GD$4+(DI1126+DI1127+DI1128+DJ1126+DJ1127+DJ1128+DK1126+DK1127+DK1128+DL1126+DL1127-16)*Percapita/30*GD$4))))))</f>
        <v>0</v>
      </c>
      <c r="GE1126" s="177">
        <f>IF(C1126=4,SUM(DM1126+DM1127+DM1128+DO1126+DO1127+DO1128)*Percapita/30*GE$4+(DN1126+DN1127+DN1128+DP1126+DP1127+DP1128)*Cadeirante/30*GE$4,IF(C1126=3,IF(DM1129+DO1129=10,Fixo/30*GE$4+(DM1126+DM1127+DM1128+DO1126+DO1127+DO1128)*Percapita/30*GE$4+(DN1129+DP1129)*Cadeirante/30*GE$4,IF(DM1129+DO1129&lt;=9,(DM1129+DO1129)*Crechee/30*GE$4)+(DN1129+DP1129)*Cadeirante/30*GE$4+(DM1126+DM1127+DM1128+DO1126+DO1127+DO1128)*Percapita/30*GE$4)+IF(DM1129+DO1129&gt;=11,Fixo/30*GE$4+(DM1129+DO1129-10)*Crechee/30*GE$4,0),IF(C1126=2,IF(DN1126+DN1127+DN1128+DN1129+DP1126+DP1127+DP1128+DP1129=1,Cadeirante/30*GE$4,IF(DN1126+DN1127+DN1128+DN1129+DP1126+DP1127+DP1128+DP1129=2,Fixo/30*GE$4,IF(DN1126+DN1127+DN1128+DN1129+DP1126+DP1127+DP1128+DP1129&gt;2,Fixo/30*GE$4+(DN1126+DN1127+DN1128+DN1129+DP1126+DP1127+DP1128+DP1129-2)*Cadeirante/30*GE$4)))+(DM1126+DM1127+DM1128+DO1126+DO1127+DO1128)*Percapita/30*GE$4+(DM1129+DO1129)*Crechee/30*GE$4,IF(C1126=1,IF(DM1126+DM1127+DM1128+DN1126+DN1127+DN1128+DO1126+DO1127+DO1128+DP1126+DP1127+DP1128&lt;=15,(DM1126+DM1127+DM1128+DO1126+DO1127+DO1128)*Percapita/30*GE$4,IF(DM1126+DM1127+DM1128+DN1126+DN1127+DN1128+DO1126+DO1127+DO1128+DP1126+DP1127+DP1128&gt;=16,Fixo/30*GE$4+(DM1126+DM1127+DM1128+DN1126+DN1127+DN1128+DO1126+DO1127+DO1128+DP1126+DP1127-16)*Percapita/30*GE$4))))))</f>
        <v>0</v>
      </c>
      <c r="GF1126" s="177">
        <f>IF(C1126=4,SUM(DQ1126+DQ1127+DQ1128+DS1126+DS1127+DS1128)*Percapita/30*GF$4+(DR1126+DR1127+DR1128+DT1126+DT1127+DT1128)*Cadeirante/30*GF$4,IF(C1126=3,IF(DQ1129+DS1129=10,Fixo/30*GF$4+(DQ1126+DQ1127+DQ1128+DS1126+DS1127+DS1128)*Percapita/30*GF$4+(DR1129+DT1129)*Cadeirante/30*GF$4,IF(DQ1129+DS1129&lt;=9,(DQ1129+DS1129)*Crechee/30*GF$4)+(DR1129+DT1129)*Cadeirante/30*GF$4+(DQ1126+DQ1127+DQ1128+DS1126+DS1127+DS1128)*Percapita/30*GF$4)+IF(DQ1129+DS1129&gt;=11,Fixo/30*GF$4+(DQ1129+DS1129-10)*Crechee/30*GF$4,0),IF(C1126=2,IF(DR1126+DR1127+DR1128+DR1129+DT1126+DT1127+DT1128+DT1129=1,Cadeirante/30*GF$4,IF(DR1126+DR1127+DR1128+DR1129+DT1126+DT1127+DT1128+DT1129=2,Fixo/30*GF$4,IF(DR1126+DR1127+DR1128+DR1129+DT1126+DT1127+DT1128+DT1129&gt;2,Fixo/30*GF$4+(DR1126+DR1127+DR1128+DR1129+DT1126+DT1127+DT1128+DT1129-2)*Cadeirante/30*GF$4)))+(DQ1126+DQ1127+DQ1128+DS1126+DS1127+DS1128)*Percapita/30*GF$4+(DQ1129+DS1129)*Crechee/30*GF$4,IF(C1126=1,IF(DQ1126+DQ1127+DQ1128+DR1126+DR1127+DR1128+DS1126+DS1127+DS1128+DT1126+DT1127+DT1128&lt;=15,(DQ1126+DQ1127+DQ1128+DS1126+DS1127+DS1128)*Percapita/30*GF$4,IF(DQ1126+DQ1127+DQ1128+DR1126+DR1127+DR1128+DS1126+DS1127+DS1128+DT1126+DT1127+DT1128&gt;=16,Fixo/30*GF$4+(DQ1126+DQ1127+DQ1128+DR1126+DR1127+DR1128+DS1126+DS1127+DS1128+DT1126+DT1127-16)*Percapita/30*GF$4))))))</f>
        <v>0</v>
      </c>
      <c r="GG1126" s="177">
        <f>IF(C1126=4,SUM(DU1126+DU1127+DU1128+DW1126+DW1127+DW1128)*Percapita/30*GG$4+(DV1126+DV1127+DV1128+DX1126+DX1127+DX1128)*Cadeirante/30*GG$4,IF(C1126=3,IF(DU1129+DW1129=10,Fixo/30*GG$4+(DU1126+DU1127+DU1128+DW1126+DW1127+DW1128)*Percapita/30*GG$4+(DV1129+DX1129)*Cadeirante/30*GG$4,IF(DU1129+DW1129&lt;=9,(DU1129+DW1129)*Crechee/30*GG$4)+(DV1129+DX1129)*Cadeirante/30*GG$4+(DU1126+DU1127+DU1128+DW1126+DW1127+DW1128)*Percapita/30*GG$4)+IF(DU1129+DW1129&gt;=11,Fixo/30*GG$4+(DU1129+DW1129-10)*Crechee/30*GG$4,0),IF(C1126=2,IF(DV1126+DV1127+DV1128+DV1129+DX1126+DX1127+DX1128+DX1129=1,Cadeirante/30*GG$4,IF(DV1126+DV1127+DV1128+DV1129+DX1126+DX1127+DX1128+DX1129=2,Fixo/30*GG$4,IF(DV1126+DV1127+DV1128+DV1129+DX1126+DX1127+DX1128+DX1129&gt;2,Fixo/30*GG$4+(DV1126+DV1127+DV1128+DV1129+DX1126+DX1127+DX1128+DX1129-2)*Cadeirante/30*GG$4)))+(DU1126+DU1127+DU1128+DW1126+DW1127+DW1128)*Percapita/30*GG$4+(DU1129+DW1129)*Crechee/30*GG$4,IF(C1126=1,IF(DU1126+DU1127+DU1128+DV1126+DV1127+DV1128+DW1126+DW1127+DW1128+DX1126+DX1127+DX1128&lt;=15,(DU1126+DU1127+DU1128+DW1126+DW1127+DW1128)*Percapita/30*GG$4,IF(DU1126+DU1127+DU1128+DV1126+DV1127+DV1128+DW1126+DW1127+DW1128+DX1126+DX1127+DX1128&gt;=16,Fixo/30*GG$4+(DU1126+DU1127+DU1128+DV1126+DV1127+DV1128+DW1126+DW1127+DW1128+DX1126+DX1127-16)*Percapita/30*GG$4))))))</f>
        <v>0</v>
      </c>
      <c r="GH1126" s="177">
        <f>IF(C1126=4,SUM(DY1126+DY1127+DY1128+EA1126+EA1127+EA1128)*Percapita/30*GH$4+(DZ1126+DZ1127+DZ1128+EB1126+EB1127+EB1128)*Cadeirante/30*GH$4,IF(C1126=3,IF(DY1129+EA1129=10,Fixo/30*GH$4+(DY1126+DY1127+DY1128+EA1126+EA1127+EA1128)*Percapita/30*GH$4+(DZ1129+EB1129)*Cadeirante/30*GH$4,IF(DY1129+EA1129&lt;=9,(DY1129+EA1129)*Crechee/30*GH$4)+(DZ1129+EB1129)*Cadeirante/30*GH$4+(DY1126+DY1127+DY1128+EA1126+EA1127+EA1128)*Percapita/30*GH$4)+IF(DY1129+EA1129&gt;=11,Fixo/30*GH$4+(DY1129+EA1129-10)*Crechee/30*GH$4,0),IF(C1126=2,IF(DZ1126+DZ1127+DZ1128+DZ1129+EB1126+EB1127+EB1128+EB1129=1,Cadeirante/30*GH$4,IF(DZ1126+DZ1127+DZ1128+DZ1129+EB1126+EB1127+EB1128+EB1129=2,Fixo/30*GH$4,IF(DZ1126+DZ1127+DZ1128+DZ1129+EB1126+EB1127+EB1128+EB1129&gt;2,Fixo/30*GH$4+(DZ1126+DZ1127+DZ1128+DZ1129+EB1126+EB1127+EB1128+EB1129-2)*Cadeirante/30*GH$4)))+(DY1126+DY1127+DY1128+EA1126+EA1127+EA1128)*Percapita/30*GH$4+(DY1129+EA1129)*Crechee/30*GH$4,IF(C1126=1,IF(DY1126+DY1127+DY1128+DZ1126+DZ1127+DZ1128+EA1126+EA1127+EA1128+EB1126+EB1127+EB1128&lt;=15,(DY1126+DY1127+DY1128+EA1126+EA1127+EA1128)*Percapita/30*GH$4,IF(DY1126+DY1127+DY1128+DZ1126+DZ1127+DZ1128+EA1126+EA1127+EA1128+EB1126+EB1127+EB1128&gt;=16,Fixo/30*GH$4+(DY1126+DY1127+DY1128+DZ1126+DZ1127+DZ1128+EA1126+EA1127+EA1128+EB1126+EB1127-16)*Percapita/30*GH$4))))))</f>
        <v>0</v>
      </c>
      <c r="GI1126" s="177">
        <f>IF(C1126=4,SUM(EC1126+EC1127+EC1128+EE1126+EE1127+EE1128)*Percapita/30*GI$4+(ED1126+ED1127+ED1128+EF1126+EF1127+EF1128)*Cadeirante/30*GI$4,IF(C1126=3,IF(EC1129+EE1129=10,Fixo/30*GI$4+(EC1126+EC1127+EC1128+EE1126+EE1127+EE1128)*Percapita/30*GI$4+(ED1129+EF1129)*Cadeirante/30*GI$4,IF(EC1129+EE1129&lt;=9,(EC1129+EE1129)*Crechee/30*GI$4)+(ED1129+EF1129)*Cadeirante/30*GI$4+(EC1126+EC1127+EC1128+EE1126+EE1127+EE1128)*Percapita/30*GI$4)+IF(EC1129+EE1129&gt;=11,Fixo/30*GI$4+(EC1129+EE1129-10)*Crechee/30*GI$4,0),IF(C1126=2,IF(ED1126+ED1127+ED1128+ED1129+EF1126+EF1127+EF1128+EF1129=1,Cadeirante/30*GI$4,IF(ED1126+ED1127+ED1128+ED1129+EF1126+EF1127+EF1128+EF1129=2,Fixo/30*GI$4,IF(ED1126+ED1127+ED1128+ED1129+EF1126+EF1127+EF1128+EF1129&gt;2,Fixo/30*GI$4+(ED1126+ED1127+ED1128+ED1129+EF1126+EF1127+EF1128+EF1129-2)*Cadeirante/30*GI$4)))+(EC1126+EC1127+EC1128+EE1126+EE1127+EE1128)*Percapita/30*GI$4+(EC1129+EE1129)*Crechee/30*GI$4,IF(C1126=1,IF(EC1126+EC1127+EC1128+ED1126+ED1127+ED1128+EE1126+EE1127+EE1128+EF1126+EF1127+EF1128&lt;=15,(EC1126+EC1127+EC1128+EE1126+EE1127+EE1128)*Percapita/30*GI$4,IF(EC1126+EC1127+EC1128+ED1126+ED1127+ED1128+EE1126+EE1127+EE1128+EF1126+EF1127+EF1128&gt;=16,Fixo/30*GI$4+(EC1126+EC1127+EC1128+ED1126+ED1127+ED1128+EE1126+EE1127+EE1128+EF1126+EF1127-16)*Percapita/30*GI$4))))))</f>
        <v>0</v>
      </c>
      <c r="GJ1126" s="177">
        <f>IF(C1126=4,SUM(EG1126+EG1127+EG1128+EI1126+EI1127+EI1128)*Percapita/30*GJ$4+(EH1126+EH1127+EH1128+EJ1126+EJ1127+EJ1128)*Cadeirante/30*GJ$4,IF(C1126=3,IF(EG1129+EI1129=10,Fixo/30*GJ$4+(EG1126+EG1127+EG1128+EI1126+EI1127+EI1128)*Percapita/30*GJ$4+(EH1129+EJ1129)*Cadeirante/30*GJ$4,IF(EG1129+EI1129&lt;=9,(EG1129+EI1129)*Crechee/30*GJ$4)+(EH1129+EJ1129)*Cadeirante/30*GJ$4+(EG1126+EG1127+EG1128+EI1126+EI1127+EI1128)*Percapita/30*GJ$4)+IF(EG1129+EI1129&gt;=11,Fixo/30*GJ$4+(EG1129+EI1129-10)*Crechee/30*GJ$4,0),IF(C1126=2,IF(EH1126+EH1127+EH1128+EH1129+EJ1126+EJ1127+EJ1128+EJ1129=1,Cadeirante/30*GJ$4,IF(EH1126+EH1127+EH1128+EH1129+EJ1126+EJ1127+EJ1128+EJ1129=2,Fixo/30*GJ$4,IF(EH1126+EH1127+EH1128+EH1129+EJ1126+EJ1127+EJ1128+EJ1129&gt;2,Fixo/30*GJ$4+(EH1126+EH1127+EH1128+EH1129+EJ1126+EJ1127+EJ1128+EJ1129-2)*Cadeirante/30*GJ$4)))+(EG1126+EG1127+EG1128+EI1126+EI1127+EI1128)*Percapita/30*GJ$4+(EG1129+EI1129)*Crechee/30*GJ$4,IF(C1126=1,IF(EG1126+EG1127+EG1128+EH1126+EH1127+EH1128+EI1126+EI1127+EI1128+EJ1126+EJ1127+EJ1128&lt;=15,(EG1126+EG1127+EG1128+EI1126+EI1127+EI1128)*Percapita/30*GJ$4,IF(EG1126+EG1127+EG1128+EH1126+EH1127+EH1128+EI1126+EI1127+EI1128+EJ1126+EJ1127+EJ1128&gt;=16,Fixo/30*GJ$4+(EG1126+EG1127+EG1128+EH1126+EH1127+EH1128+EI1126+EI1127+EI1128+EJ1126+EJ1127-16)*Percapita/30*GJ$4))))))</f>
        <v>0</v>
      </c>
      <c r="GK1126" s="178"/>
      <c r="GL1126" s="103">
        <f t="shared" si="1255"/>
        <v>0</v>
      </c>
      <c r="GM1126" s="124"/>
      <c r="GN1126" s="104">
        <f>SUMIF(V1126:V1129,"&lt;0")*Cadeirante/30*GN$4+SUMIF(X1126:X1129,"&lt;0")*Cadeirante/30*GN$4</f>
        <v>0</v>
      </c>
      <c r="GO1126" s="104">
        <f>SUMIF(Z1126:Z1129,"&lt;0")*Cadeirante/30*GO$4+SUMIF(AB1126:AB1129,"&lt;0")*Cadeirante/30*GO$4</f>
        <v>0</v>
      </c>
      <c r="GP1126" s="104">
        <f>SUMIF(AD1126:AD1129,"&lt;0")*Cadeirante/30*GP$4+SUMIF(AF1126:AF1129,"&lt;0")*Cadeirante/30*GP$4</f>
        <v>0</v>
      </c>
      <c r="GQ1126" s="104">
        <f>SUMIF(AH1126:AH1129,"&lt;0")*Cadeirante/30*GQ$4+SUMIF(AJ1126:AJ1129,"&lt;0")*Cadeirante/30*GQ$4</f>
        <v>0</v>
      </c>
      <c r="GR1126" s="104">
        <f>SUMIF(AL1126:AL1129,"&lt;0")*Cadeirante/30*GR$4+SUMIF(AN1126:AN1129,"&lt;0")*Cadeirante/30*GR$4</f>
        <v>0</v>
      </c>
      <c r="GS1126" s="104">
        <f>SUMIF(AP1126:AP1129,"&lt;0")*Cadeirante/30*GS$4+SUMIF(AR1126:AR1129,"&lt;0")*Cadeirante/30*GS$4</f>
        <v>0</v>
      </c>
      <c r="GT1126" s="104">
        <f>SUMIF(AT1126:AT1129,"&lt;0")*Cadeirante/30*GT$4+SUMIF(AV1126:AV1129,"&lt;0")*Cadeirante/30*GT$4</f>
        <v>0</v>
      </c>
      <c r="GU1126" s="104">
        <f>SUMIF(AX1126:AX1129,"&lt;0")*Cadeirante/30*GU$4+SUMIF(AZ1126:AZ1129,"&lt;0")*Cadeirante/30*GU$4</f>
        <v>0</v>
      </c>
      <c r="GV1126" s="104">
        <f>SUMIF(BB1126:BB1129,"&lt;0")*Cadeirante/30*GV$4+SUMIF(BD1126:BD1129,"&lt;0")*Cadeirante/30*GV$4</f>
        <v>0</v>
      </c>
      <c r="GW1126" s="104">
        <f>SUMIF(BF1126:BF1129,"&lt;0")*Cadeirante/30*GW$4+SUMIF(BH1126:BH1129,"&lt;0")*Cadeirante/30*GW$4</f>
        <v>0</v>
      </c>
      <c r="GX1126" s="104">
        <f>SUMIF(BJ1126:BJ1129,"&lt;0")*Cadeirante/30*GX$4+SUMIF(BL1126:BL1129,"&lt;0")*Cadeirante/30*GX$4</f>
        <v>0</v>
      </c>
      <c r="GY1126" s="104">
        <f>SUMIF(BN1126:BN1129,"&lt;0")*Cadeirante/30*GY$4+SUMIF(BP1126:BP1129,"&lt;0")*Cadeirante/30*GY$4</f>
        <v>0</v>
      </c>
      <c r="GZ1126" s="104">
        <f>SUMIF(BR1126:BR1129,"&lt;0")*Cadeirante/30*GZ$4+SUMIF(BT1126:BT1129,"&lt;0")*Cadeirante/30*GZ$4</f>
        <v>0</v>
      </c>
      <c r="HA1126" s="104">
        <f>SUMIF(BV1126:BV1129,"&lt;0")*Cadeirante/30*HA$4+SUMIF(BX1126:BX1129,"&lt;0")*Cadeirante/30*HA$4</f>
        <v>0</v>
      </c>
      <c r="HB1126" s="104">
        <f>SUMIF(BZ1126:BZ1129,"&lt;0")*Cadeirante/30*HB$4+SUMIF(CB1126:CB1129,"&lt;0")*Cadeirante/30*HB$4</f>
        <v>0</v>
      </c>
      <c r="HC1126" s="104">
        <f>SUMIF(CD1126:CD1129,"&lt;0")*Cadeirante/30*HC$4+SUMIF(CF1126:CF1129,"&lt;0")*Cadeirante/30*HC$4</f>
        <v>0</v>
      </c>
      <c r="HD1126" s="104">
        <f>SUMIF(CH1126:CH1129,"&lt;0")*Cadeirante/30*HD$4+SUMIF(CJ1126:CJ1129,"&lt;0")*Cadeirante/30*HD$4</f>
        <v>0</v>
      </c>
      <c r="HE1126" s="104">
        <f>SUMIF(CL1126:CL1129,"&lt;0")*Cadeirante/30*HE$4+SUMIF(CN1126:CN1129,"&lt;0")*Cadeirante/30*HE$4</f>
        <v>0</v>
      </c>
      <c r="HF1126" s="104">
        <f>SUMIF(CP1126:CP1129,"&lt;0")*Cadeirante/30*HF$4+SUMIF(CR1126:CR1129,"&lt;0")*Cadeirante/30*HF$4</f>
        <v>0</v>
      </c>
      <c r="HG1126" s="104">
        <f>SUMIF(CT1126:CT1129,"&lt;0")*Cadeirante/30*HG$4+SUMIF(CV1126:CV1129,"&lt;0")*Cadeirante/30*HG$4</f>
        <v>0</v>
      </c>
      <c r="HH1126" s="104">
        <f>SUMIF(CX1126:CX1129,"&lt;0")*Cadeirante/30*HH$4+SUMIF(CZ1126:CZ1129,"&lt;0")*Cadeirante/30*HH$4</f>
        <v>0</v>
      </c>
      <c r="HI1126" s="104">
        <f>SUMIF(DB1126:DB1129,"&lt;0")*Cadeirante/30*HI$4+SUMIF(DD1126:DD1129,"&lt;0")*Cadeirante/30*HI$4</f>
        <v>0</v>
      </c>
      <c r="HJ1126" s="104">
        <f>SUMIF(DF1126:DF1129,"&lt;0")*Cadeirante/30*HJ$4+SUMIF(DH1126:DH1129,"&lt;0")*Cadeirante/30*HJ$4</f>
        <v>0</v>
      </c>
      <c r="HK1126" s="104">
        <f>SUMIF(DJ1126:DJ1129,"&lt;0")*Cadeirante/30*HK$4+SUMIF(DL1126:DL1129,"&lt;0")*Cadeirante/30*HK$4</f>
        <v>0</v>
      </c>
      <c r="HL1126" s="104">
        <f>SUMIF(DN1126:DN1129,"&lt;0")*Cadeirante/30*HL$4+SUMIF(DP1126:DP1129,"&lt;0")*Cadeirante/30*HL$4</f>
        <v>0</v>
      </c>
      <c r="HM1126" s="104">
        <f>SUMIF(DR1126:DR1129,"&lt;0")*Cadeirante/30*HM$4+SUMIF(DT1126:DT1129,"&lt;0")*Cadeirante/30*HM$4</f>
        <v>0</v>
      </c>
      <c r="HN1126" s="104">
        <f>SUMIF(DV1126:DV1129,"&lt;0")*Cadeirante/30*HN$4+SUMIF(DX1126:DX1129,"&lt;0")*Cadeirante/30*HN$4</f>
        <v>0</v>
      </c>
      <c r="HO1126" s="104">
        <f>SUMIF(DZ1126:DZ1129,"&lt;0")*Cadeirante/30*HO$4+SUMIF(EB1126:EB1129,"&lt;0")*Cadeirante/30*HO$4</f>
        <v>0</v>
      </c>
      <c r="HP1126" s="104">
        <f>SUMIF(ED1126:ED1129,"&lt;0")*Cadeirante/30*HP$4+SUMIF(EF1126:EF1129,"&lt;0")*Cadeirante/30*HP$4</f>
        <v>0</v>
      </c>
      <c r="HQ1126" s="64"/>
      <c r="HR1126" s="64"/>
      <c r="HS1126" s="64"/>
      <c r="HT1126" s="64"/>
      <c r="HU1126" s="64"/>
      <c r="HV1126" s="64"/>
      <c r="HW1126" s="176">
        <v>17629.309999999998</v>
      </c>
      <c r="HX1126" s="64"/>
      <c r="HY1126" s="280">
        <f>IF(ISTEXT(EM1126), VALUE(EM1126), EM1126)</f>
        <v>0</v>
      </c>
      <c r="HZ1126" s="280">
        <f>IF(ISTEXT(EN1126), VALUE(EN1126), EN1126)</f>
        <v>0</v>
      </c>
      <c r="IA1126" s="280">
        <f>IF(ISTEXT(EO1126), VALUE(EO1126), EO1126)</f>
        <v>0</v>
      </c>
      <c r="IB1126" s="64" t="b">
        <f>HW1126=FE1126</f>
        <v>0</v>
      </c>
      <c r="IC1126" s="64"/>
    </row>
    <row r="1127" spans="1:237" s="106" customFormat="1" ht="22.5" customHeight="1" x14ac:dyDescent="0.25">
      <c r="A1127" s="368" t="s">
        <v>4184</v>
      </c>
      <c r="B1127" s="369" t="s">
        <v>4185</v>
      </c>
      <c r="C1127" s="370" t="s">
        <v>3229</v>
      </c>
      <c r="D1127" s="371" t="s">
        <v>4109</v>
      </c>
      <c r="E1127" s="371" t="s">
        <v>4186</v>
      </c>
      <c r="F1127" s="372" t="s">
        <v>3222</v>
      </c>
      <c r="G1127" s="372" t="s">
        <v>3223</v>
      </c>
      <c r="H1127" s="373" t="s">
        <v>265</v>
      </c>
      <c r="I1127" s="374" t="s">
        <v>4187</v>
      </c>
      <c r="J1127" s="421" t="s">
        <v>3227</v>
      </c>
      <c r="K1127" s="421" t="s">
        <v>3230</v>
      </c>
      <c r="L1127" s="329">
        <f>CONTINUA!BV1127</f>
        <v>63</v>
      </c>
      <c r="M1127" s="329">
        <f>CONTINUA!BW1127</f>
        <v>0</v>
      </c>
      <c r="N1127" s="657"/>
      <c r="O1127" s="658" t="s">
        <v>4258</v>
      </c>
      <c r="P1127" s="659" t="s">
        <v>4259</v>
      </c>
      <c r="Q1127" s="400">
        <v>51</v>
      </c>
      <c r="R1127" s="401"/>
      <c r="S1127" s="400"/>
      <c r="T1127" s="401"/>
      <c r="U1127" s="400"/>
      <c r="V1127" s="401"/>
      <c r="W1127" s="400"/>
      <c r="X1127" s="401"/>
      <c r="Y1127" s="400"/>
      <c r="Z1127" s="401"/>
      <c r="AA1127" s="400"/>
      <c r="AB1127" s="401"/>
      <c r="AC1127" s="400"/>
      <c r="AD1127" s="401"/>
      <c r="AE1127" s="400"/>
      <c r="AF1127" s="401"/>
      <c r="AG1127" s="400"/>
      <c r="AH1127" s="401"/>
      <c r="AI1127" s="400"/>
      <c r="AJ1127" s="401"/>
      <c r="AK1127" s="400"/>
      <c r="AL1127" s="401"/>
      <c r="AM1127" s="400"/>
      <c r="AN1127" s="401"/>
      <c r="AO1127" s="400"/>
      <c r="AP1127" s="401"/>
      <c r="AQ1127" s="400"/>
      <c r="AR1127" s="401"/>
      <c r="AS1127" s="400"/>
      <c r="AT1127" s="401"/>
      <c r="AU1127" s="400"/>
      <c r="AV1127" s="401"/>
      <c r="AW1127" s="400"/>
      <c r="AX1127" s="401"/>
      <c r="AY1127" s="400"/>
      <c r="AZ1127" s="401"/>
      <c r="BA1127" s="400"/>
      <c r="BB1127" s="401"/>
      <c r="BC1127" s="400"/>
      <c r="BD1127" s="401"/>
      <c r="BE1127" s="400"/>
      <c r="BF1127" s="401"/>
      <c r="BG1127" s="400"/>
      <c r="BH1127" s="401"/>
      <c r="BI1127" s="400"/>
      <c r="BJ1127" s="401"/>
      <c r="BK1127" s="400"/>
      <c r="BL1127" s="401"/>
      <c r="BM1127" s="400"/>
      <c r="BN1127" s="401"/>
      <c r="BO1127" s="400"/>
      <c r="BP1127" s="401"/>
      <c r="BQ1127" s="400"/>
      <c r="BR1127" s="401"/>
      <c r="BS1127" s="400"/>
      <c r="BT1127" s="401"/>
      <c r="BU1127" s="400"/>
      <c r="BV1127" s="401"/>
      <c r="BW1127" s="400"/>
      <c r="BX1127" s="401"/>
      <c r="BY1127" s="400"/>
      <c r="BZ1127" s="401"/>
      <c r="CA1127" s="400"/>
      <c r="CB1127" s="401"/>
      <c r="CC1127" s="400"/>
      <c r="CD1127" s="401"/>
      <c r="CE1127" s="400"/>
      <c r="CF1127" s="401"/>
      <c r="CG1127" s="400"/>
      <c r="CH1127" s="401"/>
      <c r="CI1127" s="400"/>
      <c r="CJ1127" s="401"/>
      <c r="CK1127" s="400"/>
      <c r="CL1127" s="401"/>
      <c r="CM1127" s="400"/>
      <c r="CN1127" s="401"/>
      <c r="CO1127" s="400"/>
      <c r="CP1127" s="401"/>
      <c r="CQ1127" s="400"/>
      <c r="CR1127" s="401"/>
      <c r="CS1127" s="400"/>
      <c r="CT1127" s="401"/>
      <c r="CU1127" s="400"/>
      <c r="CV1127" s="401"/>
      <c r="CW1127" s="400"/>
      <c r="CX1127" s="401"/>
      <c r="CY1127" s="400"/>
      <c r="CZ1127" s="401"/>
      <c r="DA1127" s="400"/>
      <c r="DB1127" s="401"/>
      <c r="DC1127" s="400"/>
      <c r="DD1127" s="401"/>
      <c r="DE1127" s="400"/>
      <c r="DF1127" s="401"/>
      <c r="DG1127" s="400"/>
      <c r="DH1127" s="401"/>
      <c r="DI1127" s="400"/>
      <c r="DJ1127" s="401"/>
      <c r="DK1127" s="400"/>
      <c r="DL1127" s="401"/>
      <c r="DM1127" s="400"/>
      <c r="DN1127" s="401"/>
      <c r="DO1127" s="400"/>
      <c r="DP1127" s="401"/>
      <c r="DQ1127" s="400"/>
      <c r="DR1127" s="401"/>
      <c r="DS1127" s="400"/>
      <c r="DT1127" s="401"/>
      <c r="DU1127" s="400"/>
      <c r="DV1127" s="401"/>
      <c r="DW1127" s="400"/>
      <c r="DX1127" s="401"/>
      <c r="DY1127" s="400"/>
      <c r="DZ1127" s="401"/>
      <c r="EA1127" s="400"/>
      <c r="EB1127" s="401"/>
      <c r="EC1127" s="400"/>
      <c r="ED1127" s="401"/>
      <c r="EE1127" s="400"/>
      <c r="EF1127" s="401"/>
      <c r="EG1127" s="400"/>
      <c r="EH1127" s="401"/>
      <c r="EI1127" s="400"/>
      <c r="EJ1127" s="447"/>
      <c r="EK1127" s="511"/>
      <c r="EL1127" s="514"/>
      <c r="EM1127" s="448"/>
      <c r="EN1127" s="344"/>
      <c r="EO1127" s="345"/>
      <c r="EP1127" s="171">
        <f t="shared" si="1248"/>
        <v>51</v>
      </c>
      <c r="EQ1127" s="171">
        <f t="shared" si="1249"/>
        <v>0</v>
      </c>
      <c r="ER1127" s="171">
        <f t="shared" si="1250"/>
        <v>0</v>
      </c>
      <c r="ES1127" s="171">
        <f t="shared" si="1251"/>
        <v>0</v>
      </c>
      <c r="ET1127" s="171">
        <f t="shared" si="1252"/>
        <v>0</v>
      </c>
      <c r="EU1127" s="171">
        <f t="shared" si="1253"/>
        <v>0</v>
      </c>
      <c r="EV1127" s="172">
        <f t="shared" si="1254"/>
        <v>51</v>
      </c>
      <c r="EW1127" s="173"/>
      <c r="EX1127" s="248">
        <f t="shared" si="1281"/>
        <v>0</v>
      </c>
      <c r="EY1127" s="174">
        <f>(L1127*regular)+(M1127*Cadeirantee)</f>
        <v>607.32000000000005</v>
      </c>
      <c r="EZ1127" s="249">
        <f>SUMIF(FG1127:GJ1127,"&gt;0")</f>
        <v>0</v>
      </c>
      <c r="FA1127" s="249">
        <f>SUMIF(FG1127:GJ1127,"&lt;0")+SUMIF(GN1127:HP1127,"&lt;0")</f>
        <v>0</v>
      </c>
      <c r="FB1127" s="174">
        <v>0</v>
      </c>
      <c r="FC1127" s="126">
        <f>N1127*km*'VALORES TABELA'!$B$13</f>
        <v>0</v>
      </c>
      <c r="FD1127" s="250">
        <f t="shared" ref="FD1127:FD1130" si="1282">GL1127</f>
        <v>0</v>
      </c>
      <c r="FE1127" s="105"/>
      <c r="FF1127" s="119"/>
      <c r="FG1127" s="119"/>
      <c r="FH1127" s="119"/>
      <c r="FI1127" s="119"/>
      <c r="FJ1127" s="119"/>
      <c r="FK1127" s="119"/>
      <c r="FL1127" s="119"/>
      <c r="FM1127" s="119"/>
      <c r="FN1127" s="119"/>
      <c r="FO1127" s="119"/>
      <c r="FP1127" s="119"/>
      <c r="FQ1127" s="119"/>
      <c r="FR1127" s="119"/>
      <c r="FS1127" s="119"/>
      <c r="FT1127" s="119"/>
      <c r="FU1127" s="119"/>
      <c r="FV1127" s="119"/>
      <c r="FW1127" s="119"/>
      <c r="FX1127" s="119"/>
      <c r="FY1127" s="119"/>
      <c r="FZ1127" s="119"/>
      <c r="GA1127" s="119"/>
      <c r="GB1127" s="119"/>
      <c r="GC1127" s="119"/>
      <c r="GD1127" s="119"/>
      <c r="GE1127" s="119"/>
      <c r="GF1127" s="119"/>
      <c r="GG1127" s="119"/>
      <c r="GH1127" s="119"/>
      <c r="GI1127" s="119"/>
      <c r="GJ1127" s="119"/>
      <c r="GK1127" s="251"/>
      <c r="GL1127" s="103">
        <f t="shared" si="1255"/>
        <v>0</v>
      </c>
      <c r="GM1127" s="124"/>
      <c r="GN1127" s="104"/>
      <c r="GO1127" s="104"/>
      <c r="GP1127" s="104"/>
      <c r="GQ1127" s="104"/>
      <c r="GR1127" s="104"/>
      <c r="GS1127" s="104"/>
      <c r="GT1127" s="104"/>
      <c r="GU1127" s="104"/>
      <c r="GV1127" s="104"/>
      <c r="GW1127" s="104"/>
      <c r="GX1127" s="104"/>
      <c r="GY1127" s="104"/>
      <c r="GZ1127" s="104"/>
      <c r="HA1127" s="104"/>
      <c r="HB1127" s="104"/>
      <c r="HC1127" s="104"/>
      <c r="HD1127" s="104"/>
      <c r="HE1127" s="104"/>
      <c r="HF1127" s="104"/>
      <c r="HG1127" s="104"/>
      <c r="HH1127" s="104"/>
      <c r="HI1127" s="104"/>
      <c r="HJ1127" s="104"/>
      <c r="HK1127" s="104"/>
      <c r="HL1127" s="104"/>
      <c r="HM1127" s="104"/>
      <c r="HN1127" s="104"/>
      <c r="HO1127" s="104"/>
      <c r="HP1127" s="104"/>
      <c r="HQ1127" s="64"/>
      <c r="HR1127" s="64"/>
      <c r="HS1127" s="64"/>
      <c r="HT1127" s="64"/>
      <c r="HU1127" s="64"/>
      <c r="HV1127" s="64"/>
      <c r="HW1127" s="105"/>
      <c r="HX1127" s="64"/>
      <c r="HY1127" s="280">
        <f t="shared" ref="HY1127:HY1130" si="1283">IF(ISTEXT(EM1127), VALUE(EM1127), EM1127)</f>
        <v>0</v>
      </c>
      <c r="HZ1127" s="280">
        <f t="shared" ref="HZ1127:HZ1130" si="1284">IF(ISTEXT(EN1127), VALUE(EN1127), EN1127)</f>
        <v>0</v>
      </c>
      <c r="IA1127" s="280">
        <f t="shared" ref="IA1127:IA1130" si="1285">IF(ISTEXT(EO1127), VALUE(EO1127), EO1127)</f>
        <v>0</v>
      </c>
      <c r="IB1127" s="64"/>
      <c r="IC1127" s="64"/>
    </row>
    <row r="1128" spans="1:237" s="106" customFormat="1" ht="22.5" customHeight="1" x14ac:dyDescent="0.25">
      <c r="A1128" s="368" t="s">
        <v>4184</v>
      </c>
      <c r="B1128" s="369" t="s">
        <v>4185</v>
      </c>
      <c r="C1128" s="375" t="s">
        <v>3229</v>
      </c>
      <c r="D1128" s="371" t="s">
        <v>4109</v>
      </c>
      <c r="E1128" s="371" t="s">
        <v>4186</v>
      </c>
      <c r="F1128" s="376" t="s">
        <v>3222</v>
      </c>
      <c r="G1128" s="376" t="s">
        <v>3223</v>
      </c>
      <c r="H1128" s="373" t="s">
        <v>265</v>
      </c>
      <c r="I1128" s="374" t="s">
        <v>4187</v>
      </c>
      <c r="J1128" s="421" t="s">
        <v>3227</v>
      </c>
      <c r="K1128" s="422" t="s">
        <v>3231</v>
      </c>
      <c r="L1128" s="329">
        <f>CONTINUA!BV1128</f>
        <v>0</v>
      </c>
      <c r="M1128" s="329">
        <f>CONTINUA!BW1128</f>
        <v>0</v>
      </c>
      <c r="N1128" s="657"/>
      <c r="O1128" s="658" t="s">
        <v>4258</v>
      </c>
      <c r="P1128" s="659" t="s">
        <v>4259</v>
      </c>
      <c r="Q1128" s="400"/>
      <c r="R1128" s="401"/>
      <c r="S1128" s="400"/>
      <c r="T1128" s="401"/>
      <c r="U1128" s="400"/>
      <c r="V1128" s="401"/>
      <c r="W1128" s="400"/>
      <c r="X1128" s="401"/>
      <c r="Y1128" s="400"/>
      <c r="Z1128" s="401"/>
      <c r="AA1128" s="400"/>
      <c r="AB1128" s="401"/>
      <c r="AC1128" s="400"/>
      <c r="AD1128" s="401"/>
      <c r="AE1128" s="400"/>
      <c r="AF1128" s="401"/>
      <c r="AG1128" s="400"/>
      <c r="AH1128" s="401"/>
      <c r="AI1128" s="400"/>
      <c r="AJ1128" s="401"/>
      <c r="AK1128" s="400"/>
      <c r="AL1128" s="401"/>
      <c r="AM1128" s="400"/>
      <c r="AN1128" s="401"/>
      <c r="AO1128" s="400"/>
      <c r="AP1128" s="401"/>
      <c r="AQ1128" s="400"/>
      <c r="AR1128" s="401"/>
      <c r="AS1128" s="400"/>
      <c r="AT1128" s="401"/>
      <c r="AU1128" s="400"/>
      <c r="AV1128" s="401"/>
      <c r="AW1128" s="400"/>
      <c r="AX1128" s="401"/>
      <c r="AY1128" s="400"/>
      <c r="AZ1128" s="401"/>
      <c r="BA1128" s="400"/>
      <c r="BB1128" s="401"/>
      <c r="BC1128" s="400"/>
      <c r="BD1128" s="401"/>
      <c r="BE1128" s="400"/>
      <c r="BF1128" s="401"/>
      <c r="BG1128" s="400"/>
      <c r="BH1128" s="401"/>
      <c r="BI1128" s="400"/>
      <c r="BJ1128" s="401"/>
      <c r="BK1128" s="400"/>
      <c r="BL1128" s="401"/>
      <c r="BM1128" s="400"/>
      <c r="BN1128" s="401"/>
      <c r="BO1128" s="400"/>
      <c r="BP1128" s="401"/>
      <c r="BQ1128" s="400"/>
      <c r="BR1128" s="401"/>
      <c r="BS1128" s="400"/>
      <c r="BT1128" s="401"/>
      <c r="BU1128" s="400"/>
      <c r="BV1128" s="401"/>
      <c r="BW1128" s="400"/>
      <c r="BX1128" s="401"/>
      <c r="BY1128" s="400"/>
      <c r="BZ1128" s="401"/>
      <c r="CA1128" s="400"/>
      <c r="CB1128" s="401"/>
      <c r="CC1128" s="400"/>
      <c r="CD1128" s="401"/>
      <c r="CE1128" s="400"/>
      <c r="CF1128" s="401"/>
      <c r="CG1128" s="400"/>
      <c r="CH1128" s="401"/>
      <c r="CI1128" s="400"/>
      <c r="CJ1128" s="401"/>
      <c r="CK1128" s="400"/>
      <c r="CL1128" s="401"/>
      <c r="CM1128" s="400"/>
      <c r="CN1128" s="401"/>
      <c r="CO1128" s="400"/>
      <c r="CP1128" s="401"/>
      <c r="CQ1128" s="400"/>
      <c r="CR1128" s="401"/>
      <c r="CS1128" s="400"/>
      <c r="CT1128" s="401"/>
      <c r="CU1128" s="400"/>
      <c r="CV1128" s="401"/>
      <c r="CW1128" s="400"/>
      <c r="CX1128" s="401"/>
      <c r="CY1128" s="400"/>
      <c r="CZ1128" s="401"/>
      <c r="DA1128" s="400"/>
      <c r="DB1128" s="401"/>
      <c r="DC1128" s="400"/>
      <c r="DD1128" s="401"/>
      <c r="DE1128" s="400"/>
      <c r="DF1128" s="401"/>
      <c r="DG1128" s="400"/>
      <c r="DH1128" s="401"/>
      <c r="DI1128" s="400"/>
      <c r="DJ1128" s="401"/>
      <c r="DK1128" s="400"/>
      <c r="DL1128" s="401"/>
      <c r="DM1128" s="400"/>
      <c r="DN1128" s="401"/>
      <c r="DO1128" s="400"/>
      <c r="DP1128" s="401"/>
      <c r="DQ1128" s="400"/>
      <c r="DR1128" s="401"/>
      <c r="DS1128" s="400"/>
      <c r="DT1128" s="401"/>
      <c r="DU1128" s="400"/>
      <c r="DV1128" s="401"/>
      <c r="DW1128" s="400"/>
      <c r="DX1128" s="401"/>
      <c r="DY1128" s="400"/>
      <c r="DZ1128" s="401"/>
      <c r="EA1128" s="400"/>
      <c r="EB1128" s="401"/>
      <c r="EC1128" s="400"/>
      <c r="ED1128" s="401"/>
      <c r="EE1128" s="400"/>
      <c r="EF1128" s="401"/>
      <c r="EG1128" s="400"/>
      <c r="EH1128" s="401"/>
      <c r="EI1128" s="400"/>
      <c r="EJ1128" s="447"/>
      <c r="EK1128" s="511"/>
      <c r="EL1128" s="514"/>
      <c r="EM1128" s="448"/>
      <c r="EN1128" s="344"/>
      <c r="EO1128" s="345"/>
      <c r="EP1128" s="171">
        <f t="shared" si="1248"/>
        <v>0</v>
      </c>
      <c r="EQ1128" s="171">
        <f t="shared" si="1249"/>
        <v>0</v>
      </c>
      <c r="ER1128" s="171">
        <f t="shared" si="1250"/>
        <v>0</v>
      </c>
      <c r="ES1128" s="171">
        <f t="shared" si="1251"/>
        <v>0</v>
      </c>
      <c r="ET1128" s="171">
        <f t="shared" si="1252"/>
        <v>0</v>
      </c>
      <c r="EU1128" s="171">
        <f t="shared" si="1253"/>
        <v>0</v>
      </c>
      <c r="EV1128" s="172">
        <f t="shared" si="1254"/>
        <v>0</v>
      </c>
      <c r="EW1128" s="125"/>
      <c r="EX1128" s="248">
        <f t="shared" si="1281"/>
        <v>0</v>
      </c>
      <c r="EY1128" s="174">
        <f>(L1128*regular)+(M1128*Cadeirantee)</f>
        <v>0</v>
      </c>
      <c r="EZ1128" s="249">
        <f>SUMIF(FG1128:GJ1128,"&gt;0")</f>
        <v>0</v>
      </c>
      <c r="FA1128" s="249">
        <f>SUMIF(FG1128:GJ1128,"&lt;0")+SUMIF(GN1128:HP1128,"&lt;0")</f>
        <v>0</v>
      </c>
      <c r="FB1128" s="174">
        <v>0</v>
      </c>
      <c r="FC1128" s="126">
        <f>N1128*km*'VALORES TABELA'!$B$13</f>
        <v>0</v>
      </c>
      <c r="FD1128" s="250">
        <f t="shared" si="1282"/>
        <v>0</v>
      </c>
      <c r="FE1128" s="105"/>
      <c r="FF1128" s="108"/>
      <c r="FG1128" s="108"/>
      <c r="FH1128" s="108"/>
      <c r="FI1128" s="108"/>
      <c r="FJ1128" s="108"/>
      <c r="FK1128" s="108"/>
      <c r="FL1128" s="108"/>
      <c r="FM1128" s="108"/>
      <c r="FN1128" s="108"/>
      <c r="FO1128" s="108"/>
      <c r="FP1128" s="108"/>
      <c r="FQ1128" s="108"/>
      <c r="FR1128" s="108"/>
      <c r="FS1128" s="108"/>
      <c r="FT1128" s="108"/>
      <c r="FU1128" s="108"/>
      <c r="FV1128" s="108"/>
      <c r="FW1128" s="108"/>
      <c r="FX1128" s="108"/>
      <c r="FY1128" s="108"/>
      <c r="FZ1128" s="108"/>
      <c r="GA1128" s="108"/>
      <c r="GB1128" s="108"/>
      <c r="GC1128" s="108"/>
      <c r="GD1128" s="108"/>
      <c r="GE1128" s="108"/>
      <c r="GF1128" s="108"/>
      <c r="GG1128" s="108"/>
      <c r="GH1128" s="108"/>
      <c r="GI1128" s="108"/>
      <c r="GJ1128" s="108"/>
      <c r="GK1128" s="251"/>
      <c r="GL1128" s="103">
        <f t="shared" si="1255"/>
        <v>0</v>
      </c>
      <c r="GM1128" s="124"/>
      <c r="GN1128" s="104"/>
      <c r="GO1128" s="104"/>
      <c r="GP1128" s="104"/>
      <c r="GQ1128" s="104"/>
      <c r="GR1128" s="104"/>
      <c r="GS1128" s="104"/>
      <c r="GT1128" s="104"/>
      <c r="GU1128" s="104"/>
      <c r="GV1128" s="104"/>
      <c r="GW1128" s="104"/>
      <c r="GX1128" s="104"/>
      <c r="GY1128" s="104"/>
      <c r="GZ1128" s="104"/>
      <c r="HA1128" s="104"/>
      <c r="HB1128" s="104"/>
      <c r="HC1128" s="104"/>
      <c r="HD1128" s="104"/>
      <c r="HE1128" s="104"/>
      <c r="HF1128" s="104"/>
      <c r="HG1128" s="104"/>
      <c r="HH1128" s="104"/>
      <c r="HI1128" s="104"/>
      <c r="HJ1128" s="104"/>
      <c r="HK1128" s="104"/>
      <c r="HL1128" s="104"/>
      <c r="HM1128" s="104"/>
      <c r="HN1128" s="104"/>
      <c r="HO1128" s="104"/>
      <c r="HP1128" s="104"/>
      <c r="HQ1128" s="64"/>
      <c r="HR1128" s="64"/>
      <c r="HS1128" s="64"/>
      <c r="HT1128" s="64"/>
      <c r="HU1128" s="64"/>
      <c r="HV1128" s="64"/>
      <c r="HW1128" s="105"/>
      <c r="HX1128" s="64"/>
      <c r="HY1128" s="280">
        <f t="shared" si="1283"/>
        <v>0</v>
      </c>
      <c r="HZ1128" s="280">
        <f t="shared" si="1284"/>
        <v>0</v>
      </c>
      <c r="IA1128" s="280">
        <f t="shared" si="1285"/>
        <v>0</v>
      </c>
      <c r="IB1128" s="64"/>
      <c r="IC1128" s="64"/>
    </row>
    <row r="1129" spans="1:237" s="106" customFormat="1" ht="22.5" customHeight="1" x14ac:dyDescent="0.25">
      <c r="A1129" s="368" t="s">
        <v>4184</v>
      </c>
      <c r="B1129" s="369" t="s">
        <v>4185</v>
      </c>
      <c r="C1129" s="375" t="s">
        <v>3229</v>
      </c>
      <c r="D1129" s="371" t="s">
        <v>4109</v>
      </c>
      <c r="E1129" s="371" t="s">
        <v>4186</v>
      </c>
      <c r="F1129" s="376" t="s">
        <v>3222</v>
      </c>
      <c r="G1129" s="376" t="s">
        <v>3223</v>
      </c>
      <c r="H1129" s="373" t="s">
        <v>265</v>
      </c>
      <c r="I1129" s="374" t="s">
        <v>4187</v>
      </c>
      <c r="J1129" s="421" t="s">
        <v>3227</v>
      </c>
      <c r="K1129" s="423" t="s">
        <v>3232</v>
      </c>
      <c r="L1129" s="329">
        <f>CONTINUA!BV1129</f>
        <v>0</v>
      </c>
      <c r="M1129" s="329">
        <f>CONTINUA!BW1129</f>
        <v>0</v>
      </c>
      <c r="N1129" s="657"/>
      <c r="O1129" s="658" t="s">
        <v>4258</v>
      </c>
      <c r="P1129" s="659" t="s">
        <v>4259</v>
      </c>
      <c r="Q1129" s="400"/>
      <c r="R1129" s="401"/>
      <c r="S1129" s="400"/>
      <c r="T1129" s="401"/>
      <c r="U1129" s="400"/>
      <c r="V1129" s="401"/>
      <c r="W1129" s="400"/>
      <c r="X1129" s="401"/>
      <c r="Y1129" s="400"/>
      <c r="Z1129" s="401"/>
      <c r="AA1129" s="400"/>
      <c r="AB1129" s="401"/>
      <c r="AC1129" s="400"/>
      <c r="AD1129" s="401"/>
      <c r="AE1129" s="400"/>
      <c r="AF1129" s="401"/>
      <c r="AG1129" s="400"/>
      <c r="AH1129" s="401"/>
      <c r="AI1129" s="400"/>
      <c r="AJ1129" s="401"/>
      <c r="AK1129" s="400"/>
      <c r="AL1129" s="401"/>
      <c r="AM1129" s="400"/>
      <c r="AN1129" s="401"/>
      <c r="AO1129" s="400"/>
      <c r="AP1129" s="401"/>
      <c r="AQ1129" s="400"/>
      <c r="AR1129" s="401"/>
      <c r="AS1129" s="400"/>
      <c r="AT1129" s="401"/>
      <c r="AU1129" s="400"/>
      <c r="AV1129" s="401"/>
      <c r="AW1129" s="400"/>
      <c r="AX1129" s="401"/>
      <c r="AY1129" s="400"/>
      <c r="AZ1129" s="401"/>
      <c r="BA1129" s="400"/>
      <c r="BB1129" s="401"/>
      <c r="BC1129" s="400"/>
      <c r="BD1129" s="401"/>
      <c r="BE1129" s="400"/>
      <c r="BF1129" s="401"/>
      <c r="BG1129" s="400"/>
      <c r="BH1129" s="401"/>
      <c r="BI1129" s="400"/>
      <c r="BJ1129" s="401"/>
      <c r="BK1129" s="400"/>
      <c r="BL1129" s="401"/>
      <c r="BM1129" s="400"/>
      <c r="BN1129" s="401"/>
      <c r="BO1129" s="400"/>
      <c r="BP1129" s="401"/>
      <c r="BQ1129" s="400"/>
      <c r="BR1129" s="401"/>
      <c r="BS1129" s="400"/>
      <c r="BT1129" s="401"/>
      <c r="BU1129" s="400"/>
      <c r="BV1129" s="401"/>
      <c r="BW1129" s="400"/>
      <c r="BX1129" s="401"/>
      <c r="BY1129" s="400"/>
      <c r="BZ1129" s="401"/>
      <c r="CA1129" s="400"/>
      <c r="CB1129" s="401"/>
      <c r="CC1129" s="400"/>
      <c r="CD1129" s="401"/>
      <c r="CE1129" s="400"/>
      <c r="CF1129" s="401"/>
      <c r="CG1129" s="400"/>
      <c r="CH1129" s="401"/>
      <c r="CI1129" s="400"/>
      <c r="CJ1129" s="401"/>
      <c r="CK1129" s="400"/>
      <c r="CL1129" s="401"/>
      <c r="CM1129" s="400"/>
      <c r="CN1129" s="401"/>
      <c r="CO1129" s="400"/>
      <c r="CP1129" s="401"/>
      <c r="CQ1129" s="400"/>
      <c r="CR1129" s="401"/>
      <c r="CS1129" s="400"/>
      <c r="CT1129" s="401"/>
      <c r="CU1129" s="400"/>
      <c r="CV1129" s="401"/>
      <c r="CW1129" s="400"/>
      <c r="CX1129" s="401"/>
      <c r="CY1129" s="400"/>
      <c r="CZ1129" s="401"/>
      <c r="DA1129" s="400"/>
      <c r="DB1129" s="401"/>
      <c r="DC1129" s="400"/>
      <c r="DD1129" s="401"/>
      <c r="DE1129" s="400"/>
      <c r="DF1129" s="401"/>
      <c r="DG1129" s="400"/>
      <c r="DH1129" s="401"/>
      <c r="DI1129" s="400"/>
      <c r="DJ1129" s="401"/>
      <c r="DK1129" s="400"/>
      <c r="DL1129" s="401"/>
      <c r="DM1129" s="400"/>
      <c r="DN1129" s="401"/>
      <c r="DO1129" s="400"/>
      <c r="DP1129" s="401"/>
      <c r="DQ1129" s="400"/>
      <c r="DR1129" s="401"/>
      <c r="DS1129" s="400"/>
      <c r="DT1129" s="401"/>
      <c r="DU1129" s="400"/>
      <c r="DV1129" s="401"/>
      <c r="DW1129" s="400"/>
      <c r="DX1129" s="401"/>
      <c r="DY1129" s="400"/>
      <c r="DZ1129" s="401"/>
      <c r="EA1129" s="400"/>
      <c r="EB1129" s="401"/>
      <c r="EC1129" s="400"/>
      <c r="ED1129" s="401"/>
      <c r="EE1129" s="400"/>
      <c r="EF1129" s="401"/>
      <c r="EG1129" s="400"/>
      <c r="EH1129" s="401"/>
      <c r="EI1129" s="400"/>
      <c r="EJ1129" s="447"/>
      <c r="EK1129" s="511"/>
      <c r="EL1129" s="514"/>
      <c r="EM1129" s="448"/>
      <c r="EN1129" s="344"/>
      <c r="EO1129" s="345"/>
      <c r="EP1129" s="171">
        <f t="shared" si="1248"/>
        <v>0</v>
      </c>
      <c r="EQ1129" s="171">
        <f t="shared" si="1249"/>
        <v>0</v>
      </c>
      <c r="ER1129" s="171">
        <f t="shared" si="1250"/>
        <v>0</v>
      </c>
      <c r="ES1129" s="171">
        <f t="shared" si="1251"/>
        <v>0</v>
      </c>
      <c r="ET1129" s="171">
        <f t="shared" si="1252"/>
        <v>0</v>
      </c>
      <c r="EU1129" s="171">
        <f t="shared" si="1253"/>
        <v>0</v>
      </c>
      <c r="EV1129" s="172">
        <f t="shared" si="1254"/>
        <v>0</v>
      </c>
      <c r="EW1129" s="127"/>
      <c r="EX1129" s="248">
        <f t="shared" si="1281"/>
        <v>0</v>
      </c>
      <c r="EY1129" s="174">
        <f>(L1129*regular)+(M1129*Cadeirantee)</f>
        <v>0</v>
      </c>
      <c r="EZ1129" s="249">
        <f>SUMIF(FG1129:GJ1129,"&gt;0")</f>
        <v>0</v>
      </c>
      <c r="FA1129" s="249">
        <f>SUMIF(FG1129:GJ1129,"&lt;0")+SUMIF(GN1129:HP1129,"&lt;0")</f>
        <v>0</v>
      </c>
      <c r="FB1129" s="174">
        <v>0</v>
      </c>
      <c r="FC1129" s="126">
        <f>N1129*km*'VALORES TABELA'!$B$13</f>
        <v>0</v>
      </c>
      <c r="FD1129" s="250">
        <f t="shared" si="1282"/>
        <v>0</v>
      </c>
      <c r="FE1129" s="105"/>
      <c r="FF1129" s="118"/>
      <c r="FG1129" s="118"/>
      <c r="FH1129" s="118"/>
      <c r="FI1129" s="118"/>
      <c r="FJ1129" s="118"/>
      <c r="FK1129" s="118"/>
      <c r="FL1129" s="118"/>
      <c r="FM1129" s="118"/>
      <c r="FN1129" s="118"/>
      <c r="FO1129" s="118"/>
      <c r="FP1129" s="118"/>
      <c r="FQ1129" s="118"/>
      <c r="FR1129" s="118"/>
      <c r="FS1129" s="118"/>
      <c r="FT1129" s="118"/>
      <c r="FU1129" s="118"/>
      <c r="FV1129" s="118"/>
      <c r="FW1129" s="118"/>
      <c r="FX1129" s="118"/>
      <c r="FY1129" s="118"/>
      <c r="FZ1129" s="118"/>
      <c r="GA1129" s="118"/>
      <c r="GB1129" s="118"/>
      <c r="GC1129" s="118"/>
      <c r="GD1129" s="118"/>
      <c r="GE1129" s="118"/>
      <c r="GF1129" s="118"/>
      <c r="GG1129" s="118"/>
      <c r="GH1129" s="118"/>
      <c r="GI1129" s="118"/>
      <c r="GJ1129" s="118"/>
      <c r="GK1129" s="252"/>
      <c r="GL1129" s="103">
        <f t="shared" si="1255"/>
        <v>0</v>
      </c>
      <c r="GM1129" s="124"/>
      <c r="GN1129" s="104"/>
      <c r="GO1129" s="104"/>
      <c r="GP1129" s="104"/>
      <c r="GQ1129" s="104"/>
      <c r="GR1129" s="104"/>
      <c r="GS1129" s="104"/>
      <c r="GT1129" s="104"/>
      <c r="GU1129" s="104"/>
      <c r="GV1129" s="104"/>
      <c r="GW1129" s="104"/>
      <c r="GX1129" s="104"/>
      <c r="GY1129" s="104"/>
      <c r="GZ1129" s="104"/>
      <c r="HA1129" s="104"/>
      <c r="HB1129" s="104"/>
      <c r="HC1129" s="104"/>
      <c r="HD1129" s="104"/>
      <c r="HE1129" s="104"/>
      <c r="HF1129" s="104"/>
      <c r="HG1129" s="104"/>
      <c r="HH1129" s="104"/>
      <c r="HI1129" s="104"/>
      <c r="HJ1129" s="104"/>
      <c r="HK1129" s="104"/>
      <c r="HL1129" s="104"/>
      <c r="HM1129" s="104"/>
      <c r="HN1129" s="104"/>
      <c r="HO1129" s="104"/>
      <c r="HP1129" s="104"/>
      <c r="HQ1129" s="64"/>
      <c r="HR1129" s="65"/>
      <c r="HS1129" s="65"/>
      <c r="HT1129" s="65"/>
      <c r="HU1129" s="65"/>
      <c r="HV1129" s="65"/>
      <c r="HW1129" s="105"/>
      <c r="HX1129" s="65"/>
      <c r="HY1129" s="280">
        <f t="shared" si="1283"/>
        <v>0</v>
      </c>
      <c r="HZ1129" s="280">
        <f t="shared" si="1284"/>
        <v>0</v>
      </c>
      <c r="IA1129" s="280">
        <f t="shared" si="1285"/>
        <v>0</v>
      </c>
      <c r="IB1129" s="65"/>
      <c r="IC1129" s="65"/>
    </row>
    <row r="1130" spans="1:237" s="106" customFormat="1" ht="22.5" customHeight="1" thickBot="1" x14ac:dyDescent="0.3">
      <c r="A1130" s="377" t="s">
        <v>4184</v>
      </c>
      <c r="B1130" s="378" t="s">
        <v>4185</v>
      </c>
      <c r="C1130" s="379" t="s">
        <v>3229</v>
      </c>
      <c r="D1130" s="380" t="s">
        <v>4109</v>
      </c>
      <c r="E1130" s="380" t="s">
        <v>4186</v>
      </c>
      <c r="F1130" s="381" t="s">
        <v>3222</v>
      </c>
      <c r="G1130" s="381" t="s">
        <v>3223</v>
      </c>
      <c r="H1130" s="382" t="s">
        <v>265</v>
      </c>
      <c r="I1130" s="383" t="s">
        <v>4187</v>
      </c>
      <c r="J1130" s="421" t="s">
        <v>3227</v>
      </c>
      <c r="K1130" s="424" t="s">
        <v>60</v>
      </c>
      <c r="L1130" s="329">
        <f>CONTINUA!BV1130</f>
        <v>0</v>
      </c>
      <c r="M1130" s="329">
        <f>CONTINUA!BW1130</f>
        <v>0</v>
      </c>
      <c r="N1130" s="657"/>
      <c r="O1130" s="658" t="s">
        <v>4258</v>
      </c>
      <c r="P1130" s="659" t="s">
        <v>4259</v>
      </c>
      <c r="Q1130" s="400">
        <v>1</v>
      </c>
      <c r="R1130" s="401"/>
      <c r="S1130" s="400"/>
      <c r="T1130" s="401"/>
      <c r="U1130" s="400"/>
      <c r="V1130" s="401"/>
      <c r="W1130" s="400"/>
      <c r="X1130" s="401"/>
      <c r="Y1130" s="400"/>
      <c r="Z1130" s="401"/>
      <c r="AA1130" s="400"/>
      <c r="AB1130" s="401"/>
      <c r="AC1130" s="400"/>
      <c r="AD1130" s="401"/>
      <c r="AE1130" s="400"/>
      <c r="AF1130" s="401"/>
      <c r="AG1130" s="400"/>
      <c r="AH1130" s="401"/>
      <c r="AI1130" s="400"/>
      <c r="AJ1130" s="401"/>
      <c r="AK1130" s="400"/>
      <c r="AL1130" s="401"/>
      <c r="AM1130" s="400"/>
      <c r="AN1130" s="401"/>
      <c r="AO1130" s="400"/>
      <c r="AP1130" s="401"/>
      <c r="AQ1130" s="400"/>
      <c r="AR1130" s="401"/>
      <c r="AS1130" s="400"/>
      <c r="AT1130" s="401"/>
      <c r="AU1130" s="400"/>
      <c r="AV1130" s="401"/>
      <c r="AW1130" s="400"/>
      <c r="AX1130" s="401"/>
      <c r="AY1130" s="400"/>
      <c r="AZ1130" s="401"/>
      <c r="BA1130" s="400"/>
      <c r="BB1130" s="401"/>
      <c r="BC1130" s="400"/>
      <c r="BD1130" s="401"/>
      <c r="BE1130" s="400"/>
      <c r="BF1130" s="401"/>
      <c r="BG1130" s="400"/>
      <c r="BH1130" s="401"/>
      <c r="BI1130" s="400"/>
      <c r="BJ1130" s="401"/>
      <c r="BK1130" s="400"/>
      <c r="BL1130" s="401"/>
      <c r="BM1130" s="400"/>
      <c r="BN1130" s="401"/>
      <c r="BO1130" s="400"/>
      <c r="BP1130" s="401"/>
      <c r="BQ1130" s="400"/>
      <c r="BR1130" s="401"/>
      <c r="BS1130" s="400"/>
      <c r="BT1130" s="401"/>
      <c r="BU1130" s="400"/>
      <c r="BV1130" s="401"/>
      <c r="BW1130" s="400"/>
      <c r="BX1130" s="401"/>
      <c r="BY1130" s="400"/>
      <c r="BZ1130" s="401"/>
      <c r="CA1130" s="400"/>
      <c r="CB1130" s="401"/>
      <c r="CC1130" s="400"/>
      <c r="CD1130" s="401"/>
      <c r="CE1130" s="400"/>
      <c r="CF1130" s="401"/>
      <c r="CG1130" s="400"/>
      <c r="CH1130" s="401"/>
      <c r="CI1130" s="400"/>
      <c r="CJ1130" s="401"/>
      <c r="CK1130" s="400"/>
      <c r="CL1130" s="401"/>
      <c r="CM1130" s="400"/>
      <c r="CN1130" s="401"/>
      <c r="CO1130" s="400"/>
      <c r="CP1130" s="401"/>
      <c r="CQ1130" s="400"/>
      <c r="CR1130" s="401"/>
      <c r="CS1130" s="400"/>
      <c r="CT1130" s="401"/>
      <c r="CU1130" s="400"/>
      <c r="CV1130" s="401"/>
      <c r="CW1130" s="400"/>
      <c r="CX1130" s="401"/>
      <c r="CY1130" s="400"/>
      <c r="CZ1130" s="401"/>
      <c r="DA1130" s="400"/>
      <c r="DB1130" s="401"/>
      <c r="DC1130" s="400"/>
      <c r="DD1130" s="401"/>
      <c r="DE1130" s="400"/>
      <c r="DF1130" s="401"/>
      <c r="DG1130" s="400"/>
      <c r="DH1130" s="401"/>
      <c r="DI1130" s="400"/>
      <c r="DJ1130" s="401"/>
      <c r="DK1130" s="400"/>
      <c r="DL1130" s="401"/>
      <c r="DM1130" s="400"/>
      <c r="DN1130" s="401"/>
      <c r="DO1130" s="400"/>
      <c r="DP1130" s="401"/>
      <c r="DQ1130" s="400"/>
      <c r="DR1130" s="401"/>
      <c r="DS1130" s="400"/>
      <c r="DT1130" s="401"/>
      <c r="DU1130" s="400"/>
      <c r="DV1130" s="401"/>
      <c r="DW1130" s="400"/>
      <c r="DX1130" s="401"/>
      <c r="DY1130" s="400"/>
      <c r="DZ1130" s="401"/>
      <c r="EA1130" s="400"/>
      <c r="EB1130" s="401"/>
      <c r="EC1130" s="400">
        <v>1</v>
      </c>
      <c r="ED1130" s="401"/>
      <c r="EE1130" s="400"/>
      <c r="EF1130" s="401"/>
      <c r="EG1130" s="400"/>
      <c r="EH1130" s="401"/>
      <c r="EI1130" s="400"/>
      <c r="EJ1130" s="447"/>
      <c r="EK1130" s="512"/>
      <c r="EL1130" s="515"/>
      <c r="EM1130" s="450"/>
      <c r="EN1130" s="348"/>
      <c r="EO1130" s="348"/>
      <c r="EP1130" s="179">
        <f t="shared" si="1248"/>
        <v>1</v>
      </c>
      <c r="EQ1130" s="179">
        <f t="shared" si="1249"/>
        <v>1</v>
      </c>
      <c r="ER1130" s="179">
        <f t="shared" si="1250"/>
        <v>0</v>
      </c>
      <c r="ES1130" s="179">
        <f t="shared" si="1251"/>
        <v>0</v>
      </c>
      <c r="ET1130" s="179">
        <f t="shared" si="1252"/>
        <v>0</v>
      </c>
      <c r="EU1130" s="179">
        <f t="shared" si="1253"/>
        <v>0</v>
      </c>
      <c r="EV1130" s="172">
        <f t="shared" si="1254"/>
        <v>2</v>
      </c>
      <c r="EW1130" s="253"/>
      <c r="EX1130" s="254">
        <v>0</v>
      </c>
      <c r="EY1130" s="180">
        <v>0</v>
      </c>
      <c r="EZ1130" s="255">
        <v>0</v>
      </c>
      <c r="FA1130" s="255">
        <v>0</v>
      </c>
      <c r="FB1130" s="180">
        <f>SUM(FF1130:GI1130)/2</f>
        <v>199.03550000000001</v>
      </c>
      <c r="FC1130" s="256">
        <f>N1130*km*'VALORES TABELA'!$B$13</f>
        <v>0</v>
      </c>
      <c r="FD1130" s="250">
        <f t="shared" si="1282"/>
        <v>0</v>
      </c>
      <c r="FE1130" s="257"/>
      <c r="FF1130" s="181">
        <f>((Q1130+S1130)*Percapita)+((R1130+T1130)*Cadeirante)</f>
        <v>385.23</v>
      </c>
      <c r="FG1130" s="181">
        <f>((U1130+W1130)*Percapita/30*FG$4)+((V1130+X1130)*Cadeirante/30*FG$4)</f>
        <v>0</v>
      </c>
      <c r="FH1130" s="181">
        <f>((Y1130+AA1130)*Percapita/30*FH$4)+((Z1130+AB1130)*Cadeirante/30*FH$4)</f>
        <v>0</v>
      </c>
      <c r="FI1130" s="181">
        <f>((AC1130+AE1130)*Percapita/30*FI$4)+((AD1130+AF1130)*Cadeirante/30*FI$4)</f>
        <v>0</v>
      </c>
      <c r="FJ1130" s="181">
        <f>((AG1130+AI1130)*Percapita/30*FJ$4)+((AH1130+AJ1130)*Cadeirante/30*FJ$4)</f>
        <v>0</v>
      </c>
      <c r="FK1130" s="181">
        <f>((AK1130+AM1130)*Percapita/30*FK$4)+((AL1130+AN1130)*Cadeirante/30*FK$4)</f>
        <v>0</v>
      </c>
      <c r="FL1130" s="181">
        <f>((AO1130+AQ1130)*Percapita/30*FL$4)+((AP1130+AR1130)*Cadeirante/30*FL$4)</f>
        <v>0</v>
      </c>
      <c r="FM1130" s="181">
        <f>((AS1130+AU1130)*Percapita/30*FM$4)+((AT1130+AV1130)*Cadeirante/30*FM$4)</f>
        <v>0</v>
      </c>
      <c r="FN1130" s="181">
        <f>((AW1130+AY1130)*Percapita/30*FN$4)+((AX1130+AZ1130)*Cadeirante/30*FN$4)</f>
        <v>0</v>
      </c>
      <c r="FO1130" s="181">
        <f>((BA1130+BC1130)*Percapita/30*FO$4)+((BB1130+BD1130)*Cadeirante/30*FO$4)</f>
        <v>0</v>
      </c>
      <c r="FP1130" s="181">
        <f>((BE1130+BG1130)*Percapita/30*FP$4)+((BF1130+BH1130)*Cadeirante/30*FP$4)</f>
        <v>0</v>
      </c>
      <c r="FQ1130" s="181">
        <f>((BI1130+BK1130)*Percapita/30*FQ$4)+((BJ1130+BL1130)*Cadeirante/30*FQ$4)</f>
        <v>0</v>
      </c>
      <c r="FR1130" s="181">
        <f>((BM1130+BO1130)*Percapita/30*FR$4)+((BN1130+BP1130)*Cadeirante/30*FR$4)</f>
        <v>0</v>
      </c>
      <c r="FS1130" s="181">
        <f>((BQ1130+BS1130)*Percapita/30*FS$4)+((BR1130+BT1130)*Cadeirante/30*FS$4)</f>
        <v>0</v>
      </c>
      <c r="FT1130" s="181">
        <f>((BU1130+BW1130)*Percapita/30*FT$4)+((BV1130+BX1130)*Cadeirante/30*FT$4)</f>
        <v>0</v>
      </c>
      <c r="FU1130" s="181">
        <f>((BY1130+CA1130)*Percapita/30*FU$4)+((BZ1130+CB1130)*Cadeirante/30*FU$4)</f>
        <v>0</v>
      </c>
      <c r="FV1130" s="181">
        <f>((CC1130+CE1130)*Percapita/30*FV$4)+((CD1130+CF1130)*Cadeirante/30*FV$4)</f>
        <v>0</v>
      </c>
      <c r="FW1130" s="181">
        <f>((CG1130+CI1130)*Percapita/30*FW$4)+((CI1130+CK1130)*Cadeirante/30*FW$4)</f>
        <v>0</v>
      </c>
      <c r="FX1130" s="181">
        <f>((CK1130+CM1130)*Percapita/30*FX$4)+((CL1130+CN1130)*Cadeirante/30*FX$4)</f>
        <v>0</v>
      </c>
      <c r="FY1130" s="181">
        <f>((CO1130+CQ1130)*Percapita/30*FY$4)+((CP1130+CR1130)*Cadeirante/30*FY$4)</f>
        <v>0</v>
      </c>
      <c r="FZ1130" s="181">
        <f>((CS1130+CU1130)*Percapita/30*FZ$4)+((CT1130+CV1130)*Cadeirante/30*FZ$4)</f>
        <v>0</v>
      </c>
      <c r="GA1130" s="181">
        <f>((CW1130+CY1130)*Percapita/30*GA$4)+((CX1130+CZ1130)*Cadeirante/30*GA$4)</f>
        <v>0</v>
      </c>
      <c r="GB1130" s="181">
        <f>((DA1130+DC1130)*Percapita/30*GB$4)+((DB1130+DD1130)*Cadeirante/30*GB$4)</f>
        <v>0</v>
      </c>
      <c r="GC1130" s="181">
        <f>((DE1130+DG1130)*Percapita/30*GC$4)+((DF1130+DH1130)*Cadeirante/30*GC$4)</f>
        <v>0</v>
      </c>
      <c r="GD1130" s="181">
        <f>((DI1130+DK1130)*Percapita/30*GD$4)+((DJ1130+DL1130)*Cadeirante/30*GD$4)</f>
        <v>0</v>
      </c>
      <c r="GE1130" s="181">
        <f>((DM1130+DO1130)*Percapita/30*GE$4)+((DN1130+DP1130)*Cadeirante/30*GE$4)</f>
        <v>0</v>
      </c>
      <c r="GF1130" s="181">
        <f>((DQ1130+DS1130)*Percapita/30*GF$4)+((DR1130+DT1130)*Cadeirante/30*GF$4)</f>
        <v>0</v>
      </c>
      <c r="GG1130" s="181">
        <f>((DU1130+DW1130)*Percapita/30*GG$4)+((DV1130+DX1130)*Cadeirante/30*GG$4)</f>
        <v>0</v>
      </c>
      <c r="GH1130" s="181">
        <f>((DY1130+EA1130)*Percapita/30*GH$4)+((DZ1130+EB1130)*Cadeirante/30*GH$4)</f>
        <v>0</v>
      </c>
      <c r="GI1130" s="181">
        <f>((EC1130+EE1130)*Percapita/30*GI$4)+((ED1130+EF1130)*Cadeirante/30*GI$4)</f>
        <v>12.841000000000001</v>
      </c>
      <c r="GJ1130" s="181">
        <f>((EG1130+EI1130)*Percapita)+((EH1130+EJ1130)*Cadeirante)</f>
        <v>0</v>
      </c>
      <c r="GK1130" s="258"/>
      <c r="GL1130" s="103">
        <f t="shared" si="1255"/>
        <v>0</v>
      </c>
      <c r="GM1130" s="124"/>
      <c r="GN1130" s="182"/>
      <c r="GO1130" s="182"/>
      <c r="GP1130" s="182"/>
      <c r="GQ1130" s="182"/>
      <c r="GR1130" s="182"/>
      <c r="GS1130" s="182"/>
      <c r="GT1130" s="182"/>
      <c r="GU1130" s="182"/>
      <c r="GV1130" s="182"/>
      <c r="GW1130" s="182"/>
      <c r="GX1130" s="182"/>
      <c r="GY1130" s="182"/>
      <c r="GZ1130" s="182"/>
      <c r="HA1130" s="182"/>
      <c r="HB1130" s="182"/>
      <c r="HC1130" s="182"/>
      <c r="HD1130" s="182"/>
      <c r="HE1130" s="182"/>
      <c r="HF1130" s="182"/>
      <c r="HG1130" s="182"/>
      <c r="HH1130" s="182"/>
      <c r="HI1130" s="182"/>
      <c r="HJ1130" s="182"/>
      <c r="HK1130" s="182"/>
      <c r="HL1130" s="182"/>
      <c r="HM1130" s="182"/>
      <c r="HN1130" s="182"/>
      <c r="HO1130" s="182"/>
      <c r="HP1130" s="259"/>
      <c r="HQ1130" s="64"/>
      <c r="HW1130" s="257"/>
      <c r="HY1130" s="280">
        <f t="shared" si="1283"/>
        <v>0</v>
      </c>
      <c r="HZ1130" s="280">
        <f t="shared" si="1284"/>
        <v>0</v>
      </c>
      <c r="IA1130" s="280">
        <f t="shared" si="1285"/>
        <v>0</v>
      </c>
    </row>
    <row r="1131" spans="1:237" s="106" customFormat="1" ht="22.5" customHeight="1" x14ac:dyDescent="0.25">
      <c r="A1131" t="s">
        <v>4188</v>
      </c>
      <c r="B1131" s="522" t="s">
        <v>4189</v>
      </c>
      <c r="C1131" s="523">
        <v>1</v>
      </c>
      <c r="D1131" s="524" t="s">
        <v>4190</v>
      </c>
      <c r="E1131" s="524" t="s">
        <v>4191</v>
      </c>
      <c r="F1131" s="525" t="s">
        <v>3222</v>
      </c>
      <c r="G1131" s="525" t="s">
        <v>3223</v>
      </c>
      <c r="H1131" s="350" t="s">
        <v>4192</v>
      </c>
      <c r="I1131" s="351" t="s">
        <v>400</v>
      </c>
      <c r="J1131" s="409" t="s">
        <v>3227</v>
      </c>
      <c r="K1131" s="410" t="s">
        <v>3228</v>
      </c>
      <c r="L1131" s="329">
        <f>CONTINUA!BV1131</f>
        <v>0</v>
      </c>
      <c r="M1131" s="329">
        <f>CONTINUA!BW1131</f>
        <v>0</v>
      </c>
      <c r="N1131" s="657"/>
      <c r="O1131" s="658" t="s">
        <v>4268</v>
      </c>
      <c r="P1131" s="659" t="s">
        <v>206</v>
      </c>
      <c r="Q1131" s="400"/>
      <c r="R1131" s="401"/>
      <c r="S1131" s="400"/>
      <c r="T1131" s="401"/>
      <c r="U1131" s="400"/>
      <c r="V1131" s="401"/>
      <c r="W1131" s="400"/>
      <c r="X1131" s="401"/>
      <c r="Y1131" s="400"/>
      <c r="Z1131" s="401"/>
      <c r="AA1131" s="400"/>
      <c r="AB1131" s="401"/>
      <c r="AC1131" s="400"/>
      <c r="AD1131" s="401"/>
      <c r="AE1131" s="400"/>
      <c r="AF1131" s="401"/>
      <c r="AG1131" s="400"/>
      <c r="AH1131" s="401"/>
      <c r="AI1131" s="400"/>
      <c r="AJ1131" s="401"/>
      <c r="AK1131" s="400"/>
      <c r="AL1131" s="401"/>
      <c r="AM1131" s="400"/>
      <c r="AN1131" s="401"/>
      <c r="AO1131" s="400"/>
      <c r="AP1131" s="401"/>
      <c r="AQ1131" s="400"/>
      <c r="AR1131" s="401"/>
      <c r="AS1131" s="400"/>
      <c r="AT1131" s="401"/>
      <c r="AU1131" s="400"/>
      <c r="AV1131" s="401"/>
      <c r="AW1131" s="400"/>
      <c r="AX1131" s="401"/>
      <c r="AY1131" s="400"/>
      <c r="AZ1131" s="401"/>
      <c r="BA1131" s="400"/>
      <c r="BB1131" s="401"/>
      <c r="BC1131" s="400"/>
      <c r="BD1131" s="401"/>
      <c r="BE1131" s="400"/>
      <c r="BF1131" s="401"/>
      <c r="BG1131" s="400"/>
      <c r="BH1131" s="401"/>
      <c r="BI1131" s="400"/>
      <c r="BJ1131" s="401"/>
      <c r="BK1131" s="400"/>
      <c r="BL1131" s="401"/>
      <c r="BM1131" s="400"/>
      <c r="BN1131" s="401"/>
      <c r="BO1131" s="400"/>
      <c r="BP1131" s="401"/>
      <c r="BQ1131" s="400"/>
      <c r="BR1131" s="401"/>
      <c r="BS1131" s="400"/>
      <c r="BT1131" s="401"/>
      <c r="BU1131" s="400"/>
      <c r="BV1131" s="401"/>
      <c r="BW1131" s="400"/>
      <c r="BX1131" s="401"/>
      <c r="BY1131" s="400"/>
      <c r="BZ1131" s="401"/>
      <c r="CA1131" s="400"/>
      <c r="CB1131" s="401"/>
      <c r="CC1131" s="400"/>
      <c r="CD1131" s="401"/>
      <c r="CE1131" s="400"/>
      <c r="CF1131" s="401"/>
      <c r="CG1131" s="400"/>
      <c r="CH1131" s="401"/>
      <c r="CI1131" s="400"/>
      <c r="CJ1131" s="401"/>
      <c r="CK1131" s="400"/>
      <c r="CL1131" s="401"/>
      <c r="CM1131" s="400"/>
      <c r="CN1131" s="401"/>
      <c r="CO1131" s="400"/>
      <c r="CP1131" s="401"/>
      <c r="CQ1131" s="400"/>
      <c r="CR1131" s="401"/>
      <c r="CS1131" s="400"/>
      <c r="CT1131" s="401"/>
      <c r="CU1131" s="400"/>
      <c r="CV1131" s="401"/>
      <c r="CW1131" s="400"/>
      <c r="CX1131" s="401"/>
      <c r="CY1131" s="400"/>
      <c r="CZ1131" s="401"/>
      <c r="DA1131" s="400"/>
      <c r="DB1131" s="401"/>
      <c r="DC1131" s="400"/>
      <c r="DD1131" s="401"/>
      <c r="DE1131" s="400"/>
      <c r="DF1131" s="401"/>
      <c r="DG1131" s="400"/>
      <c r="DH1131" s="401"/>
      <c r="DI1131" s="400"/>
      <c r="DJ1131" s="401"/>
      <c r="DK1131" s="400"/>
      <c r="DL1131" s="401"/>
      <c r="DM1131" s="400"/>
      <c r="DN1131" s="401"/>
      <c r="DO1131" s="400"/>
      <c r="DP1131" s="401"/>
      <c r="DQ1131" s="400"/>
      <c r="DR1131" s="401"/>
      <c r="DS1131" s="400"/>
      <c r="DT1131" s="401"/>
      <c r="DU1131" s="400"/>
      <c r="DV1131" s="401"/>
      <c r="DW1131" s="400"/>
      <c r="DX1131" s="401"/>
      <c r="DY1131" s="400"/>
      <c r="DZ1131" s="401"/>
      <c r="EA1131" s="400"/>
      <c r="EB1131" s="401"/>
      <c r="EC1131" s="400"/>
      <c r="ED1131" s="401"/>
      <c r="EE1131" s="400"/>
      <c r="EF1131" s="401"/>
      <c r="EG1131" s="400"/>
      <c r="EH1131" s="401"/>
      <c r="EI1131" s="400"/>
      <c r="EJ1131" s="447"/>
      <c r="EK1131" s="510"/>
      <c r="EL1131" s="513"/>
      <c r="EM1131" s="520"/>
      <c r="EN1131" s="520"/>
      <c r="EO1131" s="520"/>
      <c r="EP1131" s="171">
        <f t="shared" si="1248"/>
        <v>0</v>
      </c>
      <c r="EQ1131" s="171">
        <f t="shared" si="1249"/>
        <v>0</v>
      </c>
      <c r="ER1131" s="171">
        <f t="shared" si="1250"/>
        <v>0</v>
      </c>
      <c r="ES1131" s="171">
        <f t="shared" si="1251"/>
        <v>0</v>
      </c>
      <c r="ET1131" s="171">
        <f t="shared" si="1252"/>
        <v>0</v>
      </c>
      <c r="EU1131" s="171">
        <f t="shared" si="1253"/>
        <v>0</v>
      </c>
      <c r="EV1131" s="172">
        <f t="shared" si="1254"/>
        <v>0</v>
      </c>
      <c r="EW1131" s="367">
        <f>IF(C1131=4,IF(MAX(Q1131:EJ1133)&gt;0,(Especiall/30*(IF(($G1131-$F1131)=($G$5-$F$5),30,IF(DAY($G1131)=31,($G1131-$F1131),($G1131-$F1131)+1)))),0),0)</f>
        <v>0</v>
      </c>
      <c r="EX1131" s="248">
        <f t="shared" ref="EX1131:EX1134" si="1286">FF1131</f>
        <v>17508.5</v>
      </c>
      <c r="EY1131" s="174">
        <f>(L1131*regular)+(M1131*Cadeirantee)</f>
        <v>0</v>
      </c>
      <c r="EZ1131" s="249">
        <f>SUMIF(FG1131:GJ1131,"&gt;0")</f>
        <v>0</v>
      </c>
      <c r="FA1131" s="249">
        <f>SUMIF(FG1131:GJ1131,"&lt;0")+SUMIF(GN1131:HP1131,"&lt;0")</f>
        <v>0</v>
      </c>
      <c r="FB1131" s="174">
        <v>0</v>
      </c>
      <c r="FC1131" s="175">
        <f>N1131*km*'VALORES TABELA'!$B$13</f>
        <v>0</v>
      </c>
      <c r="FD1131" s="250">
        <f>GL1131</f>
        <v>0</v>
      </c>
      <c r="FE1131" s="176">
        <f>(EW1131+EW1132+EW1133+EW1134+EX1131+EX1132+EX1133+EX1134+EY1131+EY1132+EY1133+EY1134+EY1135+EZ1131+EZ1132+EZ1133+EZ1134+FA1131+FA1132+FA1133+FA1134+FC1131+FC1132+FC1133+FC1134+HY1131-HZ1131-IA1131+FD1131+FD1132+FD1133+FD1134+FB1135)</f>
        <v>18664.189999999999</v>
      </c>
      <c r="FF1131" s="177">
        <f>IF(C1131=4,SUM(Q1131+Q1132+Q1133+S1131+S1132+S1133)*Percapita/30*FF$4+(R1131+R1132+R1133+T1131+T1132+T1133)*Cadeirante/30*FF$4,IF(C1131=3,IF(Q1134+S1134=10,Fixo/30*FF$4+(Q1131+Q1132+Q1133+S1131+S1132+S1133)*Percapita/30*FF$4+(R1134+T1134)*Cadeirante/30*FF$4,IF(Q1134+S1134&lt;=9,(Q1134+S1134)*Crechee/30*FF$4)+(R1134+T1134)*Cadeirante/30*FF$4+(Q1131+Q1132+Q1133+S1131+S1132+S1133)*Percapita/30*FF$4)+IF(Q1134+S1134&gt;=11,Fixo/30*FF$4+(Q1134+S1134-10)*Crechee/30*FF$4,0),IF(C1131=2,IF(R1131+R1132+R1133+R1134+T1131+T1132+T1133+T1134=1,Cadeirante/30*FF$4,IF(R1131+R1132+R1133+R1134+T1131+T1132+T1133+T1134=2,Fixo/30*FF$4,IF(R1131+R1132+R1133+R1134+T1131+T1132+T1133+T1134&gt;2,Fixo/30*FF$4+(R1131+R1132+R1133+R1134+T1131+T1132+T1133+T1134-2)*Cadeirante/30*FF$4)))+(Q1131+Q1132+Q1133+S1131+S1132+S1133)*Percapita/30*FF$4+(Q1134+S1134)*Crechee/30*FF$4,IF(C1131=1,IF(Q1131+Q1132+Q1133+R1131+R1132+R1133+S1131+S1132+S1133+T1131+T1132+T1133&lt;=15,(Q1131+Q1132+Q1133+S1131+S1132+S1133)*Percapita/30*FF$4,IF(Q1131+Q1132+Q1133+R1131+R1132+R1133+S1131+S1132+S1133+T1131+T1132+T1133&gt;=16,Fixo/30*FF$4+(Q1131+Q1132+Q1133+R1131+R1132+R1133+S1131+S1132+S1133+T1131+T1132-16)*Percapita/30*FF$4))))))</f>
        <v>17508.5</v>
      </c>
      <c r="FG1131" s="177">
        <f>IF(C1131=4,SUM(U1131+U1132+U1133+W1131+W1132+W1133)*Percapita/30*FG$4+(V1131+V1132+V1133+X1131+X1132+X1133)*Cadeirante/30*FG$4,IF(C1131=3,IF(U1134+W1134=10,Fixo/30*FG$4+(U1131+U1132+U1133+W1131+W1132+W1133)*Percapita/30*FG$4+(V1134+X1134)*Cadeirante/30*FG$4,IF(U1134+W1134&lt;=9,(U1134+W1134)*Crechee/30*FG$4)+(V1134+X1134)*Cadeirante/30*FG$4+(U1131+U1132+U1133+W1131+W1132+W1133)*Percapita/30*FG$4)+IF(U1134+W1134&gt;=11,Fixo/30*FG$4+(U1134+W1134-10)*Crechee/30*FG$4,0),IF(C1131=2,IF(V1131+V1132+V1133+V1134+X1131+X1132+X1133+X1134=1,Cadeirante/30*FG$4,IF(V1131+V1132+V1133+V1134+X1131+X1132+X1133+X1134=2,Fixo/30*FG$4,IF(V1131+V1132+V1133+V1134+X1131+X1132+X1133+X1134&gt;2,Fixo/30*FG$4+(V1131+V1132+V1133+V1134+X1131+X1132+X1133+X1134-2)*Cadeirante/30*FG$4)))+(U1131+U1132+U1133+W1131+W1132+W1133)*Percapita/30*FG$4+(U1134+W1134)*Crechee/30*FG$4,IF(C1131=1,IF(U1131+U1132+U1133+V1131+V1132+V1133+W1131+W1132+W1133+X1131+X1132+X1133&lt;=15,(U1131+U1132+U1133+W1131+W1132+W1133)*Percapita/30*FG$4,IF(U1131+U1132+U1133+V1131+V1132+V1133+W1131+W1132+W1133+X1131+X1132+X1133&gt;=16,Fixo/30*FG$4+(U1131+U1132+U1133+V1131+V1132+V1133+W1131+W1132+W1133+X1131+X1132-16)*Percapita/30*FG$4))))))</f>
        <v>0</v>
      </c>
      <c r="FH1131" s="177">
        <f>IF(C1131=4,SUM(Y1131+Y1132+Y1133+AA1131+AA1132+AA1133)*Percapita/30*FH$4+(Z1131+Z1132+Z1133+AB1131+AB1132+AB1133)*Cadeirante/30*FH$4,IF(C1131=3,IF(Y1134+AA1134=10,Fixo/30*FH$4+(Y1131+Y1132+Y1133+AA1131+AA1132+AA1133)*Percapita/30*FH$4+(Z1134+AB1134)*Cadeirante/30*FH$4,IF(Y1134+AA1134&lt;=9,(Y1134+AA1134)*Crechee/30*FH$4)+(Z1134+AB1134)*Cadeirante/30*FH$4+(Y1131+Y1132+Y1133+AA1131+AA1132+AA1133)*Percapita/30*FH$4)+IF(Y1134+AA1134&gt;=11,Fixo/30*FH$4+(Y1134+AA1134-10)*Crechee/30*FH$4,0),IF(C1131=2,IF(Z1131+Z1132+Z1133+Z1134+AB1131+AB1132+AB1133+AB1134=1,Cadeirante/30*FH$4,IF(Z1131+Z1132+Z1133+Z1134+AB1131+AB1132+AB1133+AB1134=2,Fixo/30*FH$4,IF(Z1131+Z1132+Z1133+Z1134+AB1131+AB1132+AB1133+AB1134&gt;2,Fixo/30*FH$4+(Z1131+Z1132+Z1133+Z1134+AB1131+AB1132+AB1133+AB1134-2)*Cadeirante/30*FH$4)))+(Y1131+Y1132+Y1133+AA1131+AA1132+AA1133)*Percapita/30*FH$4+(Y1134+AA1134)*Crechee/30*FH$4,IF(C1131=1,IF(Y1131+Y1132+Y1133+Z1131+Z1132+Z1133+AA1131+AA1132+AA1133+AB1131+AB1132+AB1133&lt;=15,(Y1131+Y1132+Y1133+AA1131+AA1132+AA1133)*Percapita/30*FH$4,IF(Y1131+Y1132+Y1133+Z1131+Z1132+Z1133+AA1131+AA1132+AA1133+AB1131+AB1132+AB1133&gt;=16,Fixo/30*FH$4+(Y1131+Y1132+Y1133+Z1131+Z1132+Z1133+AA1131+AA1132+AA1133+AB1131+AB1132-16)*Percapita/30*FH$4))))))</f>
        <v>0</v>
      </c>
      <c r="FI1131" s="177">
        <f>IF(C1131=4,SUM(AC1131+AC1132+AC1133+AE1131+AE1132+AE1133)*Percapita/30*FI$4+(AD1131+AD1132+AD1133+AF1131+AF1132+AF1133)*Cadeirante/30*FI$4,IF(C1131=3,IF(AC1134+AE1134=10,Fixo/30*FI$4+(AC1131+AC1132+AC1133+AE1131+AE1132+AE1133)*Percapita/30*FI$4+(AD1134+AF1134)*Cadeirante/30*FI$4,IF(AC1134+AE1134&lt;=9,(AC1134+AE1134)*Crechee/30*FI$4)+(AD1134+AF1134)*Cadeirante/30*FI$4+(AC1131+AC1132+AC1133+AE1131+AE1132+AE1133)*Percapita/30*FI$4)+IF(AC1134+AE1134&gt;=11,Fixo/30*FI$4+(AC1134+AE1134-10)*Crechee/30*FI$4,0),IF(C1131=2,IF(AD1131+AD1132+AD1133+AD1134+AF1131+AF1132+AF1133+AF1134=1,Cadeirante/30*FI$4,IF(AD1131+AD1132+AD1133+AD1134+AF1131+AF1132+AF1133+AF1134=2,Fixo/30*FI$4,IF(AD1131+AD1132+AD1133+AD1134+AF1131+AF1132+AF1133+AF1134&gt;2,Fixo/30*FI$4+(AD1131+AD1132+AD1133+AD1134+AF1131+AF1132+AF1133+AF1134-2)*Cadeirante/30*FI$4)))+(AC1131+AC1132+AC1133+AE1131+AE1132+AE1133)*Percapita/30*FI$4+(AC1134+AE1134)*Crechee/30*FI$4,IF(C1131=1,IF(AC1131+AC1132+AC1133+AD1131+AD1132+AD1133+AE1131+AE1132+AE1133+AF1131+AF1132+AF1133&lt;=15,(AC1131+AC1132+AC1133+AE1131+AE1132+AE1133)*Percapita/30*FI$4,IF(AC1131+AC1132+AC1133+AD1131+AD1132+AD1133+AE1131+AE1132+AE1133+AF1131+AF1132+AF1133&gt;=16,Fixo/30*FI$4+(AC1131+AC1132+AC1133+AD1131+AD1132+AD1133+AE1131+AE1132+AE1133+AF1131+AF1132-16)*Percapita/30*FI$4))))))</f>
        <v>0</v>
      </c>
      <c r="FJ1131" s="177">
        <f>IF(C1131=4,SUM(AG1131+AG1132+AG1133+AI1131+AI1132+AI1133)*Percapita/30*FJ$4+(AH1131+AH1132+AH1133+AJ1131+AJ1132+AJ1133)*Cadeirante/30*FJ$4,IF(C1131=3,IF(AG1134+AI1134=10,Fixo/30*FJ$4+(AG1131+AG1132+AG1133+AI1131+AI1132+AI1133)*Percapita/30*FJ$4+(AH1134+AJ1134)*Cadeirante/30*FJ$4,IF(AG1134+AI1134&lt;=9,(AG1134+AI1134)*Crechee/30*FJ$4)+(AH1134+AJ1134)*Cadeirante/30*FJ$4+(AG1131+AG1132+AG1133+AI1131+AI1132+AI1133)*Percapita/30*FJ$4)+IF(AG1134+AI1134&gt;=11,Fixo/30*FJ$4+(AG1134+AI1134-10)*Crechee/30*FJ$4,0),IF(C1131=2,IF(AH1131+AH1132+AH1133+AH1134+AJ1131+AJ1132+AJ1133+AJ1134=1,Cadeirante/30*FJ$4,IF(AH1131+AH1132+AH1133+AH1134+AJ1131+AJ1132+AJ1133+AJ1134=2,Fixo/30*FJ$4,IF(AH1131+AH1132+AH1133+AH1134+AJ1131+AJ1132+AJ1133+AJ1134&gt;2,Fixo/30*FJ$4+(AH1131+AH1132+AH1133+AH1134+AJ1131+AJ1132+AJ1133+AJ1134-2)*Cadeirante/30*FJ$4)))+(AG1131+AG1132+AG1133+AI1131+AI1132+AI1133)*Percapita/30*FJ$4+(AG1134+AI1134)*Crechee/30*FJ$4,IF(C1131=1,IF(AG1131+AG1132+AG1133+AH1131+AH1132+AH1133+AI1131+AI1132+AI1133+AJ1131+AJ1132+AJ1133&lt;=15,(AG1131+AG1132+AG1133+AI1131+AI1132+AI1133)*Percapita/30*FJ$4,IF(AG1131+AG1132+AG1133+AH1131+AH1132+AH1133+AI1131+AI1132+AI1133+AJ1131+AJ1132+AJ1133&gt;=16,Fixo/30*FJ$4+(AG1131+AG1132+AG1133+AH1131+AH1132+AH1133+AI1131+AI1132+AI1133+AJ1131+AJ1132-16)*Percapita/30*FJ$4))))))</f>
        <v>0</v>
      </c>
      <c r="FK1131" s="177">
        <f>IF(C1131=4,SUM(AK1131+AK1132+AK1133+AM1131+AM1132+AM1133)*Percapita/30*FK$4+(AL1131+AL1132+AL1133+AN1131+AN1132+AN1133)*Cadeirante/30*FK$4,IF(C1131=3,IF(AK1134+AM1134=10,Fixo/30*FK$4+(AK1131+AK1132+AK1133+AM1131+AM1132+AM1133)*Percapita/30*FK$4+(AL1134+AN1134)*Cadeirante/30*FK$4,IF(AK1134+AM1134&lt;=9,(AK1134+AM1134)*Crechee/30*FK$4)+(AL1134+AN1134)*Cadeirante/30*FK$4+(AK1131+AK1132+AK1133+AM1131+AM1132+AM1133)*Percapita/30*FK$4)+IF(AK1134+AM1134&gt;=11,Fixo/30*FK$4+(AK1134+AM1134-10)*Crechee/30*FK$4,0),IF(C1131=2,IF(AL1131+AL1132+AL1133+AL1134+AN1131+AN1132+AN1133+AN1134=1,Cadeirante/30*FK$4,IF(AL1131+AL1132+AL1133+AL1134+AN1131+AN1132+AN1133+AN1134=2,Fixo/30*FK$4,IF(AL1131+AL1132+AL1133+AL1134+AN1131+AN1132+AN1133+AN1134&gt;2,Fixo/30*FK$4+(AL1131+AL1132+AL1133+AL1134+AN1131+AN1132+AN1133+AN1134-2)*Cadeirante/30*FK$4)))+(AK1131+AK1132+AK1133+AM1131+AM1132+AM1133)*Percapita/30*FK$4+(AK1134+AM1134)*Crechee/30*FK$4,IF(C1131=1,IF(AK1131+AK1132+AK1133+AL1131+AL1132+AL1133+AM1131+AM1132+AM1133+AN1131+AN1132+AN1133&lt;=15,(AK1131+AK1132+AK1133+AM1131+AM1132+AM1133)*Percapita/30*FK$4,IF(AK1131+AK1132+AK1133+AL1131+AL1132+AL1133+AM1131+AM1132+AM1133+AN1131+AN1132+AN1133&gt;=16,Fixo/30*FK$4+(AK1131+AK1132+AK1133+AL1131+AL1132+AL1133+AM1131+AM1132+AM1133+AN1131+AN1132-16)*Percapita/30*FK$4))))))</f>
        <v>0</v>
      </c>
      <c r="FL1131" s="177">
        <f>IF(C1131=4,SUM(AO1131+AO1132+AO1133+AQ1131+AQ1132+AQ1133)*Percapita/30*FL$4+(AP1131+AP1132+AP1133+AR1131+AR1132+AR1133)*Cadeirante/30*FL$4,IF(C1131=3,IF(AO1134+AQ1134=10,Fixo/30*FL$4+(AO1131+AO1132+AO1133+AQ1131+AQ1132+AQ1133)*Percapita/30*FL$4+(AP1134+AR1134)*Cadeirante/30*FL$4,IF(AO1134+AQ1134&lt;=9,(AO1134+AQ1134)*Crechee/30*FL$4)+(AP1134+AR1134)*Cadeirante/30*FL$4+(AO1131+AO1132+AO1133+AQ1131+AQ1132+AQ1133)*Percapita/30*FL$4)+IF(AO1134+AQ1134&gt;=11,Fixo/30*FL$4+(AO1134+AQ1134-10)*Crechee/30*FL$4,0),IF(C1131=2,IF(AP1131+AP1132+AP1133+AP1134+AR1131+AR1132+AR1133+AR1134=1,Cadeirante/30*FL$4,IF(AP1131+AP1132+AP1133+AP1134+AR1131+AR1132+AR1133+AR1134=2,Fixo/30*FL$4,IF(AP1131+AP1132+AP1133+AP1134+AR1131+AR1132+AR1133+AR1134&gt;2,Fixo/30*FL$4+(AP1131+AP1132+AP1133+AP1134+AR1131+AR1132+AR1133+AR1134-2)*Cadeirante/30*FL$4)))+(AO1131+AO1132+AO1133+AQ1131+AQ1132+AQ1133)*Percapita/30*FL$4+(AO1134+AQ1134)*Crechee/30*FL$4,IF(C1131=1,IF(AO1131+AO1132+AO1133+AP1131+AP1132+AP1133+AQ1131+AQ1132+AQ1133+AR1131+AR1132+AR1133&lt;=15,(AO1131+AO1132+AO1133+AQ1131+AQ1132+AQ1133)*Percapita/30*FL$4,IF(AO1131+AO1132+AO1133+AP1131+AP1132+AP1133+AQ1131+AQ1132+AQ1133+AR1131+AR1132+AR1133&gt;=16,Fixo/30*FL$4+(AO1131+AO1132+AO1133+AP1131+AP1132+AP1133+AQ1131+AQ1132+AQ1133+AR1131+AR1132-16)*Percapita/30*FL$4))))))</f>
        <v>0</v>
      </c>
      <c r="FM1131" s="177">
        <f>IF(C1131=4,SUM(AS1131+AS1132+AS1133+AU1131+AU1132+AU1133)*Percapita/30*FM$4+(AT1131+AT1132+AT1133+AV1131+AV1132+AV1133)*Cadeirante/30*FM$4,IF(C1131=3,IF(AS1134+AU1134=10,Fixo/30*FM$4+(AS1131+AS1132+AS1133+AU1131+AU1132+AU1133)*Percapita/30*FM$4+(AT1134+AV1134)*Cadeirante/30*FM$4,IF(AS1134+AU1134&lt;=9,(AS1134+AU1134)*Crechee/30*FM$4)+(AT1134+AV1134)*Cadeirante/30*FM$4+(AS1131+AS1132+AS1133+AU1131+AU1132+AU1133)*Percapita/30*FM$4)+IF(AS1134+AU1134&gt;=11,Fixo/30*FM$4+(AS1134+AU1134-10)*Crechee/30*FM$4,0),IF(C1131=2,IF(AT1131+AT1132+AT1133+AT1134+AV1131+AV1132+AV1133+AV1134=1,Cadeirante/30*FM$4,IF(AT1131+AT1132+AT1133+AT1134+AV1131+AV1132+AV1133+AV1134=2,Fixo/30*FM$4,IF(AT1131+AT1132+AT1133+AT1134+AV1131+AV1132+AV1133+AV1134&gt;2,Fixo/30*FM$4+(AT1131+AT1132+AT1133+AT1134+AV1131+AV1132+AV1133+AV1134-2)*Cadeirante/30*FM$4)))+(AS1131+AS1132+AS1133+AU1131+AU1132+AU1133)*Percapita/30*FM$4+(AS1134+AU1134)*Crechee/30*FM$4,IF(C1131=1,IF(AS1131+AS1132+AS1133+AT1131+AT1132+AT1133+AU1131+AU1132+AU1133+AV1131+AV1132+AV1133&lt;=15,(AS1131+AS1132+AS1133+AU1131+AU1132+AU1133)*Percapita/30*FM$4,IF(AS1131+AS1132+AS1133+AT1131+AT1132+AT1133+AU1131+AU1132+AU1133+AV1131+AV1132+AV1133&gt;=16,Fixo/30*FM$4+(AS1131+AS1132+AS1133+AT1131+AT1132+AT1133+AU1131+AU1132+AU1133+AV1131+AV1132-16)*Percapita/30*FM$4))))))</f>
        <v>0</v>
      </c>
      <c r="FN1131" s="177">
        <f>IF(C1131=4,SUM(AW1131+AW1132+AW1133+AY1131+AY1132+AY1133)*Percapita/30*FN$4+(AX1131+AX1132+AX1133+AZ1131+AZ1132+AZ1133)*Cadeirante/30*FN$4,IF(C1131=3,IF(AW1134+AY1134=10,Fixo/30*FN$4+(AW1131+AW1132+AW1133+AY1131+AY1132+AY1133)*Percapita/30*FN$4+(AX1134+AZ1134)*Cadeirante/30*FN$4,IF(AW1134+AY1134&lt;=9,(AW1134+AY1134)*Crechee/30*FN$4)+(AX1134+AZ1134)*Cadeirante/30*FN$4+(AW1131+AW1132+AW1133+AY1131+AY1132+AY1133)*Percapita/30*FN$4)+IF(AW1134+AY1134&gt;=11,Fixo/30*FN$4+(AW1134+AY1134-10)*Crechee/30*FN$4,0),IF(C1131=2,IF(AX1131+AX1132+AX1133+AX1134+AZ1131+AZ1132+AZ1133+AZ1134=1,Cadeirante/30*FN$4,IF(AX1131+AX1132+AX1133+AX1134+AZ1131+AZ1132+AZ1133+AZ1134=2,Fixo/30*FN$4,IF(AX1131+AX1132+AX1133+AX1134+AZ1131+AZ1132+AZ1133+AZ1134&gt;2,Fixo/30*FN$4+(AX1131+AX1132+AX1133+AX1134+AZ1131+AZ1132+AZ1133+AZ1134-2)*Cadeirante/30*FN$4)))+(AW1131+AW1132+AW1133+AY1131+AY1132+AY1133)*Percapita/30*FN$4+(AW1134+AY1134)*Crechee/30*FN$4,IF(C1131=1,IF(AW1131+AW1132+AW1133+AX1131+AX1132+AX1133+AY1131+AY1132+AY1133+AZ1131+AZ1132+AZ1133&lt;=15,(AW1131+AW1132+AW1133+AY1131+AY1132+AY1133)*Percapita/30*FN$4,IF(AW1131+AW1132+AW1133+AX1131+AX1132+AX1133+AY1131+AY1132+AY1133+AZ1131+AZ1132+AZ1133&gt;=16,Fixo/30*FN$4+(AW1131+AW1132+AW1133+AX1131+AX1132+AX1133+AY1131+AY1132+AY1133+AZ1131+AZ1132-16)*Percapita/30*FN$4))))))</f>
        <v>0</v>
      </c>
      <c r="FO1131" s="177">
        <f>IF(C1131=4,SUM(BA1131+BA1132+BA1133+BC1131+BC1132+BC1133)*Percapita/30*FO$4+(BB1131+BB1132+BB1133+BD1131+BD1132+BD1133)*Cadeirante/30*FO$4,IF(C1131=3,IF(BA1134+BC1134=10,Fixo/30*FO$4+(BA1131+BA1132+BA1133+BC1131+BC1132+BC1133)*Percapita/30*FO$4+(BB1134+BD1134)*Cadeirante/30*FO$4,IF(BA1134+BC1134&lt;=9,(BA1134+BC1134)*Crechee/30*FO$4)+(BB1134+BD1134)*Cadeirante/30*FO$4+(BA1131+BA1132+BA1133+BC1131+BC1132+BC1133)*Percapita/30*FO$4)+IF(BA1134+BC1134&gt;=11,Fixo/30*FO$4+(BA1134+BC1134-10)*Crechee/30*FO$4,0),IF(C1131=2,IF(BB1131+BB1132+BB1133+BB1134+BD1131+BD1132+BD1133+BD1134=1,Cadeirante/30*FO$4,IF(BB1131+BB1132+BB1133+BB1134+BD1131+BD1132+BD1133+BD1134=2,Fixo/30*FO$4,IF(BB1131+BB1132+BB1133+BB1134+BD1131+BD1132+BD1133+BD1134&gt;2,Fixo/30*FO$4+(BB1131+BB1132+BB1133+BB1134+BD1131+BD1132+BD1133+BD1134-2)*Cadeirante/30*FO$4)))+(BA1131+BA1132+BA1133+BC1131+BC1132+BC1133)*Percapita/30*FO$4+(BA1134+BC1134)*Crechee/30*FO$4,IF(C1131=1,IF(BA1131+BA1132+BA1133+BB1131+BB1132+BB1133+BC1131+BC1132+BC1133+BD1131+BD1132+BD1133&lt;=15,(BA1131+BA1132+BA1133+BC1131+BC1132+BC1133)*Percapita/30*FO$4,IF(BA1131+BA1132+BA1133+BB1131+BB1132+BB1133+BC1131+BC1132+BC1133+BD1131+BD1132+BD1133&gt;=16,Fixo/30*FO$4+(BA1131+BA1132+BA1133+BB1131+BB1132+BB1133+BC1131+BC1132+BC1133+BD1131+BD1132-16)*Percapita/30*FO$4))))))</f>
        <v>0</v>
      </c>
      <c r="FP1131" s="177">
        <f>IF(C1131=4,SUM(BE1131+BE1132+BE1133+BG1131+BG1132+BG1133)*Percapita/30*FP$4+(BF1131+BF1132+BF1133+BH1131+BH1132+BH1133)*Cadeirante/30*FP$4,IF(C1131=3,IF(BE1134+BG1134=10,Fixo/30*FP$4+(BE1131+BE1132+BE1133+BG1131+BG1132+BG1133)*Percapita/30*FP$4+(BF1134+BH1134)*Cadeirante/30*FP$4,IF(BE1134+BG1134&lt;=9,(BE1134+BG1134)*Crechee/30*FP$4)+(BF1134+BH1134)*Cadeirante/30*FP$4+(BE1131+BE1132+BE1133+BG1131+BG1132+BG1133)*Percapita/30*FP$4)+IF(BE1134+BG1134&gt;=11,Fixo/30*FP$4+(BE1134+BG1134-10)*Crechee/30*FP$4,0),IF(C1131=2,IF(BF1131+BF1132+BF1133+BF1134+BH1131+BH1132+BH1133+BH1134=1,Cadeirante/30*FP$4,IF(BF1131+BF1132+BF1133+BF1134+BH1131+BH1132+BH1133+BH1134=2,Fixo/30*FP$4,IF(BF1131+BF1132+BF1133+BF1134+BH1131+BH1132+BH1133+BH1134&gt;2,Fixo/30*FP$4+(BF1131+BF1132+BF1133+BF1134+BH1131+BH1132+BH1133+BH1134-2)*Cadeirante/30*FP$4)))+(BE1131+BE1132+BE1133+BG1131+BG1132+BG1133)*Percapita/30*FP$4+(BE1134+BG1134)*Crechee/30*FP$4,IF(C1131=1,IF(BE1131+BE1132+BE1133+BF1131+BF1132+BF1133+BG1131+BG1132+BG1133+BH1131+BH1132+BH1133&lt;=15,(BE1131+BE1132+BE1133+BG1131+BG1132+BG1133)*Percapita/30*FP$4,IF(BE1131+BE1132+BE1133+BF1131+BF1132+BF1133+BG1131+BG1132+BG1133+BH1131+BH1132+BH1133&gt;=16,Fixo/30*FP$4+(BE1131+BE1132+BE1133+BF1131+BF1132+BF1133+BG1131+BG1132+BG1133+BH1131+BH1132-16)*Percapita/30*FP$4))))))</f>
        <v>0</v>
      </c>
      <c r="FQ1131" s="177">
        <f>IF(C1131=4,SUM(BI1131+BI1132+BI1133+BK1131+BK1132+BK1133)*Percapita/30*FQ$4+(BJ1131+BJ1132+BJ1133+BL1131+BL1132+BL1133)*Cadeirante/30*FQ$4,IF(C1131=3,IF(BI1134+BK1134=10,Fixo/30*FQ$4+(BI1131+BI1132+BI1133+BK1131+BK1132+BK1133)*Percapita/30*FQ$4+(BJ1134+BL1134)*Cadeirante/30*FQ$4,IF(BI1134+BK1134&lt;=9,(BI1134+BK1134)*Crechee/30*FQ$4)+(BJ1134+BL1134)*Cadeirante/30*FQ$4+(BI1131+BI1132+BI1133+BK1131+BK1132+BK1133)*Percapita/30*FQ$4)+IF(BI1134+BK1134&gt;=11,Fixo/30*FQ$4+(BI1134+BK1134-10)*Crechee/30*FQ$4,0),IF(C1131=2,IF(BJ1131+BJ1132+BJ1133+BJ1134+BL1131+BL1132+BL1133+BL1134=1,Cadeirante/30*FQ$4,IF(BJ1131+BJ1132+BJ1133+BJ1134+BL1131+BL1132+BL1133+BL1134=2,Fixo/30*FQ$4,IF(BJ1131+BJ1132+BJ1133+BJ1134+BL1131+BL1132+BL1133+BL1134&gt;2,Fixo/30*FQ$4+(BJ1131+BJ1132+BJ1133+BJ1134+BL1131+BL1132+BL1133+BL1134-2)*Cadeirante/30*FQ$4)))+(BI1131+BI1132+BI1133+BK1131+BK1132+BK1133)*Percapita/30*FQ$4+(BI1134+BK1134)*Crechee/30*FQ$4,IF(C1131=1,IF(BI1131+BI1132+BI1133+BJ1131+BJ1132+BJ1133+BK1131+BK1132+BK1133+BL1131+BL1132+BL1133&lt;=15,(BI1131+BI1132+BI1133+BK1131+BK1132+BK1133)*Percapita/30*FQ$4,IF(BI1131+BI1132+BI1133+BJ1131+BJ1132+BJ1133+BK1131+BK1132+BK1133+BL1131+BL1132+BL1133&gt;=16,Fixo/30*FQ$4+(BI1131+BI1132+BI1133+BJ1131+BJ1132+BJ1133+BK1131+BK1132+BK1133+BL1131+BL1132-16)*Percapita/30*FQ$4))))))</f>
        <v>0</v>
      </c>
      <c r="FR1131" s="177">
        <f>IF(C1131=4,SUM(BM1131+BM1132+BM1133+BO1131+BO1132+BO1133)*Percapita/30*FR$4+(BN1131+BN1132+BN1133+BP1131+BP1132+BP1133)*Cadeirante/30*FR$4,IF(C1131=3,IF(BM1134+BO1134=10,Fixo/30*FR$4+(BM1131+BM1132+BM1133+BO1131+BO1132+BO1133)*Percapita/30*FR$4+(BN1134+BP1134)*Cadeirante/30*FR$4,IF(BM1134+BO1134&lt;=9,(BM1134+BO1134)*Crechee/30*FR$4)+(BN1134+BP1134)*Cadeirante/30*FR$4+(BM1131+BM1132+BM1133+BO1131+BO1132+BO1133)*Percapita/30*FR$4)+IF(BM1134+BO1134&gt;=11,Fixo/30*FR$4+(BM1134+BO1134-10)*Crechee/30*FR$4,0),IF(C1131=2,IF(BN1131+BN1132+BN1133+BN1134+BP1131+BP1132+BP1133+BP1134=1,Cadeirante/30*FR$4,IF(BN1131+BN1132+BN1133+BN1134+BP1131+BP1132+BP1133+BP1134=2,Fixo/30*FR$4,IF(BN1131+BN1132+BN1133+BN1134+BP1131+BP1132+BP1133+BP1134&gt;2,Fixo/30*FR$4+(BN1131+BN1132+BN1133+BN1134+BP1131+BP1132+BP1133+BP1134-2)*Cadeirante/30*FR$4)))+(BM1131+BM1132+BM1133+BO1131+BO1132+BO1133)*Percapita/30*FR$4+(BM1134+BO1134)*Crechee/30*FR$4,IF(C1131=1,IF(BM1131+BM1132+BM1133+BN1131+BN1132+BN1133+BO1131+BO1132+BO1133+BP1131+BP1132+BP1133&lt;=15,(BM1131+BM1132+BM1133+BO1131+BO1132+BO1133)*Percapita/30*FR$4,IF(BM1131+BM1132+BM1133+BN1131+BN1132+BN1133+BO1131+BO1132+BO1133+BP1131+BP1132+BP1133&gt;=16,Fixo/30*FR$4+(BM1131+BM1132+BM1133+BN1131+BN1132+BN1133+BO1131+BO1132+BO1133+BP1131+BP1132-16)*Percapita/30*FR$4))))))</f>
        <v>0</v>
      </c>
      <c r="FS1131" s="177">
        <f>IF(C1131=4,SUM(BQ1131+BQ1132+BQ1133+BS1131+BS1132+BS1133)*Percapita/30*FS$4+(BR1131+BR1132+BR1133+BT1131+BT1132+BT1133)*Cadeirante/30*FS$4,IF(C1131=3,IF(BQ1134+BS1134=10,Fixo/30*FS$4+(BQ1131+BQ1132+BQ1133+BS1131+BS1132+BS1133)*Percapita/30*FS$4+(BR1134+BT1134)*Cadeirante/30*FS$4,IF(BQ1134+BS1134&lt;=9,(BQ1134+BS1134)*Crechee/30*FS$4)+(BR1134+BT1134)*Cadeirante/30*FS$4+(BQ1131+BQ1132+BQ1133+BS1131+BS1132+BS1133)*Percapita/30*FS$4)+IF(BQ1134+BS1134&gt;=11,Fixo/30*FS$4+(BQ1134+BS1134-10)*Crechee/30*FS$4,0),IF(C1131=2,IF(BR1131+BR1132+BR1133+BR1134+BT1131+BT1132+BT1133+BT1134=1,Cadeirante/30*FS$4,IF(BR1131+BR1132+BR1133+BR1134+BT1131+BT1132+BT1133+BT1134=2,Fixo/30*FS$4,IF(BR1131+BR1132+BR1133+BR1134+BT1131+BT1132+BT1133+BT1134&gt;2,Fixo/30*FS$4+(BR1131+BR1132+BR1133+BR1134+BT1131+BT1132+BT1133+BT1134-2)*Cadeirante/30*FS$4)))+(BQ1131+BQ1132+BQ1133+BS1131+BS1132+BS1133)*Percapita/30*FS$4+(BQ1134+BS1134)*Crechee/30*FS$4,IF(C1131=1,IF(BQ1131+BQ1132+BQ1133+BR1131+BR1132+BR1133+BS1131+BS1132+BS1133+BT1131+BT1132+BT1133&lt;=15,(BQ1131+BQ1132+BQ1133+BS1131+BS1132+BS1133)*Percapita/30*FS$4,IF(BQ1131+BQ1132+BQ1133+BR1131+BR1132+BR1133+BS1131+BS1132+BS1133+BT1131+BT1132+BT1133&gt;=16,Fixo/30*FS$4+(BQ1131+BQ1132+BQ1133+BR1131+BR1132+BR1133+BS1131+BS1132+BS1133+BT1131+BT1132-16)*Percapita/30*FS$4))))))</f>
        <v>0</v>
      </c>
      <c r="FT1131" s="177">
        <f>IF(C1131=4,SUM(BU1131+BU1132+BU1133+BW1131+BW1132+BW1133)*Percapita/30*FT$4+(BV1131+BV1132+BV1133+BX1131+BX1132+BX1133)*Cadeirante/30*FT$4,IF(C1131=3,IF(BU1134+BW1134=10,Fixo/30*FT$4+(BU1131+BU1132+BU1133+BW1131+BW1132+BW1133)*Percapita/30*FT$4+(BV1134+BX1134)*Cadeirante/30*FT$4,IF(BU1134+BW1134&lt;=9,(BU1134+BW1134)*Crechee/30*FT$4)+(BV1134+BX1134)*Cadeirante/30*FT$4+(BU1131+BU1132+BU1133+BW1131+BW1132+BW1133)*Percapita/30*FT$4)+IF(BU1134+BW1134&gt;=11,Fixo/30*FT$4+(BU1134+BW1134-10)*Crechee/30*FT$4,0),IF(C1131=2,IF(BV1131+BV1132+BV1133+BV1134+BX1131+BX1132+BX1133+BX1134=1,Cadeirante/30*FT$4,IF(BV1131+BV1132+BV1133+BV1134+BX1131+BX1132+BX1133+BX1134=2,Fixo/30*FT$4,IF(BV1131+BV1132+BV1133+BV1134+BX1131+BX1132+BX1133+BX1134&gt;2,Fixo/30*FT$4+(BV1131+BV1132+BV1133+BV1134+BX1131+BX1132+BX1133+BX1134-2)*Cadeirante/30*FT$4)))+(BU1131+BU1132+BU1133+BW1131+BW1132+BW1133)*Percapita/30*FT$4+(BU1134+BW1134)*Crechee/30*FT$4,IF(C1131=1,IF(BU1131+BU1132+BU1133+BV1131+BV1132+BV1133+BW1131+BW1132+BW1133+BX1131+BX1132+BX1133&lt;=15,(BU1131+BU1132+BU1133+BW1131+BW1132+BW1133)*Percapita/30*FT$4,IF(BU1131+BU1132+BU1133+BV1131+BV1132+BV1133+BW1131+BW1132+BW1133+BX1131+BX1132+BX1133&gt;=16,Fixo/30*FT$4+(BU1131+BU1132+BU1133+BV1131+BV1132+BV1133+BW1131+BW1132+BW1133+BX1131+BX1132-16)*Percapita/30*FT$4))))))</f>
        <v>0</v>
      </c>
      <c r="FU1131" s="177">
        <f>IF(C1131=4,SUM(BY1131+BY1132+BY1133+CA1131+CA1132+CA1133)*Percapita/30*FU$4+(BZ1131+BZ1132+BZ1133+CB1131+CB1132+CB1133)*Cadeirante/30*FU$4,IF(C1131=3,IF(BY1134+CA1134=10,Fixo/30*FU$4+(BY1131+BY1132+BY1133+CA1131+CA1132+CA1133)*Percapita/30*FU$4+(BZ1134+CB1134)*Cadeirante/30*FU$4,IF(BY1134+CA1134&lt;=9,(BY1134+CA1134)*Crechee/30*FU$4)+(BZ1134+CB1134)*Cadeirante/30*FU$4+(BY1131+BY1132+BY1133+CA1131+CA1132+CA1133)*Percapita/30*FU$4)+IF(BY1134+CA1134&gt;=11,Fixo/30*FU$4+(BY1134+CA1134-10)*Crechee/30*FU$4,0),IF(C1131=2,IF(BZ1131+BZ1132+BZ1133+BZ1134+CB1131+CB1132+CB1133+CB1134=1,Cadeirante/30*FU$4,IF(BZ1131+BZ1132+BZ1133+BZ1134+CB1131+CB1132+CB1133+CB1134=2,Fixo/30*FU$4,IF(BZ1131+BZ1132+BZ1133+BZ1134+CB1131+CB1132+CB1133+CB1134&gt;2,Fixo/30*FU$4+(BZ1131+BZ1132+BZ1133+BZ1134+CB1131+CB1132+CB1133+CB1134-2)*Cadeirante/30*FU$4)))+(BY1131+BY1132+BY1133+CA1131+CA1132+CA1133)*Percapita/30*FU$4+(BY1134+CA1134)*Crechee/30*FU$4,IF(C1131=1,IF(BY1131+BY1132+BY1133+BZ1131+BZ1132+BZ1133+CA1131+CA1132+CA1133+CB1131+CB1132+CB1133&lt;=15,(BY1131+BY1132+BY1133+CA1131+CA1132+CA1133)*Percapita/30*FU$4,IF(BY1131+BY1132+BY1133+BZ1131+BZ1132+BZ1133+CA1131+CA1132+CA1133+CB1131+CB1132+CB1133&gt;=16,Fixo/30*FU$4+(BY1131+BY1132+BY1133+BZ1131+BZ1132+BZ1133+CA1131+CA1132+CA1133+CB1131+CB1132-16)*Percapita/30*FU$4))))))</f>
        <v>0</v>
      </c>
      <c r="FV1131" s="177">
        <f>IF(C1131=4,SUM(CC1131+CC1132+CC1133+CE1131+CE1132+CE1133)*Percapita/30*FV$4+(CD1131+CD1132+CD1133+CF1131+CF1132+CF1133)*Cadeirante/30*FV$4,IF(C1131=3,IF(CC1134+CE1134=10,Fixo/30*FV$4+(CC1131+CC1132+CC1133+CE1131+CE1132+CE1133)*Percapita/30*FV$4+(CD1134+CF1134)*Cadeirante/30*FV$4,IF(CC1134+CE1134&lt;=9,(CC1134+CE1134)*Crechee/30*FV$4)+(CD1134+CF1134)*Cadeirante/30*FV$4+(CC1131+CC1132+CC1133+CE1131+CE1132+CE1133)*Percapita/30*FV$4)+IF(CC1134+CE1134&gt;=11,Fixo/30*FV$4+(CC1134+CE1134-10)*Crechee/30*FV$4,0),IF(C1131=2,IF(CD1131+CD1132+CD1133+CD1134+CF1131+CF1132+CF1133+CF1134=1,Cadeirante/30*FV$4,IF(CD1131+CD1132+CD1133+CD1134+CF1131+CF1132+CF1133+CF1134=2,Fixo/30*FV$4,IF(CD1131+CD1132+CD1133+CD1134+CF1131+CF1132+CF1133+CF1134&gt;2,Fixo/30*FV$4+(CD1131+CD1132+CD1133+CD1134+CF1131+CF1132+CF1133+CF1134-2)*Cadeirante/30*FV$4)))+(CC1131+CC1132+CC1133+CE1131+CE1132+CE1133)*Percapita/30*FV$4+(CC1134+CE1134)*Crechee/30*FV$4,IF(C1131=1,IF(CC1131+CC1132+CC1133+CD1131+CD1132+CD1133+CE1131+CE1132+CE1133+CF1131+CF1132+CF1133&lt;=15,(CC1131+CC1132+CC1133+CE1131+CE1132+CE1133)*Percapita/30*FV$4,IF(CC1131+CC1132+CC1133+CD1131+CD1132+CD1133+CE1131+CE1132+CE1133+CF1131+CF1132+CF1133&gt;=16,Fixo/30*FV$4+(CC1131+CC1132+CC1133+CD1131+CD1132+CD1133+CE1131+CE1132+CE1133+CF1131+CF1132-16)*Percapita/30*FV$4))))))</f>
        <v>0</v>
      </c>
      <c r="FW1131" s="177">
        <f>IF(C1131=4,SUM(CG1131+CG1132+CG1133+CI1131+CI1132+CI1133)*Percapita/30*FW$4+(CH1131+CH1132+CH1133+CJ1131+CJ1132+CJ1133)*Cadeirante/30*FW$4,IF(C1131=3,IF(CG1134+CI1134=10,Fixo/30*FW$4+(CG1131+CG1132+CG1133+CI1131+CI1132+CI1133)*Percapita/30*FW$4+(CH1134+CJ1134)*Cadeirante/30*FW$4,IF(CG1134+CI1134&lt;=9,(CG1134+CI1134)*Crechee/30*FW$4)+(CH1134+CJ1134)*Cadeirante/30*FW$4+(CG1131+CG1132+CG1133+CI1131+CI1132+CI1133)*Percapita/30*FW$4)+IF(CG1134+CI1134&gt;=11,Fixo/30*FW$4+(CG1134+CI1134-10)*Crechee/30*FW$4,0),IF(C1131=2,IF(CH1131+CH1132+CH1133+CH1134+CJ1131+CJ1132+CJ1133+CJ1134=1,Cadeirante/30*FW$4,IF(CH1131+CH1132+CH1133+CH1134+CJ1131+CJ1132+CJ1133+CJ1134=2,Fixo/30*FW$4,IF(CH1131+CH1132+CH1133+CH1134+CJ1131+CJ1132+CJ1133+CJ1134&gt;2,Fixo/30*FW$4+(CH1131+CH1132+CH1133+CH1134+CJ1131+CJ1132+CJ1133+CJ1134-2)*Cadeirante/30*FW$4)))+(CG1131+CG1132+CG1133+CI1131+CI1132+CI1133)*Percapita/30*FW$4+(CG1134+CI1134)*Crechee/30*FW$4,IF(C1131=1,IF(CG1131+CG1132+CG1133+CH1131+CH1132+CH1133+CI1131+CI1132+CI1133+CJ1131+CJ1132+CJ1133&lt;=15,(CG1131+CG1132+CG1133+CI1131+CI1132+CI1133)*Percapita/30*FW$4,IF(CG1131+CG1132+CG1133+CH1131+CH1132+CH1133+CI1131+CI1132+CI1133+CJ1131+CJ1132+CJ1133&gt;=16,Fixo/30*FW$4+(CG1131+CG1132+CG1133+CH1131+CH1132+CH1133+CI1131+CI1132+CI1133+CJ1131+CJ1132-16)*Percapita/30*FW$4))))))</f>
        <v>0</v>
      </c>
      <c r="FX1131" s="177">
        <f>IF(C1131=4,SUM(CK1131+CK1132+CK1133+CM1131+CM1132+CM1133)*Percapita/30*FX$4+(CL1131+CL1132+CL1133+CN1131+CN1132+CN1133)*Cadeirante/30*FX$4,IF(C1131=3,IF(CK1134+CM1134=10,Fixo/30*FX$4+(CK1131+CK1132+CK1133+CM1131+CM1132+CM1133)*Percapita/30*FX$4+(CL1134+CN1134)*Cadeirante/30*FX$4,IF(CK1134+CM1134&lt;=9,(CK1134+CM1134)*Crechee/30*FX$4)+(CL1134+CN1134)*Cadeirante/30*FX$4+(CK1131+CK1132+CK1133+CM1131+CM1132+CM1133)*Percapita/30*FX$4)+IF(CK1134+CM1134&gt;=11,Fixo/30*FX$4+(CK1134+CM1134-10)*Crechee/30*FX$4,0),IF(C1131=2,IF(CL1131+CL1132+CL1133+CL1134+CN1131+CN1132+CN1133+CN1134=1,Cadeirante/30*FX$4,IF(CL1131+CL1132+CL1133+CL1134+CN1131+CN1132+CN1133+CN1134=2,Fixo/30*FX$4,IF(CL1131+CL1132+CL1133+CL1134+CN1131+CN1132+CN1133+CN1134&gt;2,Fixo/30*FX$4+(CL1131+CL1132+CL1133+CL1134+CN1131+CN1132+CN1133+CN1134-2)*Cadeirante/30*FX$4)))+(CK1131+CK1132+CK1133+CM1131+CM1132+CM1133)*Percapita/30*FX$4+(CK1134+CM1134)*Crechee/30*FX$4,IF(C1131=1,IF(CK1131+CK1132+CK1133+CL1131+CL1132+CL1133+CM1131+CM1132+CM1133+CN1131+CN1132+CN1133&lt;=15,(CK1131+CK1132+CK1133+CM1131+CM1132+CM1133)*Percapita/30*FX$4,IF(CK1131+CK1132+CK1133+CL1131+CL1132+CL1133+CM1131+CM1132+CM1133+CN1131+CN1132+CN1133&gt;=16,Fixo/30*FX$4+(CK1131+CK1132+CK1133+CL1131+CL1132+CL1133+CM1131+CM1132+CM1133+CN1131+CN1132-16)*Percapita/30*FX$4))))))</f>
        <v>0</v>
      </c>
      <c r="FY1131" s="177">
        <f>IF(C1131=4,SUM(CO1131+CO1132+CO1133+CQ1131+CQ1132+CQ1133)*Percapita/30*FY$4+(CP1131+CP1132+CP1133+CR1131+CR1132+CR1133)*Cadeirante/30*FY$4,IF(C1131=3,IF(CO1134+CQ1134=10,Fixo/30*FY$4+(CO1131+CO1132+CO1133+CQ1131+CQ1132+CQ1133)*Percapita/30*FY$4+(CP1134+CR1134)*Cadeirante/30*FY$4,IF(CO1134+CQ1134&lt;=9,(CO1134+CQ1134)*Crechee/30*FY$4)+(CP1134+CR1134)*Cadeirante/30*FY$4+(CO1131+CO1132+CO1133+CQ1131+CQ1132+CQ1133)*Percapita/30*FY$4)+IF(CO1134+CQ1134&gt;=11,Fixo/30*FY$4+(CO1134+CQ1134-10)*Crechee/30*FY$4,0),IF(C1131=2,IF(CP1131+CP1132+CP1133+CP1134+CR1131+CR1132+CR1133+CR1134=1,Cadeirante/30*FY$4,IF(CP1131+CP1132+CP1133+CP1134+CR1131+CR1132+CR1133+CR1134=2,Fixo/30*FY$4,IF(CP1131+CP1132+CP1133+CP1134+CR1131+CR1132+CR1133+CR1134&gt;2,Fixo/30*FY$4+(CP1131+CP1132+CP1133+CP1134+CR1131+CR1132+CR1133+CR1134-2)*Cadeirante/30*FY$4)))+(CO1131+CO1132+CO1133+CQ1131+CQ1132+CQ1133)*Percapita/30*FY$4+(CO1134+CQ1134)*Crechee/30*FY$4,IF(C1131=1,IF(CO1131+CO1132+CO1133+CP1131+CP1132+CP1133+CQ1131+CQ1132+CQ1133+CR1131+CR1132+CR1133&lt;=15,(CO1131+CO1132+CO1133+CQ1131+CQ1132+CQ1133)*Percapita/30*FY$4,IF(CO1131+CO1132+CO1133+CP1131+CP1132+CP1133+CQ1131+CQ1132+CQ1133+CR1131+CR1132+CR1133&gt;=16,Fixo/30*FY$4+(CO1131+CO1132+CO1133+CP1131+CP1132+CP1133+CQ1131+CQ1132+CQ1133+CR1131+CR1132-16)*Percapita/30*FY$4))))))</f>
        <v>0</v>
      </c>
      <c r="FZ1131" s="177">
        <f>IF(C1131=4,SUM(CS1131+CS1132+CS1133+CU1131+CU1132+CU1133)*Percapita/30*FZ$4+(CT1131+CT1132+CT1133+CV1131+CV1132+CV1133)*Cadeirante/30*FZ$4,IF(C1131=3,IF(CS1134+CU1134=10,Fixo/30*FZ$4+(CS1131+CS1132+CS1133+CU1131+CU1132+CU1133)*Percapita/30*FZ$4+(CT1134+CV1134)*Cadeirante/30*FZ$4,IF(CS1134+CU1134&lt;=9,(CS1134+CU1134)*Crechee/30*FZ$4)+(CT1134+CV1134)*Cadeirante/30*FZ$4+(CS1131+CS1132+CS1133+CU1131+CU1132+CU1133)*Percapita/30*FZ$4)+IF(CS1134+CU1134&gt;=11,Fixo/30*FZ$4+(CS1134+CU1134-10)*Crechee/30*FZ$4,0),IF(C1131=2,IF(CT1131+CT1132+CT1133+CT1134+CV1131+CV1132+CV1133+CV1134=1,Cadeirante/30*FZ$4,IF(CT1131+CT1132+CT1133+CT1134+CV1131+CV1132+CV1133+CV1134=2,Fixo/30*FZ$4,IF(CT1131+CT1132+CT1133+CT1134+CV1131+CV1132+CV1133+CV1134&gt;2,Fixo/30*FZ$4+(CT1131+CT1132+CT1133+CT1134+CV1131+CV1132+CV1133+CV1134-2)*Cadeirante/30*FZ$4)))+(CS1131+CS1132+CS1133+CU1131+CU1132+CU1133)*Percapita/30*FZ$4+(CS1134+CU1134)*Crechee/30*FZ$4,IF(C1131=1,IF(CS1131+CS1132+CS1133+CT1131+CT1132+CT1133+CU1131+CU1132+CU1133+CV1131+CV1132+CV1133&lt;=15,(CS1131+CS1132+CS1133+CU1131+CU1132+CU1133)*Percapita/30*FZ$4,IF(CS1131+CS1132+CS1133+CT1131+CT1132+CT1133+CU1131+CU1132+CU1133+CV1131+CV1132+CV1133&gt;=16,Fixo/30*FZ$4+(CS1131+CS1132+CS1133+CT1131+CT1132+CT1133+CU1131+CU1132+CU1133+CV1131+CV1132-16)*Percapita/30*FZ$4))))))</f>
        <v>0</v>
      </c>
      <c r="GA1131" s="177">
        <f>IF(C1131=4,SUM(CW1131+CW1132+CW1133+CY1131+CY1132+CY1133)*Percapita/30*GA$4+(CX1131+CX1132+CX1133+CZ1131+CZ1132+CZ1133)*Cadeirante/30*GA$4,IF(C1131=3,IF(CW1134+CY1134=10,Fixo/30*GA$4+(CW1131+CW1132+CW1133+CY1131+CY1132+CY1133)*Percapita/30*GA$4+(CX1134+CZ1134)*Cadeirante/30*GA$4,IF(CW1134+CY1134&lt;=9,(CW1134+CY1134)*Crechee/30*GA$4)+(CX1134+CZ1134)*Cadeirante/30*GA$4+(CW1131+CW1132+CW1133+CY1131+CY1132+CY1133)*Percapita/30*GA$4)+IF(CW1134+CY1134&gt;=11,Fixo/30*GA$4+(CW1134+CY1134-10)*Crechee/30*GA$4,0),IF(C1131=2,IF(CX1131+CX1132+CX1133+CX1134+CZ1131+CZ1132+CZ1133+CZ1134=1,Cadeirante/30*GA$4,IF(CX1131+CX1132+CX1133+CX1134+CZ1131+CZ1132+CZ1133+CZ1134=2,Fixo/30*GA$4,IF(CX1131+CX1132+CX1133+CX1134+CZ1131+CZ1132+CZ1133+CZ1134&gt;2,Fixo/30*GA$4+(CX1131+CX1132+CX1133+CX1134+CZ1131+CZ1132+CZ1133+CZ1134-2)*Cadeirante/30*GA$4)))+(CW1131+CW1132+CW1133+CY1131+CY1132+CY1133)*Percapita/30*GA$4+(CW1134+CY1134)*Crechee/30*GA$4,IF(C1131=1,IF(CW1131+CW1132+CW1133+CX1131+CX1132+CX1133+CY1131+CY1132+CY1133+CZ1131+CZ1132+CZ1133&lt;=15,(CW1131+CW1132+CW1133+CY1131+CY1132+CY1133)*Percapita/30*GA$4,IF(CW1131+CW1132+CW1133+CX1131+CX1132+CX1133+CY1131+CY1132+CY1133+CZ1131+CZ1132+CZ1133&gt;=16,Fixo/30*GA$4+(CW1131+CW1132+CW1133+CX1131+CX1132+CX1133+CY1131+CY1132+CY1133+CZ1131+CZ1132-16)*Percapita/30*GA$4))))))</f>
        <v>0</v>
      </c>
      <c r="GB1131" s="177">
        <f>IF(C1131=4,SUM(DA1131+DA1132+DA1133+DC1131+DC1132+DC1133)*Percapita/30*GB$4+(DB1131+DB1132+DB1133+DD1131+DD1132+DD1133)*Cadeirante/30*GB$4,IF(C1131=3,IF(DA1134+DC1134=10,Fixo/30*GB$4+(DA1131+DA1132+DA1133+DC1131+DC1132+DC1133)*Percapita/30*GB$4+(DB1134+DD1134)*Cadeirante/30*GB$4,IF(DA1134+DC1134&lt;=9,(DA1134+DC1134)*Crechee/30*GB$4)+(DB1134+DD1134)*Cadeirante/30*GB$4+(DA1131+DA1132+DA1133+DC1131+DC1132+DC1133)*Percapita/30*GB$4)+IF(DA1134+DC1134&gt;=11,Fixo/30*GB$4+(DA1134+DC1134-10)*Crechee/30*GB$4,0),IF(C1131=2,IF(DB1131+DB1132+DB1133+DB1134+DD1131+DD1132+DD1133+DD1134=1,Cadeirante/30*GB$4,IF(DB1131+DB1132+DB1133+DB1134+DD1131+DD1132+DD1133+DD1134=2,Fixo/30*GB$4,IF(DB1131+DB1132+DB1133+DB1134+DD1131+DD1132+DD1133+DD1134&gt;2,Fixo/30*GB$4+(DB1131+DB1132+DB1133+DB1134+DD1131+DD1132+DD1133+DD1134-2)*Cadeirante/30*GB$4)))+(DA1131+DA1132+DA1133+DC1131+DC1132+DC1133)*Percapita/30*GB$4+(DA1134+DC1134)*Crechee/30*GB$4,IF(C1131=1,IF(DA1131+DA1132+DA1133+DB1131+DB1132+DB1133+DC1131+DC1132+DC1133+DD1131+DD1132+DD1133&lt;=15,(DA1131+DA1132+DA1133+DC1131+DC1132+DC1133)*Percapita/30*GB$4,IF(DA1131+DA1132+DA1133+DB1131+DB1132+DB1133+DC1131+DC1132+DC1133+DD1131+DD1132+DD1133&gt;=16,Fixo/30*GB$4+(DA1131+DA1132+DA1133+DB1131+DB1132+DB1133+DC1131+DC1132+DC1133+DD1131+DD1132-16)*Percapita/30*GB$4))))))</f>
        <v>0</v>
      </c>
      <c r="GC1131" s="177">
        <f>IF(C1131=4,SUM(DE1131+DE1132+DE1133+DG1131+DG1132+DG1133)*Percapita/30*GC$4+(DF1131+DF1132+DF1133+DH1131+DH1132+DH1133)*Cadeirante/30*GC$4,IF(C1131=3,IF(DE1134+DG1134=10,Fixo/30*GC$4+(DE1131+DE1132+DE1133+DG1131+DG1132+DG1133)*Percapita/30*GC$4+(DF1134+DH1134)*Cadeirante/30*GC$4,IF(DE1134+DG1134&lt;=9,(DE1134+DG1134)*Crechee/30*GC$4)+(DF1134+DH1134)*Cadeirante/30*GC$4+(DE1131+DE1132+DE1133+DG1131+DG1132+DG1133)*Percapita/30*GC$4)+IF(DE1134+DG1134&gt;=11,Fixo/30*GC$4+(DE1134+DG1134-10)*Crechee/30*GC$4,0),IF(C1131=2,IF(DF1131+DF1132+DF1133+DF1134+DH1131+DH1132+DH1133+DH1134=1,Cadeirante/30*GC$4,IF(DF1131+DF1132+DF1133+DF1134+DH1131+DH1132+DH1133+DH1134=2,Fixo/30*GC$4,IF(DF1131+DF1132+DF1133+DF1134+DH1131+DH1132+DH1133+DH1134&gt;2,Fixo/30*GC$4+(DF1131+DF1132+DF1133+DF1134+DH1131+DH1132+DH1133+DH1134-2)*Cadeirante/30*GC$4)))+(DE1131+DE1132+DE1133+DG1131+DG1132+DG1133)*Percapita/30*GC$4+(DE1134+DG1134)*Crechee/30*GC$4,IF(C1131=1,IF(DE1131+DE1132+DE1133+DF1131+DF1132+DF1133+DG1131+DG1132+DG1133+DH1131+DH1132+DH1133&lt;=15,(DE1131+DE1132+DE1133+DG1131+DG1132+DG1133)*Percapita/30*GC$4,IF(DE1131+DE1132+DE1133+DF1131+DF1132+DF1133+DG1131+DG1132+DG1133+DH1131+DH1132+DH1133&gt;=16,Fixo/30*GC$4+(DE1131+DE1132+DE1133+DF1131+DF1132+DF1133+DG1131+DG1132+DG1133+DH1131+DH1132-16)*Percapita/30*GC$4))))))</f>
        <v>0</v>
      </c>
      <c r="GD1131" s="177">
        <f>IF(C1131=4,SUM(DI1131+DI1132+DI1133+DK1131+DK1132+DK1133)*Percapita/30*GD$4+(DJ1131+DJ1132+DJ1133+DL1131+DL1132+DL1133)*Cadeirante/30*GD$4,IF(C1131=3,IF(DI1134+DK1134=10,Fixo/30*GD$4+(DI1131+DI1132+DI1133+DK1131+DK1132+DK1133)*Percapita/30*GD$4+(DJ1134+DL1134)*Cadeirante/30*GD$4,IF(DI1134+DK1134&lt;=9,(DI1134+DK1134)*Crechee/30*GD$4)+(DJ1134+DL1134)*Cadeirante/30*GD$4+(DI1131+DI1132+DI1133+DK1131+DK1132+DK1133)*Percapita/30*GD$4)+IF(DI1134+DK1134&gt;=11,Fixo/30*GD$4+(DI1134+DK1134-10)*Crechee/30*GD$4,0),IF(C1131=2,IF(DJ1131+DJ1132+DJ1133+DJ1134+DL1131+DL1132+DL1133+DL1134=1,Cadeirante/30*GD$4,IF(DJ1131+DJ1132+DJ1133+DJ1134+DL1131+DL1132+DL1133+DL1134=2,Fixo/30*GD$4,IF(DJ1131+DJ1132+DJ1133+DJ1134+DL1131+DL1132+DL1133+DL1134&gt;2,Fixo/30*GD$4+(DJ1131+DJ1132+DJ1133+DJ1134+DL1131+DL1132+DL1133+DL1134-2)*Cadeirante/30*GD$4)))+(DI1131+DI1132+DI1133+DK1131+DK1132+DK1133)*Percapita/30*GD$4+(DI1134+DK1134)*Crechee/30*GD$4,IF(C1131=1,IF(DI1131+DI1132+DI1133+DJ1131+DJ1132+DJ1133+DK1131+DK1132+DK1133+DL1131+DL1132+DL1133&lt;=15,(DI1131+DI1132+DI1133+DK1131+DK1132+DK1133)*Percapita/30*GD$4,IF(DI1131+DI1132+DI1133+DJ1131+DJ1132+DJ1133+DK1131+DK1132+DK1133+DL1131+DL1132+DL1133&gt;=16,Fixo/30*GD$4+(DI1131+DI1132+DI1133+DJ1131+DJ1132+DJ1133+DK1131+DK1132+DK1133+DL1131+DL1132-16)*Percapita/30*GD$4))))))</f>
        <v>0</v>
      </c>
      <c r="GE1131" s="177">
        <f>IF(C1131=4,SUM(DM1131+DM1132+DM1133+DO1131+DO1132+DO1133)*Percapita/30*GE$4+(DN1131+DN1132+DN1133+DP1131+DP1132+DP1133)*Cadeirante/30*GE$4,IF(C1131=3,IF(DM1134+DO1134=10,Fixo/30*GE$4+(DM1131+DM1132+DM1133+DO1131+DO1132+DO1133)*Percapita/30*GE$4+(DN1134+DP1134)*Cadeirante/30*GE$4,IF(DM1134+DO1134&lt;=9,(DM1134+DO1134)*Crechee/30*GE$4)+(DN1134+DP1134)*Cadeirante/30*GE$4+(DM1131+DM1132+DM1133+DO1131+DO1132+DO1133)*Percapita/30*GE$4)+IF(DM1134+DO1134&gt;=11,Fixo/30*GE$4+(DM1134+DO1134-10)*Crechee/30*GE$4,0),IF(C1131=2,IF(DN1131+DN1132+DN1133+DN1134+DP1131+DP1132+DP1133+DP1134=1,Cadeirante/30*GE$4,IF(DN1131+DN1132+DN1133+DN1134+DP1131+DP1132+DP1133+DP1134=2,Fixo/30*GE$4,IF(DN1131+DN1132+DN1133+DN1134+DP1131+DP1132+DP1133+DP1134&gt;2,Fixo/30*GE$4+(DN1131+DN1132+DN1133+DN1134+DP1131+DP1132+DP1133+DP1134-2)*Cadeirante/30*GE$4)))+(DM1131+DM1132+DM1133+DO1131+DO1132+DO1133)*Percapita/30*GE$4+(DM1134+DO1134)*Crechee/30*GE$4,IF(C1131=1,IF(DM1131+DM1132+DM1133+DN1131+DN1132+DN1133+DO1131+DO1132+DO1133+DP1131+DP1132+DP1133&lt;=15,(DM1131+DM1132+DM1133+DO1131+DO1132+DO1133)*Percapita/30*GE$4,IF(DM1131+DM1132+DM1133+DN1131+DN1132+DN1133+DO1131+DO1132+DO1133+DP1131+DP1132+DP1133&gt;=16,Fixo/30*GE$4+(DM1131+DM1132+DM1133+DN1131+DN1132+DN1133+DO1131+DO1132+DO1133+DP1131+DP1132-16)*Percapita/30*GE$4))))))</f>
        <v>0</v>
      </c>
      <c r="GF1131" s="177">
        <f>IF(C1131=4,SUM(DQ1131+DQ1132+DQ1133+DS1131+DS1132+DS1133)*Percapita/30*GF$4+(DR1131+DR1132+DR1133+DT1131+DT1132+DT1133)*Cadeirante/30*GF$4,IF(C1131=3,IF(DQ1134+DS1134=10,Fixo/30*GF$4+(DQ1131+DQ1132+DQ1133+DS1131+DS1132+DS1133)*Percapita/30*GF$4+(DR1134+DT1134)*Cadeirante/30*GF$4,IF(DQ1134+DS1134&lt;=9,(DQ1134+DS1134)*Crechee/30*GF$4)+(DR1134+DT1134)*Cadeirante/30*GF$4+(DQ1131+DQ1132+DQ1133+DS1131+DS1132+DS1133)*Percapita/30*GF$4)+IF(DQ1134+DS1134&gt;=11,Fixo/30*GF$4+(DQ1134+DS1134-10)*Crechee/30*GF$4,0),IF(C1131=2,IF(DR1131+DR1132+DR1133+DR1134+DT1131+DT1132+DT1133+DT1134=1,Cadeirante/30*GF$4,IF(DR1131+DR1132+DR1133+DR1134+DT1131+DT1132+DT1133+DT1134=2,Fixo/30*GF$4,IF(DR1131+DR1132+DR1133+DR1134+DT1131+DT1132+DT1133+DT1134&gt;2,Fixo/30*GF$4+(DR1131+DR1132+DR1133+DR1134+DT1131+DT1132+DT1133+DT1134-2)*Cadeirante/30*GF$4)))+(DQ1131+DQ1132+DQ1133+DS1131+DS1132+DS1133)*Percapita/30*GF$4+(DQ1134+DS1134)*Crechee/30*GF$4,IF(C1131=1,IF(DQ1131+DQ1132+DQ1133+DR1131+DR1132+DR1133+DS1131+DS1132+DS1133+DT1131+DT1132+DT1133&lt;=15,(DQ1131+DQ1132+DQ1133+DS1131+DS1132+DS1133)*Percapita/30*GF$4,IF(DQ1131+DQ1132+DQ1133+DR1131+DR1132+DR1133+DS1131+DS1132+DS1133+DT1131+DT1132+DT1133&gt;=16,Fixo/30*GF$4+(DQ1131+DQ1132+DQ1133+DR1131+DR1132+DR1133+DS1131+DS1132+DS1133+DT1131+DT1132-16)*Percapita/30*GF$4))))))</f>
        <v>0</v>
      </c>
      <c r="GG1131" s="177">
        <f>IF(C1131=4,SUM(DU1131+DU1132+DU1133+DW1131+DW1132+DW1133)*Percapita/30*GG$4+(DV1131+DV1132+DV1133+DX1131+DX1132+DX1133)*Cadeirante/30*GG$4,IF(C1131=3,IF(DU1134+DW1134=10,Fixo/30*GG$4+(DU1131+DU1132+DU1133+DW1131+DW1132+DW1133)*Percapita/30*GG$4+(DV1134+DX1134)*Cadeirante/30*GG$4,IF(DU1134+DW1134&lt;=9,(DU1134+DW1134)*Crechee/30*GG$4)+(DV1134+DX1134)*Cadeirante/30*GG$4+(DU1131+DU1132+DU1133+DW1131+DW1132+DW1133)*Percapita/30*GG$4)+IF(DU1134+DW1134&gt;=11,Fixo/30*GG$4+(DU1134+DW1134-10)*Crechee/30*GG$4,0),IF(C1131=2,IF(DV1131+DV1132+DV1133+DV1134+DX1131+DX1132+DX1133+DX1134=1,Cadeirante/30*GG$4,IF(DV1131+DV1132+DV1133+DV1134+DX1131+DX1132+DX1133+DX1134=2,Fixo/30*GG$4,IF(DV1131+DV1132+DV1133+DV1134+DX1131+DX1132+DX1133+DX1134&gt;2,Fixo/30*GG$4+(DV1131+DV1132+DV1133+DV1134+DX1131+DX1132+DX1133+DX1134-2)*Cadeirante/30*GG$4)))+(DU1131+DU1132+DU1133+DW1131+DW1132+DW1133)*Percapita/30*GG$4+(DU1134+DW1134)*Crechee/30*GG$4,IF(C1131=1,IF(DU1131+DU1132+DU1133+DV1131+DV1132+DV1133+DW1131+DW1132+DW1133+DX1131+DX1132+DX1133&lt;=15,(DU1131+DU1132+DU1133+DW1131+DW1132+DW1133)*Percapita/30*GG$4,IF(DU1131+DU1132+DU1133+DV1131+DV1132+DV1133+DW1131+DW1132+DW1133+DX1131+DX1132+DX1133&gt;=16,Fixo/30*GG$4+(DU1131+DU1132+DU1133+DV1131+DV1132+DV1133+DW1131+DW1132+DW1133+DX1131+DX1132-16)*Percapita/30*GG$4))))))</f>
        <v>0</v>
      </c>
      <c r="GH1131" s="177">
        <f>IF(C1131=4,SUM(DY1131+DY1132+DY1133+EA1131+EA1132+EA1133)*Percapita/30*GH$4+(DZ1131+DZ1132+DZ1133+EB1131+EB1132+EB1133)*Cadeirante/30*GH$4,IF(C1131=3,IF(DY1134+EA1134=10,Fixo/30*GH$4+(DY1131+DY1132+DY1133+EA1131+EA1132+EA1133)*Percapita/30*GH$4+(DZ1134+EB1134)*Cadeirante/30*GH$4,IF(DY1134+EA1134&lt;=9,(DY1134+EA1134)*Crechee/30*GH$4)+(DZ1134+EB1134)*Cadeirante/30*GH$4+(DY1131+DY1132+DY1133+EA1131+EA1132+EA1133)*Percapita/30*GH$4)+IF(DY1134+EA1134&gt;=11,Fixo/30*GH$4+(DY1134+EA1134-10)*Crechee/30*GH$4,0),IF(C1131=2,IF(DZ1131+DZ1132+DZ1133+DZ1134+EB1131+EB1132+EB1133+EB1134=1,Cadeirante/30*GH$4,IF(DZ1131+DZ1132+DZ1133+DZ1134+EB1131+EB1132+EB1133+EB1134=2,Fixo/30*GH$4,IF(DZ1131+DZ1132+DZ1133+DZ1134+EB1131+EB1132+EB1133+EB1134&gt;2,Fixo/30*GH$4+(DZ1131+DZ1132+DZ1133+DZ1134+EB1131+EB1132+EB1133+EB1134-2)*Cadeirante/30*GH$4)))+(DY1131+DY1132+DY1133+EA1131+EA1132+EA1133)*Percapita/30*GH$4+(DY1134+EA1134)*Crechee/30*GH$4,IF(C1131=1,IF(DY1131+DY1132+DY1133+DZ1131+DZ1132+DZ1133+EA1131+EA1132+EA1133+EB1131+EB1132+EB1133&lt;=15,(DY1131+DY1132+DY1133+EA1131+EA1132+EA1133)*Percapita/30*GH$4,IF(DY1131+DY1132+DY1133+DZ1131+DZ1132+DZ1133+EA1131+EA1132+EA1133+EB1131+EB1132+EB1133&gt;=16,Fixo/30*GH$4+(DY1131+DY1132+DY1133+DZ1131+DZ1132+DZ1133+EA1131+EA1132+EA1133+EB1131+EB1132-16)*Percapita/30*GH$4))))))</f>
        <v>0</v>
      </c>
      <c r="GI1131" s="177">
        <f>IF(C1131=4,SUM(EC1131+EC1132+EC1133+EE1131+EE1132+EE1133)*Percapita/30*GI$4+(ED1131+ED1132+ED1133+EF1131+EF1132+EF1133)*Cadeirante/30*GI$4,IF(C1131=3,IF(EC1134+EE1134=10,Fixo/30*GI$4+(EC1131+EC1132+EC1133+EE1131+EE1132+EE1133)*Percapita/30*GI$4+(ED1134+EF1134)*Cadeirante/30*GI$4,IF(EC1134+EE1134&lt;=9,(EC1134+EE1134)*Crechee/30*GI$4)+(ED1134+EF1134)*Cadeirante/30*GI$4+(EC1131+EC1132+EC1133+EE1131+EE1132+EE1133)*Percapita/30*GI$4)+IF(EC1134+EE1134&gt;=11,Fixo/30*GI$4+(EC1134+EE1134-10)*Crechee/30*GI$4,0),IF(C1131=2,IF(ED1131+ED1132+ED1133+ED1134+EF1131+EF1132+EF1133+EF1134=1,Cadeirante/30*GI$4,IF(ED1131+ED1132+ED1133+ED1134+EF1131+EF1132+EF1133+EF1134=2,Fixo/30*GI$4,IF(ED1131+ED1132+ED1133+ED1134+EF1131+EF1132+EF1133+EF1134&gt;2,Fixo/30*GI$4+(ED1131+ED1132+ED1133+ED1134+EF1131+EF1132+EF1133+EF1134-2)*Cadeirante/30*GI$4)))+(EC1131+EC1132+EC1133+EE1131+EE1132+EE1133)*Percapita/30*GI$4+(EC1134+EE1134)*Crechee/30*GI$4,IF(C1131=1,IF(EC1131+EC1132+EC1133+ED1131+ED1132+ED1133+EE1131+EE1132+EE1133+EF1131+EF1132+EF1133&lt;=15,(EC1131+EC1132+EC1133+EE1131+EE1132+EE1133)*Percapita/30*GI$4,IF(EC1131+EC1132+EC1133+ED1131+ED1132+ED1133+EE1131+EE1132+EE1133+EF1131+EF1132+EF1133&gt;=16,Fixo/30*GI$4+(EC1131+EC1132+EC1133+ED1131+ED1132+ED1133+EE1131+EE1132+EE1133+EF1131+EF1132-16)*Percapita/30*GI$4))))))</f>
        <v>0</v>
      </c>
      <c r="GJ1131" s="177">
        <f>IF(C1131=4,SUM(EG1131+EG1132+EG1133+EI1131+EI1132+EI1133)*Percapita/30*GJ$4+(EH1131+EH1132+EH1133+EJ1131+EJ1132+EJ1133)*Cadeirante/30*GJ$4,IF(C1131=3,IF(EG1134+EI1134=10,Fixo/30*GJ$4+(EG1131+EG1132+EG1133+EI1131+EI1132+EI1133)*Percapita/30*GJ$4+(EH1134+EJ1134)*Cadeirante/30*GJ$4,IF(EG1134+EI1134&lt;=9,(EG1134+EI1134)*Crechee/30*GJ$4)+(EH1134+EJ1134)*Cadeirante/30*GJ$4+(EG1131+EG1132+EG1133+EI1131+EI1132+EI1133)*Percapita/30*GJ$4)+IF(EG1134+EI1134&gt;=11,Fixo/30*GJ$4+(EG1134+EI1134-10)*Crechee/30*GJ$4,0),IF(C1131=2,IF(EH1131+EH1132+EH1133+EH1134+EJ1131+EJ1132+EJ1133+EJ1134=1,Cadeirante/30*GJ$4,IF(EH1131+EH1132+EH1133+EH1134+EJ1131+EJ1132+EJ1133+EJ1134=2,Fixo/30*GJ$4,IF(EH1131+EH1132+EH1133+EH1134+EJ1131+EJ1132+EJ1133+EJ1134&gt;2,Fixo/30*GJ$4+(EH1131+EH1132+EH1133+EH1134+EJ1131+EJ1132+EJ1133+EJ1134-2)*Cadeirante/30*GJ$4)))+(EG1131+EG1132+EG1133+EI1131+EI1132+EI1133)*Percapita/30*GJ$4+(EG1134+EI1134)*Crechee/30*GJ$4,IF(C1131=1,IF(EG1131+EG1132+EG1133+EH1131+EH1132+EH1133+EI1131+EI1132+EI1133+EJ1131+EJ1132+EJ1133&lt;=15,(EG1131+EG1132+EG1133+EI1131+EI1132+EI1133)*Percapita/30*GJ$4,IF(EG1131+EG1132+EG1133+EH1131+EH1132+EH1133+EI1131+EI1132+EI1133+EJ1131+EJ1132+EJ1133&gt;=16,Fixo/30*GJ$4+(EG1131+EG1132+EG1133+EH1131+EH1132+EH1133+EI1131+EI1132+EI1133+EJ1131+EJ1132-16)*Percapita/30*GJ$4))))))</f>
        <v>0</v>
      </c>
      <c r="GK1131" s="178"/>
      <c r="GL1131" s="103">
        <f t="shared" si="1255"/>
        <v>0</v>
      </c>
      <c r="GM1131" s="124"/>
      <c r="GN1131" s="104">
        <f>SUMIF(V1131:V1134,"&lt;0")*Cadeirante/30*GN$4+SUMIF(X1131:X1134,"&lt;0")*Cadeirante/30*GN$4</f>
        <v>0</v>
      </c>
      <c r="GO1131" s="104">
        <f>SUMIF(Z1131:Z1134,"&lt;0")*Cadeirante/30*GO$4+SUMIF(AB1131:AB1134,"&lt;0")*Cadeirante/30*GO$4</f>
        <v>0</v>
      </c>
      <c r="GP1131" s="104">
        <f>SUMIF(AD1131:AD1134,"&lt;0")*Cadeirante/30*GP$4+SUMIF(AF1131:AF1134,"&lt;0")*Cadeirante/30*GP$4</f>
        <v>0</v>
      </c>
      <c r="GQ1131" s="104">
        <f>SUMIF(AH1131:AH1134,"&lt;0")*Cadeirante/30*GQ$4+SUMIF(AJ1131:AJ1134,"&lt;0")*Cadeirante/30*GQ$4</f>
        <v>0</v>
      </c>
      <c r="GR1131" s="104">
        <f>SUMIF(AL1131:AL1134,"&lt;0")*Cadeirante/30*GR$4+SUMIF(AN1131:AN1134,"&lt;0")*Cadeirante/30*GR$4</f>
        <v>0</v>
      </c>
      <c r="GS1131" s="104">
        <f>SUMIF(AP1131:AP1134,"&lt;0")*Cadeirante/30*GS$4+SUMIF(AR1131:AR1134,"&lt;0")*Cadeirante/30*GS$4</f>
        <v>0</v>
      </c>
      <c r="GT1131" s="104">
        <f>SUMIF(AT1131:AT1134,"&lt;0")*Cadeirante/30*GT$4+SUMIF(AV1131:AV1134,"&lt;0")*Cadeirante/30*GT$4</f>
        <v>0</v>
      </c>
      <c r="GU1131" s="104">
        <f>SUMIF(AX1131:AX1134,"&lt;0")*Cadeirante/30*GU$4+SUMIF(AZ1131:AZ1134,"&lt;0")*Cadeirante/30*GU$4</f>
        <v>0</v>
      </c>
      <c r="GV1131" s="104">
        <f>SUMIF(BB1131:BB1134,"&lt;0")*Cadeirante/30*GV$4+SUMIF(BD1131:BD1134,"&lt;0")*Cadeirante/30*GV$4</f>
        <v>0</v>
      </c>
      <c r="GW1131" s="104">
        <f>SUMIF(BF1131:BF1134,"&lt;0")*Cadeirante/30*GW$4+SUMIF(BH1131:BH1134,"&lt;0")*Cadeirante/30*GW$4</f>
        <v>0</v>
      </c>
      <c r="GX1131" s="104">
        <f>SUMIF(BJ1131:BJ1134,"&lt;0")*Cadeirante/30*GX$4+SUMIF(BL1131:BL1134,"&lt;0")*Cadeirante/30*GX$4</f>
        <v>0</v>
      </c>
      <c r="GY1131" s="104">
        <f>SUMIF(BN1131:BN1134,"&lt;0")*Cadeirante/30*GY$4+SUMIF(BP1131:BP1134,"&lt;0")*Cadeirante/30*GY$4</f>
        <v>0</v>
      </c>
      <c r="GZ1131" s="104">
        <f>SUMIF(BR1131:BR1134,"&lt;0")*Cadeirante/30*GZ$4+SUMIF(BT1131:BT1134,"&lt;0")*Cadeirante/30*GZ$4</f>
        <v>0</v>
      </c>
      <c r="HA1131" s="104">
        <f>SUMIF(BV1131:BV1134,"&lt;0")*Cadeirante/30*HA$4+SUMIF(BX1131:BX1134,"&lt;0")*Cadeirante/30*HA$4</f>
        <v>0</v>
      </c>
      <c r="HB1131" s="104">
        <f>SUMIF(BZ1131:BZ1134,"&lt;0")*Cadeirante/30*HB$4+SUMIF(CB1131:CB1134,"&lt;0")*Cadeirante/30*HB$4</f>
        <v>0</v>
      </c>
      <c r="HC1131" s="104">
        <f>SUMIF(CD1131:CD1134,"&lt;0")*Cadeirante/30*HC$4+SUMIF(CF1131:CF1134,"&lt;0")*Cadeirante/30*HC$4</f>
        <v>0</v>
      </c>
      <c r="HD1131" s="104">
        <f>SUMIF(CH1131:CH1134,"&lt;0")*Cadeirante/30*HD$4+SUMIF(CJ1131:CJ1134,"&lt;0")*Cadeirante/30*HD$4</f>
        <v>0</v>
      </c>
      <c r="HE1131" s="104">
        <f>SUMIF(CL1131:CL1134,"&lt;0")*Cadeirante/30*HE$4+SUMIF(CN1131:CN1134,"&lt;0")*Cadeirante/30*HE$4</f>
        <v>0</v>
      </c>
      <c r="HF1131" s="104">
        <f>SUMIF(CP1131:CP1134,"&lt;0")*Cadeirante/30*HF$4+SUMIF(CR1131:CR1134,"&lt;0")*Cadeirante/30*HF$4</f>
        <v>0</v>
      </c>
      <c r="HG1131" s="104">
        <f>SUMIF(CT1131:CT1134,"&lt;0")*Cadeirante/30*HG$4+SUMIF(CV1131:CV1134,"&lt;0")*Cadeirante/30*HG$4</f>
        <v>0</v>
      </c>
      <c r="HH1131" s="104">
        <f>SUMIF(CX1131:CX1134,"&lt;0")*Cadeirante/30*HH$4+SUMIF(CZ1131:CZ1134,"&lt;0")*Cadeirante/30*HH$4</f>
        <v>0</v>
      </c>
      <c r="HI1131" s="104">
        <f>SUMIF(DB1131:DB1134,"&lt;0")*Cadeirante/30*HI$4+SUMIF(DD1131:DD1134,"&lt;0")*Cadeirante/30*HI$4</f>
        <v>0</v>
      </c>
      <c r="HJ1131" s="104">
        <f>SUMIF(DF1131:DF1134,"&lt;0")*Cadeirante/30*HJ$4+SUMIF(DH1131:DH1134,"&lt;0")*Cadeirante/30*HJ$4</f>
        <v>0</v>
      </c>
      <c r="HK1131" s="104">
        <f>SUMIF(DJ1131:DJ1134,"&lt;0")*Cadeirante/30*HK$4+SUMIF(DL1131:DL1134,"&lt;0")*Cadeirante/30*HK$4</f>
        <v>0</v>
      </c>
      <c r="HL1131" s="104">
        <f>SUMIF(DN1131:DN1134,"&lt;0")*Cadeirante/30*HL$4+SUMIF(DP1131:DP1134,"&lt;0")*Cadeirante/30*HL$4</f>
        <v>0</v>
      </c>
      <c r="HM1131" s="104">
        <f>SUMIF(DR1131:DR1134,"&lt;0")*Cadeirante/30*HM$4+SUMIF(DT1131:DT1134,"&lt;0")*Cadeirante/30*HM$4</f>
        <v>0</v>
      </c>
      <c r="HN1131" s="104">
        <f>SUMIF(DV1131:DV1134,"&lt;0")*Cadeirante/30*HN$4+SUMIF(DX1131:DX1134,"&lt;0")*Cadeirante/30*HN$4</f>
        <v>0</v>
      </c>
      <c r="HO1131" s="104">
        <f>SUMIF(DZ1131:DZ1134,"&lt;0")*Cadeirante/30*HO$4+SUMIF(EB1131:EB1134,"&lt;0")*Cadeirante/30*HO$4</f>
        <v>0</v>
      </c>
      <c r="HP1131" s="104">
        <f>SUMIF(ED1131:ED1134,"&lt;0")*Cadeirante/30*HP$4+SUMIF(EF1131:EF1134,"&lt;0")*Cadeirante/30*HP$4</f>
        <v>0</v>
      </c>
      <c r="HQ1131" s="64"/>
      <c r="HR1131" s="64"/>
      <c r="HS1131" s="64"/>
      <c r="HT1131" s="64"/>
      <c r="HU1131" s="64"/>
      <c r="HV1131" s="64"/>
      <c r="HW1131" s="176">
        <v>17629.309999999998</v>
      </c>
      <c r="HX1131" s="64"/>
      <c r="HY1131" s="280">
        <f>IF(ISTEXT(EM1131), VALUE(EM1131), EM1131)</f>
        <v>0</v>
      </c>
      <c r="HZ1131" s="280">
        <f>IF(ISTEXT(EN1131), VALUE(EN1131), EN1131)</f>
        <v>0</v>
      </c>
      <c r="IA1131" s="280">
        <f>IF(ISTEXT(EO1131), VALUE(EO1131), EO1131)</f>
        <v>0</v>
      </c>
      <c r="IB1131" s="64" t="b">
        <f>HW1131=FE1131</f>
        <v>0</v>
      </c>
      <c r="IC1131" s="64"/>
    </row>
    <row r="1132" spans="1:237" s="106" customFormat="1" ht="22.5" customHeight="1" x14ac:dyDescent="0.25">
      <c r="A1132" s="368" t="s">
        <v>4188</v>
      </c>
      <c r="B1132" s="369" t="s">
        <v>4189</v>
      </c>
      <c r="C1132" s="370" t="s">
        <v>3229</v>
      </c>
      <c r="D1132" s="371" t="s">
        <v>4190</v>
      </c>
      <c r="E1132" s="371" t="s">
        <v>4191</v>
      </c>
      <c r="F1132" s="372" t="s">
        <v>3222</v>
      </c>
      <c r="G1132" s="372" t="s">
        <v>3223</v>
      </c>
      <c r="H1132" s="373" t="s">
        <v>4192</v>
      </c>
      <c r="I1132" s="374" t="s">
        <v>400</v>
      </c>
      <c r="J1132" s="421" t="s">
        <v>3227</v>
      </c>
      <c r="K1132" s="421" t="s">
        <v>3230</v>
      </c>
      <c r="L1132" s="329">
        <f>CONTINUA!BV1132</f>
        <v>0</v>
      </c>
      <c r="M1132" s="329">
        <f>CONTINUA!BW1132</f>
        <v>0</v>
      </c>
      <c r="N1132" s="657"/>
      <c r="O1132" s="658" t="s">
        <v>4268</v>
      </c>
      <c r="P1132" s="659" t="s">
        <v>206</v>
      </c>
      <c r="Q1132" s="400">
        <v>42</v>
      </c>
      <c r="R1132" s="401"/>
      <c r="S1132" s="400"/>
      <c r="T1132" s="401"/>
      <c r="U1132" s="400"/>
      <c r="V1132" s="401"/>
      <c r="W1132" s="400"/>
      <c r="X1132" s="401"/>
      <c r="Y1132" s="400"/>
      <c r="Z1132" s="401"/>
      <c r="AA1132" s="400"/>
      <c r="AB1132" s="401"/>
      <c r="AC1132" s="400"/>
      <c r="AD1132" s="401"/>
      <c r="AE1132" s="400"/>
      <c r="AF1132" s="401"/>
      <c r="AG1132" s="400"/>
      <c r="AH1132" s="401"/>
      <c r="AI1132" s="400"/>
      <c r="AJ1132" s="401"/>
      <c r="AK1132" s="400"/>
      <c r="AL1132" s="401"/>
      <c r="AM1132" s="400"/>
      <c r="AN1132" s="401"/>
      <c r="AO1132" s="400"/>
      <c r="AP1132" s="401"/>
      <c r="AQ1132" s="400"/>
      <c r="AR1132" s="401"/>
      <c r="AS1132" s="400"/>
      <c r="AT1132" s="401"/>
      <c r="AU1132" s="400"/>
      <c r="AV1132" s="401"/>
      <c r="AW1132" s="400"/>
      <c r="AX1132" s="401"/>
      <c r="AY1132" s="400"/>
      <c r="AZ1132" s="401"/>
      <c r="BA1132" s="400"/>
      <c r="BB1132" s="401"/>
      <c r="BC1132" s="400"/>
      <c r="BD1132" s="401"/>
      <c r="BE1132" s="400"/>
      <c r="BF1132" s="401"/>
      <c r="BG1132" s="400"/>
      <c r="BH1132" s="401"/>
      <c r="BI1132" s="400"/>
      <c r="BJ1132" s="401"/>
      <c r="BK1132" s="400"/>
      <c r="BL1132" s="401"/>
      <c r="BM1132" s="400"/>
      <c r="BN1132" s="401"/>
      <c r="BO1132" s="400"/>
      <c r="BP1132" s="401"/>
      <c r="BQ1132" s="400"/>
      <c r="BR1132" s="401"/>
      <c r="BS1132" s="400"/>
      <c r="BT1132" s="401"/>
      <c r="BU1132" s="400"/>
      <c r="BV1132" s="401"/>
      <c r="BW1132" s="400"/>
      <c r="BX1132" s="401"/>
      <c r="BY1132" s="400"/>
      <c r="BZ1132" s="401"/>
      <c r="CA1132" s="400"/>
      <c r="CB1132" s="401"/>
      <c r="CC1132" s="400"/>
      <c r="CD1132" s="401"/>
      <c r="CE1132" s="400"/>
      <c r="CF1132" s="401"/>
      <c r="CG1132" s="400"/>
      <c r="CH1132" s="401"/>
      <c r="CI1132" s="400"/>
      <c r="CJ1132" s="401"/>
      <c r="CK1132" s="400"/>
      <c r="CL1132" s="401"/>
      <c r="CM1132" s="400"/>
      <c r="CN1132" s="401"/>
      <c r="CO1132" s="400"/>
      <c r="CP1132" s="401"/>
      <c r="CQ1132" s="400"/>
      <c r="CR1132" s="401"/>
      <c r="CS1132" s="400"/>
      <c r="CT1132" s="401"/>
      <c r="CU1132" s="400"/>
      <c r="CV1132" s="401"/>
      <c r="CW1132" s="400"/>
      <c r="CX1132" s="401"/>
      <c r="CY1132" s="400"/>
      <c r="CZ1132" s="401"/>
      <c r="DA1132" s="400"/>
      <c r="DB1132" s="401"/>
      <c r="DC1132" s="400"/>
      <c r="DD1132" s="401"/>
      <c r="DE1132" s="400"/>
      <c r="DF1132" s="401"/>
      <c r="DG1132" s="400"/>
      <c r="DH1132" s="401"/>
      <c r="DI1132" s="400"/>
      <c r="DJ1132" s="401"/>
      <c r="DK1132" s="400"/>
      <c r="DL1132" s="401"/>
      <c r="DM1132" s="400"/>
      <c r="DN1132" s="401"/>
      <c r="DO1132" s="400"/>
      <c r="DP1132" s="401"/>
      <c r="DQ1132" s="400"/>
      <c r="DR1132" s="401"/>
      <c r="DS1132" s="400"/>
      <c r="DT1132" s="401"/>
      <c r="DU1132" s="400"/>
      <c r="DV1132" s="401"/>
      <c r="DW1132" s="400"/>
      <c r="DX1132" s="401"/>
      <c r="DY1132" s="400"/>
      <c r="DZ1132" s="401"/>
      <c r="EA1132" s="400"/>
      <c r="EB1132" s="401"/>
      <c r="EC1132" s="400"/>
      <c r="ED1132" s="401"/>
      <c r="EE1132" s="400"/>
      <c r="EF1132" s="401"/>
      <c r="EG1132" s="400"/>
      <c r="EH1132" s="401"/>
      <c r="EI1132" s="400"/>
      <c r="EJ1132" s="447"/>
      <c r="EK1132" s="511"/>
      <c r="EL1132" s="514"/>
      <c r="EM1132" s="448"/>
      <c r="EN1132" s="344"/>
      <c r="EO1132" s="345"/>
      <c r="EP1132" s="171">
        <f t="shared" si="1248"/>
        <v>42</v>
      </c>
      <c r="EQ1132" s="171">
        <f t="shared" si="1249"/>
        <v>0</v>
      </c>
      <c r="ER1132" s="171">
        <f t="shared" si="1250"/>
        <v>0</v>
      </c>
      <c r="ES1132" s="171">
        <f t="shared" si="1251"/>
        <v>0</v>
      </c>
      <c r="ET1132" s="171">
        <f t="shared" si="1252"/>
        <v>0</v>
      </c>
      <c r="EU1132" s="171">
        <f t="shared" si="1253"/>
        <v>0</v>
      </c>
      <c r="EV1132" s="172">
        <f t="shared" si="1254"/>
        <v>42</v>
      </c>
      <c r="EW1132" s="173"/>
      <c r="EX1132" s="248">
        <f t="shared" si="1286"/>
        <v>0</v>
      </c>
      <c r="EY1132" s="174">
        <f>(L1132*regular)+(M1132*Cadeirantee)</f>
        <v>0</v>
      </c>
      <c r="EZ1132" s="249">
        <f>SUMIF(FG1132:GJ1132,"&gt;0")</f>
        <v>0</v>
      </c>
      <c r="FA1132" s="249">
        <f>SUMIF(FG1132:GJ1132,"&lt;0")+SUMIF(GN1132:HP1132,"&lt;0")</f>
        <v>0</v>
      </c>
      <c r="FB1132" s="174">
        <v>0</v>
      </c>
      <c r="FC1132" s="126">
        <f>N1132*km*'VALORES TABELA'!$B$13</f>
        <v>0</v>
      </c>
      <c r="FD1132" s="250">
        <f t="shared" ref="FD1132:FD1135" si="1287">GL1132</f>
        <v>0</v>
      </c>
      <c r="FE1132" s="105"/>
      <c r="FF1132" s="119"/>
      <c r="FG1132" s="119"/>
      <c r="FH1132" s="119"/>
      <c r="FI1132" s="119"/>
      <c r="FJ1132" s="119"/>
      <c r="FK1132" s="119"/>
      <c r="FL1132" s="119"/>
      <c r="FM1132" s="119"/>
      <c r="FN1132" s="119"/>
      <c r="FO1132" s="119"/>
      <c r="FP1132" s="119"/>
      <c r="FQ1132" s="119"/>
      <c r="FR1132" s="119"/>
      <c r="FS1132" s="119"/>
      <c r="FT1132" s="119"/>
      <c r="FU1132" s="119"/>
      <c r="FV1132" s="119"/>
      <c r="FW1132" s="119"/>
      <c r="FX1132" s="119"/>
      <c r="FY1132" s="119"/>
      <c r="FZ1132" s="119"/>
      <c r="GA1132" s="119"/>
      <c r="GB1132" s="119"/>
      <c r="GC1132" s="119"/>
      <c r="GD1132" s="119"/>
      <c r="GE1132" s="119"/>
      <c r="GF1132" s="119"/>
      <c r="GG1132" s="119"/>
      <c r="GH1132" s="119"/>
      <c r="GI1132" s="119"/>
      <c r="GJ1132" s="119"/>
      <c r="GK1132" s="251"/>
      <c r="GL1132" s="103">
        <f t="shared" si="1255"/>
        <v>0</v>
      </c>
      <c r="GM1132" s="124"/>
      <c r="GN1132" s="104"/>
      <c r="GO1132" s="104"/>
      <c r="GP1132" s="104"/>
      <c r="GQ1132" s="104"/>
      <c r="GR1132" s="104"/>
      <c r="GS1132" s="104"/>
      <c r="GT1132" s="104"/>
      <c r="GU1132" s="104"/>
      <c r="GV1132" s="104"/>
      <c r="GW1132" s="104"/>
      <c r="GX1132" s="104"/>
      <c r="GY1132" s="104"/>
      <c r="GZ1132" s="104"/>
      <c r="HA1132" s="104"/>
      <c r="HB1132" s="104"/>
      <c r="HC1132" s="104"/>
      <c r="HD1132" s="104"/>
      <c r="HE1132" s="104"/>
      <c r="HF1132" s="104"/>
      <c r="HG1132" s="104"/>
      <c r="HH1132" s="104"/>
      <c r="HI1132" s="104"/>
      <c r="HJ1132" s="104"/>
      <c r="HK1132" s="104"/>
      <c r="HL1132" s="104"/>
      <c r="HM1132" s="104"/>
      <c r="HN1132" s="104"/>
      <c r="HO1132" s="104"/>
      <c r="HP1132" s="104"/>
      <c r="HQ1132" s="64"/>
      <c r="HR1132" s="64"/>
      <c r="HS1132" s="64"/>
      <c r="HT1132" s="64"/>
      <c r="HU1132" s="64"/>
      <c r="HV1132" s="64"/>
      <c r="HW1132" s="105"/>
      <c r="HX1132" s="64"/>
      <c r="HY1132" s="280">
        <f t="shared" ref="HY1132:HY1135" si="1288">IF(ISTEXT(EM1132), VALUE(EM1132), EM1132)</f>
        <v>0</v>
      </c>
      <c r="HZ1132" s="280">
        <f t="shared" ref="HZ1132:HZ1135" si="1289">IF(ISTEXT(EN1132), VALUE(EN1132), EN1132)</f>
        <v>0</v>
      </c>
      <c r="IA1132" s="280">
        <f t="shared" ref="IA1132:IA1135" si="1290">IF(ISTEXT(EO1132), VALUE(EO1132), EO1132)</f>
        <v>0</v>
      </c>
      <c r="IB1132" s="64"/>
      <c r="IC1132" s="64"/>
    </row>
    <row r="1133" spans="1:237" s="106" customFormat="1" ht="22.5" customHeight="1" x14ac:dyDescent="0.25">
      <c r="A1133" s="368" t="s">
        <v>4188</v>
      </c>
      <c r="B1133" s="369" t="s">
        <v>4189</v>
      </c>
      <c r="C1133" s="375" t="s">
        <v>3229</v>
      </c>
      <c r="D1133" s="371" t="s">
        <v>4190</v>
      </c>
      <c r="E1133" s="371" t="s">
        <v>4191</v>
      </c>
      <c r="F1133" s="376" t="s">
        <v>3222</v>
      </c>
      <c r="G1133" s="376" t="s">
        <v>3223</v>
      </c>
      <c r="H1133" s="373" t="s">
        <v>4192</v>
      </c>
      <c r="I1133" s="374" t="s">
        <v>400</v>
      </c>
      <c r="J1133" s="421" t="s">
        <v>3227</v>
      </c>
      <c r="K1133" s="422" t="s">
        <v>3231</v>
      </c>
      <c r="L1133" s="329">
        <f>CONTINUA!BV1133</f>
        <v>0</v>
      </c>
      <c r="M1133" s="329">
        <f>CONTINUA!BW1133</f>
        <v>0</v>
      </c>
      <c r="N1133" s="657"/>
      <c r="O1133" s="658" t="s">
        <v>4268</v>
      </c>
      <c r="P1133" s="659" t="s">
        <v>206</v>
      </c>
      <c r="Q1133" s="400"/>
      <c r="R1133" s="401"/>
      <c r="S1133" s="400"/>
      <c r="T1133" s="401"/>
      <c r="U1133" s="400"/>
      <c r="V1133" s="401"/>
      <c r="W1133" s="400"/>
      <c r="X1133" s="401"/>
      <c r="Y1133" s="400"/>
      <c r="Z1133" s="401"/>
      <c r="AA1133" s="400"/>
      <c r="AB1133" s="401"/>
      <c r="AC1133" s="400"/>
      <c r="AD1133" s="401"/>
      <c r="AE1133" s="400"/>
      <c r="AF1133" s="401"/>
      <c r="AG1133" s="400"/>
      <c r="AH1133" s="401"/>
      <c r="AI1133" s="400"/>
      <c r="AJ1133" s="401"/>
      <c r="AK1133" s="400"/>
      <c r="AL1133" s="401"/>
      <c r="AM1133" s="400"/>
      <c r="AN1133" s="401"/>
      <c r="AO1133" s="400"/>
      <c r="AP1133" s="401"/>
      <c r="AQ1133" s="400"/>
      <c r="AR1133" s="401"/>
      <c r="AS1133" s="400"/>
      <c r="AT1133" s="401"/>
      <c r="AU1133" s="400"/>
      <c r="AV1133" s="401"/>
      <c r="AW1133" s="400"/>
      <c r="AX1133" s="401"/>
      <c r="AY1133" s="400"/>
      <c r="AZ1133" s="401"/>
      <c r="BA1133" s="400"/>
      <c r="BB1133" s="401"/>
      <c r="BC1133" s="400"/>
      <c r="BD1133" s="401"/>
      <c r="BE1133" s="400"/>
      <c r="BF1133" s="401"/>
      <c r="BG1133" s="400"/>
      <c r="BH1133" s="401"/>
      <c r="BI1133" s="400"/>
      <c r="BJ1133" s="401"/>
      <c r="BK1133" s="400"/>
      <c r="BL1133" s="401"/>
      <c r="BM1133" s="400"/>
      <c r="BN1133" s="401"/>
      <c r="BO1133" s="400"/>
      <c r="BP1133" s="401"/>
      <c r="BQ1133" s="400"/>
      <c r="BR1133" s="401"/>
      <c r="BS1133" s="400"/>
      <c r="BT1133" s="401"/>
      <c r="BU1133" s="400"/>
      <c r="BV1133" s="401"/>
      <c r="BW1133" s="400"/>
      <c r="BX1133" s="401"/>
      <c r="BY1133" s="400"/>
      <c r="BZ1133" s="401"/>
      <c r="CA1133" s="400"/>
      <c r="CB1133" s="401"/>
      <c r="CC1133" s="400"/>
      <c r="CD1133" s="401"/>
      <c r="CE1133" s="400"/>
      <c r="CF1133" s="401"/>
      <c r="CG1133" s="400"/>
      <c r="CH1133" s="401"/>
      <c r="CI1133" s="400"/>
      <c r="CJ1133" s="401"/>
      <c r="CK1133" s="400"/>
      <c r="CL1133" s="401"/>
      <c r="CM1133" s="400"/>
      <c r="CN1133" s="401"/>
      <c r="CO1133" s="400"/>
      <c r="CP1133" s="401"/>
      <c r="CQ1133" s="400"/>
      <c r="CR1133" s="401"/>
      <c r="CS1133" s="400"/>
      <c r="CT1133" s="401"/>
      <c r="CU1133" s="400"/>
      <c r="CV1133" s="401"/>
      <c r="CW1133" s="400"/>
      <c r="CX1133" s="401"/>
      <c r="CY1133" s="400"/>
      <c r="CZ1133" s="401"/>
      <c r="DA1133" s="400"/>
      <c r="DB1133" s="401"/>
      <c r="DC1133" s="400"/>
      <c r="DD1133" s="401"/>
      <c r="DE1133" s="400"/>
      <c r="DF1133" s="401"/>
      <c r="DG1133" s="400"/>
      <c r="DH1133" s="401"/>
      <c r="DI1133" s="400"/>
      <c r="DJ1133" s="401"/>
      <c r="DK1133" s="400"/>
      <c r="DL1133" s="401"/>
      <c r="DM1133" s="400"/>
      <c r="DN1133" s="401"/>
      <c r="DO1133" s="400"/>
      <c r="DP1133" s="401"/>
      <c r="DQ1133" s="400"/>
      <c r="DR1133" s="401"/>
      <c r="DS1133" s="400"/>
      <c r="DT1133" s="401"/>
      <c r="DU1133" s="400"/>
      <c r="DV1133" s="401"/>
      <c r="DW1133" s="400"/>
      <c r="DX1133" s="401"/>
      <c r="DY1133" s="400"/>
      <c r="DZ1133" s="401"/>
      <c r="EA1133" s="400"/>
      <c r="EB1133" s="401"/>
      <c r="EC1133" s="400"/>
      <c r="ED1133" s="401"/>
      <c r="EE1133" s="400"/>
      <c r="EF1133" s="401"/>
      <c r="EG1133" s="400"/>
      <c r="EH1133" s="401"/>
      <c r="EI1133" s="400"/>
      <c r="EJ1133" s="447"/>
      <c r="EK1133" s="511"/>
      <c r="EL1133" s="514"/>
      <c r="EM1133" s="448"/>
      <c r="EN1133" s="344"/>
      <c r="EO1133" s="345"/>
      <c r="EP1133" s="171">
        <f t="shared" si="1248"/>
        <v>0</v>
      </c>
      <c r="EQ1133" s="171">
        <f t="shared" si="1249"/>
        <v>0</v>
      </c>
      <c r="ER1133" s="171">
        <f t="shared" si="1250"/>
        <v>0</v>
      </c>
      <c r="ES1133" s="171">
        <f t="shared" si="1251"/>
        <v>0</v>
      </c>
      <c r="ET1133" s="171">
        <f t="shared" si="1252"/>
        <v>0</v>
      </c>
      <c r="EU1133" s="171">
        <f t="shared" si="1253"/>
        <v>0</v>
      </c>
      <c r="EV1133" s="172">
        <f t="shared" si="1254"/>
        <v>0</v>
      </c>
      <c r="EW1133" s="125"/>
      <c r="EX1133" s="248">
        <f t="shared" si="1286"/>
        <v>0</v>
      </c>
      <c r="EY1133" s="174">
        <f>(L1133*regular)+(M1133*Cadeirantee)</f>
        <v>0</v>
      </c>
      <c r="EZ1133" s="249">
        <f>SUMIF(FG1133:GJ1133,"&gt;0")</f>
        <v>0</v>
      </c>
      <c r="FA1133" s="249">
        <f>SUMIF(FG1133:GJ1133,"&lt;0")+SUMIF(GN1133:HP1133,"&lt;0")</f>
        <v>0</v>
      </c>
      <c r="FB1133" s="174">
        <v>0</v>
      </c>
      <c r="FC1133" s="126">
        <f>N1133*km*'VALORES TABELA'!$B$13</f>
        <v>0</v>
      </c>
      <c r="FD1133" s="250">
        <f t="shared" si="1287"/>
        <v>0</v>
      </c>
      <c r="FE1133" s="105"/>
      <c r="FF1133" s="108"/>
      <c r="FG1133" s="108"/>
      <c r="FH1133" s="108"/>
      <c r="FI1133" s="108"/>
      <c r="FJ1133" s="108"/>
      <c r="FK1133" s="108"/>
      <c r="FL1133" s="108"/>
      <c r="FM1133" s="108"/>
      <c r="FN1133" s="108"/>
      <c r="FO1133" s="108"/>
      <c r="FP1133" s="108"/>
      <c r="FQ1133" s="108"/>
      <c r="FR1133" s="108"/>
      <c r="FS1133" s="108"/>
      <c r="FT1133" s="108"/>
      <c r="FU1133" s="108"/>
      <c r="FV1133" s="108"/>
      <c r="FW1133" s="108"/>
      <c r="FX1133" s="108"/>
      <c r="FY1133" s="108"/>
      <c r="FZ1133" s="108"/>
      <c r="GA1133" s="108"/>
      <c r="GB1133" s="108"/>
      <c r="GC1133" s="108"/>
      <c r="GD1133" s="108"/>
      <c r="GE1133" s="108"/>
      <c r="GF1133" s="108"/>
      <c r="GG1133" s="108"/>
      <c r="GH1133" s="108"/>
      <c r="GI1133" s="108"/>
      <c r="GJ1133" s="108"/>
      <c r="GK1133" s="251"/>
      <c r="GL1133" s="103">
        <f t="shared" si="1255"/>
        <v>0</v>
      </c>
      <c r="GM1133" s="124"/>
      <c r="GN1133" s="104"/>
      <c r="GO1133" s="104"/>
      <c r="GP1133" s="104"/>
      <c r="GQ1133" s="104"/>
      <c r="GR1133" s="104"/>
      <c r="GS1133" s="104"/>
      <c r="GT1133" s="104"/>
      <c r="GU1133" s="104"/>
      <c r="GV1133" s="104"/>
      <c r="GW1133" s="104"/>
      <c r="GX1133" s="104"/>
      <c r="GY1133" s="104"/>
      <c r="GZ1133" s="104"/>
      <c r="HA1133" s="104"/>
      <c r="HB1133" s="104"/>
      <c r="HC1133" s="104"/>
      <c r="HD1133" s="104"/>
      <c r="HE1133" s="104"/>
      <c r="HF1133" s="104"/>
      <c r="HG1133" s="104"/>
      <c r="HH1133" s="104"/>
      <c r="HI1133" s="104"/>
      <c r="HJ1133" s="104"/>
      <c r="HK1133" s="104"/>
      <c r="HL1133" s="104"/>
      <c r="HM1133" s="104"/>
      <c r="HN1133" s="104"/>
      <c r="HO1133" s="104"/>
      <c r="HP1133" s="104"/>
      <c r="HQ1133" s="64"/>
      <c r="HR1133" s="64"/>
      <c r="HS1133" s="64"/>
      <c r="HT1133" s="64"/>
      <c r="HU1133" s="64"/>
      <c r="HV1133" s="64"/>
      <c r="HW1133" s="105"/>
      <c r="HX1133" s="64"/>
      <c r="HY1133" s="280">
        <f t="shared" si="1288"/>
        <v>0</v>
      </c>
      <c r="HZ1133" s="280">
        <f t="shared" si="1289"/>
        <v>0</v>
      </c>
      <c r="IA1133" s="280">
        <f t="shared" si="1290"/>
        <v>0</v>
      </c>
      <c r="IB1133" s="64"/>
      <c r="IC1133" s="64"/>
    </row>
    <row r="1134" spans="1:237" s="106" customFormat="1" ht="22.5" customHeight="1" x14ac:dyDescent="0.25">
      <c r="A1134" s="368" t="s">
        <v>4188</v>
      </c>
      <c r="B1134" s="369" t="s">
        <v>4189</v>
      </c>
      <c r="C1134" s="375" t="s">
        <v>3229</v>
      </c>
      <c r="D1134" s="371" t="s">
        <v>4190</v>
      </c>
      <c r="E1134" s="371" t="s">
        <v>4191</v>
      </c>
      <c r="F1134" s="376" t="s">
        <v>3222</v>
      </c>
      <c r="G1134" s="376" t="s">
        <v>3223</v>
      </c>
      <c r="H1134" s="373" t="s">
        <v>4192</v>
      </c>
      <c r="I1134" s="374" t="s">
        <v>400</v>
      </c>
      <c r="J1134" s="421" t="s">
        <v>3227</v>
      </c>
      <c r="K1134" s="423" t="s">
        <v>3232</v>
      </c>
      <c r="L1134" s="329">
        <f>CONTINUA!BV1134</f>
        <v>0</v>
      </c>
      <c r="M1134" s="329">
        <f>CONTINUA!BW1134</f>
        <v>0</v>
      </c>
      <c r="N1134" s="657"/>
      <c r="O1134" s="658" t="s">
        <v>4268</v>
      </c>
      <c r="P1134" s="659" t="s">
        <v>206</v>
      </c>
      <c r="Q1134" s="400"/>
      <c r="R1134" s="401"/>
      <c r="S1134" s="400"/>
      <c r="T1134" s="401"/>
      <c r="U1134" s="400"/>
      <c r="V1134" s="401"/>
      <c r="W1134" s="400"/>
      <c r="X1134" s="401"/>
      <c r="Y1134" s="400"/>
      <c r="Z1134" s="401"/>
      <c r="AA1134" s="400"/>
      <c r="AB1134" s="401"/>
      <c r="AC1134" s="400"/>
      <c r="AD1134" s="401"/>
      <c r="AE1134" s="400"/>
      <c r="AF1134" s="401"/>
      <c r="AG1134" s="400"/>
      <c r="AH1134" s="401"/>
      <c r="AI1134" s="400"/>
      <c r="AJ1134" s="401"/>
      <c r="AK1134" s="400"/>
      <c r="AL1134" s="401"/>
      <c r="AM1134" s="400"/>
      <c r="AN1134" s="401"/>
      <c r="AO1134" s="400"/>
      <c r="AP1134" s="401"/>
      <c r="AQ1134" s="400"/>
      <c r="AR1134" s="401"/>
      <c r="AS1134" s="400"/>
      <c r="AT1134" s="401"/>
      <c r="AU1134" s="400"/>
      <c r="AV1134" s="401"/>
      <c r="AW1134" s="400"/>
      <c r="AX1134" s="401"/>
      <c r="AY1134" s="400"/>
      <c r="AZ1134" s="401"/>
      <c r="BA1134" s="400"/>
      <c r="BB1134" s="401"/>
      <c r="BC1134" s="400"/>
      <c r="BD1134" s="401"/>
      <c r="BE1134" s="400"/>
      <c r="BF1134" s="401"/>
      <c r="BG1134" s="400"/>
      <c r="BH1134" s="401"/>
      <c r="BI1134" s="400"/>
      <c r="BJ1134" s="401"/>
      <c r="BK1134" s="400"/>
      <c r="BL1134" s="401"/>
      <c r="BM1134" s="400"/>
      <c r="BN1134" s="401"/>
      <c r="BO1134" s="400"/>
      <c r="BP1134" s="401"/>
      <c r="BQ1134" s="400"/>
      <c r="BR1134" s="401"/>
      <c r="BS1134" s="400"/>
      <c r="BT1134" s="401"/>
      <c r="BU1134" s="400"/>
      <c r="BV1134" s="401"/>
      <c r="BW1134" s="400"/>
      <c r="BX1134" s="401"/>
      <c r="BY1134" s="400"/>
      <c r="BZ1134" s="401"/>
      <c r="CA1134" s="400"/>
      <c r="CB1134" s="401"/>
      <c r="CC1134" s="400"/>
      <c r="CD1134" s="401"/>
      <c r="CE1134" s="400"/>
      <c r="CF1134" s="401"/>
      <c r="CG1134" s="400"/>
      <c r="CH1134" s="401"/>
      <c r="CI1134" s="400"/>
      <c r="CJ1134" s="401"/>
      <c r="CK1134" s="400"/>
      <c r="CL1134" s="401"/>
      <c r="CM1134" s="400"/>
      <c r="CN1134" s="401"/>
      <c r="CO1134" s="400"/>
      <c r="CP1134" s="401"/>
      <c r="CQ1134" s="400"/>
      <c r="CR1134" s="401"/>
      <c r="CS1134" s="400"/>
      <c r="CT1134" s="401"/>
      <c r="CU1134" s="400"/>
      <c r="CV1134" s="401"/>
      <c r="CW1134" s="400"/>
      <c r="CX1134" s="401"/>
      <c r="CY1134" s="400"/>
      <c r="CZ1134" s="401"/>
      <c r="DA1134" s="400"/>
      <c r="DB1134" s="401"/>
      <c r="DC1134" s="400"/>
      <c r="DD1134" s="401"/>
      <c r="DE1134" s="400"/>
      <c r="DF1134" s="401"/>
      <c r="DG1134" s="400"/>
      <c r="DH1134" s="401"/>
      <c r="DI1134" s="400"/>
      <c r="DJ1134" s="401"/>
      <c r="DK1134" s="400"/>
      <c r="DL1134" s="401"/>
      <c r="DM1134" s="400"/>
      <c r="DN1134" s="401"/>
      <c r="DO1134" s="400"/>
      <c r="DP1134" s="401"/>
      <c r="DQ1134" s="400"/>
      <c r="DR1134" s="401"/>
      <c r="DS1134" s="400"/>
      <c r="DT1134" s="401"/>
      <c r="DU1134" s="400"/>
      <c r="DV1134" s="401"/>
      <c r="DW1134" s="400"/>
      <c r="DX1134" s="401"/>
      <c r="DY1134" s="400"/>
      <c r="DZ1134" s="401"/>
      <c r="EA1134" s="400"/>
      <c r="EB1134" s="401"/>
      <c r="EC1134" s="400"/>
      <c r="ED1134" s="401"/>
      <c r="EE1134" s="400"/>
      <c r="EF1134" s="401"/>
      <c r="EG1134" s="400"/>
      <c r="EH1134" s="401"/>
      <c r="EI1134" s="400"/>
      <c r="EJ1134" s="447"/>
      <c r="EK1134" s="511"/>
      <c r="EL1134" s="514"/>
      <c r="EM1134" s="448"/>
      <c r="EN1134" s="344"/>
      <c r="EO1134" s="345"/>
      <c r="EP1134" s="171">
        <f t="shared" si="1248"/>
        <v>0</v>
      </c>
      <c r="EQ1134" s="171">
        <f t="shared" si="1249"/>
        <v>0</v>
      </c>
      <c r="ER1134" s="171">
        <f t="shared" si="1250"/>
        <v>0</v>
      </c>
      <c r="ES1134" s="171">
        <f t="shared" si="1251"/>
        <v>0</v>
      </c>
      <c r="ET1134" s="171">
        <f t="shared" si="1252"/>
        <v>0</v>
      </c>
      <c r="EU1134" s="171">
        <f t="shared" si="1253"/>
        <v>0</v>
      </c>
      <c r="EV1134" s="172">
        <f t="shared" si="1254"/>
        <v>0</v>
      </c>
      <c r="EW1134" s="127"/>
      <c r="EX1134" s="248">
        <f t="shared" si="1286"/>
        <v>0</v>
      </c>
      <c r="EY1134" s="174">
        <f>(L1134*regular)+(M1134*Cadeirantee)</f>
        <v>0</v>
      </c>
      <c r="EZ1134" s="249">
        <f>SUMIF(FG1134:GJ1134,"&gt;0")</f>
        <v>0</v>
      </c>
      <c r="FA1134" s="249">
        <f>SUMIF(FG1134:GJ1134,"&lt;0")+SUMIF(GN1134:HP1134,"&lt;0")</f>
        <v>0</v>
      </c>
      <c r="FB1134" s="174">
        <v>0</v>
      </c>
      <c r="FC1134" s="126">
        <f>N1134*km*'VALORES TABELA'!$B$13</f>
        <v>0</v>
      </c>
      <c r="FD1134" s="250">
        <f t="shared" si="1287"/>
        <v>0</v>
      </c>
      <c r="FE1134" s="105"/>
      <c r="FF1134" s="118"/>
      <c r="FG1134" s="118"/>
      <c r="FH1134" s="118"/>
      <c r="FI1134" s="118"/>
      <c r="FJ1134" s="118"/>
      <c r="FK1134" s="118"/>
      <c r="FL1134" s="118"/>
      <c r="FM1134" s="118"/>
      <c r="FN1134" s="118"/>
      <c r="FO1134" s="118"/>
      <c r="FP1134" s="118"/>
      <c r="FQ1134" s="118"/>
      <c r="FR1134" s="118"/>
      <c r="FS1134" s="118"/>
      <c r="FT1134" s="118"/>
      <c r="FU1134" s="118"/>
      <c r="FV1134" s="118"/>
      <c r="FW1134" s="118"/>
      <c r="FX1134" s="118"/>
      <c r="FY1134" s="118"/>
      <c r="FZ1134" s="118"/>
      <c r="GA1134" s="118"/>
      <c r="GB1134" s="118"/>
      <c r="GC1134" s="118"/>
      <c r="GD1134" s="118"/>
      <c r="GE1134" s="118"/>
      <c r="GF1134" s="118"/>
      <c r="GG1134" s="118"/>
      <c r="GH1134" s="118"/>
      <c r="GI1134" s="118"/>
      <c r="GJ1134" s="118"/>
      <c r="GK1134" s="252"/>
      <c r="GL1134" s="103">
        <f t="shared" si="1255"/>
        <v>0</v>
      </c>
      <c r="GM1134" s="124"/>
      <c r="GN1134" s="104"/>
      <c r="GO1134" s="104"/>
      <c r="GP1134" s="104"/>
      <c r="GQ1134" s="104"/>
      <c r="GR1134" s="104"/>
      <c r="GS1134" s="104"/>
      <c r="GT1134" s="104"/>
      <c r="GU1134" s="104"/>
      <c r="GV1134" s="104"/>
      <c r="GW1134" s="104"/>
      <c r="GX1134" s="104"/>
      <c r="GY1134" s="104"/>
      <c r="GZ1134" s="104"/>
      <c r="HA1134" s="104"/>
      <c r="HB1134" s="104"/>
      <c r="HC1134" s="104"/>
      <c r="HD1134" s="104"/>
      <c r="HE1134" s="104"/>
      <c r="HF1134" s="104"/>
      <c r="HG1134" s="104"/>
      <c r="HH1134" s="104"/>
      <c r="HI1134" s="104"/>
      <c r="HJ1134" s="104"/>
      <c r="HK1134" s="104"/>
      <c r="HL1134" s="104"/>
      <c r="HM1134" s="104"/>
      <c r="HN1134" s="104"/>
      <c r="HO1134" s="104"/>
      <c r="HP1134" s="104"/>
      <c r="HQ1134" s="64"/>
      <c r="HR1134" s="65"/>
      <c r="HS1134" s="65"/>
      <c r="HT1134" s="65"/>
      <c r="HU1134" s="65"/>
      <c r="HV1134" s="65"/>
      <c r="HW1134" s="105"/>
      <c r="HX1134" s="65"/>
      <c r="HY1134" s="280">
        <f t="shared" si="1288"/>
        <v>0</v>
      </c>
      <c r="HZ1134" s="280">
        <f t="shared" si="1289"/>
        <v>0</v>
      </c>
      <c r="IA1134" s="280">
        <f t="shared" si="1290"/>
        <v>0</v>
      </c>
      <c r="IB1134" s="65"/>
      <c r="IC1134" s="65"/>
    </row>
    <row r="1135" spans="1:237" s="106" customFormat="1" ht="22.5" customHeight="1" thickBot="1" x14ac:dyDescent="0.3">
      <c r="A1135" s="377" t="s">
        <v>4188</v>
      </c>
      <c r="B1135" s="378" t="s">
        <v>4189</v>
      </c>
      <c r="C1135" s="379" t="s">
        <v>3229</v>
      </c>
      <c r="D1135" s="380" t="s">
        <v>4190</v>
      </c>
      <c r="E1135" s="380" t="s">
        <v>4191</v>
      </c>
      <c r="F1135" s="381" t="s">
        <v>3222</v>
      </c>
      <c r="G1135" s="381" t="s">
        <v>3223</v>
      </c>
      <c r="H1135" s="382" t="s">
        <v>4192</v>
      </c>
      <c r="I1135" s="383" t="s">
        <v>400</v>
      </c>
      <c r="J1135" s="421" t="s">
        <v>3227</v>
      </c>
      <c r="K1135" s="424" t="s">
        <v>60</v>
      </c>
      <c r="L1135" s="329">
        <f>CONTINUA!BV1135</f>
        <v>0</v>
      </c>
      <c r="M1135" s="329">
        <f>CONTINUA!BW1135</f>
        <v>0</v>
      </c>
      <c r="N1135" s="657"/>
      <c r="O1135" s="658" t="s">
        <v>4268</v>
      </c>
      <c r="P1135" s="659" t="s">
        <v>206</v>
      </c>
      <c r="Q1135" s="400">
        <v>6</v>
      </c>
      <c r="R1135" s="401"/>
      <c r="S1135" s="400"/>
      <c r="T1135" s="401"/>
      <c r="U1135" s="400"/>
      <c r="V1135" s="401"/>
      <c r="W1135" s="400"/>
      <c r="X1135" s="401"/>
      <c r="Y1135" s="400"/>
      <c r="Z1135" s="401"/>
      <c r="AA1135" s="400"/>
      <c r="AB1135" s="401"/>
      <c r="AC1135" s="400"/>
      <c r="AD1135" s="401"/>
      <c r="AE1135" s="400"/>
      <c r="AF1135" s="401"/>
      <c r="AG1135" s="400"/>
      <c r="AH1135" s="401"/>
      <c r="AI1135" s="400"/>
      <c r="AJ1135" s="401"/>
      <c r="AK1135" s="400"/>
      <c r="AL1135" s="401"/>
      <c r="AM1135" s="400"/>
      <c r="AN1135" s="401"/>
      <c r="AO1135" s="400"/>
      <c r="AP1135" s="401"/>
      <c r="AQ1135" s="400"/>
      <c r="AR1135" s="401"/>
      <c r="AS1135" s="400"/>
      <c r="AT1135" s="401"/>
      <c r="AU1135" s="400"/>
      <c r="AV1135" s="401"/>
      <c r="AW1135" s="400"/>
      <c r="AX1135" s="401"/>
      <c r="AY1135" s="400"/>
      <c r="AZ1135" s="401"/>
      <c r="BA1135" s="400"/>
      <c r="BB1135" s="401"/>
      <c r="BC1135" s="400"/>
      <c r="BD1135" s="401"/>
      <c r="BE1135" s="400"/>
      <c r="BF1135" s="401"/>
      <c r="BG1135" s="400"/>
      <c r="BH1135" s="401"/>
      <c r="BI1135" s="400"/>
      <c r="BJ1135" s="401"/>
      <c r="BK1135" s="400"/>
      <c r="BL1135" s="401"/>
      <c r="BM1135" s="400"/>
      <c r="BN1135" s="401"/>
      <c r="BO1135" s="400"/>
      <c r="BP1135" s="401"/>
      <c r="BQ1135" s="400"/>
      <c r="BR1135" s="401"/>
      <c r="BS1135" s="400"/>
      <c r="BT1135" s="401"/>
      <c r="BU1135" s="400"/>
      <c r="BV1135" s="401"/>
      <c r="BW1135" s="400"/>
      <c r="BX1135" s="401"/>
      <c r="BY1135" s="400"/>
      <c r="BZ1135" s="401"/>
      <c r="CA1135" s="400"/>
      <c r="CB1135" s="401"/>
      <c r="CC1135" s="400"/>
      <c r="CD1135" s="401"/>
      <c r="CE1135" s="400"/>
      <c r="CF1135" s="401"/>
      <c r="CG1135" s="400"/>
      <c r="CH1135" s="401"/>
      <c r="CI1135" s="400"/>
      <c r="CJ1135" s="401"/>
      <c r="CK1135" s="400"/>
      <c r="CL1135" s="401"/>
      <c r="CM1135" s="400"/>
      <c r="CN1135" s="401"/>
      <c r="CO1135" s="400"/>
      <c r="CP1135" s="401"/>
      <c r="CQ1135" s="400"/>
      <c r="CR1135" s="401"/>
      <c r="CS1135" s="400"/>
      <c r="CT1135" s="401"/>
      <c r="CU1135" s="400"/>
      <c r="CV1135" s="401"/>
      <c r="CW1135" s="400"/>
      <c r="CX1135" s="401"/>
      <c r="CY1135" s="400"/>
      <c r="CZ1135" s="401"/>
      <c r="DA1135" s="400"/>
      <c r="DB1135" s="401"/>
      <c r="DC1135" s="400"/>
      <c r="DD1135" s="401"/>
      <c r="DE1135" s="400"/>
      <c r="DF1135" s="401"/>
      <c r="DG1135" s="400"/>
      <c r="DH1135" s="401"/>
      <c r="DI1135" s="400"/>
      <c r="DJ1135" s="401"/>
      <c r="DK1135" s="400"/>
      <c r="DL1135" s="401"/>
      <c r="DM1135" s="400"/>
      <c r="DN1135" s="401"/>
      <c r="DO1135" s="400"/>
      <c r="DP1135" s="401"/>
      <c r="DQ1135" s="400"/>
      <c r="DR1135" s="401"/>
      <c r="DS1135" s="400"/>
      <c r="DT1135" s="401"/>
      <c r="DU1135" s="400"/>
      <c r="DV1135" s="401"/>
      <c r="DW1135" s="400"/>
      <c r="DX1135" s="401"/>
      <c r="DY1135" s="400"/>
      <c r="DZ1135" s="401"/>
      <c r="EA1135" s="400"/>
      <c r="EB1135" s="401"/>
      <c r="EC1135" s="400"/>
      <c r="ED1135" s="401"/>
      <c r="EE1135" s="400"/>
      <c r="EF1135" s="401"/>
      <c r="EG1135" s="400"/>
      <c r="EH1135" s="401"/>
      <c r="EI1135" s="400"/>
      <c r="EJ1135" s="447"/>
      <c r="EK1135" s="512"/>
      <c r="EL1135" s="515"/>
      <c r="EM1135" s="450"/>
      <c r="EN1135" s="348"/>
      <c r="EO1135" s="348"/>
      <c r="EP1135" s="179">
        <f t="shared" si="1248"/>
        <v>6</v>
      </c>
      <c r="EQ1135" s="179">
        <f t="shared" si="1249"/>
        <v>0</v>
      </c>
      <c r="ER1135" s="179">
        <f t="shared" si="1250"/>
        <v>0</v>
      </c>
      <c r="ES1135" s="179">
        <f t="shared" si="1251"/>
        <v>0</v>
      </c>
      <c r="ET1135" s="179">
        <f t="shared" si="1252"/>
        <v>0</v>
      </c>
      <c r="EU1135" s="179">
        <f t="shared" si="1253"/>
        <v>0</v>
      </c>
      <c r="EV1135" s="172">
        <f t="shared" si="1254"/>
        <v>6</v>
      </c>
      <c r="EW1135" s="253"/>
      <c r="EX1135" s="254">
        <v>0</v>
      </c>
      <c r="EY1135" s="180">
        <v>0</v>
      </c>
      <c r="EZ1135" s="255">
        <v>0</v>
      </c>
      <c r="FA1135" s="255">
        <v>0</v>
      </c>
      <c r="FB1135" s="180">
        <f>SUM(FF1135:GI1135)/2</f>
        <v>1155.69</v>
      </c>
      <c r="FC1135" s="256">
        <f>N1135*km*'VALORES TABELA'!$B$13</f>
        <v>0</v>
      </c>
      <c r="FD1135" s="250">
        <f t="shared" si="1287"/>
        <v>0</v>
      </c>
      <c r="FE1135" s="257"/>
      <c r="FF1135" s="181">
        <f>((Q1135+S1135)*Percapita)+((R1135+T1135)*Cadeirante)</f>
        <v>2311.38</v>
      </c>
      <c r="FG1135" s="181">
        <f>((U1135+W1135)*Percapita/30*FG$4)+((V1135+X1135)*Cadeirante/30*FG$4)</f>
        <v>0</v>
      </c>
      <c r="FH1135" s="181">
        <f>((Y1135+AA1135)*Percapita/30*FH$4)+((Z1135+AB1135)*Cadeirante/30*FH$4)</f>
        <v>0</v>
      </c>
      <c r="FI1135" s="181">
        <f>((AC1135+AE1135)*Percapita/30*FI$4)+((AD1135+AF1135)*Cadeirante/30*FI$4)</f>
        <v>0</v>
      </c>
      <c r="FJ1135" s="181">
        <f>((AG1135+AI1135)*Percapita/30*FJ$4)+((AH1135+AJ1135)*Cadeirante/30*FJ$4)</f>
        <v>0</v>
      </c>
      <c r="FK1135" s="181">
        <f>((AK1135+AM1135)*Percapita/30*FK$4)+((AL1135+AN1135)*Cadeirante/30*FK$4)</f>
        <v>0</v>
      </c>
      <c r="FL1135" s="181">
        <f>((AO1135+AQ1135)*Percapita/30*FL$4)+((AP1135+AR1135)*Cadeirante/30*FL$4)</f>
        <v>0</v>
      </c>
      <c r="FM1135" s="181">
        <f>((AS1135+AU1135)*Percapita/30*FM$4)+((AT1135+AV1135)*Cadeirante/30*FM$4)</f>
        <v>0</v>
      </c>
      <c r="FN1135" s="181">
        <f>((AW1135+AY1135)*Percapita/30*FN$4)+((AX1135+AZ1135)*Cadeirante/30*FN$4)</f>
        <v>0</v>
      </c>
      <c r="FO1135" s="181">
        <f>((BA1135+BC1135)*Percapita/30*FO$4)+((BB1135+BD1135)*Cadeirante/30*FO$4)</f>
        <v>0</v>
      </c>
      <c r="FP1135" s="181">
        <f>((BE1135+BG1135)*Percapita/30*FP$4)+((BF1135+BH1135)*Cadeirante/30*FP$4)</f>
        <v>0</v>
      </c>
      <c r="FQ1135" s="181">
        <f>((BI1135+BK1135)*Percapita/30*FQ$4)+((BJ1135+BL1135)*Cadeirante/30*FQ$4)</f>
        <v>0</v>
      </c>
      <c r="FR1135" s="181">
        <f>((BM1135+BO1135)*Percapita/30*FR$4)+((BN1135+BP1135)*Cadeirante/30*FR$4)</f>
        <v>0</v>
      </c>
      <c r="FS1135" s="181">
        <f>((BQ1135+BS1135)*Percapita/30*FS$4)+((BR1135+BT1135)*Cadeirante/30*FS$4)</f>
        <v>0</v>
      </c>
      <c r="FT1135" s="181">
        <f>((BU1135+BW1135)*Percapita/30*FT$4)+((BV1135+BX1135)*Cadeirante/30*FT$4)</f>
        <v>0</v>
      </c>
      <c r="FU1135" s="181">
        <f>((BY1135+CA1135)*Percapita/30*FU$4)+((BZ1135+CB1135)*Cadeirante/30*FU$4)</f>
        <v>0</v>
      </c>
      <c r="FV1135" s="181">
        <f>((CC1135+CE1135)*Percapita/30*FV$4)+((CD1135+CF1135)*Cadeirante/30*FV$4)</f>
        <v>0</v>
      </c>
      <c r="FW1135" s="181">
        <f>((CG1135+CI1135)*Percapita/30*FW$4)+((CI1135+CK1135)*Cadeirante/30*FW$4)</f>
        <v>0</v>
      </c>
      <c r="FX1135" s="181">
        <f>((CK1135+CM1135)*Percapita/30*FX$4)+((CL1135+CN1135)*Cadeirante/30*FX$4)</f>
        <v>0</v>
      </c>
      <c r="FY1135" s="181">
        <f>((CO1135+CQ1135)*Percapita/30*FY$4)+((CP1135+CR1135)*Cadeirante/30*FY$4)</f>
        <v>0</v>
      </c>
      <c r="FZ1135" s="181">
        <f>((CS1135+CU1135)*Percapita/30*FZ$4)+((CT1135+CV1135)*Cadeirante/30*FZ$4)</f>
        <v>0</v>
      </c>
      <c r="GA1135" s="181">
        <f>((CW1135+CY1135)*Percapita/30*GA$4)+((CX1135+CZ1135)*Cadeirante/30*GA$4)</f>
        <v>0</v>
      </c>
      <c r="GB1135" s="181">
        <f>((DA1135+DC1135)*Percapita/30*GB$4)+((DB1135+DD1135)*Cadeirante/30*GB$4)</f>
        <v>0</v>
      </c>
      <c r="GC1135" s="181">
        <f>((DE1135+DG1135)*Percapita/30*GC$4)+((DF1135+DH1135)*Cadeirante/30*GC$4)</f>
        <v>0</v>
      </c>
      <c r="GD1135" s="181">
        <f>((DI1135+DK1135)*Percapita/30*GD$4)+((DJ1135+DL1135)*Cadeirante/30*GD$4)</f>
        <v>0</v>
      </c>
      <c r="GE1135" s="181">
        <f>((DM1135+DO1135)*Percapita/30*GE$4)+((DN1135+DP1135)*Cadeirante/30*GE$4)</f>
        <v>0</v>
      </c>
      <c r="GF1135" s="181">
        <f>((DQ1135+DS1135)*Percapita/30*GF$4)+((DR1135+DT1135)*Cadeirante/30*GF$4)</f>
        <v>0</v>
      </c>
      <c r="GG1135" s="181">
        <f>((DU1135+DW1135)*Percapita/30*GG$4)+((DV1135+DX1135)*Cadeirante/30*GG$4)</f>
        <v>0</v>
      </c>
      <c r="GH1135" s="181">
        <f>((DY1135+EA1135)*Percapita/30*GH$4)+((DZ1135+EB1135)*Cadeirante/30*GH$4)</f>
        <v>0</v>
      </c>
      <c r="GI1135" s="181">
        <f>((EC1135+EE1135)*Percapita/30*GI$4)+((ED1135+EF1135)*Cadeirante/30*GI$4)</f>
        <v>0</v>
      </c>
      <c r="GJ1135" s="181">
        <f>((EG1135+EI1135)*Percapita)+((EH1135+EJ1135)*Cadeirante)</f>
        <v>0</v>
      </c>
      <c r="GK1135" s="258"/>
      <c r="GL1135" s="103">
        <f t="shared" si="1255"/>
        <v>0</v>
      </c>
      <c r="GM1135" s="124"/>
      <c r="GN1135" s="182"/>
      <c r="GO1135" s="182"/>
      <c r="GP1135" s="182"/>
      <c r="GQ1135" s="182"/>
      <c r="GR1135" s="182"/>
      <c r="GS1135" s="182"/>
      <c r="GT1135" s="182"/>
      <c r="GU1135" s="182"/>
      <c r="GV1135" s="182"/>
      <c r="GW1135" s="182"/>
      <c r="GX1135" s="182"/>
      <c r="GY1135" s="182"/>
      <c r="GZ1135" s="182"/>
      <c r="HA1135" s="182"/>
      <c r="HB1135" s="182"/>
      <c r="HC1135" s="182"/>
      <c r="HD1135" s="182"/>
      <c r="HE1135" s="182"/>
      <c r="HF1135" s="182"/>
      <c r="HG1135" s="182"/>
      <c r="HH1135" s="182"/>
      <c r="HI1135" s="182"/>
      <c r="HJ1135" s="182"/>
      <c r="HK1135" s="182"/>
      <c r="HL1135" s="182"/>
      <c r="HM1135" s="182"/>
      <c r="HN1135" s="182"/>
      <c r="HO1135" s="182"/>
      <c r="HP1135" s="259"/>
      <c r="HQ1135" s="64"/>
      <c r="HW1135" s="257"/>
      <c r="HY1135" s="280">
        <f t="shared" si="1288"/>
        <v>0</v>
      </c>
      <c r="HZ1135" s="280">
        <f t="shared" si="1289"/>
        <v>0</v>
      </c>
      <c r="IA1135" s="280">
        <f t="shared" si="1290"/>
        <v>0</v>
      </c>
    </row>
    <row r="1136" spans="1:237" ht="11.25" x14ac:dyDescent="0.2">
      <c r="G1136" s="7"/>
      <c r="H1136" s="7"/>
      <c r="I1136" s="7"/>
      <c r="J1136" s="7"/>
      <c r="K1136" s="7"/>
      <c r="L1136" s="7">
        <f t="shared" ref="L1136:P1137" si="1291">K1136+1</f>
        <v>1</v>
      </c>
      <c r="M1136" s="7">
        <f t="shared" si="1291"/>
        <v>2</v>
      </c>
      <c r="N1136" s="7">
        <f t="shared" si="1291"/>
        <v>3</v>
      </c>
      <c r="O1136" s="7">
        <f t="shared" si="1291"/>
        <v>4</v>
      </c>
      <c r="P1136" s="7">
        <f t="shared" si="1291"/>
        <v>5</v>
      </c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>
        <f t="shared" ref="EM1136:EQ1137" si="1292">EL1136+1</f>
        <v>1</v>
      </c>
      <c r="EN1136" s="7">
        <f t="shared" si="1292"/>
        <v>2</v>
      </c>
      <c r="EO1136" s="7">
        <f t="shared" si="1292"/>
        <v>3</v>
      </c>
      <c r="EP1136" s="7">
        <f t="shared" si="1292"/>
        <v>4</v>
      </c>
      <c r="EQ1136" s="7">
        <f t="shared" si="1292"/>
        <v>5</v>
      </c>
      <c r="ER1136" s="7">
        <f t="shared" ref="ER1136:GO1137" si="1293">EQ1136+1</f>
        <v>6</v>
      </c>
      <c r="ES1136" s="7">
        <f t="shared" si="1293"/>
        <v>7</v>
      </c>
      <c r="ET1136" s="7">
        <f t="shared" si="1293"/>
        <v>8</v>
      </c>
      <c r="EU1136" s="7">
        <f t="shared" si="1293"/>
        <v>9</v>
      </c>
      <c r="EV1136" s="7">
        <f t="shared" si="1293"/>
        <v>10</v>
      </c>
      <c r="EW1136" s="7">
        <f t="shared" si="1293"/>
        <v>11</v>
      </c>
      <c r="EX1136" s="7">
        <f t="shared" si="1293"/>
        <v>12</v>
      </c>
      <c r="EY1136" s="7">
        <f t="shared" si="1293"/>
        <v>13</v>
      </c>
      <c r="EZ1136" s="7">
        <f t="shared" si="1293"/>
        <v>14</v>
      </c>
      <c r="FA1136" s="7">
        <f t="shared" si="1293"/>
        <v>15</v>
      </c>
      <c r="FB1136" s="7">
        <f t="shared" si="1293"/>
        <v>16</v>
      </c>
      <c r="FC1136" s="7">
        <f t="shared" si="1293"/>
        <v>17</v>
      </c>
      <c r="FD1136" s="7">
        <f t="shared" si="1293"/>
        <v>18</v>
      </c>
      <c r="FE1136" s="7">
        <f t="shared" si="1293"/>
        <v>19</v>
      </c>
      <c r="FF1136" s="7">
        <f t="shared" si="1293"/>
        <v>20</v>
      </c>
      <c r="FG1136" s="7">
        <f t="shared" si="1293"/>
        <v>21</v>
      </c>
      <c r="FH1136" s="7">
        <f t="shared" si="1293"/>
        <v>22</v>
      </c>
      <c r="FI1136" s="7">
        <f t="shared" si="1293"/>
        <v>23</v>
      </c>
      <c r="FJ1136" s="7">
        <f t="shared" si="1293"/>
        <v>24</v>
      </c>
      <c r="FK1136" s="7">
        <f t="shared" si="1293"/>
        <v>25</v>
      </c>
      <c r="FL1136" s="7">
        <f t="shared" si="1293"/>
        <v>26</v>
      </c>
      <c r="FM1136" s="7">
        <f t="shared" si="1293"/>
        <v>27</v>
      </c>
      <c r="FN1136" s="7">
        <f t="shared" si="1293"/>
        <v>28</v>
      </c>
      <c r="FO1136" s="7">
        <f t="shared" si="1293"/>
        <v>29</v>
      </c>
      <c r="FP1136" s="7">
        <f t="shared" si="1293"/>
        <v>30</v>
      </c>
      <c r="FQ1136" s="7">
        <f t="shared" si="1293"/>
        <v>31</v>
      </c>
      <c r="FR1136" s="7">
        <f t="shared" si="1293"/>
        <v>32</v>
      </c>
      <c r="FS1136" s="7">
        <f t="shared" si="1293"/>
        <v>33</v>
      </c>
      <c r="FT1136" s="7">
        <f t="shared" si="1293"/>
        <v>34</v>
      </c>
      <c r="FU1136" s="7">
        <f t="shared" si="1293"/>
        <v>35</v>
      </c>
      <c r="FV1136" s="7">
        <f t="shared" si="1293"/>
        <v>36</v>
      </c>
      <c r="FW1136" s="7">
        <f t="shared" si="1293"/>
        <v>37</v>
      </c>
      <c r="FX1136" s="7">
        <f t="shared" si="1293"/>
        <v>38</v>
      </c>
      <c r="FY1136" s="7">
        <f t="shared" si="1293"/>
        <v>39</v>
      </c>
      <c r="FZ1136" s="7">
        <f t="shared" si="1293"/>
        <v>40</v>
      </c>
      <c r="GA1136" s="7">
        <f t="shared" si="1293"/>
        <v>41</v>
      </c>
      <c r="GB1136" s="7">
        <f t="shared" si="1293"/>
        <v>42</v>
      </c>
      <c r="GC1136" s="7">
        <f t="shared" si="1293"/>
        <v>43</v>
      </c>
      <c r="GD1136" s="7">
        <f t="shared" si="1293"/>
        <v>44</v>
      </c>
      <c r="GE1136" s="7">
        <f t="shared" si="1293"/>
        <v>45</v>
      </c>
      <c r="GF1136" s="7">
        <f t="shared" si="1293"/>
        <v>46</v>
      </c>
      <c r="GG1136" s="7">
        <f t="shared" si="1293"/>
        <v>47</v>
      </c>
      <c r="GH1136" s="7">
        <f t="shared" si="1293"/>
        <v>48</v>
      </c>
      <c r="GI1136" s="7">
        <f t="shared" si="1293"/>
        <v>49</v>
      </c>
      <c r="GJ1136" s="7">
        <f t="shared" si="1293"/>
        <v>50</v>
      </c>
      <c r="GK1136" s="7">
        <f t="shared" si="1293"/>
        <v>51</v>
      </c>
      <c r="GL1136" s="7">
        <f t="shared" si="1293"/>
        <v>52</v>
      </c>
      <c r="GM1136" s="7">
        <f t="shared" si="1293"/>
        <v>53</v>
      </c>
      <c r="GN1136" s="7">
        <f t="shared" si="1293"/>
        <v>54</v>
      </c>
      <c r="GO1136" s="7">
        <f t="shared" si="1293"/>
        <v>55</v>
      </c>
      <c r="GP1136" s="7">
        <f t="shared" ref="GP1136:IA1136" si="1294">GO1136+1</f>
        <v>56</v>
      </c>
      <c r="GQ1136" s="7">
        <f t="shared" si="1294"/>
        <v>57</v>
      </c>
      <c r="GR1136" s="7">
        <f t="shared" si="1294"/>
        <v>58</v>
      </c>
      <c r="GS1136" s="7">
        <f t="shared" si="1294"/>
        <v>59</v>
      </c>
      <c r="GT1136" s="7">
        <f t="shared" si="1294"/>
        <v>60</v>
      </c>
      <c r="GU1136" s="7">
        <f t="shared" si="1294"/>
        <v>61</v>
      </c>
      <c r="GV1136" s="7">
        <f t="shared" si="1294"/>
        <v>62</v>
      </c>
      <c r="GW1136" s="7">
        <f t="shared" si="1294"/>
        <v>63</v>
      </c>
      <c r="GX1136" s="7">
        <f t="shared" si="1294"/>
        <v>64</v>
      </c>
      <c r="GY1136" s="7">
        <f t="shared" si="1294"/>
        <v>65</v>
      </c>
      <c r="GZ1136" s="7">
        <f t="shared" si="1294"/>
        <v>66</v>
      </c>
      <c r="HA1136" s="7">
        <f t="shared" si="1294"/>
        <v>67</v>
      </c>
      <c r="HB1136" s="7">
        <f t="shared" si="1294"/>
        <v>68</v>
      </c>
      <c r="HC1136" s="7">
        <f t="shared" si="1294"/>
        <v>69</v>
      </c>
      <c r="HD1136" s="7">
        <f t="shared" si="1294"/>
        <v>70</v>
      </c>
      <c r="HE1136" s="7">
        <f t="shared" si="1294"/>
        <v>71</v>
      </c>
      <c r="HF1136" s="7">
        <f t="shared" si="1294"/>
        <v>72</v>
      </c>
      <c r="HG1136" s="7">
        <f t="shared" si="1294"/>
        <v>73</v>
      </c>
      <c r="HH1136" s="7">
        <f t="shared" si="1294"/>
        <v>74</v>
      </c>
      <c r="HI1136" s="7">
        <f t="shared" si="1294"/>
        <v>75</v>
      </c>
      <c r="HJ1136" s="7">
        <f t="shared" si="1294"/>
        <v>76</v>
      </c>
      <c r="HK1136" s="7">
        <f t="shared" si="1294"/>
        <v>77</v>
      </c>
      <c r="HL1136" s="7">
        <f t="shared" si="1294"/>
        <v>78</v>
      </c>
      <c r="HM1136" s="7">
        <f t="shared" si="1294"/>
        <v>79</v>
      </c>
      <c r="HN1136" s="7">
        <f t="shared" si="1294"/>
        <v>80</v>
      </c>
      <c r="HO1136" s="7">
        <f t="shared" si="1294"/>
        <v>81</v>
      </c>
      <c r="HP1136" s="7">
        <f t="shared" si="1294"/>
        <v>82</v>
      </c>
      <c r="HQ1136" s="7">
        <f t="shared" si="1294"/>
        <v>83</v>
      </c>
      <c r="HR1136" s="7">
        <f t="shared" si="1294"/>
        <v>84</v>
      </c>
      <c r="HS1136" s="7">
        <f t="shared" si="1294"/>
        <v>85</v>
      </c>
      <c r="HT1136" s="7">
        <f t="shared" si="1294"/>
        <v>86</v>
      </c>
      <c r="HU1136" s="7">
        <f t="shared" si="1294"/>
        <v>87</v>
      </c>
      <c r="HV1136" s="7">
        <f t="shared" si="1294"/>
        <v>88</v>
      </c>
      <c r="HW1136" s="7">
        <f t="shared" si="1294"/>
        <v>89</v>
      </c>
      <c r="HX1136" s="7">
        <f t="shared" si="1294"/>
        <v>90</v>
      </c>
      <c r="HY1136" s="7">
        <f t="shared" si="1294"/>
        <v>91</v>
      </c>
      <c r="HZ1136" s="7">
        <f t="shared" si="1294"/>
        <v>92</v>
      </c>
      <c r="IA1136" s="7">
        <f t="shared" si="1294"/>
        <v>93</v>
      </c>
    </row>
    <row r="1137" spans="7:181" ht="11.25" x14ac:dyDescent="0.2">
      <c r="G1137" s="7"/>
      <c r="H1137" s="7"/>
      <c r="I1137" s="7"/>
      <c r="J1137" s="7"/>
      <c r="K1137" s="7"/>
      <c r="L1137" s="7">
        <f t="shared" si="1291"/>
        <v>1</v>
      </c>
      <c r="M1137" s="7">
        <f t="shared" si="1291"/>
        <v>2</v>
      </c>
      <c r="N1137" s="7">
        <f t="shared" si="1291"/>
        <v>3</v>
      </c>
      <c r="O1137" s="7">
        <f t="shared" si="1291"/>
        <v>4</v>
      </c>
      <c r="P1137" s="7">
        <f t="shared" si="1291"/>
        <v>5</v>
      </c>
      <c r="Q1137" s="7">
        <f t="shared" ref="Q1137" si="1295">P1137+1</f>
        <v>6</v>
      </c>
      <c r="R1137" s="7">
        <f t="shared" ref="R1137" si="1296">Q1137+1</f>
        <v>7</v>
      </c>
      <c r="S1137" s="7">
        <f t="shared" ref="S1137" si="1297">R1137+1</f>
        <v>8</v>
      </c>
      <c r="T1137" s="7">
        <f t="shared" ref="T1137" si="1298">S1137+1</f>
        <v>9</v>
      </c>
      <c r="U1137" s="7">
        <f t="shared" ref="U1137" si="1299">T1137+1</f>
        <v>10</v>
      </c>
      <c r="V1137" s="7">
        <f t="shared" ref="V1137" si="1300">U1137+1</f>
        <v>11</v>
      </c>
      <c r="W1137" s="7">
        <f t="shared" ref="W1137" si="1301">V1137+1</f>
        <v>12</v>
      </c>
      <c r="X1137" s="7">
        <f t="shared" ref="X1137" si="1302">W1137+1</f>
        <v>13</v>
      </c>
      <c r="Y1137" s="7">
        <f t="shared" ref="Y1137" si="1303">X1137+1</f>
        <v>14</v>
      </c>
      <c r="Z1137" s="7">
        <f t="shared" ref="Z1137" si="1304">Y1137+1</f>
        <v>15</v>
      </c>
      <c r="AA1137" s="7">
        <f t="shared" ref="AA1137" si="1305">Z1137+1</f>
        <v>16</v>
      </c>
      <c r="AB1137" s="7">
        <f t="shared" ref="AB1137" si="1306">AA1137+1</f>
        <v>17</v>
      </c>
      <c r="AC1137" s="7">
        <f t="shared" ref="AC1137" si="1307">AB1137+1</f>
        <v>18</v>
      </c>
      <c r="AD1137" s="7">
        <f t="shared" ref="AD1137" si="1308">AC1137+1</f>
        <v>19</v>
      </c>
      <c r="AE1137" s="7">
        <f t="shared" ref="AE1137" si="1309">AD1137+1</f>
        <v>20</v>
      </c>
      <c r="AF1137" s="7">
        <f t="shared" ref="AF1137" si="1310">AE1137+1</f>
        <v>21</v>
      </c>
      <c r="AG1137" s="7">
        <f t="shared" ref="AG1137" si="1311">AF1137+1</f>
        <v>22</v>
      </c>
      <c r="AH1137" s="7">
        <f t="shared" ref="AH1137" si="1312">AG1137+1</f>
        <v>23</v>
      </c>
      <c r="AI1137" s="7">
        <f t="shared" ref="AI1137" si="1313">AH1137+1</f>
        <v>24</v>
      </c>
      <c r="AJ1137" s="7">
        <f t="shared" ref="AJ1137" si="1314">AI1137+1</f>
        <v>25</v>
      </c>
      <c r="AK1137" s="7">
        <f t="shared" ref="AK1137" si="1315">AJ1137+1</f>
        <v>26</v>
      </c>
      <c r="AL1137" s="7">
        <f t="shared" ref="AL1137" si="1316">AK1137+1</f>
        <v>27</v>
      </c>
      <c r="AM1137" s="7">
        <f t="shared" ref="AM1137" si="1317">AL1137+1</f>
        <v>28</v>
      </c>
      <c r="AN1137" s="7">
        <f t="shared" ref="AN1137" si="1318">AM1137+1</f>
        <v>29</v>
      </c>
      <c r="AO1137" s="7">
        <f t="shared" ref="AO1137" si="1319">AN1137+1</f>
        <v>30</v>
      </c>
      <c r="AP1137" s="7">
        <f t="shared" ref="AP1137" si="1320">AO1137+1</f>
        <v>31</v>
      </c>
      <c r="AQ1137" s="7">
        <f t="shared" ref="AQ1137" si="1321">AP1137+1</f>
        <v>32</v>
      </c>
      <c r="AR1137" s="7">
        <f t="shared" ref="AR1137" si="1322">AQ1137+1</f>
        <v>33</v>
      </c>
      <c r="AS1137" s="7">
        <f t="shared" ref="AS1137" si="1323">AR1137+1</f>
        <v>34</v>
      </c>
      <c r="AT1137" s="7">
        <f t="shared" ref="AT1137" si="1324">AS1137+1</f>
        <v>35</v>
      </c>
      <c r="AU1137" s="7">
        <f t="shared" ref="AU1137" si="1325">AT1137+1</f>
        <v>36</v>
      </c>
      <c r="AV1137" s="7">
        <f t="shared" ref="AV1137" si="1326">AU1137+1</f>
        <v>37</v>
      </c>
      <c r="AW1137" s="7">
        <f t="shared" ref="AW1137" si="1327">AV1137+1</f>
        <v>38</v>
      </c>
      <c r="AX1137" s="7">
        <f t="shared" ref="AX1137" si="1328">AW1137+1</f>
        <v>39</v>
      </c>
      <c r="AY1137" s="7">
        <f t="shared" ref="AY1137" si="1329">AX1137+1</f>
        <v>40</v>
      </c>
      <c r="AZ1137" s="7">
        <f t="shared" ref="AZ1137" si="1330">AY1137+1</f>
        <v>41</v>
      </c>
      <c r="BA1137" s="7">
        <f t="shared" ref="BA1137" si="1331">AZ1137+1</f>
        <v>42</v>
      </c>
      <c r="BB1137" s="7">
        <f t="shared" ref="BB1137" si="1332">BA1137+1</f>
        <v>43</v>
      </c>
      <c r="BC1137" s="7">
        <f t="shared" ref="BC1137" si="1333">BB1137+1</f>
        <v>44</v>
      </c>
      <c r="BD1137" s="7">
        <f t="shared" ref="BD1137" si="1334">BC1137+1</f>
        <v>45</v>
      </c>
      <c r="BE1137" s="7">
        <f t="shared" ref="BE1137" si="1335">BD1137+1</f>
        <v>46</v>
      </c>
      <c r="BF1137" s="7">
        <f t="shared" ref="BF1137" si="1336">BE1137+1</f>
        <v>47</v>
      </c>
      <c r="BG1137" s="7">
        <f t="shared" ref="BG1137" si="1337">BF1137+1</f>
        <v>48</v>
      </c>
      <c r="BH1137" s="7">
        <f t="shared" ref="BH1137" si="1338">BG1137+1</f>
        <v>49</v>
      </c>
      <c r="BI1137" s="7">
        <f t="shared" ref="BI1137" si="1339">BH1137+1</f>
        <v>50</v>
      </c>
      <c r="BJ1137" s="7">
        <f t="shared" ref="BJ1137" si="1340">BI1137+1</f>
        <v>51</v>
      </c>
      <c r="BK1137" s="7">
        <f t="shared" ref="BK1137" si="1341">BJ1137+1</f>
        <v>52</v>
      </c>
      <c r="BL1137" s="7">
        <f t="shared" ref="BL1137" si="1342">BK1137+1</f>
        <v>53</v>
      </c>
      <c r="BM1137" s="7">
        <f t="shared" ref="BM1137" si="1343">BL1137+1</f>
        <v>54</v>
      </c>
      <c r="BN1137" s="7">
        <f t="shared" ref="BN1137" si="1344">BM1137+1</f>
        <v>55</v>
      </c>
      <c r="BO1137" s="7">
        <f t="shared" ref="BO1137" si="1345">BN1137+1</f>
        <v>56</v>
      </c>
      <c r="BP1137" s="7">
        <f t="shared" ref="BP1137" si="1346">BO1137+1</f>
        <v>57</v>
      </c>
      <c r="BQ1137" s="7">
        <f t="shared" ref="BQ1137" si="1347">BP1137+1</f>
        <v>58</v>
      </c>
      <c r="BR1137" s="7">
        <f t="shared" ref="BR1137" si="1348">BQ1137+1</f>
        <v>59</v>
      </c>
      <c r="BS1137" s="7">
        <f t="shared" ref="BS1137" si="1349">BR1137+1</f>
        <v>60</v>
      </c>
      <c r="BT1137" s="7">
        <f t="shared" ref="BT1137" si="1350">BS1137+1</f>
        <v>61</v>
      </c>
      <c r="BU1137" s="7">
        <f t="shared" ref="BU1137" si="1351">BT1137+1</f>
        <v>62</v>
      </c>
      <c r="BV1137" s="7">
        <f t="shared" ref="BV1137" si="1352">BU1137+1</f>
        <v>63</v>
      </c>
      <c r="BW1137" s="7">
        <f t="shared" ref="BW1137" si="1353">BV1137+1</f>
        <v>64</v>
      </c>
      <c r="BX1137" s="7">
        <f t="shared" ref="BX1137" si="1354">BW1137+1</f>
        <v>65</v>
      </c>
      <c r="BY1137" s="7">
        <f t="shared" ref="BY1137" si="1355">BX1137+1</f>
        <v>66</v>
      </c>
      <c r="BZ1137" s="7">
        <f t="shared" ref="BZ1137" si="1356">BY1137+1</f>
        <v>67</v>
      </c>
      <c r="CA1137" s="7">
        <f t="shared" ref="CA1137" si="1357">BZ1137+1</f>
        <v>68</v>
      </c>
      <c r="CB1137" s="7">
        <f t="shared" ref="CB1137" si="1358">CA1137+1</f>
        <v>69</v>
      </c>
      <c r="CC1137" s="7">
        <f t="shared" ref="CC1137" si="1359">CB1137+1</f>
        <v>70</v>
      </c>
      <c r="CD1137" s="7">
        <f t="shared" ref="CD1137" si="1360">CC1137+1</f>
        <v>71</v>
      </c>
      <c r="CE1137" s="7">
        <f t="shared" ref="CE1137" si="1361">CD1137+1</f>
        <v>72</v>
      </c>
      <c r="CF1137" s="7">
        <f t="shared" ref="CF1137" si="1362">CE1137+1</f>
        <v>73</v>
      </c>
      <c r="CG1137" s="7">
        <f t="shared" ref="CG1137" si="1363">CF1137+1</f>
        <v>74</v>
      </c>
      <c r="CH1137" s="7">
        <f t="shared" ref="CH1137" si="1364">CG1137+1</f>
        <v>75</v>
      </c>
      <c r="CI1137" s="7">
        <f t="shared" ref="CI1137" si="1365">CH1137+1</f>
        <v>76</v>
      </c>
      <c r="CJ1137" s="7">
        <f t="shared" ref="CJ1137" si="1366">CI1137+1</f>
        <v>77</v>
      </c>
      <c r="CK1137" s="7">
        <f t="shared" ref="CK1137" si="1367">CJ1137+1</f>
        <v>78</v>
      </c>
      <c r="CL1137" s="7">
        <f t="shared" ref="CL1137" si="1368">CK1137+1</f>
        <v>79</v>
      </c>
      <c r="CM1137" s="7">
        <f t="shared" ref="CM1137" si="1369">CL1137+1</f>
        <v>80</v>
      </c>
      <c r="CN1137" s="7">
        <f t="shared" ref="CN1137" si="1370">CM1137+1</f>
        <v>81</v>
      </c>
      <c r="CO1137" s="7">
        <f t="shared" ref="CO1137" si="1371">CN1137+1</f>
        <v>82</v>
      </c>
      <c r="CP1137" s="7">
        <f t="shared" ref="CP1137" si="1372">CO1137+1</f>
        <v>83</v>
      </c>
      <c r="CQ1137" s="7">
        <f t="shared" ref="CQ1137" si="1373">CP1137+1</f>
        <v>84</v>
      </c>
      <c r="CR1137" s="7">
        <f t="shared" ref="CR1137" si="1374">CQ1137+1</f>
        <v>85</v>
      </c>
      <c r="CS1137" s="7">
        <f t="shared" ref="CS1137" si="1375">CR1137+1</f>
        <v>86</v>
      </c>
      <c r="CT1137" s="7">
        <f t="shared" ref="CT1137" si="1376">CS1137+1</f>
        <v>87</v>
      </c>
      <c r="CU1137" s="7">
        <f t="shared" ref="CU1137" si="1377">CT1137+1</f>
        <v>88</v>
      </c>
      <c r="CV1137" s="7">
        <f t="shared" ref="CV1137" si="1378">CU1137+1</f>
        <v>89</v>
      </c>
      <c r="CW1137" s="7">
        <f t="shared" ref="CW1137" si="1379">CV1137+1</f>
        <v>90</v>
      </c>
      <c r="CX1137" s="7">
        <f t="shared" ref="CX1137" si="1380">CW1137+1</f>
        <v>91</v>
      </c>
      <c r="CY1137" s="7">
        <f t="shared" ref="CY1137" si="1381">CX1137+1</f>
        <v>92</v>
      </c>
      <c r="CZ1137" s="7">
        <f t="shared" ref="CZ1137" si="1382">CY1137+1</f>
        <v>93</v>
      </c>
      <c r="DA1137" s="7">
        <f t="shared" ref="DA1137" si="1383">CZ1137+1</f>
        <v>94</v>
      </c>
      <c r="DB1137" s="7">
        <f t="shared" ref="DB1137" si="1384">DA1137+1</f>
        <v>95</v>
      </c>
      <c r="DC1137" s="7">
        <f t="shared" ref="DC1137" si="1385">DB1137+1</f>
        <v>96</v>
      </c>
      <c r="DD1137" s="7">
        <f t="shared" ref="DD1137" si="1386">DC1137+1</f>
        <v>97</v>
      </c>
      <c r="DE1137" s="7">
        <f t="shared" ref="DE1137" si="1387">DD1137+1</f>
        <v>98</v>
      </c>
      <c r="DF1137" s="7">
        <f t="shared" ref="DF1137" si="1388">DE1137+1</f>
        <v>99</v>
      </c>
      <c r="DG1137" s="7">
        <f t="shared" ref="DG1137" si="1389">DF1137+1</f>
        <v>100</v>
      </c>
      <c r="DH1137" s="7">
        <f t="shared" ref="DH1137" si="1390">DG1137+1</f>
        <v>101</v>
      </c>
      <c r="DI1137" s="7">
        <f t="shared" ref="DI1137" si="1391">DH1137+1</f>
        <v>102</v>
      </c>
      <c r="DJ1137" s="7">
        <f t="shared" ref="DJ1137" si="1392">DI1137+1</f>
        <v>103</v>
      </c>
      <c r="DK1137" s="7">
        <f t="shared" ref="DK1137" si="1393">DJ1137+1</f>
        <v>104</v>
      </c>
      <c r="DL1137" s="7">
        <f t="shared" ref="DL1137" si="1394">DK1137+1</f>
        <v>105</v>
      </c>
      <c r="DM1137" s="7">
        <f t="shared" ref="DM1137" si="1395">DL1137+1</f>
        <v>106</v>
      </c>
      <c r="DN1137" s="7">
        <f t="shared" ref="DN1137" si="1396">DM1137+1</f>
        <v>107</v>
      </c>
      <c r="DO1137" s="7">
        <f t="shared" ref="DO1137" si="1397">DN1137+1</f>
        <v>108</v>
      </c>
      <c r="DP1137" s="7">
        <f t="shared" ref="DP1137" si="1398">DO1137+1</f>
        <v>109</v>
      </c>
      <c r="DQ1137" s="7">
        <f t="shared" ref="DQ1137" si="1399">DP1137+1</f>
        <v>110</v>
      </c>
      <c r="DR1137" s="7">
        <f t="shared" ref="DR1137" si="1400">DQ1137+1</f>
        <v>111</v>
      </c>
      <c r="DS1137" s="7">
        <f t="shared" ref="DS1137" si="1401">DR1137+1</f>
        <v>112</v>
      </c>
      <c r="DT1137" s="7">
        <f t="shared" ref="DT1137" si="1402">DS1137+1</f>
        <v>113</v>
      </c>
      <c r="DU1137" s="7">
        <f t="shared" ref="DU1137" si="1403">DT1137+1</f>
        <v>114</v>
      </c>
      <c r="DV1137" s="7">
        <f t="shared" ref="DV1137" si="1404">DU1137+1</f>
        <v>115</v>
      </c>
      <c r="DW1137" s="7">
        <f t="shared" ref="DW1137" si="1405">DV1137+1</f>
        <v>116</v>
      </c>
      <c r="DX1137" s="7">
        <f t="shared" ref="DX1137" si="1406">DW1137+1</f>
        <v>117</v>
      </c>
      <c r="DY1137" s="7">
        <f t="shared" ref="DY1137" si="1407">DX1137+1</f>
        <v>118</v>
      </c>
      <c r="DZ1137" s="7">
        <f t="shared" ref="DZ1137" si="1408">DY1137+1</f>
        <v>119</v>
      </c>
      <c r="EA1137" s="7">
        <f t="shared" ref="EA1137" si="1409">DZ1137+1</f>
        <v>120</v>
      </c>
      <c r="EB1137" s="7">
        <f t="shared" ref="EB1137" si="1410">EA1137+1</f>
        <v>121</v>
      </c>
      <c r="EC1137" s="7">
        <f t="shared" ref="EC1137" si="1411">EB1137+1</f>
        <v>122</v>
      </c>
      <c r="ED1137" s="7">
        <f t="shared" ref="ED1137" si="1412">EC1137+1</f>
        <v>123</v>
      </c>
      <c r="EE1137" s="7">
        <f t="shared" ref="EE1137" si="1413">ED1137+1</f>
        <v>124</v>
      </c>
      <c r="EF1137" s="7">
        <f t="shared" ref="EF1137" si="1414">EE1137+1</f>
        <v>125</v>
      </c>
      <c r="EG1137" s="7">
        <f t="shared" ref="EG1137" si="1415">EF1137+1</f>
        <v>126</v>
      </c>
      <c r="EH1137" s="7">
        <f t="shared" ref="EH1137" si="1416">EG1137+1</f>
        <v>127</v>
      </c>
      <c r="EI1137" s="7">
        <f t="shared" ref="EI1137" si="1417">EH1137+1</f>
        <v>128</v>
      </c>
      <c r="EJ1137" s="7">
        <f t="shared" ref="EJ1137" si="1418">EI1137+1</f>
        <v>129</v>
      </c>
      <c r="EK1137" s="7">
        <f t="shared" ref="EK1137" si="1419">EJ1137+1</f>
        <v>130</v>
      </c>
      <c r="EL1137" s="7">
        <f t="shared" ref="EL1137" si="1420">EK1137+1</f>
        <v>131</v>
      </c>
      <c r="EM1137" s="7">
        <f t="shared" si="1292"/>
        <v>132</v>
      </c>
      <c r="EN1137" s="7">
        <f t="shared" si="1292"/>
        <v>133</v>
      </c>
      <c r="EO1137" s="7">
        <f t="shared" si="1292"/>
        <v>134</v>
      </c>
      <c r="EP1137" s="7">
        <f t="shared" si="1292"/>
        <v>135</v>
      </c>
      <c r="EQ1137" s="7">
        <f t="shared" si="1292"/>
        <v>136</v>
      </c>
      <c r="ER1137" s="7">
        <f t="shared" si="1293"/>
        <v>137</v>
      </c>
      <c r="ES1137" s="7">
        <f t="shared" si="1293"/>
        <v>138</v>
      </c>
      <c r="ET1137" s="7">
        <f t="shared" si="1293"/>
        <v>139</v>
      </c>
      <c r="EU1137" s="7">
        <f t="shared" si="1293"/>
        <v>140</v>
      </c>
      <c r="EV1137" s="7">
        <f t="shared" si="1293"/>
        <v>141</v>
      </c>
      <c r="EW1137" s="7">
        <f t="shared" si="1293"/>
        <v>142</v>
      </c>
      <c r="EX1137" s="7">
        <f t="shared" si="1293"/>
        <v>143</v>
      </c>
      <c r="EY1137" s="7">
        <f t="shared" si="1293"/>
        <v>144</v>
      </c>
      <c r="EZ1137" s="7">
        <f t="shared" si="1293"/>
        <v>145</v>
      </c>
      <c r="FA1137" s="7">
        <f t="shared" si="1293"/>
        <v>146</v>
      </c>
      <c r="FB1137" s="7">
        <f t="shared" si="1293"/>
        <v>147</v>
      </c>
      <c r="FC1137" s="7">
        <f t="shared" si="1293"/>
        <v>148</v>
      </c>
      <c r="FD1137" s="7">
        <f t="shared" si="1293"/>
        <v>149</v>
      </c>
      <c r="FE1137" s="7">
        <f t="shared" si="1293"/>
        <v>150</v>
      </c>
      <c r="FF1137" s="7">
        <f t="shared" si="1293"/>
        <v>151</v>
      </c>
      <c r="FG1137" s="7">
        <f t="shared" si="1293"/>
        <v>152</v>
      </c>
      <c r="FH1137" s="7">
        <f t="shared" si="1293"/>
        <v>153</v>
      </c>
      <c r="FI1137" s="7">
        <f t="shared" si="1293"/>
        <v>154</v>
      </c>
      <c r="FJ1137" s="7">
        <f t="shared" si="1293"/>
        <v>155</v>
      </c>
      <c r="FK1137" s="7">
        <f t="shared" si="1293"/>
        <v>156</v>
      </c>
      <c r="FL1137" s="7">
        <f t="shared" si="1293"/>
        <v>157</v>
      </c>
      <c r="FM1137" s="7">
        <f t="shared" si="1293"/>
        <v>158</v>
      </c>
      <c r="FN1137" s="7">
        <f t="shared" si="1293"/>
        <v>159</v>
      </c>
      <c r="FO1137" s="7">
        <f t="shared" si="1293"/>
        <v>160</v>
      </c>
      <c r="FP1137" s="7">
        <f t="shared" si="1293"/>
        <v>161</v>
      </c>
      <c r="FQ1137" s="7">
        <f t="shared" si="1293"/>
        <v>162</v>
      </c>
      <c r="FR1137" s="7">
        <f t="shared" si="1293"/>
        <v>163</v>
      </c>
      <c r="FS1137" s="7">
        <f t="shared" si="1293"/>
        <v>164</v>
      </c>
      <c r="FT1137" s="7">
        <f t="shared" si="1293"/>
        <v>165</v>
      </c>
      <c r="FU1137" s="7">
        <f t="shared" si="1293"/>
        <v>166</v>
      </c>
      <c r="FV1137" s="7">
        <f t="shared" si="1293"/>
        <v>167</v>
      </c>
      <c r="FW1137" s="7">
        <f t="shared" si="1293"/>
        <v>168</v>
      </c>
      <c r="FX1137" s="7">
        <f t="shared" si="1293"/>
        <v>169</v>
      </c>
      <c r="FY1137" s="7">
        <f t="shared" si="1293"/>
        <v>170</v>
      </c>
    </row>
    <row r="1138" spans="7:181" x14ac:dyDescent="0.25">
      <c r="N1138"/>
      <c r="P1138" s="84"/>
    </row>
    <row r="1139" spans="7:181" x14ac:dyDescent="0.25">
      <c r="P1139" s="84"/>
    </row>
    <row r="1140" spans="7:181" x14ac:dyDescent="0.25">
      <c r="P1140" s="84"/>
    </row>
    <row r="1141" spans="7:181" x14ac:dyDescent="0.25">
      <c r="P1141" s="84"/>
    </row>
    <row r="1142" spans="7:181" x14ac:dyDescent="0.25">
      <c r="P1142" s="84"/>
    </row>
    <row r="1143" spans="7:181" x14ac:dyDescent="0.25">
      <c r="P1143" s="84"/>
    </row>
    <row r="1144" spans="7:181" x14ac:dyDescent="0.25">
      <c r="P1144" s="84"/>
    </row>
    <row r="1145" spans="7:181" x14ac:dyDescent="0.25">
      <c r="P1145" s="84"/>
    </row>
    <row r="1146" spans="7:181" x14ac:dyDescent="0.25">
      <c r="P1146" s="84"/>
    </row>
    <row r="1147" spans="7:181" x14ac:dyDescent="0.25">
      <c r="P1147" s="84"/>
    </row>
    <row r="1148" spans="7:181" x14ac:dyDescent="0.25">
      <c r="P1148" s="84"/>
    </row>
    <row r="1149" spans="7:181" x14ac:dyDescent="0.25">
      <c r="P1149" s="84"/>
    </row>
    <row r="1150" spans="7:181" x14ac:dyDescent="0.25">
      <c r="P1150" s="84"/>
    </row>
    <row r="1151" spans="7:181" x14ac:dyDescent="0.25">
      <c r="P1151" s="84"/>
    </row>
    <row r="1152" spans="7:181" x14ac:dyDescent="0.25">
      <c r="P1152" s="84"/>
    </row>
    <row r="1153" spans="16:16" x14ac:dyDescent="0.25">
      <c r="P1153" s="84"/>
    </row>
    <row r="1154" spans="16:16" x14ac:dyDescent="0.25">
      <c r="P1154" s="84"/>
    </row>
    <row r="1155" spans="16:16" x14ac:dyDescent="0.25">
      <c r="P1155" s="84"/>
    </row>
    <row r="1156" spans="16:16" x14ac:dyDescent="0.25">
      <c r="P1156" s="84"/>
    </row>
    <row r="1157" spans="16:16" x14ac:dyDescent="0.25">
      <c r="P1157" s="84"/>
    </row>
    <row r="1158" spans="16:16" x14ac:dyDescent="0.25">
      <c r="P1158" s="84"/>
    </row>
    <row r="1159" spans="16:16" x14ac:dyDescent="0.25">
      <c r="P1159" s="84"/>
    </row>
    <row r="1160" spans="16:16" x14ac:dyDescent="0.25">
      <c r="P1160" s="84"/>
    </row>
    <row r="1161" spans="16:16" x14ac:dyDescent="0.25">
      <c r="P1161" s="84"/>
    </row>
    <row r="1162" spans="16:16" x14ac:dyDescent="0.25">
      <c r="P1162" s="84"/>
    </row>
    <row r="1163" spans="16:16" x14ac:dyDescent="0.25">
      <c r="P1163" s="84"/>
    </row>
    <row r="1164" spans="16:16" x14ac:dyDescent="0.25">
      <c r="P1164" s="84"/>
    </row>
    <row r="1165" spans="16:16" x14ac:dyDescent="0.25">
      <c r="P1165" s="84"/>
    </row>
    <row r="1166" spans="16:16" x14ac:dyDescent="0.25">
      <c r="P1166" s="84"/>
    </row>
    <row r="1167" spans="16:16" x14ac:dyDescent="0.25">
      <c r="P1167" s="84"/>
    </row>
    <row r="1168" spans="16:16" x14ac:dyDescent="0.25">
      <c r="P1168" s="84"/>
    </row>
    <row r="1169" spans="16:16" x14ac:dyDescent="0.25">
      <c r="P1169" s="84"/>
    </row>
    <row r="1170" spans="16:16" x14ac:dyDescent="0.25">
      <c r="P1170" s="84"/>
    </row>
    <row r="1171" spans="16:16" x14ac:dyDescent="0.25">
      <c r="P1171" s="84"/>
    </row>
    <row r="1172" spans="16:16" x14ac:dyDescent="0.25">
      <c r="P1172" s="84"/>
    </row>
    <row r="1173" spans="16:16" x14ac:dyDescent="0.25">
      <c r="P1173" s="84"/>
    </row>
    <row r="1174" spans="16:16" x14ac:dyDescent="0.25">
      <c r="P1174" s="84"/>
    </row>
    <row r="1175" spans="16:16" x14ac:dyDescent="0.25">
      <c r="P1175" s="84"/>
    </row>
    <row r="1176" spans="16:16" x14ac:dyDescent="0.25">
      <c r="P1176" s="84"/>
    </row>
    <row r="1177" spans="16:16" x14ac:dyDescent="0.25">
      <c r="P1177" s="84"/>
    </row>
    <row r="1178" spans="16:16" x14ac:dyDescent="0.25">
      <c r="P1178" s="84"/>
    </row>
    <row r="1179" spans="16:16" x14ac:dyDescent="0.25">
      <c r="P1179" s="84"/>
    </row>
    <row r="1180" spans="16:16" x14ac:dyDescent="0.25">
      <c r="P1180" s="84"/>
    </row>
    <row r="1181" spans="16:16" x14ac:dyDescent="0.25">
      <c r="P1181" s="84"/>
    </row>
    <row r="1182" spans="16:16" x14ac:dyDescent="0.25">
      <c r="P1182" s="84"/>
    </row>
    <row r="1183" spans="16:16" x14ac:dyDescent="0.25">
      <c r="P1183" s="84"/>
    </row>
    <row r="1184" spans="16:16" x14ac:dyDescent="0.25">
      <c r="P1184" s="84"/>
    </row>
    <row r="1185" spans="16:16" x14ac:dyDescent="0.25">
      <c r="P1185" s="84"/>
    </row>
    <row r="1186" spans="16:16" x14ac:dyDescent="0.25">
      <c r="P1186" s="84"/>
    </row>
    <row r="1187" spans="16:16" x14ac:dyDescent="0.25">
      <c r="P1187" s="84"/>
    </row>
    <row r="1188" spans="16:16" x14ac:dyDescent="0.25">
      <c r="P1188" s="84"/>
    </row>
    <row r="1189" spans="16:16" x14ac:dyDescent="0.25">
      <c r="P1189" s="84"/>
    </row>
    <row r="1190" spans="16:16" x14ac:dyDescent="0.25">
      <c r="P1190" s="84"/>
    </row>
    <row r="1191" spans="16:16" x14ac:dyDescent="0.25">
      <c r="P1191" s="84"/>
    </row>
    <row r="1192" spans="16:16" x14ac:dyDescent="0.25">
      <c r="P1192" s="84"/>
    </row>
    <row r="1193" spans="16:16" x14ac:dyDescent="0.25">
      <c r="P1193" s="84"/>
    </row>
    <row r="1194" spans="16:16" x14ac:dyDescent="0.25">
      <c r="P1194" s="84"/>
    </row>
    <row r="1195" spans="16:16" x14ac:dyDescent="0.25">
      <c r="P1195" s="84"/>
    </row>
    <row r="1196" spans="16:16" x14ac:dyDescent="0.25">
      <c r="P1196" s="84"/>
    </row>
    <row r="1197" spans="16:16" x14ac:dyDescent="0.25">
      <c r="P1197" s="84"/>
    </row>
    <row r="1198" spans="16:16" x14ac:dyDescent="0.25">
      <c r="P1198" s="84"/>
    </row>
  </sheetData>
  <sheetProtection autoFilter="0"/>
  <dataConsolidate/>
  <mergeCells count="34"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  <mergeCell ref="I1:J2"/>
    <mergeCell ref="Q4:T4"/>
    <mergeCell ref="U4:X4"/>
    <mergeCell ref="Y4:AB4"/>
    <mergeCell ref="AC4:AF4"/>
    <mergeCell ref="BE4:BH4"/>
    <mergeCell ref="CC4:CF4"/>
    <mergeCell ref="CG4:CJ4"/>
    <mergeCell ref="AG4:AJ4"/>
    <mergeCell ref="AK4:AN4"/>
    <mergeCell ref="AO4:AR4"/>
    <mergeCell ref="AS4:AV4"/>
    <mergeCell ref="AW4:AZ4"/>
    <mergeCell ref="EL1:EL2"/>
    <mergeCell ref="CW4:CZ4"/>
    <mergeCell ref="BY4:CB4"/>
    <mergeCell ref="BI4:BL4"/>
    <mergeCell ref="BM4:BP4"/>
  </mergeCells>
  <phoneticPr fontId="37" type="noConversion"/>
  <conditionalFormatting sqref="J6:J1135">
    <cfRule type="cellIs" dxfId="2318" priority="1" operator="equal">
      <formula>"CRECHE"</formula>
    </cfRule>
    <cfRule type="cellIs" dxfId="2317" priority="2" operator="equal">
      <formula>"ADAPTADO"</formula>
    </cfRule>
  </conditionalFormatting>
  <conditionalFormatting sqref="EW5:EW1135">
    <cfRule type="cellIs" dxfId="2316" priority="8117" operator="greaterThan">
      <formula>0</formula>
    </cfRule>
  </conditionalFormatting>
  <dataValidations count="1">
    <dataValidation type="custom" allowBlank="1" showInputMessage="1" showErrorMessage="1" errorTitle="Atenção!" error="Veículo não é Adaptado" sqref="R6:R1135 T6:T1135 V6:V1135 X6:X1135 Z6:Z1135 AB6:AB1135 AD6:AD1135 AF6:AF1135 AH6:AH1135 AJ6:AJ1135 AL6:AL1135 AN6:AN1135 AP6:AP1135 AR6:AR1135 AT6:AT1135 AV6:AV1135 AX6:AX1135 AZ6:AZ1135 BB6:BB1135 BD6:BD1135 BF6:BF1135 BH6:BH1135 BJ6:BJ1135 BL6:BL1135 BN6:BN1135 BP6:BP1135 BR6:BR1135 BT6:BT1135 BV6:BV1135 BX6:BX1135 BZ6:BZ1135 CB6:CB1135 CD6:CD1135 CF6:CF1135 CH6:CH1135 CJ6:CJ1135 CL6:CL1135 CN6:CN1135 CP6:CP1135 CR6:CR1135 CT6:CT1135 CV6:CV1135 CX6:CX1135 CZ6:CZ1135 DB6:DB1135 DD6:DD1135 DF6:DF1135 DH6:DH1135 DJ6:DJ1135 DL6:DL1135 DN6:DN1135 DP6:DP1135 DR6:DR1135 DT6:DT1135 DV6:DV1135 DX6:DX1135 DZ6:DZ1135 EB6:EB1135 ED6:ED1135 EF6:EF1135 EH6:EH1135 EJ6:EJ113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359</v>
      </c>
      <c r="B1" s="516" t="s">
        <v>360</v>
      </c>
    </row>
    <row r="2" spans="1:2" ht="15" hidden="1" x14ac:dyDescent="0.25">
      <c r="A2" s="517" t="s">
        <v>231</v>
      </c>
      <c r="B2" s="517" t="s">
        <v>361</v>
      </c>
    </row>
    <row r="3" spans="1:2" ht="15" hidden="1" x14ac:dyDescent="0.25">
      <c r="A3" s="517" t="s">
        <v>190</v>
      </c>
      <c r="B3" s="517" t="s">
        <v>362</v>
      </c>
    </row>
    <row r="4" spans="1:2" ht="15" hidden="1" x14ac:dyDescent="0.25">
      <c r="A4" s="517" t="s">
        <v>190</v>
      </c>
      <c r="B4" s="517" t="s">
        <v>362</v>
      </c>
    </row>
    <row r="5" spans="1:2" ht="15" hidden="1" x14ac:dyDescent="0.25">
      <c r="A5" s="517" t="s">
        <v>190</v>
      </c>
      <c r="B5" s="517" t="s">
        <v>362</v>
      </c>
    </row>
    <row r="6" spans="1:2" ht="15" hidden="1" x14ac:dyDescent="0.25">
      <c r="A6" s="517" t="s">
        <v>190</v>
      </c>
      <c r="B6" s="517" t="s">
        <v>362</v>
      </c>
    </row>
    <row r="7" spans="1:2" ht="15" hidden="1" x14ac:dyDescent="0.25">
      <c r="A7" s="517" t="s">
        <v>190</v>
      </c>
      <c r="B7" s="517" t="s">
        <v>362</v>
      </c>
    </row>
    <row r="8" spans="1:2" ht="15" hidden="1" x14ac:dyDescent="0.25">
      <c r="A8" s="517" t="s">
        <v>190</v>
      </c>
      <c r="B8" s="517" t="s">
        <v>362</v>
      </c>
    </row>
    <row r="9" spans="1:2" ht="15" hidden="1" x14ac:dyDescent="0.25">
      <c r="A9" s="517" t="s">
        <v>191</v>
      </c>
      <c r="B9" s="517" t="s">
        <v>363</v>
      </c>
    </row>
    <row r="10" spans="1:2" ht="15" hidden="1" x14ac:dyDescent="0.25">
      <c r="A10" s="517" t="s">
        <v>191</v>
      </c>
      <c r="B10" s="517" t="s">
        <v>363</v>
      </c>
    </row>
    <row r="11" spans="1:2" ht="15" hidden="1" x14ac:dyDescent="0.25">
      <c r="A11" s="517" t="s">
        <v>191</v>
      </c>
      <c r="B11" s="517" t="s">
        <v>363</v>
      </c>
    </row>
    <row r="12" spans="1:2" ht="15" hidden="1" x14ac:dyDescent="0.25">
      <c r="A12" s="517" t="s">
        <v>192</v>
      </c>
      <c r="B12" s="517" t="s">
        <v>364</v>
      </c>
    </row>
    <row r="13" spans="1:2" ht="15" hidden="1" x14ac:dyDescent="0.25">
      <c r="A13" s="517" t="s">
        <v>192</v>
      </c>
      <c r="B13" s="517" t="s">
        <v>364</v>
      </c>
    </row>
    <row r="14" spans="1:2" ht="15" hidden="1" x14ac:dyDescent="0.25">
      <c r="A14" s="517" t="s">
        <v>192</v>
      </c>
      <c r="B14" s="517" t="s">
        <v>364</v>
      </c>
    </row>
    <row r="15" spans="1:2" ht="15" hidden="1" x14ac:dyDescent="0.25">
      <c r="A15" s="517" t="s">
        <v>192</v>
      </c>
      <c r="B15" s="517" t="s">
        <v>364</v>
      </c>
    </row>
    <row r="16" spans="1:2" ht="15" hidden="1" x14ac:dyDescent="0.25">
      <c r="A16" s="517" t="s">
        <v>192</v>
      </c>
      <c r="B16" s="517" t="s">
        <v>364</v>
      </c>
    </row>
    <row r="17" spans="1:2" ht="15" hidden="1" x14ac:dyDescent="0.25">
      <c r="A17" s="517" t="s">
        <v>193</v>
      </c>
      <c r="B17" s="517" t="s">
        <v>365</v>
      </c>
    </row>
    <row r="18" spans="1:2" ht="15" hidden="1" x14ac:dyDescent="0.25">
      <c r="A18" s="517" t="s">
        <v>193</v>
      </c>
      <c r="B18" s="517" t="s">
        <v>365</v>
      </c>
    </row>
    <row r="19" spans="1:2" ht="15" hidden="1" x14ac:dyDescent="0.25">
      <c r="A19" s="517" t="s">
        <v>193</v>
      </c>
      <c r="B19" s="517" t="s">
        <v>365</v>
      </c>
    </row>
    <row r="20" spans="1:2" ht="15" hidden="1" x14ac:dyDescent="0.25">
      <c r="A20" s="517" t="s">
        <v>193</v>
      </c>
      <c r="B20" s="517" t="s">
        <v>365</v>
      </c>
    </row>
    <row r="21" spans="1:2" ht="15" hidden="1" x14ac:dyDescent="0.25">
      <c r="A21" s="517" t="s">
        <v>193</v>
      </c>
      <c r="B21" s="517" t="s">
        <v>365</v>
      </c>
    </row>
    <row r="22" spans="1:2" ht="15" hidden="1" x14ac:dyDescent="0.25">
      <c r="A22" s="517" t="s">
        <v>193</v>
      </c>
      <c r="B22" s="517" t="s">
        <v>365</v>
      </c>
    </row>
    <row r="23" spans="1:2" ht="15" hidden="1" x14ac:dyDescent="0.25">
      <c r="A23" s="517" t="s">
        <v>193</v>
      </c>
      <c r="B23" s="517" t="s">
        <v>365</v>
      </c>
    </row>
    <row r="24" spans="1:2" ht="15" hidden="1" x14ac:dyDescent="0.25">
      <c r="A24" s="517" t="s">
        <v>193</v>
      </c>
      <c r="B24" s="517" t="s">
        <v>365</v>
      </c>
    </row>
    <row r="25" spans="1:2" ht="15" hidden="1" x14ac:dyDescent="0.25">
      <c r="A25" s="517" t="s">
        <v>193</v>
      </c>
      <c r="B25" s="517" t="s">
        <v>365</v>
      </c>
    </row>
    <row r="26" spans="1:2" ht="15" hidden="1" x14ac:dyDescent="0.25">
      <c r="A26" s="517" t="s">
        <v>193</v>
      </c>
      <c r="B26" s="517" t="s">
        <v>365</v>
      </c>
    </row>
    <row r="27" spans="1:2" ht="15" hidden="1" x14ac:dyDescent="0.25">
      <c r="A27" s="517" t="s">
        <v>193</v>
      </c>
      <c r="B27" s="517" t="s">
        <v>365</v>
      </c>
    </row>
    <row r="28" spans="1:2" ht="15" hidden="1" x14ac:dyDescent="0.25">
      <c r="A28" s="517" t="s">
        <v>193</v>
      </c>
      <c r="B28" s="517" t="s">
        <v>365</v>
      </c>
    </row>
    <row r="29" spans="1:2" ht="15" hidden="1" x14ac:dyDescent="0.25">
      <c r="A29" s="517" t="s">
        <v>193</v>
      </c>
      <c r="B29" s="517" t="s">
        <v>365</v>
      </c>
    </row>
    <row r="30" spans="1:2" ht="15" hidden="1" x14ac:dyDescent="0.25">
      <c r="A30" s="517" t="s">
        <v>233</v>
      </c>
      <c r="B30" s="517" t="s">
        <v>366</v>
      </c>
    </row>
    <row r="31" spans="1:2" ht="15" hidden="1" x14ac:dyDescent="0.25">
      <c r="A31" s="517" t="s">
        <v>194</v>
      </c>
      <c r="B31" s="517" t="s">
        <v>367</v>
      </c>
    </row>
    <row r="32" spans="1:2" ht="15" hidden="1" x14ac:dyDescent="0.25">
      <c r="A32" s="517" t="s">
        <v>194</v>
      </c>
      <c r="B32" s="517" t="s">
        <v>367</v>
      </c>
    </row>
    <row r="33" spans="1:2" ht="15" hidden="1" x14ac:dyDescent="0.25">
      <c r="A33" s="517" t="s">
        <v>194</v>
      </c>
      <c r="B33" s="517" t="s">
        <v>367</v>
      </c>
    </row>
    <row r="34" spans="1:2" ht="15" hidden="1" x14ac:dyDescent="0.25">
      <c r="A34" s="517" t="s">
        <v>194</v>
      </c>
      <c r="B34" s="517" t="s">
        <v>367</v>
      </c>
    </row>
    <row r="35" spans="1:2" ht="15" hidden="1" x14ac:dyDescent="0.25">
      <c r="A35" s="517" t="s">
        <v>194</v>
      </c>
      <c r="B35" s="517" t="s">
        <v>367</v>
      </c>
    </row>
    <row r="36" spans="1:2" ht="15" hidden="1" x14ac:dyDescent="0.25">
      <c r="A36" s="517" t="s">
        <v>194</v>
      </c>
      <c r="B36" s="517" t="s">
        <v>367</v>
      </c>
    </row>
    <row r="37" spans="1:2" ht="15" hidden="1" x14ac:dyDescent="0.25">
      <c r="A37" s="517" t="s">
        <v>194</v>
      </c>
      <c r="B37" s="517" t="s">
        <v>367</v>
      </c>
    </row>
    <row r="38" spans="1:2" ht="15" hidden="1" x14ac:dyDescent="0.25">
      <c r="A38" s="517" t="s">
        <v>194</v>
      </c>
      <c r="B38" s="517" t="s">
        <v>367</v>
      </c>
    </row>
    <row r="39" spans="1:2" ht="15" hidden="1" x14ac:dyDescent="0.25">
      <c r="A39" s="517" t="s">
        <v>194</v>
      </c>
      <c r="B39" s="517" t="s">
        <v>367</v>
      </c>
    </row>
    <row r="40" spans="1:2" ht="15" hidden="1" x14ac:dyDescent="0.25">
      <c r="A40" s="517" t="s">
        <v>194</v>
      </c>
      <c r="B40" s="517" t="s">
        <v>367</v>
      </c>
    </row>
    <row r="41" spans="1:2" ht="15" hidden="1" x14ac:dyDescent="0.25">
      <c r="A41" s="517" t="s">
        <v>194</v>
      </c>
      <c r="B41" s="517" t="s">
        <v>367</v>
      </c>
    </row>
    <row r="42" spans="1:2" ht="15" hidden="1" x14ac:dyDescent="0.25">
      <c r="A42" s="517" t="s">
        <v>194</v>
      </c>
      <c r="B42" s="517" t="s">
        <v>367</v>
      </c>
    </row>
    <row r="43" spans="1:2" ht="15" hidden="1" x14ac:dyDescent="0.25">
      <c r="A43" s="517" t="s">
        <v>234</v>
      </c>
      <c r="B43" s="517" t="s">
        <v>368</v>
      </c>
    </row>
    <row r="44" spans="1:2" ht="15" hidden="1" x14ac:dyDescent="0.25">
      <c r="A44" s="517" t="s">
        <v>195</v>
      </c>
      <c r="B44" s="517" t="s">
        <v>369</v>
      </c>
    </row>
    <row r="45" spans="1:2" ht="15" hidden="1" x14ac:dyDescent="0.25">
      <c r="A45" s="517" t="s">
        <v>196</v>
      </c>
      <c r="B45" s="517" t="s">
        <v>370</v>
      </c>
    </row>
    <row r="46" spans="1:2" ht="15" hidden="1" x14ac:dyDescent="0.25">
      <c r="A46" s="517" t="s">
        <v>196</v>
      </c>
      <c r="B46" s="517" t="s">
        <v>370</v>
      </c>
    </row>
    <row r="47" spans="1:2" ht="15" hidden="1" x14ac:dyDescent="0.25">
      <c r="A47" s="517" t="s">
        <v>196</v>
      </c>
      <c r="B47" s="517" t="s">
        <v>370</v>
      </c>
    </row>
    <row r="48" spans="1:2" ht="15" hidden="1" x14ac:dyDescent="0.25">
      <c r="A48" s="517" t="s">
        <v>196</v>
      </c>
      <c r="B48" s="517" t="s">
        <v>370</v>
      </c>
    </row>
    <row r="49" spans="1:2" ht="15" hidden="1" x14ac:dyDescent="0.25">
      <c r="A49" s="517" t="s">
        <v>196</v>
      </c>
      <c r="B49" s="517" t="s">
        <v>370</v>
      </c>
    </row>
    <row r="50" spans="1:2" ht="15" hidden="1" x14ac:dyDescent="0.25">
      <c r="A50" s="517" t="s">
        <v>196</v>
      </c>
      <c r="B50" s="517" t="s">
        <v>370</v>
      </c>
    </row>
    <row r="51" spans="1:2" ht="15" hidden="1" x14ac:dyDescent="0.25">
      <c r="A51" s="517" t="s">
        <v>196</v>
      </c>
      <c r="B51" s="517" t="s">
        <v>370</v>
      </c>
    </row>
    <row r="52" spans="1:2" ht="15" hidden="1" x14ac:dyDescent="0.25">
      <c r="A52" s="517" t="s">
        <v>196</v>
      </c>
      <c r="B52" s="517" t="s">
        <v>370</v>
      </c>
    </row>
    <row r="53" spans="1:2" ht="15" hidden="1" x14ac:dyDescent="0.25">
      <c r="A53" s="517" t="s">
        <v>196</v>
      </c>
      <c r="B53" s="517" t="s">
        <v>370</v>
      </c>
    </row>
    <row r="54" spans="1:2" ht="15" hidden="1" x14ac:dyDescent="0.25">
      <c r="A54" s="517" t="s">
        <v>196</v>
      </c>
      <c r="B54" s="517" t="s">
        <v>370</v>
      </c>
    </row>
    <row r="55" spans="1:2" ht="15" hidden="1" x14ac:dyDescent="0.25">
      <c r="A55" s="517" t="s">
        <v>196</v>
      </c>
      <c r="B55" s="517" t="s">
        <v>370</v>
      </c>
    </row>
    <row r="56" spans="1:2" ht="15" hidden="1" x14ac:dyDescent="0.25">
      <c r="A56" s="517" t="s">
        <v>196</v>
      </c>
      <c r="B56" s="517" t="s">
        <v>370</v>
      </c>
    </row>
    <row r="57" spans="1:2" ht="15" hidden="1" x14ac:dyDescent="0.25">
      <c r="A57" s="517" t="s">
        <v>197</v>
      </c>
      <c r="B57" s="517" t="s">
        <v>371</v>
      </c>
    </row>
    <row r="58" spans="1:2" ht="15" hidden="1" x14ac:dyDescent="0.25">
      <c r="A58" s="517" t="s">
        <v>197</v>
      </c>
      <c r="B58" s="517" t="s">
        <v>371</v>
      </c>
    </row>
    <row r="59" spans="1:2" ht="15" hidden="1" x14ac:dyDescent="0.25">
      <c r="A59" s="517" t="s">
        <v>197</v>
      </c>
      <c r="B59" s="517" t="s">
        <v>371</v>
      </c>
    </row>
    <row r="60" spans="1:2" ht="15" hidden="1" x14ac:dyDescent="0.25">
      <c r="A60" s="517" t="s">
        <v>197</v>
      </c>
      <c r="B60" s="517" t="s">
        <v>371</v>
      </c>
    </row>
    <row r="61" spans="1:2" ht="15" hidden="1" x14ac:dyDescent="0.25">
      <c r="A61" s="517" t="s">
        <v>197</v>
      </c>
      <c r="B61" s="517" t="s">
        <v>371</v>
      </c>
    </row>
    <row r="62" spans="1:2" ht="15" hidden="1" x14ac:dyDescent="0.25">
      <c r="A62" s="517" t="s">
        <v>197</v>
      </c>
      <c r="B62" s="517" t="s">
        <v>371</v>
      </c>
    </row>
    <row r="63" spans="1:2" ht="15" hidden="1" x14ac:dyDescent="0.25">
      <c r="A63" s="517" t="s">
        <v>197</v>
      </c>
      <c r="B63" s="517" t="s">
        <v>371</v>
      </c>
    </row>
    <row r="64" spans="1:2" ht="15" hidden="1" x14ac:dyDescent="0.25">
      <c r="A64" s="517" t="s">
        <v>197</v>
      </c>
      <c r="B64" s="517" t="s">
        <v>371</v>
      </c>
    </row>
    <row r="65" spans="1:2" ht="15" hidden="1" x14ac:dyDescent="0.25">
      <c r="A65" s="517" t="s">
        <v>197</v>
      </c>
      <c r="B65" s="517" t="s">
        <v>371</v>
      </c>
    </row>
    <row r="66" spans="1:2" ht="15" hidden="1" x14ac:dyDescent="0.25">
      <c r="A66" s="517" t="s">
        <v>197</v>
      </c>
      <c r="B66" s="517" t="s">
        <v>371</v>
      </c>
    </row>
    <row r="67" spans="1:2" ht="15" hidden="1" x14ac:dyDescent="0.25">
      <c r="A67" s="517" t="s">
        <v>197</v>
      </c>
      <c r="B67" s="517" t="s">
        <v>371</v>
      </c>
    </row>
    <row r="68" spans="1:2" ht="15" hidden="1" x14ac:dyDescent="0.25">
      <c r="A68" s="517" t="s">
        <v>197</v>
      </c>
      <c r="B68" s="517" t="s">
        <v>371</v>
      </c>
    </row>
    <row r="69" spans="1:2" ht="15" hidden="1" x14ac:dyDescent="0.25">
      <c r="A69" s="517" t="s">
        <v>197</v>
      </c>
      <c r="B69" s="517" t="s">
        <v>371</v>
      </c>
    </row>
    <row r="70" spans="1:2" ht="15" hidden="1" x14ac:dyDescent="0.25">
      <c r="A70" s="517" t="s">
        <v>235</v>
      </c>
      <c r="B70" s="517" t="s">
        <v>372</v>
      </c>
    </row>
    <row r="71" spans="1:2" ht="15" hidden="1" x14ac:dyDescent="0.25">
      <c r="A71" s="517" t="s">
        <v>198</v>
      </c>
      <c r="B71" s="517" t="s">
        <v>373</v>
      </c>
    </row>
    <row r="72" spans="1:2" ht="15" hidden="1" x14ac:dyDescent="0.25">
      <c r="A72" s="517" t="s">
        <v>198</v>
      </c>
      <c r="B72" s="517" t="s">
        <v>373</v>
      </c>
    </row>
    <row r="73" spans="1:2" ht="15" hidden="1" x14ac:dyDescent="0.25">
      <c r="A73" s="517" t="s">
        <v>198</v>
      </c>
      <c r="B73" s="517" t="s">
        <v>373</v>
      </c>
    </row>
    <row r="74" spans="1:2" ht="15" hidden="1" x14ac:dyDescent="0.25">
      <c r="A74" s="517" t="s">
        <v>199</v>
      </c>
      <c r="B74" s="517" t="s">
        <v>374</v>
      </c>
    </row>
    <row r="75" spans="1:2" ht="15" hidden="1" x14ac:dyDescent="0.25">
      <c r="A75" s="517" t="s">
        <v>199</v>
      </c>
      <c r="B75" s="517" t="s">
        <v>374</v>
      </c>
    </row>
    <row r="76" spans="1:2" ht="15" hidden="1" x14ac:dyDescent="0.25">
      <c r="A76" s="517" t="s">
        <v>199</v>
      </c>
      <c r="B76" s="517" t="s">
        <v>374</v>
      </c>
    </row>
    <row r="77" spans="1:2" ht="15" hidden="1" x14ac:dyDescent="0.25">
      <c r="A77" s="517" t="s">
        <v>199</v>
      </c>
      <c r="B77" s="517" t="s">
        <v>374</v>
      </c>
    </row>
    <row r="78" spans="1:2" ht="15" hidden="1" x14ac:dyDescent="0.25">
      <c r="A78" s="517" t="s">
        <v>200</v>
      </c>
      <c r="B78" s="517" t="s">
        <v>375</v>
      </c>
    </row>
    <row r="79" spans="1:2" ht="15" hidden="1" x14ac:dyDescent="0.25">
      <c r="A79" s="517" t="s">
        <v>338</v>
      </c>
      <c r="B79" s="517" t="s">
        <v>338</v>
      </c>
    </row>
    <row r="80" spans="1:2" ht="15" hidden="1" x14ac:dyDescent="0.25">
      <c r="A80" s="517" t="s">
        <v>376</v>
      </c>
      <c r="B80" s="517" t="s">
        <v>376</v>
      </c>
    </row>
    <row r="81" spans="1:2" ht="15" hidden="1" x14ac:dyDescent="0.25">
      <c r="A81" s="517" t="s">
        <v>376</v>
      </c>
      <c r="B81" s="517" t="s">
        <v>376</v>
      </c>
    </row>
    <row r="82" spans="1:2" ht="15" hidden="1" x14ac:dyDescent="0.25">
      <c r="A82" s="517" t="s">
        <v>377</v>
      </c>
      <c r="B82" s="517" t="s">
        <v>377</v>
      </c>
    </row>
    <row r="83" spans="1:2" ht="15" hidden="1" x14ac:dyDescent="0.25">
      <c r="A83" s="517" t="s">
        <v>378</v>
      </c>
      <c r="B83" s="517" t="s">
        <v>378</v>
      </c>
    </row>
    <row r="84" spans="1:2" ht="15" hidden="1" x14ac:dyDescent="0.25">
      <c r="A84" s="517" t="s">
        <v>340</v>
      </c>
      <c r="B84" s="517" t="s">
        <v>340</v>
      </c>
    </row>
    <row r="85" spans="1:2" ht="15" hidden="1" x14ac:dyDescent="0.25">
      <c r="A85" s="517" t="s">
        <v>379</v>
      </c>
      <c r="B85" s="517" t="s">
        <v>379</v>
      </c>
    </row>
    <row r="86" spans="1:2" ht="15" hidden="1" x14ac:dyDescent="0.25">
      <c r="A86" s="517" t="s">
        <v>380</v>
      </c>
      <c r="B86" s="517" t="s">
        <v>380</v>
      </c>
    </row>
    <row r="87" spans="1:2" ht="15" hidden="1" x14ac:dyDescent="0.25">
      <c r="A87" s="517" t="s">
        <v>380</v>
      </c>
      <c r="B87" s="517" t="s">
        <v>380</v>
      </c>
    </row>
    <row r="88" spans="1:2" ht="15" hidden="1" x14ac:dyDescent="0.25">
      <c r="A88" s="517" t="s">
        <v>381</v>
      </c>
      <c r="B88" s="517" t="s">
        <v>381</v>
      </c>
    </row>
    <row r="89" spans="1:2" ht="15" hidden="1" x14ac:dyDescent="0.25">
      <c r="A89" s="517" t="s">
        <v>341</v>
      </c>
      <c r="B89" s="517" t="s">
        <v>341</v>
      </c>
    </row>
    <row r="90" spans="1:2" ht="15" hidden="1" x14ac:dyDescent="0.25">
      <c r="A90" s="517" t="s">
        <v>382</v>
      </c>
      <c r="B90" s="517" t="s">
        <v>382</v>
      </c>
    </row>
    <row r="91" spans="1:2" ht="15" hidden="1" x14ac:dyDescent="0.25">
      <c r="A91" s="517" t="s">
        <v>383</v>
      </c>
      <c r="B91" s="517" t="s">
        <v>383</v>
      </c>
    </row>
    <row r="92" spans="1:2" ht="15" hidden="1" x14ac:dyDescent="0.25">
      <c r="A92" s="517" t="s">
        <v>384</v>
      </c>
      <c r="B92" s="517" t="s">
        <v>384</v>
      </c>
    </row>
    <row r="93" spans="1:2" ht="15" hidden="1" x14ac:dyDescent="0.25">
      <c r="A93" s="517" t="s">
        <v>345</v>
      </c>
      <c r="B93" s="517" t="s">
        <v>345</v>
      </c>
    </row>
    <row r="94" spans="1:2" ht="15" hidden="1" x14ac:dyDescent="0.25">
      <c r="A94" s="517" t="s">
        <v>385</v>
      </c>
      <c r="B94" s="517" t="s">
        <v>385</v>
      </c>
    </row>
    <row r="95" spans="1:2" ht="15" hidden="1" x14ac:dyDescent="0.25">
      <c r="A95" s="517" t="s">
        <v>386</v>
      </c>
      <c r="B95" s="517" t="s">
        <v>386</v>
      </c>
    </row>
    <row r="96" spans="1:2" ht="15" hidden="1" x14ac:dyDescent="0.25">
      <c r="A96" s="517" t="s">
        <v>387</v>
      </c>
      <c r="B96" s="517" t="s">
        <v>387</v>
      </c>
    </row>
    <row r="97" spans="1:2" ht="15" hidden="1" x14ac:dyDescent="0.25">
      <c r="A97" s="517" t="s">
        <v>387</v>
      </c>
      <c r="B97" s="517" t="s">
        <v>387</v>
      </c>
    </row>
    <row r="98" spans="1:2" ht="15" hidden="1" x14ac:dyDescent="0.25">
      <c r="A98" s="517" t="s">
        <v>388</v>
      </c>
      <c r="B98" s="517" t="s">
        <v>388</v>
      </c>
    </row>
    <row r="99" spans="1:2" ht="15" hidden="1" x14ac:dyDescent="0.25">
      <c r="A99" s="517" t="s">
        <v>343</v>
      </c>
      <c r="B99" s="517" t="s">
        <v>343</v>
      </c>
    </row>
    <row r="100" spans="1:2" ht="15" hidden="1" x14ac:dyDescent="0.25">
      <c r="A100" s="517" t="s">
        <v>343</v>
      </c>
      <c r="B100" s="517" t="s">
        <v>343</v>
      </c>
    </row>
    <row r="101" spans="1:2" ht="15" hidden="1" x14ac:dyDescent="0.25">
      <c r="A101" s="517" t="s">
        <v>342</v>
      </c>
      <c r="B101" s="517" t="s">
        <v>342</v>
      </c>
    </row>
    <row r="102" spans="1:2" ht="15" hidden="1" x14ac:dyDescent="0.25">
      <c r="A102" s="517" t="s">
        <v>389</v>
      </c>
      <c r="B102" s="517" t="s">
        <v>389</v>
      </c>
    </row>
    <row r="103" spans="1:2" ht="15" hidden="1" x14ac:dyDescent="0.25">
      <c r="A103" s="517" t="s">
        <v>389</v>
      </c>
      <c r="B103" s="517" t="s">
        <v>389</v>
      </c>
    </row>
    <row r="104" spans="1:2" ht="15" hidden="1" x14ac:dyDescent="0.25">
      <c r="A104" s="517" t="s">
        <v>389</v>
      </c>
      <c r="B104" s="517" t="s">
        <v>389</v>
      </c>
    </row>
    <row r="105" spans="1:2" ht="15" hidden="1" x14ac:dyDescent="0.25">
      <c r="A105" s="517" t="s">
        <v>390</v>
      </c>
      <c r="B105" s="517" t="s">
        <v>390</v>
      </c>
    </row>
    <row r="106" spans="1:2" ht="15" hidden="1" x14ac:dyDescent="0.25">
      <c r="A106" s="517" t="s">
        <v>390</v>
      </c>
      <c r="B106" s="517" t="s">
        <v>390</v>
      </c>
    </row>
    <row r="107" spans="1:2" ht="15" hidden="1" x14ac:dyDescent="0.25">
      <c r="A107" s="517" t="s">
        <v>391</v>
      </c>
      <c r="B107" s="517" t="s">
        <v>391</v>
      </c>
    </row>
    <row r="108" spans="1:2" ht="15" hidden="1" x14ac:dyDescent="0.25">
      <c r="A108" s="517" t="s">
        <v>392</v>
      </c>
      <c r="B108" s="517" t="s">
        <v>392</v>
      </c>
    </row>
    <row r="109" spans="1:2" ht="15" hidden="1" x14ac:dyDescent="0.25">
      <c r="A109" s="517" t="s">
        <v>393</v>
      </c>
      <c r="B109" s="517" t="s">
        <v>393</v>
      </c>
    </row>
    <row r="110" spans="1:2" ht="15" hidden="1" x14ac:dyDescent="0.25">
      <c r="A110" s="517" t="s">
        <v>394</v>
      </c>
      <c r="B110" s="517" t="s">
        <v>394</v>
      </c>
    </row>
    <row r="111" spans="1:2" ht="15" hidden="1" x14ac:dyDescent="0.25">
      <c r="A111" s="517" t="s">
        <v>395</v>
      </c>
      <c r="B111" s="517" t="s">
        <v>395</v>
      </c>
    </row>
    <row r="112" spans="1:2" ht="15" hidden="1" x14ac:dyDescent="0.25">
      <c r="A112" s="517" t="s">
        <v>395</v>
      </c>
      <c r="B112" s="517" t="s">
        <v>395</v>
      </c>
    </row>
    <row r="113" spans="1:2" ht="15" hidden="1" x14ac:dyDescent="0.25">
      <c r="A113" s="517" t="s">
        <v>344</v>
      </c>
      <c r="B113" s="517" t="s">
        <v>344</v>
      </c>
    </row>
    <row r="114" spans="1:2" ht="15" hidden="1" x14ac:dyDescent="0.25">
      <c r="A114" s="517" t="s">
        <v>396</v>
      </c>
      <c r="B114" s="517" t="s">
        <v>396</v>
      </c>
    </row>
    <row r="115" spans="1:2" ht="15" hidden="1" x14ac:dyDescent="0.25">
      <c r="A115" s="517" t="s">
        <v>397</v>
      </c>
      <c r="B115" s="517" t="s">
        <v>397</v>
      </c>
    </row>
    <row r="116" spans="1:2" ht="15" hidden="1" x14ac:dyDescent="0.25">
      <c r="A116" s="517" t="s">
        <v>398</v>
      </c>
      <c r="B116" s="517" t="s">
        <v>398</v>
      </c>
    </row>
    <row r="117" spans="1:2" ht="15" hidden="1" x14ac:dyDescent="0.25">
      <c r="A117" s="517" t="s">
        <v>399</v>
      </c>
      <c r="B117" s="517" t="s">
        <v>399</v>
      </c>
    </row>
    <row r="118" spans="1:2" ht="15" hidden="1" x14ac:dyDescent="0.25">
      <c r="A118" s="517" t="s">
        <v>399</v>
      </c>
      <c r="B118" s="517" t="s">
        <v>399</v>
      </c>
    </row>
    <row r="119" spans="1:2" ht="15" hidden="1" x14ac:dyDescent="0.25">
      <c r="A119" s="517" t="s">
        <v>400</v>
      </c>
      <c r="B119" s="517" t="s">
        <v>400</v>
      </c>
    </row>
    <row r="120" spans="1:2" ht="15" hidden="1" x14ac:dyDescent="0.25">
      <c r="A120" s="517" t="s">
        <v>401</v>
      </c>
      <c r="B120" s="517" t="s">
        <v>401</v>
      </c>
    </row>
    <row r="121" spans="1:2" ht="15" hidden="1" x14ac:dyDescent="0.25">
      <c r="A121" s="517" t="s">
        <v>216</v>
      </c>
      <c r="B121" s="517" t="s">
        <v>402</v>
      </c>
    </row>
    <row r="122" spans="1:2" ht="15" hidden="1" x14ac:dyDescent="0.25">
      <c r="A122" s="517" t="s">
        <v>216</v>
      </c>
      <c r="B122" s="517" t="s">
        <v>402</v>
      </c>
    </row>
    <row r="123" spans="1:2" ht="15" hidden="1" x14ac:dyDescent="0.25">
      <c r="A123" s="517" t="s">
        <v>219</v>
      </c>
      <c r="B123" s="517" t="s">
        <v>403</v>
      </c>
    </row>
    <row r="124" spans="1:2" ht="15" hidden="1" x14ac:dyDescent="0.25">
      <c r="A124" s="517" t="s">
        <v>221</v>
      </c>
      <c r="B124" s="517" t="s">
        <v>404</v>
      </c>
    </row>
    <row r="125" spans="1:2" ht="15" hidden="1" x14ac:dyDescent="0.25">
      <c r="A125" s="517" t="s">
        <v>221</v>
      </c>
      <c r="B125" s="517" t="s">
        <v>404</v>
      </c>
    </row>
    <row r="126" spans="1:2" ht="15" hidden="1" x14ac:dyDescent="0.25">
      <c r="A126" s="517" t="s">
        <v>221</v>
      </c>
      <c r="B126" s="517" t="s">
        <v>404</v>
      </c>
    </row>
    <row r="127" spans="1:2" ht="15" hidden="1" x14ac:dyDescent="0.25">
      <c r="A127" s="517" t="s">
        <v>221</v>
      </c>
      <c r="B127" s="517" t="s">
        <v>404</v>
      </c>
    </row>
    <row r="128" spans="1:2" ht="15" hidden="1" x14ac:dyDescent="0.25">
      <c r="A128" s="517" t="s">
        <v>225</v>
      </c>
      <c r="B128" s="517" t="s">
        <v>405</v>
      </c>
    </row>
    <row r="129" spans="1:2" ht="15" hidden="1" x14ac:dyDescent="0.25">
      <c r="A129" s="517" t="s">
        <v>227</v>
      </c>
      <c r="B129" s="517" t="s">
        <v>406</v>
      </c>
    </row>
    <row r="130" spans="1:2" ht="15" hidden="1" x14ac:dyDescent="0.25">
      <c r="A130" s="517" t="s">
        <v>229</v>
      </c>
      <c r="B130" s="517" t="s">
        <v>407</v>
      </c>
    </row>
    <row r="131" spans="1:2" ht="15" hidden="1" x14ac:dyDescent="0.25">
      <c r="A131" s="517" t="s">
        <v>236</v>
      </c>
      <c r="B131" s="517" t="s">
        <v>408</v>
      </c>
    </row>
    <row r="132" spans="1:2" ht="15" hidden="1" x14ac:dyDescent="0.25">
      <c r="A132" s="517" t="s">
        <v>236</v>
      </c>
      <c r="B132" s="517" t="s">
        <v>408</v>
      </c>
    </row>
    <row r="133" spans="1:2" ht="15" hidden="1" x14ac:dyDescent="0.25">
      <c r="A133" s="517" t="s">
        <v>237</v>
      </c>
      <c r="B133" s="517" t="s">
        <v>409</v>
      </c>
    </row>
    <row r="134" spans="1:2" ht="15" hidden="1" x14ac:dyDescent="0.25">
      <c r="A134" s="517" t="s">
        <v>201</v>
      </c>
      <c r="B134" s="517" t="s">
        <v>410</v>
      </c>
    </row>
    <row r="135" spans="1:2" ht="15" hidden="1" x14ac:dyDescent="0.25">
      <c r="A135" s="517" t="s">
        <v>201</v>
      </c>
      <c r="B135" s="517" t="s">
        <v>410</v>
      </c>
    </row>
    <row r="136" spans="1:2" ht="15" hidden="1" x14ac:dyDescent="0.25">
      <c r="A136" s="517" t="s">
        <v>201</v>
      </c>
      <c r="B136" s="517" t="s">
        <v>410</v>
      </c>
    </row>
    <row r="137" spans="1:2" ht="15" hidden="1" x14ac:dyDescent="0.25">
      <c r="A137" s="517" t="s">
        <v>238</v>
      </c>
      <c r="B137" s="517" t="s">
        <v>411</v>
      </c>
    </row>
    <row r="138" spans="1:2" ht="15" hidden="1" x14ac:dyDescent="0.25">
      <c r="A138" s="517" t="s">
        <v>239</v>
      </c>
      <c r="B138" s="517" t="s">
        <v>412</v>
      </c>
    </row>
    <row r="139" spans="1:2" ht="15" hidden="1" x14ac:dyDescent="0.25">
      <c r="A139" s="517" t="s">
        <v>239</v>
      </c>
      <c r="B139" s="517" t="s">
        <v>412</v>
      </c>
    </row>
    <row r="140" spans="1:2" ht="15" hidden="1" x14ac:dyDescent="0.25">
      <c r="A140" s="517" t="s">
        <v>240</v>
      </c>
      <c r="B140" s="517" t="s">
        <v>413</v>
      </c>
    </row>
    <row r="141" spans="1:2" ht="15" hidden="1" x14ac:dyDescent="0.25">
      <c r="A141" s="517" t="s">
        <v>240</v>
      </c>
      <c r="B141" s="517" t="s">
        <v>413</v>
      </c>
    </row>
    <row r="142" spans="1:2" ht="15" hidden="1" x14ac:dyDescent="0.25">
      <c r="A142" s="517" t="s">
        <v>241</v>
      </c>
      <c r="B142" s="517" t="s">
        <v>414</v>
      </c>
    </row>
    <row r="143" spans="1:2" ht="15" hidden="1" x14ac:dyDescent="0.25">
      <c r="A143" s="517" t="s">
        <v>242</v>
      </c>
      <c r="B143" s="517" t="s">
        <v>415</v>
      </c>
    </row>
    <row r="144" spans="1:2" ht="15" hidden="1" x14ac:dyDescent="0.25">
      <c r="A144" s="517" t="s">
        <v>242</v>
      </c>
      <c r="B144" s="517" t="s">
        <v>415</v>
      </c>
    </row>
    <row r="145" spans="1:2" ht="15" hidden="1" x14ac:dyDescent="0.25">
      <c r="A145" s="517" t="s">
        <v>242</v>
      </c>
      <c r="B145" s="517" t="s">
        <v>415</v>
      </c>
    </row>
    <row r="146" spans="1:2" ht="15" hidden="1" x14ac:dyDescent="0.25">
      <c r="A146" s="517" t="s">
        <v>243</v>
      </c>
      <c r="B146" s="517" t="s">
        <v>416</v>
      </c>
    </row>
    <row r="147" spans="1:2" ht="15" hidden="1" x14ac:dyDescent="0.25">
      <c r="A147" s="517" t="s">
        <v>244</v>
      </c>
      <c r="B147" s="517" t="s">
        <v>341</v>
      </c>
    </row>
    <row r="148" spans="1:2" ht="15" hidden="1" x14ac:dyDescent="0.25">
      <c r="A148" s="517" t="s">
        <v>245</v>
      </c>
      <c r="B148" s="517" t="s">
        <v>417</v>
      </c>
    </row>
    <row r="149" spans="1:2" ht="15" hidden="1" x14ac:dyDescent="0.25">
      <c r="A149" s="517" t="s">
        <v>246</v>
      </c>
      <c r="B149" s="517" t="s">
        <v>418</v>
      </c>
    </row>
    <row r="150" spans="1:2" ht="15" hidden="1" x14ac:dyDescent="0.25">
      <c r="A150" s="517" t="s">
        <v>247</v>
      </c>
      <c r="B150" s="517" t="s">
        <v>419</v>
      </c>
    </row>
    <row r="151" spans="1:2" ht="15" hidden="1" x14ac:dyDescent="0.25">
      <c r="A151" s="517" t="s">
        <v>247</v>
      </c>
      <c r="B151" s="517" t="s">
        <v>419</v>
      </c>
    </row>
    <row r="152" spans="1:2" ht="15" hidden="1" x14ac:dyDescent="0.25">
      <c r="A152" s="517" t="s">
        <v>202</v>
      </c>
      <c r="B152" s="517" t="s">
        <v>420</v>
      </c>
    </row>
    <row r="153" spans="1:2" ht="15" hidden="1" x14ac:dyDescent="0.25">
      <c r="A153" s="517" t="s">
        <v>248</v>
      </c>
      <c r="B153" s="517" t="s">
        <v>421</v>
      </c>
    </row>
    <row r="154" spans="1:2" ht="15" hidden="1" x14ac:dyDescent="0.25">
      <c r="A154" s="517" t="s">
        <v>248</v>
      </c>
      <c r="B154" s="517" t="s">
        <v>421</v>
      </c>
    </row>
    <row r="155" spans="1:2" ht="15" hidden="1" x14ac:dyDescent="0.25">
      <c r="A155" s="517" t="s">
        <v>249</v>
      </c>
      <c r="B155" s="517" t="s">
        <v>422</v>
      </c>
    </row>
    <row r="156" spans="1:2" ht="15" hidden="1" x14ac:dyDescent="0.25">
      <c r="A156" s="517" t="s">
        <v>249</v>
      </c>
      <c r="B156" s="517" t="s">
        <v>422</v>
      </c>
    </row>
    <row r="157" spans="1:2" ht="15" hidden="1" x14ac:dyDescent="0.25">
      <c r="A157" s="517" t="s">
        <v>423</v>
      </c>
      <c r="B157" s="517" t="s">
        <v>424</v>
      </c>
    </row>
    <row r="158" spans="1:2" ht="15" hidden="1" x14ac:dyDescent="0.25">
      <c r="A158" s="517" t="s">
        <v>250</v>
      </c>
      <c r="B158" s="517" t="s">
        <v>425</v>
      </c>
    </row>
    <row r="159" spans="1:2" ht="15" hidden="1" x14ac:dyDescent="0.25">
      <c r="A159" s="517" t="s">
        <v>250</v>
      </c>
      <c r="B159" s="517" t="s">
        <v>425</v>
      </c>
    </row>
    <row r="160" spans="1:2" ht="15" hidden="1" x14ac:dyDescent="0.25">
      <c r="A160" s="517" t="s">
        <v>251</v>
      </c>
      <c r="B160" s="517" t="s">
        <v>426</v>
      </c>
    </row>
    <row r="161" spans="1:2" ht="15" hidden="1" x14ac:dyDescent="0.25">
      <c r="A161" s="517" t="s">
        <v>251</v>
      </c>
      <c r="B161" s="517" t="s">
        <v>426</v>
      </c>
    </row>
    <row r="162" spans="1:2" ht="15" hidden="1" x14ac:dyDescent="0.25">
      <c r="A162" s="517" t="s">
        <v>252</v>
      </c>
      <c r="B162" s="517" t="s">
        <v>427</v>
      </c>
    </row>
    <row r="163" spans="1:2" ht="15" hidden="1" x14ac:dyDescent="0.25">
      <c r="A163" s="517" t="s">
        <v>252</v>
      </c>
      <c r="B163" s="517" t="s">
        <v>427</v>
      </c>
    </row>
    <row r="164" spans="1:2" ht="15" hidden="1" x14ac:dyDescent="0.25">
      <c r="A164" s="517" t="s">
        <v>252</v>
      </c>
      <c r="B164" s="517" t="s">
        <v>427</v>
      </c>
    </row>
    <row r="165" spans="1:2" ht="15" hidden="1" x14ac:dyDescent="0.25">
      <c r="A165" s="517" t="s">
        <v>252</v>
      </c>
      <c r="B165" s="517" t="s">
        <v>427</v>
      </c>
    </row>
    <row r="166" spans="1:2" ht="15" hidden="1" x14ac:dyDescent="0.25">
      <c r="A166" s="517" t="s">
        <v>253</v>
      </c>
      <c r="B166" s="517" t="s">
        <v>428</v>
      </c>
    </row>
    <row r="167" spans="1:2" ht="15" hidden="1" x14ac:dyDescent="0.25">
      <c r="A167" s="517" t="s">
        <v>203</v>
      </c>
      <c r="B167" s="517" t="s">
        <v>429</v>
      </c>
    </row>
    <row r="168" spans="1:2" ht="15" hidden="1" x14ac:dyDescent="0.25">
      <c r="A168" s="517" t="s">
        <v>254</v>
      </c>
      <c r="B168" s="517" t="s">
        <v>430</v>
      </c>
    </row>
    <row r="169" spans="1:2" ht="15" hidden="1" x14ac:dyDescent="0.25">
      <c r="A169" s="517" t="s">
        <v>254</v>
      </c>
      <c r="B169" s="517" t="s">
        <v>430</v>
      </c>
    </row>
    <row r="170" spans="1:2" ht="15" hidden="1" x14ac:dyDescent="0.25">
      <c r="A170" s="517" t="s">
        <v>254</v>
      </c>
      <c r="B170" s="517" t="s">
        <v>430</v>
      </c>
    </row>
    <row r="171" spans="1:2" ht="15" hidden="1" x14ac:dyDescent="0.25">
      <c r="A171" s="517" t="s">
        <v>254</v>
      </c>
      <c r="B171" s="517" t="s">
        <v>430</v>
      </c>
    </row>
    <row r="172" spans="1:2" ht="15" hidden="1" x14ac:dyDescent="0.25">
      <c r="A172" s="517" t="s">
        <v>255</v>
      </c>
      <c r="B172" s="517" t="s">
        <v>431</v>
      </c>
    </row>
    <row r="173" spans="1:2" ht="15" hidden="1" x14ac:dyDescent="0.25">
      <c r="A173" s="517" t="s">
        <v>256</v>
      </c>
      <c r="B173" s="517" t="s">
        <v>432</v>
      </c>
    </row>
    <row r="174" spans="1:2" ht="15" hidden="1" x14ac:dyDescent="0.25">
      <c r="A174" s="517" t="s">
        <v>257</v>
      </c>
      <c r="B174" s="517" t="s">
        <v>433</v>
      </c>
    </row>
    <row r="175" spans="1:2" ht="15" hidden="1" x14ac:dyDescent="0.25">
      <c r="A175" s="517" t="s">
        <v>434</v>
      </c>
      <c r="B175" s="517" t="s">
        <v>435</v>
      </c>
    </row>
    <row r="176" spans="1:2" ht="15" hidden="1" x14ac:dyDescent="0.25">
      <c r="A176" s="517" t="s">
        <v>258</v>
      </c>
      <c r="B176" s="517" t="s">
        <v>436</v>
      </c>
    </row>
    <row r="177" spans="1:2" ht="15" hidden="1" x14ac:dyDescent="0.25">
      <c r="A177" s="517" t="s">
        <v>259</v>
      </c>
      <c r="B177" s="517" t="s">
        <v>437</v>
      </c>
    </row>
    <row r="178" spans="1:2" ht="15" hidden="1" x14ac:dyDescent="0.25">
      <c r="A178" s="517" t="s">
        <v>259</v>
      </c>
      <c r="B178" s="517" t="s">
        <v>437</v>
      </c>
    </row>
    <row r="179" spans="1:2" ht="15" hidden="1" x14ac:dyDescent="0.25">
      <c r="A179" s="517" t="s">
        <v>260</v>
      </c>
      <c r="B179" s="517" t="s">
        <v>438</v>
      </c>
    </row>
    <row r="180" spans="1:2" ht="15" hidden="1" x14ac:dyDescent="0.25">
      <c r="A180" s="517" t="s">
        <v>261</v>
      </c>
      <c r="B180" s="517" t="s">
        <v>439</v>
      </c>
    </row>
    <row r="181" spans="1:2" ht="15" hidden="1" x14ac:dyDescent="0.25">
      <c r="A181" s="517" t="s">
        <v>204</v>
      </c>
      <c r="B181" s="517" t="s">
        <v>440</v>
      </c>
    </row>
    <row r="182" spans="1:2" ht="15" hidden="1" x14ac:dyDescent="0.25">
      <c r="A182" s="517" t="s">
        <v>262</v>
      </c>
      <c r="B182" s="517" t="s">
        <v>441</v>
      </c>
    </row>
    <row r="183" spans="1:2" ht="15" hidden="1" x14ac:dyDescent="0.25">
      <c r="A183" s="517" t="s">
        <v>263</v>
      </c>
      <c r="B183" s="517" t="s">
        <v>442</v>
      </c>
    </row>
    <row r="184" spans="1:2" ht="15" hidden="1" x14ac:dyDescent="0.25">
      <c r="A184" s="517" t="s">
        <v>264</v>
      </c>
      <c r="B184" s="517" t="s">
        <v>443</v>
      </c>
    </row>
    <row r="185" spans="1:2" ht="15" hidden="1" x14ac:dyDescent="0.25">
      <c r="A185" s="517" t="s">
        <v>205</v>
      </c>
      <c r="B185" s="517" t="s">
        <v>444</v>
      </c>
    </row>
    <row r="186" spans="1:2" ht="15" hidden="1" x14ac:dyDescent="0.25">
      <c r="A186" s="517" t="s">
        <v>265</v>
      </c>
      <c r="B186" s="517" t="s">
        <v>445</v>
      </c>
    </row>
    <row r="187" spans="1:2" ht="15" hidden="1" x14ac:dyDescent="0.25">
      <c r="A187" s="517" t="s">
        <v>265</v>
      </c>
      <c r="B187" s="517" t="s">
        <v>445</v>
      </c>
    </row>
    <row r="188" spans="1:2" ht="15" hidden="1" x14ac:dyDescent="0.25">
      <c r="A188" s="517" t="s">
        <v>265</v>
      </c>
      <c r="B188" s="517" t="s">
        <v>445</v>
      </c>
    </row>
    <row r="189" spans="1:2" ht="15" hidden="1" x14ac:dyDescent="0.25">
      <c r="A189" s="517" t="s">
        <v>265</v>
      </c>
      <c r="B189" s="517" t="s">
        <v>445</v>
      </c>
    </row>
    <row r="190" spans="1:2" ht="15" hidden="1" x14ac:dyDescent="0.25">
      <c r="A190" s="517" t="s">
        <v>265</v>
      </c>
      <c r="B190" s="517" t="s">
        <v>445</v>
      </c>
    </row>
    <row r="191" spans="1:2" ht="15" hidden="1" x14ac:dyDescent="0.25">
      <c r="A191" s="517" t="s">
        <v>265</v>
      </c>
      <c r="B191" s="517" t="s">
        <v>445</v>
      </c>
    </row>
    <row r="192" spans="1:2" ht="15" hidden="1" x14ac:dyDescent="0.25">
      <c r="A192" s="517" t="s">
        <v>265</v>
      </c>
      <c r="B192" s="517" t="s">
        <v>445</v>
      </c>
    </row>
    <row r="193" spans="1:2" ht="15" hidden="1" x14ac:dyDescent="0.25">
      <c r="A193" s="517" t="s">
        <v>265</v>
      </c>
      <c r="B193" s="517" t="s">
        <v>445</v>
      </c>
    </row>
    <row r="194" spans="1:2" ht="15" hidden="1" x14ac:dyDescent="0.25">
      <c r="A194" s="517" t="s">
        <v>265</v>
      </c>
      <c r="B194" s="517" t="s">
        <v>445</v>
      </c>
    </row>
    <row r="195" spans="1:2" ht="15" hidden="1" x14ac:dyDescent="0.25">
      <c r="A195" s="517" t="s">
        <v>265</v>
      </c>
      <c r="B195" s="517" t="s">
        <v>445</v>
      </c>
    </row>
    <row r="196" spans="1:2" ht="15" hidden="1" x14ac:dyDescent="0.25">
      <c r="A196" s="517" t="s">
        <v>265</v>
      </c>
      <c r="B196" s="517" t="s">
        <v>445</v>
      </c>
    </row>
    <row r="197" spans="1:2" ht="15" hidden="1" x14ac:dyDescent="0.25">
      <c r="A197" s="517" t="s">
        <v>265</v>
      </c>
      <c r="B197" s="517" t="s">
        <v>445</v>
      </c>
    </row>
    <row r="198" spans="1:2" ht="15" hidden="1" x14ac:dyDescent="0.25">
      <c r="A198" s="517" t="s">
        <v>190</v>
      </c>
      <c r="B198" s="517" t="s">
        <v>362</v>
      </c>
    </row>
    <row r="199" spans="1:2" ht="15" hidden="1" x14ac:dyDescent="0.25">
      <c r="A199" s="517" t="s">
        <v>190</v>
      </c>
      <c r="B199" s="517" t="s">
        <v>362</v>
      </c>
    </row>
    <row r="200" spans="1:2" ht="15" hidden="1" x14ac:dyDescent="0.25">
      <c r="A200" s="517" t="s">
        <v>190</v>
      </c>
      <c r="B200" s="517" t="s">
        <v>362</v>
      </c>
    </row>
    <row r="201" spans="1:2" ht="15" hidden="1" x14ac:dyDescent="0.25">
      <c r="A201" s="517" t="s">
        <v>190</v>
      </c>
      <c r="B201" s="517" t="s">
        <v>362</v>
      </c>
    </row>
    <row r="202" spans="1:2" ht="15" hidden="1" x14ac:dyDescent="0.25">
      <c r="A202" s="517" t="s">
        <v>190</v>
      </c>
      <c r="B202" s="517" t="s">
        <v>362</v>
      </c>
    </row>
    <row r="203" spans="1:2" ht="15" hidden="1" x14ac:dyDescent="0.25">
      <c r="A203" s="517" t="s">
        <v>190</v>
      </c>
      <c r="B203" s="517" t="s">
        <v>362</v>
      </c>
    </row>
    <row r="204" spans="1:2" ht="15" hidden="1" x14ac:dyDescent="0.25">
      <c r="A204" s="517" t="s">
        <v>190</v>
      </c>
      <c r="B204" s="517" t="s">
        <v>362</v>
      </c>
    </row>
    <row r="205" spans="1:2" ht="15" hidden="1" x14ac:dyDescent="0.25">
      <c r="A205" s="517" t="s">
        <v>190</v>
      </c>
      <c r="B205" s="517" t="s">
        <v>362</v>
      </c>
    </row>
    <row r="206" spans="1:2" ht="15" hidden="1" x14ac:dyDescent="0.25">
      <c r="A206" s="517" t="s">
        <v>190</v>
      </c>
      <c r="B206" s="517" t="s">
        <v>362</v>
      </c>
    </row>
    <row r="207" spans="1:2" ht="15" hidden="1" x14ac:dyDescent="0.25">
      <c r="A207" s="517" t="s">
        <v>190</v>
      </c>
      <c r="B207" s="517" t="s">
        <v>362</v>
      </c>
    </row>
    <row r="208" spans="1:2" ht="15" hidden="1" x14ac:dyDescent="0.25">
      <c r="A208" s="517" t="s">
        <v>190</v>
      </c>
      <c r="B208" s="517" t="s">
        <v>362</v>
      </c>
    </row>
    <row r="209" spans="1:2" ht="15" hidden="1" x14ac:dyDescent="0.25">
      <c r="A209" s="517" t="s">
        <v>190</v>
      </c>
      <c r="B209" s="517" t="s">
        <v>362</v>
      </c>
    </row>
    <row r="210" spans="1:2" ht="15" hidden="1" x14ac:dyDescent="0.25">
      <c r="A210" s="517" t="s">
        <v>190</v>
      </c>
      <c r="B210" s="517" t="s">
        <v>362</v>
      </c>
    </row>
    <row r="211" spans="1:2" ht="15" hidden="1" x14ac:dyDescent="0.25">
      <c r="A211" s="517" t="s">
        <v>190</v>
      </c>
      <c r="B211" s="517" t="s">
        <v>362</v>
      </c>
    </row>
    <row r="212" spans="1:2" ht="15" hidden="1" x14ac:dyDescent="0.25">
      <c r="A212" s="517" t="s">
        <v>190</v>
      </c>
      <c r="B212" s="517" t="s">
        <v>362</v>
      </c>
    </row>
    <row r="213" spans="1:2" ht="15" hidden="1" x14ac:dyDescent="0.25">
      <c r="A213" s="517" t="s">
        <v>190</v>
      </c>
      <c r="B213" s="517" t="s">
        <v>362</v>
      </c>
    </row>
    <row r="214" spans="1:2" ht="15" hidden="1" x14ac:dyDescent="0.25">
      <c r="A214" s="517" t="s">
        <v>190</v>
      </c>
      <c r="B214" s="517" t="s">
        <v>362</v>
      </c>
    </row>
    <row r="215" spans="1:2" ht="15" hidden="1" x14ac:dyDescent="0.25">
      <c r="A215" s="517" t="s">
        <v>190</v>
      </c>
      <c r="B215" s="517" t="s">
        <v>362</v>
      </c>
    </row>
    <row r="216" spans="1:2" ht="15" hidden="1" x14ac:dyDescent="0.25">
      <c r="A216" s="517" t="s">
        <v>190</v>
      </c>
      <c r="B216" s="517" t="s">
        <v>362</v>
      </c>
    </row>
    <row r="217" spans="1:2" ht="15" hidden="1" x14ac:dyDescent="0.25">
      <c r="A217" s="517" t="s">
        <v>190</v>
      </c>
      <c r="B217" s="517" t="s">
        <v>362</v>
      </c>
    </row>
    <row r="218" spans="1:2" ht="15" hidden="1" x14ac:dyDescent="0.25">
      <c r="A218" s="517" t="s">
        <v>190</v>
      </c>
      <c r="B218" s="517" t="s">
        <v>362</v>
      </c>
    </row>
    <row r="219" spans="1:2" ht="15" hidden="1" x14ac:dyDescent="0.25">
      <c r="A219" s="517" t="s">
        <v>190</v>
      </c>
      <c r="B219" s="517" t="s">
        <v>362</v>
      </c>
    </row>
    <row r="220" spans="1:2" ht="15" hidden="1" x14ac:dyDescent="0.25">
      <c r="A220" s="517" t="s">
        <v>190</v>
      </c>
      <c r="B220" s="517" t="s">
        <v>362</v>
      </c>
    </row>
    <row r="221" spans="1:2" ht="15" hidden="1" x14ac:dyDescent="0.25">
      <c r="A221" s="517" t="s">
        <v>190</v>
      </c>
      <c r="B221" s="517" t="s">
        <v>362</v>
      </c>
    </row>
    <row r="222" spans="1:2" ht="15" hidden="1" x14ac:dyDescent="0.25">
      <c r="A222" s="517" t="s">
        <v>190</v>
      </c>
      <c r="B222" s="517" t="s">
        <v>362</v>
      </c>
    </row>
    <row r="223" spans="1:2" ht="15" hidden="1" x14ac:dyDescent="0.25">
      <c r="A223" s="517" t="s">
        <v>190</v>
      </c>
      <c r="B223" s="517" t="s">
        <v>362</v>
      </c>
    </row>
    <row r="224" spans="1:2" ht="15" hidden="1" x14ac:dyDescent="0.25">
      <c r="A224" s="517" t="s">
        <v>190</v>
      </c>
      <c r="B224" s="517" t="s">
        <v>362</v>
      </c>
    </row>
    <row r="225" spans="1:2" ht="15" hidden="1" x14ac:dyDescent="0.25">
      <c r="A225" s="517" t="s">
        <v>190</v>
      </c>
      <c r="B225" s="517" t="s">
        <v>362</v>
      </c>
    </row>
    <row r="226" spans="1:2" ht="15" hidden="1" x14ac:dyDescent="0.25">
      <c r="A226" s="517" t="s">
        <v>190</v>
      </c>
      <c r="B226" s="517" t="s">
        <v>362</v>
      </c>
    </row>
    <row r="227" spans="1:2" ht="15" hidden="1" x14ac:dyDescent="0.25">
      <c r="A227" s="517" t="s">
        <v>190</v>
      </c>
      <c r="B227" s="517" t="s">
        <v>362</v>
      </c>
    </row>
    <row r="228" spans="1:2" ht="15" hidden="1" x14ac:dyDescent="0.25">
      <c r="A228" s="517" t="s">
        <v>190</v>
      </c>
      <c r="B228" s="517" t="s">
        <v>362</v>
      </c>
    </row>
    <row r="229" spans="1:2" ht="15" hidden="1" x14ac:dyDescent="0.25">
      <c r="A229" s="517" t="s">
        <v>190</v>
      </c>
      <c r="B229" s="517" t="s">
        <v>362</v>
      </c>
    </row>
    <row r="230" spans="1:2" ht="15" hidden="1" x14ac:dyDescent="0.25">
      <c r="A230" s="517" t="s">
        <v>190</v>
      </c>
      <c r="B230" s="517" t="s">
        <v>362</v>
      </c>
    </row>
    <row r="231" spans="1:2" ht="15" hidden="1" x14ac:dyDescent="0.25">
      <c r="A231" s="517" t="s">
        <v>190</v>
      </c>
      <c r="B231" s="517" t="s">
        <v>362</v>
      </c>
    </row>
    <row r="232" spans="1:2" ht="15" hidden="1" x14ac:dyDescent="0.25">
      <c r="A232" s="517" t="s">
        <v>191</v>
      </c>
      <c r="B232" s="517" t="s">
        <v>363</v>
      </c>
    </row>
    <row r="233" spans="1:2" ht="15" hidden="1" x14ac:dyDescent="0.25">
      <c r="A233" s="517" t="s">
        <v>192</v>
      </c>
      <c r="B233" s="517" t="s">
        <v>364</v>
      </c>
    </row>
    <row r="234" spans="1:2" ht="15" hidden="1" x14ac:dyDescent="0.25">
      <c r="A234" s="517" t="s">
        <v>192</v>
      </c>
      <c r="B234" s="517" t="s">
        <v>364</v>
      </c>
    </row>
    <row r="235" spans="1:2" ht="15" hidden="1" x14ac:dyDescent="0.25">
      <c r="A235" s="517" t="s">
        <v>192</v>
      </c>
      <c r="B235" s="517" t="s">
        <v>364</v>
      </c>
    </row>
    <row r="236" spans="1:2" ht="15" hidden="1" x14ac:dyDescent="0.25">
      <c r="A236" s="517" t="s">
        <v>192</v>
      </c>
      <c r="B236" s="517" t="s">
        <v>364</v>
      </c>
    </row>
    <row r="237" spans="1:2" ht="15" hidden="1" x14ac:dyDescent="0.25">
      <c r="A237" s="517" t="s">
        <v>192</v>
      </c>
      <c r="B237" s="517" t="s">
        <v>364</v>
      </c>
    </row>
    <row r="238" spans="1:2" ht="15" hidden="1" x14ac:dyDescent="0.25">
      <c r="A238" s="517" t="s">
        <v>192</v>
      </c>
      <c r="B238" s="517" t="s">
        <v>364</v>
      </c>
    </row>
    <row r="239" spans="1:2" ht="15" hidden="1" x14ac:dyDescent="0.25">
      <c r="A239" s="517" t="s">
        <v>192</v>
      </c>
      <c r="B239" s="517" t="s">
        <v>364</v>
      </c>
    </row>
    <row r="240" spans="1:2" ht="15" hidden="1" x14ac:dyDescent="0.25">
      <c r="A240" s="517" t="s">
        <v>192</v>
      </c>
      <c r="B240" s="517" t="s">
        <v>364</v>
      </c>
    </row>
    <row r="241" spans="1:2" ht="15" hidden="1" x14ac:dyDescent="0.25">
      <c r="A241" s="517" t="s">
        <v>447</v>
      </c>
      <c r="B241" s="517" t="s">
        <v>448</v>
      </c>
    </row>
    <row r="242" spans="1:2" ht="15" hidden="1" x14ac:dyDescent="0.25">
      <c r="A242" s="518" t="s">
        <v>447</v>
      </c>
      <c r="B242" s="517" t="s">
        <v>448</v>
      </c>
    </row>
    <row r="243" spans="1:2" ht="15" hidden="1" x14ac:dyDescent="0.25">
      <c r="A243" s="517" t="s">
        <v>449</v>
      </c>
      <c r="B243" s="517" t="s">
        <v>450</v>
      </c>
    </row>
    <row r="244" spans="1:2" ht="15" hidden="1" x14ac:dyDescent="0.25">
      <c r="A244" s="517" t="s">
        <v>449</v>
      </c>
      <c r="B244" s="517" t="s">
        <v>450</v>
      </c>
    </row>
    <row r="245" spans="1:2" ht="15" hidden="1" x14ac:dyDescent="0.25">
      <c r="A245" s="517" t="s">
        <v>449</v>
      </c>
      <c r="B245" s="517" t="s">
        <v>450</v>
      </c>
    </row>
    <row r="246" spans="1:2" ht="15" hidden="1" x14ac:dyDescent="0.25">
      <c r="A246" s="517" t="s">
        <v>451</v>
      </c>
      <c r="B246" s="517" t="s">
        <v>452</v>
      </c>
    </row>
    <row r="247" spans="1:2" ht="15" hidden="1" x14ac:dyDescent="0.25">
      <c r="A247" s="517" t="s">
        <v>451</v>
      </c>
      <c r="B247" s="517" t="s">
        <v>452</v>
      </c>
    </row>
    <row r="248" spans="1:2" ht="15" hidden="1" x14ac:dyDescent="0.25">
      <c r="A248" s="517" t="s">
        <v>193</v>
      </c>
      <c r="B248" s="517" t="s">
        <v>365</v>
      </c>
    </row>
    <row r="249" spans="1:2" ht="15" hidden="1" x14ac:dyDescent="0.25">
      <c r="A249" s="517" t="s">
        <v>193</v>
      </c>
      <c r="B249" s="517" t="s">
        <v>365</v>
      </c>
    </row>
    <row r="250" spans="1:2" ht="15" hidden="1" x14ac:dyDescent="0.25">
      <c r="A250" s="517" t="s">
        <v>193</v>
      </c>
      <c r="B250" s="517" t="s">
        <v>365</v>
      </c>
    </row>
    <row r="251" spans="1:2" ht="15" hidden="1" x14ac:dyDescent="0.25">
      <c r="A251" s="517" t="s">
        <v>193</v>
      </c>
      <c r="B251" s="517" t="s">
        <v>365</v>
      </c>
    </row>
    <row r="252" spans="1:2" ht="15" hidden="1" x14ac:dyDescent="0.25">
      <c r="A252" s="517" t="s">
        <v>193</v>
      </c>
      <c r="B252" s="517" t="s">
        <v>365</v>
      </c>
    </row>
    <row r="253" spans="1:2" ht="15" hidden="1" x14ac:dyDescent="0.25">
      <c r="A253" s="517" t="s">
        <v>193</v>
      </c>
      <c r="B253" s="517" t="s">
        <v>365</v>
      </c>
    </row>
    <row r="254" spans="1:2" ht="15" hidden="1" x14ac:dyDescent="0.25">
      <c r="A254" s="517" t="s">
        <v>193</v>
      </c>
      <c r="B254" s="517" t="s">
        <v>365</v>
      </c>
    </row>
    <row r="255" spans="1:2" ht="15" hidden="1" x14ac:dyDescent="0.25">
      <c r="A255" s="517" t="s">
        <v>193</v>
      </c>
      <c r="B255" s="517" t="s">
        <v>365</v>
      </c>
    </row>
    <row r="256" spans="1:2" ht="15" hidden="1" x14ac:dyDescent="0.25">
      <c r="A256" s="517" t="s">
        <v>193</v>
      </c>
      <c r="B256" s="517" t="s">
        <v>365</v>
      </c>
    </row>
    <row r="257" spans="1:2" ht="15" hidden="1" x14ac:dyDescent="0.25">
      <c r="A257" s="517" t="s">
        <v>193</v>
      </c>
      <c r="B257" s="517" t="s">
        <v>365</v>
      </c>
    </row>
    <row r="258" spans="1:2" ht="15" hidden="1" x14ac:dyDescent="0.25">
      <c r="A258" s="517" t="s">
        <v>193</v>
      </c>
      <c r="B258" s="517" t="s">
        <v>365</v>
      </c>
    </row>
    <row r="259" spans="1:2" ht="15" hidden="1" x14ac:dyDescent="0.25">
      <c r="A259" s="517" t="s">
        <v>193</v>
      </c>
      <c r="B259" s="517" t="s">
        <v>365</v>
      </c>
    </row>
    <row r="260" spans="1:2" ht="15" hidden="1" x14ac:dyDescent="0.25">
      <c r="A260" s="517" t="s">
        <v>193</v>
      </c>
      <c r="B260" s="517" t="s">
        <v>365</v>
      </c>
    </row>
    <row r="261" spans="1:2" ht="15" hidden="1" x14ac:dyDescent="0.25">
      <c r="A261" s="517" t="s">
        <v>193</v>
      </c>
      <c r="B261" s="517" t="s">
        <v>365</v>
      </c>
    </row>
    <row r="262" spans="1:2" ht="15" hidden="1" x14ac:dyDescent="0.25">
      <c r="A262" s="517" t="s">
        <v>193</v>
      </c>
      <c r="B262" s="517" t="s">
        <v>365</v>
      </c>
    </row>
    <row r="263" spans="1:2" ht="15" hidden="1" x14ac:dyDescent="0.25">
      <c r="A263" s="517" t="s">
        <v>193</v>
      </c>
      <c r="B263" s="517" t="s">
        <v>365</v>
      </c>
    </row>
    <row r="264" spans="1:2" ht="15" hidden="1" x14ac:dyDescent="0.25">
      <c r="A264" s="517" t="s">
        <v>193</v>
      </c>
      <c r="B264" s="517" t="s">
        <v>365</v>
      </c>
    </row>
    <row r="265" spans="1:2" ht="15" hidden="1" x14ac:dyDescent="0.25">
      <c r="A265" s="517" t="s">
        <v>193</v>
      </c>
      <c r="B265" s="517" t="s">
        <v>365</v>
      </c>
    </row>
    <row r="266" spans="1:2" ht="15" hidden="1" x14ac:dyDescent="0.25">
      <c r="A266" s="517" t="s">
        <v>193</v>
      </c>
      <c r="B266" s="517" t="s">
        <v>365</v>
      </c>
    </row>
    <row r="267" spans="1:2" ht="15" hidden="1" x14ac:dyDescent="0.25">
      <c r="A267" s="517" t="s">
        <v>193</v>
      </c>
      <c r="B267" s="517" t="s">
        <v>365</v>
      </c>
    </row>
    <row r="268" spans="1:2" ht="15" hidden="1" x14ac:dyDescent="0.25">
      <c r="A268" s="517" t="s">
        <v>193</v>
      </c>
      <c r="B268" s="517" t="s">
        <v>365</v>
      </c>
    </row>
    <row r="269" spans="1:2" ht="15" hidden="1" x14ac:dyDescent="0.25">
      <c r="A269" s="517" t="s">
        <v>193</v>
      </c>
      <c r="B269" s="517" t="s">
        <v>365</v>
      </c>
    </row>
    <row r="270" spans="1:2" ht="15" hidden="1" x14ac:dyDescent="0.25">
      <c r="A270" s="517" t="s">
        <v>193</v>
      </c>
      <c r="B270" s="517" t="s">
        <v>365</v>
      </c>
    </row>
    <row r="271" spans="1:2" ht="15" hidden="1" x14ac:dyDescent="0.25">
      <c r="A271" s="517" t="s">
        <v>193</v>
      </c>
      <c r="B271" s="517" t="s">
        <v>365</v>
      </c>
    </row>
    <row r="272" spans="1:2" ht="15" hidden="1" x14ac:dyDescent="0.25">
      <c r="A272" s="517" t="s">
        <v>193</v>
      </c>
      <c r="B272" s="517" t="s">
        <v>365</v>
      </c>
    </row>
    <row r="273" spans="1:2" ht="15" hidden="1" x14ac:dyDescent="0.25">
      <c r="A273" s="517" t="s">
        <v>193</v>
      </c>
      <c r="B273" s="517" t="s">
        <v>365</v>
      </c>
    </row>
    <row r="274" spans="1:2" ht="15" hidden="1" x14ac:dyDescent="0.25">
      <c r="A274" s="517" t="s">
        <v>193</v>
      </c>
      <c r="B274" s="517" t="s">
        <v>365</v>
      </c>
    </row>
    <row r="275" spans="1:2" ht="15" hidden="1" x14ac:dyDescent="0.25">
      <c r="A275" s="517" t="s">
        <v>193</v>
      </c>
      <c r="B275" s="517" t="s">
        <v>365</v>
      </c>
    </row>
    <row r="276" spans="1:2" ht="15" hidden="1" x14ac:dyDescent="0.25">
      <c r="A276" s="517" t="s">
        <v>193</v>
      </c>
      <c r="B276" s="517" t="s">
        <v>365</v>
      </c>
    </row>
    <row r="277" spans="1:2" ht="15" hidden="1" x14ac:dyDescent="0.25">
      <c r="A277" s="517" t="s">
        <v>193</v>
      </c>
      <c r="B277" s="517" t="s">
        <v>365</v>
      </c>
    </row>
    <row r="278" spans="1:2" ht="15" hidden="1" x14ac:dyDescent="0.25">
      <c r="A278" s="517" t="s">
        <v>193</v>
      </c>
      <c r="B278" s="517" t="s">
        <v>365</v>
      </c>
    </row>
    <row r="279" spans="1:2" ht="15" hidden="1" x14ac:dyDescent="0.25">
      <c r="A279" s="517" t="s">
        <v>193</v>
      </c>
      <c r="B279" s="517" t="s">
        <v>365</v>
      </c>
    </row>
    <row r="280" spans="1:2" ht="15" hidden="1" x14ac:dyDescent="0.25">
      <c r="A280" s="517" t="s">
        <v>193</v>
      </c>
      <c r="B280" s="517" t="s">
        <v>365</v>
      </c>
    </row>
    <row r="281" spans="1:2" ht="15" hidden="1" x14ac:dyDescent="0.25">
      <c r="A281" s="517" t="s">
        <v>193</v>
      </c>
      <c r="B281" s="517" t="s">
        <v>365</v>
      </c>
    </row>
    <row r="282" spans="1:2" ht="15" hidden="1" x14ac:dyDescent="0.25">
      <c r="A282" s="517" t="s">
        <v>193</v>
      </c>
      <c r="B282" s="517" t="s">
        <v>365</v>
      </c>
    </row>
    <row r="283" spans="1:2" ht="15" hidden="1" x14ac:dyDescent="0.25">
      <c r="A283" s="517" t="s">
        <v>193</v>
      </c>
      <c r="B283" s="517" t="s">
        <v>365</v>
      </c>
    </row>
    <row r="284" spans="1:2" ht="15" hidden="1" x14ac:dyDescent="0.25">
      <c r="A284" s="517" t="s">
        <v>193</v>
      </c>
      <c r="B284" s="517" t="s">
        <v>365</v>
      </c>
    </row>
    <row r="285" spans="1:2" ht="15" hidden="1" x14ac:dyDescent="0.25">
      <c r="A285" s="517" t="s">
        <v>193</v>
      </c>
      <c r="B285" s="517" t="s">
        <v>365</v>
      </c>
    </row>
    <row r="286" spans="1:2" ht="15" hidden="1" x14ac:dyDescent="0.25">
      <c r="A286" s="517" t="s">
        <v>193</v>
      </c>
      <c r="B286" s="517" t="s">
        <v>365</v>
      </c>
    </row>
    <row r="287" spans="1:2" ht="15" hidden="1" x14ac:dyDescent="0.25">
      <c r="A287" s="517" t="s">
        <v>193</v>
      </c>
      <c r="B287" s="517" t="s">
        <v>365</v>
      </c>
    </row>
    <row r="288" spans="1:2" ht="15" hidden="1" x14ac:dyDescent="0.25">
      <c r="A288" s="517" t="s">
        <v>193</v>
      </c>
      <c r="B288" s="517" t="s">
        <v>365</v>
      </c>
    </row>
    <row r="289" spans="1:2" ht="15" hidden="1" x14ac:dyDescent="0.25">
      <c r="A289" s="517" t="s">
        <v>193</v>
      </c>
      <c r="B289" s="517" t="s">
        <v>365</v>
      </c>
    </row>
    <row r="290" spans="1:2" ht="15" hidden="1" x14ac:dyDescent="0.25">
      <c r="A290" s="517" t="s">
        <v>193</v>
      </c>
      <c r="B290" s="517" t="s">
        <v>365</v>
      </c>
    </row>
    <row r="291" spans="1:2" ht="15" hidden="1" x14ac:dyDescent="0.25">
      <c r="A291" s="517" t="s">
        <v>193</v>
      </c>
      <c r="B291" s="517" t="s">
        <v>365</v>
      </c>
    </row>
    <row r="292" spans="1:2" ht="15" hidden="1" x14ac:dyDescent="0.25">
      <c r="A292" s="517" t="s">
        <v>193</v>
      </c>
      <c r="B292" s="517" t="s">
        <v>365</v>
      </c>
    </row>
    <row r="293" spans="1:2" ht="15" hidden="1" x14ac:dyDescent="0.25">
      <c r="A293" s="517" t="s">
        <v>193</v>
      </c>
      <c r="B293" s="517" t="s">
        <v>365</v>
      </c>
    </row>
    <row r="294" spans="1:2" ht="15" hidden="1" x14ac:dyDescent="0.25">
      <c r="A294" s="517" t="s">
        <v>193</v>
      </c>
      <c r="B294" s="517" t="s">
        <v>365</v>
      </c>
    </row>
    <row r="295" spans="1:2" ht="15" hidden="1" x14ac:dyDescent="0.25">
      <c r="A295" s="517" t="s">
        <v>193</v>
      </c>
      <c r="B295" s="517" t="s">
        <v>365</v>
      </c>
    </row>
    <row r="296" spans="1:2" ht="15" hidden="1" x14ac:dyDescent="0.25">
      <c r="A296" s="517" t="s">
        <v>193</v>
      </c>
      <c r="B296" s="517" t="s">
        <v>365</v>
      </c>
    </row>
    <row r="297" spans="1:2" ht="15" hidden="1" x14ac:dyDescent="0.25">
      <c r="A297" s="517" t="s">
        <v>193</v>
      </c>
      <c r="B297" s="517" t="s">
        <v>365</v>
      </c>
    </row>
    <row r="298" spans="1:2" ht="15" hidden="1" x14ac:dyDescent="0.25">
      <c r="A298" s="517" t="s">
        <v>193</v>
      </c>
      <c r="B298" s="517" t="s">
        <v>365</v>
      </c>
    </row>
    <row r="299" spans="1:2" ht="15" hidden="1" x14ac:dyDescent="0.25">
      <c r="A299" s="517" t="s">
        <v>193</v>
      </c>
      <c r="B299" s="517" t="s">
        <v>365</v>
      </c>
    </row>
    <row r="300" spans="1:2" ht="15" hidden="1" x14ac:dyDescent="0.25">
      <c r="A300" s="517" t="s">
        <v>193</v>
      </c>
      <c r="B300" s="517" t="s">
        <v>365</v>
      </c>
    </row>
    <row r="301" spans="1:2" ht="15" hidden="1" x14ac:dyDescent="0.25">
      <c r="A301" s="517" t="s">
        <v>193</v>
      </c>
      <c r="B301" s="517" t="s">
        <v>365</v>
      </c>
    </row>
    <row r="302" spans="1:2" ht="15" hidden="1" x14ac:dyDescent="0.25">
      <c r="A302" s="517" t="s">
        <v>193</v>
      </c>
      <c r="B302" s="517" t="s">
        <v>365</v>
      </c>
    </row>
    <row r="303" spans="1:2" ht="15" hidden="1" x14ac:dyDescent="0.25">
      <c r="A303" s="517" t="s">
        <v>193</v>
      </c>
      <c r="B303" s="517" t="s">
        <v>365</v>
      </c>
    </row>
    <row r="304" spans="1:2" ht="15" hidden="1" x14ac:dyDescent="0.25">
      <c r="A304" s="517" t="s">
        <v>193</v>
      </c>
      <c r="B304" s="517" t="s">
        <v>365</v>
      </c>
    </row>
    <row r="305" spans="1:2" ht="15" hidden="1" x14ac:dyDescent="0.25">
      <c r="A305" s="517" t="s">
        <v>193</v>
      </c>
      <c r="B305" s="517" t="s">
        <v>365</v>
      </c>
    </row>
    <row r="306" spans="1:2" ht="15" hidden="1" x14ac:dyDescent="0.25">
      <c r="A306" s="517" t="s">
        <v>193</v>
      </c>
      <c r="B306" s="517" t="s">
        <v>365</v>
      </c>
    </row>
    <row r="307" spans="1:2" ht="15" hidden="1" x14ac:dyDescent="0.25">
      <c r="A307" s="517" t="s">
        <v>193</v>
      </c>
      <c r="B307" s="517" t="s">
        <v>365</v>
      </c>
    </row>
    <row r="308" spans="1:2" ht="15" hidden="1" x14ac:dyDescent="0.25">
      <c r="A308" s="517" t="s">
        <v>193</v>
      </c>
      <c r="B308" s="517" t="s">
        <v>365</v>
      </c>
    </row>
    <row r="309" spans="1:2" ht="15" hidden="1" x14ac:dyDescent="0.25">
      <c r="A309" s="517" t="s">
        <v>194</v>
      </c>
      <c r="B309" s="517" t="s">
        <v>367</v>
      </c>
    </row>
    <row r="310" spans="1:2" ht="15" hidden="1" x14ac:dyDescent="0.25">
      <c r="A310" s="517" t="s">
        <v>194</v>
      </c>
      <c r="B310" s="517" t="s">
        <v>367</v>
      </c>
    </row>
    <row r="311" spans="1:2" ht="15" hidden="1" x14ac:dyDescent="0.25">
      <c r="A311" s="517" t="s">
        <v>194</v>
      </c>
      <c r="B311" s="517" t="s">
        <v>367</v>
      </c>
    </row>
    <row r="312" spans="1:2" ht="15" hidden="1" x14ac:dyDescent="0.25">
      <c r="A312" s="517" t="s">
        <v>194</v>
      </c>
      <c r="B312" s="517" t="s">
        <v>367</v>
      </c>
    </row>
    <row r="313" spans="1:2" ht="15" hidden="1" x14ac:dyDescent="0.25">
      <c r="A313" s="517" t="s">
        <v>194</v>
      </c>
      <c r="B313" s="517" t="s">
        <v>367</v>
      </c>
    </row>
    <row r="314" spans="1:2" ht="15" hidden="1" x14ac:dyDescent="0.25">
      <c r="A314" s="517" t="s">
        <v>194</v>
      </c>
      <c r="B314" s="517" t="s">
        <v>367</v>
      </c>
    </row>
    <row r="315" spans="1:2" ht="15" hidden="1" x14ac:dyDescent="0.25">
      <c r="A315" s="517" t="s">
        <v>194</v>
      </c>
      <c r="B315" s="517" t="s">
        <v>367</v>
      </c>
    </row>
    <row r="316" spans="1:2" ht="15" hidden="1" x14ac:dyDescent="0.25">
      <c r="A316" s="517" t="s">
        <v>194</v>
      </c>
      <c r="B316" s="517" t="s">
        <v>367</v>
      </c>
    </row>
    <row r="317" spans="1:2" ht="15" hidden="1" x14ac:dyDescent="0.25">
      <c r="A317" s="517" t="s">
        <v>194</v>
      </c>
      <c r="B317" s="517" t="s">
        <v>367</v>
      </c>
    </row>
    <row r="318" spans="1:2" ht="15" hidden="1" x14ac:dyDescent="0.25">
      <c r="A318" s="517" t="s">
        <v>194</v>
      </c>
      <c r="B318" s="517" t="s">
        <v>367</v>
      </c>
    </row>
    <row r="319" spans="1:2" ht="15" hidden="1" x14ac:dyDescent="0.25">
      <c r="A319" s="517" t="s">
        <v>194</v>
      </c>
      <c r="B319" s="517" t="s">
        <v>367</v>
      </c>
    </row>
    <row r="320" spans="1:2" ht="15" hidden="1" x14ac:dyDescent="0.25">
      <c r="A320" s="517" t="s">
        <v>194</v>
      </c>
      <c r="B320" s="517" t="s">
        <v>367</v>
      </c>
    </row>
    <row r="321" spans="1:2" ht="15" hidden="1" x14ac:dyDescent="0.25">
      <c r="A321" s="517" t="s">
        <v>195</v>
      </c>
      <c r="B321" s="517" t="s">
        <v>369</v>
      </c>
    </row>
    <row r="322" spans="1:2" ht="15" hidden="1" x14ac:dyDescent="0.25">
      <c r="A322" s="517" t="s">
        <v>195</v>
      </c>
      <c r="B322" s="517" t="s">
        <v>369</v>
      </c>
    </row>
    <row r="323" spans="1:2" ht="15" hidden="1" x14ac:dyDescent="0.25">
      <c r="A323" s="517" t="s">
        <v>195</v>
      </c>
      <c r="B323" s="517" t="s">
        <v>369</v>
      </c>
    </row>
    <row r="324" spans="1:2" ht="15" hidden="1" x14ac:dyDescent="0.25">
      <c r="A324" s="517" t="s">
        <v>195</v>
      </c>
      <c r="B324" s="517" t="s">
        <v>369</v>
      </c>
    </row>
    <row r="325" spans="1:2" ht="15" hidden="1" x14ac:dyDescent="0.25">
      <c r="A325" s="517" t="s">
        <v>195</v>
      </c>
      <c r="B325" s="517" t="s">
        <v>369</v>
      </c>
    </row>
    <row r="326" spans="1:2" ht="15" hidden="1" x14ac:dyDescent="0.25">
      <c r="A326" s="517" t="s">
        <v>196</v>
      </c>
      <c r="B326" s="517" t="s">
        <v>370</v>
      </c>
    </row>
    <row r="327" spans="1:2" ht="15" hidden="1" x14ac:dyDescent="0.25">
      <c r="A327" s="517" t="s">
        <v>197</v>
      </c>
      <c r="B327" s="517" t="s">
        <v>371</v>
      </c>
    </row>
    <row r="328" spans="1:2" ht="15" hidden="1" x14ac:dyDescent="0.25">
      <c r="A328" s="517" t="s">
        <v>197</v>
      </c>
      <c r="B328" s="517" t="s">
        <v>371</v>
      </c>
    </row>
    <row r="329" spans="1:2" ht="15" hidden="1" x14ac:dyDescent="0.25">
      <c r="A329" s="517" t="s">
        <v>453</v>
      </c>
      <c r="B329" s="517" t="s">
        <v>454</v>
      </c>
    </row>
    <row r="330" spans="1:2" ht="15" hidden="1" x14ac:dyDescent="0.25">
      <c r="A330" s="518" t="s">
        <v>453</v>
      </c>
      <c r="B330" s="517" t="s">
        <v>454</v>
      </c>
    </row>
    <row r="331" spans="1:2" ht="15" hidden="1" x14ac:dyDescent="0.25">
      <c r="A331" s="517" t="s">
        <v>453</v>
      </c>
      <c r="B331" s="517" t="s">
        <v>454</v>
      </c>
    </row>
    <row r="332" spans="1:2" ht="15" hidden="1" x14ac:dyDescent="0.25">
      <c r="A332" s="517" t="s">
        <v>198</v>
      </c>
      <c r="B332" s="517" t="s">
        <v>373</v>
      </c>
    </row>
    <row r="333" spans="1:2" ht="15" hidden="1" x14ac:dyDescent="0.25">
      <c r="A333" s="517" t="s">
        <v>198</v>
      </c>
      <c r="B333" s="517" t="s">
        <v>373</v>
      </c>
    </row>
    <row r="334" spans="1:2" ht="15" hidden="1" x14ac:dyDescent="0.25">
      <c r="A334" s="517" t="s">
        <v>198</v>
      </c>
      <c r="B334" s="517" t="s">
        <v>373</v>
      </c>
    </row>
    <row r="335" spans="1:2" ht="15" hidden="1" x14ac:dyDescent="0.25">
      <c r="A335" s="517" t="s">
        <v>199</v>
      </c>
      <c r="B335" s="517" t="s">
        <v>374</v>
      </c>
    </row>
    <row r="336" spans="1:2" ht="15" hidden="1" x14ac:dyDescent="0.25">
      <c r="A336" s="517" t="s">
        <v>199</v>
      </c>
      <c r="B336" s="517" t="s">
        <v>374</v>
      </c>
    </row>
    <row r="337" spans="1:2" ht="15" hidden="1" x14ac:dyDescent="0.25">
      <c r="A337" s="517" t="s">
        <v>200</v>
      </c>
      <c r="B337" s="517" t="s">
        <v>375</v>
      </c>
    </row>
    <row r="338" spans="1:2" ht="15" hidden="1" x14ac:dyDescent="0.25">
      <c r="A338" s="517" t="s">
        <v>200</v>
      </c>
      <c r="B338" s="517" t="s">
        <v>375</v>
      </c>
    </row>
    <row r="339" spans="1:2" ht="15" hidden="1" x14ac:dyDescent="0.25">
      <c r="A339" s="517" t="s">
        <v>200</v>
      </c>
      <c r="B339" s="517" t="s">
        <v>375</v>
      </c>
    </row>
    <row r="340" spans="1:2" ht="15" hidden="1" x14ac:dyDescent="0.25">
      <c r="A340" s="517" t="s">
        <v>455</v>
      </c>
      <c r="B340" s="517" t="s">
        <v>455</v>
      </c>
    </row>
    <row r="341" spans="1:2" ht="15" hidden="1" x14ac:dyDescent="0.25">
      <c r="A341" s="517" t="s">
        <v>456</v>
      </c>
      <c r="B341" s="517" t="s">
        <v>456</v>
      </c>
    </row>
    <row r="342" spans="1:2" ht="15" hidden="1" x14ac:dyDescent="0.25">
      <c r="A342" s="517" t="s">
        <v>457</v>
      </c>
      <c r="B342" s="517" t="s">
        <v>457</v>
      </c>
    </row>
    <row r="343" spans="1:2" ht="15" hidden="1" x14ac:dyDescent="0.25">
      <c r="A343" s="517" t="s">
        <v>458</v>
      </c>
      <c r="B343" s="517" t="s">
        <v>458</v>
      </c>
    </row>
    <row r="344" spans="1:2" ht="15" hidden="1" x14ac:dyDescent="0.25">
      <c r="A344" s="517" t="s">
        <v>459</v>
      </c>
      <c r="B344" s="517" t="s">
        <v>459</v>
      </c>
    </row>
    <row r="345" spans="1:2" ht="15" hidden="1" x14ac:dyDescent="0.25">
      <c r="A345" s="517" t="s">
        <v>460</v>
      </c>
      <c r="B345" s="517" t="s">
        <v>460</v>
      </c>
    </row>
    <row r="346" spans="1:2" ht="15" hidden="1" x14ac:dyDescent="0.25">
      <c r="A346" s="517" t="s">
        <v>461</v>
      </c>
      <c r="B346" s="517" t="s">
        <v>461</v>
      </c>
    </row>
    <row r="347" spans="1:2" ht="15" hidden="1" x14ac:dyDescent="0.25">
      <c r="A347" s="517" t="s">
        <v>462</v>
      </c>
      <c r="B347" s="517" t="s">
        <v>462</v>
      </c>
    </row>
    <row r="348" spans="1:2" ht="15" hidden="1" x14ac:dyDescent="0.25">
      <c r="A348" s="517" t="s">
        <v>463</v>
      </c>
      <c r="B348" s="517" t="s">
        <v>463</v>
      </c>
    </row>
    <row r="349" spans="1:2" ht="15" hidden="1" x14ac:dyDescent="0.25">
      <c r="A349" s="517" t="s">
        <v>464</v>
      </c>
      <c r="B349" s="517" t="s">
        <v>464</v>
      </c>
    </row>
    <row r="350" spans="1:2" ht="15" hidden="1" x14ac:dyDescent="0.25">
      <c r="A350" s="517" t="s">
        <v>465</v>
      </c>
      <c r="B350" s="517" t="s">
        <v>465</v>
      </c>
    </row>
    <row r="351" spans="1:2" ht="15" hidden="1" x14ac:dyDescent="0.25">
      <c r="A351" s="517" t="s">
        <v>466</v>
      </c>
      <c r="B351" s="517" t="s">
        <v>466</v>
      </c>
    </row>
    <row r="352" spans="1:2" ht="15" hidden="1" x14ac:dyDescent="0.25">
      <c r="A352" s="517" t="s">
        <v>467</v>
      </c>
      <c r="B352" s="517" t="s">
        <v>467</v>
      </c>
    </row>
    <row r="353" spans="1:2" ht="15" hidden="1" x14ac:dyDescent="0.25">
      <c r="A353" s="517" t="s">
        <v>468</v>
      </c>
      <c r="B353" s="517" t="s">
        <v>468</v>
      </c>
    </row>
    <row r="354" spans="1:2" ht="15" hidden="1" x14ac:dyDescent="0.25">
      <c r="A354" s="517" t="s">
        <v>469</v>
      </c>
      <c r="B354" s="517" t="s">
        <v>469</v>
      </c>
    </row>
    <row r="355" spans="1:2" ht="15" hidden="1" x14ac:dyDescent="0.25">
      <c r="A355" s="517" t="s">
        <v>470</v>
      </c>
      <c r="B355" s="517" t="s">
        <v>470</v>
      </c>
    </row>
    <row r="356" spans="1:2" ht="15" hidden="1" x14ac:dyDescent="0.25">
      <c r="A356" s="517" t="s">
        <v>471</v>
      </c>
      <c r="B356" s="517" t="s">
        <v>471</v>
      </c>
    </row>
    <row r="357" spans="1:2" ht="15" hidden="1" x14ac:dyDescent="0.25">
      <c r="A357" s="517" t="s">
        <v>471</v>
      </c>
      <c r="B357" s="517" t="s">
        <v>471</v>
      </c>
    </row>
    <row r="358" spans="1:2" ht="15" hidden="1" x14ac:dyDescent="0.25">
      <c r="A358" s="517" t="s">
        <v>472</v>
      </c>
      <c r="B358" s="517" t="s">
        <v>472</v>
      </c>
    </row>
    <row r="359" spans="1:2" ht="15" hidden="1" x14ac:dyDescent="0.25">
      <c r="A359" s="517" t="s">
        <v>473</v>
      </c>
      <c r="B359" s="517" t="s">
        <v>473</v>
      </c>
    </row>
    <row r="360" spans="1:2" ht="15" hidden="1" x14ac:dyDescent="0.25">
      <c r="A360" s="517" t="s">
        <v>474</v>
      </c>
      <c r="B360" s="517" t="s">
        <v>474</v>
      </c>
    </row>
    <row r="361" spans="1:2" ht="15" hidden="1" x14ac:dyDescent="0.25">
      <c r="A361" s="517" t="s">
        <v>475</v>
      </c>
      <c r="B361" s="517" t="s">
        <v>475</v>
      </c>
    </row>
    <row r="362" spans="1:2" ht="15" hidden="1" x14ac:dyDescent="0.25">
      <c r="A362" s="517" t="s">
        <v>475</v>
      </c>
      <c r="B362" s="517" t="s">
        <v>475</v>
      </c>
    </row>
    <row r="363" spans="1:2" ht="15" hidden="1" x14ac:dyDescent="0.25">
      <c r="A363" s="517" t="s">
        <v>476</v>
      </c>
      <c r="B363" s="517" t="s">
        <v>476</v>
      </c>
    </row>
    <row r="364" spans="1:2" ht="15" hidden="1" x14ac:dyDescent="0.25">
      <c r="A364" s="517" t="s">
        <v>477</v>
      </c>
      <c r="B364" s="517" t="s">
        <v>477</v>
      </c>
    </row>
    <row r="365" spans="1:2" ht="15" hidden="1" x14ac:dyDescent="0.25">
      <c r="A365" s="517" t="s">
        <v>478</v>
      </c>
      <c r="B365" s="517" t="s">
        <v>478</v>
      </c>
    </row>
    <row r="366" spans="1:2" ht="15" hidden="1" x14ac:dyDescent="0.25">
      <c r="A366" s="517" t="s">
        <v>478</v>
      </c>
      <c r="B366" s="517" t="s">
        <v>478</v>
      </c>
    </row>
    <row r="367" spans="1:2" ht="15" hidden="1" x14ac:dyDescent="0.25">
      <c r="A367" s="517" t="s">
        <v>338</v>
      </c>
      <c r="B367" s="517" t="s">
        <v>338</v>
      </c>
    </row>
    <row r="368" spans="1:2" ht="15" hidden="1" x14ac:dyDescent="0.25">
      <c r="A368" s="517" t="s">
        <v>479</v>
      </c>
      <c r="B368" s="517" t="s">
        <v>479</v>
      </c>
    </row>
    <row r="369" spans="1:2" ht="15" hidden="1" x14ac:dyDescent="0.25">
      <c r="A369" s="517" t="s">
        <v>480</v>
      </c>
      <c r="B369" s="517" t="s">
        <v>480</v>
      </c>
    </row>
    <row r="370" spans="1:2" ht="15" hidden="1" x14ac:dyDescent="0.25">
      <c r="A370" s="517" t="s">
        <v>481</v>
      </c>
      <c r="B370" s="517" t="s">
        <v>481</v>
      </c>
    </row>
    <row r="371" spans="1:2" ht="15" hidden="1" x14ac:dyDescent="0.25">
      <c r="A371" s="517" t="s">
        <v>482</v>
      </c>
      <c r="B371" s="517" t="s">
        <v>482</v>
      </c>
    </row>
    <row r="372" spans="1:2" ht="15" hidden="1" x14ac:dyDescent="0.25">
      <c r="A372" s="517" t="s">
        <v>483</v>
      </c>
      <c r="B372" s="517" t="s">
        <v>483</v>
      </c>
    </row>
    <row r="373" spans="1:2" ht="15" hidden="1" x14ac:dyDescent="0.25">
      <c r="A373" s="517" t="s">
        <v>484</v>
      </c>
      <c r="B373" s="517" t="s">
        <v>484</v>
      </c>
    </row>
    <row r="374" spans="1:2" ht="15" hidden="1" x14ac:dyDescent="0.25">
      <c r="A374" s="517" t="s">
        <v>485</v>
      </c>
      <c r="B374" s="517" t="s">
        <v>485</v>
      </c>
    </row>
    <row r="375" spans="1:2" ht="15" hidden="1" x14ac:dyDescent="0.25">
      <c r="A375" s="517" t="s">
        <v>486</v>
      </c>
      <c r="B375" s="517" t="s">
        <v>486</v>
      </c>
    </row>
    <row r="376" spans="1:2" ht="15" hidden="1" x14ac:dyDescent="0.25">
      <c r="A376" s="517" t="s">
        <v>487</v>
      </c>
      <c r="B376" s="517" t="s">
        <v>487</v>
      </c>
    </row>
    <row r="377" spans="1:2" ht="15" hidden="1" x14ac:dyDescent="0.25">
      <c r="A377" s="517" t="s">
        <v>488</v>
      </c>
      <c r="B377" s="517" t="s">
        <v>488</v>
      </c>
    </row>
    <row r="378" spans="1:2" ht="15" hidden="1" x14ac:dyDescent="0.25">
      <c r="A378" s="517" t="s">
        <v>489</v>
      </c>
      <c r="B378" s="517" t="s">
        <v>489</v>
      </c>
    </row>
    <row r="379" spans="1:2" ht="15" hidden="1" x14ac:dyDescent="0.25">
      <c r="A379" s="517" t="s">
        <v>490</v>
      </c>
      <c r="B379" s="517" t="s">
        <v>490</v>
      </c>
    </row>
    <row r="380" spans="1:2" ht="15" hidden="1" x14ac:dyDescent="0.25">
      <c r="A380" s="517" t="s">
        <v>491</v>
      </c>
      <c r="B380" s="517" t="s">
        <v>491</v>
      </c>
    </row>
    <row r="381" spans="1:2" ht="15" hidden="1" x14ac:dyDescent="0.25">
      <c r="A381" s="517" t="s">
        <v>492</v>
      </c>
      <c r="B381" s="517" t="s">
        <v>492</v>
      </c>
    </row>
    <row r="382" spans="1:2" ht="15" hidden="1" x14ac:dyDescent="0.25">
      <c r="A382" s="517" t="s">
        <v>493</v>
      </c>
      <c r="B382" s="517" t="s">
        <v>493</v>
      </c>
    </row>
    <row r="383" spans="1:2" ht="15" hidden="1" x14ac:dyDescent="0.25">
      <c r="A383" s="517" t="s">
        <v>494</v>
      </c>
      <c r="B383" s="517" t="s">
        <v>494</v>
      </c>
    </row>
    <row r="384" spans="1:2" ht="15" hidden="1" x14ac:dyDescent="0.25">
      <c r="A384" s="517" t="s">
        <v>495</v>
      </c>
      <c r="B384" s="517" t="s">
        <v>495</v>
      </c>
    </row>
    <row r="385" spans="1:2" ht="15" hidden="1" x14ac:dyDescent="0.25">
      <c r="A385" s="517" t="s">
        <v>495</v>
      </c>
      <c r="B385" s="517" t="s">
        <v>495</v>
      </c>
    </row>
    <row r="386" spans="1:2" ht="15" hidden="1" x14ac:dyDescent="0.25">
      <c r="A386" s="517" t="s">
        <v>496</v>
      </c>
      <c r="B386" s="517" t="s">
        <v>496</v>
      </c>
    </row>
    <row r="387" spans="1:2" ht="15" hidden="1" x14ac:dyDescent="0.25">
      <c r="A387" s="517" t="s">
        <v>497</v>
      </c>
      <c r="B387" s="517" t="s">
        <v>497</v>
      </c>
    </row>
    <row r="388" spans="1:2" ht="15" hidden="1" x14ac:dyDescent="0.25">
      <c r="A388" s="517" t="s">
        <v>498</v>
      </c>
      <c r="B388" s="517" t="s">
        <v>498</v>
      </c>
    </row>
    <row r="389" spans="1:2" ht="15" hidden="1" x14ac:dyDescent="0.25">
      <c r="A389" s="517" t="s">
        <v>498</v>
      </c>
      <c r="B389" s="517" t="s">
        <v>498</v>
      </c>
    </row>
    <row r="390" spans="1:2" ht="15" hidden="1" x14ac:dyDescent="0.25">
      <c r="A390" s="517" t="s">
        <v>499</v>
      </c>
      <c r="B390" s="517" t="s">
        <v>499</v>
      </c>
    </row>
    <row r="391" spans="1:2" ht="15" hidden="1" x14ac:dyDescent="0.25">
      <c r="A391" s="517" t="s">
        <v>500</v>
      </c>
      <c r="B391" s="517" t="s">
        <v>500</v>
      </c>
    </row>
    <row r="392" spans="1:2" ht="15" hidden="1" x14ac:dyDescent="0.25">
      <c r="A392" s="517" t="s">
        <v>500</v>
      </c>
      <c r="B392" s="517" t="s">
        <v>500</v>
      </c>
    </row>
    <row r="393" spans="1:2" ht="15" hidden="1" x14ac:dyDescent="0.25">
      <c r="A393" s="517" t="s">
        <v>501</v>
      </c>
      <c r="B393" s="517" t="s">
        <v>501</v>
      </c>
    </row>
    <row r="394" spans="1:2" ht="15" hidden="1" x14ac:dyDescent="0.25">
      <c r="A394" s="517" t="s">
        <v>502</v>
      </c>
      <c r="B394" s="517" t="s">
        <v>502</v>
      </c>
    </row>
    <row r="395" spans="1:2" ht="15" hidden="1" x14ac:dyDescent="0.25">
      <c r="A395" s="517" t="s">
        <v>503</v>
      </c>
      <c r="B395" s="517" t="s">
        <v>503</v>
      </c>
    </row>
    <row r="396" spans="1:2" ht="15" hidden="1" x14ac:dyDescent="0.25">
      <c r="A396" s="517" t="s">
        <v>504</v>
      </c>
      <c r="B396" s="517" t="s">
        <v>504</v>
      </c>
    </row>
    <row r="397" spans="1:2" ht="15" hidden="1" x14ac:dyDescent="0.25">
      <c r="A397" s="517" t="s">
        <v>504</v>
      </c>
      <c r="B397" s="517" t="s">
        <v>504</v>
      </c>
    </row>
    <row r="398" spans="1:2" ht="15" hidden="1" x14ac:dyDescent="0.25">
      <c r="A398" s="517" t="s">
        <v>505</v>
      </c>
      <c r="B398" s="517" t="s">
        <v>505</v>
      </c>
    </row>
    <row r="399" spans="1:2" ht="15" hidden="1" x14ac:dyDescent="0.25">
      <c r="A399" s="517" t="s">
        <v>506</v>
      </c>
      <c r="B399" s="517" t="s">
        <v>506</v>
      </c>
    </row>
    <row r="400" spans="1:2" ht="15" hidden="1" x14ac:dyDescent="0.25">
      <c r="A400" s="517" t="s">
        <v>507</v>
      </c>
      <c r="B400" s="517" t="s">
        <v>507</v>
      </c>
    </row>
    <row r="401" spans="1:2" ht="15" hidden="1" x14ac:dyDescent="0.25">
      <c r="A401" s="517" t="s">
        <v>508</v>
      </c>
      <c r="B401" s="517" t="s">
        <v>508</v>
      </c>
    </row>
    <row r="402" spans="1:2" ht="15" hidden="1" x14ac:dyDescent="0.25">
      <c r="A402" s="517" t="s">
        <v>509</v>
      </c>
      <c r="B402" s="517" t="s">
        <v>509</v>
      </c>
    </row>
    <row r="403" spans="1:2" ht="15" hidden="1" x14ac:dyDescent="0.25">
      <c r="A403" s="517" t="s">
        <v>340</v>
      </c>
      <c r="B403" s="517" t="s">
        <v>340</v>
      </c>
    </row>
    <row r="404" spans="1:2" ht="15" hidden="1" x14ac:dyDescent="0.25">
      <c r="A404" s="517" t="s">
        <v>510</v>
      </c>
      <c r="B404" s="517" t="s">
        <v>510</v>
      </c>
    </row>
    <row r="405" spans="1:2" ht="15" hidden="1" x14ac:dyDescent="0.25">
      <c r="A405" s="517" t="s">
        <v>511</v>
      </c>
      <c r="B405" s="517" t="s">
        <v>511</v>
      </c>
    </row>
    <row r="406" spans="1:2" ht="15" hidden="1" x14ac:dyDescent="0.25">
      <c r="A406" s="517" t="s">
        <v>512</v>
      </c>
      <c r="B406" s="517" t="s">
        <v>512</v>
      </c>
    </row>
    <row r="407" spans="1:2" ht="15" hidden="1" x14ac:dyDescent="0.25">
      <c r="A407" s="517" t="s">
        <v>513</v>
      </c>
      <c r="B407" s="517" t="s">
        <v>513</v>
      </c>
    </row>
    <row r="408" spans="1:2" ht="15" hidden="1" x14ac:dyDescent="0.25">
      <c r="A408" s="517" t="s">
        <v>513</v>
      </c>
      <c r="B408" s="517" t="s">
        <v>513</v>
      </c>
    </row>
    <row r="409" spans="1:2" ht="15" hidden="1" x14ac:dyDescent="0.25">
      <c r="A409" s="517" t="s">
        <v>514</v>
      </c>
      <c r="B409" s="517" t="s">
        <v>514</v>
      </c>
    </row>
    <row r="410" spans="1:2" ht="15" hidden="1" x14ac:dyDescent="0.25">
      <c r="A410" s="517" t="s">
        <v>515</v>
      </c>
      <c r="B410" s="517" t="s">
        <v>515</v>
      </c>
    </row>
    <row r="411" spans="1:2" ht="15" hidden="1" x14ac:dyDescent="0.25">
      <c r="A411" s="517" t="s">
        <v>516</v>
      </c>
      <c r="B411" s="517" t="s">
        <v>516</v>
      </c>
    </row>
    <row r="412" spans="1:2" ht="15" hidden="1" x14ac:dyDescent="0.25">
      <c r="A412" s="517" t="s">
        <v>517</v>
      </c>
      <c r="B412" s="517" t="s">
        <v>517</v>
      </c>
    </row>
    <row r="413" spans="1:2" ht="15" hidden="1" x14ac:dyDescent="0.25">
      <c r="A413" s="517" t="s">
        <v>518</v>
      </c>
      <c r="B413" s="517" t="s">
        <v>518</v>
      </c>
    </row>
    <row r="414" spans="1:2" ht="15" hidden="1" x14ac:dyDescent="0.25">
      <c r="A414" s="517" t="s">
        <v>519</v>
      </c>
      <c r="B414" s="517" t="s">
        <v>519</v>
      </c>
    </row>
    <row r="415" spans="1:2" ht="15" hidden="1" x14ac:dyDescent="0.25">
      <c r="A415" s="517" t="s">
        <v>519</v>
      </c>
      <c r="B415" s="517" t="s">
        <v>519</v>
      </c>
    </row>
    <row r="416" spans="1:2" ht="15" hidden="1" x14ac:dyDescent="0.25">
      <c r="A416" s="517" t="s">
        <v>520</v>
      </c>
      <c r="B416" s="517" t="s">
        <v>520</v>
      </c>
    </row>
    <row r="417" spans="1:2" ht="15" hidden="1" x14ac:dyDescent="0.25">
      <c r="A417" s="517" t="s">
        <v>520</v>
      </c>
      <c r="B417" s="517" t="s">
        <v>520</v>
      </c>
    </row>
    <row r="418" spans="1:2" ht="15" hidden="1" x14ac:dyDescent="0.25">
      <c r="A418" s="517" t="s">
        <v>521</v>
      </c>
      <c r="B418" s="517" t="s">
        <v>521</v>
      </c>
    </row>
    <row r="419" spans="1:2" ht="15" hidden="1" x14ac:dyDescent="0.25">
      <c r="A419" s="517" t="s">
        <v>521</v>
      </c>
      <c r="B419" s="517" t="s">
        <v>521</v>
      </c>
    </row>
    <row r="420" spans="1:2" ht="15" hidden="1" x14ac:dyDescent="0.25">
      <c r="A420" s="517" t="s">
        <v>522</v>
      </c>
      <c r="B420" s="517" t="s">
        <v>522</v>
      </c>
    </row>
    <row r="421" spans="1:2" ht="15" hidden="1" x14ac:dyDescent="0.25">
      <c r="A421" s="517" t="s">
        <v>523</v>
      </c>
      <c r="B421" s="517" t="s">
        <v>523</v>
      </c>
    </row>
    <row r="422" spans="1:2" ht="15" hidden="1" x14ac:dyDescent="0.25">
      <c r="A422" s="517" t="s">
        <v>524</v>
      </c>
      <c r="B422" s="517" t="s">
        <v>524</v>
      </c>
    </row>
    <row r="423" spans="1:2" ht="15" hidden="1" x14ac:dyDescent="0.25">
      <c r="A423" s="517" t="s">
        <v>525</v>
      </c>
      <c r="B423" s="517" t="s">
        <v>525</v>
      </c>
    </row>
    <row r="424" spans="1:2" ht="15" hidden="1" x14ac:dyDescent="0.25">
      <c r="A424" s="517" t="s">
        <v>525</v>
      </c>
      <c r="B424" s="517" t="s">
        <v>525</v>
      </c>
    </row>
    <row r="425" spans="1:2" ht="15" hidden="1" x14ac:dyDescent="0.25">
      <c r="A425" s="517" t="s">
        <v>526</v>
      </c>
      <c r="B425" s="517" t="s">
        <v>526</v>
      </c>
    </row>
    <row r="426" spans="1:2" ht="15" hidden="1" x14ac:dyDescent="0.25">
      <c r="A426" s="517" t="s">
        <v>527</v>
      </c>
      <c r="B426" s="517" t="s">
        <v>527</v>
      </c>
    </row>
    <row r="427" spans="1:2" ht="15" hidden="1" x14ac:dyDescent="0.25">
      <c r="A427" s="517" t="s">
        <v>528</v>
      </c>
      <c r="B427" s="517" t="s">
        <v>528</v>
      </c>
    </row>
    <row r="428" spans="1:2" ht="15" hidden="1" x14ac:dyDescent="0.25">
      <c r="A428" s="517" t="s">
        <v>529</v>
      </c>
      <c r="B428" s="517" t="s">
        <v>529</v>
      </c>
    </row>
    <row r="429" spans="1:2" ht="15" hidden="1" x14ac:dyDescent="0.25">
      <c r="A429" s="517" t="s">
        <v>530</v>
      </c>
      <c r="B429" s="517" t="s">
        <v>530</v>
      </c>
    </row>
    <row r="430" spans="1:2" ht="15" hidden="1" x14ac:dyDescent="0.25">
      <c r="A430" s="517" t="s">
        <v>531</v>
      </c>
      <c r="B430" s="517" t="s">
        <v>531</v>
      </c>
    </row>
    <row r="431" spans="1:2" ht="15" hidden="1" x14ac:dyDescent="0.25">
      <c r="A431" s="517" t="s">
        <v>531</v>
      </c>
      <c r="B431" s="517" t="s">
        <v>531</v>
      </c>
    </row>
    <row r="432" spans="1:2" ht="15" hidden="1" x14ac:dyDescent="0.25">
      <c r="A432" s="517" t="s">
        <v>532</v>
      </c>
      <c r="B432" s="517" t="s">
        <v>532</v>
      </c>
    </row>
    <row r="433" spans="1:2" ht="15" hidden="1" x14ac:dyDescent="0.25">
      <c r="A433" s="517" t="s">
        <v>383</v>
      </c>
      <c r="B433" s="517" t="s">
        <v>383</v>
      </c>
    </row>
    <row r="434" spans="1:2" ht="15" hidden="1" x14ac:dyDescent="0.25">
      <c r="A434" s="517" t="s">
        <v>533</v>
      </c>
      <c r="B434" s="517" t="s">
        <v>533</v>
      </c>
    </row>
    <row r="435" spans="1:2" ht="15" hidden="1" x14ac:dyDescent="0.25">
      <c r="A435" s="517" t="s">
        <v>534</v>
      </c>
      <c r="B435" s="517" t="s">
        <v>534</v>
      </c>
    </row>
    <row r="436" spans="1:2" ht="15" hidden="1" x14ac:dyDescent="0.25">
      <c r="A436" s="517" t="s">
        <v>535</v>
      </c>
      <c r="B436" s="517" t="s">
        <v>535</v>
      </c>
    </row>
    <row r="437" spans="1:2" ht="15" hidden="1" x14ac:dyDescent="0.25">
      <c r="A437" s="517" t="s">
        <v>536</v>
      </c>
      <c r="B437" s="517" t="s">
        <v>536</v>
      </c>
    </row>
    <row r="438" spans="1:2" ht="15" hidden="1" x14ac:dyDescent="0.25">
      <c r="A438" s="517" t="s">
        <v>536</v>
      </c>
      <c r="B438" s="517" t="s">
        <v>536</v>
      </c>
    </row>
    <row r="439" spans="1:2" ht="15" hidden="1" x14ac:dyDescent="0.25">
      <c r="A439" s="517" t="s">
        <v>537</v>
      </c>
      <c r="B439" s="517" t="s">
        <v>537</v>
      </c>
    </row>
    <row r="440" spans="1:2" ht="15" hidden="1" x14ac:dyDescent="0.25">
      <c r="A440" s="517" t="s">
        <v>538</v>
      </c>
      <c r="B440" s="517" t="s">
        <v>538</v>
      </c>
    </row>
    <row r="441" spans="1:2" ht="15" hidden="1" x14ac:dyDescent="0.25">
      <c r="A441" s="517" t="s">
        <v>539</v>
      </c>
      <c r="B441" s="517" t="s">
        <v>539</v>
      </c>
    </row>
    <row r="442" spans="1:2" ht="15" hidden="1" x14ac:dyDescent="0.25">
      <c r="A442" s="517" t="s">
        <v>540</v>
      </c>
      <c r="B442" s="517" t="s">
        <v>540</v>
      </c>
    </row>
    <row r="443" spans="1:2" ht="15" hidden="1" x14ac:dyDescent="0.25">
      <c r="A443" s="517" t="s">
        <v>541</v>
      </c>
      <c r="B443" s="517" t="s">
        <v>541</v>
      </c>
    </row>
    <row r="444" spans="1:2" ht="15" hidden="1" x14ac:dyDescent="0.25">
      <c r="A444" s="517" t="s">
        <v>542</v>
      </c>
      <c r="B444" s="517" t="s">
        <v>542</v>
      </c>
    </row>
    <row r="445" spans="1:2" ht="15" hidden="1" x14ac:dyDescent="0.25">
      <c r="A445" s="517" t="s">
        <v>543</v>
      </c>
      <c r="B445" s="517" t="s">
        <v>543</v>
      </c>
    </row>
    <row r="446" spans="1:2" ht="15" hidden="1" x14ac:dyDescent="0.25">
      <c r="A446" s="517" t="s">
        <v>543</v>
      </c>
      <c r="B446" s="517" t="s">
        <v>543</v>
      </c>
    </row>
    <row r="447" spans="1:2" ht="15" hidden="1" x14ac:dyDescent="0.25">
      <c r="A447" s="517" t="s">
        <v>544</v>
      </c>
      <c r="B447" s="517" t="s">
        <v>544</v>
      </c>
    </row>
    <row r="448" spans="1:2" ht="15" hidden="1" x14ac:dyDescent="0.25">
      <c r="A448" s="517" t="s">
        <v>545</v>
      </c>
      <c r="B448" s="517" t="s">
        <v>545</v>
      </c>
    </row>
    <row r="449" spans="1:2" ht="15" hidden="1" x14ac:dyDescent="0.25">
      <c r="A449" s="517" t="s">
        <v>546</v>
      </c>
      <c r="B449" s="517" t="s">
        <v>546</v>
      </c>
    </row>
    <row r="450" spans="1:2" ht="15" hidden="1" x14ac:dyDescent="0.25">
      <c r="A450" s="517" t="s">
        <v>547</v>
      </c>
      <c r="B450" s="517" t="s">
        <v>547</v>
      </c>
    </row>
    <row r="451" spans="1:2" ht="15" hidden="1" x14ac:dyDescent="0.25">
      <c r="A451" s="517" t="s">
        <v>547</v>
      </c>
      <c r="B451" s="517" t="s">
        <v>547</v>
      </c>
    </row>
    <row r="452" spans="1:2" ht="15" hidden="1" x14ac:dyDescent="0.25">
      <c r="A452" s="517" t="s">
        <v>548</v>
      </c>
      <c r="B452" s="517" t="s">
        <v>548</v>
      </c>
    </row>
    <row r="453" spans="1:2" ht="15" hidden="1" x14ac:dyDescent="0.25">
      <c r="A453" s="517" t="s">
        <v>549</v>
      </c>
      <c r="B453" s="517" t="s">
        <v>549</v>
      </c>
    </row>
    <row r="454" spans="1:2" ht="15" hidden="1" x14ac:dyDescent="0.25">
      <c r="A454" s="517" t="s">
        <v>550</v>
      </c>
      <c r="B454" s="517" t="s">
        <v>550</v>
      </c>
    </row>
    <row r="455" spans="1:2" ht="15" hidden="1" x14ac:dyDescent="0.25">
      <c r="A455" s="517" t="s">
        <v>550</v>
      </c>
      <c r="B455" s="517" t="s">
        <v>550</v>
      </c>
    </row>
    <row r="456" spans="1:2" ht="15" hidden="1" x14ac:dyDescent="0.25">
      <c r="A456" s="517" t="s">
        <v>551</v>
      </c>
      <c r="B456" s="517" t="s">
        <v>551</v>
      </c>
    </row>
    <row r="457" spans="1:2" ht="15" hidden="1" x14ac:dyDescent="0.25">
      <c r="A457" s="517" t="s">
        <v>551</v>
      </c>
      <c r="B457" s="517" t="s">
        <v>551</v>
      </c>
    </row>
    <row r="458" spans="1:2" ht="15" hidden="1" x14ac:dyDescent="0.25">
      <c r="A458" s="517" t="s">
        <v>552</v>
      </c>
      <c r="B458" s="517" t="s">
        <v>552</v>
      </c>
    </row>
    <row r="459" spans="1:2" ht="15" hidden="1" x14ac:dyDescent="0.25">
      <c r="A459" s="517" t="s">
        <v>553</v>
      </c>
      <c r="B459" s="517" t="s">
        <v>553</v>
      </c>
    </row>
    <row r="460" spans="1:2" ht="15" hidden="1" x14ac:dyDescent="0.25">
      <c r="A460" s="517" t="s">
        <v>554</v>
      </c>
      <c r="B460" s="517" t="s">
        <v>554</v>
      </c>
    </row>
    <row r="461" spans="1:2" ht="15" hidden="1" x14ac:dyDescent="0.25">
      <c r="A461" s="517" t="s">
        <v>555</v>
      </c>
      <c r="B461" s="517" t="s">
        <v>555</v>
      </c>
    </row>
    <row r="462" spans="1:2" ht="15" hidden="1" x14ac:dyDescent="0.25">
      <c r="A462" s="517" t="s">
        <v>556</v>
      </c>
      <c r="B462" s="517" t="s">
        <v>556</v>
      </c>
    </row>
    <row r="463" spans="1:2" ht="15" hidden="1" x14ac:dyDescent="0.25">
      <c r="A463" s="517" t="s">
        <v>556</v>
      </c>
      <c r="B463" s="517" t="s">
        <v>556</v>
      </c>
    </row>
    <row r="464" spans="1:2" ht="15" hidden="1" x14ac:dyDescent="0.25">
      <c r="A464" s="517" t="s">
        <v>557</v>
      </c>
      <c r="B464" s="517" t="s">
        <v>557</v>
      </c>
    </row>
    <row r="465" spans="1:2" ht="15" hidden="1" x14ac:dyDescent="0.25">
      <c r="A465" s="517" t="s">
        <v>558</v>
      </c>
      <c r="B465" s="517" t="s">
        <v>558</v>
      </c>
    </row>
    <row r="466" spans="1:2" ht="15" hidden="1" x14ac:dyDescent="0.25">
      <c r="A466" s="517" t="s">
        <v>558</v>
      </c>
      <c r="B466" s="517" t="s">
        <v>558</v>
      </c>
    </row>
    <row r="467" spans="1:2" ht="15" hidden="1" x14ac:dyDescent="0.25">
      <c r="A467" s="517" t="s">
        <v>559</v>
      </c>
      <c r="B467" s="517" t="s">
        <v>559</v>
      </c>
    </row>
    <row r="468" spans="1:2" ht="15" hidden="1" x14ac:dyDescent="0.25">
      <c r="A468" s="517" t="s">
        <v>559</v>
      </c>
      <c r="B468" s="517" t="s">
        <v>559</v>
      </c>
    </row>
    <row r="469" spans="1:2" ht="15" hidden="1" x14ac:dyDescent="0.25">
      <c r="A469" s="517" t="s">
        <v>560</v>
      </c>
      <c r="B469" s="517" t="s">
        <v>560</v>
      </c>
    </row>
    <row r="470" spans="1:2" ht="15" hidden="1" x14ac:dyDescent="0.25">
      <c r="A470" s="517" t="s">
        <v>561</v>
      </c>
      <c r="B470" s="517" t="s">
        <v>561</v>
      </c>
    </row>
    <row r="471" spans="1:2" ht="15" hidden="1" x14ac:dyDescent="0.25">
      <c r="A471" s="517" t="s">
        <v>562</v>
      </c>
      <c r="B471" s="517" t="s">
        <v>562</v>
      </c>
    </row>
    <row r="472" spans="1:2" ht="15" hidden="1" x14ac:dyDescent="0.25">
      <c r="A472" s="517" t="s">
        <v>563</v>
      </c>
      <c r="B472" s="517" t="s">
        <v>563</v>
      </c>
    </row>
    <row r="473" spans="1:2" ht="15" hidden="1" x14ac:dyDescent="0.25">
      <c r="A473" s="517" t="s">
        <v>564</v>
      </c>
      <c r="B473" s="517" t="s">
        <v>564</v>
      </c>
    </row>
    <row r="474" spans="1:2" ht="15" hidden="1" x14ac:dyDescent="0.25">
      <c r="A474" s="517" t="s">
        <v>565</v>
      </c>
      <c r="B474" s="517" t="s">
        <v>565</v>
      </c>
    </row>
    <row r="475" spans="1:2" ht="15" hidden="1" x14ac:dyDescent="0.25">
      <c r="A475" s="517" t="s">
        <v>566</v>
      </c>
      <c r="B475" s="517" t="s">
        <v>566</v>
      </c>
    </row>
    <row r="476" spans="1:2" ht="15" hidden="1" x14ac:dyDescent="0.25">
      <c r="A476" s="517" t="s">
        <v>567</v>
      </c>
      <c r="B476" s="517" t="s">
        <v>567</v>
      </c>
    </row>
    <row r="477" spans="1:2" ht="15" hidden="1" x14ac:dyDescent="0.25">
      <c r="A477" s="517" t="s">
        <v>568</v>
      </c>
      <c r="B477" s="517" t="s">
        <v>568</v>
      </c>
    </row>
    <row r="478" spans="1:2" ht="15" hidden="1" x14ac:dyDescent="0.25">
      <c r="A478" s="517" t="s">
        <v>568</v>
      </c>
      <c r="B478" s="517" t="s">
        <v>568</v>
      </c>
    </row>
    <row r="479" spans="1:2" ht="15" hidden="1" x14ac:dyDescent="0.25">
      <c r="A479" s="517" t="s">
        <v>569</v>
      </c>
      <c r="B479" s="517" t="s">
        <v>569</v>
      </c>
    </row>
    <row r="480" spans="1:2" ht="15" hidden="1" x14ac:dyDescent="0.25">
      <c r="A480" s="517" t="s">
        <v>570</v>
      </c>
      <c r="B480" s="517" t="s">
        <v>570</v>
      </c>
    </row>
    <row r="481" spans="1:2" ht="15" hidden="1" x14ac:dyDescent="0.25">
      <c r="A481" s="517" t="s">
        <v>571</v>
      </c>
      <c r="B481" s="517" t="s">
        <v>571</v>
      </c>
    </row>
    <row r="482" spans="1:2" ht="15" hidden="1" x14ac:dyDescent="0.25">
      <c r="A482" s="517" t="s">
        <v>571</v>
      </c>
      <c r="B482" s="517" t="s">
        <v>571</v>
      </c>
    </row>
    <row r="483" spans="1:2" ht="15" hidden="1" x14ac:dyDescent="0.25">
      <c r="A483" s="517" t="s">
        <v>572</v>
      </c>
      <c r="B483" s="517" t="s">
        <v>572</v>
      </c>
    </row>
    <row r="484" spans="1:2" ht="15" hidden="1" x14ac:dyDescent="0.25">
      <c r="A484" s="517" t="s">
        <v>572</v>
      </c>
      <c r="B484" s="517" t="s">
        <v>572</v>
      </c>
    </row>
    <row r="485" spans="1:2" ht="15" hidden="1" x14ac:dyDescent="0.25">
      <c r="A485" s="517" t="s">
        <v>339</v>
      </c>
      <c r="B485" s="517" t="s">
        <v>339</v>
      </c>
    </row>
    <row r="486" spans="1:2" ht="15" hidden="1" x14ac:dyDescent="0.25">
      <c r="A486" s="517" t="s">
        <v>573</v>
      </c>
      <c r="B486" s="517" t="s">
        <v>573</v>
      </c>
    </row>
    <row r="487" spans="1:2" ht="15" hidden="1" x14ac:dyDescent="0.25">
      <c r="A487" s="517" t="s">
        <v>574</v>
      </c>
      <c r="B487" s="517" t="s">
        <v>574</v>
      </c>
    </row>
    <row r="488" spans="1:2" ht="15" hidden="1" x14ac:dyDescent="0.25">
      <c r="A488" s="517" t="s">
        <v>575</v>
      </c>
      <c r="B488" s="517" t="s">
        <v>575</v>
      </c>
    </row>
    <row r="489" spans="1:2" ht="15" hidden="1" x14ac:dyDescent="0.25">
      <c r="A489" s="517" t="s">
        <v>575</v>
      </c>
      <c r="B489" s="517" t="s">
        <v>575</v>
      </c>
    </row>
    <row r="490" spans="1:2" ht="15" hidden="1" x14ac:dyDescent="0.25">
      <c r="A490" s="517" t="s">
        <v>576</v>
      </c>
      <c r="B490" s="517" t="s">
        <v>576</v>
      </c>
    </row>
    <row r="491" spans="1:2" ht="15" hidden="1" x14ac:dyDescent="0.25">
      <c r="A491" s="517" t="s">
        <v>576</v>
      </c>
      <c r="B491" s="517" t="s">
        <v>576</v>
      </c>
    </row>
    <row r="492" spans="1:2" ht="15" hidden="1" x14ac:dyDescent="0.25">
      <c r="A492" s="517" t="s">
        <v>577</v>
      </c>
      <c r="B492" s="517" t="s">
        <v>577</v>
      </c>
    </row>
    <row r="493" spans="1:2" ht="15" hidden="1" x14ac:dyDescent="0.25">
      <c r="A493" s="517" t="s">
        <v>578</v>
      </c>
      <c r="B493" s="517" t="s">
        <v>578</v>
      </c>
    </row>
    <row r="494" spans="1:2" ht="15" hidden="1" x14ac:dyDescent="0.25">
      <c r="A494" s="517" t="s">
        <v>579</v>
      </c>
      <c r="B494" s="517" t="s">
        <v>579</v>
      </c>
    </row>
    <row r="495" spans="1:2" ht="15" hidden="1" x14ac:dyDescent="0.25">
      <c r="A495" s="517" t="s">
        <v>580</v>
      </c>
      <c r="B495" s="517" t="s">
        <v>580</v>
      </c>
    </row>
    <row r="496" spans="1:2" ht="15" hidden="1" x14ac:dyDescent="0.25">
      <c r="A496" s="517" t="s">
        <v>581</v>
      </c>
      <c r="B496" s="517" t="s">
        <v>581</v>
      </c>
    </row>
    <row r="497" spans="1:2" ht="15" hidden="1" x14ac:dyDescent="0.25">
      <c r="A497" s="517" t="s">
        <v>582</v>
      </c>
      <c r="B497" s="517" t="s">
        <v>582</v>
      </c>
    </row>
    <row r="498" spans="1:2" ht="15" hidden="1" x14ac:dyDescent="0.25">
      <c r="A498" s="517" t="s">
        <v>583</v>
      </c>
      <c r="B498" s="517" t="s">
        <v>583</v>
      </c>
    </row>
    <row r="499" spans="1:2" ht="15" hidden="1" x14ac:dyDescent="0.25">
      <c r="A499" s="517" t="s">
        <v>584</v>
      </c>
      <c r="B499" s="517" t="s">
        <v>584</v>
      </c>
    </row>
    <row r="500" spans="1:2" ht="15" hidden="1" x14ac:dyDescent="0.25">
      <c r="A500" s="517" t="s">
        <v>585</v>
      </c>
      <c r="B500" s="517" t="s">
        <v>585</v>
      </c>
    </row>
    <row r="501" spans="1:2" ht="15" hidden="1" x14ac:dyDescent="0.25">
      <c r="A501" s="517" t="s">
        <v>586</v>
      </c>
      <c r="B501" s="517" t="s">
        <v>586</v>
      </c>
    </row>
    <row r="502" spans="1:2" ht="15" hidden="1" x14ac:dyDescent="0.25">
      <c r="A502" s="517" t="s">
        <v>587</v>
      </c>
      <c r="B502" s="517" t="s">
        <v>587</v>
      </c>
    </row>
    <row r="503" spans="1:2" ht="15" hidden="1" x14ac:dyDescent="0.25">
      <c r="A503" s="517" t="s">
        <v>587</v>
      </c>
      <c r="B503" s="517" t="s">
        <v>587</v>
      </c>
    </row>
    <row r="504" spans="1:2" ht="15" hidden="1" x14ac:dyDescent="0.25">
      <c r="A504" s="517" t="s">
        <v>588</v>
      </c>
      <c r="B504" s="517" t="s">
        <v>588</v>
      </c>
    </row>
    <row r="505" spans="1:2" ht="15" hidden="1" x14ac:dyDescent="0.25">
      <c r="A505" s="517" t="s">
        <v>588</v>
      </c>
      <c r="B505" s="517" t="s">
        <v>588</v>
      </c>
    </row>
    <row r="506" spans="1:2" ht="15" hidden="1" x14ac:dyDescent="0.25">
      <c r="A506" s="517" t="s">
        <v>589</v>
      </c>
      <c r="B506" s="517" t="s">
        <v>589</v>
      </c>
    </row>
    <row r="507" spans="1:2" ht="15" hidden="1" x14ac:dyDescent="0.25">
      <c r="A507" s="517" t="s">
        <v>590</v>
      </c>
      <c r="B507" s="517" t="s">
        <v>590</v>
      </c>
    </row>
    <row r="508" spans="1:2" ht="15" hidden="1" x14ac:dyDescent="0.25">
      <c r="A508" s="517" t="s">
        <v>590</v>
      </c>
      <c r="B508" s="517" t="s">
        <v>590</v>
      </c>
    </row>
    <row r="509" spans="1:2" ht="15" hidden="1" x14ac:dyDescent="0.25">
      <c r="A509" s="517" t="s">
        <v>591</v>
      </c>
      <c r="B509" s="517" t="s">
        <v>591</v>
      </c>
    </row>
    <row r="510" spans="1:2" ht="15" hidden="1" x14ac:dyDescent="0.25">
      <c r="A510" s="517" t="s">
        <v>592</v>
      </c>
      <c r="B510" s="517" t="s">
        <v>592</v>
      </c>
    </row>
    <row r="511" spans="1:2" ht="15" hidden="1" x14ac:dyDescent="0.25">
      <c r="A511" s="517" t="s">
        <v>593</v>
      </c>
      <c r="B511" s="517" t="s">
        <v>593</v>
      </c>
    </row>
    <row r="512" spans="1:2" ht="15" hidden="1" x14ac:dyDescent="0.25">
      <c r="A512" s="517" t="s">
        <v>594</v>
      </c>
      <c r="B512" s="517" t="s">
        <v>594</v>
      </c>
    </row>
    <row r="513" spans="1:2" ht="15" hidden="1" x14ac:dyDescent="0.25">
      <c r="A513" s="517" t="s">
        <v>595</v>
      </c>
      <c r="B513" s="517" t="s">
        <v>595</v>
      </c>
    </row>
    <row r="514" spans="1:2" ht="15" hidden="1" x14ac:dyDescent="0.25">
      <c r="A514" s="517" t="s">
        <v>596</v>
      </c>
      <c r="B514" s="517" t="s">
        <v>596</v>
      </c>
    </row>
    <row r="515" spans="1:2" ht="15" hidden="1" x14ac:dyDescent="0.25">
      <c r="A515" s="517" t="s">
        <v>596</v>
      </c>
      <c r="B515" s="517" t="s">
        <v>596</v>
      </c>
    </row>
    <row r="516" spans="1:2" ht="15" hidden="1" x14ac:dyDescent="0.25">
      <c r="A516" s="517" t="s">
        <v>597</v>
      </c>
      <c r="B516" s="517" t="s">
        <v>597</v>
      </c>
    </row>
    <row r="517" spans="1:2" ht="15" hidden="1" x14ac:dyDescent="0.25">
      <c r="A517" s="517" t="s">
        <v>598</v>
      </c>
      <c r="B517" s="517" t="s">
        <v>598</v>
      </c>
    </row>
    <row r="518" spans="1:2" ht="15" hidden="1" x14ac:dyDescent="0.25">
      <c r="A518" s="517" t="s">
        <v>599</v>
      </c>
      <c r="B518" s="517" t="s">
        <v>599</v>
      </c>
    </row>
    <row r="519" spans="1:2" ht="15" hidden="1" x14ac:dyDescent="0.25">
      <c r="A519" s="517" t="s">
        <v>600</v>
      </c>
      <c r="B519" s="517" t="s">
        <v>600</v>
      </c>
    </row>
    <row r="520" spans="1:2" ht="15" hidden="1" x14ac:dyDescent="0.25">
      <c r="A520" s="517" t="s">
        <v>601</v>
      </c>
      <c r="B520" s="517" t="s">
        <v>601</v>
      </c>
    </row>
    <row r="521" spans="1:2" ht="15" hidden="1" x14ac:dyDescent="0.25">
      <c r="A521" s="517" t="s">
        <v>602</v>
      </c>
      <c r="B521" s="517" t="s">
        <v>602</v>
      </c>
    </row>
    <row r="522" spans="1:2" ht="15" hidden="1" x14ac:dyDescent="0.25">
      <c r="A522" s="517" t="s">
        <v>603</v>
      </c>
      <c r="B522" s="517" t="s">
        <v>603</v>
      </c>
    </row>
    <row r="523" spans="1:2" ht="15" hidden="1" x14ac:dyDescent="0.25">
      <c r="A523" s="517" t="s">
        <v>604</v>
      </c>
      <c r="B523" s="517" t="s">
        <v>604</v>
      </c>
    </row>
    <row r="524" spans="1:2" ht="15" hidden="1" x14ac:dyDescent="0.25">
      <c r="A524" s="517" t="s">
        <v>605</v>
      </c>
      <c r="B524" s="517" t="s">
        <v>605</v>
      </c>
    </row>
    <row r="525" spans="1:2" ht="15" hidden="1" x14ac:dyDescent="0.25">
      <c r="A525" s="517" t="s">
        <v>606</v>
      </c>
      <c r="B525" s="517" t="s">
        <v>606</v>
      </c>
    </row>
    <row r="526" spans="1:2" ht="15" hidden="1" x14ac:dyDescent="0.25">
      <c r="A526" s="517" t="s">
        <v>606</v>
      </c>
      <c r="B526" s="517" t="s">
        <v>606</v>
      </c>
    </row>
    <row r="527" spans="1:2" ht="15" hidden="1" x14ac:dyDescent="0.25">
      <c r="A527" s="517" t="s">
        <v>607</v>
      </c>
      <c r="B527" s="517" t="s">
        <v>607</v>
      </c>
    </row>
    <row r="528" spans="1:2" ht="15" hidden="1" x14ac:dyDescent="0.25">
      <c r="A528" s="517" t="s">
        <v>608</v>
      </c>
      <c r="B528" s="517" t="s">
        <v>608</v>
      </c>
    </row>
    <row r="529" spans="1:2" ht="15" hidden="1" x14ac:dyDescent="0.25">
      <c r="A529" s="517" t="s">
        <v>609</v>
      </c>
      <c r="B529" s="517" t="s">
        <v>609</v>
      </c>
    </row>
    <row r="530" spans="1:2" ht="15" hidden="1" x14ac:dyDescent="0.25">
      <c r="A530" s="517" t="s">
        <v>610</v>
      </c>
      <c r="B530" s="517" t="s">
        <v>610</v>
      </c>
    </row>
    <row r="531" spans="1:2" ht="15" hidden="1" x14ac:dyDescent="0.25">
      <c r="A531" s="517" t="s">
        <v>611</v>
      </c>
      <c r="B531" s="517" t="s">
        <v>611</v>
      </c>
    </row>
    <row r="532" spans="1:2" ht="15" hidden="1" x14ac:dyDescent="0.25">
      <c r="A532" s="517" t="s">
        <v>612</v>
      </c>
      <c r="B532" s="517" t="s">
        <v>612</v>
      </c>
    </row>
    <row r="533" spans="1:2" ht="15" hidden="1" x14ac:dyDescent="0.25">
      <c r="A533" s="517" t="s">
        <v>612</v>
      </c>
      <c r="B533" s="517" t="s">
        <v>612</v>
      </c>
    </row>
    <row r="534" spans="1:2" ht="15" hidden="1" x14ac:dyDescent="0.25">
      <c r="A534" s="517" t="s">
        <v>613</v>
      </c>
      <c r="B534" s="517" t="s">
        <v>613</v>
      </c>
    </row>
    <row r="535" spans="1:2" ht="15" hidden="1" x14ac:dyDescent="0.25">
      <c r="A535" s="517" t="s">
        <v>614</v>
      </c>
      <c r="B535" s="517" t="s">
        <v>614</v>
      </c>
    </row>
    <row r="536" spans="1:2" ht="15" hidden="1" x14ac:dyDescent="0.25">
      <c r="A536" s="517" t="s">
        <v>396</v>
      </c>
      <c r="B536" s="517" t="s">
        <v>396</v>
      </c>
    </row>
    <row r="537" spans="1:2" ht="15" hidden="1" x14ac:dyDescent="0.25">
      <c r="A537" s="517" t="s">
        <v>615</v>
      </c>
      <c r="B537" s="517" t="s">
        <v>615</v>
      </c>
    </row>
    <row r="538" spans="1:2" ht="15" hidden="1" x14ac:dyDescent="0.25">
      <c r="A538" s="517" t="s">
        <v>616</v>
      </c>
      <c r="B538" s="517" t="s">
        <v>616</v>
      </c>
    </row>
    <row r="539" spans="1:2" ht="15" hidden="1" x14ac:dyDescent="0.25">
      <c r="A539" s="517" t="s">
        <v>617</v>
      </c>
      <c r="B539" s="517" t="s">
        <v>617</v>
      </c>
    </row>
    <row r="540" spans="1:2" ht="15" hidden="1" x14ac:dyDescent="0.25">
      <c r="A540" s="517" t="s">
        <v>618</v>
      </c>
      <c r="B540" s="517" t="s">
        <v>618</v>
      </c>
    </row>
    <row r="541" spans="1:2" ht="15" hidden="1" x14ac:dyDescent="0.25">
      <c r="A541" s="517" t="s">
        <v>619</v>
      </c>
      <c r="B541" s="517" t="s">
        <v>619</v>
      </c>
    </row>
    <row r="542" spans="1:2" ht="15" hidden="1" x14ac:dyDescent="0.25">
      <c r="A542" s="517" t="s">
        <v>620</v>
      </c>
      <c r="B542" s="517" t="s">
        <v>620</v>
      </c>
    </row>
    <row r="543" spans="1:2" ht="15" hidden="1" x14ac:dyDescent="0.25">
      <c r="A543" s="517" t="s">
        <v>621</v>
      </c>
      <c r="B543" s="517" t="s">
        <v>621</v>
      </c>
    </row>
    <row r="544" spans="1:2" ht="15" hidden="1" x14ac:dyDescent="0.25">
      <c r="A544" s="517" t="s">
        <v>622</v>
      </c>
      <c r="B544" s="517" t="s">
        <v>622</v>
      </c>
    </row>
    <row r="545" spans="1:2" ht="15" hidden="1" x14ac:dyDescent="0.25">
      <c r="A545" s="517" t="s">
        <v>623</v>
      </c>
      <c r="B545" s="517" t="s">
        <v>623</v>
      </c>
    </row>
    <row r="546" spans="1:2" ht="15" hidden="1" x14ac:dyDescent="0.25">
      <c r="A546" s="517" t="s">
        <v>624</v>
      </c>
      <c r="B546" s="517" t="s">
        <v>624</v>
      </c>
    </row>
    <row r="547" spans="1:2" ht="15" hidden="1" x14ac:dyDescent="0.25">
      <c r="A547" s="517" t="s">
        <v>624</v>
      </c>
      <c r="B547" s="517" t="s">
        <v>624</v>
      </c>
    </row>
    <row r="548" spans="1:2" ht="15" hidden="1" x14ac:dyDescent="0.25">
      <c r="A548" s="517" t="s">
        <v>625</v>
      </c>
      <c r="B548" s="517" t="s">
        <v>625</v>
      </c>
    </row>
    <row r="549" spans="1:2" ht="15" hidden="1" x14ac:dyDescent="0.25">
      <c r="A549" s="517" t="s">
        <v>626</v>
      </c>
      <c r="B549" s="517" t="s">
        <v>626</v>
      </c>
    </row>
    <row r="550" spans="1:2" ht="15" hidden="1" x14ac:dyDescent="0.25">
      <c r="A550" s="517" t="s">
        <v>627</v>
      </c>
      <c r="B550" s="517" t="s">
        <v>627</v>
      </c>
    </row>
    <row r="551" spans="1:2" ht="15" hidden="1" x14ac:dyDescent="0.25">
      <c r="A551" s="517" t="s">
        <v>628</v>
      </c>
      <c r="B551" s="517" t="s">
        <v>628</v>
      </c>
    </row>
    <row r="552" spans="1:2" ht="15" hidden="1" x14ac:dyDescent="0.25">
      <c r="A552" s="517" t="s">
        <v>629</v>
      </c>
      <c r="B552" s="517" t="s">
        <v>629</v>
      </c>
    </row>
    <row r="553" spans="1:2" ht="15" hidden="1" x14ac:dyDescent="0.25">
      <c r="A553" s="517" t="s">
        <v>630</v>
      </c>
      <c r="B553" s="517" t="s">
        <v>630</v>
      </c>
    </row>
    <row r="554" spans="1:2" ht="15" hidden="1" x14ac:dyDescent="0.25">
      <c r="A554" s="517" t="s">
        <v>631</v>
      </c>
      <c r="B554" s="517" t="s">
        <v>631</v>
      </c>
    </row>
    <row r="555" spans="1:2" ht="15" hidden="1" x14ac:dyDescent="0.25">
      <c r="A555" s="517" t="s">
        <v>632</v>
      </c>
      <c r="B555" s="517" t="s">
        <v>632</v>
      </c>
    </row>
    <row r="556" spans="1:2" ht="15" hidden="1" x14ac:dyDescent="0.25">
      <c r="A556" s="517" t="s">
        <v>633</v>
      </c>
      <c r="B556" s="517" t="s">
        <v>633</v>
      </c>
    </row>
    <row r="557" spans="1:2" ht="15" hidden="1" x14ac:dyDescent="0.25">
      <c r="A557" s="517" t="s">
        <v>634</v>
      </c>
      <c r="B557" s="517" t="s">
        <v>634</v>
      </c>
    </row>
    <row r="558" spans="1:2" ht="15" hidden="1" x14ac:dyDescent="0.25">
      <c r="A558" s="517" t="s">
        <v>635</v>
      </c>
      <c r="B558" s="517" t="s">
        <v>635</v>
      </c>
    </row>
    <row r="559" spans="1:2" ht="15" hidden="1" x14ac:dyDescent="0.25">
      <c r="A559" s="517" t="s">
        <v>397</v>
      </c>
      <c r="B559" s="517" t="s">
        <v>397</v>
      </c>
    </row>
    <row r="560" spans="1:2" ht="15" hidden="1" x14ac:dyDescent="0.25">
      <c r="A560" s="517" t="s">
        <v>636</v>
      </c>
      <c r="B560" s="517" t="s">
        <v>636</v>
      </c>
    </row>
    <row r="561" spans="1:2" ht="15" hidden="1" x14ac:dyDescent="0.25">
      <c r="A561" s="517" t="s">
        <v>637</v>
      </c>
      <c r="B561" s="517" t="s">
        <v>637</v>
      </c>
    </row>
    <row r="562" spans="1:2" ht="15" hidden="1" x14ac:dyDescent="0.25">
      <c r="A562" s="517" t="s">
        <v>638</v>
      </c>
      <c r="B562" s="517" t="s">
        <v>638</v>
      </c>
    </row>
    <row r="563" spans="1:2" ht="15" hidden="1" x14ac:dyDescent="0.25">
      <c r="A563" s="517" t="s">
        <v>638</v>
      </c>
      <c r="B563" s="517" t="s">
        <v>638</v>
      </c>
    </row>
    <row r="564" spans="1:2" ht="15" hidden="1" x14ac:dyDescent="0.25">
      <c r="A564" s="517" t="s">
        <v>639</v>
      </c>
      <c r="B564" s="517" t="s">
        <v>639</v>
      </c>
    </row>
    <row r="565" spans="1:2" ht="15" hidden="1" x14ac:dyDescent="0.25">
      <c r="A565" s="517" t="s">
        <v>640</v>
      </c>
      <c r="B565" s="517" t="s">
        <v>640</v>
      </c>
    </row>
    <row r="566" spans="1:2" ht="15" hidden="1" x14ac:dyDescent="0.25">
      <c r="A566" s="517" t="s">
        <v>641</v>
      </c>
      <c r="B566" s="517" t="s">
        <v>642</v>
      </c>
    </row>
    <row r="567" spans="1:2" ht="15" hidden="1" x14ac:dyDescent="0.25">
      <c r="A567" s="517" t="s">
        <v>643</v>
      </c>
      <c r="B567" s="517" t="s">
        <v>644</v>
      </c>
    </row>
    <row r="568" spans="1:2" ht="15" hidden="1" x14ac:dyDescent="0.25">
      <c r="A568" s="517" t="s">
        <v>645</v>
      </c>
      <c r="B568" s="517" t="s">
        <v>646</v>
      </c>
    </row>
    <row r="569" spans="1:2" ht="15" hidden="1" x14ac:dyDescent="0.25">
      <c r="A569" s="517" t="s">
        <v>647</v>
      </c>
      <c r="B569" s="517" t="s">
        <v>648</v>
      </c>
    </row>
    <row r="570" spans="1:2" ht="15" hidden="1" x14ac:dyDescent="0.25">
      <c r="A570" s="517" t="s">
        <v>216</v>
      </c>
      <c r="B570" s="517" t="s">
        <v>402</v>
      </c>
    </row>
    <row r="571" spans="1:2" ht="15" hidden="1" x14ac:dyDescent="0.25">
      <c r="A571" s="517" t="s">
        <v>649</v>
      </c>
      <c r="B571" s="517" t="s">
        <v>650</v>
      </c>
    </row>
    <row r="572" spans="1:2" ht="15" hidden="1" x14ac:dyDescent="0.25">
      <c r="A572" s="517" t="s">
        <v>651</v>
      </c>
      <c r="B572" s="517" t="s">
        <v>652</v>
      </c>
    </row>
    <row r="573" spans="1:2" ht="15" hidden="1" x14ac:dyDescent="0.25">
      <c r="A573" s="517" t="s">
        <v>653</v>
      </c>
      <c r="B573" s="517" t="s">
        <v>654</v>
      </c>
    </row>
    <row r="574" spans="1:2" ht="15" hidden="1" x14ac:dyDescent="0.25">
      <c r="A574" s="517" t="s">
        <v>655</v>
      </c>
      <c r="B574" s="517" t="s">
        <v>656</v>
      </c>
    </row>
    <row r="575" spans="1:2" ht="15" hidden="1" x14ac:dyDescent="0.25">
      <c r="A575" s="517" t="s">
        <v>657</v>
      </c>
      <c r="B575" s="517" t="s">
        <v>658</v>
      </c>
    </row>
    <row r="576" spans="1:2" ht="15" hidden="1" x14ac:dyDescent="0.25">
      <c r="A576" s="517" t="s">
        <v>659</v>
      </c>
      <c r="B576" s="517" t="s">
        <v>660</v>
      </c>
    </row>
    <row r="577" spans="1:2" ht="15" hidden="1" x14ac:dyDescent="0.25">
      <c r="A577" s="517" t="s">
        <v>661</v>
      </c>
      <c r="B577" s="517" t="s">
        <v>662</v>
      </c>
    </row>
    <row r="578" spans="1:2" ht="15" hidden="1" x14ac:dyDescent="0.25">
      <c r="A578" s="517" t="s">
        <v>663</v>
      </c>
      <c r="B578" s="517" t="s">
        <v>664</v>
      </c>
    </row>
    <row r="579" spans="1:2" ht="15" hidden="1" x14ac:dyDescent="0.25">
      <c r="A579" s="517" t="s">
        <v>663</v>
      </c>
      <c r="B579" s="517" t="s">
        <v>664</v>
      </c>
    </row>
    <row r="580" spans="1:2" ht="15" hidden="1" x14ac:dyDescent="0.25">
      <c r="A580" s="517" t="s">
        <v>665</v>
      </c>
      <c r="B580" s="517" t="s">
        <v>666</v>
      </c>
    </row>
    <row r="581" spans="1:2" ht="15" hidden="1" x14ac:dyDescent="0.25">
      <c r="A581" s="517" t="s">
        <v>667</v>
      </c>
      <c r="B581" s="517" t="s">
        <v>668</v>
      </c>
    </row>
    <row r="582" spans="1:2" ht="15" hidden="1" x14ac:dyDescent="0.25">
      <c r="A582" s="517" t="s">
        <v>669</v>
      </c>
      <c r="B582" s="517" t="s">
        <v>670</v>
      </c>
    </row>
    <row r="583" spans="1:2" ht="15" hidden="1" x14ac:dyDescent="0.25">
      <c r="A583" s="517" t="s">
        <v>671</v>
      </c>
      <c r="B583" s="517" t="s">
        <v>672</v>
      </c>
    </row>
    <row r="584" spans="1:2" ht="15" hidden="1" x14ac:dyDescent="0.25">
      <c r="A584" s="517" t="s">
        <v>673</v>
      </c>
      <c r="B584" s="517" t="s">
        <v>674</v>
      </c>
    </row>
    <row r="585" spans="1:2" ht="15" hidden="1" x14ac:dyDescent="0.25">
      <c r="A585" s="517" t="s">
        <v>673</v>
      </c>
      <c r="B585" s="517" t="s">
        <v>674</v>
      </c>
    </row>
    <row r="586" spans="1:2" ht="15" hidden="1" x14ac:dyDescent="0.25">
      <c r="A586" s="517" t="s">
        <v>675</v>
      </c>
      <c r="B586" s="517" t="s">
        <v>676</v>
      </c>
    </row>
    <row r="587" spans="1:2" ht="15" hidden="1" x14ac:dyDescent="0.25">
      <c r="A587" s="517" t="s">
        <v>677</v>
      </c>
      <c r="B587" s="517" t="s">
        <v>678</v>
      </c>
    </row>
    <row r="588" spans="1:2" ht="15" hidden="1" x14ac:dyDescent="0.25">
      <c r="A588" s="517" t="s">
        <v>679</v>
      </c>
      <c r="B588" s="517" t="s">
        <v>680</v>
      </c>
    </row>
    <row r="589" spans="1:2" ht="15" hidden="1" x14ac:dyDescent="0.25">
      <c r="A589" s="517" t="s">
        <v>679</v>
      </c>
      <c r="B589" s="517" t="s">
        <v>680</v>
      </c>
    </row>
    <row r="590" spans="1:2" ht="15" hidden="1" x14ac:dyDescent="0.25">
      <c r="A590" s="517" t="s">
        <v>681</v>
      </c>
      <c r="B590" s="517" t="s">
        <v>682</v>
      </c>
    </row>
    <row r="591" spans="1:2" ht="15" hidden="1" x14ac:dyDescent="0.25">
      <c r="A591" s="517" t="s">
        <v>681</v>
      </c>
      <c r="B591" s="517" t="s">
        <v>682</v>
      </c>
    </row>
    <row r="592" spans="1:2" ht="15" hidden="1" x14ac:dyDescent="0.25">
      <c r="A592" s="517" t="s">
        <v>683</v>
      </c>
      <c r="B592" s="517" t="s">
        <v>684</v>
      </c>
    </row>
    <row r="593" spans="1:2" ht="15" hidden="1" x14ac:dyDescent="0.25">
      <c r="A593" s="517" t="s">
        <v>685</v>
      </c>
      <c r="B593" s="517" t="s">
        <v>686</v>
      </c>
    </row>
    <row r="594" spans="1:2" ht="15" hidden="1" x14ac:dyDescent="0.25">
      <c r="A594" s="517" t="s">
        <v>687</v>
      </c>
      <c r="B594" s="517" t="s">
        <v>688</v>
      </c>
    </row>
    <row r="595" spans="1:2" ht="15" hidden="1" x14ac:dyDescent="0.25">
      <c r="A595" s="517" t="s">
        <v>687</v>
      </c>
      <c r="B595" s="517" t="s">
        <v>688</v>
      </c>
    </row>
    <row r="596" spans="1:2" ht="15" hidden="1" x14ac:dyDescent="0.25">
      <c r="A596" s="517" t="s">
        <v>689</v>
      </c>
      <c r="B596" s="517" t="s">
        <v>690</v>
      </c>
    </row>
    <row r="597" spans="1:2" ht="15" hidden="1" x14ac:dyDescent="0.25">
      <c r="A597" s="517" t="s">
        <v>691</v>
      </c>
      <c r="B597" s="517" t="s">
        <v>692</v>
      </c>
    </row>
    <row r="598" spans="1:2" ht="15" hidden="1" x14ac:dyDescent="0.25">
      <c r="A598" s="517" t="s">
        <v>693</v>
      </c>
      <c r="B598" s="517" t="s">
        <v>694</v>
      </c>
    </row>
    <row r="599" spans="1:2" ht="15" hidden="1" x14ac:dyDescent="0.25">
      <c r="A599" s="517" t="s">
        <v>693</v>
      </c>
      <c r="B599" s="517" t="s">
        <v>694</v>
      </c>
    </row>
    <row r="600" spans="1:2" ht="15" hidden="1" x14ac:dyDescent="0.25">
      <c r="A600" s="517" t="s">
        <v>695</v>
      </c>
      <c r="B600" s="517" t="s">
        <v>696</v>
      </c>
    </row>
    <row r="601" spans="1:2" ht="15" hidden="1" x14ac:dyDescent="0.25">
      <c r="A601" s="517" t="s">
        <v>695</v>
      </c>
      <c r="B601" s="517" t="s">
        <v>696</v>
      </c>
    </row>
    <row r="602" spans="1:2" ht="15" hidden="1" x14ac:dyDescent="0.25">
      <c r="A602" s="517" t="s">
        <v>697</v>
      </c>
      <c r="B602" s="517" t="s">
        <v>698</v>
      </c>
    </row>
    <row r="603" spans="1:2" ht="15" hidden="1" x14ac:dyDescent="0.25">
      <c r="A603" s="517" t="s">
        <v>699</v>
      </c>
      <c r="B603" s="517" t="s">
        <v>700</v>
      </c>
    </row>
    <row r="604" spans="1:2" ht="15" hidden="1" x14ac:dyDescent="0.25">
      <c r="A604" s="517" t="s">
        <v>701</v>
      </c>
      <c r="B604" s="517" t="s">
        <v>702</v>
      </c>
    </row>
    <row r="605" spans="1:2" ht="15" hidden="1" x14ac:dyDescent="0.25">
      <c r="A605" s="517" t="s">
        <v>703</v>
      </c>
      <c r="B605" s="517" t="s">
        <v>704</v>
      </c>
    </row>
    <row r="606" spans="1:2" ht="15" hidden="1" x14ac:dyDescent="0.25">
      <c r="A606" s="517" t="s">
        <v>201</v>
      </c>
      <c r="B606" s="517" t="s">
        <v>410</v>
      </c>
    </row>
    <row r="607" spans="1:2" ht="15" hidden="1" x14ac:dyDescent="0.25">
      <c r="A607" s="517" t="s">
        <v>705</v>
      </c>
      <c r="B607" s="517" t="s">
        <v>706</v>
      </c>
    </row>
    <row r="608" spans="1:2" ht="15" hidden="1" x14ac:dyDescent="0.25">
      <c r="A608" s="517" t="s">
        <v>707</v>
      </c>
      <c r="B608" s="517" t="s">
        <v>708</v>
      </c>
    </row>
    <row r="609" spans="1:2" ht="15" hidden="1" x14ac:dyDescent="0.25">
      <c r="A609" s="517" t="s">
        <v>709</v>
      </c>
      <c r="B609" s="517" t="s">
        <v>710</v>
      </c>
    </row>
    <row r="610" spans="1:2" ht="15" hidden="1" x14ac:dyDescent="0.25">
      <c r="A610" s="517" t="s">
        <v>711</v>
      </c>
      <c r="B610" s="517" t="s">
        <v>712</v>
      </c>
    </row>
    <row r="611" spans="1:2" ht="15" hidden="1" x14ac:dyDescent="0.25">
      <c r="A611" s="517" t="s">
        <v>713</v>
      </c>
      <c r="B611" s="517" t="s">
        <v>714</v>
      </c>
    </row>
    <row r="612" spans="1:2" ht="15" hidden="1" x14ac:dyDescent="0.25">
      <c r="A612" s="517" t="s">
        <v>715</v>
      </c>
      <c r="B612" s="517" t="s">
        <v>716</v>
      </c>
    </row>
    <row r="613" spans="1:2" ht="15" hidden="1" x14ac:dyDescent="0.25">
      <c r="A613" s="517" t="s">
        <v>715</v>
      </c>
      <c r="B613" s="517" t="s">
        <v>716</v>
      </c>
    </row>
    <row r="614" spans="1:2" ht="15" hidden="1" x14ac:dyDescent="0.25">
      <c r="A614" s="517" t="s">
        <v>717</v>
      </c>
      <c r="B614" s="517" t="s">
        <v>718</v>
      </c>
    </row>
    <row r="615" spans="1:2" ht="15" hidden="1" x14ac:dyDescent="0.25">
      <c r="A615" s="517" t="s">
        <v>717</v>
      </c>
      <c r="B615" s="517" t="s">
        <v>718</v>
      </c>
    </row>
    <row r="616" spans="1:2" ht="15" hidden="1" x14ac:dyDescent="0.25">
      <c r="A616" s="517" t="s">
        <v>719</v>
      </c>
      <c r="B616" s="517" t="s">
        <v>720</v>
      </c>
    </row>
    <row r="617" spans="1:2" ht="15" hidden="1" x14ac:dyDescent="0.25">
      <c r="A617" s="517" t="s">
        <v>719</v>
      </c>
      <c r="B617" s="517" t="s">
        <v>720</v>
      </c>
    </row>
    <row r="618" spans="1:2" ht="15" hidden="1" x14ac:dyDescent="0.25">
      <c r="A618" s="517" t="s">
        <v>719</v>
      </c>
      <c r="B618" s="517" t="s">
        <v>720</v>
      </c>
    </row>
    <row r="619" spans="1:2" ht="15" hidden="1" x14ac:dyDescent="0.25">
      <c r="A619" s="517" t="s">
        <v>719</v>
      </c>
      <c r="B619" s="517" t="s">
        <v>720</v>
      </c>
    </row>
    <row r="620" spans="1:2" ht="15" hidden="1" x14ac:dyDescent="0.25">
      <c r="A620" s="517" t="s">
        <v>719</v>
      </c>
      <c r="B620" s="517" t="s">
        <v>720</v>
      </c>
    </row>
    <row r="621" spans="1:2" ht="15" hidden="1" x14ac:dyDescent="0.25">
      <c r="A621" s="517" t="s">
        <v>719</v>
      </c>
      <c r="B621" s="517" t="s">
        <v>720</v>
      </c>
    </row>
    <row r="622" spans="1:2" ht="15" hidden="1" x14ac:dyDescent="0.25">
      <c r="A622" s="517" t="s">
        <v>719</v>
      </c>
      <c r="B622" s="517" t="s">
        <v>720</v>
      </c>
    </row>
    <row r="623" spans="1:2" ht="15" hidden="1" x14ac:dyDescent="0.25">
      <c r="A623" s="517" t="s">
        <v>719</v>
      </c>
      <c r="B623" s="517" t="s">
        <v>720</v>
      </c>
    </row>
    <row r="624" spans="1:2" ht="15" hidden="1" x14ac:dyDescent="0.25">
      <c r="A624" s="517" t="s">
        <v>721</v>
      </c>
      <c r="B624" s="517" t="s">
        <v>722</v>
      </c>
    </row>
    <row r="625" spans="1:2" ht="15" hidden="1" x14ac:dyDescent="0.25">
      <c r="A625" s="517" t="s">
        <v>721</v>
      </c>
      <c r="B625" s="517" t="s">
        <v>722</v>
      </c>
    </row>
    <row r="626" spans="1:2" ht="15" hidden="1" x14ac:dyDescent="0.25">
      <c r="A626" s="517" t="s">
        <v>243</v>
      </c>
      <c r="B626" s="517" t="s">
        <v>416</v>
      </c>
    </row>
    <row r="627" spans="1:2" ht="15" hidden="1" x14ac:dyDescent="0.25">
      <c r="A627" s="517" t="s">
        <v>243</v>
      </c>
      <c r="B627" s="517" t="s">
        <v>416</v>
      </c>
    </row>
    <row r="628" spans="1:2" ht="15" hidden="1" x14ac:dyDescent="0.25">
      <c r="A628" s="517" t="s">
        <v>723</v>
      </c>
      <c r="B628" s="517" t="s">
        <v>724</v>
      </c>
    </row>
    <row r="629" spans="1:2" ht="15" hidden="1" x14ac:dyDescent="0.25">
      <c r="A629" s="517" t="s">
        <v>725</v>
      </c>
      <c r="B629" s="517" t="s">
        <v>726</v>
      </c>
    </row>
    <row r="630" spans="1:2" ht="15" hidden="1" x14ac:dyDescent="0.25">
      <c r="A630" s="517" t="s">
        <v>727</v>
      </c>
      <c r="B630" s="517" t="s">
        <v>728</v>
      </c>
    </row>
    <row r="631" spans="1:2" ht="15" hidden="1" x14ac:dyDescent="0.25">
      <c r="A631" s="517" t="s">
        <v>729</v>
      </c>
      <c r="B631" s="517" t="s">
        <v>730</v>
      </c>
    </row>
    <row r="632" spans="1:2" ht="15" hidden="1" x14ac:dyDescent="0.25">
      <c r="A632" s="517" t="s">
        <v>729</v>
      </c>
      <c r="B632" s="517" t="s">
        <v>730</v>
      </c>
    </row>
    <row r="633" spans="1:2" ht="15" hidden="1" x14ac:dyDescent="0.25">
      <c r="A633" s="517" t="s">
        <v>729</v>
      </c>
      <c r="B633" s="517" t="s">
        <v>730</v>
      </c>
    </row>
    <row r="634" spans="1:2" ht="15" hidden="1" x14ac:dyDescent="0.25">
      <c r="A634" s="517" t="s">
        <v>731</v>
      </c>
      <c r="B634" s="517" t="s">
        <v>732</v>
      </c>
    </row>
    <row r="635" spans="1:2" ht="15" hidden="1" x14ac:dyDescent="0.25">
      <c r="A635" s="517" t="s">
        <v>731</v>
      </c>
      <c r="B635" s="517" t="s">
        <v>732</v>
      </c>
    </row>
    <row r="636" spans="1:2" ht="15" hidden="1" x14ac:dyDescent="0.25">
      <c r="A636" s="517" t="s">
        <v>733</v>
      </c>
      <c r="B636" s="517" t="s">
        <v>734</v>
      </c>
    </row>
    <row r="637" spans="1:2" ht="15" hidden="1" x14ac:dyDescent="0.25">
      <c r="A637" s="517" t="s">
        <v>733</v>
      </c>
      <c r="B637" s="517" t="s">
        <v>734</v>
      </c>
    </row>
    <row r="638" spans="1:2" ht="15" hidden="1" x14ac:dyDescent="0.25">
      <c r="A638" s="517" t="s">
        <v>735</v>
      </c>
      <c r="B638" s="517" t="s">
        <v>736</v>
      </c>
    </row>
    <row r="639" spans="1:2" ht="15" hidden="1" x14ac:dyDescent="0.25">
      <c r="A639" s="517" t="s">
        <v>735</v>
      </c>
      <c r="B639" s="517" t="s">
        <v>736</v>
      </c>
    </row>
    <row r="640" spans="1:2" ht="15" hidden="1" x14ac:dyDescent="0.25">
      <c r="A640" s="517" t="s">
        <v>737</v>
      </c>
      <c r="B640" s="517" t="s">
        <v>738</v>
      </c>
    </row>
    <row r="641" spans="1:2" ht="15" hidden="1" x14ac:dyDescent="0.25">
      <c r="A641" s="517" t="s">
        <v>737</v>
      </c>
      <c r="B641" s="517" t="s">
        <v>738</v>
      </c>
    </row>
    <row r="642" spans="1:2" ht="15" hidden="1" x14ac:dyDescent="0.25">
      <c r="A642" s="517" t="s">
        <v>739</v>
      </c>
      <c r="B642" s="517" t="s">
        <v>740</v>
      </c>
    </row>
    <row r="643" spans="1:2" ht="15" hidden="1" x14ac:dyDescent="0.25">
      <c r="A643" s="519" t="s">
        <v>741</v>
      </c>
      <c r="B643" s="519" t="s">
        <v>742</v>
      </c>
    </row>
    <row r="644" spans="1:2" ht="15" hidden="1" x14ac:dyDescent="0.25">
      <c r="A644" s="517" t="s">
        <v>743</v>
      </c>
      <c r="B644" s="517" t="s">
        <v>744</v>
      </c>
    </row>
    <row r="645" spans="1:2" ht="15" hidden="1" x14ac:dyDescent="0.25">
      <c r="A645" s="517" t="s">
        <v>745</v>
      </c>
      <c r="B645" s="517" t="s">
        <v>746</v>
      </c>
    </row>
    <row r="646" spans="1:2" ht="15" hidden="1" x14ac:dyDescent="0.25">
      <c r="A646" s="517" t="s">
        <v>745</v>
      </c>
      <c r="B646" s="517" t="s">
        <v>746</v>
      </c>
    </row>
    <row r="647" spans="1:2" ht="15" hidden="1" x14ac:dyDescent="0.25">
      <c r="A647" s="517" t="s">
        <v>747</v>
      </c>
      <c r="B647" s="517" t="s">
        <v>748</v>
      </c>
    </row>
    <row r="648" spans="1:2" ht="15" hidden="1" x14ac:dyDescent="0.25">
      <c r="A648" s="517" t="s">
        <v>747</v>
      </c>
      <c r="B648" s="517" t="s">
        <v>748</v>
      </c>
    </row>
    <row r="649" spans="1:2" ht="15" hidden="1" x14ac:dyDescent="0.25">
      <c r="A649" s="517" t="s">
        <v>749</v>
      </c>
      <c r="B649" s="517" t="s">
        <v>750</v>
      </c>
    </row>
    <row r="650" spans="1:2" ht="15" hidden="1" x14ac:dyDescent="0.25">
      <c r="A650" s="517" t="s">
        <v>202</v>
      </c>
      <c r="B650" s="517" t="s">
        <v>420</v>
      </c>
    </row>
    <row r="651" spans="1:2" ht="15" hidden="1" x14ac:dyDescent="0.25">
      <c r="A651" s="518" t="s">
        <v>751</v>
      </c>
      <c r="B651" s="517" t="s">
        <v>752</v>
      </c>
    </row>
    <row r="652" spans="1:2" ht="15" hidden="1" x14ac:dyDescent="0.25">
      <c r="A652" s="517" t="s">
        <v>753</v>
      </c>
      <c r="B652" s="517" t="s">
        <v>754</v>
      </c>
    </row>
    <row r="653" spans="1:2" ht="15" hidden="1" x14ac:dyDescent="0.25">
      <c r="A653" s="517" t="s">
        <v>755</v>
      </c>
      <c r="B653" s="517" t="s">
        <v>756</v>
      </c>
    </row>
    <row r="654" spans="1:2" ht="15" hidden="1" x14ac:dyDescent="0.25">
      <c r="A654" s="517" t="s">
        <v>755</v>
      </c>
      <c r="B654" s="517" t="s">
        <v>756</v>
      </c>
    </row>
    <row r="655" spans="1:2" ht="15" hidden="1" x14ac:dyDescent="0.25">
      <c r="A655" s="517" t="s">
        <v>757</v>
      </c>
      <c r="B655" s="517" t="s">
        <v>758</v>
      </c>
    </row>
    <row r="656" spans="1:2" ht="15" hidden="1" x14ac:dyDescent="0.25">
      <c r="A656" s="517" t="s">
        <v>759</v>
      </c>
      <c r="B656" s="517" t="s">
        <v>760</v>
      </c>
    </row>
    <row r="657" spans="1:2" ht="15" hidden="1" x14ac:dyDescent="0.25">
      <c r="A657" s="517" t="s">
        <v>761</v>
      </c>
      <c r="B657" s="517" t="s">
        <v>762</v>
      </c>
    </row>
    <row r="658" spans="1:2" ht="15" hidden="1" x14ac:dyDescent="0.25">
      <c r="A658" s="517" t="s">
        <v>761</v>
      </c>
      <c r="B658" s="517" t="s">
        <v>762</v>
      </c>
    </row>
    <row r="659" spans="1:2" ht="15" hidden="1" x14ac:dyDescent="0.25">
      <c r="A659" s="517" t="s">
        <v>761</v>
      </c>
      <c r="B659" s="517" t="s">
        <v>762</v>
      </c>
    </row>
    <row r="660" spans="1:2" ht="15" hidden="1" x14ac:dyDescent="0.25">
      <c r="A660" s="517" t="s">
        <v>763</v>
      </c>
      <c r="B660" s="517" t="s">
        <v>764</v>
      </c>
    </row>
    <row r="661" spans="1:2" ht="15" hidden="1" x14ac:dyDescent="0.25">
      <c r="A661" s="517" t="s">
        <v>765</v>
      </c>
      <c r="B661" s="517" t="s">
        <v>766</v>
      </c>
    </row>
    <row r="662" spans="1:2" ht="15" hidden="1" x14ac:dyDescent="0.25">
      <c r="A662" s="517" t="s">
        <v>765</v>
      </c>
      <c r="B662" s="517" t="s">
        <v>766</v>
      </c>
    </row>
    <row r="663" spans="1:2" ht="15" hidden="1" x14ac:dyDescent="0.25">
      <c r="A663" s="517" t="s">
        <v>765</v>
      </c>
      <c r="B663" s="517" t="s">
        <v>766</v>
      </c>
    </row>
    <row r="664" spans="1:2" ht="15" hidden="1" x14ac:dyDescent="0.25">
      <c r="A664" s="517" t="s">
        <v>767</v>
      </c>
      <c r="B664" s="517" t="s">
        <v>768</v>
      </c>
    </row>
    <row r="665" spans="1:2" ht="15" hidden="1" x14ac:dyDescent="0.25">
      <c r="A665" s="517" t="s">
        <v>767</v>
      </c>
      <c r="B665" s="517" t="s">
        <v>768</v>
      </c>
    </row>
    <row r="666" spans="1:2" ht="15" hidden="1" x14ac:dyDescent="0.25">
      <c r="A666" s="517" t="s">
        <v>769</v>
      </c>
      <c r="B666" s="517" t="s">
        <v>770</v>
      </c>
    </row>
    <row r="667" spans="1:2" ht="15" hidden="1" x14ac:dyDescent="0.25">
      <c r="A667" s="517" t="s">
        <v>769</v>
      </c>
      <c r="B667" s="517" t="s">
        <v>770</v>
      </c>
    </row>
    <row r="668" spans="1:2" ht="15" hidden="1" x14ac:dyDescent="0.25">
      <c r="A668" s="517" t="s">
        <v>769</v>
      </c>
      <c r="B668" s="517" t="s">
        <v>770</v>
      </c>
    </row>
    <row r="669" spans="1:2" ht="15" hidden="1" x14ac:dyDescent="0.25">
      <c r="A669" s="518" t="s">
        <v>771</v>
      </c>
      <c r="B669" s="517" t="s">
        <v>772</v>
      </c>
    </row>
    <row r="670" spans="1:2" ht="15" hidden="1" x14ac:dyDescent="0.25">
      <c r="A670" s="517" t="s">
        <v>773</v>
      </c>
      <c r="B670" s="517" t="s">
        <v>774</v>
      </c>
    </row>
    <row r="671" spans="1:2" ht="15" hidden="1" x14ac:dyDescent="0.25">
      <c r="A671" s="517" t="s">
        <v>773</v>
      </c>
      <c r="B671" s="517" t="s">
        <v>774</v>
      </c>
    </row>
    <row r="672" spans="1:2" ht="15" hidden="1" x14ac:dyDescent="0.25">
      <c r="A672" s="517" t="s">
        <v>203</v>
      </c>
      <c r="B672" s="517" t="s">
        <v>429</v>
      </c>
    </row>
    <row r="673" spans="1:2" ht="15" hidden="1" x14ac:dyDescent="0.25">
      <c r="A673" s="517" t="s">
        <v>775</v>
      </c>
      <c r="B673" s="517" t="s">
        <v>776</v>
      </c>
    </row>
    <row r="674" spans="1:2" ht="15" hidden="1" x14ac:dyDescent="0.25">
      <c r="A674" s="517" t="s">
        <v>775</v>
      </c>
      <c r="B674" s="517" t="s">
        <v>776</v>
      </c>
    </row>
    <row r="675" spans="1:2" ht="15" hidden="1" x14ac:dyDescent="0.25">
      <c r="A675" s="517" t="s">
        <v>775</v>
      </c>
      <c r="B675" s="517" t="s">
        <v>776</v>
      </c>
    </row>
    <row r="676" spans="1:2" ht="15" hidden="1" x14ac:dyDescent="0.25">
      <c r="A676" s="517" t="s">
        <v>777</v>
      </c>
      <c r="B676" s="517" t="s">
        <v>778</v>
      </c>
    </row>
    <row r="677" spans="1:2" ht="15" hidden="1" x14ac:dyDescent="0.25">
      <c r="A677" s="517" t="s">
        <v>779</v>
      </c>
      <c r="B677" s="517" t="s">
        <v>780</v>
      </c>
    </row>
    <row r="678" spans="1:2" ht="15" hidden="1" x14ac:dyDescent="0.25">
      <c r="A678" s="517" t="s">
        <v>781</v>
      </c>
      <c r="B678" s="517" t="s">
        <v>782</v>
      </c>
    </row>
    <row r="679" spans="1:2" ht="15" hidden="1" x14ac:dyDescent="0.25">
      <c r="A679" s="517" t="s">
        <v>781</v>
      </c>
      <c r="B679" s="517" t="s">
        <v>782</v>
      </c>
    </row>
    <row r="680" spans="1:2" ht="15" hidden="1" x14ac:dyDescent="0.25">
      <c r="A680" s="517" t="s">
        <v>781</v>
      </c>
      <c r="B680" s="517" t="s">
        <v>782</v>
      </c>
    </row>
    <row r="681" spans="1:2" ht="15" hidden="1" x14ac:dyDescent="0.25">
      <c r="A681" s="517" t="s">
        <v>783</v>
      </c>
      <c r="B681" s="517" t="s">
        <v>784</v>
      </c>
    </row>
    <row r="682" spans="1:2" ht="15" hidden="1" x14ac:dyDescent="0.25">
      <c r="A682" s="517" t="s">
        <v>785</v>
      </c>
      <c r="B682" s="517" t="s">
        <v>786</v>
      </c>
    </row>
    <row r="683" spans="1:2" ht="15" hidden="1" x14ac:dyDescent="0.25">
      <c r="A683" s="517" t="s">
        <v>787</v>
      </c>
      <c r="B683" s="517" t="s">
        <v>788</v>
      </c>
    </row>
    <row r="684" spans="1:2" ht="15" hidden="1" x14ac:dyDescent="0.25">
      <c r="A684" s="517" t="s">
        <v>789</v>
      </c>
      <c r="B684" s="517" t="s">
        <v>790</v>
      </c>
    </row>
    <row r="685" spans="1:2" ht="15" hidden="1" x14ac:dyDescent="0.25">
      <c r="A685" s="517" t="s">
        <v>791</v>
      </c>
      <c r="B685" s="517" t="s">
        <v>792</v>
      </c>
    </row>
    <row r="686" spans="1:2" ht="15" hidden="1" x14ac:dyDescent="0.25">
      <c r="A686" s="517" t="s">
        <v>793</v>
      </c>
      <c r="B686" s="517" t="s">
        <v>794</v>
      </c>
    </row>
    <row r="687" spans="1:2" ht="15" hidden="1" x14ac:dyDescent="0.25">
      <c r="A687" s="517" t="s">
        <v>795</v>
      </c>
      <c r="B687" s="517" t="s">
        <v>796</v>
      </c>
    </row>
    <row r="688" spans="1:2" ht="15" hidden="1" x14ac:dyDescent="0.25">
      <c r="A688" s="517" t="s">
        <v>797</v>
      </c>
      <c r="B688" s="517" t="s">
        <v>798</v>
      </c>
    </row>
    <row r="689" spans="1:2" ht="15" hidden="1" x14ac:dyDescent="0.25">
      <c r="A689" s="517" t="s">
        <v>799</v>
      </c>
      <c r="B689" s="517" t="s">
        <v>800</v>
      </c>
    </row>
    <row r="690" spans="1:2" ht="15" hidden="1" x14ac:dyDescent="0.25">
      <c r="A690" s="517" t="s">
        <v>801</v>
      </c>
      <c r="B690" s="517" t="s">
        <v>802</v>
      </c>
    </row>
    <row r="691" spans="1:2" ht="15" hidden="1" x14ac:dyDescent="0.25">
      <c r="A691" s="517" t="s">
        <v>803</v>
      </c>
      <c r="B691" s="517" t="s">
        <v>804</v>
      </c>
    </row>
    <row r="692" spans="1:2" ht="15" hidden="1" x14ac:dyDescent="0.25">
      <c r="A692" s="517" t="s">
        <v>803</v>
      </c>
      <c r="B692" s="517" t="s">
        <v>804</v>
      </c>
    </row>
    <row r="693" spans="1:2" ht="15" hidden="1" x14ac:dyDescent="0.25">
      <c r="A693" s="517" t="s">
        <v>805</v>
      </c>
      <c r="B693" s="517" t="s">
        <v>806</v>
      </c>
    </row>
    <row r="694" spans="1:2" ht="15" hidden="1" x14ac:dyDescent="0.25">
      <c r="A694" s="517" t="s">
        <v>807</v>
      </c>
      <c r="B694" s="517" t="s">
        <v>808</v>
      </c>
    </row>
    <row r="695" spans="1:2" ht="15" hidden="1" x14ac:dyDescent="0.25">
      <c r="A695" s="517" t="s">
        <v>807</v>
      </c>
      <c r="B695" s="517" t="s">
        <v>808</v>
      </c>
    </row>
    <row r="696" spans="1:2" ht="15" hidden="1" x14ac:dyDescent="0.25">
      <c r="A696" s="517" t="s">
        <v>807</v>
      </c>
      <c r="B696" s="517" t="s">
        <v>808</v>
      </c>
    </row>
    <row r="697" spans="1:2" ht="15" hidden="1" x14ac:dyDescent="0.25">
      <c r="A697" s="517" t="s">
        <v>809</v>
      </c>
      <c r="B697" s="517" t="s">
        <v>810</v>
      </c>
    </row>
    <row r="698" spans="1:2" ht="15" hidden="1" x14ac:dyDescent="0.25">
      <c r="A698" s="517" t="s">
        <v>811</v>
      </c>
      <c r="B698" s="517" t="s">
        <v>812</v>
      </c>
    </row>
    <row r="699" spans="1:2" ht="15" hidden="1" x14ac:dyDescent="0.25">
      <c r="A699" s="518" t="s">
        <v>813</v>
      </c>
      <c r="B699" s="517" t="s">
        <v>814</v>
      </c>
    </row>
    <row r="700" spans="1:2" ht="15" hidden="1" x14ac:dyDescent="0.25">
      <c r="A700" s="518" t="s">
        <v>815</v>
      </c>
      <c r="B700" s="517" t="s">
        <v>816</v>
      </c>
    </row>
    <row r="701" spans="1:2" ht="15" hidden="1" x14ac:dyDescent="0.25">
      <c r="A701" s="517" t="s">
        <v>817</v>
      </c>
      <c r="B701" s="517" t="s">
        <v>818</v>
      </c>
    </row>
    <row r="702" spans="1:2" ht="15" hidden="1" x14ac:dyDescent="0.25">
      <c r="A702" s="518" t="s">
        <v>819</v>
      </c>
      <c r="B702" s="518" t="s">
        <v>820</v>
      </c>
    </row>
    <row r="703" spans="1:2" ht="15" hidden="1" x14ac:dyDescent="0.25">
      <c r="A703" s="517" t="s">
        <v>821</v>
      </c>
      <c r="B703" s="517" t="s">
        <v>822</v>
      </c>
    </row>
    <row r="704" spans="1:2" ht="15" hidden="1" x14ac:dyDescent="0.25">
      <c r="A704" s="517" t="s">
        <v>823</v>
      </c>
      <c r="B704" s="517" t="s">
        <v>824</v>
      </c>
    </row>
    <row r="705" spans="1:2" ht="15" hidden="1" x14ac:dyDescent="0.25">
      <c r="A705" s="517" t="s">
        <v>825</v>
      </c>
      <c r="B705" s="517" t="s">
        <v>826</v>
      </c>
    </row>
    <row r="706" spans="1:2" ht="15" hidden="1" x14ac:dyDescent="0.25">
      <c r="A706" s="517" t="s">
        <v>825</v>
      </c>
      <c r="B706" s="517" t="s">
        <v>826</v>
      </c>
    </row>
    <row r="707" spans="1:2" ht="15" hidden="1" x14ac:dyDescent="0.25">
      <c r="A707" s="517" t="s">
        <v>825</v>
      </c>
      <c r="B707" s="517" t="s">
        <v>826</v>
      </c>
    </row>
    <row r="708" spans="1:2" ht="15" hidden="1" x14ac:dyDescent="0.25">
      <c r="A708" s="518" t="s">
        <v>825</v>
      </c>
      <c r="B708" s="517" t="s">
        <v>826</v>
      </c>
    </row>
    <row r="709" spans="1:2" ht="15" hidden="1" x14ac:dyDescent="0.25">
      <c r="A709" s="517" t="s">
        <v>825</v>
      </c>
      <c r="B709" s="517" t="s">
        <v>826</v>
      </c>
    </row>
    <row r="710" spans="1:2" ht="15" hidden="1" x14ac:dyDescent="0.25">
      <c r="A710" s="517" t="s">
        <v>827</v>
      </c>
      <c r="B710" s="517" t="s">
        <v>828</v>
      </c>
    </row>
    <row r="711" spans="1:2" ht="15" hidden="1" x14ac:dyDescent="0.25">
      <c r="A711" s="517" t="s">
        <v>827</v>
      </c>
      <c r="B711" s="517" t="s">
        <v>828</v>
      </c>
    </row>
    <row r="712" spans="1:2" ht="15" hidden="1" x14ac:dyDescent="0.25">
      <c r="A712" s="517" t="s">
        <v>827</v>
      </c>
      <c r="B712" s="517" t="s">
        <v>828</v>
      </c>
    </row>
    <row r="713" spans="1:2" ht="15" hidden="1" x14ac:dyDescent="0.25">
      <c r="A713" s="517" t="s">
        <v>827</v>
      </c>
      <c r="B713" s="517" t="s">
        <v>828</v>
      </c>
    </row>
    <row r="714" spans="1:2" ht="15" hidden="1" x14ac:dyDescent="0.25">
      <c r="A714" s="517" t="s">
        <v>827</v>
      </c>
      <c r="B714" s="517" t="s">
        <v>828</v>
      </c>
    </row>
    <row r="715" spans="1:2" ht="15" hidden="1" x14ac:dyDescent="0.25">
      <c r="A715" s="517" t="s">
        <v>827</v>
      </c>
      <c r="B715" s="517" t="s">
        <v>828</v>
      </c>
    </row>
    <row r="716" spans="1:2" ht="15" hidden="1" x14ac:dyDescent="0.25">
      <c r="A716" s="517" t="s">
        <v>827</v>
      </c>
      <c r="B716" s="517" t="s">
        <v>828</v>
      </c>
    </row>
    <row r="717" spans="1:2" ht="15" hidden="1" x14ac:dyDescent="0.25">
      <c r="A717" s="517" t="s">
        <v>827</v>
      </c>
      <c r="B717" s="517" t="s">
        <v>828</v>
      </c>
    </row>
    <row r="718" spans="1:2" ht="15" hidden="1" x14ac:dyDescent="0.25">
      <c r="A718" s="517" t="s">
        <v>827</v>
      </c>
      <c r="B718" s="517" t="s">
        <v>828</v>
      </c>
    </row>
    <row r="719" spans="1:2" ht="15" hidden="1" x14ac:dyDescent="0.25">
      <c r="A719" s="517" t="s">
        <v>829</v>
      </c>
      <c r="B719" s="517" t="s">
        <v>830</v>
      </c>
    </row>
    <row r="720" spans="1:2" ht="15" hidden="1" x14ac:dyDescent="0.25">
      <c r="A720" s="517" t="s">
        <v>831</v>
      </c>
      <c r="B720" s="517" t="s">
        <v>832</v>
      </c>
    </row>
    <row r="721" spans="1:2" ht="15" hidden="1" x14ac:dyDescent="0.25">
      <c r="A721" s="517" t="s">
        <v>833</v>
      </c>
      <c r="B721" s="517" t="s">
        <v>834</v>
      </c>
    </row>
    <row r="722" spans="1:2" ht="15" hidden="1" x14ac:dyDescent="0.25">
      <c r="A722" s="517" t="s">
        <v>835</v>
      </c>
      <c r="B722" s="517" t="s">
        <v>836</v>
      </c>
    </row>
    <row r="723" spans="1:2" ht="15" hidden="1" x14ac:dyDescent="0.25">
      <c r="A723" s="517" t="s">
        <v>835</v>
      </c>
      <c r="B723" s="517" t="s">
        <v>836</v>
      </c>
    </row>
    <row r="724" spans="1:2" ht="15" hidden="1" x14ac:dyDescent="0.25">
      <c r="A724" s="517" t="s">
        <v>837</v>
      </c>
      <c r="B724" s="517" t="s">
        <v>838</v>
      </c>
    </row>
    <row r="725" spans="1:2" ht="15" hidden="1" x14ac:dyDescent="0.25">
      <c r="A725" s="517" t="s">
        <v>839</v>
      </c>
      <c r="B725" s="517" t="s">
        <v>840</v>
      </c>
    </row>
    <row r="726" spans="1:2" ht="15" hidden="1" x14ac:dyDescent="0.25">
      <c r="A726" s="517" t="s">
        <v>841</v>
      </c>
      <c r="B726" s="517" t="s">
        <v>842</v>
      </c>
    </row>
    <row r="727" spans="1:2" ht="15" hidden="1" x14ac:dyDescent="0.25">
      <c r="A727" s="517" t="s">
        <v>841</v>
      </c>
      <c r="B727" s="517" t="s">
        <v>842</v>
      </c>
    </row>
    <row r="728" spans="1:2" ht="15" hidden="1" x14ac:dyDescent="0.25">
      <c r="A728" s="517" t="s">
        <v>843</v>
      </c>
      <c r="B728" s="517" t="s">
        <v>844</v>
      </c>
    </row>
    <row r="729" spans="1:2" ht="15" hidden="1" x14ac:dyDescent="0.25">
      <c r="A729" s="517" t="s">
        <v>843</v>
      </c>
      <c r="B729" s="517" t="s">
        <v>844</v>
      </c>
    </row>
    <row r="730" spans="1:2" ht="15" hidden="1" x14ac:dyDescent="0.25">
      <c r="A730" s="517" t="s">
        <v>843</v>
      </c>
      <c r="B730" s="517" t="s">
        <v>844</v>
      </c>
    </row>
    <row r="731" spans="1:2" ht="15" hidden="1" x14ac:dyDescent="0.25">
      <c r="A731" s="517" t="s">
        <v>843</v>
      </c>
      <c r="B731" s="517" t="s">
        <v>844</v>
      </c>
    </row>
    <row r="732" spans="1:2" ht="15" hidden="1" x14ac:dyDescent="0.25">
      <c r="A732" s="517" t="s">
        <v>843</v>
      </c>
      <c r="B732" s="517" t="s">
        <v>844</v>
      </c>
    </row>
    <row r="733" spans="1:2" ht="15" hidden="1" x14ac:dyDescent="0.25">
      <c r="A733" s="517" t="s">
        <v>843</v>
      </c>
      <c r="B733" s="517" t="s">
        <v>844</v>
      </c>
    </row>
    <row r="734" spans="1:2" ht="15" hidden="1" x14ac:dyDescent="0.25">
      <c r="A734" s="517" t="s">
        <v>843</v>
      </c>
      <c r="B734" s="517" t="s">
        <v>844</v>
      </c>
    </row>
    <row r="735" spans="1:2" ht="15" hidden="1" x14ac:dyDescent="0.25">
      <c r="A735" s="517" t="s">
        <v>845</v>
      </c>
      <c r="B735" s="517" t="s">
        <v>846</v>
      </c>
    </row>
    <row r="736" spans="1:2" ht="15" hidden="1" x14ac:dyDescent="0.25">
      <c r="A736" s="517" t="s">
        <v>847</v>
      </c>
      <c r="B736" s="517" t="s">
        <v>848</v>
      </c>
    </row>
    <row r="737" spans="1:2" ht="15" hidden="1" x14ac:dyDescent="0.25">
      <c r="A737" s="517" t="s">
        <v>849</v>
      </c>
      <c r="B737" s="517" t="s">
        <v>850</v>
      </c>
    </row>
    <row r="738" spans="1:2" ht="15" hidden="1" x14ac:dyDescent="0.25">
      <c r="A738" s="517" t="s">
        <v>851</v>
      </c>
      <c r="B738" s="517" t="s">
        <v>852</v>
      </c>
    </row>
    <row r="739" spans="1:2" ht="15" hidden="1" x14ac:dyDescent="0.25">
      <c r="A739" s="517" t="s">
        <v>853</v>
      </c>
      <c r="B739" s="517" t="s">
        <v>854</v>
      </c>
    </row>
    <row r="740" spans="1:2" ht="15" hidden="1" x14ac:dyDescent="0.25">
      <c r="A740" s="517" t="s">
        <v>855</v>
      </c>
      <c r="B740" s="517" t="s">
        <v>856</v>
      </c>
    </row>
    <row r="741" spans="1:2" ht="15" hidden="1" x14ac:dyDescent="0.25">
      <c r="A741" s="517" t="s">
        <v>857</v>
      </c>
      <c r="B741" s="517" t="s">
        <v>858</v>
      </c>
    </row>
    <row r="742" spans="1:2" ht="15" hidden="1" x14ac:dyDescent="0.25">
      <c r="A742" s="517" t="s">
        <v>204</v>
      </c>
      <c r="B742" s="517" t="s">
        <v>440</v>
      </c>
    </row>
    <row r="743" spans="1:2" ht="15" hidden="1" x14ac:dyDescent="0.25">
      <c r="A743" s="517" t="s">
        <v>859</v>
      </c>
      <c r="B743" s="517" t="s">
        <v>860</v>
      </c>
    </row>
    <row r="744" spans="1:2" ht="15" hidden="1" x14ac:dyDescent="0.25">
      <c r="A744" s="517" t="s">
        <v>861</v>
      </c>
      <c r="B744" s="517" t="s">
        <v>862</v>
      </c>
    </row>
    <row r="745" spans="1:2" ht="15" hidden="1" x14ac:dyDescent="0.25">
      <c r="A745" s="517" t="s">
        <v>863</v>
      </c>
      <c r="B745" s="517" t="s">
        <v>864</v>
      </c>
    </row>
    <row r="746" spans="1:2" ht="15" hidden="1" x14ac:dyDescent="0.25">
      <c r="A746" s="517" t="s">
        <v>865</v>
      </c>
      <c r="B746" s="517" t="s">
        <v>866</v>
      </c>
    </row>
    <row r="747" spans="1:2" ht="15" hidden="1" x14ac:dyDescent="0.25">
      <c r="A747" s="517" t="s">
        <v>865</v>
      </c>
      <c r="B747" s="517" t="s">
        <v>866</v>
      </c>
    </row>
    <row r="748" spans="1:2" ht="15" hidden="1" x14ac:dyDescent="0.25">
      <c r="A748" s="517" t="s">
        <v>865</v>
      </c>
      <c r="B748" s="517" t="s">
        <v>866</v>
      </c>
    </row>
    <row r="749" spans="1:2" ht="15" hidden="1" x14ac:dyDescent="0.25">
      <c r="A749" s="517" t="s">
        <v>867</v>
      </c>
      <c r="B749" s="517" t="s">
        <v>868</v>
      </c>
    </row>
    <row r="750" spans="1:2" ht="15" hidden="1" x14ac:dyDescent="0.25">
      <c r="A750" s="517" t="s">
        <v>867</v>
      </c>
      <c r="B750" s="517" t="s">
        <v>868</v>
      </c>
    </row>
    <row r="751" spans="1:2" ht="15" hidden="1" x14ac:dyDescent="0.25">
      <c r="A751" s="517" t="s">
        <v>867</v>
      </c>
      <c r="B751" s="517" t="s">
        <v>868</v>
      </c>
    </row>
    <row r="752" spans="1:2" ht="15" hidden="1" x14ac:dyDescent="0.25">
      <c r="A752" s="517" t="s">
        <v>869</v>
      </c>
      <c r="B752" s="517" t="s">
        <v>870</v>
      </c>
    </row>
    <row r="753" spans="1:2" ht="15" hidden="1" x14ac:dyDescent="0.25">
      <c r="A753" s="517" t="s">
        <v>869</v>
      </c>
      <c r="B753" s="517" t="s">
        <v>870</v>
      </c>
    </row>
    <row r="754" spans="1:2" ht="15" hidden="1" x14ac:dyDescent="0.25">
      <c r="A754" s="517" t="s">
        <v>871</v>
      </c>
      <c r="B754" s="517" t="s">
        <v>872</v>
      </c>
    </row>
    <row r="755" spans="1:2" ht="15" hidden="1" x14ac:dyDescent="0.25">
      <c r="A755" s="517" t="s">
        <v>871</v>
      </c>
      <c r="B755" s="517" t="s">
        <v>872</v>
      </c>
    </row>
    <row r="756" spans="1:2" ht="15" hidden="1" x14ac:dyDescent="0.25">
      <c r="A756" s="517" t="s">
        <v>873</v>
      </c>
      <c r="B756" s="517" t="s">
        <v>874</v>
      </c>
    </row>
    <row r="757" spans="1:2" ht="15" hidden="1" x14ac:dyDescent="0.25">
      <c r="A757" s="517" t="s">
        <v>873</v>
      </c>
      <c r="B757" s="517" t="s">
        <v>874</v>
      </c>
    </row>
    <row r="758" spans="1:2" ht="15" hidden="1" x14ac:dyDescent="0.25">
      <c r="A758" s="517" t="s">
        <v>875</v>
      </c>
      <c r="B758" s="517" t="s">
        <v>876</v>
      </c>
    </row>
    <row r="759" spans="1:2" ht="15" hidden="1" x14ac:dyDescent="0.25">
      <c r="A759" s="517" t="s">
        <v>877</v>
      </c>
      <c r="B759" s="517" t="s">
        <v>878</v>
      </c>
    </row>
    <row r="760" spans="1:2" ht="15" hidden="1" x14ac:dyDescent="0.25">
      <c r="A760" s="517" t="s">
        <v>877</v>
      </c>
      <c r="B760" s="517" t="s">
        <v>878</v>
      </c>
    </row>
    <row r="761" spans="1:2" ht="15" hidden="1" x14ac:dyDescent="0.25">
      <c r="A761" s="517" t="s">
        <v>877</v>
      </c>
      <c r="B761" s="517" t="s">
        <v>878</v>
      </c>
    </row>
    <row r="762" spans="1:2" ht="15" hidden="1" x14ac:dyDescent="0.25">
      <c r="A762" s="517" t="s">
        <v>205</v>
      </c>
      <c r="B762" s="517" t="s">
        <v>444</v>
      </c>
    </row>
    <row r="763" spans="1:2" ht="15" hidden="1" x14ac:dyDescent="0.25">
      <c r="A763" s="517" t="s">
        <v>205</v>
      </c>
      <c r="B763" s="517" t="s">
        <v>444</v>
      </c>
    </row>
    <row r="764" spans="1:2" ht="15" hidden="1" x14ac:dyDescent="0.25">
      <c r="A764" s="518" t="s">
        <v>879</v>
      </c>
      <c r="B764" s="517" t="s">
        <v>880</v>
      </c>
    </row>
    <row r="765" spans="1:2" ht="15" hidden="1" x14ac:dyDescent="0.25">
      <c r="A765" s="517" t="s">
        <v>881</v>
      </c>
      <c r="B765" s="517" t="s">
        <v>882</v>
      </c>
    </row>
    <row r="766" spans="1:2" ht="15" hidden="1" x14ac:dyDescent="0.25">
      <c r="A766" s="517" t="s">
        <v>883</v>
      </c>
      <c r="B766" s="517" t="s">
        <v>818</v>
      </c>
    </row>
    <row r="767" spans="1:2" ht="15" hidden="1" x14ac:dyDescent="0.25">
      <c r="A767" s="517" t="s">
        <v>883</v>
      </c>
      <c r="B767" s="517" t="s">
        <v>818</v>
      </c>
    </row>
    <row r="768" spans="1:2" ht="15" hidden="1" x14ac:dyDescent="0.25">
      <c r="A768" s="517" t="s">
        <v>884</v>
      </c>
      <c r="B768" s="517" t="s">
        <v>885</v>
      </c>
    </row>
    <row r="769" spans="1:2" ht="15" hidden="1" x14ac:dyDescent="0.25">
      <c r="A769" s="517" t="s">
        <v>886</v>
      </c>
      <c r="B769" s="517" t="s">
        <v>887</v>
      </c>
    </row>
    <row r="770" spans="1:2" ht="15" hidden="1" x14ac:dyDescent="0.25">
      <c r="A770" s="517" t="s">
        <v>888</v>
      </c>
      <c r="B770" s="517" t="s">
        <v>889</v>
      </c>
    </row>
    <row r="771" spans="1:2" ht="15" hidden="1" x14ac:dyDescent="0.25">
      <c r="A771" s="517" t="s">
        <v>890</v>
      </c>
      <c r="B771" s="517" t="s">
        <v>891</v>
      </c>
    </row>
    <row r="772" spans="1:2" ht="15" hidden="1" x14ac:dyDescent="0.25">
      <c r="A772" s="517" t="s">
        <v>892</v>
      </c>
      <c r="B772" s="517" t="s">
        <v>893</v>
      </c>
    </row>
    <row r="773" spans="1:2" ht="15" hidden="1" x14ac:dyDescent="0.25">
      <c r="A773" s="517" t="s">
        <v>894</v>
      </c>
      <c r="B773" s="517" t="s">
        <v>895</v>
      </c>
    </row>
    <row r="774" spans="1:2" ht="15" hidden="1" x14ac:dyDescent="0.25">
      <c r="A774" s="517" t="s">
        <v>896</v>
      </c>
      <c r="B774" s="517" t="s">
        <v>897</v>
      </c>
    </row>
    <row r="775" spans="1:2" ht="15" hidden="1" x14ac:dyDescent="0.25">
      <c r="A775" s="517" t="s">
        <v>898</v>
      </c>
      <c r="B775" s="517" t="s">
        <v>899</v>
      </c>
    </row>
    <row r="776" spans="1:2" ht="15" hidden="1" x14ac:dyDescent="0.25">
      <c r="A776" s="517" t="s">
        <v>900</v>
      </c>
      <c r="B776" s="517" t="s">
        <v>901</v>
      </c>
    </row>
    <row r="777" spans="1:2" ht="15" hidden="1" x14ac:dyDescent="0.25">
      <c r="A777" s="517" t="s">
        <v>900</v>
      </c>
      <c r="B777" s="517" t="s">
        <v>901</v>
      </c>
    </row>
    <row r="778" spans="1:2" ht="15" hidden="1" x14ac:dyDescent="0.25">
      <c r="A778" s="517" t="s">
        <v>900</v>
      </c>
      <c r="B778" s="517" t="s">
        <v>901</v>
      </c>
    </row>
    <row r="779" spans="1:2" ht="15" hidden="1" x14ac:dyDescent="0.25">
      <c r="A779" s="517" t="s">
        <v>900</v>
      </c>
      <c r="B779" s="517" t="s">
        <v>901</v>
      </c>
    </row>
    <row r="780" spans="1:2" ht="15" hidden="1" x14ac:dyDescent="0.25">
      <c r="A780" s="517" t="s">
        <v>902</v>
      </c>
      <c r="B780" s="517" t="s">
        <v>903</v>
      </c>
    </row>
    <row r="781" spans="1:2" ht="15" hidden="1" x14ac:dyDescent="0.25">
      <c r="A781" s="517" t="s">
        <v>902</v>
      </c>
      <c r="B781" s="517" t="s">
        <v>903</v>
      </c>
    </row>
    <row r="782" spans="1:2" ht="15" hidden="1" x14ac:dyDescent="0.25">
      <c r="A782" s="517" t="s">
        <v>902</v>
      </c>
      <c r="B782" s="517" t="s">
        <v>903</v>
      </c>
    </row>
    <row r="783" spans="1:2" ht="15" hidden="1" x14ac:dyDescent="0.25">
      <c r="A783" s="517" t="s">
        <v>904</v>
      </c>
      <c r="B783" s="517" t="s">
        <v>905</v>
      </c>
    </row>
    <row r="784" spans="1:2" ht="15" hidden="1" x14ac:dyDescent="0.25">
      <c r="A784" s="517" t="s">
        <v>190</v>
      </c>
      <c r="B784" s="517" t="s">
        <v>362</v>
      </c>
    </row>
    <row r="785" spans="1:2" ht="15" hidden="1" x14ac:dyDescent="0.25">
      <c r="A785" s="517" t="s">
        <v>190</v>
      </c>
      <c r="B785" s="517" t="s">
        <v>362</v>
      </c>
    </row>
    <row r="786" spans="1:2" ht="15" hidden="1" x14ac:dyDescent="0.25">
      <c r="A786" s="517" t="s">
        <v>190</v>
      </c>
      <c r="B786" s="517" t="s">
        <v>362</v>
      </c>
    </row>
    <row r="787" spans="1:2" ht="15" hidden="1" x14ac:dyDescent="0.25">
      <c r="A787" s="517" t="s">
        <v>190</v>
      </c>
      <c r="B787" s="517" t="s">
        <v>362</v>
      </c>
    </row>
    <row r="788" spans="1:2" ht="15" hidden="1" x14ac:dyDescent="0.25">
      <c r="A788" s="517" t="s">
        <v>190</v>
      </c>
      <c r="B788" s="517" t="s">
        <v>362</v>
      </c>
    </row>
    <row r="789" spans="1:2" ht="15" hidden="1" x14ac:dyDescent="0.25">
      <c r="A789" s="517" t="s">
        <v>190</v>
      </c>
      <c r="B789" s="517" t="s">
        <v>362</v>
      </c>
    </row>
    <row r="790" spans="1:2" ht="15" hidden="1" x14ac:dyDescent="0.25">
      <c r="A790" s="517" t="s">
        <v>190</v>
      </c>
      <c r="B790" s="517" t="s">
        <v>362</v>
      </c>
    </row>
    <row r="791" spans="1:2" ht="15" hidden="1" x14ac:dyDescent="0.25">
      <c r="A791" s="517" t="s">
        <v>190</v>
      </c>
      <c r="B791" s="517" t="s">
        <v>362</v>
      </c>
    </row>
    <row r="792" spans="1:2" ht="15" hidden="1" x14ac:dyDescent="0.25">
      <c r="A792" s="517" t="s">
        <v>190</v>
      </c>
      <c r="B792" s="517" t="s">
        <v>362</v>
      </c>
    </row>
    <row r="793" spans="1:2" ht="15" hidden="1" x14ac:dyDescent="0.25">
      <c r="A793" s="517" t="s">
        <v>190</v>
      </c>
      <c r="B793" s="517" t="s">
        <v>362</v>
      </c>
    </row>
    <row r="794" spans="1:2" ht="15" hidden="1" x14ac:dyDescent="0.25">
      <c r="A794" s="517" t="s">
        <v>190</v>
      </c>
      <c r="B794" s="517" t="s">
        <v>362</v>
      </c>
    </row>
    <row r="795" spans="1:2" ht="15" hidden="1" x14ac:dyDescent="0.25">
      <c r="A795" s="517" t="s">
        <v>192</v>
      </c>
      <c r="B795" s="517" t="s">
        <v>364</v>
      </c>
    </row>
    <row r="796" spans="1:2" ht="15" hidden="1" x14ac:dyDescent="0.25">
      <c r="A796" s="517" t="s">
        <v>192</v>
      </c>
      <c r="B796" s="517" t="s">
        <v>364</v>
      </c>
    </row>
    <row r="797" spans="1:2" ht="15" hidden="1" x14ac:dyDescent="0.25">
      <c r="A797" s="517" t="s">
        <v>192</v>
      </c>
      <c r="B797" s="517" t="s">
        <v>364</v>
      </c>
    </row>
    <row r="798" spans="1:2" ht="15" hidden="1" x14ac:dyDescent="0.25">
      <c r="A798" s="517" t="s">
        <v>192</v>
      </c>
      <c r="B798" s="517" t="s">
        <v>364</v>
      </c>
    </row>
    <row r="799" spans="1:2" ht="15" hidden="1" x14ac:dyDescent="0.25">
      <c r="A799" s="517" t="s">
        <v>192</v>
      </c>
      <c r="B799" s="517" t="s">
        <v>364</v>
      </c>
    </row>
    <row r="800" spans="1:2" ht="15" hidden="1" x14ac:dyDescent="0.25">
      <c r="A800" s="517" t="s">
        <v>192</v>
      </c>
      <c r="B800" s="517" t="s">
        <v>364</v>
      </c>
    </row>
    <row r="801" spans="1:2" ht="15" hidden="1" x14ac:dyDescent="0.25">
      <c r="A801" s="517" t="s">
        <v>192</v>
      </c>
      <c r="B801" s="517" t="s">
        <v>364</v>
      </c>
    </row>
    <row r="802" spans="1:2" ht="15" hidden="1" x14ac:dyDescent="0.25">
      <c r="A802" s="517" t="s">
        <v>192</v>
      </c>
      <c r="B802" s="517" t="s">
        <v>364</v>
      </c>
    </row>
    <row r="803" spans="1:2" ht="15" hidden="1" x14ac:dyDescent="0.25">
      <c r="A803" s="517" t="s">
        <v>192</v>
      </c>
      <c r="B803" s="517" t="s">
        <v>364</v>
      </c>
    </row>
    <row r="804" spans="1:2" ht="15" hidden="1" x14ac:dyDescent="0.25">
      <c r="A804" s="517" t="s">
        <v>192</v>
      </c>
      <c r="B804" s="517" t="s">
        <v>364</v>
      </c>
    </row>
    <row r="805" spans="1:2" ht="15" hidden="1" x14ac:dyDescent="0.25">
      <c r="A805" s="517" t="s">
        <v>192</v>
      </c>
      <c r="B805" s="517" t="s">
        <v>364</v>
      </c>
    </row>
    <row r="806" spans="1:2" ht="15" hidden="1" x14ac:dyDescent="0.25">
      <c r="A806" s="517" t="s">
        <v>192</v>
      </c>
      <c r="B806" s="517" t="s">
        <v>364</v>
      </c>
    </row>
    <row r="807" spans="1:2" ht="15" hidden="1" x14ac:dyDescent="0.25">
      <c r="A807" s="517" t="s">
        <v>192</v>
      </c>
      <c r="B807" s="517" t="s">
        <v>364</v>
      </c>
    </row>
    <row r="808" spans="1:2" ht="15" hidden="1" x14ac:dyDescent="0.25">
      <c r="A808" s="517" t="s">
        <v>192</v>
      </c>
      <c r="B808" s="517" t="s">
        <v>364</v>
      </c>
    </row>
    <row r="809" spans="1:2" ht="15" hidden="1" x14ac:dyDescent="0.25">
      <c r="A809" s="517" t="s">
        <v>192</v>
      </c>
      <c r="B809" s="517" t="s">
        <v>364</v>
      </c>
    </row>
    <row r="810" spans="1:2" ht="15" hidden="1" x14ac:dyDescent="0.25">
      <c r="A810" s="517" t="s">
        <v>192</v>
      </c>
      <c r="B810" s="517" t="s">
        <v>364</v>
      </c>
    </row>
    <row r="811" spans="1:2" ht="15" hidden="1" x14ac:dyDescent="0.25">
      <c r="A811" s="517" t="s">
        <v>192</v>
      </c>
      <c r="B811" s="517" t="s">
        <v>364</v>
      </c>
    </row>
    <row r="812" spans="1:2" ht="15" hidden="1" x14ac:dyDescent="0.25">
      <c r="A812" s="517" t="s">
        <v>192</v>
      </c>
      <c r="B812" s="517" t="s">
        <v>364</v>
      </c>
    </row>
    <row r="813" spans="1:2" ht="15" hidden="1" x14ac:dyDescent="0.25">
      <c r="A813" s="517" t="s">
        <v>192</v>
      </c>
      <c r="B813" s="517" t="s">
        <v>364</v>
      </c>
    </row>
    <row r="814" spans="1:2" ht="15" hidden="1" x14ac:dyDescent="0.25">
      <c r="A814" s="517" t="s">
        <v>192</v>
      </c>
      <c r="B814" s="517" t="s">
        <v>364</v>
      </c>
    </row>
    <row r="815" spans="1:2" ht="15" hidden="1" x14ac:dyDescent="0.25">
      <c r="A815" s="517" t="s">
        <v>192</v>
      </c>
      <c r="B815" s="517" t="s">
        <v>364</v>
      </c>
    </row>
    <row r="816" spans="1:2" ht="15" hidden="1" x14ac:dyDescent="0.25">
      <c r="A816" s="517" t="s">
        <v>192</v>
      </c>
      <c r="B816" s="517" t="s">
        <v>364</v>
      </c>
    </row>
    <row r="817" spans="1:2" ht="15" hidden="1" x14ac:dyDescent="0.25">
      <c r="A817" s="517" t="s">
        <v>192</v>
      </c>
      <c r="B817" s="517" t="s">
        <v>364</v>
      </c>
    </row>
    <row r="818" spans="1:2" ht="15" hidden="1" x14ac:dyDescent="0.25">
      <c r="A818" s="517" t="s">
        <v>192</v>
      </c>
      <c r="B818" s="517" t="s">
        <v>364</v>
      </c>
    </row>
    <row r="819" spans="1:2" ht="15" hidden="1" x14ac:dyDescent="0.25">
      <c r="A819" s="517" t="s">
        <v>192</v>
      </c>
      <c r="B819" s="517" t="s">
        <v>364</v>
      </c>
    </row>
    <row r="820" spans="1:2" ht="15" hidden="1" x14ac:dyDescent="0.25">
      <c r="A820" s="517" t="s">
        <v>192</v>
      </c>
      <c r="B820" s="517" t="s">
        <v>364</v>
      </c>
    </row>
    <row r="821" spans="1:2" ht="15" hidden="1" x14ac:dyDescent="0.25">
      <c r="A821" s="517" t="s">
        <v>192</v>
      </c>
      <c r="B821" s="517" t="s">
        <v>364</v>
      </c>
    </row>
    <row r="822" spans="1:2" ht="15" hidden="1" x14ac:dyDescent="0.25">
      <c r="A822" s="517" t="s">
        <v>192</v>
      </c>
      <c r="B822" s="517" t="s">
        <v>364</v>
      </c>
    </row>
    <row r="823" spans="1:2" ht="15" hidden="1" x14ac:dyDescent="0.25">
      <c r="A823" s="517" t="s">
        <v>192</v>
      </c>
      <c r="B823" s="517" t="s">
        <v>364</v>
      </c>
    </row>
    <row r="824" spans="1:2" ht="15" hidden="1" x14ac:dyDescent="0.25">
      <c r="A824" s="517" t="s">
        <v>192</v>
      </c>
      <c r="B824" s="517" t="s">
        <v>364</v>
      </c>
    </row>
    <row r="825" spans="1:2" ht="15" hidden="1" x14ac:dyDescent="0.25">
      <c r="A825" s="517" t="s">
        <v>192</v>
      </c>
      <c r="B825" s="517" t="s">
        <v>364</v>
      </c>
    </row>
    <row r="826" spans="1:2" ht="15" hidden="1" x14ac:dyDescent="0.25">
      <c r="A826" s="517" t="s">
        <v>192</v>
      </c>
      <c r="B826" s="517" t="s">
        <v>364</v>
      </c>
    </row>
    <row r="827" spans="1:2" ht="15" hidden="1" x14ac:dyDescent="0.25">
      <c r="A827" s="517" t="s">
        <v>192</v>
      </c>
      <c r="B827" s="517" t="s">
        <v>364</v>
      </c>
    </row>
    <row r="828" spans="1:2" ht="15" hidden="1" x14ac:dyDescent="0.25">
      <c r="A828" s="517" t="s">
        <v>192</v>
      </c>
      <c r="B828" s="517" t="s">
        <v>364</v>
      </c>
    </row>
    <row r="829" spans="1:2" ht="15" hidden="1" x14ac:dyDescent="0.25">
      <c r="A829" s="517" t="s">
        <v>192</v>
      </c>
      <c r="B829" s="517" t="s">
        <v>364</v>
      </c>
    </row>
    <row r="830" spans="1:2" ht="15" hidden="1" x14ac:dyDescent="0.25">
      <c r="A830" s="517" t="s">
        <v>192</v>
      </c>
      <c r="B830" s="517" t="s">
        <v>364</v>
      </c>
    </row>
    <row r="831" spans="1:2" ht="15" hidden="1" x14ac:dyDescent="0.25">
      <c r="A831" s="517" t="s">
        <v>193</v>
      </c>
      <c r="B831" s="517" t="s">
        <v>365</v>
      </c>
    </row>
    <row r="832" spans="1:2" ht="15" hidden="1" x14ac:dyDescent="0.25">
      <c r="A832" s="517" t="s">
        <v>193</v>
      </c>
      <c r="B832" s="517" t="s">
        <v>365</v>
      </c>
    </row>
    <row r="833" spans="1:2" ht="15" hidden="1" x14ac:dyDescent="0.25">
      <c r="A833" s="517" t="s">
        <v>193</v>
      </c>
      <c r="B833" s="517" t="s">
        <v>365</v>
      </c>
    </row>
    <row r="834" spans="1:2" ht="15" hidden="1" x14ac:dyDescent="0.25">
      <c r="A834" s="517" t="s">
        <v>193</v>
      </c>
      <c r="B834" s="517" t="s">
        <v>365</v>
      </c>
    </row>
    <row r="835" spans="1:2" ht="15" hidden="1" x14ac:dyDescent="0.25">
      <c r="A835" s="517" t="s">
        <v>193</v>
      </c>
      <c r="B835" s="517" t="s">
        <v>365</v>
      </c>
    </row>
    <row r="836" spans="1:2" ht="15" hidden="1" x14ac:dyDescent="0.25">
      <c r="A836" s="517" t="s">
        <v>193</v>
      </c>
      <c r="B836" s="517" t="s">
        <v>365</v>
      </c>
    </row>
    <row r="837" spans="1:2" ht="15" hidden="1" x14ac:dyDescent="0.25">
      <c r="A837" s="517" t="s">
        <v>193</v>
      </c>
      <c r="B837" s="517" t="s">
        <v>365</v>
      </c>
    </row>
    <row r="838" spans="1:2" ht="15" hidden="1" x14ac:dyDescent="0.25">
      <c r="A838" s="517" t="s">
        <v>193</v>
      </c>
      <c r="B838" s="517" t="s">
        <v>365</v>
      </c>
    </row>
    <row r="839" spans="1:2" ht="15" hidden="1" x14ac:dyDescent="0.25">
      <c r="A839" s="517" t="s">
        <v>193</v>
      </c>
      <c r="B839" s="517" t="s">
        <v>365</v>
      </c>
    </row>
    <row r="840" spans="1:2" ht="15" hidden="1" x14ac:dyDescent="0.25">
      <c r="A840" s="517" t="s">
        <v>193</v>
      </c>
      <c r="B840" s="517" t="s">
        <v>365</v>
      </c>
    </row>
    <row r="841" spans="1:2" ht="15" hidden="1" x14ac:dyDescent="0.25">
      <c r="A841" s="517" t="s">
        <v>193</v>
      </c>
      <c r="B841" s="517" t="s">
        <v>365</v>
      </c>
    </row>
    <row r="842" spans="1:2" ht="15" hidden="1" x14ac:dyDescent="0.25">
      <c r="A842" s="517" t="s">
        <v>193</v>
      </c>
      <c r="B842" s="517" t="s">
        <v>365</v>
      </c>
    </row>
    <row r="843" spans="1:2" ht="15" hidden="1" x14ac:dyDescent="0.25">
      <c r="A843" s="517" t="s">
        <v>193</v>
      </c>
      <c r="B843" s="517" t="s">
        <v>365</v>
      </c>
    </row>
    <row r="844" spans="1:2" ht="15" hidden="1" x14ac:dyDescent="0.25">
      <c r="A844" s="517" t="s">
        <v>193</v>
      </c>
      <c r="B844" s="517" t="s">
        <v>365</v>
      </c>
    </row>
    <row r="845" spans="1:2" ht="15" hidden="1" x14ac:dyDescent="0.25">
      <c r="A845" s="517" t="s">
        <v>195</v>
      </c>
      <c r="B845" s="517" t="s">
        <v>369</v>
      </c>
    </row>
    <row r="846" spans="1:2" ht="15" hidden="1" x14ac:dyDescent="0.25">
      <c r="A846" s="517" t="s">
        <v>195</v>
      </c>
      <c r="B846" s="517" t="s">
        <v>369</v>
      </c>
    </row>
    <row r="847" spans="1:2" ht="15" hidden="1" x14ac:dyDescent="0.25">
      <c r="A847" s="517" t="s">
        <v>195</v>
      </c>
      <c r="B847" s="517" t="s">
        <v>369</v>
      </c>
    </row>
    <row r="848" spans="1:2" ht="15" hidden="1" x14ac:dyDescent="0.25">
      <c r="A848" s="517" t="s">
        <v>195</v>
      </c>
      <c r="B848" s="517" t="s">
        <v>369</v>
      </c>
    </row>
    <row r="849" spans="1:2" ht="15" hidden="1" x14ac:dyDescent="0.25">
      <c r="A849" s="517" t="s">
        <v>195</v>
      </c>
      <c r="B849" s="517" t="s">
        <v>369</v>
      </c>
    </row>
    <row r="850" spans="1:2" ht="15" hidden="1" x14ac:dyDescent="0.25">
      <c r="A850" s="517" t="s">
        <v>195</v>
      </c>
      <c r="B850" s="517" t="s">
        <v>369</v>
      </c>
    </row>
    <row r="851" spans="1:2" ht="15" hidden="1" x14ac:dyDescent="0.25">
      <c r="A851" s="517" t="s">
        <v>195</v>
      </c>
      <c r="B851" s="517" t="s">
        <v>369</v>
      </c>
    </row>
    <row r="852" spans="1:2" ht="15" hidden="1" x14ac:dyDescent="0.25">
      <c r="A852" s="517" t="s">
        <v>196</v>
      </c>
      <c r="B852" s="517" t="s">
        <v>370</v>
      </c>
    </row>
    <row r="853" spans="1:2" ht="15" hidden="1" x14ac:dyDescent="0.25">
      <c r="A853" s="517" t="s">
        <v>197</v>
      </c>
      <c r="B853" s="517" t="s">
        <v>371</v>
      </c>
    </row>
    <row r="854" spans="1:2" ht="15" hidden="1" x14ac:dyDescent="0.25">
      <c r="A854" s="517" t="s">
        <v>197</v>
      </c>
      <c r="B854" s="517" t="s">
        <v>371</v>
      </c>
    </row>
    <row r="855" spans="1:2" ht="15" hidden="1" x14ac:dyDescent="0.25">
      <c r="A855" s="517" t="s">
        <v>197</v>
      </c>
      <c r="B855" s="517" t="s">
        <v>371</v>
      </c>
    </row>
    <row r="856" spans="1:2" ht="15" hidden="1" x14ac:dyDescent="0.25">
      <c r="A856" s="517" t="s">
        <v>197</v>
      </c>
      <c r="B856" s="517" t="s">
        <v>371</v>
      </c>
    </row>
    <row r="857" spans="1:2" ht="15" hidden="1" x14ac:dyDescent="0.25">
      <c r="A857" s="517" t="s">
        <v>197</v>
      </c>
      <c r="B857" s="517" t="s">
        <v>371</v>
      </c>
    </row>
    <row r="858" spans="1:2" ht="15" hidden="1" x14ac:dyDescent="0.25">
      <c r="A858" s="517" t="s">
        <v>906</v>
      </c>
      <c r="B858" s="517" t="s">
        <v>907</v>
      </c>
    </row>
    <row r="859" spans="1:2" ht="15" hidden="1" x14ac:dyDescent="0.25">
      <c r="A859" s="517" t="s">
        <v>453</v>
      </c>
      <c r="B859" s="517" t="s">
        <v>454</v>
      </c>
    </row>
    <row r="860" spans="1:2" ht="15" hidden="1" x14ac:dyDescent="0.25">
      <c r="A860" s="517" t="s">
        <v>453</v>
      </c>
      <c r="B860" s="517" t="s">
        <v>454</v>
      </c>
    </row>
    <row r="861" spans="1:2" ht="15" hidden="1" x14ac:dyDescent="0.25">
      <c r="A861" s="517" t="s">
        <v>453</v>
      </c>
      <c r="B861" s="517" t="s">
        <v>454</v>
      </c>
    </row>
    <row r="862" spans="1:2" ht="15" hidden="1" x14ac:dyDescent="0.25">
      <c r="A862" s="517" t="s">
        <v>453</v>
      </c>
      <c r="B862" s="517" t="s">
        <v>454</v>
      </c>
    </row>
    <row r="863" spans="1:2" ht="15" hidden="1" x14ac:dyDescent="0.25">
      <c r="A863" s="517" t="s">
        <v>453</v>
      </c>
      <c r="B863" s="517" t="s">
        <v>454</v>
      </c>
    </row>
    <row r="864" spans="1:2" ht="15" hidden="1" x14ac:dyDescent="0.25">
      <c r="A864" s="517" t="s">
        <v>453</v>
      </c>
      <c r="B864" s="517" t="s">
        <v>454</v>
      </c>
    </row>
    <row r="865" spans="1:2" ht="15" hidden="1" x14ac:dyDescent="0.25">
      <c r="A865" s="517" t="s">
        <v>453</v>
      </c>
      <c r="B865" s="517" t="s">
        <v>454</v>
      </c>
    </row>
    <row r="866" spans="1:2" ht="15" hidden="1" x14ac:dyDescent="0.25">
      <c r="A866" s="517" t="s">
        <v>453</v>
      </c>
      <c r="B866" s="517" t="s">
        <v>454</v>
      </c>
    </row>
    <row r="867" spans="1:2" ht="15" hidden="1" x14ac:dyDescent="0.25">
      <c r="A867" s="517" t="s">
        <v>453</v>
      </c>
      <c r="B867" s="517" t="s">
        <v>454</v>
      </c>
    </row>
    <row r="868" spans="1:2" ht="15" hidden="1" x14ac:dyDescent="0.25">
      <c r="A868" s="517" t="s">
        <v>453</v>
      </c>
      <c r="B868" s="517" t="s">
        <v>454</v>
      </c>
    </row>
    <row r="869" spans="1:2" ht="15" hidden="1" x14ac:dyDescent="0.25">
      <c r="A869" s="517" t="s">
        <v>453</v>
      </c>
      <c r="B869" s="517" t="s">
        <v>454</v>
      </c>
    </row>
    <row r="870" spans="1:2" ht="15" hidden="1" x14ac:dyDescent="0.25">
      <c r="A870" s="517" t="s">
        <v>453</v>
      </c>
      <c r="B870" s="517" t="s">
        <v>454</v>
      </c>
    </row>
    <row r="871" spans="1:2" ht="15" hidden="1" x14ac:dyDescent="0.25">
      <c r="A871" s="517" t="s">
        <v>453</v>
      </c>
      <c r="B871" s="517" t="s">
        <v>454</v>
      </c>
    </row>
    <row r="872" spans="1:2" ht="15" hidden="1" x14ac:dyDescent="0.25">
      <c r="A872" s="517" t="s">
        <v>908</v>
      </c>
      <c r="B872" s="517" t="s">
        <v>909</v>
      </c>
    </row>
    <row r="873" spans="1:2" ht="15" hidden="1" x14ac:dyDescent="0.25">
      <c r="A873" s="517" t="s">
        <v>908</v>
      </c>
      <c r="B873" s="517" t="s">
        <v>909</v>
      </c>
    </row>
    <row r="874" spans="1:2" ht="15" hidden="1" x14ac:dyDescent="0.25">
      <c r="A874" s="517" t="s">
        <v>908</v>
      </c>
      <c r="B874" s="517" t="s">
        <v>909</v>
      </c>
    </row>
    <row r="875" spans="1:2" ht="15" hidden="1" x14ac:dyDescent="0.25">
      <c r="A875" s="517" t="s">
        <v>908</v>
      </c>
      <c r="B875" s="517" t="s">
        <v>909</v>
      </c>
    </row>
    <row r="876" spans="1:2" ht="15" hidden="1" x14ac:dyDescent="0.25">
      <c r="A876" s="517" t="s">
        <v>908</v>
      </c>
      <c r="B876" s="517" t="s">
        <v>909</v>
      </c>
    </row>
    <row r="877" spans="1:2" ht="15" hidden="1" x14ac:dyDescent="0.25">
      <c r="A877" s="517" t="s">
        <v>908</v>
      </c>
      <c r="B877" s="517" t="s">
        <v>909</v>
      </c>
    </row>
    <row r="878" spans="1:2" ht="15" hidden="1" x14ac:dyDescent="0.25">
      <c r="A878" s="517" t="s">
        <v>908</v>
      </c>
      <c r="B878" s="517" t="s">
        <v>909</v>
      </c>
    </row>
    <row r="879" spans="1:2" ht="15" hidden="1" x14ac:dyDescent="0.25">
      <c r="A879" s="517" t="s">
        <v>908</v>
      </c>
      <c r="B879" s="517" t="s">
        <v>909</v>
      </c>
    </row>
    <row r="880" spans="1:2" ht="15" hidden="1" x14ac:dyDescent="0.25">
      <c r="A880" s="517" t="s">
        <v>908</v>
      </c>
      <c r="B880" s="517" t="s">
        <v>909</v>
      </c>
    </row>
    <row r="881" spans="1:2" ht="15" hidden="1" x14ac:dyDescent="0.25">
      <c r="A881" s="517" t="s">
        <v>908</v>
      </c>
      <c r="B881" s="517" t="s">
        <v>909</v>
      </c>
    </row>
    <row r="882" spans="1:2" ht="15" hidden="1" x14ac:dyDescent="0.25">
      <c r="A882" s="517" t="s">
        <v>198</v>
      </c>
      <c r="B882" s="517" t="s">
        <v>373</v>
      </c>
    </row>
    <row r="883" spans="1:2" ht="15" hidden="1" x14ac:dyDescent="0.25">
      <c r="A883" s="517" t="s">
        <v>198</v>
      </c>
      <c r="B883" s="517" t="s">
        <v>373</v>
      </c>
    </row>
    <row r="884" spans="1:2" ht="15" hidden="1" x14ac:dyDescent="0.25">
      <c r="A884" s="517" t="s">
        <v>198</v>
      </c>
      <c r="B884" s="517" t="s">
        <v>373</v>
      </c>
    </row>
    <row r="885" spans="1:2" ht="15" hidden="1" x14ac:dyDescent="0.25">
      <c r="A885" s="517" t="s">
        <v>198</v>
      </c>
      <c r="B885" s="517" t="s">
        <v>373</v>
      </c>
    </row>
    <row r="886" spans="1:2" ht="15" hidden="1" x14ac:dyDescent="0.25">
      <c r="A886" s="517" t="s">
        <v>199</v>
      </c>
      <c r="B886" s="517" t="s">
        <v>374</v>
      </c>
    </row>
    <row r="887" spans="1:2" ht="15" hidden="1" x14ac:dyDescent="0.25">
      <c r="A887" s="517" t="s">
        <v>200</v>
      </c>
      <c r="B887" s="517" t="s">
        <v>375</v>
      </c>
    </row>
    <row r="888" spans="1:2" ht="15" hidden="1" x14ac:dyDescent="0.25">
      <c r="A888" s="517" t="s">
        <v>910</v>
      </c>
      <c r="B888" s="517" t="s">
        <v>910</v>
      </c>
    </row>
    <row r="889" spans="1:2" ht="15" hidden="1" x14ac:dyDescent="0.25">
      <c r="A889" s="517" t="s">
        <v>911</v>
      </c>
      <c r="B889" s="517" t="s">
        <v>911</v>
      </c>
    </row>
    <row r="890" spans="1:2" ht="15" hidden="1" x14ac:dyDescent="0.25">
      <c r="A890" s="517" t="s">
        <v>911</v>
      </c>
      <c r="B890" s="517" t="s">
        <v>911</v>
      </c>
    </row>
    <row r="891" spans="1:2" ht="15" hidden="1" x14ac:dyDescent="0.25">
      <c r="A891" s="517" t="s">
        <v>912</v>
      </c>
      <c r="B891" s="517" t="s">
        <v>912</v>
      </c>
    </row>
    <row r="892" spans="1:2" ht="15" hidden="1" x14ac:dyDescent="0.25">
      <c r="A892" s="517" t="s">
        <v>912</v>
      </c>
      <c r="B892" s="517" t="s">
        <v>912</v>
      </c>
    </row>
    <row r="893" spans="1:2" ht="15" hidden="1" x14ac:dyDescent="0.25">
      <c r="A893" s="517" t="s">
        <v>913</v>
      </c>
      <c r="B893" s="517" t="s">
        <v>913</v>
      </c>
    </row>
    <row r="894" spans="1:2" ht="15" hidden="1" x14ac:dyDescent="0.25">
      <c r="A894" s="517" t="s">
        <v>914</v>
      </c>
      <c r="B894" s="517" t="s">
        <v>914</v>
      </c>
    </row>
    <row r="895" spans="1:2" ht="15" hidden="1" x14ac:dyDescent="0.25">
      <c r="A895" s="517" t="s">
        <v>915</v>
      </c>
      <c r="B895" s="517" t="s">
        <v>915</v>
      </c>
    </row>
    <row r="896" spans="1:2" ht="15" hidden="1" x14ac:dyDescent="0.25">
      <c r="A896" s="517" t="s">
        <v>916</v>
      </c>
      <c r="B896" s="517" t="s">
        <v>916</v>
      </c>
    </row>
    <row r="897" spans="1:2" ht="15" hidden="1" x14ac:dyDescent="0.25">
      <c r="A897" s="517" t="s">
        <v>917</v>
      </c>
      <c r="B897" s="517" t="s">
        <v>917</v>
      </c>
    </row>
    <row r="898" spans="1:2" ht="15" hidden="1" x14ac:dyDescent="0.25">
      <c r="A898" s="517" t="s">
        <v>918</v>
      </c>
      <c r="B898" s="517" t="s">
        <v>918</v>
      </c>
    </row>
    <row r="899" spans="1:2" ht="15" hidden="1" x14ac:dyDescent="0.25">
      <c r="A899" s="517" t="s">
        <v>918</v>
      </c>
      <c r="B899" s="517" t="s">
        <v>918</v>
      </c>
    </row>
    <row r="900" spans="1:2" ht="15" hidden="1" x14ac:dyDescent="0.25">
      <c r="A900" s="517" t="s">
        <v>919</v>
      </c>
      <c r="B900" s="517" t="s">
        <v>919</v>
      </c>
    </row>
    <row r="901" spans="1:2" ht="15" hidden="1" x14ac:dyDescent="0.25">
      <c r="A901" s="517" t="s">
        <v>920</v>
      </c>
      <c r="B901" s="517" t="s">
        <v>920</v>
      </c>
    </row>
    <row r="902" spans="1:2" ht="15" hidden="1" x14ac:dyDescent="0.25">
      <c r="A902" s="517" t="s">
        <v>921</v>
      </c>
      <c r="B902" s="517" t="s">
        <v>921</v>
      </c>
    </row>
    <row r="903" spans="1:2" ht="15" hidden="1" x14ac:dyDescent="0.25">
      <c r="A903" s="517" t="s">
        <v>922</v>
      </c>
      <c r="B903" s="517" t="s">
        <v>922</v>
      </c>
    </row>
    <row r="904" spans="1:2" ht="15" hidden="1" x14ac:dyDescent="0.25">
      <c r="A904" s="517" t="s">
        <v>923</v>
      </c>
      <c r="B904" s="517" t="s">
        <v>923</v>
      </c>
    </row>
    <row r="905" spans="1:2" ht="15" hidden="1" x14ac:dyDescent="0.25">
      <c r="A905" s="517" t="s">
        <v>924</v>
      </c>
      <c r="B905" s="517" t="s">
        <v>924</v>
      </c>
    </row>
    <row r="906" spans="1:2" ht="15" hidden="1" x14ac:dyDescent="0.25">
      <c r="A906" s="517" t="s">
        <v>925</v>
      </c>
      <c r="B906" s="517" t="s">
        <v>925</v>
      </c>
    </row>
    <row r="907" spans="1:2" ht="15" hidden="1" x14ac:dyDescent="0.25">
      <c r="A907" s="517" t="s">
        <v>926</v>
      </c>
      <c r="B907" s="517" t="s">
        <v>926</v>
      </c>
    </row>
    <row r="908" spans="1:2" ht="15" hidden="1" x14ac:dyDescent="0.25">
      <c r="A908" s="517" t="s">
        <v>927</v>
      </c>
      <c r="B908" s="517" t="s">
        <v>927</v>
      </c>
    </row>
    <row r="909" spans="1:2" ht="15" hidden="1" x14ac:dyDescent="0.25">
      <c r="A909" s="517" t="s">
        <v>928</v>
      </c>
      <c r="B909" s="517" t="s">
        <v>928</v>
      </c>
    </row>
    <row r="910" spans="1:2" ht="15" hidden="1" x14ac:dyDescent="0.25">
      <c r="A910" s="517" t="s">
        <v>929</v>
      </c>
      <c r="B910" s="517" t="s">
        <v>929</v>
      </c>
    </row>
    <row r="911" spans="1:2" ht="15" hidden="1" x14ac:dyDescent="0.25">
      <c r="A911" s="517" t="s">
        <v>930</v>
      </c>
      <c r="B911" s="517" t="s">
        <v>930</v>
      </c>
    </row>
    <row r="912" spans="1:2" ht="15" hidden="1" x14ac:dyDescent="0.25">
      <c r="A912" s="517" t="s">
        <v>931</v>
      </c>
      <c r="B912" s="517" t="s">
        <v>931</v>
      </c>
    </row>
    <row r="913" spans="1:2" ht="15" hidden="1" x14ac:dyDescent="0.25">
      <c r="A913" s="517" t="s">
        <v>932</v>
      </c>
      <c r="B913" s="517" t="s">
        <v>932</v>
      </c>
    </row>
    <row r="914" spans="1:2" ht="15" hidden="1" x14ac:dyDescent="0.25">
      <c r="A914" s="517" t="s">
        <v>933</v>
      </c>
      <c r="B914" s="517" t="s">
        <v>933</v>
      </c>
    </row>
    <row r="915" spans="1:2" ht="15" hidden="1" x14ac:dyDescent="0.25">
      <c r="A915" s="517" t="s">
        <v>934</v>
      </c>
      <c r="B915" s="517" t="s">
        <v>934</v>
      </c>
    </row>
    <row r="916" spans="1:2" ht="15" hidden="1" x14ac:dyDescent="0.25">
      <c r="A916" s="517" t="s">
        <v>935</v>
      </c>
      <c r="B916" s="517" t="s">
        <v>935</v>
      </c>
    </row>
    <row r="917" spans="1:2" ht="15" hidden="1" x14ac:dyDescent="0.25">
      <c r="A917" s="517" t="s">
        <v>936</v>
      </c>
      <c r="B917" s="517" t="s">
        <v>936</v>
      </c>
    </row>
    <row r="918" spans="1:2" ht="15" hidden="1" x14ac:dyDescent="0.25">
      <c r="A918" s="517" t="s">
        <v>937</v>
      </c>
      <c r="B918" s="517" t="s">
        <v>937</v>
      </c>
    </row>
    <row r="919" spans="1:2" ht="15" hidden="1" x14ac:dyDescent="0.25">
      <c r="A919" s="517" t="s">
        <v>938</v>
      </c>
      <c r="B919" s="517" t="s">
        <v>938</v>
      </c>
    </row>
    <row r="920" spans="1:2" ht="15" hidden="1" x14ac:dyDescent="0.25">
      <c r="A920" s="517" t="s">
        <v>939</v>
      </c>
      <c r="B920" s="517" t="s">
        <v>939</v>
      </c>
    </row>
    <row r="921" spans="1:2" ht="15" hidden="1" x14ac:dyDescent="0.25">
      <c r="A921" s="517" t="s">
        <v>939</v>
      </c>
      <c r="B921" s="517" t="s">
        <v>939</v>
      </c>
    </row>
    <row r="922" spans="1:2" ht="15" hidden="1" x14ac:dyDescent="0.25">
      <c r="A922" s="517" t="s">
        <v>940</v>
      </c>
      <c r="B922" s="517" t="s">
        <v>940</v>
      </c>
    </row>
    <row r="923" spans="1:2" ht="15" hidden="1" x14ac:dyDescent="0.25">
      <c r="A923" s="517" t="s">
        <v>941</v>
      </c>
      <c r="B923" s="517" t="s">
        <v>941</v>
      </c>
    </row>
    <row r="924" spans="1:2" ht="15" hidden="1" x14ac:dyDescent="0.25">
      <c r="A924" s="517" t="s">
        <v>942</v>
      </c>
      <c r="B924" s="517" t="s">
        <v>942</v>
      </c>
    </row>
    <row r="925" spans="1:2" ht="15" hidden="1" x14ac:dyDescent="0.25">
      <c r="A925" s="517" t="s">
        <v>943</v>
      </c>
      <c r="B925" s="517" t="s">
        <v>943</v>
      </c>
    </row>
    <row r="926" spans="1:2" ht="15" hidden="1" x14ac:dyDescent="0.25">
      <c r="A926" s="517" t="s">
        <v>944</v>
      </c>
      <c r="B926" s="517" t="s">
        <v>944</v>
      </c>
    </row>
    <row r="927" spans="1:2" ht="15" hidden="1" x14ac:dyDescent="0.25">
      <c r="A927" s="517" t="s">
        <v>945</v>
      </c>
      <c r="B927" s="517" t="s">
        <v>945</v>
      </c>
    </row>
    <row r="928" spans="1:2" ht="15" hidden="1" x14ac:dyDescent="0.25">
      <c r="A928" s="517" t="s">
        <v>946</v>
      </c>
      <c r="B928" s="517" t="s">
        <v>946</v>
      </c>
    </row>
    <row r="929" spans="1:2" ht="15" hidden="1" x14ac:dyDescent="0.25">
      <c r="A929" s="517" t="s">
        <v>947</v>
      </c>
      <c r="B929" s="517" t="s">
        <v>947</v>
      </c>
    </row>
    <row r="930" spans="1:2" ht="15" hidden="1" x14ac:dyDescent="0.25">
      <c r="A930" s="517" t="s">
        <v>948</v>
      </c>
      <c r="B930" s="517" t="s">
        <v>948</v>
      </c>
    </row>
    <row r="931" spans="1:2" ht="15" hidden="1" x14ac:dyDescent="0.25">
      <c r="A931" s="517" t="s">
        <v>949</v>
      </c>
      <c r="B931" s="517" t="s">
        <v>949</v>
      </c>
    </row>
    <row r="932" spans="1:2" ht="15" hidden="1" x14ac:dyDescent="0.25">
      <c r="A932" s="517" t="s">
        <v>949</v>
      </c>
      <c r="B932" s="517" t="s">
        <v>949</v>
      </c>
    </row>
    <row r="933" spans="1:2" ht="15" hidden="1" x14ac:dyDescent="0.25">
      <c r="A933" s="517" t="s">
        <v>950</v>
      </c>
      <c r="B933" s="517" t="s">
        <v>950</v>
      </c>
    </row>
    <row r="934" spans="1:2" ht="15" hidden="1" x14ac:dyDescent="0.25">
      <c r="A934" s="517" t="s">
        <v>951</v>
      </c>
      <c r="B934" s="517" t="s">
        <v>951</v>
      </c>
    </row>
    <row r="935" spans="1:2" ht="15" hidden="1" x14ac:dyDescent="0.25">
      <c r="A935" s="517" t="s">
        <v>952</v>
      </c>
      <c r="B935" s="517" t="s">
        <v>952</v>
      </c>
    </row>
    <row r="936" spans="1:2" ht="15" hidden="1" x14ac:dyDescent="0.25">
      <c r="A936" s="517" t="s">
        <v>953</v>
      </c>
      <c r="B936" s="517" t="s">
        <v>953</v>
      </c>
    </row>
    <row r="937" spans="1:2" ht="15" hidden="1" x14ac:dyDescent="0.25">
      <c r="A937" s="517" t="s">
        <v>954</v>
      </c>
      <c r="B937" s="517" t="s">
        <v>954</v>
      </c>
    </row>
    <row r="938" spans="1:2" ht="15" hidden="1" x14ac:dyDescent="0.25">
      <c r="A938" s="517" t="s">
        <v>955</v>
      </c>
      <c r="B938" s="517" t="s">
        <v>955</v>
      </c>
    </row>
    <row r="939" spans="1:2" ht="15" hidden="1" x14ac:dyDescent="0.25">
      <c r="A939" s="517" t="s">
        <v>956</v>
      </c>
      <c r="B939" s="517" t="s">
        <v>956</v>
      </c>
    </row>
    <row r="940" spans="1:2" ht="15" hidden="1" x14ac:dyDescent="0.25">
      <c r="A940" s="517" t="s">
        <v>957</v>
      </c>
      <c r="B940" s="517" t="s">
        <v>957</v>
      </c>
    </row>
    <row r="941" spans="1:2" ht="15" hidden="1" x14ac:dyDescent="0.25">
      <c r="A941" s="517" t="s">
        <v>958</v>
      </c>
      <c r="B941" s="517" t="s">
        <v>958</v>
      </c>
    </row>
    <row r="942" spans="1:2" ht="15" hidden="1" x14ac:dyDescent="0.25">
      <c r="A942" s="517" t="s">
        <v>959</v>
      </c>
      <c r="B942" s="517" t="s">
        <v>959</v>
      </c>
    </row>
    <row r="943" spans="1:2" ht="15" hidden="1" x14ac:dyDescent="0.25">
      <c r="A943" s="517" t="s">
        <v>959</v>
      </c>
      <c r="B943" s="517" t="s">
        <v>959</v>
      </c>
    </row>
    <row r="944" spans="1:2" ht="15" hidden="1" x14ac:dyDescent="0.25">
      <c r="A944" s="517" t="s">
        <v>960</v>
      </c>
      <c r="B944" s="517" t="s">
        <v>960</v>
      </c>
    </row>
    <row r="945" spans="1:2" ht="15" hidden="1" x14ac:dyDescent="0.25">
      <c r="A945" s="517" t="s">
        <v>961</v>
      </c>
      <c r="B945" s="517" t="s">
        <v>961</v>
      </c>
    </row>
    <row r="946" spans="1:2" ht="15" hidden="1" x14ac:dyDescent="0.25">
      <c r="A946" s="517" t="s">
        <v>962</v>
      </c>
      <c r="B946" s="517" t="s">
        <v>962</v>
      </c>
    </row>
    <row r="947" spans="1:2" ht="15" hidden="1" x14ac:dyDescent="0.25">
      <c r="A947" s="517" t="s">
        <v>962</v>
      </c>
      <c r="B947" s="517" t="s">
        <v>962</v>
      </c>
    </row>
    <row r="948" spans="1:2" ht="15" hidden="1" x14ac:dyDescent="0.25">
      <c r="A948" s="517" t="s">
        <v>963</v>
      </c>
      <c r="B948" s="517" t="s">
        <v>963</v>
      </c>
    </row>
    <row r="949" spans="1:2" ht="15" hidden="1" x14ac:dyDescent="0.25">
      <c r="A949" s="517" t="s">
        <v>964</v>
      </c>
      <c r="B949" s="517" t="s">
        <v>964</v>
      </c>
    </row>
    <row r="950" spans="1:2" ht="15" hidden="1" x14ac:dyDescent="0.25">
      <c r="A950" s="517" t="s">
        <v>965</v>
      </c>
      <c r="B950" s="517" t="s">
        <v>965</v>
      </c>
    </row>
    <row r="951" spans="1:2" ht="15" hidden="1" x14ac:dyDescent="0.25">
      <c r="A951" s="517" t="s">
        <v>966</v>
      </c>
      <c r="B951" s="517" t="s">
        <v>966</v>
      </c>
    </row>
    <row r="952" spans="1:2" ht="15" hidden="1" x14ac:dyDescent="0.25">
      <c r="A952" s="517" t="s">
        <v>967</v>
      </c>
      <c r="B952" s="517" t="s">
        <v>967</v>
      </c>
    </row>
    <row r="953" spans="1:2" ht="15" hidden="1" x14ac:dyDescent="0.25">
      <c r="A953" s="517" t="s">
        <v>968</v>
      </c>
      <c r="B953" s="517" t="s">
        <v>968</v>
      </c>
    </row>
    <row r="954" spans="1:2" ht="15" hidden="1" x14ac:dyDescent="0.25">
      <c r="A954" s="517" t="s">
        <v>969</v>
      </c>
      <c r="B954" s="517" t="s">
        <v>969</v>
      </c>
    </row>
    <row r="955" spans="1:2" ht="15" hidden="1" x14ac:dyDescent="0.25">
      <c r="A955" s="517" t="s">
        <v>970</v>
      </c>
      <c r="B955" s="517" t="s">
        <v>970</v>
      </c>
    </row>
    <row r="956" spans="1:2" ht="15" hidden="1" x14ac:dyDescent="0.25">
      <c r="A956" s="517" t="s">
        <v>971</v>
      </c>
      <c r="B956" s="517" t="s">
        <v>971</v>
      </c>
    </row>
    <row r="957" spans="1:2" ht="15" hidden="1" x14ac:dyDescent="0.25">
      <c r="A957" s="517" t="s">
        <v>972</v>
      </c>
      <c r="B957" s="517" t="s">
        <v>972</v>
      </c>
    </row>
    <row r="958" spans="1:2" ht="15" hidden="1" x14ac:dyDescent="0.25">
      <c r="A958" s="517" t="s">
        <v>973</v>
      </c>
      <c r="B958" s="517" t="s">
        <v>973</v>
      </c>
    </row>
    <row r="959" spans="1:2" ht="15" hidden="1" x14ac:dyDescent="0.25">
      <c r="A959" s="517" t="s">
        <v>974</v>
      </c>
      <c r="B959" s="517" t="s">
        <v>974</v>
      </c>
    </row>
    <row r="960" spans="1:2" ht="15" hidden="1" x14ac:dyDescent="0.25">
      <c r="A960" s="517" t="s">
        <v>975</v>
      </c>
      <c r="B960" s="517" t="s">
        <v>975</v>
      </c>
    </row>
    <row r="961" spans="1:2" ht="15" hidden="1" x14ac:dyDescent="0.25">
      <c r="A961" s="517" t="s">
        <v>976</v>
      </c>
      <c r="B961" s="517" t="s">
        <v>976</v>
      </c>
    </row>
    <row r="962" spans="1:2" ht="15" hidden="1" x14ac:dyDescent="0.25">
      <c r="A962" s="517" t="s">
        <v>977</v>
      </c>
      <c r="B962" s="517" t="s">
        <v>977</v>
      </c>
    </row>
    <row r="963" spans="1:2" ht="15" hidden="1" x14ac:dyDescent="0.25">
      <c r="A963" s="517" t="s">
        <v>978</v>
      </c>
      <c r="B963" s="517" t="s">
        <v>978</v>
      </c>
    </row>
    <row r="964" spans="1:2" ht="15" hidden="1" x14ac:dyDescent="0.25">
      <c r="A964" s="517" t="s">
        <v>979</v>
      </c>
      <c r="B964" s="517" t="s">
        <v>979</v>
      </c>
    </row>
    <row r="965" spans="1:2" ht="15" hidden="1" x14ac:dyDescent="0.25">
      <c r="A965" s="517" t="s">
        <v>980</v>
      </c>
      <c r="B965" s="517" t="s">
        <v>980</v>
      </c>
    </row>
    <row r="966" spans="1:2" ht="15" hidden="1" x14ac:dyDescent="0.25">
      <c r="A966" s="517" t="s">
        <v>981</v>
      </c>
      <c r="B966" s="517" t="s">
        <v>981</v>
      </c>
    </row>
    <row r="967" spans="1:2" ht="15" hidden="1" x14ac:dyDescent="0.25">
      <c r="A967" s="517" t="s">
        <v>982</v>
      </c>
      <c r="B967" s="517" t="s">
        <v>982</v>
      </c>
    </row>
    <row r="968" spans="1:2" ht="15" hidden="1" x14ac:dyDescent="0.25">
      <c r="A968" s="517" t="s">
        <v>983</v>
      </c>
      <c r="B968" s="517" t="s">
        <v>983</v>
      </c>
    </row>
    <row r="969" spans="1:2" ht="15" hidden="1" x14ac:dyDescent="0.25">
      <c r="A969" s="517" t="s">
        <v>983</v>
      </c>
      <c r="B969" s="517" t="s">
        <v>983</v>
      </c>
    </row>
    <row r="970" spans="1:2" ht="15" hidden="1" x14ac:dyDescent="0.25">
      <c r="A970" s="517" t="s">
        <v>984</v>
      </c>
      <c r="B970" s="517" t="s">
        <v>984</v>
      </c>
    </row>
    <row r="971" spans="1:2" ht="15" hidden="1" x14ac:dyDescent="0.25">
      <c r="A971" s="517" t="s">
        <v>984</v>
      </c>
      <c r="B971" s="517" t="s">
        <v>984</v>
      </c>
    </row>
    <row r="972" spans="1:2" ht="15" hidden="1" x14ac:dyDescent="0.25">
      <c r="A972" s="517" t="s">
        <v>985</v>
      </c>
      <c r="B972" s="517" t="s">
        <v>985</v>
      </c>
    </row>
    <row r="973" spans="1:2" ht="15" hidden="1" x14ac:dyDescent="0.25">
      <c r="A973" s="517" t="s">
        <v>986</v>
      </c>
      <c r="B973" s="517" t="s">
        <v>986</v>
      </c>
    </row>
    <row r="974" spans="1:2" ht="15" hidden="1" x14ac:dyDescent="0.25">
      <c r="A974" s="517" t="s">
        <v>987</v>
      </c>
      <c r="B974" s="517" t="s">
        <v>987</v>
      </c>
    </row>
    <row r="975" spans="1:2" ht="15" hidden="1" x14ac:dyDescent="0.25">
      <c r="A975" s="517" t="s">
        <v>988</v>
      </c>
      <c r="B975" s="517" t="s">
        <v>988</v>
      </c>
    </row>
    <row r="976" spans="1:2" ht="15" hidden="1" x14ac:dyDescent="0.25">
      <c r="A976" s="517" t="s">
        <v>989</v>
      </c>
      <c r="B976" s="517" t="s">
        <v>989</v>
      </c>
    </row>
    <row r="977" spans="1:2" ht="15" hidden="1" x14ac:dyDescent="0.25">
      <c r="A977" s="517" t="s">
        <v>989</v>
      </c>
      <c r="B977" s="517" t="s">
        <v>989</v>
      </c>
    </row>
    <row r="978" spans="1:2" ht="15" hidden="1" x14ac:dyDescent="0.25">
      <c r="A978" s="517" t="s">
        <v>990</v>
      </c>
      <c r="B978" s="517" t="s">
        <v>990</v>
      </c>
    </row>
    <row r="979" spans="1:2" ht="15" hidden="1" x14ac:dyDescent="0.25">
      <c r="A979" s="517" t="s">
        <v>991</v>
      </c>
      <c r="B979" s="517" t="s">
        <v>991</v>
      </c>
    </row>
    <row r="980" spans="1:2" ht="15" hidden="1" x14ac:dyDescent="0.25">
      <c r="A980" s="517" t="s">
        <v>992</v>
      </c>
      <c r="B980" s="517" t="s">
        <v>992</v>
      </c>
    </row>
    <row r="981" spans="1:2" ht="15" hidden="1" x14ac:dyDescent="0.25">
      <c r="A981" s="517" t="s">
        <v>993</v>
      </c>
      <c r="B981" s="517" t="s">
        <v>993</v>
      </c>
    </row>
    <row r="982" spans="1:2" ht="15" hidden="1" x14ac:dyDescent="0.25">
      <c r="A982" s="517" t="s">
        <v>994</v>
      </c>
      <c r="B982" s="517" t="s">
        <v>994</v>
      </c>
    </row>
    <row r="983" spans="1:2" ht="15" hidden="1" x14ac:dyDescent="0.25">
      <c r="A983" s="517" t="s">
        <v>995</v>
      </c>
      <c r="B983" s="517" t="s">
        <v>995</v>
      </c>
    </row>
    <row r="984" spans="1:2" ht="15" hidden="1" x14ac:dyDescent="0.25">
      <c r="A984" s="517" t="s">
        <v>996</v>
      </c>
      <c r="B984" s="517" t="s">
        <v>996</v>
      </c>
    </row>
    <row r="985" spans="1:2" ht="15" hidden="1" x14ac:dyDescent="0.25">
      <c r="A985" s="517" t="s">
        <v>997</v>
      </c>
      <c r="B985" s="517" t="s">
        <v>997</v>
      </c>
    </row>
    <row r="986" spans="1:2" ht="15" hidden="1" x14ac:dyDescent="0.25">
      <c r="A986" s="517" t="s">
        <v>998</v>
      </c>
      <c r="B986" s="517" t="s">
        <v>998</v>
      </c>
    </row>
    <row r="987" spans="1:2" ht="15" hidden="1" x14ac:dyDescent="0.25">
      <c r="A987" s="517" t="s">
        <v>998</v>
      </c>
      <c r="B987" s="517" t="s">
        <v>998</v>
      </c>
    </row>
    <row r="988" spans="1:2" ht="15" hidden="1" x14ac:dyDescent="0.25">
      <c r="A988" s="517" t="s">
        <v>999</v>
      </c>
      <c r="B988" s="517" t="s">
        <v>999</v>
      </c>
    </row>
    <row r="989" spans="1:2" ht="15" hidden="1" x14ac:dyDescent="0.25">
      <c r="A989" s="517" t="s">
        <v>1000</v>
      </c>
      <c r="B989" s="517" t="s">
        <v>1000</v>
      </c>
    </row>
    <row r="990" spans="1:2" ht="15" hidden="1" x14ac:dyDescent="0.25">
      <c r="A990" s="517" t="s">
        <v>1000</v>
      </c>
      <c r="B990" s="517" t="s">
        <v>1000</v>
      </c>
    </row>
    <row r="991" spans="1:2" ht="15" hidden="1" x14ac:dyDescent="0.25">
      <c r="A991" s="517" t="s">
        <v>1001</v>
      </c>
      <c r="B991" s="517" t="s">
        <v>1001</v>
      </c>
    </row>
    <row r="992" spans="1:2" ht="15" hidden="1" x14ac:dyDescent="0.25">
      <c r="A992" s="517" t="s">
        <v>1002</v>
      </c>
      <c r="B992" s="517" t="s">
        <v>1002</v>
      </c>
    </row>
    <row r="993" spans="1:2" ht="15" hidden="1" x14ac:dyDescent="0.25">
      <c r="A993" s="517" t="s">
        <v>1003</v>
      </c>
      <c r="B993" s="517" t="s">
        <v>1003</v>
      </c>
    </row>
    <row r="994" spans="1:2" ht="15" hidden="1" x14ac:dyDescent="0.25">
      <c r="A994" s="517" t="s">
        <v>1003</v>
      </c>
      <c r="B994" s="517" t="s">
        <v>1003</v>
      </c>
    </row>
    <row r="995" spans="1:2" ht="15" hidden="1" x14ac:dyDescent="0.25">
      <c r="A995" s="517" t="s">
        <v>1004</v>
      </c>
      <c r="B995" s="517" t="s">
        <v>1004</v>
      </c>
    </row>
    <row r="996" spans="1:2" ht="15" hidden="1" x14ac:dyDescent="0.25">
      <c r="A996" s="517" t="s">
        <v>1005</v>
      </c>
      <c r="B996" s="517" t="s">
        <v>1005</v>
      </c>
    </row>
    <row r="997" spans="1:2" ht="15" hidden="1" x14ac:dyDescent="0.25">
      <c r="A997" s="517" t="s">
        <v>1006</v>
      </c>
      <c r="B997" s="517" t="s">
        <v>1006</v>
      </c>
    </row>
    <row r="998" spans="1:2" ht="15" hidden="1" x14ac:dyDescent="0.25">
      <c r="A998" s="517" t="s">
        <v>1007</v>
      </c>
      <c r="B998" s="517" t="s">
        <v>1007</v>
      </c>
    </row>
    <row r="999" spans="1:2" ht="15" hidden="1" x14ac:dyDescent="0.25">
      <c r="A999" s="517" t="s">
        <v>1008</v>
      </c>
      <c r="B999" s="517" t="s">
        <v>1008</v>
      </c>
    </row>
    <row r="1000" spans="1:2" ht="15" hidden="1" x14ac:dyDescent="0.25">
      <c r="A1000" s="517" t="s">
        <v>1009</v>
      </c>
      <c r="B1000" s="517" t="s">
        <v>1009</v>
      </c>
    </row>
    <row r="1001" spans="1:2" ht="15" hidden="1" x14ac:dyDescent="0.25">
      <c r="A1001" s="517" t="s">
        <v>1009</v>
      </c>
      <c r="B1001" s="517" t="s">
        <v>1009</v>
      </c>
    </row>
    <row r="1002" spans="1:2" ht="15" hidden="1" x14ac:dyDescent="0.25">
      <c r="A1002" s="517" t="s">
        <v>1010</v>
      </c>
      <c r="B1002" s="517" t="s">
        <v>1010</v>
      </c>
    </row>
    <row r="1003" spans="1:2" ht="15" hidden="1" x14ac:dyDescent="0.25">
      <c r="A1003" s="517" t="s">
        <v>1011</v>
      </c>
      <c r="B1003" s="517" t="s">
        <v>1011</v>
      </c>
    </row>
    <row r="1004" spans="1:2" ht="15" hidden="1" x14ac:dyDescent="0.25">
      <c r="A1004" s="517" t="s">
        <v>1011</v>
      </c>
      <c r="B1004" s="517" t="s">
        <v>1011</v>
      </c>
    </row>
    <row r="1005" spans="1:2" ht="15" hidden="1" x14ac:dyDescent="0.25">
      <c r="A1005" s="517" t="s">
        <v>1012</v>
      </c>
      <c r="B1005" s="517" t="s">
        <v>1012</v>
      </c>
    </row>
    <row r="1006" spans="1:2" ht="15" hidden="1" x14ac:dyDescent="0.25">
      <c r="A1006" s="517" t="s">
        <v>1013</v>
      </c>
      <c r="B1006" s="517" t="s">
        <v>1013</v>
      </c>
    </row>
    <row r="1007" spans="1:2" ht="15" hidden="1" x14ac:dyDescent="0.25">
      <c r="A1007" s="517" t="s">
        <v>1014</v>
      </c>
      <c r="B1007" s="517" t="s">
        <v>1014</v>
      </c>
    </row>
    <row r="1008" spans="1:2" ht="15" hidden="1" x14ac:dyDescent="0.25">
      <c r="A1008" s="517" t="s">
        <v>1015</v>
      </c>
      <c r="B1008" s="517" t="s">
        <v>1015</v>
      </c>
    </row>
    <row r="1009" spans="1:2" ht="15" hidden="1" x14ac:dyDescent="0.25">
      <c r="A1009" s="517" t="s">
        <v>1016</v>
      </c>
      <c r="B1009" s="517" t="s">
        <v>1016</v>
      </c>
    </row>
    <row r="1010" spans="1:2" ht="15" hidden="1" x14ac:dyDescent="0.25">
      <c r="A1010" s="517" t="s">
        <v>1017</v>
      </c>
      <c r="B1010" s="517" t="s">
        <v>1017</v>
      </c>
    </row>
    <row r="1011" spans="1:2" ht="15" hidden="1" x14ac:dyDescent="0.25">
      <c r="A1011" s="517" t="s">
        <v>1018</v>
      </c>
      <c r="B1011" s="517" t="s">
        <v>1018</v>
      </c>
    </row>
    <row r="1012" spans="1:2" ht="15" hidden="1" x14ac:dyDescent="0.25">
      <c r="A1012" s="517" t="s">
        <v>1019</v>
      </c>
      <c r="B1012" s="517" t="s">
        <v>1019</v>
      </c>
    </row>
    <row r="1013" spans="1:2" ht="15" hidden="1" x14ac:dyDescent="0.25">
      <c r="A1013" s="517" t="s">
        <v>1019</v>
      </c>
      <c r="B1013" s="517" t="s">
        <v>1019</v>
      </c>
    </row>
    <row r="1014" spans="1:2" ht="15" hidden="1" x14ac:dyDescent="0.25">
      <c r="A1014" s="517" t="s">
        <v>1020</v>
      </c>
      <c r="B1014" s="517" t="s">
        <v>1020</v>
      </c>
    </row>
    <row r="1015" spans="1:2" ht="15" hidden="1" x14ac:dyDescent="0.25">
      <c r="A1015" s="517" t="s">
        <v>1021</v>
      </c>
      <c r="B1015" s="517" t="s">
        <v>1021</v>
      </c>
    </row>
    <row r="1016" spans="1:2" ht="15" hidden="1" x14ac:dyDescent="0.25">
      <c r="A1016" s="517" t="s">
        <v>1022</v>
      </c>
      <c r="B1016" s="517" t="s">
        <v>1022</v>
      </c>
    </row>
    <row r="1017" spans="1:2" ht="15" hidden="1" x14ac:dyDescent="0.25">
      <c r="A1017" s="517" t="s">
        <v>1023</v>
      </c>
      <c r="B1017" s="517" t="s">
        <v>1023</v>
      </c>
    </row>
    <row r="1018" spans="1:2" ht="15" hidden="1" x14ac:dyDescent="0.25">
      <c r="A1018" s="517" t="s">
        <v>1024</v>
      </c>
      <c r="B1018" s="517" t="s">
        <v>1024</v>
      </c>
    </row>
    <row r="1019" spans="1:2" ht="15" hidden="1" x14ac:dyDescent="0.25">
      <c r="A1019" s="517" t="s">
        <v>1025</v>
      </c>
      <c r="B1019" s="517" t="s">
        <v>1025</v>
      </c>
    </row>
    <row r="1020" spans="1:2" ht="15" hidden="1" x14ac:dyDescent="0.25">
      <c r="A1020" s="517" t="s">
        <v>1026</v>
      </c>
      <c r="B1020" s="517" t="s">
        <v>1026</v>
      </c>
    </row>
    <row r="1021" spans="1:2" ht="15" hidden="1" x14ac:dyDescent="0.25">
      <c r="A1021" s="517" t="s">
        <v>1027</v>
      </c>
      <c r="B1021" s="517" t="s">
        <v>1027</v>
      </c>
    </row>
    <row r="1022" spans="1:2" ht="15" hidden="1" x14ac:dyDescent="0.25">
      <c r="A1022" s="517" t="s">
        <v>1028</v>
      </c>
      <c r="B1022" s="517" t="s">
        <v>1028</v>
      </c>
    </row>
    <row r="1023" spans="1:2" ht="15" hidden="1" x14ac:dyDescent="0.25">
      <c r="A1023" s="517" t="s">
        <v>1029</v>
      </c>
      <c r="B1023" s="517" t="s">
        <v>1029</v>
      </c>
    </row>
    <row r="1024" spans="1:2" ht="15" hidden="1" x14ac:dyDescent="0.25">
      <c r="A1024" s="517" t="s">
        <v>1030</v>
      </c>
      <c r="B1024" s="517" t="s">
        <v>1030</v>
      </c>
    </row>
    <row r="1025" spans="1:2" ht="15" hidden="1" x14ac:dyDescent="0.25">
      <c r="A1025" s="517" t="s">
        <v>1031</v>
      </c>
      <c r="B1025" s="517" t="s">
        <v>1031</v>
      </c>
    </row>
    <row r="1026" spans="1:2" ht="15" hidden="1" x14ac:dyDescent="0.25">
      <c r="A1026" s="517" t="s">
        <v>1032</v>
      </c>
      <c r="B1026" s="517" t="s">
        <v>1032</v>
      </c>
    </row>
    <row r="1027" spans="1:2" ht="15" hidden="1" x14ac:dyDescent="0.25">
      <c r="A1027" s="517" t="s">
        <v>1033</v>
      </c>
      <c r="B1027" s="517" t="s">
        <v>1033</v>
      </c>
    </row>
    <row r="1028" spans="1:2" ht="15" hidden="1" x14ac:dyDescent="0.25">
      <c r="A1028" s="517" t="s">
        <v>1034</v>
      </c>
      <c r="B1028" s="517" t="s">
        <v>1034</v>
      </c>
    </row>
    <row r="1029" spans="1:2" ht="15" hidden="1" x14ac:dyDescent="0.25">
      <c r="A1029" s="517" t="s">
        <v>1035</v>
      </c>
      <c r="B1029" s="517" t="s">
        <v>1035</v>
      </c>
    </row>
    <row r="1030" spans="1:2" ht="15" hidden="1" x14ac:dyDescent="0.25">
      <c r="A1030" s="517" t="s">
        <v>1036</v>
      </c>
      <c r="B1030" s="517" t="s">
        <v>1036</v>
      </c>
    </row>
    <row r="1031" spans="1:2" ht="15" hidden="1" x14ac:dyDescent="0.25">
      <c r="A1031" s="517" t="s">
        <v>1037</v>
      </c>
      <c r="B1031" s="517" t="s">
        <v>1037</v>
      </c>
    </row>
    <row r="1032" spans="1:2" ht="15" hidden="1" x14ac:dyDescent="0.25">
      <c r="A1032" s="517" t="s">
        <v>1038</v>
      </c>
      <c r="B1032" s="517" t="s">
        <v>1038</v>
      </c>
    </row>
    <row r="1033" spans="1:2" ht="15" hidden="1" x14ac:dyDescent="0.25">
      <c r="A1033" s="517" t="s">
        <v>1039</v>
      </c>
      <c r="B1033" s="517" t="s">
        <v>1039</v>
      </c>
    </row>
    <row r="1034" spans="1:2" ht="15" hidden="1" x14ac:dyDescent="0.25">
      <c r="A1034" s="517" t="s">
        <v>1039</v>
      </c>
      <c r="B1034" s="517" t="s">
        <v>1039</v>
      </c>
    </row>
    <row r="1035" spans="1:2" ht="15" hidden="1" x14ac:dyDescent="0.25">
      <c r="A1035" s="517" t="s">
        <v>1040</v>
      </c>
      <c r="B1035" s="517" t="s">
        <v>1040</v>
      </c>
    </row>
    <row r="1036" spans="1:2" ht="15" hidden="1" x14ac:dyDescent="0.25">
      <c r="A1036" s="517" t="s">
        <v>1041</v>
      </c>
      <c r="B1036" s="517" t="s">
        <v>1041</v>
      </c>
    </row>
    <row r="1037" spans="1:2" ht="15" hidden="1" x14ac:dyDescent="0.25">
      <c r="A1037" s="517" t="s">
        <v>1042</v>
      </c>
      <c r="B1037" s="517" t="s">
        <v>1042</v>
      </c>
    </row>
    <row r="1038" spans="1:2" ht="15" hidden="1" x14ac:dyDescent="0.25">
      <c r="A1038" s="517" t="s">
        <v>1042</v>
      </c>
      <c r="B1038" s="517" t="s">
        <v>1042</v>
      </c>
    </row>
    <row r="1039" spans="1:2" ht="15" hidden="1" x14ac:dyDescent="0.25">
      <c r="A1039" s="517" t="s">
        <v>1043</v>
      </c>
      <c r="B1039" s="517" t="s">
        <v>1043</v>
      </c>
    </row>
    <row r="1040" spans="1:2" ht="15" hidden="1" x14ac:dyDescent="0.25">
      <c r="A1040" s="517" t="s">
        <v>1044</v>
      </c>
      <c r="B1040" s="517" t="s">
        <v>1044</v>
      </c>
    </row>
    <row r="1041" spans="1:2" ht="15" hidden="1" x14ac:dyDescent="0.25">
      <c r="A1041" s="517" t="s">
        <v>1045</v>
      </c>
      <c r="B1041" s="517" t="s">
        <v>1045</v>
      </c>
    </row>
    <row r="1042" spans="1:2" ht="15" hidden="1" x14ac:dyDescent="0.25">
      <c r="A1042" s="517" t="s">
        <v>1046</v>
      </c>
      <c r="B1042" s="517" t="s">
        <v>1046</v>
      </c>
    </row>
    <row r="1043" spans="1:2" ht="15" hidden="1" x14ac:dyDescent="0.25">
      <c r="A1043" s="517" t="s">
        <v>1047</v>
      </c>
      <c r="B1043" s="517" t="s">
        <v>1047</v>
      </c>
    </row>
    <row r="1044" spans="1:2" ht="15" hidden="1" x14ac:dyDescent="0.25">
      <c r="A1044" s="517" t="s">
        <v>1048</v>
      </c>
      <c r="B1044" s="517" t="s">
        <v>1048</v>
      </c>
    </row>
    <row r="1045" spans="1:2" ht="15" hidden="1" x14ac:dyDescent="0.25">
      <c r="A1045" s="517" t="s">
        <v>1048</v>
      </c>
      <c r="B1045" s="517" t="s">
        <v>1048</v>
      </c>
    </row>
    <row r="1046" spans="1:2" ht="15" hidden="1" x14ac:dyDescent="0.25">
      <c r="A1046" s="517" t="s">
        <v>1049</v>
      </c>
      <c r="B1046" s="517" t="s">
        <v>1049</v>
      </c>
    </row>
    <row r="1047" spans="1:2" ht="15" hidden="1" x14ac:dyDescent="0.25">
      <c r="A1047" s="517" t="s">
        <v>1050</v>
      </c>
      <c r="B1047" s="517" t="s">
        <v>1050</v>
      </c>
    </row>
    <row r="1048" spans="1:2" ht="15" hidden="1" x14ac:dyDescent="0.25">
      <c r="A1048" s="517" t="s">
        <v>1051</v>
      </c>
      <c r="B1048" s="517" t="s">
        <v>1051</v>
      </c>
    </row>
    <row r="1049" spans="1:2" ht="15" hidden="1" x14ac:dyDescent="0.25">
      <c r="A1049" s="517" t="s">
        <v>1052</v>
      </c>
      <c r="B1049" s="517" t="s">
        <v>1052</v>
      </c>
    </row>
    <row r="1050" spans="1:2" ht="15" hidden="1" x14ac:dyDescent="0.25">
      <c r="A1050" s="517" t="s">
        <v>1053</v>
      </c>
      <c r="B1050" s="517" t="s">
        <v>1053</v>
      </c>
    </row>
    <row r="1051" spans="1:2" ht="15" hidden="1" x14ac:dyDescent="0.25">
      <c r="A1051" s="517" t="s">
        <v>1053</v>
      </c>
      <c r="B1051" s="517" t="s">
        <v>1053</v>
      </c>
    </row>
    <row r="1052" spans="1:2" ht="15" hidden="1" x14ac:dyDescent="0.25">
      <c r="A1052" s="517" t="s">
        <v>1054</v>
      </c>
      <c r="B1052" s="517" t="s">
        <v>1054</v>
      </c>
    </row>
    <row r="1053" spans="1:2" ht="15" hidden="1" x14ac:dyDescent="0.25">
      <c r="A1053" s="517" t="s">
        <v>1054</v>
      </c>
      <c r="B1053" s="517" t="s">
        <v>1054</v>
      </c>
    </row>
    <row r="1054" spans="1:2" ht="15" hidden="1" x14ac:dyDescent="0.25">
      <c r="A1054" s="517" t="s">
        <v>1055</v>
      </c>
      <c r="B1054" s="517" t="s">
        <v>1055</v>
      </c>
    </row>
    <row r="1055" spans="1:2" ht="15" hidden="1" x14ac:dyDescent="0.25">
      <c r="A1055" s="517" t="s">
        <v>1056</v>
      </c>
      <c r="B1055" s="517" t="s">
        <v>1056</v>
      </c>
    </row>
    <row r="1056" spans="1:2" ht="15" hidden="1" x14ac:dyDescent="0.25">
      <c r="A1056" s="517" t="s">
        <v>1057</v>
      </c>
      <c r="B1056" s="517" t="s">
        <v>1057</v>
      </c>
    </row>
    <row r="1057" spans="1:2" ht="15" hidden="1" x14ac:dyDescent="0.25">
      <c r="A1057" s="517" t="s">
        <v>1057</v>
      </c>
      <c r="B1057" s="517" t="s">
        <v>1057</v>
      </c>
    </row>
    <row r="1058" spans="1:2" ht="15" hidden="1" x14ac:dyDescent="0.25">
      <c r="A1058" s="517" t="s">
        <v>1058</v>
      </c>
      <c r="B1058" s="517" t="s">
        <v>1058</v>
      </c>
    </row>
    <row r="1059" spans="1:2" ht="15" hidden="1" x14ac:dyDescent="0.25">
      <c r="A1059" s="517" t="s">
        <v>1059</v>
      </c>
      <c r="B1059" s="517" t="s">
        <v>1059</v>
      </c>
    </row>
    <row r="1060" spans="1:2" ht="15" hidden="1" x14ac:dyDescent="0.25">
      <c r="A1060" s="517" t="s">
        <v>1060</v>
      </c>
      <c r="B1060" s="517" t="s">
        <v>1060</v>
      </c>
    </row>
    <row r="1061" spans="1:2" ht="15" hidden="1" x14ac:dyDescent="0.25">
      <c r="A1061" s="517" t="s">
        <v>1061</v>
      </c>
      <c r="B1061" s="517" t="s">
        <v>1061</v>
      </c>
    </row>
    <row r="1062" spans="1:2" ht="15" hidden="1" x14ac:dyDescent="0.25">
      <c r="A1062" s="517" t="s">
        <v>1062</v>
      </c>
      <c r="B1062" s="517" t="s">
        <v>1062</v>
      </c>
    </row>
    <row r="1063" spans="1:2" ht="15" hidden="1" x14ac:dyDescent="0.25">
      <c r="A1063" s="517" t="s">
        <v>1063</v>
      </c>
      <c r="B1063" s="517" t="s">
        <v>1063</v>
      </c>
    </row>
    <row r="1064" spans="1:2" ht="15" hidden="1" x14ac:dyDescent="0.25">
      <c r="A1064" s="517" t="s">
        <v>1064</v>
      </c>
      <c r="B1064" s="517" t="s">
        <v>1064</v>
      </c>
    </row>
    <row r="1065" spans="1:2" ht="15" hidden="1" x14ac:dyDescent="0.25">
      <c r="A1065" s="517" t="s">
        <v>1065</v>
      </c>
      <c r="B1065" s="517" t="s">
        <v>1065</v>
      </c>
    </row>
    <row r="1066" spans="1:2" ht="15" hidden="1" x14ac:dyDescent="0.25">
      <c r="A1066" s="517" t="s">
        <v>1065</v>
      </c>
      <c r="B1066" s="517" t="s">
        <v>1065</v>
      </c>
    </row>
    <row r="1067" spans="1:2" ht="15" hidden="1" x14ac:dyDescent="0.25">
      <c r="A1067" s="517" t="s">
        <v>1066</v>
      </c>
      <c r="B1067" s="517" t="s">
        <v>1066</v>
      </c>
    </row>
    <row r="1068" spans="1:2" ht="15" hidden="1" x14ac:dyDescent="0.25">
      <c r="A1068" s="517" t="s">
        <v>1067</v>
      </c>
      <c r="B1068" s="517" t="s">
        <v>1067</v>
      </c>
    </row>
    <row r="1069" spans="1:2" ht="15" hidden="1" x14ac:dyDescent="0.25">
      <c r="A1069" s="517" t="s">
        <v>1068</v>
      </c>
      <c r="B1069" s="517" t="s">
        <v>1068</v>
      </c>
    </row>
    <row r="1070" spans="1:2" ht="15" hidden="1" x14ac:dyDescent="0.25">
      <c r="A1070" s="517" t="s">
        <v>1069</v>
      </c>
      <c r="B1070" s="517" t="s">
        <v>1069</v>
      </c>
    </row>
    <row r="1071" spans="1:2" ht="15" hidden="1" x14ac:dyDescent="0.25">
      <c r="A1071" s="517" t="s">
        <v>1069</v>
      </c>
      <c r="B1071" s="517" t="s">
        <v>1069</v>
      </c>
    </row>
    <row r="1072" spans="1:2" ht="15" hidden="1" x14ac:dyDescent="0.25">
      <c r="A1072" s="517" t="s">
        <v>1070</v>
      </c>
      <c r="B1072" s="517" t="s">
        <v>1070</v>
      </c>
    </row>
    <row r="1073" spans="1:2" ht="15" hidden="1" x14ac:dyDescent="0.25">
      <c r="A1073" s="517" t="s">
        <v>1070</v>
      </c>
      <c r="B1073" s="517" t="s">
        <v>1070</v>
      </c>
    </row>
    <row r="1074" spans="1:2" ht="15" hidden="1" x14ac:dyDescent="0.25">
      <c r="A1074" s="517" t="s">
        <v>1071</v>
      </c>
      <c r="B1074" s="517" t="s">
        <v>1071</v>
      </c>
    </row>
    <row r="1075" spans="1:2" ht="15" hidden="1" x14ac:dyDescent="0.25">
      <c r="A1075" s="517" t="s">
        <v>1072</v>
      </c>
      <c r="B1075" s="517" t="s">
        <v>1072</v>
      </c>
    </row>
    <row r="1076" spans="1:2" ht="15" hidden="1" x14ac:dyDescent="0.25">
      <c r="A1076" s="517" t="s">
        <v>1073</v>
      </c>
      <c r="B1076" s="517" t="s">
        <v>1073</v>
      </c>
    </row>
    <row r="1077" spans="1:2" ht="15" hidden="1" x14ac:dyDescent="0.25">
      <c r="A1077" s="517" t="s">
        <v>1074</v>
      </c>
      <c r="B1077" s="517" t="s">
        <v>1074</v>
      </c>
    </row>
    <row r="1078" spans="1:2" ht="15" hidden="1" x14ac:dyDescent="0.25">
      <c r="A1078" s="517" t="s">
        <v>1075</v>
      </c>
      <c r="B1078" s="517" t="s">
        <v>1075</v>
      </c>
    </row>
    <row r="1079" spans="1:2" ht="15" hidden="1" x14ac:dyDescent="0.25">
      <c r="A1079" s="517" t="s">
        <v>1076</v>
      </c>
      <c r="B1079" s="517" t="s">
        <v>1076</v>
      </c>
    </row>
    <row r="1080" spans="1:2" ht="15" hidden="1" x14ac:dyDescent="0.25">
      <c r="A1080" s="517" t="s">
        <v>1077</v>
      </c>
      <c r="B1080" s="517" t="s">
        <v>1077</v>
      </c>
    </row>
    <row r="1081" spans="1:2" ht="15" hidden="1" x14ac:dyDescent="0.25">
      <c r="A1081" s="517" t="s">
        <v>1078</v>
      </c>
      <c r="B1081" s="517" t="s">
        <v>1078</v>
      </c>
    </row>
    <row r="1082" spans="1:2" ht="15" hidden="1" x14ac:dyDescent="0.25">
      <c r="A1082" s="517" t="s">
        <v>1079</v>
      </c>
      <c r="B1082" s="517" t="s">
        <v>1079</v>
      </c>
    </row>
    <row r="1083" spans="1:2" ht="15" hidden="1" x14ac:dyDescent="0.25">
      <c r="A1083" s="517" t="s">
        <v>1080</v>
      </c>
      <c r="B1083" s="517" t="s">
        <v>1080</v>
      </c>
    </row>
    <row r="1084" spans="1:2" ht="15" hidden="1" x14ac:dyDescent="0.25">
      <c r="A1084" s="517" t="s">
        <v>1081</v>
      </c>
      <c r="B1084" s="517" t="s">
        <v>1081</v>
      </c>
    </row>
    <row r="1085" spans="1:2" ht="15" hidden="1" x14ac:dyDescent="0.25">
      <c r="A1085" s="517" t="s">
        <v>1082</v>
      </c>
      <c r="B1085" s="517" t="s">
        <v>1082</v>
      </c>
    </row>
    <row r="1086" spans="1:2" ht="15" hidden="1" x14ac:dyDescent="0.25">
      <c r="A1086" s="517" t="s">
        <v>1083</v>
      </c>
      <c r="B1086" s="517" t="s">
        <v>1083</v>
      </c>
    </row>
    <row r="1087" spans="1:2" ht="15" hidden="1" x14ac:dyDescent="0.25">
      <c r="A1087" s="517" t="s">
        <v>1084</v>
      </c>
      <c r="B1087" s="517" t="s">
        <v>1084</v>
      </c>
    </row>
    <row r="1088" spans="1:2" ht="15" hidden="1" x14ac:dyDescent="0.25">
      <c r="A1088" s="517" t="s">
        <v>1085</v>
      </c>
      <c r="B1088" s="517" t="s">
        <v>1085</v>
      </c>
    </row>
    <row r="1089" spans="1:2" ht="15" hidden="1" x14ac:dyDescent="0.25">
      <c r="A1089" s="517" t="s">
        <v>1086</v>
      </c>
      <c r="B1089" s="517" t="s">
        <v>1086</v>
      </c>
    </row>
    <row r="1090" spans="1:2" ht="15" hidden="1" x14ac:dyDescent="0.25">
      <c r="A1090" s="517" t="s">
        <v>1087</v>
      </c>
      <c r="B1090" s="517" t="s">
        <v>1087</v>
      </c>
    </row>
    <row r="1091" spans="1:2" ht="15" hidden="1" x14ac:dyDescent="0.25">
      <c r="A1091" s="517" t="s">
        <v>1088</v>
      </c>
      <c r="B1091" s="517" t="s">
        <v>1088</v>
      </c>
    </row>
    <row r="1092" spans="1:2" ht="15" hidden="1" x14ac:dyDescent="0.25">
      <c r="A1092" s="517" t="s">
        <v>1089</v>
      </c>
      <c r="B1092" s="517" t="s">
        <v>1089</v>
      </c>
    </row>
    <row r="1093" spans="1:2" ht="15" hidden="1" x14ac:dyDescent="0.25">
      <c r="A1093" s="517" t="s">
        <v>1090</v>
      </c>
      <c r="B1093" s="517" t="s">
        <v>1090</v>
      </c>
    </row>
    <row r="1094" spans="1:2" ht="15" hidden="1" x14ac:dyDescent="0.25">
      <c r="A1094" s="517" t="s">
        <v>1091</v>
      </c>
      <c r="B1094" s="517" t="s">
        <v>1091</v>
      </c>
    </row>
    <row r="1095" spans="1:2" ht="15" hidden="1" x14ac:dyDescent="0.25">
      <c r="A1095" s="517" t="s">
        <v>1092</v>
      </c>
      <c r="B1095" s="517" t="s">
        <v>1092</v>
      </c>
    </row>
    <row r="1096" spans="1:2" ht="15" hidden="1" x14ac:dyDescent="0.25">
      <c r="A1096" s="517" t="s">
        <v>1093</v>
      </c>
      <c r="B1096" s="517" t="s">
        <v>1093</v>
      </c>
    </row>
    <row r="1097" spans="1:2" ht="15" hidden="1" x14ac:dyDescent="0.25">
      <c r="A1097" s="517" t="s">
        <v>1094</v>
      </c>
      <c r="B1097" s="517" t="s">
        <v>1094</v>
      </c>
    </row>
    <row r="1098" spans="1:2" ht="15" hidden="1" x14ac:dyDescent="0.25">
      <c r="A1098" s="517" t="s">
        <v>1094</v>
      </c>
      <c r="B1098" s="517" t="s">
        <v>1094</v>
      </c>
    </row>
    <row r="1099" spans="1:2" ht="15" hidden="1" x14ac:dyDescent="0.25">
      <c r="A1099" s="517" t="s">
        <v>1095</v>
      </c>
      <c r="B1099" s="517" t="s">
        <v>1095</v>
      </c>
    </row>
    <row r="1100" spans="1:2" ht="15" hidden="1" x14ac:dyDescent="0.25">
      <c r="A1100" s="517" t="s">
        <v>1096</v>
      </c>
      <c r="B1100" s="517" t="s">
        <v>1096</v>
      </c>
    </row>
    <row r="1101" spans="1:2" ht="15" hidden="1" x14ac:dyDescent="0.25">
      <c r="A1101" s="517" t="s">
        <v>1097</v>
      </c>
      <c r="B1101" s="517" t="s">
        <v>1097</v>
      </c>
    </row>
    <row r="1102" spans="1:2" ht="15" hidden="1" x14ac:dyDescent="0.25">
      <c r="A1102" s="517" t="s">
        <v>1098</v>
      </c>
      <c r="B1102" s="517" t="s">
        <v>1098</v>
      </c>
    </row>
    <row r="1103" spans="1:2" ht="15" hidden="1" x14ac:dyDescent="0.25">
      <c r="A1103" s="517" t="s">
        <v>1098</v>
      </c>
      <c r="B1103" s="517" t="s">
        <v>1098</v>
      </c>
    </row>
    <row r="1104" spans="1:2" ht="15" hidden="1" x14ac:dyDescent="0.25">
      <c r="A1104" s="517" t="s">
        <v>1099</v>
      </c>
      <c r="B1104" s="517" t="s">
        <v>1099</v>
      </c>
    </row>
    <row r="1105" spans="1:2" ht="15" hidden="1" x14ac:dyDescent="0.25">
      <c r="A1105" s="517" t="s">
        <v>1100</v>
      </c>
      <c r="B1105" s="517" t="s">
        <v>1100</v>
      </c>
    </row>
    <row r="1106" spans="1:2" ht="15" hidden="1" x14ac:dyDescent="0.25">
      <c r="A1106" s="517" t="s">
        <v>1101</v>
      </c>
      <c r="B1106" s="517" t="s">
        <v>1101</v>
      </c>
    </row>
    <row r="1107" spans="1:2" ht="15" hidden="1" x14ac:dyDescent="0.25">
      <c r="A1107" s="517" t="s">
        <v>1101</v>
      </c>
      <c r="B1107" s="517" t="s">
        <v>1101</v>
      </c>
    </row>
    <row r="1108" spans="1:2" ht="15" hidden="1" x14ac:dyDescent="0.25">
      <c r="A1108" s="517" t="s">
        <v>1102</v>
      </c>
      <c r="B1108" s="517" t="s">
        <v>1102</v>
      </c>
    </row>
    <row r="1109" spans="1:2" ht="15" hidden="1" x14ac:dyDescent="0.25">
      <c r="A1109" s="517" t="s">
        <v>1102</v>
      </c>
      <c r="B1109" s="517" t="s">
        <v>1102</v>
      </c>
    </row>
    <row r="1110" spans="1:2" ht="15" hidden="1" x14ac:dyDescent="0.25">
      <c r="A1110" s="517" t="s">
        <v>1103</v>
      </c>
      <c r="B1110" s="517" t="s">
        <v>1103</v>
      </c>
    </row>
    <row r="1111" spans="1:2" ht="15" hidden="1" x14ac:dyDescent="0.25">
      <c r="A1111" s="517" t="s">
        <v>1103</v>
      </c>
      <c r="B1111" s="517" t="s">
        <v>1103</v>
      </c>
    </row>
    <row r="1112" spans="1:2" ht="15" hidden="1" x14ac:dyDescent="0.25">
      <c r="A1112" s="517" t="s">
        <v>1104</v>
      </c>
      <c r="B1112" s="517" t="s">
        <v>1104</v>
      </c>
    </row>
    <row r="1113" spans="1:2" ht="15" hidden="1" x14ac:dyDescent="0.25">
      <c r="A1113" s="517" t="s">
        <v>1105</v>
      </c>
      <c r="B1113" s="517" t="s">
        <v>1105</v>
      </c>
    </row>
    <row r="1114" spans="1:2" ht="15" hidden="1" x14ac:dyDescent="0.25">
      <c r="A1114" s="517" t="s">
        <v>1106</v>
      </c>
      <c r="B1114" s="517" t="s">
        <v>1106</v>
      </c>
    </row>
    <row r="1115" spans="1:2" ht="15" hidden="1" x14ac:dyDescent="0.25">
      <c r="A1115" s="517" t="s">
        <v>1107</v>
      </c>
      <c r="B1115" s="517" t="s">
        <v>1107</v>
      </c>
    </row>
    <row r="1116" spans="1:2" ht="15" hidden="1" x14ac:dyDescent="0.25">
      <c r="A1116" s="517" t="s">
        <v>1107</v>
      </c>
      <c r="B1116" s="517" t="s">
        <v>1107</v>
      </c>
    </row>
    <row r="1117" spans="1:2" ht="15" hidden="1" x14ac:dyDescent="0.25">
      <c r="A1117" s="517" t="s">
        <v>1108</v>
      </c>
      <c r="B1117" s="517" t="s">
        <v>1108</v>
      </c>
    </row>
    <row r="1118" spans="1:2" ht="15" hidden="1" x14ac:dyDescent="0.25">
      <c r="A1118" s="517" t="s">
        <v>1109</v>
      </c>
      <c r="B1118" s="517" t="s">
        <v>1109</v>
      </c>
    </row>
    <row r="1119" spans="1:2" ht="15" hidden="1" x14ac:dyDescent="0.25">
      <c r="A1119" s="517" t="s">
        <v>1110</v>
      </c>
      <c r="B1119" s="517" t="s">
        <v>1110</v>
      </c>
    </row>
    <row r="1120" spans="1:2" ht="15" hidden="1" x14ac:dyDescent="0.25">
      <c r="A1120" s="517" t="s">
        <v>1111</v>
      </c>
      <c r="B1120" s="517" t="s">
        <v>1111</v>
      </c>
    </row>
    <row r="1121" spans="1:2" ht="15" hidden="1" x14ac:dyDescent="0.25">
      <c r="A1121" s="517" t="s">
        <v>1112</v>
      </c>
      <c r="B1121" s="517" t="s">
        <v>1112</v>
      </c>
    </row>
    <row r="1122" spans="1:2" ht="15" hidden="1" x14ac:dyDescent="0.25">
      <c r="A1122" s="517" t="s">
        <v>1113</v>
      </c>
      <c r="B1122" s="517" t="s">
        <v>1113</v>
      </c>
    </row>
    <row r="1123" spans="1:2" ht="15" hidden="1" x14ac:dyDescent="0.25">
      <c r="A1123" s="517" t="s">
        <v>1114</v>
      </c>
      <c r="B1123" s="517" t="s">
        <v>1114</v>
      </c>
    </row>
    <row r="1124" spans="1:2" ht="15" hidden="1" x14ac:dyDescent="0.25">
      <c r="A1124" s="517" t="s">
        <v>1115</v>
      </c>
      <c r="B1124" s="517" t="s">
        <v>1115</v>
      </c>
    </row>
    <row r="1125" spans="1:2" ht="15" hidden="1" x14ac:dyDescent="0.25">
      <c r="A1125" s="517" t="s">
        <v>1116</v>
      </c>
      <c r="B1125" s="517" t="s">
        <v>1117</v>
      </c>
    </row>
    <row r="1126" spans="1:2" ht="15" hidden="1" x14ac:dyDescent="0.25">
      <c r="A1126" s="517" t="s">
        <v>1116</v>
      </c>
      <c r="B1126" s="517" t="s">
        <v>1117</v>
      </c>
    </row>
    <row r="1127" spans="1:2" ht="15" hidden="1" x14ac:dyDescent="0.25">
      <c r="A1127" s="517" t="s">
        <v>1118</v>
      </c>
      <c r="B1127" s="517" t="s">
        <v>1119</v>
      </c>
    </row>
    <row r="1128" spans="1:2" ht="15" hidden="1" x14ac:dyDescent="0.25">
      <c r="A1128" s="517" t="s">
        <v>1120</v>
      </c>
      <c r="B1128" s="517" t="s">
        <v>1121</v>
      </c>
    </row>
    <row r="1129" spans="1:2" ht="15" hidden="1" x14ac:dyDescent="0.25">
      <c r="A1129" s="517" t="s">
        <v>1122</v>
      </c>
      <c r="B1129" s="517" t="s">
        <v>1123</v>
      </c>
    </row>
    <row r="1130" spans="1:2" ht="15" hidden="1" x14ac:dyDescent="0.25">
      <c r="A1130" s="518" t="s">
        <v>1122</v>
      </c>
      <c r="B1130" s="517" t="s">
        <v>1123</v>
      </c>
    </row>
    <row r="1131" spans="1:2" ht="15" hidden="1" x14ac:dyDescent="0.25">
      <c r="A1131" s="517" t="s">
        <v>1124</v>
      </c>
      <c r="B1131" s="517" t="s">
        <v>1125</v>
      </c>
    </row>
    <row r="1132" spans="1:2" ht="15" hidden="1" x14ac:dyDescent="0.25">
      <c r="A1132" s="517" t="s">
        <v>1126</v>
      </c>
      <c r="B1132" s="517" t="s">
        <v>1127</v>
      </c>
    </row>
    <row r="1133" spans="1:2" ht="15" hidden="1" x14ac:dyDescent="0.25">
      <c r="A1133" s="517" t="s">
        <v>1126</v>
      </c>
      <c r="B1133" s="517" t="s">
        <v>1127</v>
      </c>
    </row>
    <row r="1134" spans="1:2" ht="15" hidden="1" x14ac:dyDescent="0.25">
      <c r="A1134" s="517" t="s">
        <v>671</v>
      </c>
      <c r="B1134" s="517" t="s">
        <v>672</v>
      </c>
    </row>
    <row r="1135" spans="1:2" ht="15" hidden="1" x14ac:dyDescent="0.25">
      <c r="A1135" s="517" t="s">
        <v>1128</v>
      </c>
      <c r="B1135" s="517" t="s">
        <v>1129</v>
      </c>
    </row>
    <row r="1136" spans="1:2" ht="15" hidden="1" x14ac:dyDescent="0.25">
      <c r="A1136" s="517" t="s">
        <v>1130</v>
      </c>
      <c r="B1136" s="517" t="s">
        <v>1131</v>
      </c>
    </row>
    <row r="1137" spans="1:2" ht="15" hidden="1" x14ac:dyDescent="0.25">
      <c r="A1137" s="517" t="s">
        <v>1132</v>
      </c>
      <c r="B1137" s="517" t="s">
        <v>1133</v>
      </c>
    </row>
    <row r="1138" spans="1:2" ht="15" hidden="1" x14ac:dyDescent="0.25">
      <c r="A1138" s="517" t="s">
        <v>675</v>
      </c>
      <c r="B1138" s="517" t="s">
        <v>676</v>
      </c>
    </row>
    <row r="1139" spans="1:2" ht="15" hidden="1" x14ac:dyDescent="0.25">
      <c r="A1139" s="517" t="s">
        <v>675</v>
      </c>
      <c r="B1139" s="517" t="s">
        <v>676</v>
      </c>
    </row>
    <row r="1140" spans="1:2" ht="15" hidden="1" x14ac:dyDescent="0.25">
      <c r="A1140" s="517" t="s">
        <v>675</v>
      </c>
      <c r="B1140" s="517" t="s">
        <v>676</v>
      </c>
    </row>
    <row r="1141" spans="1:2" ht="15" hidden="1" x14ac:dyDescent="0.25">
      <c r="A1141" s="517" t="s">
        <v>1134</v>
      </c>
      <c r="B1141" s="517" t="s">
        <v>1135</v>
      </c>
    </row>
    <row r="1142" spans="1:2" ht="15" hidden="1" x14ac:dyDescent="0.25">
      <c r="A1142" s="517" t="s">
        <v>1134</v>
      </c>
      <c r="B1142" s="517" t="s">
        <v>1135</v>
      </c>
    </row>
    <row r="1143" spans="1:2" ht="15" hidden="1" x14ac:dyDescent="0.25">
      <c r="A1143" s="517" t="s">
        <v>1136</v>
      </c>
      <c r="B1143" s="517" t="s">
        <v>1137</v>
      </c>
    </row>
    <row r="1144" spans="1:2" ht="15" hidden="1" x14ac:dyDescent="0.25">
      <c r="A1144" s="517" t="s">
        <v>1136</v>
      </c>
      <c r="B1144" s="517" t="s">
        <v>1137</v>
      </c>
    </row>
    <row r="1145" spans="1:2" ht="15" hidden="1" x14ac:dyDescent="0.25">
      <c r="A1145" s="517" t="s">
        <v>1138</v>
      </c>
      <c r="B1145" s="517" t="s">
        <v>1139</v>
      </c>
    </row>
    <row r="1146" spans="1:2" ht="15" hidden="1" x14ac:dyDescent="0.25">
      <c r="A1146" s="517" t="s">
        <v>1140</v>
      </c>
      <c r="B1146" s="517" t="s">
        <v>1141</v>
      </c>
    </row>
    <row r="1147" spans="1:2" ht="15" hidden="1" x14ac:dyDescent="0.25">
      <c r="A1147" s="517" t="s">
        <v>1140</v>
      </c>
      <c r="B1147" s="517" t="s">
        <v>1141</v>
      </c>
    </row>
    <row r="1148" spans="1:2" ht="15" hidden="1" x14ac:dyDescent="0.25">
      <c r="A1148" s="517" t="s">
        <v>1142</v>
      </c>
      <c r="B1148" s="517" t="s">
        <v>1143</v>
      </c>
    </row>
    <row r="1149" spans="1:2" ht="15" hidden="1" x14ac:dyDescent="0.25">
      <c r="A1149" s="517" t="s">
        <v>1142</v>
      </c>
      <c r="B1149" s="517" t="s">
        <v>1143</v>
      </c>
    </row>
    <row r="1150" spans="1:2" ht="15" hidden="1" x14ac:dyDescent="0.25">
      <c r="A1150" s="517" t="s">
        <v>1144</v>
      </c>
      <c r="B1150" s="517" t="s">
        <v>1145</v>
      </c>
    </row>
    <row r="1151" spans="1:2" ht="15" hidden="1" x14ac:dyDescent="0.25">
      <c r="A1151" s="517" t="s">
        <v>1146</v>
      </c>
      <c r="B1151" s="517" t="s">
        <v>1147</v>
      </c>
    </row>
    <row r="1152" spans="1:2" ht="15" hidden="1" x14ac:dyDescent="0.25">
      <c r="A1152" s="517" t="s">
        <v>1148</v>
      </c>
      <c r="B1152" s="517" t="s">
        <v>1149</v>
      </c>
    </row>
    <row r="1153" spans="1:2" ht="15" hidden="1" x14ac:dyDescent="0.25">
      <c r="A1153" s="517" t="s">
        <v>1150</v>
      </c>
      <c r="B1153" s="517" t="s">
        <v>1151</v>
      </c>
    </row>
    <row r="1154" spans="1:2" ht="15" hidden="1" x14ac:dyDescent="0.25">
      <c r="A1154" s="517" t="s">
        <v>721</v>
      </c>
      <c r="B1154" s="517" t="s">
        <v>722</v>
      </c>
    </row>
    <row r="1155" spans="1:2" ht="15" hidden="1" x14ac:dyDescent="0.25">
      <c r="A1155" s="517" t="s">
        <v>721</v>
      </c>
      <c r="B1155" s="517" t="s">
        <v>722</v>
      </c>
    </row>
    <row r="1156" spans="1:2" ht="15" hidden="1" x14ac:dyDescent="0.25">
      <c r="A1156" s="517" t="s">
        <v>721</v>
      </c>
      <c r="B1156" s="517" t="s">
        <v>722</v>
      </c>
    </row>
    <row r="1157" spans="1:2" ht="15" hidden="1" x14ac:dyDescent="0.25">
      <c r="A1157" s="517" t="s">
        <v>721</v>
      </c>
      <c r="B1157" s="517" t="s">
        <v>722</v>
      </c>
    </row>
    <row r="1158" spans="1:2" ht="15" hidden="1" x14ac:dyDescent="0.25">
      <c r="A1158" s="517" t="s">
        <v>721</v>
      </c>
      <c r="B1158" s="517" t="s">
        <v>722</v>
      </c>
    </row>
    <row r="1159" spans="1:2" ht="15" hidden="1" x14ac:dyDescent="0.25">
      <c r="A1159" s="517" t="s">
        <v>1152</v>
      </c>
      <c r="B1159" s="517" t="s">
        <v>1153</v>
      </c>
    </row>
    <row r="1160" spans="1:2" ht="15" hidden="1" x14ac:dyDescent="0.25">
      <c r="A1160" s="517" t="s">
        <v>1154</v>
      </c>
      <c r="B1160" s="517" t="s">
        <v>1155</v>
      </c>
    </row>
    <row r="1161" spans="1:2" ht="15" hidden="1" x14ac:dyDescent="0.25">
      <c r="A1161" s="517" t="s">
        <v>1156</v>
      </c>
      <c r="B1161" s="517" t="s">
        <v>1157</v>
      </c>
    </row>
    <row r="1162" spans="1:2" ht="15" hidden="1" x14ac:dyDescent="0.25">
      <c r="A1162" s="517" t="s">
        <v>1158</v>
      </c>
      <c r="B1162" s="517" t="s">
        <v>1159</v>
      </c>
    </row>
    <row r="1163" spans="1:2" ht="15" hidden="1" x14ac:dyDescent="0.25">
      <c r="A1163" s="517" t="s">
        <v>1160</v>
      </c>
      <c r="B1163" s="517" t="s">
        <v>1161</v>
      </c>
    </row>
    <row r="1164" spans="1:2" ht="15" hidden="1" x14ac:dyDescent="0.25">
      <c r="A1164" s="517" t="s">
        <v>1162</v>
      </c>
      <c r="B1164" s="517" t="s">
        <v>1163</v>
      </c>
    </row>
    <row r="1165" spans="1:2" ht="15" hidden="1" x14ac:dyDescent="0.25">
      <c r="A1165" s="517" t="s">
        <v>1164</v>
      </c>
      <c r="B1165" s="517" t="s">
        <v>1165</v>
      </c>
    </row>
    <row r="1166" spans="1:2" ht="15" hidden="1" x14ac:dyDescent="0.25">
      <c r="A1166" s="517" t="s">
        <v>1166</v>
      </c>
      <c r="B1166" s="517" t="s">
        <v>1167</v>
      </c>
    </row>
    <row r="1167" spans="1:2" ht="15" hidden="1" x14ac:dyDescent="0.25">
      <c r="A1167" s="517" t="s">
        <v>1168</v>
      </c>
      <c r="B1167" s="517" t="s">
        <v>1169</v>
      </c>
    </row>
    <row r="1168" spans="1:2" ht="15" hidden="1" x14ac:dyDescent="0.25">
      <c r="A1168" s="517" t="s">
        <v>737</v>
      </c>
      <c r="B1168" s="517" t="s">
        <v>738</v>
      </c>
    </row>
    <row r="1169" spans="1:2" ht="15" hidden="1" x14ac:dyDescent="0.25">
      <c r="A1169" s="517" t="s">
        <v>737</v>
      </c>
      <c r="B1169" s="517" t="s">
        <v>738</v>
      </c>
    </row>
    <row r="1170" spans="1:2" ht="15" hidden="1" x14ac:dyDescent="0.25">
      <c r="A1170" s="517" t="s">
        <v>737</v>
      </c>
      <c r="B1170" s="517" t="s">
        <v>738</v>
      </c>
    </row>
    <row r="1171" spans="1:2" ht="15" hidden="1" x14ac:dyDescent="0.25">
      <c r="A1171" s="517" t="s">
        <v>1170</v>
      </c>
      <c r="B1171" s="517" t="s">
        <v>1171</v>
      </c>
    </row>
    <row r="1172" spans="1:2" ht="15" hidden="1" x14ac:dyDescent="0.25">
      <c r="A1172" s="517" t="s">
        <v>1172</v>
      </c>
      <c r="B1172" s="517" t="s">
        <v>1173</v>
      </c>
    </row>
    <row r="1173" spans="1:2" ht="15" hidden="1" x14ac:dyDescent="0.25">
      <c r="A1173" s="517" t="s">
        <v>1174</v>
      </c>
      <c r="B1173" s="517" t="s">
        <v>1175</v>
      </c>
    </row>
    <row r="1174" spans="1:2" ht="15" hidden="1" x14ac:dyDescent="0.25">
      <c r="A1174" s="517" t="s">
        <v>1176</v>
      </c>
      <c r="B1174" s="517" t="s">
        <v>1177</v>
      </c>
    </row>
    <row r="1175" spans="1:2" ht="15" hidden="1" x14ac:dyDescent="0.25">
      <c r="A1175" s="517" t="s">
        <v>1176</v>
      </c>
      <c r="B1175" s="517" t="s">
        <v>1177</v>
      </c>
    </row>
    <row r="1176" spans="1:2" ht="15" hidden="1" x14ac:dyDescent="0.25">
      <c r="A1176" s="517" t="s">
        <v>1178</v>
      </c>
      <c r="B1176" s="517" t="s">
        <v>1179</v>
      </c>
    </row>
    <row r="1177" spans="1:2" ht="15" hidden="1" x14ac:dyDescent="0.25">
      <c r="A1177" s="517" t="s">
        <v>1180</v>
      </c>
      <c r="B1177" s="517" t="s">
        <v>1181</v>
      </c>
    </row>
    <row r="1178" spans="1:2" ht="15" hidden="1" x14ac:dyDescent="0.25">
      <c r="A1178" s="517" t="s">
        <v>1180</v>
      </c>
      <c r="B1178" s="517" t="s">
        <v>1181</v>
      </c>
    </row>
    <row r="1179" spans="1:2" ht="15" hidden="1" x14ac:dyDescent="0.25">
      <c r="A1179" s="517" t="s">
        <v>1182</v>
      </c>
      <c r="B1179" s="517" t="s">
        <v>1181</v>
      </c>
    </row>
    <row r="1180" spans="1:2" ht="15" hidden="1" x14ac:dyDescent="0.25">
      <c r="A1180" s="517" t="s">
        <v>1182</v>
      </c>
      <c r="B1180" s="517" t="s">
        <v>1181</v>
      </c>
    </row>
    <row r="1181" spans="1:2" ht="15" hidden="1" x14ac:dyDescent="0.25">
      <c r="A1181" s="517" t="s">
        <v>1183</v>
      </c>
      <c r="B1181" s="517" t="s">
        <v>1184</v>
      </c>
    </row>
    <row r="1182" spans="1:2" ht="15" hidden="1" x14ac:dyDescent="0.25">
      <c r="A1182" s="517" t="s">
        <v>1185</v>
      </c>
      <c r="B1182" s="517" t="s">
        <v>1186</v>
      </c>
    </row>
    <row r="1183" spans="1:2" ht="15" hidden="1" x14ac:dyDescent="0.25">
      <c r="A1183" s="517" t="s">
        <v>1185</v>
      </c>
      <c r="B1183" s="517" t="s">
        <v>1186</v>
      </c>
    </row>
    <row r="1184" spans="1:2" ht="15" hidden="1" x14ac:dyDescent="0.25">
      <c r="A1184" s="517" t="s">
        <v>1187</v>
      </c>
      <c r="B1184" s="517" t="s">
        <v>1188</v>
      </c>
    </row>
    <row r="1185" spans="1:2" ht="15" hidden="1" x14ac:dyDescent="0.25">
      <c r="A1185" s="517" t="s">
        <v>1189</v>
      </c>
      <c r="B1185" s="517" t="s">
        <v>1190</v>
      </c>
    </row>
    <row r="1186" spans="1:2" ht="15" hidden="1" x14ac:dyDescent="0.25">
      <c r="A1186" s="517" t="s">
        <v>761</v>
      </c>
      <c r="B1186" s="517" t="s">
        <v>762</v>
      </c>
    </row>
    <row r="1187" spans="1:2" ht="15" hidden="1" x14ac:dyDescent="0.25">
      <c r="A1187" s="517" t="s">
        <v>1191</v>
      </c>
      <c r="B1187" s="517" t="s">
        <v>1192</v>
      </c>
    </row>
    <row r="1188" spans="1:2" ht="15" hidden="1" x14ac:dyDescent="0.25">
      <c r="A1188" s="517" t="s">
        <v>1193</v>
      </c>
      <c r="B1188" s="517" t="s">
        <v>1194</v>
      </c>
    </row>
    <row r="1189" spans="1:2" ht="15" hidden="1" x14ac:dyDescent="0.25">
      <c r="A1189" s="517" t="s">
        <v>1195</v>
      </c>
      <c r="B1189" s="517" t="s">
        <v>1196</v>
      </c>
    </row>
    <row r="1190" spans="1:2" ht="15" hidden="1" x14ac:dyDescent="0.25">
      <c r="A1190" s="517" t="s">
        <v>1197</v>
      </c>
      <c r="B1190" s="517" t="s">
        <v>1198</v>
      </c>
    </row>
    <row r="1191" spans="1:2" ht="15" hidden="1" x14ac:dyDescent="0.25">
      <c r="A1191" s="517" t="s">
        <v>765</v>
      </c>
      <c r="B1191" s="517" t="s">
        <v>766</v>
      </c>
    </row>
    <row r="1192" spans="1:2" ht="15" hidden="1" x14ac:dyDescent="0.25">
      <c r="A1192" s="517" t="s">
        <v>1199</v>
      </c>
      <c r="B1192" s="517" t="s">
        <v>1200</v>
      </c>
    </row>
    <row r="1193" spans="1:2" ht="15" hidden="1" x14ac:dyDescent="0.25">
      <c r="A1193" s="517" t="s">
        <v>1199</v>
      </c>
      <c r="B1193" s="517" t="s">
        <v>1200</v>
      </c>
    </row>
    <row r="1194" spans="1:2" ht="15" hidden="1" x14ac:dyDescent="0.25">
      <c r="A1194" s="517" t="s">
        <v>1199</v>
      </c>
      <c r="B1194" s="517" t="s">
        <v>1200</v>
      </c>
    </row>
    <row r="1195" spans="1:2" ht="15" hidden="1" x14ac:dyDescent="0.25">
      <c r="A1195" s="517" t="s">
        <v>1199</v>
      </c>
      <c r="B1195" s="517" t="s">
        <v>1200</v>
      </c>
    </row>
    <row r="1196" spans="1:2" ht="15" hidden="1" x14ac:dyDescent="0.25">
      <c r="A1196" s="517" t="s">
        <v>1201</v>
      </c>
      <c r="B1196" s="517" t="s">
        <v>1202</v>
      </c>
    </row>
    <row r="1197" spans="1:2" ht="15" hidden="1" x14ac:dyDescent="0.25">
      <c r="A1197" s="517" t="s">
        <v>1201</v>
      </c>
      <c r="B1197" s="517" t="s">
        <v>1202</v>
      </c>
    </row>
    <row r="1198" spans="1:2" ht="15" hidden="1" x14ac:dyDescent="0.25">
      <c r="A1198" s="517" t="s">
        <v>1203</v>
      </c>
      <c r="B1198" s="517" t="s">
        <v>1204</v>
      </c>
    </row>
    <row r="1199" spans="1:2" ht="15" hidden="1" x14ac:dyDescent="0.25">
      <c r="A1199" s="517" t="s">
        <v>1205</v>
      </c>
      <c r="B1199" s="517" t="s">
        <v>1206</v>
      </c>
    </row>
    <row r="1200" spans="1:2" ht="15" hidden="1" x14ac:dyDescent="0.25">
      <c r="A1200" s="517" t="s">
        <v>779</v>
      </c>
      <c r="B1200" s="517" t="s">
        <v>780</v>
      </c>
    </row>
    <row r="1201" spans="1:2" ht="15" hidden="1" x14ac:dyDescent="0.25">
      <c r="A1201" s="517" t="s">
        <v>779</v>
      </c>
      <c r="B1201" s="517" t="s">
        <v>780</v>
      </c>
    </row>
    <row r="1202" spans="1:2" ht="15" hidden="1" x14ac:dyDescent="0.25">
      <c r="A1202" s="517" t="s">
        <v>779</v>
      </c>
      <c r="B1202" s="517" t="s">
        <v>780</v>
      </c>
    </row>
    <row r="1203" spans="1:2" ht="15" hidden="1" x14ac:dyDescent="0.25">
      <c r="A1203" s="517" t="s">
        <v>1207</v>
      </c>
      <c r="B1203" s="517" t="s">
        <v>1208</v>
      </c>
    </row>
    <row r="1204" spans="1:2" ht="15" hidden="1" x14ac:dyDescent="0.25">
      <c r="A1204" s="517" t="s">
        <v>1207</v>
      </c>
      <c r="B1204" s="517" t="s">
        <v>1208</v>
      </c>
    </row>
    <row r="1205" spans="1:2" ht="15" hidden="1" x14ac:dyDescent="0.25">
      <c r="A1205" s="518" t="s">
        <v>1209</v>
      </c>
      <c r="B1205" s="517" t="s">
        <v>1210</v>
      </c>
    </row>
    <row r="1206" spans="1:2" ht="15" hidden="1" x14ac:dyDescent="0.25">
      <c r="A1206" s="517" t="s">
        <v>1211</v>
      </c>
      <c r="B1206" s="517" t="s">
        <v>1212</v>
      </c>
    </row>
    <row r="1207" spans="1:2" ht="15" hidden="1" x14ac:dyDescent="0.25">
      <c r="A1207" s="517" t="s">
        <v>1213</v>
      </c>
      <c r="B1207" s="517" t="s">
        <v>1214</v>
      </c>
    </row>
    <row r="1208" spans="1:2" ht="15" hidden="1" x14ac:dyDescent="0.25">
      <c r="A1208" s="517" t="s">
        <v>1215</v>
      </c>
      <c r="B1208" s="517" t="s">
        <v>1216</v>
      </c>
    </row>
    <row r="1209" spans="1:2" ht="15" hidden="1" x14ac:dyDescent="0.25">
      <c r="A1209" s="517" t="s">
        <v>1217</v>
      </c>
      <c r="B1209" s="517" t="s">
        <v>1218</v>
      </c>
    </row>
    <row r="1210" spans="1:2" ht="15" hidden="1" x14ac:dyDescent="0.25">
      <c r="A1210" s="517" t="s">
        <v>1217</v>
      </c>
      <c r="B1210" s="517" t="s">
        <v>1218</v>
      </c>
    </row>
    <row r="1211" spans="1:2" ht="15" hidden="1" x14ac:dyDescent="0.25">
      <c r="A1211" s="517" t="s">
        <v>1219</v>
      </c>
      <c r="B1211" s="517" t="s">
        <v>1220</v>
      </c>
    </row>
    <row r="1212" spans="1:2" ht="15" hidden="1" x14ac:dyDescent="0.25">
      <c r="A1212" s="517" t="s">
        <v>1221</v>
      </c>
      <c r="B1212" s="517" t="s">
        <v>1222</v>
      </c>
    </row>
    <row r="1213" spans="1:2" ht="15" hidden="1" x14ac:dyDescent="0.25">
      <c r="A1213" s="517" t="s">
        <v>1223</v>
      </c>
      <c r="B1213" s="517" t="s">
        <v>1224</v>
      </c>
    </row>
    <row r="1214" spans="1:2" ht="15" hidden="1" x14ac:dyDescent="0.25">
      <c r="A1214" s="517" t="s">
        <v>1225</v>
      </c>
      <c r="B1214" s="517" t="s">
        <v>1226</v>
      </c>
    </row>
    <row r="1215" spans="1:2" ht="15" hidden="1" x14ac:dyDescent="0.25">
      <c r="A1215" s="517" t="s">
        <v>1227</v>
      </c>
      <c r="B1215" s="517" t="s">
        <v>1228</v>
      </c>
    </row>
    <row r="1216" spans="1:2" ht="15" hidden="1" x14ac:dyDescent="0.25">
      <c r="A1216" s="517" t="s">
        <v>1227</v>
      </c>
      <c r="B1216" s="517" t="s">
        <v>1228</v>
      </c>
    </row>
    <row r="1217" spans="1:2" ht="15" hidden="1" x14ac:dyDescent="0.25">
      <c r="A1217" s="517" t="s">
        <v>1229</v>
      </c>
      <c r="B1217" s="517" t="s">
        <v>1230</v>
      </c>
    </row>
    <row r="1218" spans="1:2" ht="15" hidden="1" x14ac:dyDescent="0.25">
      <c r="A1218" s="519" t="s">
        <v>1229</v>
      </c>
      <c r="B1218" s="519" t="s">
        <v>1231</v>
      </c>
    </row>
    <row r="1219" spans="1:2" ht="15" hidden="1" x14ac:dyDescent="0.25">
      <c r="A1219" s="517" t="s">
        <v>1232</v>
      </c>
      <c r="B1219" s="517" t="s">
        <v>1233</v>
      </c>
    </row>
    <row r="1220" spans="1:2" ht="15" hidden="1" x14ac:dyDescent="0.25">
      <c r="A1220" s="517" t="s">
        <v>1232</v>
      </c>
      <c r="B1220" s="517" t="s">
        <v>1233</v>
      </c>
    </row>
    <row r="1221" spans="1:2" ht="15" hidden="1" x14ac:dyDescent="0.25">
      <c r="A1221" s="517" t="s">
        <v>1234</v>
      </c>
      <c r="B1221" s="517" t="s">
        <v>1235</v>
      </c>
    </row>
    <row r="1222" spans="1:2" ht="15" hidden="1" x14ac:dyDescent="0.25">
      <c r="A1222" s="517" t="s">
        <v>1236</v>
      </c>
      <c r="B1222" s="517" t="s">
        <v>1237</v>
      </c>
    </row>
    <row r="1223" spans="1:2" ht="15" hidden="1" x14ac:dyDescent="0.25">
      <c r="A1223" s="517" t="s">
        <v>1238</v>
      </c>
      <c r="B1223" s="517" t="s">
        <v>1239</v>
      </c>
    </row>
    <row r="1224" spans="1:2" ht="15" hidden="1" x14ac:dyDescent="0.25">
      <c r="A1224" s="517" t="s">
        <v>1240</v>
      </c>
      <c r="B1224" s="517" t="s">
        <v>1241</v>
      </c>
    </row>
    <row r="1225" spans="1:2" ht="15" hidden="1" x14ac:dyDescent="0.25">
      <c r="A1225" s="517" t="s">
        <v>1242</v>
      </c>
      <c r="B1225" s="517" t="s">
        <v>1243</v>
      </c>
    </row>
    <row r="1226" spans="1:2" ht="15" hidden="1" x14ac:dyDescent="0.25">
      <c r="A1226" s="517" t="s">
        <v>1244</v>
      </c>
      <c r="B1226" s="517" t="s">
        <v>1245</v>
      </c>
    </row>
    <row r="1227" spans="1:2" ht="15" hidden="1" x14ac:dyDescent="0.25">
      <c r="A1227" s="517" t="s">
        <v>1246</v>
      </c>
      <c r="B1227" s="517" t="s">
        <v>1247</v>
      </c>
    </row>
    <row r="1228" spans="1:2" ht="15" hidden="1" x14ac:dyDescent="0.25">
      <c r="A1228" s="517" t="s">
        <v>1246</v>
      </c>
      <c r="B1228" s="517" t="s">
        <v>1247</v>
      </c>
    </row>
    <row r="1229" spans="1:2" ht="15" hidden="1" x14ac:dyDescent="0.25">
      <c r="A1229" s="517" t="s">
        <v>1248</v>
      </c>
      <c r="B1229" s="517" t="s">
        <v>1249</v>
      </c>
    </row>
    <row r="1230" spans="1:2" ht="15" hidden="1" x14ac:dyDescent="0.25">
      <c r="A1230" s="517" t="s">
        <v>1248</v>
      </c>
      <c r="B1230" s="517" t="s">
        <v>1249</v>
      </c>
    </row>
    <row r="1231" spans="1:2" ht="15" hidden="1" x14ac:dyDescent="0.25">
      <c r="A1231" s="517" t="s">
        <v>841</v>
      </c>
      <c r="B1231" s="517" t="s">
        <v>842</v>
      </c>
    </row>
    <row r="1232" spans="1:2" ht="15" hidden="1" x14ac:dyDescent="0.25">
      <c r="A1232" s="517" t="s">
        <v>841</v>
      </c>
      <c r="B1232" s="517" t="s">
        <v>842</v>
      </c>
    </row>
    <row r="1233" spans="1:2" ht="15" hidden="1" x14ac:dyDescent="0.25">
      <c r="A1233" s="517" t="s">
        <v>1250</v>
      </c>
      <c r="B1233" s="517" t="s">
        <v>1251</v>
      </c>
    </row>
    <row r="1234" spans="1:2" ht="15" hidden="1" x14ac:dyDescent="0.25">
      <c r="A1234" s="517" t="s">
        <v>1252</v>
      </c>
      <c r="B1234" s="517" t="s">
        <v>1253</v>
      </c>
    </row>
    <row r="1235" spans="1:2" ht="15" hidden="1" x14ac:dyDescent="0.25">
      <c r="A1235" s="517" t="s">
        <v>1252</v>
      </c>
      <c r="B1235" s="517" t="s">
        <v>1253</v>
      </c>
    </row>
    <row r="1236" spans="1:2" ht="15" hidden="1" x14ac:dyDescent="0.25">
      <c r="A1236" s="517" t="s">
        <v>1252</v>
      </c>
      <c r="B1236" s="517" t="s">
        <v>1253</v>
      </c>
    </row>
    <row r="1237" spans="1:2" ht="15" hidden="1" x14ac:dyDescent="0.25">
      <c r="A1237" s="517" t="s">
        <v>1254</v>
      </c>
      <c r="B1237" s="517" t="s">
        <v>1255</v>
      </c>
    </row>
    <row r="1238" spans="1:2" ht="15" hidden="1" x14ac:dyDescent="0.25">
      <c r="A1238" s="517" t="s">
        <v>1254</v>
      </c>
      <c r="B1238" s="517" t="s">
        <v>1255</v>
      </c>
    </row>
    <row r="1239" spans="1:2" ht="15" hidden="1" x14ac:dyDescent="0.25">
      <c r="A1239" s="517" t="s">
        <v>847</v>
      </c>
      <c r="B1239" s="517" t="s">
        <v>848</v>
      </c>
    </row>
    <row r="1240" spans="1:2" ht="15" hidden="1" x14ac:dyDescent="0.25">
      <c r="A1240" s="517" t="s">
        <v>1256</v>
      </c>
      <c r="B1240" s="517" t="s">
        <v>1257</v>
      </c>
    </row>
    <row r="1241" spans="1:2" ht="15" hidden="1" x14ac:dyDescent="0.25">
      <c r="A1241" s="517" t="s">
        <v>1258</v>
      </c>
      <c r="B1241" s="517" t="s">
        <v>1259</v>
      </c>
    </row>
    <row r="1242" spans="1:2" ht="15" hidden="1" x14ac:dyDescent="0.25">
      <c r="A1242" s="517" t="s">
        <v>1260</v>
      </c>
      <c r="B1242" s="517" t="s">
        <v>1261</v>
      </c>
    </row>
    <row r="1243" spans="1:2" ht="15" hidden="1" x14ac:dyDescent="0.25">
      <c r="A1243" s="517" t="s">
        <v>1262</v>
      </c>
      <c r="B1243" s="517" t="s">
        <v>1263</v>
      </c>
    </row>
    <row r="1244" spans="1:2" ht="15" hidden="1" x14ac:dyDescent="0.25">
      <c r="A1244" s="517" t="s">
        <v>1264</v>
      </c>
      <c r="B1244" s="517" t="s">
        <v>1265</v>
      </c>
    </row>
    <row r="1245" spans="1:2" ht="15" hidden="1" x14ac:dyDescent="0.25">
      <c r="A1245" s="517" t="s">
        <v>1266</v>
      </c>
      <c r="B1245" s="517" t="s">
        <v>870</v>
      </c>
    </row>
    <row r="1246" spans="1:2" ht="15" hidden="1" x14ac:dyDescent="0.25">
      <c r="A1246" s="517" t="s">
        <v>1267</v>
      </c>
      <c r="B1246" s="517" t="s">
        <v>1268</v>
      </c>
    </row>
    <row r="1247" spans="1:2" ht="15" hidden="1" x14ac:dyDescent="0.25">
      <c r="A1247" s="517" t="s">
        <v>1269</v>
      </c>
      <c r="B1247" s="517" t="s">
        <v>1270</v>
      </c>
    </row>
    <row r="1248" spans="1:2" ht="15" hidden="1" x14ac:dyDescent="0.25">
      <c r="A1248" s="517" t="s">
        <v>1271</v>
      </c>
      <c r="B1248" s="517" t="s">
        <v>1272</v>
      </c>
    </row>
    <row r="1249" spans="1:2" ht="15" hidden="1" x14ac:dyDescent="0.25">
      <c r="A1249" s="518" t="s">
        <v>1271</v>
      </c>
      <c r="B1249" s="517" t="s">
        <v>1272</v>
      </c>
    </row>
    <row r="1250" spans="1:2" ht="15" hidden="1" x14ac:dyDescent="0.25">
      <c r="A1250" s="517" t="s">
        <v>1273</v>
      </c>
      <c r="B1250" s="517" t="s">
        <v>1274</v>
      </c>
    </row>
    <row r="1251" spans="1:2" ht="15" hidden="1" x14ac:dyDescent="0.25">
      <c r="A1251" s="517" t="s">
        <v>1273</v>
      </c>
      <c r="B1251" s="517" t="s">
        <v>1274</v>
      </c>
    </row>
    <row r="1252" spans="1:2" ht="15" hidden="1" x14ac:dyDescent="0.25">
      <c r="A1252" s="517" t="s">
        <v>1273</v>
      </c>
      <c r="B1252" s="517" t="s">
        <v>1274</v>
      </c>
    </row>
    <row r="1253" spans="1:2" ht="15" hidden="1" x14ac:dyDescent="0.25">
      <c r="A1253" s="517" t="s">
        <v>1275</v>
      </c>
      <c r="B1253" s="517" t="s">
        <v>1276</v>
      </c>
    </row>
    <row r="1254" spans="1:2" ht="15" hidden="1" x14ac:dyDescent="0.25">
      <c r="A1254" s="517" t="s">
        <v>1277</v>
      </c>
      <c r="B1254" s="517" t="s">
        <v>1278</v>
      </c>
    </row>
    <row r="1255" spans="1:2" ht="15" hidden="1" x14ac:dyDescent="0.25">
      <c r="A1255" s="517" t="s">
        <v>1279</v>
      </c>
      <c r="B1255" s="517" t="s">
        <v>1280</v>
      </c>
    </row>
    <row r="1256" spans="1:2" ht="15" hidden="1" x14ac:dyDescent="0.25">
      <c r="A1256" s="517" t="s">
        <v>1281</v>
      </c>
      <c r="B1256" s="517" t="s">
        <v>1282</v>
      </c>
    </row>
    <row r="1257" spans="1:2" ht="15" hidden="1" x14ac:dyDescent="0.25">
      <c r="A1257" s="517" t="s">
        <v>1283</v>
      </c>
      <c r="B1257" s="517" t="s">
        <v>1284</v>
      </c>
    </row>
    <row r="1258" spans="1:2" ht="15" hidden="1" x14ac:dyDescent="0.25">
      <c r="A1258" s="517" t="s">
        <v>1285</v>
      </c>
      <c r="B1258" s="517" t="s">
        <v>1286</v>
      </c>
    </row>
    <row r="1259" spans="1:2" ht="15" hidden="1" x14ac:dyDescent="0.25">
      <c r="A1259" s="517" t="s">
        <v>1287</v>
      </c>
      <c r="B1259" s="517" t="s">
        <v>1288</v>
      </c>
    </row>
    <row r="1260" spans="1:2" ht="15" hidden="1" x14ac:dyDescent="0.25">
      <c r="A1260" s="517" t="s">
        <v>1289</v>
      </c>
      <c r="B1260" s="517" t="s">
        <v>1290</v>
      </c>
    </row>
    <row r="1261" spans="1:2" ht="15" hidden="1" x14ac:dyDescent="0.25">
      <c r="A1261" s="518" t="s">
        <v>1289</v>
      </c>
      <c r="B1261" s="517" t="s">
        <v>1290</v>
      </c>
    </row>
    <row r="1262" spans="1:2" ht="15" hidden="1" x14ac:dyDescent="0.25">
      <c r="A1262" s="517" t="s">
        <v>1289</v>
      </c>
      <c r="B1262" s="517" t="s">
        <v>1290</v>
      </c>
    </row>
    <row r="1263" spans="1:2" ht="15" hidden="1" x14ac:dyDescent="0.25">
      <c r="A1263" s="517" t="s">
        <v>1291</v>
      </c>
      <c r="B1263" s="517" t="s">
        <v>1292</v>
      </c>
    </row>
    <row r="1264" spans="1:2" ht="15" hidden="1" x14ac:dyDescent="0.25">
      <c r="A1264" s="517" t="s">
        <v>1293</v>
      </c>
      <c r="B1264" s="517" t="s">
        <v>1294</v>
      </c>
    </row>
    <row r="1265" spans="1:2" ht="15" hidden="1" x14ac:dyDescent="0.25">
      <c r="A1265" s="517" t="s">
        <v>1293</v>
      </c>
      <c r="B1265" s="517" t="s">
        <v>1294</v>
      </c>
    </row>
    <row r="1266" spans="1:2" ht="15" hidden="1" x14ac:dyDescent="0.25">
      <c r="A1266" s="517" t="s">
        <v>1295</v>
      </c>
      <c r="B1266" s="517" t="s">
        <v>1296</v>
      </c>
    </row>
    <row r="1267" spans="1:2" ht="15" hidden="1" x14ac:dyDescent="0.25">
      <c r="A1267" s="517" t="s">
        <v>1297</v>
      </c>
      <c r="B1267" s="517" t="s">
        <v>1298</v>
      </c>
    </row>
    <row r="1268" spans="1:2" ht="15" hidden="1" x14ac:dyDescent="0.25">
      <c r="A1268" s="517" t="s">
        <v>1299</v>
      </c>
      <c r="B1268" s="517" t="s">
        <v>1300</v>
      </c>
    </row>
    <row r="1269" spans="1:2" ht="15" hidden="1" x14ac:dyDescent="0.25">
      <c r="A1269" s="517" t="s">
        <v>1301</v>
      </c>
      <c r="B1269" s="517" t="s">
        <v>1302</v>
      </c>
    </row>
    <row r="1270" spans="1:2" ht="15" hidden="1" x14ac:dyDescent="0.25">
      <c r="A1270" s="517" t="s">
        <v>1303</v>
      </c>
      <c r="B1270" s="517" t="s">
        <v>1304</v>
      </c>
    </row>
    <row r="1271" spans="1:2" ht="15" hidden="1" x14ac:dyDescent="0.25">
      <c r="A1271" s="518" t="s">
        <v>1305</v>
      </c>
      <c r="B1271" s="517" t="s">
        <v>1306</v>
      </c>
    </row>
    <row r="1272" spans="1:2" ht="15" hidden="1" x14ac:dyDescent="0.25">
      <c r="A1272" s="517" t="s">
        <v>1307</v>
      </c>
      <c r="B1272" s="517" t="s">
        <v>1308</v>
      </c>
    </row>
    <row r="1273" spans="1:2" ht="15" hidden="1" x14ac:dyDescent="0.25">
      <c r="A1273" s="517" t="s">
        <v>1309</v>
      </c>
      <c r="B1273" s="517" t="s">
        <v>1310</v>
      </c>
    </row>
    <row r="1274" spans="1:2" ht="15" hidden="1" x14ac:dyDescent="0.25">
      <c r="A1274" s="517" t="s">
        <v>1311</v>
      </c>
      <c r="B1274" s="517" t="s">
        <v>1312</v>
      </c>
    </row>
    <row r="1275" spans="1:2" ht="15" hidden="1" x14ac:dyDescent="0.25">
      <c r="A1275" s="517" t="s">
        <v>231</v>
      </c>
      <c r="B1275" s="517" t="s">
        <v>361</v>
      </c>
    </row>
    <row r="1276" spans="1:2" ht="15" hidden="1" x14ac:dyDescent="0.25">
      <c r="A1276" s="517" t="s">
        <v>231</v>
      </c>
      <c r="B1276" s="517" t="s">
        <v>361</v>
      </c>
    </row>
    <row r="1277" spans="1:2" ht="15" hidden="1" x14ac:dyDescent="0.25">
      <c r="A1277" s="517" t="s">
        <v>231</v>
      </c>
      <c r="B1277" s="517" t="s">
        <v>361</v>
      </c>
    </row>
    <row r="1278" spans="1:2" ht="15" hidden="1" x14ac:dyDescent="0.25">
      <c r="A1278" s="517" t="s">
        <v>231</v>
      </c>
      <c r="B1278" s="517" t="s">
        <v>361</v>
      </c>
    </row>
    <row r="1279" spans="1:2" ht="15" hidden="1" x14ac:dyDescent="0.25">
      <c r="A1279" s="517" t="s">
        <v>231</v>
      </c>
      <c r="B1279" s="517" t="s">
        <v>361</v>
      </c>
    </row>
    <row r="1280" spans="1:2" ht="15" hidden="1" x14ac:dyDescent="0.25">
      <c r="A1280" s="517" t="s">
        <v>231</v>
      </c>
      <c r="B1280" s="517" t="s">
        <v>361</v>
      </c>
    </row>
    <row r="1281" spans="1:2" ht="15" hidden="1" x14ac:dyDescent="0.25">
      <c r="A1281" s="517" t="s">
        <v>231</v>
      </c>
      <c r="B1281" s="517" t="s">
        <v>361</v>
      </c>
    </row>
    <row r="1282" spans="1:2" ht="15" hidden="1" x14ac:dyDescent="0.25">
      <c r="A1282" s="517" t="s">
        <v>231</v>
      </c>
      <c r="B1282" s="517" t="s">
        <v>361</v>
      </c>
    </row>
    <row r="1283" spans="1:2" ht="15" hidden="1" x14ac:dyDescent="0.25">
      <c r="A1283" s="517" t="s">
        <v>191</v>
      </c>
      <c r="B1283" s="517" t="s">
        <v>363</v>
      </c>
    </row>
    <row r="1284" spans="1:2" ht="15" hidden="1" x14ac:dyDescent="0.25">
      <c r="A1284" s="517" t="s">
        <v>191</v>
      </c>
      <c r="B1284" s="517" t="s">
        <v>363</v>
      </c>
    </row>
    <row r="1285" spans="1:2" ht="15" hidden="1" x14ac:dyDescent="0.25">
      <c r="A1285" s="517" t="s">
        <v>191</v>
      </c>
      <c r="B1285" s="517" t="s">
        <v>363</v>
      </c>
    </row>
    <row r="1286" spans="1:2" ht="15" hidden="1" x14ac:dyDescent="0.25">
      <c r="A1286" s="517" t="s">
        <v>191</v>
      </c>
      <c r="B1286" s="517" t="s">
        <v>363</v>
      </c>
    </row>
    <row r="1287" spans="1:2" ht="15" hidden="1" x14ac:dyDescent="0.25">
      <c r="A1287" s="517" t="s">
        <v>191</v>
      </c>
      <c r="B1287" s="517" t="s">
        <v>363</v>
      </c>
    </row>
    <row r="1288" spans="1:2" ht="15" hidden="1" x14ac:dyDescent="0.25">
      <c r="A1288" s="517" t="s">
        <v>191</v>
      </c>
      <c r="B1288" s="517" t="s">
        <v>363</v>
      </c>
    </row>
    <row r="1289" spans="1:2" ht="15" hidden="1" x14ac:dyDescent="0.25">
      <c r="A1289" s="517" t="s">
        <v>191</v>
      </c>
      <c r="B1289" s="517" t="s">
        <v>363</v>
      </c>
    </row>
    <row r="1290" spans="1:2" ht="15" hidden="1" x14ac:dyDescent="0.25">
      <c r="A1290" s="517" t="s">
        <v>191</v>
      </c>
      <c r="B1290" s="517" t="s">
        <v>363</v>
      </c>
    </row>
    <row r="1291" spans="1:2" ht="15" hidden="1" x14ac:dyDescent="0.25">
      <c r="A1291" s="517" t="s">
        <v>191</v>
      </c>
      <c r="B1291" s="517" t="s">
        <v>363</v>
      </c>
    </row>
    <row r="1292" spans="1:2" ht="15" hidden="1" x14ac:dyDescent="0.25">
      <c r="A1292" s="517" t="s">
        <v>191</v>
      </c>
      <c r="B1292" s="517" t="s">
        <v>363</v>
      </c>
    </row>
    <row r="1293" spans="1:2" ht="15" hidden="1" x14ac:dyDescent="0.25">
      <c r="A1293" s="517" t="s">
        <v>191</v>
      </c>
      <c r="B1293" s="517" t="s">
        <v>363</v>
      </c>
    </row>
    <row r="1294" spans="1:2" ht="15" hidden="1" x14ac:dyDescent="0.25">
      <c r="A1294" s="517" t="s">
        <v>191</v>
      </c>
      <c r="B1294" s="517" t="s">
        <v>363</v>
      </c>
    </row>
    <row r="1295" spans="1:2" ht="15" hidden="1" x14ac:dyDescent="0.25">
      <c r="A1295" s="517" t="s">
        <v>191</v>
      </c>
      <c r="B1295" s="517" t="s">
        <v>363</v>
      </c>
    </row>
    <row r="1296" spans="1:2" ht="15" hidden="1" x14ac:dyDescent="0.25">
      <c r="A1296" s="517" t="s">
        <v>447</v>
      </c>
      <c r="B1296" s="517" t="s">
        <v>448</v>
      </c>
    </row>
    <row r="1297" spans="1:2" ht="15" hidden="1" x14ac:dyDescent="0.25">
      <c r="A1297" s="517" t="s">
        <v>447</v>
      </c>
      <c r="B1297" s="517" t="s">
        <v>448</v>
      </c>
    </row>
    <row r="1298" spans="1:2" ht="15" hidden="1" x14ac:dyDescent="0.25">
      <c r="A1298" s="517" t="s">
        <v>447</v>
      </c>
      <c r="B1298" s="517" t="s">
        <v>448</v>
      </c>
    </row>
    <row r="1299" spans="1:2" ht="15" hidden="1" x14ac:dyDescent="0.25">
      <c r="A1299" s="517" t="s">
        <v>447</v>
      </c>
      <c r="B1299" s="517" t="s">
        <v>448</v>
      </c>
    </row>
    <row r="1300" spans="1:2" ht="15" hidden="1" x14ac:dyDescent="0.25">
      <c r="A1300" s="517" t="s">
        <v>447</v>
      </c>
      <c r="B1300" s="517" t="s">
        <v>448</v>
      </c>
    </row>
    <row r="1301" spans="1:2" ht="15" hidden="1" x14ac:dyDescent="0.25">
      <c r="A1301" s="517" t="s">
        <v>447</v>
      </c>
      <c r="B1301" s="517" t="s">
        <v>448</v>
      </c>
    </row>
    <row r="1302" spans="1:2" ht="15" hidden="1" x14ac:dyDescent="0.25">
      <c r="A1302" s="517" t="s">
        <v>1313</v>
      </c>
      <c r="B1302" s="517" t="s">
        <v>1314</v>
      </c>
    </row>
    <row r="1303" spans="1:2" ht="15" hidden="1" x14ac:dyDescent="0.25">
      <c r="A1303" s="517" t="s">
        <v>233</v>
      </c>
      <c r="B1303" s="517" t="s">
        <v>366</v>
      </c>
    </row>
    <row r="1304" spans="1:2" ht="15" hidden="1" x14ac:dyDescent="0.25">
      <c r="A1304" s="517" t="s">
        <v>233</v>
      </c>
      <c r="B1304" s="517" t="s">
        <v>366</v>
      </c>
    </row>
    <row r="1305" spans="1:2" ht="15" hidden="1" x14ac:dyDescent="0.25">
      <c r="A1305" s="517" t="s">
        <v>194</v>
      </c>
      <c r="B1305" s="517" t="s">
        <v>367</v>
      </c>
    </row>
    <row r="1306" spans="1:2" ht="15" hidden="1" x14ac:dyDescent="0.25">
      <c r="A1306" s="517" t="s">
        <v>194</v>
      </c>
      <c r="B1306" s="517" t="s">
        <v>367</v>
      </c>
    </row>
    <row r="1307" spans="1:2" ht="15" hidden="1" x14ac:dyDescent="0.25">
      <c r="A1307" s="517" t="s">
        <v>194</v>
      </c>
      <c r="B1307" s="517" t="s">
        <v>367</v>
      </c>
    </row>
    <row r="1308" spans="1:2" ht="15" hidden="1" x14ac:dyDescent="0.25">
      <c r="A1308" s="517" t="s">
        <v>234</v>
      </c>
      <c r="B1308" s="517" t="s">
        <v>368</v>
      </c>
    </row>
    <row r="1309" spans="1:2" ht="15" hidden="1" x14ac:dyDescent="0.25">
      <c r="A1309" s="517" t="s">
        <v>234</v>
      </c>
      <c r="B1309" s="517" t="s">
        <v>368</v>
      </c>
    </row>
    <row r="1310" spans="1:2" ht="15" hidden="1" x14ac:dyDescent="0.25">
      <c r="A1310" s="517" t="s">
        <v>234</v>
      </c>
      <c r="B1310" s="517" t="s">
        <v>368</v>
      </c>
    </row>
    <row r="1311" spans="1:2" ht="15" hidden="1" x14ac:dyDescent="0.25">
      <c r="A1311" s="517" t="s">
        <v>234</v>
      </c>
      <c r="B1311" s="517" t="s">
        <v>368</v>
      </c>
    </row>
    <row r="1312" spans="1:2" ht="15" hidden="1" x14ac:dyDescent="0.25">
      <c r="A1312" s="517" t="s">
        <v>234</v>
      </c>
      <c r="B1312" s="517" t="s">
        <v>368</v>
      </c>
    </row>
    <row r="1313" spans="1:2" ht="15" hidden="1" x14ac:dyDescent="0.25">
      <c r="A1313" s="517" t="s">
        <v>195</v>
      </c>
      <c r="B1313" s="517" t="s">
        <v>369</v>
      </c>
    </row>
    <row r="1314" spans="1:2" ht="15" hidden="1" x14ac:dyDescent="0.25">
      <c r="A1314" s="517" t="s">
        <v>196</v>
      </c>
      <c r="B1314" s="517" t="s">
        <v>370</v>
      </c>
    </row>
    <row r="1315" spans="1:2" ht="15" hidden="1" x14ac:dyDescent="0.25">
      <c r="A1315" s="517" t="s">
        <v>197</v>
      </c>
      <c r="B1315" s="517" t="s">
        <v>371</v>
      </c>
    </row>
    <row r="1316" spans="1:2" ht="15" hidden="1" x14ac:dyDescent="0.25">
      <c r="A1316" s="517" t="s">
        <v>197</v>
      </c>
      <c r="B1316" s="517" t="s">
        <v>371</v>
      </c>
    </row>
    <row r="1317" spans="1:2" ht="15" hidden="1" x14ac:dyDescent="0.25">
      <c r="A1317" s="517" t="s">
        <v>197</v>
      </c>
      <c r="B1317" s="517" t="s">
        <v>371</v>
      </c>
    </row>
    <row r="1318" spans="1:2" ht="15" hidden="1" x14ac:dyDescent="0.25">
      <c r="A1318" s="517" t="s">
        <v>197</v>
      </c>
      <c r="B1318" s="517" t="s">
        <v>371</v>
      </c>
    </row>
    <row r="1319" spans="1:2" ht="15" hidden="1" x14ac:dyDescent="0.25">
      <c r="A1319" s="517" t="s">
        <v>1315</v>
      </c>
      <c r="B1319" s="517" t="s">
        <v>1316</v>
      </c>
    </row>
    <row r="1320" spans="1:2" ht="15" hidden="1" x14ac:dyDescent="0.25">
      <c r="A1320" s="517" t="s">
        <v>1317</v>
      </c>
      <c r="B1320" s="517" t="s">
        <v>1318</v>
      </c>
    </row>
    <row r="1321" spans="1:2" ht="15" hidden="1" x14ac:dyDescent="0.25">
      <c r="A1321" s="517" t="s">
        <v>1319</v>
      </c>
      <c r="B1321" s="517" t="s">
        <v>1320</v>
      </c>
    </row>
    <row r="1322" spans="1:2" ht="15" hidden="1" x14ac:dyDescent="0.25">
      <c r="A1322" s="517" t="s">
        <v>1319</v>
      </c>
      <c r="B1322" s="517" t="s">
        <v>1320</v>
      </c>
    </row>
    <row r="1323" spans="1:2" ht="15" hidden="1" x14ac:dyDescent="0.25">
      <c r="A1323" s="517" t="s">
        <v>1319</v>
      </c>
      <c r="B1323" s="517" t="s">
        <v>1320</v>
      </c>
    </row>
    <row r="1324" spans="1:2" ht="15" hidden="1" x14ac:dyDescent="0.25">
      <c r="A1324" s="517" t="s">
        <v>1319</v>
      </c>
      <c r="B1324" s="517" t="s">
        <v>1320</v>
      </c>
    </row>
    <row r="1325" spans="1:2" ht="15" hidden="1" x14ac:dyDescent="0.25">
      <c r="A1325" s="517" t="s">
        <v>199</v>
      </c>
      <c r="B1325" s="517" t="s">
        <v>374</v>
      </c>
    </row>
    <row r="1326" spans="1:2" ht="15" hidden="1" x14ac:dyDescent="0.25">
      <c r="A1326" s="517" t="s">
        <v>1321</v>
      </c>
      <c r="B1326" s="517" t="s">
        <v>1322</v>
      </c>
    </row>
    <row r="1327" spans="1:2" ht="15" hidden="1" x14ac:dyDescent="0.25">
      <c r="A1327" s="517" t="s">
        <v>1321</v>
      </c>
      <c r="B1327" s="517" t="s">
        <v>1322</v>
      </c>
    </row>
    <row r="1328" spans="1:2" ht="15" hidden="1" x14ac:dyDescent="0.25">
      <c r="A1328" s="517" t="s">
        <v>1323</v>
      </c>
      <c r="B1328" s="517" t="s">
        <v>1323</v>
      </c>
    </row>
    <row r="1329" spans="1:2" ht="15" hidden="1" x14ac:dyDescent="0.25">
      <c r="A1329" s="517" t="s">
        <v>1324</v>
      </c>
      <c r="B1329" s="517" t="s">
        <v>1324</v>
      </c>
    </row>
    <row r="1330" spans="1:2" ht="15" hidden="1" x14ac:dyDescent="0.25">
      <c r="A1330" s="517" t="s">
        <v>1325</v>
      </c>
      <c r="B1330" s="517" t="s">
        <v>1325</v>
      </c>
    </row>
    <row r="1331" spans="1:2" ht="15" hidden="1" x14ac:dyDescent="0.25">
      <c r="A1331" s="517" t="s">
        <v>1326</v>
      </c>
      <c r="B1331" s="517" t="s">
        <v>1326</v>
      </c>
    </row>
    <row r="1332" spans="1:2" ht="15" hidden="1" x14ac:dyDescent="0.25">
      <c r="A1332" s="517" t="s">
        <v>1327</v>
      </c>
      <c r="B1332" s="517" t="s">
        <v>1327</v>
      </c>
    </row>
    <row r="1333" spans="1:2" ht="15" hidden="1" x14ac:dyDescent="0.25">
      <c r="A1333" s="517" t="s">
        <v>1328</v>
      </c>
      <c r="B1333" s="517" t="s">
        <v>1328</v>
      </c>
    </row>
    <row r="1334" spans="1:2" ht="15" hidden="1" x14ac:dyDescent="0.25">
      <c r="A1334" s="517" t="s">
        <v>1329</v>
      </c>
      <c r="B1334" s="517" t="s">
        <v>1329</v>
      </c>
    </row>
    <row r="1335" spans="1:2" ht="15" hidden="1" x14ac:dyDescent="0.25">
      <c r="A1335" s="517" t="s">
        <v>1330</v>
      </c>
      <c r="B1335" s="517" t="s">
        <v>1330</v>
      </c>
    </row>
    <row r="1336" spans="1:2" ht="15" hidden="1" x14ac:dyDescent="0.25">
      <c r="A1336" s="517" t="s">
        <v>1331</v>
      </c>
      <c r="B1336" s="517" t="s">
        <v>1331</v>
      </c>
    </row>
    <row r="1337" spans="1:2" ht="15" hidden="1" x14ac:dyDescent="0.25">
      <c r="A1337" s="517" t="s">
        <v>1332</v>
      </c>
      <c r="B1337" s="517" t="s">
        <v>1332</v>
      </c>
    </row>
    <row r="1338" spans="1:2" ht="15" hidden="1" x14ac:dyDescent="0.25">
      <c r="A1338" s="517" t="s">
        <v>1333</v>
      </c>
      <c r="B1338" s="517" t="s">
        <v>1333</v>
      </c>
    </row>
    <row r="1339" spans="1:2" ht="15" hidden="1" x14ac:dyDescent="0.25">
      <c r="A1339" s="517" t="s">
        <v>1334</v>
      </c>
      <c r="B1339" s="517" t="s">
        <v>1334</v>
      </c>
    </row>
    <row r="1340" spans="1:2" ht="15" hidden="1" x14ac:dyDescent="0.25">
      <c r="A1340" s="517" t="s">
        <v>1335</v>
      </c>
      <c r="B1340" s="517" t="s">
        <v>1335</v>
      </c>
    </row>
    <row r="1341" spans="1:2" ht="15" hidden="1" x14ac:dyDescent="0.25">
      <c r="A1341" s="517" t="s">
        <v>1336</v>
      </c>
      <c r="B1341" s="517" t="s">
        <v>1336</v>
      </c>
    </row>
    <row r="1342" spans="1:2" ht="15" hidden="1" x14ac:dyDescent="0.25">
      <c r="A1342" s="517" t="s">
        <v>1337</v>
      </c>
      <c r="B1342" s="517" t="s">
        <v>1337</v>
      </c>
    </row>
    <row r="1343" spans="1:2" ht="15" hidden="1" x14ac:dyDescent="0.25">
      <c r="A1343" s="517" t="s">
        <v>1338</v>
      </c>
      <c r="B1343" s="517" t="s">
        <v>1338</v>
      </c>
    </row>
    <row r="1344" spans="1:2" ht="15" hidden="1" x14ac:dyDescent="0.25">
      <c r="A1344" s="517" t="s">
        <v>1339</v>
      </c>
      <c r="B1344" s="517" t="s">
        <v>1339</v>
      </c>
    </row>
    <row r="1345" spans="1:2" ht="15" hidden="1" x14ac:dyDescent="0.25">
      <c r="A1345" s="517" t="s">
        <v>1340</v>
      </c>
      <c r="B1345" s="517" t="s">
        <v>1340</v>
      </c>
    </row>
    <row r="1346" spans="1:2" ht="15" hidden="1" x14ac:dyDescent="0.25">
      <c r="A1346" s="517" t="s">
        <v>1341</v>
      </c>
      <c r="B1346" s="517" t="s">
        <v>1341</v>
      </c>
    </row>
    <row r="1347" spans="1:2" ht="15" hidden="1" x14ac:dyDescent="0.25">
      <c r="A1347" s="517" t="s">
        <v>1342</v>
      </c>
      <c r="B1347" s="517" t="s">
        <v>1342</v>
      </c>
    </row>
    <row r="1348" spans="1:2" ht="15" hidden="1" x14ac:dyDescent="0.25">
      <c r="A1348" s="517" t="s">
        <v>1343</v>
      </c>
      <c r="B1348" s="517" t="s">
        <v>1343</v>
      </c>
    </row>
    <row r="1349" spans="1:2" ht="15" hidden="1" x14ac:dyDescent="0.25">
      <c r="A1349" s="517" t="s">
        <v>1344</v>
      </c>
      <c r="B1349" s="517" t="s">
        <v>1344</v>
      </c>
    </row>
    <row r="1350" spans="1:2" ht="15" hidden="1" x14ac:dyDescent="0.25">
      <c r="A1350" s="517" t="s">
        <v>1345</v>
      </c>
      <c r="B1350" s="517" t="s">
        <v>1345</v>
      </c>
    </row>
    <row r="1351" spans="1:2" ht="15" hidden="1" x14ac:dyDescent="0.25">
      <c r="A1351" s="517" t="s">
        <v>1345</v>
      </c>
      <c r="B1351" s="517" t="s">
        <v>1345</v>
      </c>
    </row>
    <row r="1352" spans="1:2" ht="15" hidden="1" x14ac:dyDescent="0.25">
      <c r="A1352" s="517" t="s">
        <v>1346</v>
      </c>
      <c r="B1352" s="517" t="s">
        <v>1346</v>
      </c>
    </row>
    <row r="1353" spans="1:2" ht="15" hidden="1" x14ac:dyDescent="0.25">
      <c r="A1353" s="517" t="s">
        <v>1347</v>
      </c>
      <c r="B1353" s="517" t="s">
        <v>1347</v>
      </c>
    </row>
    <row r="1354" spans="1:2" ht="15" hidden="1" x14ac:dyDescent="0.25">
      <c r="A1354" s="517" t="s">
        <v>1348</v>
      </c>
      <c r="B1354" s="517" t="s">
        <v>1348</v>
      </c>
    </row>
    <row r="1355" spans="1:2" ht="15" hidden="1" x14ac:dyDescent="0.25">
      <c r="A1355" s="517" t="s">
        <v>1349</v>
      </c>
      <c r="B1355" s="517" t="s">
        <v>1349</v>
      </c>
    </row>
    <row r="1356" spans="1:2" ht="15" hidden="1" x14ac:dyDescent="0.25">
      <c r="A1356" s="517" t="s">
        <v>1350</v>
      </c>
      <c r="B1356" s="517" t="s">
        <v>1350</v>
      </c>
    </row>
    <row r="1357" spans="1:2" ht="15" hidden="1" x14ac:dyDescent="0.25">
      <c r="A1357" s="517" t="s">
        <v>1351</v>
      </c>
      <c r="B1357" s="517" t="s">
        <v>1351</v>
      </c>
    </row>
    <row r="1358" spans="1:2" ht="15" hidden="1" x14ac:dyDescent="0.25">
      <c r="A1358" s="517" t="s">
        <v>1352</v>
      </c>
      <c r="B1358" s="517" t="s">
        <v>1352</v>
      </c>
    </row>
    <row r="1359" spans="1:2" ht="15" hidden="1" x14ac:dyDescent="0.25">
      <c r="A1359" s="517" t="s">
        <v>1353</v>
      </c>
      <c r="B1359" s="517" t="s">
        <v>1353</v>
      </c>
    </row>
    <row r="1360" spans="1:2" ht="15" hidden="1" x14ac:dyDescent="0.25">
      <c r="A1360" s="517" t="s">
        <v>1354</v>
      </c>
      <c r="B1360" s="517" t="s">
        <v>1354</v>
      </c>
    </row>
    <row r="1361" spans="1:2" ht="15" hidden="1" x14ac:dyDescent="0.25">
      <c r="A1361" s="517" t="s">
        <v>1354</v>
      </c>
      <c r="B1361" s="517" t="s">
        <v>1354</v>
      </c>
    </row>
    <row r="1362" spans="1:2" ht="15" hidden="1" x14ac:dyDescent="0.25">
      <c r="A1362" s="517" t="s">
        <v>1355</v>
      </c>
      <c r="B1362" s="517" t="s">
        <v>1355</v>
      </c>
    </row>
    <row r="1363" spans="1:2" ht="15" hidden="1" x14ac:dyDescent="0.25">
      <c r="A1363" s="517" t="s">
        <v>1356</v>
      </c>
      <c r="B1363" s="517" t="s">
        <v>1356</v>
      </c>
    </row>
    <row r="1364" spans="1:2" ht="15" hidden="1" x14ac:dyDescent="0.25">
      <c r="A1364" s="517" t="s">
        <v>1357</v>
      </c>
      <c r="B1364" s="517" t="s">
        <v>1357</v>
      </c>
    </row>
    <row r="1365" spans="1:2" ht="15" hidden="1" x14ac:dyDescent="0.25">
      <c r="A1365" s="517" t="s">
        <v>1358</v>
      </c>
      <c r="B1365" s="517" t="s">
        <v>1358</v>
      </c>
    </row>
    <row r="1366" spans="1:2" ht="15" hidden="1" x14ac:dyDescent="0.25">
      <c r="A1366" s="517" t="s">
        <v>1359</v>
      </c>
      <c r="B1366" s="517" t="s">
        <v>1359</v>
      </c>
    </row>
    <row r="1367" spans="1:2" ht="15" hidden="1" x14ac:dyDescent="0.25">
      <c r="A1367" s="517" t="s">
        <v>1360</v>
      </c>
      <c r="B1367" s="517" t="s">
        <v>1360</v>
      </c>
    </row>
    <row r="1368" spans="1:2" ht="15" hidden="1" x14ac:dyDescent="0.25">
      <c r="A1368" s="517" t="s">
        <v>1361</v>
      </c>
      <c r="B1368" s="517" t="s">
        <v>1361</v>
      </c>
    </row>
    <row r="1369" spans="1:2" ht="15" hidden="1" x14ac:dyDescent="0.25">
      <c r="A1369" s="517" t="s">
        <v>1362</v>
      </c>
      <c r="B1369" s="517" t="s">
        <v>1362</v>
      </c>
    </row>
    <row r="1370" spans="1:2" ht="15" hidden="1" x14ac:dyDescent="0.25">
      <c r="A1370" s="517" t="s">
        <v>1363</v>
      </c>
      <c r="B1370" s="517" t="s">
        <v>1363</v>
      </c>
    </row>
    <row r="1371" spans="1:2" ht="15" hidden="1" x14ac:dyDescent="0.25">
      <c r="A1371" s="517" t="s">
        <v>1364</v>
      </c>
      <c r="B1371" s="517" t="s">
        <v>1364</v>
      </c>
    </row>
    <row r="1372" spans="1:2" ht="15" hidden="1" x14ac:dyDescent="0.25">
      <c r="A1372" s="517" t="s">
        <v>1365</v>
      </c>
      <c r="B1372" s="517" t="s">
        <v>1365</v>
      </c>
    </row>
    <row r="1373" spans="1:2" ht="15" hidden="1" x14ac:dyDescent="0.25">
      <c r="A1373" s="517" t="s">
        <v>1366</v>
      </c>
      <c r="B1373" s="517" t="s">
        <v>1366</v>
      </c>
    </row>
    <row r="1374" spans="1:2" ht="15" hidden="1" x14ac:dyDescent="0.25">
      <c r="A1374" s="517" t="s">
        <v>1367</v>
      </c>
      <c r="B1374" s="517" t="s">
        <v>1367</v>
      </c>
    </row>
    <row r="1375" spans="1:2" ht="15" hidden="1" x14ac:dyDescent="0.25">
      <c r="A1375" s="517" t="s">
        <v>1368</v>
      </c>
      <c r="B1375" s="517" t="s">
        <v>1368</v>
      </c>
    </row>
    <row r="1376" spans="1:2" ht="15" hidden="1" x14ac:dyDescent="0.25">
      <c r="A1376" s="517" t="s">
        <v>1369</v>
      </c>
      <c r="B1376" s="517" t="s">
        <v>1369</v>
      </c>
    </row>
    <row r="1377" spans="1:2" ht="15" hidden="1" x14ac:dyDescent="0.25">
      <c r="A1377" s="517" t="s">
        <v>1370</v>
      </c>
      <c r="B1377" s="517" t="s">
        <v>1370</v>
      </c>
    </row>
    <row r="1378" spans="1:2" ht="15" hidden="1" x14ac:dyDescent="0.25">
      <c r="A1378" s="517" t="s">
        <v>1371</v>
      </c>
      <c r="B1378" s="517" t="s">
        <v>1371</v>
      </c>
    </row>
    <row r="1379" spans="1:2" ht="15" hidden="1" x14ac:dyDescent="0.25">
      <c r="A1379" s="517" t="s">
        <v>1372</v>
      </c>
      <c r="B1379" s="517" t="s">
        <v>1372</v>
      </c>
    </row>
    <row r="1380" spans="1:2" ht="15" hidden="1" x14ac:dyDescent="0.25">
      <c r="A1380" s="517" t="s">
        <v>1372</v>
      </c>
      <c r="B1380" s="517" t="s">
        <v>1372</v>
      </c>
    </row>
    <row r="1381" spans="1:2" ht="15" hidden="1" x14ac:dyDescent="0.25">
      <c r="A1381" s="517" t="s">
        <v>1373</v>
      </c>
      <c r="B1381" s="517" t="s">
        <v>1373</v>
      </c>
    </row>
    <row r="1382" spans="1:2" ht="15" hidden="1" x14ac:dyDescent="0.25">
      <c r="A1382" s="517" t="s">
        <v>1374</v>
      </c>
      <c r="B1382" s="517" t="s">
        <v>1374</v>
      </c>
    </row>
    <row r="1383" spans="1:2" ht="15" hidden="1" x14ac:dyDescent="0.25">
      <c r="A1383" s="517" t="s">
        <v>1375</v>
      </c>
      <c r="B1383" s="517" t="s">
        <v>1375</v>
      </c>
    </row>
    <row r="1384" spans="1:2" ht="15" hidden="1" x14ac:dyDescent="0.25">
      <c r="A1384" s="517" t="s">
        <v>1376</v>
      </c>
      <c r="B1384" s="517" t="s">
        <v>1376</v>
      </c>
    </row>
    <row r="1385" spans="1:2" ht="15" hidden="1" x14ac:dyDescent="0.25">
      <c r="A1385" s="517" t="s">
        <v>1376</v>
      </c>
      <c r="B1385" s="517" t="s">
        <v>1376</v>
      </c>
    </row>
    <row r="1386" spans="1:2" ht="15" hidden="1" x14ac:dyDescent="0.25">
      <c r="A1386" s="517" t="s">
        <v>1377</v>
      </c>
      <c r="B1386" s="517" t="s">
        <v>1377</v>
      </c>
    </row>
    <row r="1387" spans="1:2" ht="15" hidden="1" x14ac:dyDescent="0.25">
      <c r="A1387" s="517" t="s">
        <v>1378</v>
      </c>
      <c r="B1387" s="517" t="s">
        <v>1378</v>
      </c>
    </row>
    <row r="1388" spans="1:2" ht="15" hidden="1" x14ac:dyDescent="0.25">
      <c r="A1388" s="517" t="s">
        <v>1378</v>
      </c>
      <c r="B1388" s="517" t="s">
        <v>1378</v>
      </c>
    </row>
    <row r="1389" spans="1:2" ht="15" hidden="1" x14ac:dyDescent="0.25">
      <c r="A1389" s="517" t="s">
        <v>1379</v>
      </c>
      <c r="B1389" s="517" t="s">
        <v>1379</v>
      </c>
    </row>
    <row r="1390" spans="1:2" ht="15" hidden="1" x14ac:dyDescent="0.25">
      <c r="A1390" s="517" t="s">
        <v>1380</v>
      </c>
      <c r="B1390" s="517" t="s">
        <v>1380</v>
      </c>
    </row>
    <row r="1391" spans="1:2" ht="15" hidden="1" x14ac:dyDescent="0.25">
      <c r="A1391" s="517" t="s">
        <v>1381</v>
      </c>
      <c r="B1391" s="517" t="s">
        <v>1381</v>
      </c>
    </row>
    <row r="1392" spans="1:2" ht="15" hidden="1" x14ac:dyDescent="0.25">
      <c r="A1392" s="517" t="s">
        <v>1381</v>
      </c>
      <c r="B1392" s="517" t="s">
        <v>1381</v>
      </c>
    </row>
    <row r="1393" spans="1:2" ht="15" hidden="1" x14ac:dyDescent="0.25">
      <c r="A1393" s="517" t="s">
        <v>1382</v>
      </c>
      <c r="B1393" s="517" t="s">
        <v>1382</v>
      </c>
    </row>
    <row r="1394" spans="1:2" ht="15" hidden="1" x14ac:dyDescent="0.25">
      <c r="A1394" s="517" t="s">
        <v>1383</v>
      </c>
      <c r="B1394" s="517" t="s">
        <v>1383</v>
      </c>
    </row>
    <row r="1395" spans="1:2" ht="15" hidden="1" x14ac:dyDescent="0.25">
      <c r="A1395" s="517" t="s">
        <v>1384</v>
      </c>
      <c r="B1395" s="517" t="s">
        <v>1384</v>
      </c>
    </row>
    <row r="1396" spans="1:2" ht="15" hidden="1" x14ac:dyDescent="0.25">
      <c r="A1396" s="517" t="s">
        <v>1385</v>
      </c>
      <c r="B1396" s="517" t="s">
        <v>1385</v>
      </c>
    </row>
    <row r="1397" spans="1:2" ht="15" hidden="1" x14ac:dyDescent="0.25">
      <c r="A1397" s="517" t="s">
        <v>1386</v>
      </c>
      <c r="B1397" s="517" t="s">
        <v>1386</v>
      </c>
    </row>
    <row r="1398" spans="1:2" ht="15" hidden="1" x14ac:dyDescent="0.25">
      <c r="A1398" s="517" t="s">
        <v>1387</v>
      </c>
      <c r="B1398" s="517" t="s">
        <v>1387</v>
      </c>
    </row>
    <row r="1399" spans="1:2" ht="15" hidden="1" x14ac:dyDescent="0.25">
      <c r="A1399" s="517" t="s">
        <v>1388</v>
      </c>
      <c r="B1399" s="517" t="s">
        <v>1388</v>
      </c>
    </row>
    <row r="1400" spans="1:2" ht="15" hidden="1" x14ac:dyDescent="0.25">
      <c r="A1400" s="517" t="s">
        <v>1389</v>
      </c>
      <c r="B1400" s="517" t="s">
        <v>1389</v>
      </c>
    </row>
    <row r="1401" spans="1:2" ht="15" hidden="1" x14ac:dyDescent="0.25">
      <c r="A1401" s="517" t="s">
        <v>1390</v>
      </c>
      <c r="B1401" s="517" t="s">
        <v>1390</v>
      </c>
    </row>
    <row r="1402" spans="1:2" ht="15" hidden="1" x14ac:dyDescent="0.25">
      <c r="A1402" s="517" t="s">
        <v>1391</v>
      </c>
      <c r="B1402" s="517" t="s">
        <v>1391</v>
      </c>
    </row>
    <row r="1403" spans="1:2" ht="15" hidden="1" x14ac:dyDescent="0.25">
      <c r="A1403" s="517" t="s">
        <v>1392</v>
      </c>
      <c r="B1403" s="517" t="s">
        <v>1392</v>
      </c>
    </row>
    <row r="1404" spans="1:2" ht="15" hidden="1" x14ac:dyDescent="0.25">
      <c r="A1404" s="517" t="s">
        <v>1393</v>
      </c>
      <c r="B1404" s="517" t="s">
        <v>1393</v>
      </c>
    </row>
    <row r="1405" spans="1:2" ht="15" hidden="1" x14ac:dyDescent="0.25">
      <c r="A1405" s="517" t="s">
        <v>1394</v>
      </c>
      <c r="B1405" s="517" t="s">
        <v>1394</v>
      </c>
    </row>
    <row r="1406" spans="1:2" ht="15" hidden="1" x14ac:dyDescent="0.25">
      <c r="A1406" s="517" t="s">
        <v>1395</v>
      </c>
      <c r="B1406" s="517" t="s">
        <v>1395</v>
      </c>
    </row>
    <row r="1407" spans="1:2" ht="15" hidden="1" x14ac:dyDescent="0.25">
      <c r="A1407" s="517" t="s">
        <v>1396</v>
      </c>
      <c r="B1407" s="517" t="s">
        <v>1396</v>
      </c>
    </row>
    <row r="1408" spans="1:2" ht="15" hidden="1" x14ac:dyDescent="0.25">
      <c r="A1408" s="517" t="s">
        <v>1397</v>
      </c>
      <c r="B1408" s="517" t="s">
        <v>1397</v>
      </c>
    </row>
    <row r="1409" spans="1:2" ht="15" hidden="1" x14ac:dyDescent="0.25">
      <c r="A1409" s="517" t="s">
        <v>1397</v>
      </c>
      <c r="B1409" s="517" t="s">
        <v>1397</v>
      </c>
    </row>
    <row r="1410" spans="1:2" ht="15" hidden="1" x14ac:dyDescent="0.25">
      <c r="A1410" s="517" t="s">
        <v>1398</v>
      </c>
      <c r="B1410" s="517" t="s">
        <v>1398</v>
      </c>
    </row>
    <row r="1411" spans="1:2" ht="15" hidden="1" x14ac:dyDescent="0.25">
      <c r="A1411" s="517" t="s">
        <v>1399</v>
      </c>
      <c r="B1411" s="517" t="s">
        <v>1399</v>
      </c>
    </row>
    <row r="1412" spans="1:2" ht="15" hidden="1" x14ac:dyDescent="0.25">
      <c r="A1412" s="517" t="s">
        <v>1400</v>
      </c>
      <c r="B1412" s="517" t="s">
        <v>1400</v>
      </c>
    </row>
    <row r="1413" spans="1:2" ht="15" hidden="1" x14ac:dyDescent="0.25">
      <c r="A1413" s="517" t="s">
        <v>1401</v>
      </c>
      <c r="B1413" s="517" t="s">
        <v>1401</v>
      </c>
    </row>
    <row r="1414" spans="1:2" ht="15" hidden="1" x14ac:dyDescent="0.25">
      <c r="A1414" s="517" t="s">
        <v>1402</v>
      </c>
      <c r="B1414" s="517" t="s">
        <v>1402</v>
      </c>
    </row>
    <row r="1415" spans="1:2" ht="15" hidden="1" x14ac:dyDescent="0.25">
      <c r="A1415" s="517" t="s">
        <v>1403</v>
      </c>
      <c r="B1415" s="517" t="s">
        <v>1403</v>
      </c>
    </row>
    <row r="1416" spans="1:2" ht="15" hidden="1" x14ac:dyDescent="0.25">
      <c r="A1416" s="517" t="s">
        <v>1404</v>
      </c>
      <c r="B1416" s="517" t="s">
        <v>1405</v>
      </c>
    </row>
    <row r="1417" spans="1:2" ht="15" hidden="1" x14ac:dyDescent="0.25">
      <c r="A1417" s="517" t="s">
        <v>1406</v>
      </c>
      <c r="B1417" s="517" t="s">
        <v>1407</v>
      </c>
    </row>
    <row r="1418" spans="1:2" ht="15" hidden="1" x14ac:dyDescent="0.25">
      <c r="A1418" s="517" t="s">
        <v>1408</v>
      </c>
      <c r="B1418" s="517" t="s">
        <v>1392</v>
      </c>
    </row>
    <row r="1419" spans="1:2" ht="15" hidden="1" x14ac:dyDescent="0.25">
      <c r="A1419" s="517" t="s">
        <v>1409</v>
      </c>
      <c r="B1419" s="517" t="s">
        <v>1410</v>
      </c>
    </row>
    <row r="1420" spans="1:2" ht="15" hidden="1" x14ac:dyDescent="0.25">
      <c r="A1420" s="517" t="s">
        <v>1411</v>
      </c>
      <c r="B1420" s="517" t="s">
        <v>1412</v>
      </c>
    </row>
    <row r="1421" spans="1:2" ht="15" hidden="1" x14ac:dyDescent="0.25">
      <c r="A1421" s="517" t="s">
        <v>1413</v>
      </c>
      <c r="B1421" s="517" t="s">
        <v>1414</v>
      </c>
    </row>
    <row r="1422" spans="1:2" ht="15" hidden="1" x14ac:dyDescent="0.25">
      <c r="A1422" s="517" t="s">
        <v>1413</v>
      </c>
      <c r="B1422" s="517" t="s">
        <v>1414</v>
      </c>
    </row>
    <row r="1423" spans="1:2" ht="15" hidden="1" x14ac:dyDescent="0.25">
      <c r="A1423" s="517" t="s">
        <v>1413</v>
      </c>
      <c r="B1423" s="517" t="s">
        <v>1414</v>
      </c>
    </row>
    <row r="1424" spans="1:2" ht="15" hidden="1" x14ac:dyDescent="0.25">
      <c r="A1424" s="517" t="s">
        <v>1415</v>
      </c>
      <c r="B1424" s="517" t="s">
        <v>1416</v>
      </c>
    </row>
    <row r="1425" spans="1:2" ht="15" hidden="1" x14ac:dyDescent="0.25">
      <c r="A1425" s="517" t="s">
        <v>1417</v>
      </c>
      <c r="B1425" s="517" t="s">
        <v>1418</v>
      </c>
    </row>
    <row r="1426" spans="1:2" ht="15" hidden="1" x14ac:dyDescent="0.25">
      <c r="A1426" s="517" t="s">
        <v>1419</v>
      </c>
      <c r="B1426" s="517" t="s">
        <v>1420</v>
      </c>
    </row>
    <row r="1427" spans="1:2" ht="15" hidden="1" x14ac:dyDescent="0.25">
      <c r="A1427" s="517" t="s">
        <v>221</v>
      </c>
      <c r="B1427" s="517" t="s">
        <v>404</v>
      </c>
    </row>
    <row r="1428" spans="1:2" ht="15" hidden="1" x14ac:dyDescent="0.25">
      <c r="A1428" s="517" t="s">
        <v>1421</v>
      </c>
      <c r="B1428" s="517" t="s">
        <v>1422</v>
      </c>
    </row>
    <row r="1429" spans="1:2" ht="15" hidden="1" x14ac:dyDescent="0.25">
      <c r="A1429" s="517" t="s">
        <v>1423</v>
      </c>
      <c r="B1429" s="517" t="s">
        <v>1424</v>
      </c>
    </row>
    <row r="1430" spans="1:2" ht="15" hidden="1" x14ac:dyDescent="0.25">
      <c r="A1430" s="517" t="s">
        <v>1425</v>
      </c>
      <c r="B1430" s="517" t="s">
        <v>1426</v>
      </c>
    </row>
    <row r="1431" spans="1:2" ht="15" hidden="1" x14ac:dyDescent="0.25">
      <c r="A1431" s="519" t="s">
        <v>1427</v>
      </c>
      <c r="B1431" s="519" t="s">
        <v>1428</v>
      </c>
    </row>
    <row r="1432" spans="1:2" ht="15" hidden="1" x14ac:dyDescent="0.25">
      <c r="A1432" s="517" t="s">
        <v>1429</v>
      </c>
      <c r="B1432" s="517" t="s">
        <v>1430</v>
      </c>
    </row>
    <row r="1433" spans="1:2" ht="15" hidden="1" x14ac:dyDescent="0.25">
      <c r="A1433" s="517" t="s">
        <v>1429</v>
      </c>
      <c r="B1433" s="517" t="s">
        <v>1430</v>
      </c>
    </row>
    <row r="1434" spans="1:2" ht="15" hidden="1" x14ac:dyDescent="0.25">
      <c r="A1434" s="517" t="s">
        <v>1429</v>
      </c>
      <c r="B1434" s="517" t="s">
        <v>1430</v>
      </c>
    </row>
    <row r="1435" spans="1:2" ht="15" hidden="1" x14ac:dyDescent="0.25">
      <c r="A1435" s="517" t="s">
        <v>1431</v>
      </c>
      <c r="B1435" s="517" t="s">
        <v>1432</v>
      </c>
    </row>
    <row r="1436" spans="1:2" ht="15" hidden="1" x14ac:dyDescent="0.25">
      <c r="A1436" s="517" t="s">
        <v>1433</v>
      </c>
      <c r="B1436" s="517" t="s">
        <v>1434</v>
      </c>
    </row>
    <row r="1437" spans="1:2" ht="15" hidden="1" x14ac:dyDescent="0.25">
      <c r="A1437" s="517" t="s">
        <v>1433</v>
      </c>
      <c r="B1437" s="517" t="s">
        <v>1434</v>
      </c>
    </row>
    <row r="1438" spans="1:2" ht="15" hidden="1" x14ac:dyDescent="0.25">
      <c r="A1438" s="519" t="s">
        <v>1435</v>
      </c>
      <c r="B1438" s="517" t="s">
        <v>1436</v>
      </c>
    </row>
    <row r="1439" spans="1:2" ht="15" hidden="1" x14ac:dyDescent="0.25">
      <c r="A1439" s="517" t="s">
        <v>1437</v>
      </c>
      <c r="B1439" s="517" t="s">
        <v>1438</v>
      </c>
    </row>
    <row r="1440" spans="1:2" ht="15" hidden="1" x14ac:dyDescent="0.25">
      <c r="A1440" s="517" t="s">
        <v>1439</v>
      </c>
      <c r="B1440" s="517" t="s">
        <v>1440</v>
      </c>
    </row>
    <row r="1441" spans="1:2" ht="15" hidden="1" x14ac:dyDescent="0.25">
      <c r="A1441" s="517" t="s">
        <v>1441</v>
      </c>
      <c r="B1441" s="517" t="s">
        <v>1442</v>
      </c>
    </row>
    <row r="1442" spans="1:2" ht="15" hidden="1" x14ac:dyDescent="0.25">
      <c r="A1442" s="517" t="s">
        <v>1443</v>
      </c>
      <c r="B1442" s="517" t="s">
        <v>1444</v>
      </c>
    </row>
    <row r="1443" spans="1:2" ht="15" hidden="1" x14ac:dyDescent="0.25">
      <c r="A1443" s="517" t="s">
        <v>1443</v>
      </c>
      <c r="B1443" s="517" t="s">
        <v>1444</v>
      </c>
    </row>
    <row r="1444" spans="1:2" ht="15" hidden="1" x14ac:dyDescent="0.25">
      <c r="A1444" s="517" t="s">
        <v>1445</v>
      </c>
      <c r="B1444" s="517" t="s">
        <v>1446</v>
      </c>
    </row>
    <row r="1445" spans="1:2" ht="15" hidden="1" x14ac:dyDescent="0.25">
      <c r="A1445" s="517" t="s">
        <v>1445</v>
      </c>
      <c r="B1445" s="517" t="s">
        <v>1446</v>
      </c>
    </row>
    <row r="1446" spans="1:2" ht="15" hidden="1" x14ac:dyDescent="0.25">
      <c r="A1446" s="517" t="s">
        <v>1447</v>
      </c>
      <c r="B1446" s="517" t="s">
        <v>1448</v>
      </c>
    </row>
    <row r="1447" spans="1:2" ht="15" hidden="1" x14ac:dyDescent="0.25">
      <c r="A1447" s="517" t="s">
        <v>1447</v>
      </c>
      <c r="B1447" s="517" t="s">
        <v>1448</v>
      </c>
    </row>
    <row r="1448" spans="1:2" ht="15" hidden="1" x14ac:dyDescent="0.25">
      <c r="A1448" s="517" t="s">
        <v>1449</v>
      </c>
      <c r="B1448" s="517" t="s">
        <v>1450</v>
      </c>
    </row>
    <row r="1449" spans="1:2" ht="15" hidden="1" x14ac:dyDescent="0.25">
      <c r="A1449" s="517" t="s">
        <v>1451</v>
      </c>
      <c r="B1449" s="517" t="s">
        <v>1452</v>
      </c>
    </row>
    <row r="1450" spans="1:2" ht="15" hidden="1" x14ac:dyDescent="0.25">
      <c r="A1450" s="517" t="s">
        <v>1453</v>
      </c>
      <c r="B1450" s="517" t="s">
        <v>1454</v>
      </c>
    </row>
    <row r="1451" spans="1:2" ht="15" hidden="1" x14ac:dyDescent="0.25">
      <c r="A1451" s="517" t="s">
        <v>1453</v>
      </c>
      <c r="B1451" s="517" t="s">
        <v>1454</v>
      </c>
    </row>
    <row r="1452" spans="1:2" ht="15" hidden="1" x14ac:dyDescent="0.25">
      <c r="A1452" s="517" t="s">
        <v>1455</v>
      </c>
      <c r="B1452" s="517" t="s">
        <v>1456</v>
      </c>
    </row>
    <row r="1453" spans="1:2" ht="15" hidden="1" x14ac:dyDescent="0.25">
      <c r="A1453" s="517" t="s">
        <v>1457</v>
      </c>
      <c r="B1453" s="517" t="s">
        <v>1458</v>
      </c>
    </row>
    <row r="1454" spans="1:2" ht="15" hidden="1" x14ac:dyDescent="0.25">
      <c r="A1454" s="517" t="s">
        <v>1459</v>
      </c>
      <c r="B1454" s="517" t="s">
        <v>1460</v>
      </c>
    </row>
    <row r="1455" spans="1:2" ht="15" hidden="1" x14ac:dyDescent="0.25">
      <c r="A1455" s="517" t="s">
        <v>1461</v>
      </c>
      <c r="B1455" s="517" t="s">
        <v>1462</v>
      </c>
    </row>
    <row r="1456" spans="1:2" ht="15" hidden="1" x14ac:dyDescent="0.25">
      <c r="A1456" s="517" t="s">
        <v>1463</v>
      </c>
      <c r="B1456" s="517" t="s">
        <v>1464</v>
      </c>
    </row>
    <row r="1457" spans="1:2" ht="15" hidden="1" x14ac:dyDescent="0.25">
      <c r="A1457" s="517" t="s">
        <v>1463</v>
      </c>
      <c r="B1457" s="517" t="s">
        <v>1464</v>
      </c>
    </row>
    <row r="1458" spans="1:2" ht="15" hidden="1" x14ac:dyDescent="0.25">
      <c r="A1458" s="517" t="s">
        <v>1465</v>
      </c>
      <c r="B1458" s="517" t="s">
        <v>1466</v>
      </c>
    </row>
    <row r="1459" spans="1:2" ht="15" hidden="1" x14ac:dyDescent="0.25">
      <c r="A1459" s="517" t="s">
        <v>1467</v>
      </c>
      <c r="B1459" s="517" t="s">
        <v>1468</v>
      </c>
    </row>
    <row r="1460" spans="1:2" ht="15" hidden="1" x14ac:dyDescent="0.25">
      <c r="A1460" s="519" t="s">
        <v>1469</v>
      </c>
      <c r="B1460" s="517" t="s">
        <v>1470</v>
      </c>
    </row>
    <row r="1461" spans="1:2" ht="15" hidden="1" x14ac:dyDescent="0.25">
      <c r="A1461" s="517" t="s">
        <v>1471</v>
      </c>
      <c r="B1461" s="517" t="s">
        <v>1472</v>
      </c>
    </row>
    <row r="1462" spans="1:2" ht="15" hidden="1" x14ac:dyDescent="0.25">
      <c r="A1462" s="517" t="s">
        <v>1473</v>
      </c>
      <c r="B1462" s="517" t="s">
        <v>1375</v>
      </c>
    </row>
    <row r="1463" spans="1:2" ht="15" hidden="1" x14ac:dyDescent="0.25">
      <c r="A1463" s="517" t="s">
        <v>434</v>
      </c>
      <c r="B1463" s="517" t="s">
        <v>435</v>
      </c>
    </row>
    <row r="1464" spans="1:2" ht="15" hidden="1" x14ac:dyDescent="0.25">
      <c r="A1464" s="517" t="s">
        <v>434</v>
      </c>
      <c r="B1464" s="517" t="s">
        <v>435</v>
      </c>
    </row>
    <row r="1465" spans="1:2" ht="15" hidden="1" x14ac:dyDescent="0.25">
      <c r="A1465" s="517" t="s">
        <v>1474</v>
      </c>
      <c r="B1465" s="517" t="s">
        <v>1475</v>
      </c>
    </row>
    <row r="1466" spans="1:2" ht="15" hidden="1" x14ac:dyDescent="0.25">
      <c r="A1466" s="517" t="s">
        <v>1476</v>
      </c>
      <c r="B1466" s="517" t="s">
        <v>1477</v>
      </c>
    </row>
    <row r="1467" spans="1:2" ht="15" hidden="1" x14ac:dyDescent="0.25">
      <c r="A1467" s="517" t="s">
        <v>1478</v>
      </c>
      <c r="B1467" s="517" t="s">
        <v>1479</v>
      </c>
    </row>
    <row r="1468" spans="1:2" ht="15" hidden="1" x14ac:dyDescent="0.25">
      <c r="A1468" s="517" t="s">
        <v>1478</v>
      </c>
      <c r="B1468" s="517" t="s">
        <v>1479</v>
      </c>
    </row>
    <row r="1469" spans="1:2" ht="15" hidden="1" x14ac:dyDescent="0.25">
      <c r="A1469" s="517" t="s">
        <v>1480</v>
      </c>
      <c r="B1469" s="517" t="s">
        <v>1481</v>
      </c>
    </row>
    <row r="1470" spans="1:2" ht="15" hidden="1" x14ac:dyDescent="0.25">
      <c r="A1470" s="517" t="s">
        <v>1482</v>
      </c>
      <c r="B1470" s="517" t="s">
        <v>840</v>
      </c>
    </row>
    <row r="1471" spans="1:2" ht="15" hidden="1" x14ac:dyDescent="0.25">
      <c r="A1471" s="517" t="s">
        <v>1483</v>
      </c>
      <c r="B1471" s="517" t="s">
        <v>1484</v>
      </c>
    </row>
    <row r="1472" spans="1:2" ht="15" hidden="1" x14ac:dyDescent="0.25">
      <c r="A1472" s="517" t="s">
        <v>1485</v>
      </c>
      <c r="B1472" s="517" t="s">
        <v>1486</v>
      </c>
    </row>
    <row r="1473" spans="1:2" ht="15" hidden="1" x14ac:dyDescent="0.25">
      <c r="A1473" s="517" t="s">
        <v>1487</v>
      </c>
      <c r="B1473" s="517" t="s">
        <v>1488</v>
      </c>
    </row>
    <row r="1474" spans="1:2" ht="15" hidden="1" x14ac:dyDescent="0.25">
      <c r="A1474" s="517" t="s">
        <v>1489</v>
      </c>
      <c r="B1474" s="517" t="s">
        <v>1490</v>
      </c>
    </row>
    <row r="1475" spans="1:2" ht="15" hidden="1" x14ac:dyDescent="0.25">
      <c r="A1475" s="517" t="s">
        <v>1491</v>
      </c>
      <c r="B1475" s="517" t="s">
        <v>1492</v>
      </c>
    </row>
    <row r="1476" spans="1:2" ht="15" hidden="1" x14ac:dyDescent="0.25">
      <c r="A1476" s="517" t="s">
        <v>1493</v>
      </c>
      <c r="B1476" s="517" t="s">
        <v>1494</v>
      </c>
    </row>
    <row r="1477" spans="1:2" ht="15" hidden="1" x14ac:dyDescent="0.25">
      <c r="A1477" s="517" t="s">
        <v>1493</v>
      </c>
      <c r="B1477" s="517" t="s">
        <v>1494</v>
      </c>
    </row>
    <row r="1478" spans="1:2" ht="15" hidden="1" x14ac:dyDescent="0.25">
      <c r="A1478" s="517" t="s">
        <v>1495</v>
      </c>
      <c r="B1478" s="517" t="s">
        <v>1496</v>
      </c>
    </row>
    <row r="1479" spans="1:2" ht="15" hidden="1" x14ac:dyDescent="0.25">
      <c r="A1479" s="517" t="s">
        <v>1497</v>
      </c>
      <c r="B1479" s="517" t="s">
        <v>1498</v>
      </c>
    </row>
    <row r="1480" spans="1:2" ht="15" hidden="1" x14ac:dyDescent="0.25">
      <c r="A1480" s="517" t="s">
        <v>1499</v>
      </c>
      <c r="B1480" s="517" t="s">
        <v>1500</v>
      </c>
    </row>
    <row r="1481" spans="1:2" ht="15" hidden="1" x14ac:dyDescent="0.25">
      <c r="A1481" s="517" t="s">
        <v>1501</v>
      </c>
      <c r="B1481" s="517" t="s">
        <v>1502</v>
      </c>
    </row>
    <row r="1482" spans="1:2" ht="15" hidden="1" x14ac:dyDescent="0.25">
      <c r="A1482" s="517" t="s">
        <v>1501</v>
      </c>
      <c r="B1482" s="517" t="s">
        <v>1502</v>
      </c>
    </row>
    <row r="1483" spans="1:2" ht="15" hidden="1" x14ac:dyDescent="0.25">
      <c r="A1483" s="517" t="s">
        <v>1501</v>
      </c>
      <c r="B1483" s="517" t="s">
        <v>1502</v>
      </c>
    </row>
    <row r="1484" spans="1:2" ht="15" hidden="1" x14ac:dyDescent="0.25">
      <c r="A1484" s="517" t="s">
        <v>1503</v>
      </c>
      <c r="B1484" s="517" t="s">
        <v>1504</v>
      </c>
    </row>
    <row r="1485" spans="1:2" ht="15" hidden="1" x14ac:dyDescent="0.25">
      <c r="A1485" s="517" t="s">
        <v>1503</v>
      </c>
      <c r="B1485" s="517" t="s">
        <v>1504</v>
      </c>
    </row>
    <row r="1486" spans="1:2" ht="15" hidden="1" x14ac:dyDescent="0.25">
      <c r="A1486" s="517" t="s">
        <v>1503</v>
      </c>
      <c r="B1486" s="517" t="s">
        <v>1504</v>
      </c>
    </row>
    <row r="1487" spans="1:2" ht="15" hidden="1" x14ac:dyDescent="0.25">
      <c r="A1487" s="517" t="s">
        <v>1505</v>
      </c>
      <c r="B1487" s="517" t="s">
        <v>1506</v>
      </c>
    </row>
    <row r="1488" spans="1:2" ht="15" hidden="1" x14ac:dyDescent="0.25">
      <c r="A1488" s="517" t="s">
        <v>231</v>
      </c>
      <c r="B1488" s="517" t="s">
        <v>361</v>
      </c>
    </row>
    <row r="1489" spans="1:2" ht="15" hidden="1" x14ac:dyDescent="0.25">
      <c r="A1489" s="517" t="s">
        <v>231</v>
      </c>
      <c r="B1489" s="517" t="s">
        <v>361</v>
      </c>
    </row>
    <row r="1490" spans="1:2" ht="15" hidden="1" x14ac:dyDescent="0.25">
      <c r="A1490" s="517" t="s">
        <v>231</v>
      </c>
      <c r="B1490" s="517" t="s">
        <v>361</v>
      </c>
    </row>
    <row r="1491" spans="1:2" ht="15" hidden="1" x14ac:dyDescent="0.25">
      <c r="A1491" s="517" t="s">
        <v>231</v>
      </c>
      <c r="B1491" s="517" t="s">
        <v>361</v>
      </c>
    </row>
    <row r="1492" spans="1:2" ht="15" hidden="1" x14ac:dyDescent="0.25">
      <c r="A1492" s="517" t="s">
        <v>231</v>
      </c>
      <c r="B1492" s="517" t="s">
        <v>361</v>
      </c>
    </row>
    <row r="1493" spans="1:2" ht="15" hidden="1" x14ac:dyDescent="0.25">
      <c r="A1493" s="517" t="s">
        <v>231</v>
      </c>
      <c r="B1493" s="517" t="s">
        <v>361</v>
      </c>
    </row>
    <row r="1494" spans="1:2" ht="15" hidden="1" x14ac:dyDescent="0.25">
      <c r="A1494" s="517" t="s">
        <v>447</v>
      </c>
      <c r="B1494" s="517" t="s">
        <v>448</v>
      </c>
    </row>
    <row r="1495" spans="1:2" ht="15" hidden="1" x14ac:dyDescent="0.25">
      <c r="A1495" s="517" t="s">
        <v>447</v>
      </c>
      <c r="B1495" s="517" t="s">
        <v>448</v>
      </c>
    </row>
    <row r="1496" spans="1:2" ht="15" hidden="1" x14ac:dyDescent="0.25">
      <c r="A1496" s="517" t="s">
        <v>447</v>
      </c>
      <c r="B1496" s="517" t="s">
        <v>448</v>
      </c>
    </row>
    <row r="1497" spans="1:2" ht="15" hidden="1" x14ac:dyDescent="0.25">
      <c r="A1497" s="517" t="s">
        <v>447</v>
      </c>
      <c r="B1497" s="517" t="s">
        <v>448</v>
      </c>
    </row>
    <row r="1498" spans="1:2" ht="15" hidden="1" x14ac:dyDescent="0.25">
      <c r="A1498" s="517" t="s">
        <v>447</v>
      </c>
      <c r="B1498" s="517" t="s">
        <v>448</v>
      </c>
    </row>
    <row r="1499" spans="1:2" ht="15" hidden="1" x14ac:dyDescent="0.25">
      <c r="A1499" s="517" t="s">
        <v>1507</v>
      </c>
      <c r="B1499" s="517" t="s">
        <v>1508</v>
      </c>
    </row>
    <row r="1500" spans="1:2" ht="15" hidden="1" x14ac:dyDescent="0.25">
      <c r="A1500" s="517" t="s">
        <v>1507</v>
      </c>
      <c r="B1500" s="517" t="s">
        <v>1508</v>
      </c>
    </row>
    <row r="1501" spans="1:2" ht="15" hidden="1" x14ac:dyDescent="0.25">
      <c r="A1501" s="517" t="s">
        <v>194</v>
      </c>
      <c r="B1501" s="517" t="s">
        <v>367</v>
      </c>
    </row>
    <row r="1502" spans="1:2" ht="15" hidden="1" x14ac:dyDescent="0.25">
      <c r="A1502" s="517" t="s">
        <v>194</v>
      </c>
      <c r="B1502" s="517" t="s">
        <v>367</v>
      </c>
    </row>
    <row r="1503" spans="1:2" ht="15" hidden="1" x14ac:dyDescent="0.25">
      <c r="A1503" s="517" t="s">
        <v>194</v>
      </c>
      <c r="B1503" s="517" t="s">
        <v>367</v>
      </c>
    </row>
    <row r="1504" spans="1:2" ht="15" hidden="1" x14ac:dyDescent="0.25">
      <c r="A1504" s="517" t="s">
        <v>194</v>
      </c>
      <c r="B1504" s="517" t="s">
        <v>367</v>
      </c>
    </row>
    <row r="1505" spans="1:2" ht="15" hidden="1" x14ac:dyDescent="0.25">
      <c r="A1505" s="517" t="s">
        <v>194</v>
      </c>
      <c r="B1505" s="517" t="s">
        <v>367</v>
      </c>
    </row>
    <row r="1506" spans="1:2" ht="15" hidden="1" x14ac:dyDescent="0.25">
      <c r="A1506" s="517" t="s">
        <v>194</v>
      </c>
      <c r="B1506" s="517" t="s">
        <v>367</v>
      </c>
    </row>
    <row r="1507" spans="1:2" ht="15" hidden="1" x14ac:dyDescent="0.25">
      <c r="A1507" s="517" t="s">
        <v>234</v>
      </c>
      <c r="B1507" s="517" t="s">
        <v>368</v>
      </c>
    </row>
    <row r="1508" spans="1:2" ht="15" hidden="1" x14ac:dyDescent="0.25">
      <c r="A1508" s="517" t="s">
        <v>234</v>
      </c>
      <c r="B1508" s="517" t="s">
        <v>368</v>
      </c>
    </row>
    <row r="1509" spans="1:2" ht="15" hidden="1" x14ac:dyDescent="0.25">
      <c r="A1509" s="517" t="s">
        <v>234</v>
      </c>
      <c r="B1509" s="517" t="s">
        <v>368</v>
      </c>
    </row>
    <row r="1510" spans="1:2" ht="15" hidden="1" x14ac:dyDescent="0.25">
      <c r="A1510" s="517" t="s">
        <v>234</v>
      </c>
      <c r="B1510" s="517" t="s">
        <v>368</v>
      </c>
    </row>
    <row r="1511" spans="1:2" ht="15" hidden="1" x14ac:dyDescent="0.25">
      <c r="A1511" s="517" t="s">
        <v>234</v>
      </c>
      <c r="B1511" s="517" t="s">
        <v>368</v>
      </c>
    </row>
    <row r="1512" spans="1:2" ht="15" hidden="1" x14ac:dyDescent="0.25">
      <c r="A1512" s="517" t="s">
        <v>234</v>
      </c>
      <c r="B1512" s="517" t="s">
        <v>368</v>
      </c>
    </row>
    <row r="1513" spans="1:2" ht="15" hidden="1" x14ac:dyDescent="0.25">
      <c r="A1513" s="517" t="s">
        <v>234</v>
      </c>
      <c r="B1513" s="517" t="s">
        <v>368</v>
      </c>
    </row>
    <row r="1514" spans="1:2" ht="15" hidden="1" x14ac:dyDescent="0.25">
      <c r="A1514" s="517" t="s">
        <v>234</v>
      </c>
      <c r="B1514" s="517" t="s">
        <v>368</v>
      </c>
    </row>
    <row r="1515" spans="1:2" ht="15" hidden="1" x14ac:dyDescent="0.25">
      <c r="A1515" s="517" t="s">
        <v>234</v>
      </c>
      <c r="B1515" s="517" t="s">
        <v>368</v>
      </c>
    </row>
    <row r="1516" spans="1:2" ht="15" hidden="1" x14ac:dyDescent="0.25">
      <c r="A1516" s="517" t="s">
        <v>234</v>
      </c>
      <c r="B1516" s="517" t="s">
        <v>368</v>
      </c>
    </row>
    <row r="1517" spans="1:2" ht="15" hidden="1" x14ac:dyDescent="0.25">
      <c r="A1517" s="517" t="s">
        <v>234</v>
      </c>
      <c r="B1517" s="517" t="s">
        <v>368</v>
      </c>
    </row>
    <row r="1518" spans="1:2" ht="15" hidden="1" x14ac:dyDescent="0.25">
      <c r="A1518" s="517" t="s">
        <v>234</v>
      </c>
      <c r="B1518" s="517" t="s">
        <v>368</v>
      </c>
    </row>
    <row r="1519" spans="1:2" ht="15" hidden="1" x14ac:dyDescent="0.25">
      <c r="A1519" s="517" t="s">
        <v>197</v>
      </c>
      <c r="B1519" s="517" t="s">
        <v>371</v>
      </c>
    </row>
    <row r="1520" spans="1:2" ht="15" hidden="1" x14ac:dyDescent="0.25">
      <c r="A1520" s="517" t="s">
        <v>197</v>
      </c>
      <c r="B1520" s="517" t="s">
        <v>371</v>
      </c>
    </row>
    <row r="1521" spans="1:2" ht="15" hidden="1" x14ac:dyDescent="0.25">
      <c r="A1521" s="517" t="s">
        <v>199</v>
      </c>
      <c r="B1521" s="517" t="s">
        <v>374</v>
      </c>
    </row>
    <row r="1522" spans="1:2" ht="15" hidden="1" x14ac:dyDescent="0.25">
      <c r="A1522" s="517" t="s">
        <v>199</v>
      </c>
      <c r="B1522" s="517" t="s">
        <v>374</v>
      </c>
    </row>
    <row r="1523" spans="1:2" ht="15" hidden="1" x14ac:dyDescent="0.25">
      <c r="A1523" s="517" t="s">
        <v>199</v>
      </c>
      <c r="B1523" s="517" t="s">
        <v>374</v>
      </c>
    </row>
    <row r="1524" spans="1:2" ht="15" hidden="1" x14ac:dyDescent="0.25">
      <c r="A1524" s="517" t="s">
        <v>199</v>
      </c>
      <c r="B1524" s="517" t="s">
        <v>374</v>
      </c>
    </row>
    <row r="1525" spans="1:2" ht="15" hidden="1" x14ac:dyDescent="0.25">
      <c r="A1525" s="517" t="s">
        <v>199</v>
      </c>
      <c r="B1525" s="517" t="s">
        <v>374</v>
      </c>
    </row>
    <row r="1526" spans="1:2" ht="15" hidden="1" x14ac:dyDescent="0.25">
      <c r="A1526" s="517" t="s">
        <v>199</v>
      </c>
      <c r="B1526" s="517" t="s">
        <v>374</v>
      </c>
    </row>
    <row r="1527" spans="1:2" ht="15" hidden="1" x14ac:dyDescent="0.25">
      <c r="A1527" s="517" t="s">
        <v>199</v>
      </c>
      <c r="B1527" s="517" t="s">
        <v>374</v>
      </c>
    </row>
    <row r="1528" spans="1:2" ht="15" hidden="1" x14ac:dyDescent="0.25">
      <c r="A1528" s="517" t="s">
        <v>199</v>
      </c>
      <c r="B1528" s="517" t="s">
        <v>374</v>
      </c>
    </row>
    <row r="1529" spans="1:2" ht="15" hidden="1" x14ac:dyDescent="0.25">
      <c r="A1529" s="517" t="s">
        <v>1509</v>
      </c>
      <c r="B1529" s="517" t="s">
        <v>1510</v>
      </c>
    </row>
    <row r="1530" spans="1:2" ht="15" hidden="1" x14ac:dyDescent="0.25">
      <c r="A1530" s="517" t="s">
        <v>1511</v>
      </c>
      <c r="B1530" s="517" t="s">
        <v>1512</v>
      </c>
    </row>
    <row r="1531" spans="1:2" ht="15" hidden="1" x14ac:dyDescent="0.25">
      <c r="A1531" s="517" t="s">
        <v>1511</v>
      </c>
      <c r="B1531" s="517" t="s">
        <v>1512</v>
      </c>
    </row>
    <row r="1532" spans="1:2" ht="15" hidden="1" x14ac:dyDescent="0.25">
      <c r="A1532" s="517" t="s">
        <v>1511</v>
      </c>
      <c r="B1532" s="517" t="s">
        <v>1512</v>
      </c>
    </row>
    <row r="1533" spans="1:2" ht="15" hidden="1" x14ac:dyDescent="0.25">
      <c r="A1533" s="517" t="s">
        <v>1321</v>
      </c>
      <c r="B1533" s="517" t="s">
        <v>1322</v>
      </c>
    </row>
    <row r="1534" spans="1:2" ht="15" hidden="1" x14ac:dyDescent="0.25">
      <c r="A1534" s="517" t="s">
        <v>1321</v>
      </c>
      <c r="B1534" s="517" t="s">
        <v>1322</v>
      </c>
    </row>
    <row r="1535" spans="1:2" ht="15" hidden="1" x14ac:dyDescent="0.25">
      <c r="A1535" s="517" t="s">
        <v>1321</v>
      </c>
      <c r="B1535" s="517" t="s">
        <v>1322</v>
      </c>
    </row>
    <row r="1536" spans="1:2" ht="15" hidden="1" x14ac:dyDescent="0.25">
      <c r="A1536" s="517" t="s">
        <v>1321</v>
      </c>
      <c r="B1536" s="517" t="s">
        <v>1322</v>
      </c>
    </row>
    <row r="1537" spans="1:2" ht="15" hidden="1" x14ac:dyDescent="0.25">
      <c r="A1537" s="517" t="s">
        <v>1321</v>
      </c>
      <c r="B1537" s="517" t="s">
        <v>1322</v>
      </c>
    </row>
    <row r="1538" spans="1:2" ht="15" hidden="1" x14ac:dyDescent="0.25">
      <c r="A1538" s="517" t="s">
        <v>1321</v>
      </c>
      <c r="B1538" s="517" t="s">
        <v>1322</v>
      </c>
    </row>
    <row r="1539" spans="1:2" ht="15" hidden="1" x14ac:dyDescent="0.25">
      <c r="A1539" s="517" t="s">
        <v>1321</v>
      </c>
      <c r="B1539" s="517" t="s">
        <v>1322</v>
      </c>
    </row>
    <row r="1540" spans="1:2" ht="15" hidden="1" x14ac:dyDescent="0.25">
      <c r="A1540" s="517" t="s">
        <v>1321</v>
      </c>
      <c r="B1540" s="517" t="s">
        <v>1322</v>
      </c>
    </row>
    <row r="1541" spans="1:2" ht="15" hidden="1" x14ac:dyDescent="0.25">
      <c r="A1541" s="517" t="s">
        <v>1321</v>
      </c>
      <c r="B1541" s="517" t="s">
        <v>1322</v>
      </c>
    </row>
    <row r="1542" spans="1:2" ht="15" hidden="1" x14ac:dyDescent="0.25">
      <c r="A1542" s="517" t="s">
        <v>1513</v>
      </c>
      <c r="B1542" s="517" t="s">
        <v>1513</v>
      </c>
    </row>
    <row r="1543" spans="1:2" ht="15" hidden="1" x14ac:dyDescent="0.25">
      <c r="A1543" s="517" t="s">
        <v>1513</v>
      </c>
      <c r="B1543" s="517" t="s">
        <v>1513</v>
      </c>
    </row>
    <row r="1544" spans="1:2" ht="15" hidden="1" x14ac:dyDescent="0.25">
      <c r="A1544" s="517" t="s">
        <v>1514</v>
      </c>
      <c r="B1544" s="517" t="s">
        <v>1514</v>
      </c>
    </row>
    <row r="1545" spans="1:2" ht="15" hidden="1" x14ac:dyDescent="0.25">
      <c r="A1545" s="517" t="s">
        <v>1515</v>
      </c>
      <c r="B1545" s="517" t="s">
        <v>1515</v>
      </c>
    </row>
    <row r="1546" spans="1:2" ht="15" hidden="1" x14ac:dyDescent="0.25">
      <c r="A1546" s="517" t="s">
        <v>1516</v>
      </c>
      <c r="B1546" s="517" t="s">
        <v>1516</v>
      </c>
    </row>
    <row r="1547" spans="1:2" ht="15" hidden="1" x14ac:dyDescent="0.25">
      <c r="A1547" s="517" t="s">
        <v>1517</v>
      </c>
      <c r="B1547" s="517" t="s">
        <v>1517</v>
      </c>
    </row>
    <row r="1548" spans="1:2" ht="15" hidden="1" x14ac:dyDescent="0.25">
      <c r="A1548" s="517" t="s">
        <v>1518</v>
      </c>
      <c r="B1548" s="517" t="s">
        <v>1518</v>
      </c>
    </row>
    <row r="1549" spans="1:2" ht="15" hidden="1" x14ac:dyDescent="0.25">
      <c r="A1549" s="517" t="s">
        <v>1519</v>
      </c>
      <c r="B1549" s="517" t="s">
        <v>1519</v>
      </c>
    </row>
    <row r="1550" spans="1:2" ht="15" hidden="1" x14ac:dyDescent="0.25">
      <c r="A1550" s="517" t="s">
        <v>1520</v>
      </c>
      <c r="B1550" s="517" t="s">
        <v>1520</v>
      </c>
    </row>
    <row r="1551" spans="1:2" ht="15" hidden="1" x14ac:dyDescent="0.25">
      <c r="A1551" s="517" t="s">
        <v>1520</v>
      </c>
      <c r="B1551" s="517" t="s">
        <v>1520</v>
      </c>
    </row>
    <row r="1552" spans="1:2" ht="15" hidden="1" x14ac:dyDescent="0.25">
      <c r="A1552" s="517" t="s">
        <v>1521</v>
      </c>
      <c r="B1552" s="517" t="s">
        <v>1521</v>
      </c>
    </row>
    <row r="1553" spans="1:2" ht="15" hidden="1" x14ac:dyDescent="0.25">
      <c r="A1553" s="517" t="s">
        <v>1521</v>
      </c>
      <c r="B1553" s="517" t="s">
        <v>1521</v>
      </c>
    </row>
    <row r="1554" spans="1:2" ht="15" hidden="1" x14ac:dyDescent="0.25">
      <c r="A1554" s="517" t="s">
        <v>1522</v>
      </c>
      <c r="B1554" s="517" t="s">
        <v>1522</v>
      </c>
    </row>
    <row r="1555" spans="1:2" ht="15" hidden="1" x14ac:dyDescent="0.25">
      <c r="A1555" s="517" t="s">
        <v>1522</v>
      </c>
      <c r="B1555" s="517" t="s">
        <v>1522</v>
      </c>
    </row>
    <row r="1556" spans="1:2" ht="15" hidden="1" x14ac:dyDescent="0.25">
      <c r="A1556" s="517" t="s">
        <v>1523</v>
      </c>
      <c r="B1556" s="517" t="s">
        <v>1523</v>
      </c>
    </row>
    <row r="1557" spans="1:2" ht="15" hidden="1" x14ac:dyDescent="0.25">
      <c r="A1557" s="517" t="s">
        <v>1524</v>
      </c>
      <c r="B1557" s="517" t="s">
        <v>1524</v>
      </c>
    </row>
    <row r="1558" spans="1:2" ht="15" hidden="1" x14ac:dyDescent="0.25">
      <c r="A1558" s="517" t="s">
        <v>1525</v>
      </c>
      <c r="B1558" s="517" t="s">
        <v>1525</v>
      </c>
    </row>
    <row r="1559" spans="1:2" ht="15" hidden="1" x14ac:dyDescent="0.25">
      <c r="A1559" s="517" t="s">
        <v>1526</v>
      </c>
      <c r="B1559" s="517" t="s">
        <v>1526</v>
      </c>
    </row>
    <row r="1560" spans="1:2" ht="15" hidden="1" x14ac:dyDescent="0.25">
      <c r="A1560" s="517" t="s">
        <v>1526</v>
      </c>
      <c r="B1560" s="517" t="s">
        <v>1526</v>
      </c>
    </row>
    <row r="1561" spans="1:2" ht="15" hidden="1" x14ac:dyDescent="0.25">
      <c r="A1561" s="517" t="s">
        <v>1527</v>
      </c>
      <c r="B1561" s="517" t="s">
        <v>1527</v>
      </c>
    </row>
    <row r="1562" spans="1:2" ht="15" hidden="1" x14ac:dyDescent="0.25">
      <c r="A1562" s="517" t="s">
        <v>1528</v>
      </c>
      <c r="B1562" s="517" t="s">
        <v>1528</v>
      </c>
    </row>
    <row r="1563" spans="1:2" ht="15" hidden="1" x14ac:dyDescent="0.25">
      <c r="A1563" s="517" t="s">
        <v>1529</v>
      </c>
      <c r="B1563" s="517" t="s">
        <v>1529</v>
      </c>
    </row>
    <row r="1564" spans="1:2" ht="15" hidden="1" x14ac:dyDescent="0.25">
      <c r="A1564" s="517" t="s">
        <v>1529</v>
      </c>
      <c r="B1564" s="517" t="s">
        <v>1529</v>
      </c>
    </row>
    <row r="1565" spans="1:2" ht="15" hidden="1" x14ac:dyDescent="0.25">
      <c r="A1565" s="517" t="s">
        <v>1530</v>
      </c>
      <c r="B1565" s="517" t="s">
        <v>1530</v>
      </c>
    </row>
    <row r="1566" spans="1:2" ht="15" hidden="1" x14ac:dyDescent="0.25">
      <c r="A1566" s="517" t="s">
        <v>1531</v>
      </c>
      <c r="B1566" s="517" t="s">
        <v>1531</v>
      </c>
    </row>
    <row r="1567" spans="1:2" ht="15" hidden="1" x14ac:dyDescent="0.25">
      <c r="A1567" s="517" t="s">
        <v>1532</v>
      </c>
      <c r="B1567" s="517" t="s">
        <v>1532</v>
      </c>
    </row>
    <row r="1568" spans="1:2" ht="15" hidden="1" x14ac:dyDescent="0.25">
      <c r="A1568" s="517" t="s">
        <v>1532</v>
      </c>
      <c r="B1568" s="517" t="s">
        <v>1532</v>
      </c>
    </row>
    <row r="1569" spans="1:2" ht="15" hidden="1" x14ac:dyDescent="0.25">
      <c r="A1569" s="517" t="s">
        <v>1533</v>
      </c>
      <c r="B1569" s="517" t="s">
        <v>1533</v>
      </c>
    </row>
    <row r="1570" spans="1:2" ht="15" hidden="1" x14ac:dyDescent="0.25">
      <c r="A1570" s="517" t="s">
        <v>1533</v>
      </c>
      <c r="B1570" s="517" t="s">
        <v>1533</v>
      </c>
    </row>
    <row r="1571" spans="1:2" ht="15" hidden="1" x14ac:dyDescent="0.25">
      <c r="A1571" s="517" t="s">
        <v>1534</v>
      </c>
      <c r="B1571" s="517" t="s">
        <v>1534</v>
      </c>
    </row>
    <row r="1572" spans="1:2" ht="15" hidden="1" x14ac:dyDescent="0.25">
      <c r="A1572" s="517" t="s">
        <v>1535</v>
      </c>
      <c r="B1572" s="517" t="s">
        <v>1535</v>
      </c>
    </row>
    <row r="1573" spans="1:2" ht="15" hidden="1" x14ac:dyDescent="0.25">
      <c r="A1573" s="517" t="s">
        <v>1536</v>
      </c>
      <c r="B1573" s="517" t="s">
        <v>1536</v>
      </c>
    </row>
    <row r="1574" spans="1:2" ht="15" hidden="1" x14ac:dyDescent="0.25">
      <c r="A1574" s="517" t="s">
        <v>1537</v>
      </c>
      <c r="B1574" s="517" t="s">
        <v>1537</v>
      </c>
    </row>
    <row r="1575" spans="1:2" ht="15" hidden="1" x14ac:dyDescent="0.25">
      <c r="A1575" s="517" t="s">
        <v>1538</v>
      </c>
      <c r="B1575" s="517" t="s">
        <v>1538</v>
      </c>
    </row>
    <row r="1576" spans="1:2" ht="15" hidden="1" x14ac:dyDescent="0.25">
      <c r="A1576" s="517" t="s">
        <v>1539</v>
      </c>
      <c r="B1576" s="517" t="s">
        <v>1539</v>
      </c>
    </row>
    <row r="1577" spans="1:2" ht="15" hidden="1" x14ac:dyDescent="0.25">
      <c r="A1577" s="517" t="s">
        <v>1540</v>
      </c>
      <c r="B1577" s="517" t="s">
        <v>1540</v>
      </c>
    </row>
    <row r="1578" spans="1:2" ht="15" hidden="1" x14ac:dyDescent="0.25">
      <c r="A1578" s="517" t="s">
        <v>1540</v>
      </c>
      <c r="B1578" s="517" t="s">
        <v>1540</v>
      </c>
    </row>
    <row r="1579" spans="1:2" ht="15" hidden="1" x14ac:dyDescent="0.25">
      <c r="A1579" s="517" t="s">
        <v>1541</v>
      </c>
      <c r="B1579" s="517" t="s">
        <v>1541</v>
      </c>
    </row>
    <row r="1580" spans="1:2" ht="15" hidden="1" x14ac:dyDescent="0.25">
      <c r="A1580" s="517" t="s">
        <v>1542</v>
      </c>
      <c r="B1580" s="517" t="s">
        <v>1542</v>
      </c>
    </row>
    <row r="1581" spans="1:2" ht="15" hidden="1" x14ac:dyDescent="0.25">
      <c r="A1581" s="517" t="s">
        <v>1543</v>
      </c>
      <c r="B1581" s="517" t="s">
        <v>1543</v>
      </c>
    </row>
    <row r="1582" spans="1:2" ht="15" hidden="1" x14ac:dyDescent="0.25">
      <c r="A1582" s="517" t="s">
        <v>1543</v>
      </c>
      <c r="B1582" s="517" t="s">
        <v>1543</v>
      </c>
    </row>
    <row r="1583" spans="1:2" ht="15" hidden="1" x14ac:dyDescent="0.25">
      <c r="A1583" s="517" t="s">
        <v>1544</v>
      </c>
      <c r="B1583" s="517" t="s">
        <v>1544</v>
      </c>
    </row>
    <row r="1584" spans="1:2" ht="15" hidden="1" x14ac:dyDescent="0.25">
      <c r="A1584" s="517" t="s">
        <v>1545</v>
      </c>
      <c r="B1584" s="517" t="s">
        <v>1545</v>
      </c>
    </row>
    <row r="1585" spans="1:2" ht="15" hidden="1" x14ac:dyDescent="0.25">
      <c r="A1585" s="517" t="s">
        <v>1545</v>
      </c>
      <c r="B1585" s="517" t="s">
        <v>1545</v>
      </c>
    </row>
    <row r="1586" spans="1:2" ht="15" hidden="1" x14ac:dyDescent="0.25">
      <c r="A1586" s="517" t="s">
        <v>1546</v>
      </c>
      <c r="B1586" s="517" t="s">
        <v>1546</v>
      </c>
    </row>
    <row r="1587" spans="1:2" ht="15" hidden="1" x14ac:dyDescent="0.25">
      <c r="A1587" s="517" t="s">
        <v>1547</v>
      </c>
      <c r="B1587" s="517" t="s">
        <v>1547</v>
      </c>
    </row>
    <row r="1588" spans="1:2" ht="15" hidden="1" x14ac:dyDescent="0.25">
      <c r="A1588" s="517" t="s">
        <v>1547</v>
      </c>
      <c r="B1588" s="517" t="s">
        <v>1547</v>
      </c>
    </row>
    <row r="1589" spans="1:2" ht="15" hidden="1" x14ac:dyDescent="0.25">
      <c r="A1589" s="517" t="s">
        <v>1548</v>
      </c>
      <c r="B1589" s="517" t="s">
        <v>1548</v>
      </c>
    </row>
    <row r="1590" spans="1:2" ht="15" hidden="1" x14ac:dyDescent="0.25">
      <c r="A1590" s="517" t="s">
        <v>1549</v>
      </c>
      <c r="B1590" s="517" t="s">
        <v>1549</v>
      </c>
    </row>
    <row r="1591" spans="1:2" ht="15" hidden="1" x14ac:dyDescent="0.25">
      <c r="A1591" s="517" t="s">
        <v>1550</v>
      </c>
      <c r="B1591" s="517" t="s">
        <v>1550</v>
      </c>
    </row>
    <row r="1592" spans="1:2" ht="15" hidden="1" x14ac:dyDescent="0.25">
      <c r="A1592" s="517" t="s">
        <v>1551</v>
      </c>
      <c r="B1592" s="517" t="s">
        <v>1551</v>
      </c>
    </row>
    <row r="1593" spans="1:2" ht="15" hidden="1" x14ac:dyDescent="0.25">
      <c r="A1593" s="517" t="s">
        <v>1551</v>
      </c>
      <c r="B1593" s="517" t="s">
        <v>1551</v>
      </c>
    </row>
    <row r="1594" spans="1:2" ht="15" hidden="1" x14ac:dyDescent="0.25">
      <c r="A1594" s="517" t="s">
        <v>1552</v>
      </c>
      <c r="B1594" s="517" t="s">
        <v>1552</v>
      </c>
    </row>
    <row r="1595" spans="1:2" ht="15" hidden="1" x14ac:dyDescent="0.25">
      <c r="A1595" s="517" t="s">
        <v>1552</v>
      </c>
      <c r="B1595" s="517" t="s">
        <v>1552</v>
      </c>
    </row>
    <row r="1596" spans="1:2" ht="15" hidden="1" x14ac:dyDescent="0.25">
      <c r="A1596" s="517" t="s">
        <v>1553</v>
      </c>
      <c r="B1596" s="517" t="s">
        <v>1553</v>
      </c>
    </row>
    <row r="1597" spans="1:2" ht="15" hidden="1" x14ac:dyDescent="0.25">
      <c r="A1597" s="517" t="s">
        <v>1554</v>
      </c>
      <c r="B1597" s="517" t="s">
        <v>1554</v>
      </c>
    </row>
    <row r="1598" spans="1:2" ht="15" hidden="1" x14ac:dyDescent="0.25">
      <c r="A1598" s="517" t="s">
        <v>1555</v>
      </c>
      <c r="B1598" s="517" t="s">
        <v>1555</v>
      </c>
    </row>
    <row r="1599" spans="1:2" ht="15" hidden="1" x14ac:dyDescent="0.25">
      <c r="A1599" s="517" t="s">
        <v>1556</v>
      </c>
      <c r="B1599" s="517" t="s">
        <v>1556</v>
      </c>
    </row>
    <row r="1600" spans="1:2" ht="15" hidden="1" x14ac:dyDescent="0.25">
      <c r="A1600" s="517" t="s">
        <v>1557</v>
      </c>
      <c r="B1600" s="517" t="s">
        <v>1557</v>
      </c>
    </row>
    <row r="1601" spans="1:2" ht="15" hidden="1" x14ac:dyDescent="0.25">
      <c r="A1601" s="517" t="s">
        <v>1558</v>
      </c>
      <c r="B1601" s="517" t="s">
        <v>1558</v>
      </c>
    </row>
    <row r="1602" spans="1:2" ht="15" hidden="1" x14ac:dyDescent="0.25">
      <c r="A1602" s="517" t="s">
        <v>1558</v>
      </c>
      <c r="B1602" s="517" t="s">
        <v>1558</v>
      </c>
    </row>
    <row r="1603" spans="1:2" ht="15" hidden="1" x14ac:dyDescent="0.25">
      <c r="A1603" s="517" t="s">
        <v>1559</v>
      </c>
      <c r="B1603" s="517" t="s">
        <v>1559</v>
      </c>
    </row>
    <row r="1604" spans="1:2" ht="15" hidden="1" x14ac:dyDescent="0.25">
      <c r="A1604" s="517" t="s">
        <v>1559</v>
      </c>
      <c r="B1604" s="517" t="s">
        <v>1559</v>
      </c>
    </row>
    <row r="1605" spans="1:2" ht="15" hidden="1" x14ac:dyDescent="0.25">
      <c r="A1605" s="517" t="s">
        <v>1560</v>
      </c>
      <c r="B1605" s="517" t="s">
        <v>1560</v>
      </c>
    </row>
    <row r="1606" spans="1:2" ht="15" hidden="1" x14ac:dyDescent="0.25">
      <c r="A1606" s="517" t="s">
        <v>1560</v>
      </c>
      <c r="B1606" s="517" t="s">
        <v>1560</v>
      </c>
    </row>
    <row r="1607" spans="1:2" ht="15" hidden="1" x14ac:dyDescent="0.25">
      <c r="A1607" s="517" t="s">
        <v>1561</v>
      </c>
      <c r="B1607" s="517" t="s">
        <v>1561</v>
      </c>
    </row>
    <row r="1608" spans="1:2" ht="15" hidden="1" x14ac:dyDescent="0.25">
      <c r="A1608" s="517" t="s">
        <v>1562</v>
      </c>
      <c r="B1608" s="517" t="s">
        <v>1562</v>
      </c>
    </row>
    <row r="1609" spans="1:2" ht="15" hidden="1" x14ac:dyDescent="0.25">
      <c r="A1609" s="517" t="s">
        <v>1563</v>
      </c>
      <c r="B1609" s="517" t="s">
        <v>1563</v>
      </c>
    </row>
    <row r="1610" spans="1:2" ht="15" hidden="1" x14ac:dyDescent="0.25">
      <c r="A1610" s="517" t="s">
        <v>1564</v>
      </c>
      <c r="B1610" s="517" t="s">
        <v>1564</v>
      </c>
    </row>
    <row r="1611" spans="1:2" ht="15" hidden="1" x14ac:dyDescent="0.25">
      <c r="A1611" s="517" t="s">
        <v>1565</v>
      </c>
      <c r="B1611" s="517" t="s">
        <v>1565</v>
      </c>
    </row>
    <row r="1612" spans="1:2" ht="15" hidden="1" x14ac:dyDescent="0.25">
      <c r="A1612" s="517" t="s">
        <v>1566</v>
      </c>
      <c r="B1612" s="517" t="s">
        <v>1566</v>
      </c>
    </row>
    <row r="1613" spans="1:2" ht="15" hidden="1" x14ac:dyDescent="0.25">
      <c r="A1613" s="517" t="s">
        <v>1567</v>
      </c>
      <c r="B1613" s="517" t="s">
        <v>1567</v>
      </c>
    </row>
    <row r="1614" spans="1:2" ht="15" hidden="1" x14ac:dyDescent="0.25">
      <c r="A1614" s="517" t="s">
        <v>1568</v>
      </c>
      <c r="B1614" s="517" t="s">
        <v>1568</v>
      </c>
    </row>
    <row r="1615" spans="1:2" ht="15" hidden="1" x14ac:dyDescent="0.25">
      <c r="A1615" s="517" t="s">
        <v>1569</v>
      </c>
      <c r="B1615" s="517" t="s">
        <v>1569</v>
      </c>
    </row>
    <row r="1616" spans="1:2" ht="15" hidden="1" x14ac:dyDescent="0.25">
      <c r="A1616" s="517" t="s">
        <v>1570</v>
      </c>
      <c r="B1616" s="517" t="s">
        <v>1570</v>
      </c>
    </row>
    <row r="1617" spans="1:2" ht="15" hidden="1" x14ac:dyDescent="0.25">
      <c r="A1617" s="517" t="s">
        <v>1570</v>
      </c>
      <c r="B1617" s="517" t="s">
        <v>1570</v>
      </c>
    </row>
    <row r="1618" spans="1:2" ht="15" hidden="1" x14ac:dyDescent="0.25">
      <c r="A1618" s="517" t="s">
        <v>1571</v>
      </c>
      <c r="B1618" s="517" t="s">
        <v>1571</v>
      </c>
    </row>
    <row r="1619" spans="1:2" ht="15" hidden="1" x14ac:dyDescent="0.25">
      <c r="A1619" s="517" t="s">
        <v>1572</v>
      </c>
      <c r="B1619" s="517" t="s">
        <v>1572</v>
      </c>
    </row>
    <row r="1620" spans="1:2" ht="15" hidden="1" x14ac:dyDescent="0.25">
      <c r="A1620" s="517" t="s">
        <v>1573</v>
      </c>
      <c r="B1620" s="517" t="s">
        <v>1573</v>
      </c>
    </row>
    <row r="1621" spans="1:2" ht="15" hidden="1" x14ac:dyDescent="0.25">
      <c r="A1621" s="517" t="s">
        <v>1574</v>
      </c>
      <c r="B1621" s="517" t="s">
        <v>1574</v>
      </c>
    </row>
    <row r="1622" spans="1:2" ht="15" hidden="1" x14ac:dyDescent="0.25">
      <c r="A1622" s="517" t="s">
        <v>1575</v>
      </c>
      <c r="B1622" s="517" t="s">
        <v>1575</v>
      </c>
    </row>
    <row r="1623" spans="1:2" ht="15" hidden="1" x14ac:dyDescent="0.25">
      <c r="A1623" s="517" t="s">
        <v>1575</v>
      </c>
      <c r="B1623" s="517" t="s">
        <v>1575</v>
      </c>
    </row>
    <row r="1624" spans="1:2" ht="15" hidden="1" x14ac:dyDescent="0.25">
      <c r="A1624" s="517" t="s">
        <v>1576</v>
      </c>
      <c r="B1624" s="517" t="s">
        <v>1576</v>
      </c>
    </row>
    <row r="1625" spans="1:2" ht="15" hidden="1" x14ac:dyDescent="0.25">
      <c r="A1625" s="517" t="s">
        <v>1576</v>
      </c>
      <c r="B1625" s="517" t="s">
        <v>1576</v>
      </c>
    </row>
    <row r="1626" spans="1:2" ht="15" hidden="1" x14ac:dyDescent="0.25">
      <c r="A1626" s="517" t="s">
        <v>1577</v>
      </c>
      <c r="B1626" s="517" t="s">
        <v>1577</v>
      </c>
    </row>
    <row r="1627" spans="1:2" ht="15" hidden="1" x14ac:dyDescent="0.25">
      <c r="A1627" s="517" t="s">
        <v>1578</v>
      </c>
      <c r="B1627" s="517" t="s">
        <v>1578</v>
      </c>
    </row>
    <row r="1628" spans="1:2" ht="15" hidden="1" x14ac:dyDescent="0.25">
      <c r="A1628" s="517" t="s">
        <v>1579</v>
      </c>
      <c r="B1628" s="517" t="s">
        <v>1579</v>
      </c>
    </row>
    <row r="1629" spans="1:2" ht="15" hidden="1" x14ac:dyDescent="0.25">
      <c r="A1629" s="517" t="s">
        <v>1579</v>
      </c>
      <c r="B1629" s="517" t="s">
        <v>1579</v>
      </c>
    </row>
    <row r="1630" spans="1:2" ht="15" hidden="1" x14ac:dyDescent="0.25">
      <c r="A1630" s="517" t="s">
        <v>1580</v>
      </c>
      <c r="B1630" s="517" t="s">
        <v>1580</v>
      </c>
    </row>
    <row r="1631" spans="1:2" ht="15" hidden="1" x14ac:dyDescent="0.25">
      <c r="A1631" s="517" t="s">
        <v>1581</v>
      </c>
      <c r="B1631" s="517" t="s">
        <v>1582</v>
      </c>
    </row>
    <row r="1632" spans="1:2" ht="15" hidden="1" x14ac:dyDescent="0.25">
      <c r="A1632" s="517" t="s">
        <v>1583</v>
      </c>
      <c r="B1632" s="517" t="s">
        <v>1584</v>
      </c>
    </row>
    <row r="1633" spans="1:2" ht="15" hidden="1" x14ac:dyDescent="0.25">
      <c r="A1633" s="517" t="s">
        <v>1585</v>
      </c>
      <c r="B1633" s="517" t="s">
        <v>1586</v>
      </c>
    </row>
    <row r="1634" spans="1:2" ht="15" hidden="1" x14ac:dyDescent="0.25">
      <c r="A1634" s="517" t="s">
        <v>1585</v>
      </c>
      <c r="B1634" s="517" t="s">
        <v>1586</v>
      </c>
    </row>
    <row r="1635" spans="1:2" ht="15" hidden="1" x14ac:dyDescent="0.25">
      <c r="A1635" s="517" t="s">
        <v>1587</v>
      </c>
      <c r="B1635" s="517" t="s">
        <v>1588</v>
      </c>
    </row>
    <row r="1636" spans="1:2" ht="15" hidden="1" x14ac:dyDescent="0.25">
      <c r="A1636" s="517" t="s">
        <v>1589</v>
      </c>
      <c r="B1636" s="517" t="s">
        <v>1590</v>
      </c>
    </row>
    <row r="1637" spans="1:2" ht="15" hidden="1" x14ac:dyDescent="0.25">
      <c r="A1637" s="517" t="s">
        <v>1589</v>
      </c>
      <c r="B1637" s="517" t="s">
        <v>1590</v>
      </c>
    </row>
    <row r="1638" spans="1:2" ht="15" hidden="1" x14ac:dyDescent="0.25">
      <c r="A1638" s="517" t="s">
        <v>1589</v>
      </c>
      <c r="B1638" s="517" t="s">
        <v>1590</v>
      </c>
    </row>
    <row r="1639" spans="1:2" ht="15" hidden="1" x14ac:dyDescent="0.25">
      <c r="A1639" s="517" t="s">
        <v>1591</v>
      </c>
      <c r="B1639" s="517" t="s">
        <v>1531</v>
      </c>
    </row>
    <row r="1640" spans="1:2" ht="15" hidden="1" x14ac:dyDescent="0.25">
      <c r="A1640" s="517" t="s">
        <v>1592</v>
      </c>
      <c r="B1640" s="517" t="s">
        <v>1593</v>
      </c>
    </row>
    <row r="1641" spans="1:2" ht="15" hidden="1" x14ac:dyDescent="0.25">
      <c r="A1641" s="517" t="s">
        <v>1594</v>
      </c>
      <c r="B1641" s="517" t="s">
        <v>68</v>
      </c>
    </row>
    <row r="1642" spans="1:2" ht="15" hidden="1" x14ac:dyDescent="0.25">
      <c r="A1642" s="517" t="s">
        <v>1594</v>
      </c>
      <c r="B1642" s="517" t="s">
        <v>68</v>
      </c>
    </row>
    <row r="1643" spans="1:2" ht="15" hidden="1" x14ac:dyDescent="0.25">
      <c r="A1643" s="517" t="s">
        <v>1595</v>
      </c>
      <c r="B1643" s="517" t="s">
        <v>1596</v>
      </c>
    </row>
    <row r="1644" spans="1:2" ht="15" hidden="1" x14ac:dyDescent="0.25">
      <c r="A1644" s="517" t="s">
        <v>1597</v>
      </c>
      <c r="B1644" s="517" t="s">
        <v>1598</v>
      </c>
    </row>
    <row r="1645" spans="1:2" ht="15" hidden="1" x14ac:dyDescent="0.25">
      <c r="A1645" s="517" t="s">
        <v>1599</v>
      </c>
      <c r="B1645" s="517" t="s">
        <v>1600</v>
      </c>
    </row>
    <row r="1646" spans="1:2" ht="15" hidden="1" x14ac:dyDescent="0.25">
      <c r="A1646" s="517" t="s">
        <v>1601</v>
      </c>
      <c r="B1646" s="517" t="s">
        <v>1602</v>
      </c>
    </row>
    <row r="1647" spans="1:2" ht="15" hidden="1" x14ac:dyDescent="0.25">
      <c r="A1647" s="517" t="s">
        <v>1603</v>
      </c>
      <c r="B1647" s="517" t="s">
        <v>1604</v>
      </c>
    </row>
    <row r="1648" spans="1:2" ht="15" hidden="1" x14ac:dyDescent="0.25">
      <c r="A1648" s="517" t="s">
        <v>1605</v>
      </c>
      <c r="B1648" s="517" t="s">
        <v>1606</v>
      </c>
    </row>
    <row r="1649" spans="1:2" ht="15" hidden="1" x14ac:dyDescent="0.25">
      <c r="A1649" s="517" t="s">
        <v>1607</v>
      </c>
      <c r="B1649" s="517" t="s">
        <v>1608</v>
      </c>
    </row>
    <row r="1650" spans="1:2" ht="15" hidden="1" x14ac:dyDescent="0.25">
      <c r="A1650" s="517" t="s">
        <v>1607</v>
      </c>
      <c r="B1650" s="517" t="s">
        <v>1608</v>
      </c>
    </row>
    <row r="1651" spans="1:2" ht="15" hidden="1" x14ac:dyDescent="0.25">
      <c r="A1651" s="517" t="s">
        <v>1609</v>
      </c>
      <c r="B1651" s="517" t="s">
        <v>1610</v>
      </c>
    </row>
    <row r="1652" spans="1:2" ht="15" hidden="1" x14ac:dyDescent="0.25">
      <c r="A1652" s="517" t="s">
        <v>1611</v>
      </c>
      <c r="B1652" s="517" t="s">
        <v>1612</v>
      </c>
    </row>
    <row r="1653" spans="1:2" ht="15" hidden="1" x14ac:dyDescent="0.25">
      <c r="A1653" s="517" t="s">
        <v>1613</v>
      </c>
      <c r="B1653" s="517" t="s">
        <v>1614</v>
      </c>
    </row>
    <row r="1654" spans="1:2" ht="15" hidden="1" x14ac:dyDescent="0.25">
      <c r="A1654" s="517" t="s">
        <v>1613</v>
      </c>
      <c r="B1654" s="517" t="s">
        <v>1614</v>
      </c>
    </row>
    <row r="1655" spans="1:2" ht="15" hidden="1" x14ac:dyDescent="0.25">
      <c r="A1655" s="517" t="s">
        <v>1615</v>
      </c>
      <c r="B1655" s="517" t="s">
        <v>1616</v>
      </c>
    </row>
    <row r="1656" spans="1:2" ht="15" hidden="1" x14ac:dyDescent="0.25">
      <c r="A1656" s="517" t="s">
        <v>1617</v>
      </c>
      <c r="B1656" s="517" t="s">
        <v>1618</v>
      </c>
    </row>
    <row r="1657" spans="1:2" ht="15" hidden="1" x14ac:dyDescent="0.25">
      <c r="A1657" s="517" t="s">
        <v>1617</v>
      </c>
      <c r="B1657" s="517" t="s">
        <v>1618</v>
      </c>
    </row>
    <row r="1658" spans="1:2" ht="15" hidden="1" x14ac:dyDescent="0.25">
      <c r="A1658" s="517" t="s">
        <v>1619</v>
      </c>
      <c r="B1658" s="517" t="s">
        <v>1620</v>
      </c>
    </row>
    <row r="1659" spans="1:2" ht="15" hidden="1" x14ac:dyDescent="0.25">
      <c r="A1659" s="517" t="s">
        <v>1621</v>
      </c>
      <c r="B1659" s="517" t="s">
        <v>1622</v>
      </c>
    </row>
    <row r="1660" spans="1:2" ht="15" hidden="1" x14ac:dyDescent="0.25">
      <c r="A1660" s="517" t="s">
        <v>1623</v>
      </c>
      <c r="B1660" s="517" t="s">
        <v>1624</v>
      </c>
    </row>
    <row r="1661" spans="1:2" ht="15" hidden="1" x14ac:dyDescent="0.25">
      <c r="A1661" s="517" t="s">
        <v>1625</v>
      </c>
      <c r="B1661" s="517" t="s">
        <v>1626</v>
      </c>
    </row>
    <row r="1662" spans="1:2" ht="15" hidden="1" x14ac:dyDescent="0.25">
      <c r="A1662" s="517" t="s">
        <v>1627</v>
      </c>
      <c r="B1662" s="517" t="s">
        <v>1628</v>
      </c>
    </row>
    <row r="1663" spans="1:2" ht="15" hidden="1" x14ac:dyDescent="0.25">
      <c r="A1663" s="517" t="s">
        <v>1629</v>
      </c>
      <c r="B1663" s="517" t="s">
        <v>1630</v>
      </c>
    </row>
    <row r="1664" spans="1:2" ht="15" hidden="1" x14ac:dyDescent="0.25">
      <c r="A1664" s="517" t="s">
        <v>1631</v>
      </c>
      <c r="B1664" s="517" t="s">
        <v>1632</v>
      </c>
    </row>
    <row r="1665" spans="1:2" ht="15" hidden="1" x14ac:dyDescent="0.25">
      <c r="A1665" s="517" t="s">
        <v>1631</v>
      </c>
      <c r="B1665" s="517" t="s">
        <v>1632</v>
      </c>
    </row>
    <row r="1666" spans="1:2" ht="15" hidden="1" x14ac:dyDescent="0.25">
      <c r="A1666" s="517" t="s">
        <v>1633</v>
      </c>
      <c r="B1666" s="517" t="s">
        <v>1634</v>
      </c>
    </row>
    <row r="1667" spans="1:2" ht="15" hidden="1" x14ac:dyDescent="0.25">
      <c r="A1667" s="517" t="s">
        <v>1635</v>
      </c>
      <c r="B1667" s="517" t="s">
        <v>1636</v>
      </c>
    </row>
    <row r="1668" spans="1:2" ht="15" hidden="1" x14ac:dyDescent="0.25">
      <c r="A1668" s="517" t="s">
        <v>1637</v>
      </c>
      <c r="B1668" s="517" t="s">
        <v>1638</v>
      </c>
    </row>
    <row r="1669" spans="1:2" ht="15" hidden="1" x14ac:dyDescent="0.25">
      <c r="A1669" s="517" t="s">
        <v>1639</v>
      </c>
      <c r="B1669" s="517" t="s">
        <v>1640</v>
      </c>
    </row>
    <row r="1670" spans="1:2" ht="15" hidden="1" x14ac:dyDescent="0.25">
      <c r="A1670" s="517" t="s">
        <v>1639</v>
      </c>
      <c r="B1670" s="517" t="s">
        <v>1640</v>
      </c>
    </row>
    <row r="1671" spans="1:2" ht="15" hidden="1" x14ac:dyDescent="0.25">
      <c r="A1671" s="517" t="s">
        <v>1641</v>
      </c>
      <c r="B1671" s="517" t="s">
        <v>1642</v>
      </c>
    </row>
    <row r="1672" spans="1:2" ht="15" hidden="1" x14ac:dyDescent="0.25">
      <c r="A1672" s="517" t="s">
        <v>1643</v>
      </c>
      <c r="B1672" s="517" t="s">
        <v>1644</v>
      </c>
    </row>
    <row r="1673" spans="1:2" ht="15" hidden="1" x14ac:dyDescent="0.25">
      <c r="A1673" s="517" t="s">
        <v>1645</v>
      </c>
      <c r="B1673" s="517" t="s">
        <v>1646</v>
      </c>
    </row>
    <row r="1674" spans="1:2" ht="15" hidden="1" x14ac:dyDescent="0.25">
      <c r="A1674" s="517" t="s">
        <v>1645</v>
      </c>
      <c r="B1674" s="517" t="s">
        <v>1646</v>
      </c>
    </row>
    <row r="1675" spans="1:2" ht="15" hidden="1" x14ac:dyDescent="0.25">
      <c r="A1675" s="517" t="s">
        <v>1647</v>
      </c>
      <c r="B1675" s="517" t="s">
        <v>1648</v>
      </c>
    </row>
    <row r="1676" spans="1:2" ht="15" hidden="1" x14ac:dyDescent="0.25">
      <c r="A1676" s="517" t="s">
        <v>1647</v>
      </c>
      <c r="B1676" s="517" t="s">
        <v>1648</v>
      </c>
    </row>
    <row r="1677" spans="1:2" ht="15" hidden="1" x14ac:dyDescent="0.25">
      <c r="A1677" s="517" t="s">
        <v>1649</v>
      </c>
      <c r="B1677" s="517" t="s">
        <v>1650</v>
      </c>
    </row>
    <row r="1678" spans="1:2" ht="15" hidden="1" x14ac:dyDescent="0.25">
      <c r="A1678" s="517" t="s">
        <v>1651</v>
      </c>
      <c r="B1678" s="517" t="s">
        <v>1652</v>
      </c>
    </row>
    <row r="1679" spans="1:2" ht="15" hidden="1" x14ac:dyDescent="0.25">
      <c r="A1679" s="517" t="s">
        <v>1653</v>
      </c>
      <c r="B1679" s="517" t="s">
        <v>1654</v>
      </c>
    </row>
    <row r="1680" spans="1:2" ht="15" hidden="1" x14ac:dyDescent="0.25">
      <c r="A1680" s="517" t="s">
        <v>1653</v>
      </c>
      <c r="B1680" s="517" t="s">
        <v>1654</v>
      </c>
    </row>
    <row r="1681" spans="1:2" ht="15" hidden="1" x14ac:dyDescent="0.25">
      <c r="A1681" s="517" t="s">
        <v>1653</v>
      </c>
      <c r="B1681" s="517" t="s">
        <v>1654</v>
      </c>
    </row>
    <row r="1682" spans="1:2" ht="15" hidden="1" x14ac:dyDescent="0.25">
      <c r="A1682" s="517" t="s">
        <v>1655</v>
      </c>
      <c r="B1682" s="517" t="s">
        <v>1656</v>
      </c>
    </row>
    <row r="1683" spans="1:2" ht="15" hidden="1" x14ac:dyDescent="0.25">
      <c r="A1683" s="517" t="s">
        <v>1657</v>
      </c>
      <c r="B1683" s="517" t="s">
        <v>1658</v>
      </c>
    </row>
    <row r="1684" spans="1:2" ht="15" hidden="1" x14ac:dyDescent="0.25">
      <c r="A1684" s="517" t="s">
        <v>1659</v>
      </c>
      <c r="B1684" s="517" t="s">
        <v>1660</v>
      </c>
    </row>
    <row r="1685" spans="1:2" ht="15" hidden="1" x14ac:dyDescent="0.25">
      <c r="A1685" s="517" t="s">
        <v>1661</v>
      </c>
      <c r="B1685" s="517" t="s">
        <v>1662</v>
      </c>
    </row>
    <row r="1686" spans="1:2" ht="15" hidden="1" x14ac:dyDescent="0.25">
      <c r="A1686" s="517" t="s">
        <v>1663</v>
      </c>
      <c r="B1686" s="517" t="s">
        <v>1664</v>
      </c>
    </row>
    <row r="1687" spans="1:2" ht="15" hidden="1" x14ac:dyDescent="0.25">
      <c r="A1687" s="517" t="s">
        <v>1665</v>
      </c>
      <c r="B1687" s="517" t="s">
        <v>1666</v>
      </c>
    </row>
    <row r="1688" spans="1:2" ht="15" hidden="1" x14ac:dyDescent="0.25">
      <c r="A1688" s="517" t="s">
        <v>1665</v>
      </c>
      <c r="B1688" s="517" t="s">
        <v>1666</v>
      </c>
    </row>
    <row r="1689" spans="1:2" ht="15" hidden="1" x14ac:dyDescent="0.25">
      <c r="A1689" s="517" t="s">
        <v>1667</v>
      </c>
      <c r="B1689" s="517" t="s">
        <v>1668</v>
      </c>
    </row>
    <row r="1690" spans="1:2" ht="15" hidden="1" x14ac:dyDescent="0.25">
      <c r="A1690" s="517" t="s">
        <v>231</v>
      </c>
      <c r="B1690" s="517" t="s">
        <v>361</v>
      </c>
    </row>
    <row r="1691" spans="1:2" ht="15" hidden="1" x14ac:dyDescent="0.25">
      <c r="A1691" s="517" t="s">
        <v>231</v>
      </c>
      <c r="B1691" s="517" t="s">
        <v>361</v>
      </c>
    </row>
    <row r="1692" spans="1:2" ht="15" hidden="1" x14ac:dyDescent="0.25">
      <c r="A1692" s="517" t="s">
        <v>231</v>
      </c>
      <c r="B1692" s="517" t="s">
        <v>361</v>
      </c>
    </row>
    <row r="1693" spans="1:2" ht="15" hidden="1" x14ac:dyDescent="0.25">
      <c r="A1693" s="517" t="s">
        <v>231</v>
      </c>
      <c r="B1693" s="517" t="s">
        <v>361</v>
      </c>
    </row>
    <row r="1694" spans="1:2" ht="15" hidden="1" x14ac:dyDescent="0.25">
      <c r="A1694" s="517" t="s">
        <v>190</v>
      </c>
      <c r="B1694" s="517" t="s">
        <v>362</v>
      </c>
    </row>
    <row r="1695" spans="1:2" ht="15" hidden="1" x14ac:dyDescent="0.25">
      <c r="A1695" s="517" t="s">
        <v>190</v>
      </c>
      <c r="B1695" s="517" t="s">
        <v>362</v>
      </c>
    </row>
    <row r="1696" spans="1:2" ht="15" hidden="1" x14ac:dyDescent="0.25">
      <c r="A1696" s="517" t="s">
        <v>190</v>
      </c>
      <c r="B1696" s="517" t="s">
        <v>362</v>
      </c>
    </row>
    <row r="1697" spans="1:2" ht="15" hidden="1" x14ac:dyDescent="0.25">
      <c r="A1697" s="517" t="s">
        <v>190</v>
      </c>
      <c r="B1697" s="517" t="s">
        <v>362</v>
      </c>
    </row>
    <row r="1698" spans="1:2" ht="15" hidden="1" x14ac:dyDescent="0.25">
      <c r="A1698" s="517" t="s">
        <v>190</v>
      </c>
      <c r="B1698" s="517" t="s">
        <v>362</v>
      </c>
    </row>
    <row r="1699" spans="1:2" ht="15" hidden="1" x14ac:dyDescent="0.25">
      <c r="A1699" s="517" t="s">
        <v>190</v>
      </c>
      <c r="B1699" s="517" t="s">
        <v>362</v>
      </c>
    </row>
    <row r="1700" spans="1:2" ht="15" hidden="1" x14ac:dyDescent="0.25">
      <c r="A1700" s="517" t="s">
        <v>191</v>
      </c>
      <c r="B1700" s="517" t="s">
        <v>363</v>
      </c>
    </row>
    <row r="1701" spans="1:2" ht="15" hidden="1" x14ac:dyDescent="0.25">
      <c r="A1701" s="517" t="s">
        <v>1669</v>
      </c>
      <c r="B1701" s="517" t="s">
        <v>1670</v>
      </c>
    </row>
    <row r="1702" spans="1:2" ht="15" hidden="1" x14ac:dyDescent="0.25">
      <c r="A1702" s="517" t="s">
        <v>1669</v>
      </c>
      <c r="B1702" s="517" t="s">
        <v>1670</v>
      </c>
    </row>
    <row r="1703" spans="1:2" ht="15" hidden="1" x14ac:dyDescent="0.25">
      <c r="A1703" s="517" t="s">
        <v>1669</v>
      </c>
      <c r="B1703" s="517" t="s">
        <v>1670</v>
      </c>
    </row>
    <row r="1704" spans="1:2" ht="15" hidden="1" x14ac:dyDescent="0.25">
      <c r="A1704" s="517" t="s">
        <v>1669</v>
      </c>
      <c r="B1704" s="517" t="s">
        <v>1670</v>
      </c>
    </row>
    <row r="1705" spans="1:2" ht="15" hidden="1" x14ac:dyDescent="0.25">
      <c r="A1705" s="517" t="s">
        <v>192</v>
      </c>
      <c r="B1705" s="517" t="s">
        <v>364</v>
      </c>
    </row>
    <row r="1706" spans="1:2" ht="15" hidden="1" x14ac:dyDescent="0.25">
      <c r="A1706" s="517" t="s">
        <v>192</v>
      </c>
      <c r="B1706" s="517" t="s">
        <v>364</v>
      </c>
    </row>
    <row r="1707" spans="1:2" ht="15" hidden="1" x14ac:dyDescent="0.25">
      <c r="A1707" s="517" t="s">
        <v>192</v>
      </c>
      <c r="B1707" s="517" t="s">
        <v>364</v>
      </c>
    </row>
    <row r="1708" spans="1:2" ht="15" hidden="1" x14ac:dyDescent="0.25">
      <c r="A1708" s="517" t="s">
        <v>192</v>
      </c>
      <c r="B1708" s="517" t="s">
        <v>364</v>
      </c>
    </row>
    <row r="1709" spans="1:2" ht="15" hidden="1" x14ac:dyDescent="0.25">
      <c r="A1709" s="517" t="s">
        <v>192</v>
      </c>
      <c r="B1709" s="517" t="s">
        <v>364</v>
      </c>
    </row>
    <row r="1710" spans="1:2" ht="15" hidden="1" x14ac:dyDescent="0.25">
      <c r="A1710" s="517" t="s">
        <v>192</v>
      </c>
      <c r="B1710" s="517" t="s">
        <v>364</v>
      </c>
    </row>
    <row r="1711" spans="1:2" ht="15" hidden="1" x14ac:dyDescent="0.25">
      <c r="A1711" s="517" t="s">
        <v>447</v>
      </c>
      <c r="B1711" s="517" t="s">
        <v>448</v>
      </c>
    </row>
    <row r="1712" spans="1:2" ht="15" hidden="1" x14ac:dyDescent="0.25">
      <c r="A1712" s="517" t="s">
        <v>447</v>
      </c>
      <c r="B1712" s="517" t="s">
        <v>448</v>
      </c>
    </row>
    <row r="1713" spans="1:2" ht="15" hidden="1" x14ac:dyDescent="0.25">
      <c r="A1713" s="517" t="s">
        <v>447</v>
      </c>
      <c r="B1713" s="517" t="s">
        <v>448</v>
      </c>
    </row>
    <row r="1714" spans="1:2" ht="15" hidden="1" x14ac:dyDescent="0.25">
      <c r="A1714" s="517" t="s">
        <v>447</v>
      </c>
      <c r="B1714" s="517" t="s">
        <v>448</v>
      </c>
    </row>
    <row r="1715" spans="1:2" ht="15" hidden="1" x14ac:dyDescent="0.25">
      <c r="A1715" s="517" t="s">
        <v>1671</v>
      </c>
      <c r="B1715" s="517" t="s">
        <v>1672</v>
      </c>
    </row>
    <row r="1716" spans="1:2" ht="15" hidden="1" x14ac:dyDescent="0.25">
      <c r="A1716" s="517" t="s">
        <v>1507</v>
      </c>
      <c r="B1716" s="517" t="s">
        <v>1508</v>
      </c>
    </row>
    <row r="1717" spans="1:2" ht="15" hidden="1" x14ac:dyDescent="0.25">
      <c r="A1717" s="517" t="s">
        <v>1507</v>
      </c>
      <c r="B1717" s="517" t="s">
        <v>1508</v>
      </c>
    </row>
    <row r="1718" spans="1:2" ht="15" hidden="1" x14ac:dyDescent="0.25">
      <c r="A1718" s="518" t="s">
        <v>1507</v>
      </c>
      <c r="B1718" s="517" t="s">
        <v>1508</v>
      </c>
    </row>
    <row r="1719" spans="1:2" ht="15" hidden="1" x14ac:dyDescent="0.25">
      <c r="A1719" s="517" t="s">
        <v>1507</v>
      </c>
      <c r="B1719" s="517" t="s">
        <v>1508</v>
      </c>
    </row>
    <row r="1720" spans="1:2" ht="15" hidden="1" x14ac:dyDescent="0.25">
      <c r="A1720" s="517" t="s">
        <v>1507</v>
      </c>
      <c r="B1720" s="517" t="s">
        <v>1508</v>
      </c>
    </row>
    <row r="1721" spans="1:2" ht="15" hidden="1" x14ac:dyDescent="0.25">
      <c r="A1721" s="517" t="s">
        <v>193</v>
      </c>
      <c r="B1721" s="517" t="s">
        <v>365</v>
      </c>
    </row>
    <row r="1722" spans="1:2" ht="15" hidden="1" x14ac:dyDescent="0.25">
      <c r="A1722" s="517" t="s">
        <v>193</v>
      </c>
      <c r="B1722" s="517" t="s">
        <v>365</v>
      </c>
    </row>
    <row r="1723" spans="1:2" ht="15" hidden="1" x14ac:dyDescent="0.25">
      <c r="A1723" s="517" t="s">
        <v>193</v>
      </c>
      <c r="B1723" s="517" t="s">
        <v>365</v>
      </c>
    </row>
    <row r="1724" spans="1:2" ht="15" hidden="1" x14ac:dyDescent="0.25">
      <c r="A1724" s="517" t="s">
        <v>193</v>
      </c>
      <c r="B1724" s="517" t="s">
        <v>365</v>
      </c>
    </row>
    <row r="1725" spans="1:2" ht="15" hidden="1" x14ac:dyDescent="0.25">
      <c r="A1725" s="517" t="s">
        <v>193</v>
      </c>
      <c r="B1725" s="517" t="s">
        <v>365</v>
      </c>
    </row>
    <row r="1726" spans="1:2" ht="15" hidden="1" x14ac:dyDescent="0.25">
      <c r="A1726" s="517" t="s">
        <v>193</v>
      </c>
      <c r="B1726" s="517" t="s">
        <v>365</v>
      </c>
    </row>
    <row r="1727" spans="1:2" ht="15" hidden="1" x14ac:dyDescent="0.25">
      <c r="A1727" s="517" t="s">
        <v>193</v>
      </c>
      <c r="B1727" s="517" t="s">
        <v>365</v>
      </c>
    </row>
    <row r="1728" spans="1:2" ht="15" hidden="1" x14ac:dyDescent="0.25">
      <c r="A1728" s="517" t="s">
        <v>193</v>
      </c>
      <c r="B1728" s="517" t="s">
        <v>365</v>
      </c>
    </row>
    <row r="1729" spans="1:2" ht="15" hidden="1" x14ac:dyDescent="0.25">
      <c r="A1729" s="517" t="s">
        <v>193</v>
      </c>
      <c r="B1729" s="517" t="s">
        <v>365</v>
      </c>
    </row>
    <row r="1730" spans="1:2" ht="15" hidden="1" x14ac:dyDescent="0.25">
      <c r="A1730" s="517" t="s">
        <v>193</v>
      </c>
      <c r="B1730" s="517" t="s">
        <v>365</v>
      </c>
    </row>
    <row r="1731" spans="1:2" ht="15" hidden="1" x14ac:dyDescent="0.25">
      <c r="A1731" s="517" t="s">
        <v>193</v>
      </c>
      <c r="B1731" s="517" t="s">
        <v>365</v>
      </c>
    </row>
    <row r="1732" spans="1:2" ht="15" hidden="1" x14ac:dyDescent="0.25">
      <c r="A1732" s="517" t="s">
        <v>194</v>
      </c>
      <c r="B1732" s="517" t="s">
        <v>367</v>
      </c>
    </row>
    <row r="1733" spans="1:2" ht="15" hidden="1" x14ac:dyDescent="0.25">
      <c r="A1733" s="517" t="s">
        <v>194</v>
      </c>
      <c r="B1733" s="517" t="s">
        <v>367</v>
      </c>
    </row>
    <row r="1734" spans="1:2" ht="15" hidden="1" x14ac:dyDescent="0.25">
      <c r="A1734" s="517" t="s">
        <v>194</v>
      </c>
      <c r="B1734" s="517" t="s">
        <v>367</v>
      </c>
    </row>
    <row r="1735" spans="1:2" ht="15" hidden="1" x14ac:dyDescent="0.25">
      <c r="A1735" s="517" t="s">
        <v>194</v>
      </c>
      <c r="B1735" s="517" t="s">
        <v>367</v>
      </c>
    </row>
    <row r="1736" spans="1:2" ht="15" hidden="1" x14ac:dyDescent="0.25">
      <c r="A1736" s="517" t="s">
        <v>194</v>
      </c>
      <c r="B1736" s="517" t="s">
        <v>367</v>
      </c>
    </row>
    <row r="1737" spans="1:2" ht="15" hidden="1" x14ac:dyDescent="0.25">
      <c r="A1737" s="517" t="s">
        <v>194</v>
      </c>
      <c r="B1737" s="517" t="s">
        <v>367</v>
      </c>
    </row>
    <row r="1738" spans="1:2" ht="15" hidden="1" x14ac:dyDescent="0.25">
      <c r="A1738" s="517" t="s">
        <v>194</v>
      </c>
      <c r="B1738" s="517" t="s">
        <v>367</v>
      </c>
    </row>
    <row r="1739" spans="1:2" ht="15" hidden="1" x14ac:dyDescent="0.25">
      <c r="A1739" s="517" t="s">
        <v>194</v>
      </c>
      <c r="B1739" s="517" t="s">
        <v>367</v>
      </c>
    </row>
    <row r="1740" spans="1:2" ht="15" hidden="1" x14ac:dyDescent="0.25">
      <c r="A1740" s="517" t="s">
        <v>194</v>
      </c>
      <c r="B1740" s="517" t="s">
        <v>367</v>
      </c>
    </row>
    <row r="1741" spans="1:2" ht="15" hidden="1" x14ac:dyDescent="0.25">
      <c r="A1741" s="517" t="s">
        <v>194</v>
      </c>
      <c r="B1741" s="517" t="s">
        <v>367</v>
      </c>
    </row>
    <row r="1742" spans="1:2" ht="15" hidden="1" x14ac:dyDescent="0.25">
      <c r="A1742" s="517" t="s">
        <v>194</v>
      </c>
      <c r="B1742" s="517" t="s">
        <v>367</v>
      </c>
    </row>
    <row r="1743" spans="1:2" ht="15" hidden="1" x14ac:dyDescent="0.25">
      <c r="A1743" s="517" t="s">
        <v>194</v>
      </c>
      <c r="B1743" s="517" t="s">
        <v>367</v>
      </c>
    </row>
    <row r="1744" spans="1:2" ht="15" hidden="1" x14ac:dyDescent="0.25">
      <c r="A1744" s="517" t="s">
        <v>194</v>
      </c>
      <c r="B1744" s="517" t="s">
        <v>367</v>
      </c>
    </row>
    <row r="1745" spans="1:2" ht="15" hidden="1" x14ac:dyDescent="0.25">
      <c r="A1745" s="517" t="s">
        <v>194</v>
      </c>
      <c r="B1745" s="517" t="s">
        <v>367</v>
      </c>
    </row>
    <row r="1746" spans="1:2" ht="15" hidden="1" x14ac:dyDescent="0.25">
      <c r="A1746" s="517" t="s">
        <v>194</v>
      </c>
      <c r="B1746" s="517" t="s">
        <v>367</v>
      </c>
    </row>
    <row r="1747" spans="1:2" ht="15" hidden="1" x14ac:dyDescent="0.25">
      <c r="A1747" s="517" t="s">
        <v>194</v>
      </c>
      <c r="B1747" s="517" t="s">
        <v>367</v>
      </c>
    </row>
    <row r="1748" spans="1:2" ht="15" hidden="1" x14ac:dyDescent="0.25">
      <c r="A1748" s="517" t="s">
        <v>194</v>
      </c>
      <c r="B1748" s="517" t="s">
        <v>367</v>
      </c>
    </row>
    <row r="1749" spans="1:2" ht="15" hidden="1" x14ac:dyDescent="0.25">
      <c r="A1749" s="517" t="s">
        <v>194</v>
      </c>
      <c r="B1749" s="517" t="s">
        <v>367</v>
      </c>
    </row>
    <row r="1750" spans="1:2" ht="15" hidden="1" x14ac:dyDescent="0.25">
      <c r="A1750" s="517" t="s">
        <v>194</v>
      </c>
      <c r="B1750" s="517" t="s">
        <v>367</v>
      </c>
    </row>
    <row r="1751" spans="1:2" ht="15" hidden="1" x14ac:dyDescent="0.25">
      <c r="A1751" s="517" t="s">
        <v>194</v>
      </c>
      <c r="B1751" s="517" t="s">
        <v>367</v>
      </c>
    </row>
    <row r="1752" spans="1:2" ht="15" hidden="1" x14ac:dyDescent="0.25">
      <c r="A1752" s="517" t="s">
        <v>194</v>
      </c>
      <c r="B1752" s="517" t="s">
        <v>367</v>
      </c>
    </row>
    <row r="1753" spans="1:2" ht="15" hidden="1" x14ac:dyDescent="0.25">
      <c r="A1753" s="517" t="s">
        <v>234</v>
      </c>
      <c r="B1753" s="517" t="s">
        <v>368</v>
      </c>
    </row>
    <row r="1754" spans="1:2" ht="15" hidden="1" x14ac:dyDescent="0.25">
      <c r="A1754" s="517" t="s">
        <v>234</v>
      </c>
      <c r="B1754" s="517" t="s">
        <v>368</v>
      </c>
    </row>
    <row r="1755" spans="1:2" ht="15" hidden="1" x14ac:dyDescent="0.25">
      <c r="A1755" s="517" t="s">
        <v>195</v>
      </c>
      <c r="B1755" s="517" t="s">
        <v>369</v>
      </c>
    </row>
    <row r="1756" spans="1:2" ht="15" hidden="1" x14ac:dyDescent="0.25">
      <c r="A1756" s="517" t="s">
        <v>196</v>
      </c>
      <c r="B1756" s="517" t="s">
        <v>370</v>
      </c>
    </row>
    <row r="1757" spans="1:2" ht="15" hidden="1" x14ac:dyDescent="0.25">
      <c r="A1757" s="517" t="s">
        <v>196</v>
      </c>
      <c r="B1757" s="517" t="s">
        <v>370</v>
      </c>
    </row>
    <row r="1758" spans="1:2" ht="15" hidden="1" x14ac:dyDescent="0.25">
      <c r="A1758" s="517" t="s">
        <v>196</v>
      </c>
      <c r="B1758" s="517" t="s">
        <v>370</v>
      </c>
    </row>
    <row r="1759" spans="1:2" ht="15" hidden="1" x14ac:dyDescent="0.25">
      <c r="A1759" s="517" t="s">
        <v>196</v>
      </c>
      <c r="B1759" s="517" t="s">
        <v>370</v>
      </c>
    </row>
    <row r="1760" spans="1:2" ht="15" hidden="1" x14ac:dyDescent="0.25">
      <c r="A1760" s="517" t="s">
        <v>197</v>
      </c>
      <c r="B1760" s="517" t="s">
        <v>371</v>
      </c>
    </row>
    <row r="1761" spans="1:2" ht="15" hidden="1" x14ac:dyDescent="0.25">
      <c r="A1761" s="517" t="s">
        <v>197</v>
      </c>
      <c r="B1761" s="517" t="s">
        <v>371</v>
      </c>
    </row>
    <row r="1762" spans="1:2" ht="15" hidden="1" x14ac:dyDescent="0.25">
      <c r="A1762" s="517" t="s">
        <v>197</v>
      </c>
      <c r="B1762" s="517" t="s">
        <v>371</v>
      </c>
    </row>
    <row r="1763" spans="1:2" ht="15" hidden="1" x14ac:dyDescent="0.25">
      <c r="A1763" s="517" t="s">
        <v>197</v>
      </c>
      <c r="B1763" s="517" t="s">
        <v>371</v>
      </c>
    </row>
    <row r="1764" spans="1:2" ht="15" hidden="1" x14ac:dyDescent="0.25">
      <c r="A1764" s="517" t="s">
        <v>453</v>
      </c>
      <c r="B1764" s="517" t="s">
        <v>454</v>
      </c>
    </row>
    <row r="1765" spans="1:2" ht="15" hidden="1" x14ac:dyDescent="0.25">
      <c r="A1765" s="517" t="s">
        <v>1673</v>
      </c>
      <c r="B1765" s="517" t="s">
        <v>1674</v>
      </c>
    </row>
    <row r="1766" spans="1:2" ht="15" hidden="1" x14ac:dyDescent="0.25">
      <c r="A1766" s="517" t="s">
        <v>199</v>
      </c>
      <c r="B1766" s="517" t="s">
        <v>374</v>
      </c>
    </row>
    <row r="1767" spans="1:2" ht="15" hidden="1" x14ac:dyDescent="0.25">
      <c r="A1767" s="517" t="s">
        <v>199</v>
      </c>
      <c r="B1767" s="517" t="s">
        <v>374</v>
      </c>
    </row>
    <row r="1768" spans="1:2" ht="15" hidden="1" x14ac:dyDescent="0.25">
      <c r="A1768" s="517" t="s">
        <v>199</v>
      </c>
      <c r="B1768" s="517" t="s">
        <v>374</v>
      </c>
    </row>
    <row r="1769" spans="1:2" ht="15" hidden="1" x14ac:dyDescent="0.25">
      <c r="A1769" s="517" t="s">
        <v>1321</v>
      </c>
      <c r="B1769" s="517" t="s">
        <v>1322</v>
      </c>
    </row>
    <row r="1770" spans="1:2" ht="15" hidden="1" x14ac:dyDescent="0.25">
      <c r="A1770" s="517" t="s">
        <v>1321</v>
      </c>
      <c r="B1770" s="517" t="s">
        <v>1322</v>
      </c>
    </row>
    <row r="1771" spans="1:2" ht="15" hidden="1" x14ac:dyDescent="0.25">
      <c r="A1771" s="517" t="s">
        <v>1321</v>
      </c>
      <c r="B1771" s="517" t="s">
        <v>1322</v>
      </c>
    </row>
    <row r="1772" spans="1:2" ht="15" hidden="1" x14ac:dyDescent="0.25">
      <c r="A1772" s="517" t="s">
        <v>1321</v>
      </c>
      <c r="B1772" s="517" t="s">
        <v>1322</v>
      </c>
    </row>
    <row r="1773" spans="1:2" ht="15" hidden="1" x14ac:dyDescent="0.25">
      <c r="A1773" s="517" t="s">
        <v>1321</v>
      </c>
      <c r="B1773" s="517" t="s">
        <v>1322</v>
      </c>
    </row>
    <row r="1774" spans="1:2" ht="15" hidden="1" x14ac:dyDescent="0.25">
      <c r="A1774" s="517" t="s">
        <v>1321</v>
      </c>
      <c r="B1774" s="517" t="s">
        <v>1322</v>
      </c>
    </row>
    <row r="1775" spans="1:2" ht="15" hidden="1" x14ac:dyDescent="0.25">
      <c r="A1775" s="517" t="s">
        <v>1321</v>
      </c>
      <c r="B1775" s="517" t="s">
        <v>1322</v>
      </c>
    </row>
    <row r="1776" spans="1:2" ht="15" hidden="1" x14ac:dyDescent="0.25">
      <c r="A1776" s="517" t="s">
        <v>1321</v>
      </c>
      <c r="B1776" s="517" t="s">
        <v>1322</v>
      </c>
    </row>
    <row r="1777" spans="1:2" ht="15" hidden="1" x14ac:dyDescent="0.25">
      <c r="A1777" s="517" t="s">
        <v>1321</v>
      </c>
      <c r="B1777" s="517" t="s">
        <v>1322</v>
      </c>
    </row>
    <row r="1778" spans="1:2" ht="15" hidden="1" x14ac:dyDescent="0.25">
      <c r="A1778" s="517" t="s">
        <v>1321</v>
      </c>
      <c r="B1778" s="517" t="s">
        <v>1322</v>
      </c>
    </row>
    <row r="1779" spans="1:2" ht="15" hidden="1" x14ac:dyDescent="0.25">
      <c r="A1779" s="517" t="s">
        <v>1321</v>
      </c>
      <c r="B1779" s="517" t="s">
        <v>1322</v>
      </c>
    </row>
    <row r="1780" spans="1:2" ht="15" hidden="1" x14ac:dyDescent="0.25">
      <c r="A1780" s="517" t="s">
        <v>1321</v>
      </c>
      <c r="B1780" s="517" t="s">
        <v>1322</v>
      </c>
    </row>
    <row r="1781" spans="1:2" ht="15" hidden="1" x14ac:dyDescent="0.25">
      <c r="A1781" s="517" t="s">
        <v>1321</v>
      </c>
      <c r="B1781" s="517" t="s">
        <v>1322</v>
      </c>
    </row>
    <row r="1782" spans="1:2" ht="15" hidden="1" x14ac:dyDescent="0.25">
      <c r="A1782" s="517" t="s">
        <v>1675</v>
      </c>
      <c r="B1782" s="517" t="s">
        <v>1675</v>
      </c>
    </row>
    <row r="1783" spans="1:2" ht="15" hidden="1" x14ac:dyDescent="0.25">
      <c r="A1783" s="517" t="s">
        <v>1676</v>
      </c>
      <c r="B1783" s="517" t="s">
        <v>1676</v>
      </c>
    </row>
    <row r="1784" spans="1:2" ht="15" hidden="1" x14ac:dyDescent="0.25">
      <c r="A1784" s="517" t="s">
        <v>1677</v>
      </c>
      <c r="B1784" s="517" t="s">
        <v>1677</v>
      </c>
    </row>
    <row r="1785" spans="1:2" ht="15" hidden="1" x14ac:dyDescent="0.25">
      <c r="A1785" s="517" t="s">
        <v>1678</v>
      </c>
      <c r="B1785" s="517" t="s">
        <v>1678</v>
      </c>
    </row>
    <row r="1786" spans="1:2" ht="15" hidden="1" x14ac:dyDescent="0.25">
      <c r="A1786" s="517" t="s">
        <v>1679</v>
      </c>
      <c r="B1786" s="517" t="s">
        <v>1679</v>
      </c>
    </row>
    <row r="1787" spans="1:2" ht="15" hidden="1" x14ac:dyDescent="0.25">
      <c r="A1787" s="517" t="s">
        <v>1680</v>
      </c>
      <c r="B1787" s="517" t="s">
        <v>1680</v>
      </c>
    </row>
    <row r="1788" spans="1:2" ht="15" hidden="1" x14ac:dyDescent="0.25">
      <c r="A1788" s="517" t="s">
        <v>1681</v>
      </c>
      <c r="B1788" s="517" t="s">
        <v>1681</v>
      </c>
    </row>
    <row r="1789" spans="1:2" ht="15" hidden="1" x14ac:dyDescent="0.25">
      <c r="A1789" s="517" t="s">
        <v>1682</v>
      </c>
      <c r="B1789" s="517" t="s">
        <v>1682</v>
      </c>
    </row>
    <row r="1790" spans="1:2" ht="15" hidden="1" x14ac:dyDescent="0.25">
      <c r="A1790" s="517" t="s">
        <v>1683</v>
      </c>
      <c r="B1790" s="517" t="s">
        <v>1683</v>
      </c>
    </row>
    <row r="1791" spans="1:2" ht="15" hidden="1" x14ac:dyDescent="0.25">
      <c r="A1791" s="517" t="s">
        <v>1684</v>
      </c>
      <c r="B1791" s="517" t="s">
        <v>1684</v>
      </c>
    </row>
    <row r="1792" spans="1:2" ht="15" hidden="1" x14ac:dyDescent="0.25">
      <c r="A1792" s="517" t="s">
        <v>1685</v>
      </c>
      <c r="B1792" s="517" t="s">
        <v>1685</v>
      </c>
    </row>
    <row r="1793" spans="1:2" ht="15" hidden="1" x14ac:dyDescent="0.25">
      <c r="A1793" s="517" t="s">
        <v>1686</v>
      </c>
      <c r="B1793" s="517" t="s">
        <v>1686</v>
      </c>
    </row>
    <row r="1794" spans="1:2" ht="15" hidden="1" x14ac:dyDescent="0.25">
      <c r="A1794" s="517" t="s">
        <v>1687</v>
      </c>
      <c r="B1794" s="517" t="s">
        <v>1687</v>
      </c>
    </row>
    <row r="1795" spans="1:2" ht="15" hidden="1" x14ac:dyDescent="0.25">
      <c r="A1795" s="517" t="s">
        <v>1688</v>
      </c>
      <c r="B1795" s="517" t="s">
        <v>1688</v>
      </c>
    </row>
    <row r="1796" spans="1:2" ht="15" hidden="1" x14ac:dyDescent="0.25">
      <c r="A1796" s="517" t="s">
        <v>1689</v>
      </c>
      <c r="B1796" s="517" t="s">
        <v>1689</v>
      </c>
    </row>
    <row r="1797" spans="1:2" ht="15" hidden="1" x14ac:dyDescent="0.25">
      <c r="A1797" s="517" t="s">
        <v>1690</v>
      </c>
      <c r="B1797" s="517" t="s">
        <v>1690</v>
      </c>
    </row>
    <row r="1798" spans="1:2" ht="15" hidden="1" x14ac:dyDescent="0.25">
      <c r="A1798" s="517" t="s">
        <v>1691</v>
      </c>
      <c r="B1798" s="517" t="s">
        <v>1691</v>
      </c>
    </row>
    <row r="1799" spans="1:2" ht="15" hidden="1" x14ac:dyDescent="0.25">
      <c r="A1799" s="517" t="s">
        <v>1692</v>
      </c>
      <c r="B1799" s="517" t="s">
        <v>1692</v>
      </c>
    </row>
    <row r="1800" spans="1:2" ht="15" hidden="1" x14ac:dyDescent="0.25">
      <c r="A1800" s="517" t="s">
        <v>1693</v>
      </c>
      <c r="B1800" s="517" t="s">
        <v>1693</v>
      </c>
    </row>
    <row r="1801" spans="1:2" ht="15" hidden="1" x14ac:dyDescent="0.25">
      <c r="A1801" s="517" t="s">
        <v>1694</v>
      </c>
      <c r="B1801" s="517" t="s">
        <v>1694</v>
      </c>
    </row>
    <row r="1802" spans="1:2" ht="15" hidden="1" x14ac:dyDescent="0.25">
      <c r="A1802" s="517" t="s">
        <v>1695</v>
      </c>
      <c r="B1802" s="517" t="s">
        <v>1695</v>
      </c>
    </row>
    <row r="1803" spans="1:2" ht="15" hidden="1" x14ac:dyDescent="0.25">
      <c r="A1803" s="517" t="s">
        <v>1695</v>
      </c>
      <c r="B1803" s="517" t="s">
        <v>1695</v>
      </c>
    </row>
    <row r="1804" spans="1:2" ht="15" hidden="1" x14ac:dyDescent="0.25">
      <c r="A1804" s="517" t="s">
        <v>1696</v>
      </c>
      <c r="B1804" s="517" t="s">
        <v>1696</v>
      </c>
    </row>
    <row r="1805" spans="1:2" ht="15" hidden="1" x14ac:dyDescent="0.25">
      <c r="A1805" s="517" t="s">
        <v>1697</v>
      </c>
      <c r="B1805" s="517" t="s">
        <v>1697</v>
      </c>
    </row>
    <row r="1806" spans="1:2" ht="15" hidden="1" x14ac:dyDescent="0.25">
      <c r="A1806" s="517" t="s">
        <v>1698</v>
      </c>
      <c r="B1806" s="517" t="s">
        <v>1698</v>
      </c>
    </row>
    <row r="1807" spans="1:2" ht="15" hidden="1" x14ac:dyDescent="0.25">
      <c r="A1807" s="517" t="s">
        <v>1699</v>
      </c>
      <c r="B1807" s="517" t="s">
        <v>1699</v>
      </c>
    </row>
    <row r="1808" spans="1:2" ht="15" hidden="1" x14ac:dyDescent="0.25">
      <c r="A1808" s="517" t="s">
        <v>1700</v>
      </c>
      <c r="B1808" s="517" t="s">
        <v>1700</v>
      </c>
    </row>
    <row r="1809" spans="1:2" ht="15" hidden="1" x14ac:dyDescent="0.25">
      <c r="A1809" s="517" t="s">
        <v>1701</v>
      </c>
      <c r="B1809" s="517" t="s">
        <v>1701</v>
      </c>
    </row>
    <row r="1810" spans="1:2" ht="15" hidden="1" x14ac:dyDescent="0.25">
      <c r="A1810" s="517" t="s">
        <v>1702</v>
      </c>
      <c r="B1810" s="517" t="s">
        <v>1702</v>
      </c>
    </row>
    <row r="1811" spans="1:2" ht="15" hidden="1" x14ac:dyDescent="0.25">
      <c r="A1811" s="517" t="s">
        <v>1703</v>
      </c>
      <c r="B1811" s="517" t="s">
        <v>1703</v>
      </c>
    </row>
    <row r="1812" spans="1:2" ht="15" hidden="1" x14ac:dyDescent="0.25">
      <c r="A1812" s="517" t="s">
        <v>1704</v>
      </c>
      <c r="B1812" s="517" t="s">
        <v>1704</v>
      </c>
    </row>
    <row r="1813" spans="1:2" ht="15" hidden="1" x14ac:dyDescent="0.25">
      <c r="A1813" s="517" t="s">
        <v>1705</v>
      </c>
      <c r="B1813" s="517" t="s">
        <v>1705</v>
      </c>
    </row>
    <row r="1814" spans="1:2" ht="15" hidden="1" x14ac:dyDescent="0.25">
      <c r="A1814" s="517" t="s">
        <v>1706</v>
      </c>
      <c r="B1814" s="517" t="s">
        <v>1687</v>
      </c>
    </row>
    <row r="1815" spans="1:2" ht="15" hidden="1" x14ac:dyDescent="0.25">
      <c r="A1815" s="517" t="s">
        <v>1583</v>
      </c>
      <c r="B1815" s="517" t="s">
        <v>1584</v>
      </c>
    </row>
    <row r="1816" spans="1:2" ht="15" hidden="1" x14ac:dyDescent="0.25">
      <c r="A1816" s="517" t="s">
        <v>1707</v>
      </c>
      <c r="B1816" s="517" t="s">
        <v>1708</v>
      </c>
    </row>
    <row r="1817" spans="1:2" ht="15" hidden="1" x14ac:dyDescent="0.25">
      <c r="A1817" s="517" t="s">
        <v>221</v>
      </c>
      <c r="B1817" s="517" t="s">
        <v>404</v>
      </c>
    </row>
    <row r="1818" spans="1:2" ht="15" hidden="1" x14ac:dyDescent="0.25">
      <c r="A1818" s="517" t="s">
        <v>1126</v>
      </c>
      <c r="B1818" s="517" t="s">
        <v>1127</v>
      </c>
    </row>
    <row r="1819" spans="1:2" ht="15" hidden="1" x14ac:dyDescent="0.25">
      <c r="A1819" s="517" t="s">
        <v>1126</v>
      </c>
      <c r="B1819" s="517" t="s">
        <v>1127</v>
      </c>
    </row>
    <row r="1820" spans="1:2" ht="15" hidden="1" x14ac:dyDescent="0.25">
      <c r="A1820" s="517" t="s">
        <v>1126</v>
      </c>
      <c r="B1820" s="517" t="s">
        <v>1127</v>
      </c>
    </row>
    <row r="1821" spans="1:2" ht="15" hidden="1" x14ac:dyDescent="0.25">
      <c r="A1821" s="517" t="s">
        <v>1709</v>
      </c>
      <c r="B1821" s="517" t="s">
        <v>1710</v>
      </c>
    </row>
    <row r="1822" spans="1:2" ht="15" hidden="1" x14ac:dyDescent="0.25">
      <c r="A1822" s="517" t="s">
        <v>671</v>
      </c>
      <c r="B1822" s="517" t="s">
        <v>672</v>
      </c>
    </row>
    <row r="1823" spans="1:2" ht="15" hidden="1" x14ac:dyDescent="0.25">
      <c r="A1823" s="517" t="s">
        <v>1711</v>
      </c>
      <c r="B1823" s="517" t="s">
        <v>1712</v>
      </c>
    </row>
    <row r="1824" spans="1:2" ht="15" hidden="1" x14ac:dyDescent="0.25">
      <c r="A1824" s="517" t="s">
        <v>1711</v>
      </c>
      <c r="B1824" s="517" t="s">
        <v>1712</v>
      </c>
    </row>
    <row r="1825" spans="1:2" ht="15" hidden="1" x14ac:dyDescent="0.25">
      <c r="A1825" s="517" t="s">
        <v>1711</v>
      </c>
      <c r="B1825" s="517" t="s">
        <v>1712</v>
      </c>
    </row>
    <row r="1826" spans="1:2" ht="15" hidden="1" x14ac:dyDescent="0.25">
      <c r="A1826" s="517" t="s">
        <v>1711</v>
      </c>
      <c r="B1826" s="517" t="s">
        <v>1712</v>
      </c>
    </row>
    <row r="1827" spans="1:2" ht="15" hidden="1" x14ac:dyDescent="0.25">
      <c r="A1827" s="517" t="s">
        <v>1713</v>
      </c>
      <c r="B1827" s="517" t="s">
        <v>1714</v>
      </c>
    </row>
    <row r="1828" spans="1:2" ht="15" hidden="1" x14ac:dyDescent="0.25">
      <c r="A1828" s="517" t="s">
        <v>1715</v>
      </c>
      <c r="B1828" s="517" t="s">
        <v>1716</v>
      </c>
    </row>
    <row r="1829" spans="1:2" ht="15" hidden="1" x14ac:dyDescent="0.25">
      <c r="A1829" s="517" t="s">
        <v>240</v>
      </c>
      <c r="B1829" s="517" t="s">
        <v>413</v>
      </c>
    </row>
    <row r="1830" spans="1:2" ht="15" hidden="1" x14ac:dyDescent="0.25">
      <c r="A1830" s="517" t="s">
        <v>240</v>
      </c>
      <c r="B1830" s="517" t="s">
        <v>413</v>
      </c>
    </row>
    <row r="1831" spans="1:2" ht="15" hidden="1" x14ac:dyDescent="0.25">
      <c r="A1831" s="517" t="s">
        <v>1717</v>
      </c>
      <c r="B1831" s="517" t="s">
        <v>1718</v>
      </c>
    </row>
    <row r="1832" spans="1:2" ht="15" hidden="1" x14ac:dyDescent="0.25">
      <c r="A1832" s="517" t="s">
        <v>1717</v>
      </c>
      <c r="B1832" s="517" t="s">
        <v>1718</v>
      </c>
    </row>
    <row r="1833" spans="1:2" ht="15" hidden="1" x14ac:dyDescent="0.25">
      <c r="A1833" s="517" t="s">
        <v>1719</v>
      </c>
      <c r="B1833" s="517" t="s">
        <v>1720</v>
      </c>
    </row>
    <row r="1834" spans="1:2" ht="15" hidden="1" x14ac:dyDescent="0.25">
      <c r="A1834" s="517" t="s">
        <v>1168</v>
      </c>
      <c r="B1834" s="517" t="s">
        <v>1169</v>
      </c>
    </row>
    <row r="1835" spans="1:2" ht="15" hidden="1" x14ac:dyDescent="0.25">
      <c r="A1835" s="517" t="s">
        <v>1721</v>
      </c>
      <c r="B1835" s="517" t="s">
        <v>1722</v>
      </c>
    </row>
    <row r="1836" spans="1:2" ht="15" hidden="1" x14ac:dyDescent="0.25">
      <c r="A1836" s="517" t="s">
        <v>1723</v>
      </c>
      <c r="B1836" s="517" t="s">
        <v>1724</v>
      </c>
    </row>
    <row r="1837" spans="1:2" ht="15" hidden="1" x14ac:dyDescent="0.25">
      <c r="A1837" s="517" t="s">
        <v>1723</v>
      </c>
      <c r="B1837" s="517" t="s">
        <v>1724</v>
      </c>
    </row>
    <row r="1838" spans="1:2" ht="15" hidden="1" x14ac:dyDescent="0.25">
      <c r="A1838" s="517" t="s">
        <v>1725</v>
      </c>
      <c r="B1838" s="517" t="s">
        <v>1726</v>
      </c>
    </row>
    <row r="1839" spans="1:2" ht="15" hidden="1" x14ac:dyDescent="0.25">
      <c r="A1839" s="517" t="s">
        <v>1725</v>
      </c>
      <c r="B1839" s="517" t="s">
        <v>1726</v>
      </c>
    </row>
    <row r="1840" spans="1:2" ht="15" hidden="1" x14ac:dyDescent="0.25">
      <c r="A1840" s="517" t="s">
        <v>1725</v>
      </c>
      <c r="B1840" s="517" t="s">
        <v>1726</v>
      </c>
    </row>
    <row r="1841" spans="1:2" ht="15" hidden="1" x14ac:dyDescent="0.25">
      <c r="A1841" s="517" t="s">
        <v>1727</v>
      </c>
      <c r="B1841" s="517" t="s">
        <v>1728</v>
      </c>
    </row>
    <row r="1842" spans="1:2" ht="15" hidden="1" x14ac:dyDescent="0.25">
      <c r="A1842" s="517" t="s">
        <v>1729</v>
      </c>
      <c r="B1842" s="517" t="s">
        <v>1730</v>
      </c>
    </row>
    <row r="1843" spans="1:2" ht="15" hidden="1" x14ac:dyDescent="0.25">
      <c r="A1843" s="517" t="s">
        <v>1731</v>
      </c>
      <c r="B1843" s="517" t="s">
        <v>1732</v>
      </c>
    </row>
    <row r="1844" spans="1:2" ht="15" hidden="1" x14ac:dyDescent="0.25">
      <c r="A1844" s="517" t="s">
        <v>1733</v>
      </c>
      <c r="B1844" s="517" t="s">
        <v>1734</v>
      </c>
    </row>
    <row r="1845" spans="1:2" ht="15" hidden="1" x14ac:dyDescent="0.25">
      <c r="A1845" s="517" t="s">
        <v>1197</v>
      </c>
      <c r="B1845" s="517" t="s">
        <v>1198</v>
      </c>
    </row>
    <row r="1846" spans="1:2" ht="15" hidden="1" x14ac:dyDescent="0.25">
      <c r="A1846" s="517" t="s">
        <v>1735</v>
      </c>
      <c r="B1846" s="517" t="s">
        <v>1736</v>
      </c>
    </row>
    <row r="1847" spans="1:2" ht="15" hidden="1" x14ac:dyDescent="0.25">
      <c r="A1847" s="517" t="s">
        <v>1735</v>
      </c>
      <c r="B1847" s="517" t="s">
        <v>1736</v>
      </c>
    </row>
    <row r="1848" spans="1:2" ht="15" hidden="1" x14ac:dyDescent="0.25">
      <c r="A1848" s="517" t="s">
        <v>1737</v>
      </c>
      <c r="B1848" s="517" t="s">
        <v>1738</v>
      </c>
    </row>
    <row r="1849" spans="1:2" ht="15" hidden="1" x14ac:dyDescent="0.25">
      <c r="A1849" s="517" t="s">
        <v>1739</v>
      </c>
      <c r="B1849" s="517" t="s">
        <v>1740</v>
      </c>
    </row>
    <row r="1850" spans="1:2" ht="15" hidden="1" x14ac:dyDescent="0.25">
      <c r="A1850" s="517" t="s">
        <v>1741</v>
      </c>
      <c r="B1850" s="517" t="s">
        <v>1742</v>
      </c>
    </row>
    <row r="1851" spans="1:2" ht="15" hidden="1" x14ac:dyDescent="0.25">
      <c r="A1851" s="517" t="s">
        <v>1743</v>
      </c>
      <c r="B1851" s="517" t="s">
        <v>1744</v>
      </c>
    </row>
    <row r="1852" spans="1:2" ht="15" hidden="1" x14ac:dyDescent="0.25">
      <c r="A1852" s="517" t="s">
        <v>1743</v>
      </c>
      <c r="B1852" s="517" t="s">
        <v>1744</v>
      </c>
    </row>
    <row r="1853" spans="1:2" ht="15" hidden="1" x14ac:dyDescent="0.25">
      <c r="A1853" s="517" t="s">
        <v>1743</v>
      </c>
      <c r="B1853" s="517" t="s">
        <v>1744</v>
      </c>
    </row>
    <row r="1854" spans="1:2" ht="15" hidden="1" x14ac:dyDescent="0.25">
      <c r="A1854" s="517" t="s">
        <v>779</v>
      </c>
      <c r="B1854" s="517" t="s">
        <v>780</v>
      </c>
    </row>
    <row r="1855" spans="1:2" ht="15" hidden="1" x14ac:dyDescent="0.25">
      <c r="A1855" s="517" t="s">
        <v>779</v>
      </c>
      <c r="B1855" s="517" t="s">
        <v>780</v>
      </c>
    </row>
    <row r="1856" spans="1:2" ht="15" hidden="1" x14ac:dyDescent="0.25">
      <c r="A1856" s="517" t="s">
        <v>1745</v>
      </c>
      <c r="B1856" s="517" t="s">
        <v>1746</v>
      </c>
    </row>
    <row r="1857" spans="1:2" ht="15" hidden="1" x14ac:dyDescent="0.25">
      <c r="A1857" s="517" t="s">
        <v>1745</v>
      </c>
      <c r="B1857" s="517" t="s">
        <v>1746</v>
      </c>
    </row>
    <row r="1858" spans="1:2" ht="15" hidden="1" x14ac:dyDescent="0.25">
      <c r="A1858" s="517" t="s">
        <v>1747</v>
      </c>
      <c r="B1858" s="517" t="s">
        <v>1748</v>
      </c>
    </row>
    <row r="1859" spans="1:2" ht="15" hidden="1" x14ac:dyDescent="0.25">
      <c r="A1859" s="517" t="s">
        <v>833</v>
      </c>
      <c r="B1859" s="517" t="s">
        <v>834</v>
      </c>
    </row>
    <row r="1860" spans="1:2" ht="15" hidden="1" x14ac:dyDescent="0.25">
      <c r="A1860" s="517" t="s">
        <v>1749</v>
      </c>
      <c r="B1860" s="517" t="s">
        <v>1750</v>
      </c>
    </row>
    <row r="1861" spans="1:2" ht="15" hidden="1" x14ac:dyDescent="0.25">
      <c r="A1861" s="517" t="s">
        <v>1749</v>
      </c>
      <c r="B1861" s="517" t="s">
        <v>1750</v>
      </c>
    </row>
    <row r="1862" spans="1:2" ht="15" hidden="1" x14ac:dyDescent="0.25">
      <c r="A1862" s="517" t="s">
        <v>1749</v>
      </c>
      <c r="B1862" s="517" t="s">
        <v>1750</v>
      </c>
    </row>
    <row r="1863" spans="1:2" ht="15" hidden="1" x14ac:dyDescent="0.25">
      <c r="A1863" s="517" t="s">
        <v>1751</v>
      </c>
      <c r="B1863" s="517" t="s">
        <v>1752</v>
      </c>
    </row>
    <row r="1864" spans="1:2" ht="15" hidden="1" x14ac:dyDescent="0.25">
      <c r="A1864" s="517" t="s">
        <v>1751</v>
      </c>
      <c r="B1864" s="517" t="s">
        <v>1752</v>
      </c>
    </row>
    <row r="1865" spans="1:2" ht="15" hidden="1" x14ac:dyDescent="0.25">
      <c r="A1865" s="517" t="s">
        <v>1753</v>
      </c>
      <c r="B1865" s="517" t="s">
        <v>1754</v>
      </c>
    </row>
    <row r="1866" spans="1:2" ht="15" hidden="1" x14ac:dyDescent="0.25">
      <c r="A1866" s="519" t="s">
        <v>1755</v>
      </c>
      <c r="B1866" s="519" t="s">
        <v>1756</v>
      </c>
    </row>
    <row r="1867" spans="1:2" ht="15" hidden="1" x14ac:dyDescent="0.25">
      <c r="A1867" s="517" t="s">
        <v>231</v>
      </c>
      <c r="B1867" s="517" t="s">
        <v>361</v>
      </c>
    </row>
    <row r="1868" spans="1:2" ht="15" hidden="1" x14ac:dyDescent="0.25">
      <c r="A1868" s="517" t="s">
        <v>231</v>
      </c>
      <c r="B1868" s="517" t="s">
        <v>361</v>
      </c>
    </row>
    <row r="1869" spans="1:2" ht="15" hidden="1" x14ac:dyDescent="0.25">
      <c r="A1869" s="517" t="s">
        <v>231</v>
      </c>
      <c r="B1869" s="517" t="s">
        <v>361</v>
      </c>
    </row>
    <row r="1870" spans="1:2" ht="15" hidden="1" x14ac:dyDescent="0.25">
      <c r="A1870" s="517" t="s">
        <v>231</v>
      </c>
      <c r="B1870" s="517" t="s">
        <v>361</v>
      </c>
    </row>
    <row r="1871" spans="1:2" ht="15" hidden="1" x14ac:dyDescent="0.25">
      <c r="A1871" s="517" t="s">
        <v>231</v>
      </c>
      <c r="B1871" s="517" t="s">
        <v>361</v>
      </c>
    </row>
    <row r="1872" spans="1:2" ht="15" hidden="1" x14ac:dyDescent="0.25">
      <c r="A1872" s="517" t="s">
        <v>231</v>
      </c>
      <c r="B1872" s="517" t="s">
        <v>361</v>
      </c>
    </row>
    <row r="1873" spans="1:2" ht="15" hidden="1" x14ac:dyDescent="0.25">
      <c r="A1873" s="517" t="s">
        <v>231</v>
      </c>
      <c r="B1873" s="517" t="s">
        <v>361</v>
      </c>
    </row>
    <row r="1874" spans="1:2" ht="15" hidden="1" x14ac:dyDescent="0.25">
      <c r="A1874" s="517" t="s">
        <v>192</v>
      </c>
      <c r="B1874" s="517" t="s">
        <v>364</v>
      </c>
    </row>
    <row r="1875" spans="1:2" ht="15" hidden="1" x14ac:dyDescent="0.25">
      <c r="A1875" s="517" t="s">
        <v>447</v>
      </c>
      <c r="B1875" s="517" t="s">
        <v>448</v>
      </c>
    </row>
    <row r="1876" spans="1:2" ht="15" hidden="1" x14ac:dyDescent="0.25">
      <c r="A1876" s="517" t="s">
        <v>1507</v>
      </c>
      <c r="B1876" s="517" t="s">
        <v>1508</v>
      </c>
    </row>
    <row r="1877" spans="1:2" ht="15" hidden="1" x14ac:dyDescent="0.25">
      <c r="A1877" s="517" t="s">
        <v>1507</v>
      </c>
      <c r="B1877" s="517" t="s">
        <v>1508</v>
      </c>
    </row>
    <row r="1878" spans="1:2" ht="15" hidden="1" x14ac:dyDescent="0.25">
      <c r="A1878" s="517" t="s">
        <v>193</v>
      </c>
      <c r="B1878" s="517" t="s">
        <v>365</v>
      </c>
    </row>
    <row r="1879" spans="1:2" ht="15" hidden="1" x14ac:dyDescent="0.25">
      <c r="A1879" s="517" t="s">
        <v>194</v>
      </c>
      <c r="B1879" s="517" t="s">
        <v>367</v>
      </c>
    </row>
    <row r="1880" spans="1:2" ht="15" hidden="1" x14ac:dyDescent="0.25">
      <c r="A1880" s="517" t="s">
        <v>194</v>
      </c>
      <c r="B1880" s="517" t="s">
        <v>367</v>
      </c>
    </row>
    <row r="1881" spans="1:2" ht="15" hidden="1" x14ac:dyDescent="0.25">
      <c r="A1881" s="517" t="s">
        <v>194</v>
      </c>
      <c r="B1881" s="517" t="s">
        <v>367</v>
      </c>
    </row>
    <row r="1882" spans="1:2" ht="15" hidden="1" x14ac:dyDescent="0.25">
      <c r="A1882" s="517" t="s">
        <v>194</v>
      </c>
      <c r="B1882" s="517" t="s">
        <v>367</v>
      </c>
    </row>
    <row r="1883" spans="1:2" ht="15" hidden="1" x14ac:dyDescent="0.25">
      <c r="A1883" s="517" t="s">
        <v>194</v>
      </c>
      <c r="B1883" s="517" t="s">
        <v>367</v>
      </c>
    </row>
    <row r="1884" spans="1:2" ht="15" hidden="1" x14ac:dyDescent="0.25">
      <c r="A1884" s="517" t="s">
        <v>194</v>
      </c>
      <c r="B1884" s="517" t="s">
        <v>367</v>
      </c>
    </row>
    <row r="1885" spans="1:2" ht="15" hidden="1" x14ac:dyDescent="0.25">
      <c r="A1885" s="517" t="s">
        <v>194</v>
      </c>
      <c r="B1885" s="517" t="s">
        <v>367</v>
      </c>
    </row>
    <row r="1886" spans="1:2" ht="15" hidden="1" x14ac:dyDescent="0.25">
      <c r="A1886" s="517" t="s">
        <v>194</v>
      </c>
      <c r="B1886" s="517" t="s">
        <v>367</v>
      </c>
    </row>
    <row r="1887" spans="1:2" ht="15" hidden="1" x14ac:dyDescent="0.25">
      <c r="A1887" s="517" t="s">
        <v>194</v>
      </c>
      <c r="B1887" s="517" t="s">
        <v>367</v>
      </c>
    </row>
    <row r="1888" spans="1:2" ht="15" hidden="1" x14ac:dyDescent="0.25">
      <c r="A1888" s="517" t="s">
        <v>194</v>
      </c>
      <c r="B1888" s="517" t="s">
        <v>367</v>
      </c>
    </row>
    <row r="1889" spans="1:2" ht="15" hidden="1" x14ac:dyDescent="0.25">
      <c r="A1889" s="517" t="s">
        <v>194</v>
      </c>
      <c r="B1889" s="517" t="s">
        <v>367</v>
      </c>
    </row>
    <row r="1890" spans="1:2" ht="15" hidden="1" x14ac:dyDescent="0.25">
      <c r="A1890" s="517" t="s">
        <v>194</v>
      </c>
      <c r="B1890" s="517" t="s">
        <v>367</v>
      </c>
    </row>
    <row r="1891" spans="1:2" ht="15" hidden="1" x14ac:dyDescent="0.25">
      <c r="A1891" s="517" t="s">
        <v>194</v>
      </c>
      <c r="B1891" s="517" t="s">
        <v>367</v>
      </c>
    </row>
    <row r="1892" spans="1:2" ht="15" hidden="1" x14ac:dyDescent="0.25">
      <c r="A1892" s="517" t="s">
        <v>194</v>
      </c>
      <c r="B1892" s="517" t="s">
        <v>367</v>
      </c>
    </row>
    <row r="1893" spans="1:2" ht="15" hidden="1" x14ac:dyDescent="0.25">
      <c r="A1893" s="517" t="s">
        <v>234</v>
      </c>
      <c r="B1893" s="517" t="s">
        <v>368</v>
      </c>
    </row>
    <row r="1894" spans="1:2" ht="15" hidden="1" x14ac:dyDescent="0.25">
      <c r="A1894" s="517" t="s">
        <v>234</v>
      </c>
      <c r="B1894" s="517" t="s">
        <v>368</v>
      </c>
    </row>
    <row r="1895" spans="1:2" ht="15" hidden="1" x14ac:dyDescent="0.25">
      <c r="A1895" s="517" t="s">
        <v>234</v>
      </c>
      <c r="B1895" s="517" t="s">
        <v>368</v>
      </c>
    </row>
    <row r="1896" spans="1:2" ht="15" hidden="1" x14ac:dyDescent="0.25">
      <c r="A1896" s="517" t="s">
        <v>234</v>
      </c>
      <c r="B1896" s="517" t="s">
        <v>368</v>
      </c>
    </row>
    <row r="1897" spans="1:2" ht="15" hidden="1" x14ac:dyDescent="0.25">
      <c r="A1897" s="517" t="s">
        <v>234</v>
      </c>
      <c r="B1897" s="517" t="s">
        <v>368</v>
      </c>
    </row>
    <row r="1898" spans="1:2" ht="15" hidden="1" x14ac:dyDescent="0.25">
      <c r="A1898" s="517" t="s">
        <v>234</v>
      </c>
      <c r="B1898" s="517" t="s">
        <v>368</v>
      </c>
    </row>
    <row r="1899" spans="1:2" ht="15" hidden="1" x14ac:dyDescent="0.25">
      <c r="A1899" s="517" t="s">
        <v>234</v>
      </c>
      <c r="B1899" s="517" t="s">
        <v>368</v>
      </c>
    </row>
    <row r="1900" spans="1:2" ht="15" hidden="1" x14ac:dyDescent="0.25">
      <c r="A1900" s="517" t="s">
        <v>234</v>
      </c>
      <c r="B1900" s="517" t="s">
        <v>368</v>
      </c>
    </row>
    <row r="1901" spans="1:2" ht="15" hidden="1" x14ac:dyDescent="0.25">
      <c r="A1901" s="517" t="s">
        <v>234</v>
      </c>
      <c r="B1901" s="517" t="s">
        <v>368</v>
      </c>
    </row>
    <row r="1902" spans="1:2" ht="15" hidden="1" x14ac:dyDescent="0.25">
      <c r="A1902" s="517" t="s">
        <v>234</v>
      </c>
      <c r="B1902" s="517" t="s">
        <v>368</v>
      </c>
    </row>
    <row r="1903" spans="1:2" ht="15" hidden="1" x14ac:dyDescent="0.25">
      <c r="A1903" s="517" t="s">
        <v>234</v>
      </c>
      <c r="B1903" s="517" t="s">
        <v>368</v>
      </c>
    </row>
    <row r="1904" spans="1:2" ht="15" hidden="1" x14ac:dyDescent="0.25">
      <c r="A1904" s="517" t="s">
        <v>234</v>
      </c>
      <c r="B1904" s="517" t="s">
        <v>368</v>
      </c>
    </row>
    <row r="1905" spans="1:2" ht="15" hidden="1" x14ac:dyDescent="0.25">
      <c r="A1905" s="517" t="s">
        <v>234</v>
      </c>
      <c r="B1905" s="517" t="s">
        <v>368</v>
      </c>
    </row>
    <row r="1906" spans="1:2" ht="15" hidden="1" x14ac:dyDescent="0.25">
      <c r="A1906" s="517" t="s">
        <v>234</v>
      </c>
      <c r="B1906" s="517" t="s">
        <v>368</v>
      </c>
    </row>
    <row r="1907" spans="1:2" ht="15" hidden="1" x14ac:dyDescent="0.25">
      <c r="A1907" s="517" t="s">
        <v>234</v>
      </c>
      <c r="B1907" s="517" t="s">
        <v>368</v>
      </c>
    </row>
    <row r="1908" spans="1:2" ht="15" hidden="1" x14ac:dyDescent="0.25">
      <c r="A1908" s="517" t="s">
        <v>234</v>
      </c>
      <c r="B1908" s="517" t="s">
        <v>368</v>
      </c>
    </row>
    <row r="1909" spans="1:2" ht="15" hidden="1" x14ac:dyDescent="0.25">
      <c r="A1909" s="517" t="s">
        <v>234</v>
      </c>
      <c r="B1909" s="517" t="s">
        <v>368</v>
      </c>
    </row>
    <row r="1910" spans="1:2" ht="15" hidden="1" x14ac:dyDescent="0.25">
      <c r="A1910" s="517" t="s">
        <v>196</v>
      </c>
      <c r="B1910" s="517" t="s">
        <v>370</v>
      </c>
    </row>
    <row r="1911" spans="1:2" ht="15" hidden="1" x14ac:dyDescent="0.25">
      <c r="A1911" s="517" t="s">
        <v>197</v>
      </c>
      <c r="B1911" s="517" t="s">
        <v>371</v>
      </c>
    </row>
    <row r="1912" spans="1:2" ht="15" hidden="1" x14ac:dyDescent="0.25">
      <c r="A1912" s="517" t="s">
        <v>197</v>
      </c>
      <c r="B1912" s="517" t="s">
        <v>371</v>
      </c>
    </row>
    <row r="1913" spans="1:2" ht="15" hidden="1" x14ac:dyDescent="0.25">
      <c r="A1913" s="517" t="s">
        <v>197</v>
      </c>
      <c r="B1913" s="517" t="s">
        <v>371</v>
      </c>
    </row>
    <row r="1914" spans="1:2" ht="15" hidden="1" x14ac:dyDescent="0.25">
      <c r="A1914" s="517" t="s">
        <v>197</v>
      </c>
      <c r="B1914" s="517" t="s">
        <v>371</v>
      </c>
    </row>
    <row r="1915" spans="1:2" ht="15" hidden="1" x14ac:dyDescent="0.25">
      <c r="A1915" s="517" t="s">
        <v>197</v>
      </c>
      <c r="B1915" s="517" t="s">
        <v>371</v>
      </c>
    </row>
    <row r="1916" spans="1:2" ht="15" hidden="1" x14ac:dyDescent="0.25">
      <c r="A1916" s="517" t="s">
        <v>197</v>
      </c>
      <c r="B1916" s="517" t="s">
        <v>371</v>
      </c>
    </row>
    <row r="1917" spans="1:2" ht="15" hidden="1" x14ac:dyDescent="0.25">
      <c r="A1917" s="517" t="s">
        <v>197</v>
      </c>
      <c r="B1917" s="517" t="s">
        <v>371</v>
      </c>
    </row>
    <row r="1918" spans="1:2" ht="15" hidden="1" x14ac:dyDescent="0.25">
      <c r="A1918" s="517" t="s">
        <v>197</v>
      </c>
      <c r="B1918" s="517" t="s">
        <v>371</v>
      </c>
    </row>
    <row r="1919" spans="1:2" ht="15" hidden="1" x14ac:dyDescent="0.25">
      <c r="A1919" s="517" t="s">
        <v>197</v>
      </c>
      <c r="B1919" s="517" t="s">
        <v>371</v>
      </c>
    </row>
    <row r="1920" spans="1:2" ht="15" hidden="1" x14ac:dyDescent="0.25">
      <c r="A1920" s="517" t="s">
        <v>197</v>
      </c>
      <c r="B1920" s="517" t="s">
        <v>371</v>
      </c>
    </row>
    <row r="1921" spans="1:2" ht="15" hidden="1" x14ac:dyDescent="0.25">
      <c r="A1921" s="517" t="s">
        <v>199</v>
      </c>
      <c r="B1921" s="517" t="s">
        <v>374</v>
      </c>
    </row>
    <row r="1922" spans="1:2" ht="15" hidden="1" x14ac:dyDescent="0.25">
      <c r="A1922" s="517" t="s">
        <v>199</v>
      </c>
      <c r="B1922" s="517" t="s">
        <v>374</v>
      </c>
    </row>
    <row r="1923" spans="1:2" ht="15" hidden="1" x14ac:dyDescent="0.25">
      <c r="A1923" s="517" t="s">
        <v>199</v>
      </c>
      <c r="B1923" s="517" t="s">
        <v>374</v>
      </c>
    </row>
    <row r="1924" spans="1:2" ht="15" hidden="1" x14ac:dyDescent="0.25">
      <c r="A1924" s="517" t="s">
        <v>200</v>
      </c>
      <c r="B1924" s="517" t="s">
        <v>375</v>
      </c>
    </row>
    <row r="1925" spans="1:2" ht="15" hidden="1" x14ac:dyDescent="0.25">
      <c r="A1925" s="517" t="s">
        <v>1321</v>
      </c>
      <c r="B1925" s="517" t="s">
        <v>1322</v>
      </c>
    </row>
    <row r="1926" spans="1:2" ht="15" hidden="1" x14ac:dyDescent="0.25">
      <c r="A1926" s="517" t="s">
        <v>1321</v>
      </c>
      <c r="B1926" s="517" t="s">
        <v>1322</v>
      </c>
    </row>
    <row r="1927" spans="1:2" ht="15" hidden="1" x14ac:dyDescent="0.25">
      <c r="A1927" s="517" t="s">
        <v>1321</v>
      </c>
      <c r="B1927" s="517" t="s">
        <v>1322</v>
      </c>
    </row>
    <row r="1928" spans="1:2" ht="15" hidden="1" x14ac:dyDescent="0.25">
      <c r="A1928" s="517" t="s">
        <v>1321</v>
      </c>
      <c r="B1928" s="517" t="s">
        <v>1322</v>
      </c>
    </row>
    <row r="1929" spans="1:2" ht="15" hidden="1" x14ac:dyDescent="0.25">
      <c r="A1929" s="517" t="s">
        <v>1321</v>
      </c>
      <c r="B1929" s="517" t="s">
        <v>1322</v>
      </c>
    </row>
    <row r="1930" spans="1:2" ht="15" hidden="1" x14ac:dyDescent="0.25">
      <c r="A1930" s="517" t="s">
        <v>1321</v>
      </c>
      <c r="B1930" s="517" t="s">
        <v>1322</v>
      </c>
    </row>
    <row r="1931" spans="1:2" ht="15" hidden="1" x14ac:dyDescent="0.25">
      <c r="A1931" s="517" t="s">
        <v>1757</v>
      </c>
      <c r="B1931" s="517" t="s">
        <v>1757</v>
      </c>
    </row>
    <row r="1932" spans="1:2" ht="15" hidden="1" x14ac:dyDescent="0.25">
      <c r="A1932" s="517" t="s">
        <v>1757</v>
      </c>
      <c r="B1932" s="517" t="s">
        <v>1757</v>
      </c>
    </row>
    <row r="1933" spans="1:2" ht="15" hidden="1" x14ac:dyDescent="0.25">
      <c r="A1933" s="517" t="s">
        <v>1758</v>
      </c>
      <c r="B1933" s="517" t="s">
        <v>1758</v>
      </c>
    </row>
    <row r="1934" spans="1:2" ht="15" hidden="1" x14ac:dyDescent="0.25">
      <c r="A1934" s="517" t="s">
        <v>1759</v>
      </c>
      <c r="B1934" s="517" t="s">
        <v>1759</v>
      </c>
    </row>
    <row r="1935" spans="1:2" ht="15" hidden="1" x14ac:dyDescent="0.25">
      <c r="A1935" s="517" t="s">
        <v>1760</v>
      </c>
      <c r="B1935" s="517" t="s">
        <v>1760</v>
      </c>
    </row>
    <row r="1936" spans="1:2" ht="15" hidden="1" x14ac:dyDescent="0.25">
      <c r="A1936" s="517" t="s">
        <v>1761</v>
      </c>
      <c r="B1936" s="517" t="s">
        <v>1761</v>
      </c>
    </row>
    <row r="1937" spans="1:2" ht="15" hidden="1" x14ac:dyDescent="0.25">
      <c r="A1937" s="517" t="s">
        <v>1761</v>
      </c>
      <c r="B1937" s="517" t="s">
        <v>1761</v>
      </c>
    </row>
    <row r="1938" spans="1:2" ht="15" hidden="1" x14ac:dyDescent="0.25">
      <c r="A1938" s="517" t="s">
        <v>1762</v>
      </c>
      <c r="B1938" s="517" t="s">
        <v>1762</v>
      </c>
    </row>
    <row r="1939" spans="1:2" ht="15" hidden="1" x14ac:dyDescent="0.25">
      <c r="A1939" s="517" t="s">
        <v>1763</v>
      </c>
      <c r="B1939" s="517" t="s">
        <v>1763</v>
      </c>
    </row>
    <row r="1940" spans="1:2" ht="15" hidden="1" x14ac:dyDescent="0.25">
      <c r="A1940" s="517" t="s">
        <v>1764</v>
      </c>
      <c r="B1940" s="517" t="s">
        <v>1764</v>
      </c>
    </row>
    <row r="1941" spans="1:2" ht="15" hidden="1" x14ac:dyDescent="0.25">
      <c r="A1941" s="517" t="s">
        <v>1765</v>
      </c>
      <c r="B1941" s="517" t="s">
        <v>1765</v>
      </c>
    </row>
    <row r="1942" spans="1:2" ht="15" hidden="1" x14ac:dyDescent="0.25">
      <c r="A1942" s="517" t="s">
        <v>1765</v>
      </c>
      <c r="B1942" s="517" t="s">
        <v>1765</v>
      </c>
    </row>
    <row r="1943" spans="1:2" ht="15" hidden="1" x14ac:dyDescent="0.25">
      <c r="A1943" s="517" t="s">
        <v>1766</v>
      </c>
      <c r="B1943" s="517" t="s">
        <v>1766</v>
      </c>
    </row>
    <row r="1944" spans="1:2" ht="15" hidden="1" x14ac:dyDescent="0.25">
      <c r="A1944" s="517" t="s">
        <v>1766</v>
      </c>
      <c r="B1944" s="517" t="s">
        <v>1766</v>
      </c>
    </row>
    <row r="1945" spans="1:2" ht="15" hidden="1" x14ac:dyDescent="0.25">
      <c r="A1945" s="517" t="s">
        <v>1767</v>
      </c>
      <c r="B1945" s="517" t="s">
        <v>1767</v>
      </c>
    </row>
    <row r="1946" spans="1:2" ht="15" hidden="1" x14ac:dyDescent="0.25">
      <c r="A1946" s="517" t="s">
        <v>1768</v>
      </c>
      <c r="B1946" s="517" t="s">
        <v>1768</v>
      </c>
    </row>
    <row r="1947" spans="1:2" ht="15" hidden="1" x14ac:dyDescent="0.25">
      <c r="A1947" s="517" t="s">
        <v>1769</v>
      </c>
      <c r="B1947" s="517" t="s">
        <v>1769</v>
      </c>
    </row>
    <row r="1948" spans="1:2" ht="15" hidden="1" x14ac:dyDescent="0.25">
      <c r="A1948" s="517" t="s">
        <v>1770</v>
      </c>
      <c r="B1948" s="517" t="s">
        <v>1770</v>
      </c>
    </row>
    <row r="1949" spans="1:2" ht="15" hidden="1" x14ac:dyDescent="0.25">
      <c r="A1949" s="517" t="s">
        <v>1771</v>
      </c>
      <c r="B1949" s="517" t="s">
        <v>1771</v>
      </c>
    </row>
    <row r="1950" spans="1:2" ht="15" hidden="1" x14ac:dyDescent="0.25">
      <c r="A1950" s="517" t="s">
        <v>1772</v>
      </c>
      <c r="B1950" s="517" t="s">
        <v>1772</v>
      </c>
    </row>
    <row r="1951" spans="1:2" ht="15" hidden="1" x14ac:dyDescent="0.25">
      <c r="A1951" s="517" t="s">
        <v>1772</v>
      </c>
      <c r="B1951" s="517" t="s">
        <v>1772</v>
      </c>
    </row>
    <row r="1952" spans="1:2" ht="15" hidden="1" x14ac:dyDescent="0.25">
      <c r="A1952" s="517" t="s">
        <v>1773</v>
      </c>
      <c r="B1952" s="517" t="s">
        <v>1773</v>
      </c>
    </row>
    <row r="1953" spans="1:2" ht="15" hidden="1" x14ac:dyDescent="0.25">
      <c r="A1953" s="517" t="s">
        <v>1774</v>
      </c>
      <c r="B1953" s="517" t="s">
        <v>1774</v>
      </c>
    </row>
    <row r="1954" spans="1:2" ht="15" hidden="1" x14ac:dyDescent="0.25">
      <c r="A1954" s="517" t="s">
        <v>1775</v>
      </c>
      <c r="B1954" s="517" t="s">
        <v>1775</v>
      </c>
    </row>
    <row r="1955" spans="1:2" ht="15" hidden="1" x14ac:dyDescent="0.25">
      <c r="A1955" s="517" t="s">
        <v>1776</v>
      </c>
      <c r="B1955" s="517" t="s">
        <v>1776</v>
      </c>
    </row>
    <row r="1956" spans="1:2" ht="15" hidden="1" x14ac:dyDescent="0.25">
      <c r="A1956" s="517" t="s">
        <v>1776</v>
      </c>
      <c r="B1956" s="517" t="s">
        <v>1776</v>
      </c>
    </row>
    <row r="1957" spans="1:2" ht="15" hidden="1" x14ac:dyDescent="0.25">
      <c r="A1957" s="517" t="s">
        <v>1777</v>
      </c>
      <c r="B1957" s="517" t="s">
        <v>1777</v>
      </c>
    </row>
    <row r="1958" spans="1:2" ht="15" hidden="1" x14ac:dyDescent="0.25">
      <c r="A1958" s="517" t="s">
        <v>1778</v>
      </c>
      <c r="B1958" s="517" t="s">
        <v>1778</v>
      </c>
    </row>
    <row r="1959" spans="1:2" ht="15" x14ac:dyDescent="0.25">
      <c r="A1959" s="517" t="s">
        <v>1779</v>
      </c>
      <c r="B1959" s="517" t="s">
        <v>1779</v>
      </c>
    </row>
    <row r="1960" spans="1:2" ht="15" hidden="1" x14ac:dyDescent="0.25">
      <c r="A1960" s="517" t="s">
        <v>1780</v>
      </c>
      <c r="B1960" s="517" t="s">
        <v>1780</v>
      </c>
    </row>
    <row r="1961" spans="1:2" ht="15" hidden="1" x14ac:dyDescent="0.25">
      <c r="A1961" s="517" t="s">
        <v>1781</v>
      </c>
      <c r="B1961" s="517" t="s">
        <v>1781</v>
      </c>
    </row>
    <row r="1962" spans="1:2" ht="15" hidden="1" x14ac:dyDescent="0.25">
      <c r="A1962" s="517" t="s">
        <v>1781</v>
      </c>
      <c r="B1962" s="517" t="s">
        <v>1781</v>
      </c>
    </row>
    <row r="1963" spans="1:2" ht="15" hidden="1" x14ac:dyDescent="0.25">
      <c r="A1963" s="517" t="s">
        <v>1782</v>
      </c>
      <c r="B1963" s="517" t="s">
        <v>1782</v>
      </c>
    </row>
    <row r="1964" spans="1:2" ht="15" hidden="1" x14ac:dyDescent="0.25">
      <c r="A1964" s="517" t="s">
        <v>1783</v>
      </c>
      <c r="B1964" s="517" t="s">
        <v>1783</v>
      </c>
    </row>
    <row r="1965" spans="1:2" ht="15" hidden="1" x14ac:dyDescent="0.25">
      <c r="A1965" s="517" t="s">
        <v>1784</v>
      </c>
      <c r="B1965" s="517" t="s">
        <v>1784</v>
      </c>
    </row>
    <row r="1966" spans="1:2" ht="15" hidden="1" x14ac:dyDescent="0.25">
      <c r="A1966" s="517" t="s">
        <v>1784</v>
      </c>
      <c r="B1966" s="517" t="s">
        <v>1784</v>
      </c>
    </row>
    <row r="1967" spans="1:2" ht="15" hidden="1" x14ac:dyDescent="0.25">
      <c r="A1967" s="517" t="s">
        <v>1785</v>
      </c>
      <c r="B1967" s="517" t="s">
        <v>1785</v>
      </c>
    </row>
    <row r="1968" spans="1:2" ht="15" hidden="1" x14ac:dyDescent="0.25">
      <c r="A1968" s="517" t="s">
        <v>1786</v>
      </c>
      <c r="B1968" s="517" t="s">
        <v>1786</v>
      </c>
    </row>
    <row r="1969" spans="1:2" ht="15" hidden="1" x14ac:dyDescent="0.25">
      <c r="A1969" s="517" t="s">
        <v>1787</v>
      </c>
      <c r="B1969" s="517" t="s">
        <v>1787</v>
      </c>
    </row>
    <row r="1970" spans="1:2" ht="15" hidden="1" x14ac:dyDescent="0.25">
      <c r="A1970" s="517" t="s">
        <v>1788</v>
      </c>
      <c r="B1970" s="517" t="s">
        <v>1788</v>
      </c>
    </row>
    <row r="1971" spans="1:2" ht="15" hidden="1" x14ac:dyDescent="0.25">
      <c r="A1971" s="517" t="s">
        <v>1789</v>
      </c>
      <c r="B1971" s="517" t="s">
        <v>1789</v>
      </c>
    </row>
    <row r="1972" spans="1:2" ht="15" hidden="1" x14ac:dyDescent="0.25">
      <c r="A1972" s="517" t="s">
        <v>1789</v>
      </c>
      <c r="B1972" s="517" t="s">
        <v>1789</v>
      </c>
    </row>
    <row r="1973" spans="1:2" ht="15" hidden="1" x14ac:dyDescent="0.25">
      <c r="A1973" s="517" t="s">
        <v>1790</v>
      </c>
      <c r="B1973" s="517" t="s">
        <v>1790</v>
      </c>
    </row>
    <row r="1974" spans="1:2" ht="15" hidden="1" x14ac:dyDescent="0.25">
      <c r="A1974" s="517" t="s">
        <v>1791</v>
      </c>
      <c r="B1974" s="517" t="s">
        <v>1791</v>
      </c>
    </row>
    <row r="1975" spans="1:2" ht="15" hidden="1" x14ac:dyDescent="0.25">
      <c r="A1975" s="517" t="s">
        <v>1792</v>
      </c>
      <c r="B1975" s="517" t="s">
        <v>1792</v>
      </c>
    </row>
    <row r="1976" spans="1:2" ht="15" hidden="1" x14ac:dyDescent="0.25">
      <c r="A1976" s="517" t="s">
        <v>1793</v>
      </c>
      <c r="B1976" s="517" t="s">
        <v>1793</v>
      </c>
    </row>
    <row r="1977" spans="1:2" ht="15" hidden="1" x14ac:dyDescent="0.25">
      <c r="A1977" s="517" t="s">
        <v>1794</v>
      </c>
      <c r="B1977" s="517" t="s">
        <v>1794</v>
      </c>
    </row>
    <row r="1978" spans="1:2" ht="15" hidden="1" x14ac:dyDescent="0.25">
      <c r="A1978" s="517" t="s">
        <v>1795</v>
      </c>
      <c r="B1978" s="517" t="s">
        <v>1795</v>
      </c>
    </row>
    <row r="1979" spans="1:2" ht="15" hidden="1" x14ac:dyDescent="0.25">
      <c r="A1979" s="517" t="s">
        <v>1795</v>
      </c>
      <c r="B1979" s="517" t="s">
        <v>1795</v>
      </c>
    </row>
    <row r="1980" spans="1:2" ht="15" hidden="1" x14ac:dyDescent="0.25">
      <c r="A1980" s="517" t="s">
        <v>1796</v>
      </c>
      <c r="B1980" s="517" t="s">
        <v>1796</v>
      </c>
    </row>
    <row r="1981" spans="1:2" ht="15" hidden="1" x14ac:dyDescent="0.25">
      <c r="A1981" s="517" t="s">
        <v>1797</v>
      </c>
      <c r="B1981" s="517" t="s">
        <v>1797</v>
      </c>
    </row>
    <row r="1982" spans="1:2" ht="15" hidden="1" x14ac:dyDescent="0.25">
      <c r="A1982" s="517" t="s">
        <v>1798</v>
      </c>
      <c r="B1982" s="517" t="s">
        <v>1798</v>
      </c>
    </row>
    <row r="1983" spans="1:2" ht="15" hidden="1" x14ac:dyDescent="0.25">
      <c r="A1983" s="517" t="s">
        <v>1798</v>
      </c>
      <c r="B1983" s="517" t="s">
        <v>1798</v>
      </c>
    </row>
    <row r="1984" spans="1:2" ht="15" hidden="1" x14ac:dyDescent="0.25">
      <c r="A1984" s="517" t="s">
        <v>1799</v>
      </c>
      <c r="B1984" s="517" t="s">
        <v>1799</v>
      </c>
    </row>
    <row r="1985" spans="1:2" ht="15" hidden="1" x14ac:dyDescent="0.25">
      <c r="A1985" s="517" t="s">
        <v>1800</v>
      </c>
      <c r="B1985" s="517" t="s">
        <v>1800</v>
      </c>
    </row>
    <row r="1986" spans="1:2" ht="15" hidden="1" x14ac:dyDescent="0.25">
      <c r="A1986" s="517" t="s">
        <v>1801</v>
      </c>
      <c r="B1986" s="517" t="s">
        <v>1801</v>
      </c>
    </row>
    <row r="1987" spans="1:2" ht="15" hidden="1" x14ac:dyDescent="0.25">
      <c r="A1987" s="517" t="s">
        <v>1801</v>
      </c>
      <c r="B1987" s="517" t="s">
        <v>1801</v>
      </c>
    </row>
    <row r="1988" spans="1:2" ht="15" hidden="1" x14ac:dyDescent="0.25">
      <c r="A1988" s="517" t="s">
        <v>1802</v>
      </c>
      <c r="B1988" s="517" t="s">
        <v>1802</v>
      </c>
    </row>
    <row r="1989" spans="1:2" ht="15" hidden="1" x14ac:dyDescent="0.25">
      <c r="A1989" s="517" t="s">
        <v>1803</v>
      </c>
      <c r="B1989" s="517" t="s">
        <v>1803</v>
      </c>
    </row>
    <row r="1990" spans="1:2" ht="15" hidden="1" x14ac:dyDescent="0.25">
      <c r="A1990" s="517" t="s">
        <v>1804</v>
      </c>
      <c r="B1990" s="517" t="s">
        <v>1804</v>
      </c>
    </row>
    <row r="1991" spans="1:2" ht="15" hidden="1" x14ac:dyDescent="0.25">
      <c r="A1991" s="517" t="s">
        <v>1804</v>
      </c>
      <c r="B1991" s="517" t="s">
        <v>1804</v>
      </c>
    </row>
    <row r="1992" spans="1:2" ht="15" hidden="1" x14ac:dyDescent="0.25">
      <c r="A1992" s="517" t="s">
        <v>1805</v>
      </c>
      <c r="B1992" s="517" t="s">
        <v>1805</v>
      </c>
    </row>
    <row r="1993" spans="1:2" ht="15" hidden="1" x14ac:dyDescent="0.25">
      <c r="A1993" s="517" t="s">
        <v>1805</v>
      </c>
      <c r="B1993" s="517" t="s">
        <v>1805</v>
      </c>
    </row>
    <row r="1994" spans="1:2" ht="15" hidden="1" x14ac:dyDescent="0.25">
      <c r="A1994" s="517" t="s">
        <v>1806</v>
      </c>
      <c r="B1994" s="517" t="s">
        <v>1806</v>
      </c>
    </row>
    <row r="1995" spans="1:2" ht="15" hidden="1" x14ac:dyDescent="0.25">
      <c r="A1995" s="517" t="s">
        <v>1807</v>
      </c>
      <c r="B1995" s="517" t="s">
        <v>1807</v>
      </c>
    </row>
    <row r="1996" spans="1:2" ht="15" hidden="1" x14ac:dyDescent="0.25">
      <c r="A1996" s="517" t="s">
        <v>1808</v>
      </c>
      <c r="B1996" s="517" t="s">
        <v>1808</v>
      </c>
    </row>
    <row r="1997" spans="1:2" ht="15" hidden="1" x14ac:dyDescent="0.25">
      <c r="A1997" s="517" t="s">
        <v>1809</v>
      </c>
      <c r="B1997" s="517" t="s">
        <v>1809</v>
      </c>
    </row>
    <row r="1998" spans="1:2" ht="15" hidden="1" x14ac:dyDescent="0.25">
      <c r="A1998" s="517" t="s">
        <v>1810</v>
      </c>
      <c r="B1998" s="517" t="s">
        <v>1810</v>
      </c>
    </row>
    <row r="1999" spans="1:2" ht="15" hidden="1" x14ac:dyDescent="0.25">
      <c r="A1999" s="517" t="s">
        <v>1811</v>
      </c>
      <c r="B1999" s="517" t="s">
        <v>1811</v>
      </c>
    </row>
    <row r="2000" spans="1:2" ht="15" hidden="1" x14ac:dyDescent="0.25">
      <c r="A2000" s="517" t="s">
        <v>1811</v>
      </c>
      <c r="B2000" s="517" t="s">
        <v>1811</v>
      </c>
    </row>
    <row r="2001" spans="1:2" ht="15" hidden="1" x14ac:dyDescent="0.25">
      <c r="A2001" s="517" t="s">
        <v>1812</v>
      </c>
      <c r="B2001" s="517" t="s">
        <v>1813</v>
      </c>
    </row>
    <row r="2002" spans="1:2" ht="15" hidden="1" x14ac:dyDescent="0.25">
      <c r="A2002" s="517" t="s">
        <v>1812</v>
      </c>
      <c r="B2002" s="517" t="s">
        <v>1813</v>
      </c>
    </row>
    <row r="2003" spans="1:2" ht="15" hidden="1" x14ac:dyDescent="0.25">
      <c r="A2003" s="517" t="s">
        <v>1814</v>
      </c>
      <c r="B2003" s="517" t="s">
        <v>1815</v>
      </c>
    </row>
    <row r="2004" spans="1:2" ht="15" hidden="1" x14ac:dyDescent="0.25">
      <c r="A2004" s="517" t="s">
        <v>1816</v>
      </c>
      <c r="B2004" s="517" t="s">
        <v>1817</v>
      </c>
    </row>
    <row r="2005" spans="1:2" ht="15" hidden="1" x14ac:dyDescent="0.25">
      <c r="A2005" s="517" t="s">
        <v>1818</v>
      </c>
      <c r="B2005" s="517" t="s">
        <v>1819</v>
      </c>
    </row>
    <row r="2006" spans="1:2" ht="15" hidden="1" x14ac:dyDescent="0.25">
      <c r="A2006" s="517" t="s">
        <v>1820</v>
      </c>
      <c r="B2006" s="517" t="s">
        <v>1821</v>
      </c>
    </row>
    <row r="2007" spans="1:2" ht="15" hidden="1" x14ac:dyDescent="0.25">
      <c r="A2007" s="517" t="s">
        <v>1822</v>
      </c>
      <c r="B2007" s="517" t="s">
        <v>1823</v>
      </c>
    </row>
    <row r="2008" spans="1:2" ht="15" hidden="1" x14ac:dyDescent="0.25">
      <c r="A2008" s="517" t="s">
        <v>1824</v>
      </c>
      <c r="B2008" s="517" t="s">
        <v>1825</v>
      </c>
    </row>
    <row r="2009" spans="1:2" ht="15" hidden="1" x14ac:dyDescent="0.25">
      <c r="A2009" s="517" t="s">
        <v>1826</v>
      </c>
      <c r="B2009" s="517" t="s">
        <v>1827</v>
      </c>
    </row>
    <row r="2010" spans="1:2" ht="15" hidden="1" x14ac:dyDescent="0.25">
      <c r="A2010" s="517" t="s">
        <v>1828</v>
      </c>
      <c r="B2010" s="517" t="s">
        <v>1829</v>
      </c>
    </row>
    <row r="2011" spans="1:2" ht="15" hidden="1" x14ac:dyDescent="0.25">
      <c r="A2011" s="517" t="s">
        <v>1830</v>
      </c>
      <c r="B2011" s="517" t="s">
        <v>1831</v>
      </c>
    </row>
    <row r="2012" spans="1:2" ht="15" hidden="1" x14ac:dyDescent="0.25">
      <c r="A2012" s="517" t="s">
        <v>1832</v>
      </c>
      <c r="B2012" s="517" t="s">
        <v>1833</v>
      </c>
    </row>
    <row r="2013" spans="1:2" ht="15" hidden="1" x14ac:dyDescent="0.25">
      <c r="A2013" s="517" t="s">
        <v>1834</v>
      </c>
      <c r="B2013" s="517" t="s">
        <v>1835</v>
      </c>
    </row>
    <row r="2014" spans="1:2" ht="15" hidden="1" x14ac:dyDescent="0.25">
      <c r="A2014" s="517" t="s">
        <v>1836</v>
      </c>
      <c r="B2014" s="517" t="s">
        <v>1837</v>
      </c>
    </row>
    <row r="2015" spans="1:2" ht="15" hidden="1" x14ac:dyDescent="0.25">
      <c r="A2015" s="517" t="s">
        <v>1838</v>
      </c>
      <c r="B2015" s="517" t="s">
        <v>1839</v>
      </c>
    </row>
    <row r="2016" spans="1:2" ht="15" hidden="1" x14ac:dyDescent="0.25">
      <c r="A2016" s="517" t="s">
        <v>1840</v>
      </c>
      <c r="B2016" s="517" t="s">
        <v>1841</v>
      </c>
    </row>
    <row r="2017" spans="1:2" ht="15" hidden="1" x14ac:dyDescent="0.25">
      <c r="A2017" s="517" t="s">
        <v>1617</v>
      </c>
      <c r="B2017" s="517" t="s">
        <v>1618</v>
      </c>
    </row>
    <row r="2018" spans="1:2" ht="15" hidden="1" x14ac:dyDescent="0.25">
      <c r="A2018" s="517" t="s">
        <v>434</v>
      </c>
      <c r="B2018" s="517" t="s">
        <v>435</v>
      </c>
    </row>
    <row r="2019" spans="1:2" ht="15" hidden="1" x14ac:dyDescent="0.25">
      <c r="A2019" s="517" t="s">
        <v>434</v>
      </c>
      <c r="B2019" s="517" t="s">
        <v>435</v>
      </c>
    </row>
    <row r="2020" spans="1:2" ht="15" hidden="1" x14ac:dyDescent="0.25">
      <c r="A2020" s="517" t="s">
        <v>434</v>
      </c>
      <c r="B2020" s="517" t="s">
        <v>435</v>
      </c>
    </row>
    <row r="2021" spans="1:2" ht="15" hidden="1" x14ac:dyDescent="0.25">
      <c r="A2021" s="517" t="s">
        <v>1842</v>
      </c>
      <c r="B2021" s="517" t="s">
        <v>1843</v>
      </c>
    </row>
    <row r="2022" spans="1:2" ht="15" hidden="1" x14ac:dyDescent="0.25">
      <c r="A2022" s="517" t="s">
        <v>1844</v>
      </c>
      <c r="B2022" s="517" t="s">
        <v>1845</v>
      </c>
    </row>
    <row r="2023" spans="1:2" ht="15" hidden="1" x14ac:dyDescent="0.25">
      <c r="A2023" s="517" t="s">
        <v>1846</v>
      </c>
      <c r="B2023" s="517" t="s">
        <v>1847</v>
      </c>
    </row>
    <row r="2024" spans="1:2" ht="15" hidden="1" x14ac:dyDescent="0.25">
      <c r="A2024" s="517" t="s">
        <v>1846</v>
      </c>
      <c r="B2024" s="517" t="s">
        <v>1847</v>
      </c>
    </row>
    <row r="2025" spans="1:2" ht="15" hidden="1" x14ac:dyDescent="0.25">
      <c r="A2025" s="517" t="s">
        <v>1846</v>
      </c>
      <c r="B2025" s="517" t="s">
        <v>1847</v>
      </c>
    </row>
    <row r="2026" spans="1:2" ht="15" hidden="1" x14ac:dyDescent="0.25">
      <c r="A2026" s="517" t="s">
        <v>1846</v>
      </c>
      <c r="B2026" s="517" t="s">
        <v>1847</v>
      </c>
    </row>
    <row r="2027" spans="1:2" ht="15" hidden="1" x14ac:dyDescent="0.25">
      <c r="A2027" s="517" t="s">
        <v>1846</v>
      </c>
      <c r="B2027" s="517" t="s">
        <v>1847</v>
      </c>
    </row>
    <row r="2028" spans="1:2" ht="15" hidden="1" x14ac:dyDescent="0.25">
      <c r="A2028" s="517" t="s">
        <v>1846</v>
      </c>
      <c r="B2028" s="517" t="s">
        <v>1847</v>
      </c>
    </row>
    <row r="2029" spans="1:2" ht="15" hidden="1" x14ac:dyDescent="0.25">
      <c r="A2029" s="517" t="s">
        <v>1848</v>
      </c>
      <c r="B2029" s="517" t="s">
        <v>1849</v>
      </c>
    </row>
    <row r="2030" spans="1:2" ht="15" hidden="1" x14ac:dyDescent="0.25">
      <c r="A2030" s="517" t="s">
        <v>1850</v>
      </c>
      <c r="B2030" s="517" t="s">
        <v>1851</v>
      </c>
    </row>
    <row r="2031" spans="1:2" ht="15" hidden="1" x14ac:dyDescent="0.25">
      <c r="A2031" s="517" t="s">
        <v>1643</v>
      </c>
      <c r="B2031" s="517" t="s">
        <v>1644</v>
      </c>
    </row>
    <row r="2032" spans="1:2" ht="15" hidden="1" x14ac:dyDescent="0.25">
      <c r="A2032" s="517" t="s">
        <v>1852</v>
      </c>
      <c r="B2032" s="517" t="s">
        <v>1853</v>
      </c>
    </row>
    <row r="2033" spans="1:2" ht="15" hidden="1" x14ac:dyDescent="0.25">
      <c r="A2033" s="517" t="s">
        <v>1852</v>
      </c>
      <c r="B2033" s="517" t="s">
        <v>1853</v>
      </c>
    </row>
    <row r="2034" spans="1:2" ht="15" hidden="1" x14ac:dyDescent="0.25">
      <c r="A2034" s="517" t="s">
        <v>1854</v>
      </c>
      <c r="B2034" s="517" t="s">
        <v>1855</v>
      </c>
    </row>
    <row r="2035" spans="1:2" ht="15" hidden="1" x14ac:dyDescent="0.25">
      <c r="A2035" s="517" t="s">
        <v>1856</v>
      </c>
      <c r="B2035" s="517" t="s">
        <v>1857</v>
      </c>
    </row>
    <row r="2036" spans="1:2" ht="15" hidden="1" x14ac:dyDescent="0.25">
      <c r="A2036" s="517" t="s">
        <v>1858</v>
      </c>
      <c r="B2036" s="517" t="s">
        <v>1806</v>
      </c>
    </row>
    <row r="2037" spans="1:2" ht="15" hidden="1" x14ac:dyDescent="0.25">
      <c r="A2037" s="517" t="s">
        <v>1859</v>
      </c>
      <c r="B2037" s="517" t="s">
        <v>1860</v>
      </c>
    </row>
    <row r="2038" spans="1:2" ht="15" hidden="1" x14ac:dyDescent="0.25">
      <c r="A2038" s="517" t="s">
        <v>1861</v>
      </c>
      <c r="B2038" s="517" t="s">
        <v>1862</v>
      </c>
    </row>
    <row r="2039" spans="1:2" ht="15" hidden="1" x14ac:dyDescent="0.25">
      <c r="A2039" s="517" t="s">
        <v>1863</v>
      </c>
      <c r="B2039" s="517" t="s">
        <v>1864</v>
      </c>
    </row>
    <row r="2040" spans="1:2" ht="15" hidden="1" x14ac:dyDescent="0.25">
      <c r="A2040" s="517" t="s">
        <v>1863</v>
      </c>
      <c r="B2040" s="517" t="s">
        <v>1864</v>
      </c>
    </row>
    <row r="2041" spans="1:2" ht="15" hidden="1" x14ac:dyDescent="0.25">
      <c r="A2041" s="517" t="s">
        <v>1865</v>
      </c>
      <c r="B2041" s="517" t="s">
        <v>1866</v>
      </c>
    </row>
    <row r="2042" spans="1:2" ht="15" hidden="1" x14ac:dyDescent="0.25">
      <c r="A2042" s="517" t="s">
        <v>1867</v>
      </c>
      <c r="B2042" s="517" t="s">
        <v>1868</v>
      </c>
    </row>
    <row r="2043" spans="1:2" ht="15" hidden="1" x14ac:dyDescent="0.25">
      <c r="A2043" s="517" t="s">
        <v>1869</v>
      </c>
      <c r="B2043" s="517" t="s">
        <v>1870</v>
      </c>
    </row>
    <row r="2044" spans="1:2" ht="15" hidden="1" x14ac:dyDescent="0.25">
      <c r="A2044" s="517" t="s">
        <v>1869</v>
      </c>
      <c r="B2044" s="517" t="s">
        <v>1870</v>
      </c>
    </row>
    <row r="2045" spans="1:2" ht="15" hidden="1" x14ac:dyDescent="0.25">
      <c r="A2045" s="517" t="s">
        <v>1869</v>
      </c>
      <c r="B2045" s="517" t="s">
        <v>1870</v>
      </c>
    </row>
    <row r="2046" spans="1:2" ht="15" hidden="1" x14ac:dyDescent="0.25">
      <c r="A2046" s="517" t="s">
        <v>1871</v>
      </c>
      <c r="B2046" s="517" t="s">
        <v>1872</v>
      </c>
    </row>
    <row r="2047" spans="1:2" ht="15" hidden="1" x14ac:dyDescent="0.25">
      <c r="A2047" s="517" t="s">
        <v>1871</v>
      </c>
      <c r="B2047" s="517" t="s">
        <v>1872</v>
      </c>
    </row>
    <row r="2048" spans="1:2" ht="15" hidden="1" x14ac:dyDescent="0.25">
      <c r="A2048" s="517" t="s">
        <v>1873</v>
      </c>
      <c r="B2048" s="517" t="s">
        <v>1874</v>
      </c>
    </row>
    <row r="2049" spans="1:2" ht="15" hidden="1" x14ac:dyDescent="0.25">
      <c r="A2049" s="517" t="s">
        <v>1875</v>
      </c>
      <c r="B2049" s="517" t="s">
        <v>1876</v>
      </c>
    </row>
    <row r="2050" spans="1:2" ht="15" hidden="1" x14ac:dyDescent="0.25">
      <c r="A2050" s="517" t="s">
        <v>1665</v>
      </c>
      <c r="B2050" s="517" t="s">
        <v>1666</v>
      </c>
    </row>
    <row r="2051" spans="1:2" ht="15" hidden="1" x14ac:dyDescent="0.25">
      <c r="A2051" s="517" t="s">
        <v>1665</v>
      </c>
      <c r="B2051" s="517" t="s">
        <v>1666</v>
      </c>
    </row>
    <row r="2052" spans="1:2" ht="15" hidden="1" x14ac:dyDescent="0.25">
      <c r="A2052" s="519" t="s">
        <v>1877</v>
      </c>
      <c r="B2052" s="519" t="s">
        <v>1878</v>
      </c>
    </row>
    <row r="2053" spans="1:2" ht="15" hidden="1" x14ac:dyDescent="0.25">
      <c r="A2053" s="517" t="s">
        <v>1879</v>
      </c>
      <c r="B2053" s="517" t="s">
        <v>1880</v>
      </c>
    </row>
    <row r="2054" spans="1:2" ht="15" hidden="1" x14ac:dyDescent="0.25">
      <c r="A2054" s="517" t="s">
        <v>1881</v>
      </c>
      <c r="B2054" s="517" t="s">
        <v>1882</v>
      </c>
    </row>
    <row r="2055" spans="1:2" ht="15" hidden="1" x14ac:dyDescent="0.25">
      <c r="A2055" s="517" t="s">
        <v>1883</v>
      </c>
      <c r="B2055" s="517" t="s">
        <v>1884</v>
      </c>
    </row>
    <row r="2056" spans="1:2" ht="15" hidden="1" x14ac:dyDescent="0.25">
      <c r="A2056" s="517" t="s">
        <v>1885</v>
      </c>
      <c r="B2056" s="517" t="s">
        <v>1886</v>
      </c>
    </row>
    <row r="2057" spans="1:2" ht="15" hidden="1" x14ac:dyDescent="0.25">
      <c r="A2057" s="517" t="s">
        <v>1887</v>
      </c>
      <c r="B2057" s="517" t="s">
        <v>1888</v>
      </c>
    </row>
    <row r="2058" spans="1:2" ht="15" hidden="1" x14ac:dyDescent="0.25">
      <c r="A2058" s="517" t="s">
        <v>1667</v>
      </c>
      <c r="B2058" s="517" t="s">
        <v>1668</v>
      </c>
    </row>
    <row r="2059" spans="1:2" ht="15" hidden="1" x14ac:dyDescent="0.25">
      <c r="A2059" s="517" t="s">
        <v>1667</v>
      </c>
      <c r="B2059" s="517" t="s">
        <v>1668</v>
      </c>
    </row>
    <row r="2060" spans="1:2" ht="15" hidden="1" x14ac:dyDescent="0.25">
      <c r="A2060" s="517" t="s">
        <v>231</v>
      </c>
      <c r="B2060" s="517" t="s">
        <v>361</v>
      </c>
    </row>
    <row r="2061" spans="1:2" ht="15" hidden="1" x14ac:dyDescent="0.25">
      <c r="A2061" s="517" t="s">
        <v>231</v>
      </c>
      <c r="B2061" s="517" t="s">
        <v>361</v>
      </c>
    </row>
    <row r="2062" spans="1:2" ht="15" hidden="1" x14ac:dyDescent="0.25">
      <c r="A2062" s="517" t="s">
        <v>231</v>
      </c>
      <c r="B2062" s="517" t="s">
        <v>361</v>
      </c>
    </row>
    <row r="2063" spans="1:2" ht="15" hidden="1" x14ac:dyDescent="0.25">
      <c r="A2063" s="517" t="s">
        <v>231</v>
      </c>
      <c r="B2063" s="517" t="s">
        <v>361</v>
      </c>
    </row>
    <row r="2064" spans="1:2" ht="15" hidden="1" x14ac:dyDescent="0.25">
      <c r="A2064" s="517" t="s">
        <v>231</v>
      </c>
      <c r="B2064" s="517" t="s">
        <v>361</v>
      </c>
    </row>
    <row r="2065" spans="1:2" ht="15" hidden="1" x14ac:dyDescent="0.25">
      <c r="A2065" s="517" t="s">
        <v>231</v>
      </c>
      <c r="B2065" s="517" t="s">
        <v>361</v>
      </c>
    </row>
    <row r="2066" spans="1:2" ht="15" hidden="1" x14ac:dyDescent="0.25">
      <c r="A2066" s="517" t="s">
        <v>231</v>
      </c>
      <c r="B2066" s="517" t="s">
        <v>361</v>
      </c>
    </row>
    <row r="2067" spans="1:2" ht="15" hidden="1" x14ac:dyDescent="0.25">
      <c r="A2067" s="517" t="s">
        <v>231</v>
      </c>
      <c r="B2067" s="517" t="s">
        <v>361</v>
      </c>
    </row>
    <row r="2068" spans="1:2" ht="15" hidden="1" x14ac:dyDescent="0.25">
      <c r="A2068" s="517" t="s">
        <v>231</v>
      </c>
      <c r="B2068" s="517" t="s">
        <v>361</v>
      </c>
    </row>
    <row r="2069" spans="1:2" ht="15" hidden="1" x14ac:dyDescent="0.25">
      <c r="A2069" s="517" t="s">
        <v>231</v>
      </c>
      <c r="B2069" s="517" t="s">
        <v>361</v>
      </c>
    </row>
    <row r="2070" spans="1:2" ht="15" hidden="1" x14ac:dyDescent="0.25">
      <c r="A2070" s="517" t="s">
        <v>231</v>
      </c>
      <c r="B2070" s="517" t="s">
        <v>361</v>
      </c>
    </row>
    <row r="2071" spans="1:2" ht="15" hidden="1" x14ac:dyDescent="0.25">
      <c r="A2071" s="517" t="s">
        <v>231</v>
      </c>
      <c r="B2071" s="517" t="s">
        <v>361</v>
      </c>
    </row>
    <row r="2072" spans="1:2" ht="15" hidden="1" x14ac:dyDescent="0.25">
      <c r="A2072" s="517" t="s">
        <v>231</v>
      </c>
      <c r="B2072" s="517" t="s">
        <v>361</v>
      </c>
    </row>
    <row r="2073" spans="1:2" ht="15" hidden="1" x14ac:dyDescent="0.25">
      <c r="A2073" s="517" t="s">
        <v>231</v>
      </c>
      <c r="B2073" s="517" t="s">
        <v>361</v>
      </c>
    </row>
    <row r="2074" spans="1:2" ht="15" hidden="1" x14ac:dyDescent="0.25">
      <c r="A2074" s="517" t="s">
        <v>231</v>
      </c>
      <c r="B2074" s="517" t="s">
        <v>361</v>
      </c>
    </row>
    <row r="2075" spans="1:2" ht="15" hidden="1" x14ac:dyDescent="0.25">
      <c r="A2075" s="517" t="s">
        <v>190</v>
      </c>
      <c r="B2075" s="517" t="s">
        <v>362</v>
      </c>
    </row>
    <row r="2076" spans="1:2" ht="15" hidden="1" x14ac:dyDescent="0.25">
      <c r="A2076" s="517" t="s">
        <v>191</v>
      </c>
      <c r="B2076" s="517" t="s">
        <v>363</v>
      </c>
    </row>
    <row r="2077" spans="1:2" ht="15" hidden="1" x14ac:dyDescent="0.25">
      <c r="A2077" s="517" t="s">
        <v>191</v>
      </c>
      <c r="B2077" s="517" t="s">
        <v>363</v>
      </c>
    </row>
    <row r="2078" spans="1:2" ht="15" hidden="1" x14ac:dyDescent="0.25">
      <c r="A2078" s="517" t="s">
        <v>191</v>
      </c>
      <c r="B2078" s="517" t="s">
        <v>363</v>
      </c>
    </row>
    <row r="2079" spans="1:2" ht="15" hidden="1" x14ac:dyDescent="0.25">
      <c r="A2079" s="517" t="s">
        <v>191</v>
      </c>
      <c r="B2079" s="517" t="s">
        <v>363</v>
      </c>
    </row>
    <row r="2080" spans="1:2" ht="15" hidden="1" x14ac:dyDescent="0.25">
      <c r="A2080" s="517" t="s">
        <v>191</v>
      </c>
      <c r="B2080" s="517" t="s">
        <v>363</v>
      </c>
    </row>
    <row r="2081" spans="1:2" ht="15" hidden="1" x14ac:dyDescent="0.25">
      <c r="A2081" s="517" t="s">
        <v>191</v>
      </c>
      <c r="B2081" s="517" t="s">
        <v>363</v>
      </c>
    </row>
    <row r="2082" spans="1:2" ht="15" hidden="1" x14ac:dyDescent="0.25">
      <c r="A2082" s="517" t="s">
        <v>447</v>
      </c>
      <c r="B2082" s="517" t="s">
        <v>448</v>
      </c>
    </row>
    <row r="2083" spans="1:2" ht="15" hidden="1" x14ac:dyDescent="0.25">
      <c r="A2083" s="517" t="s">
        <v>1671</v>
      </c>
      <c r="B2083" s="517" t="s">
        <v>1672</v>
      </c>
    </row>
    <row r="2084" spans="1:2" ht="15" hidden="1" x14ac:dyDescent="0.25">
      <c r="A2084" s="517" t="s">
        <v>1671</v>
      </c>
      <c r="B2084" s="517" t="s">
        <v>1672</v>
      </c>
    </row>
    <row r="2085" spans="1:2" ht="15" hidden="1" x14ac:dyDescent="0.25">
      <c r="A2085" s="517" t="s">
        <v>1671</v>
      </c>
      <c r="B2085" s="517" t="s">
        <v>1672</v>
      </c>
    </row>
    <row r="2086" spans="1:2" ht="15" hidden="1" x14ac:dyDescent="0.25">
      <c r="A2086" s="517" t="s">
        <v>1671</v>
      </c>
      <c r="B2086" s="517" t="s">
        <v>1672</v>
      </c>
    </row>
    <row r="2087" spans="1:2" ht="15" hidden="1" x14ac:dyDescent="0.25">
      <c r="A2087" s="517" t="s">
        <v>1671</v>
      </c>
      <c r="B2087" s="517" t="s">
        <v>1672</v>
      </c>
    </row>
    <row r="2088" spans="1:2" ht="15" hidden="1" x14ac:dyDescent="0.25">
      <c r="A2088" s="517" t="s">
        <v>1671</v>
      </c>
      <c r="B2088" s="517" t="s">
        <v>1672</v>
      </c>
    </row>
    <row r="2089" spans="1:2" ht="15" hidden="1" x14ac:dyDescent="0.25">
      <c r="A2089" s="517" t="s">
        <v>1671</v>
      </c>
      <c r="B2089" s="517" t="s">
        <v>1672</v>
      </c>
    </row>
    <row r="2090" spans="1:2" ht="15" hidden="1" x14ac:dyDescent="0.25">
      <c r="A2090" s="517" t="s">
        <v>1671</v>
      </c>
      <c r="B2090" s="517" t="s">
        <v>1672</v>
      </c>
    </row>
    <row r="2091" spans="1:2" ht="15" hidden="1" x14ac:dyDescent="0.25">
      <c r="A2091" s="517" t="s">
        <v>1671</v>
      </c>
      <c r="B2091" s="517" t="s">
        <v>1672</v>
      </c>
    </row>
    <row r="2092" spans="1:2" ht="15" hidden="1" x14ac:dyDescent="0.25">
      <c r="A2092" s="517" t="s">
        <v>1671</v>
      </c>
      <c r="B2092" s="517" t="s">
        <v>1672</v>
      </c>
    </row>
    <row r="2093" spans="1:2" ht="15" hidden="1" x14ac:dyDescent="0.25">
      <c r="A2093" s="517" t="s">
        <v>1507</v>
      </c>
      <c r="B2093" s="517" t="s">
        <v>1508</v>
      </c>
    </row>
    <row r="2094" spans="1:2" ht="15" hidden="1" x14ac:dyDescent="0.25">
      <c r="A2094" s="517" t="s">
        <v>1507</v>
      </c>
      <c r="B2094" s="517" t="s">
        <v>1508</v>
      </c>
    </row>
    <row r="2095" spans="1:2" ht="15" hidden="1" x14ac:dyDescent="0.25">
      <c r="A2095" s="517" t="s">
        <v>1507</v>
      </c>
      <c r="B2095" s="517" t="s">
        <v>1508</v>
      </c>
    </row>
    <row r="2096" spans="1:2" ht="15" hidden="1" x14ac:dyDescent="0.25">
      <c r="A2096" s="517" t="s">
        <v>1313</v>
      </c>
      <c r="B2096" s="517" t="s">
        <v>1314</v>
      </c>
    </row>
    <row r="2097" spans="1:2" ht="15" hidden="1" x14ac:dyDescent="0.25">
      <c r="A2097" s="517" t="s">
        <v>194</v>
      </c>
      <c r="B2097" s="517" t="s">
        <v>367</v>
      </c>
    </row>
    <row r="2098" spans="1:2" ht="15" hidden="1" x14ac:dyDescent="0.25">
      <c r="A2098" s="517" t="s">
        <v>194</v>
      </c>
      <c r="B2098" s="517" t="s">
        <v>367</v>
      </c>
    </row>
    <row r="2099" spans="1:2" ht="15" hidden="1" x14ac:dyDescent="0.25">
      <c r="A2099" s="517" t="s">
        <v>194</v>
      </c>
      <c r="B2099" s="517" t="s">
        <v>367</v>
      </c>
    </row>
    <row r="2100" spans="1:2" ht="15" hidden="1" x14ac:dyDescent="0.25">
      <c r="A2100" s="517" t="s">
        <v>194</v>
      </c>
      <c r="B2100" s="517" t="s">
        <v>367</v>
      </c>
    </row>
    <row r="2101" spans="1:2" ht="15" hidden="1" x14ac:dyDescent="0.25">
      <c r="A2101" s="517" t="s">
        <v>194</v>
      </c>
      <c r="B2101" s="517" t="s">
        <v>367</v>
      </c>
    </row>
    <row r="2102" spans="1:2" ht="15" hidden="1" x14ac:dyDescent="0.25">
      <c r="A2102" s="517" t="s">
        <v>194</v>
      </c>
      <c r="B2102" s="517" t="s">
        <v>367</v>
      </c>
    </row>
    <row r="2103" spans="1:2" ht="15" hidden="1" x14ac:dyDescent="0.25">
      <c r="A2103" s="517" t="s">
        <v>194</v>
      </c>
      <c r="B2103" s="517" t="s">
        <v>367</v>
      </c>
    </row>
    <row r="2104" spans="1:2" ht="15" hidden="1" x14ac:dyDescent="0.25">
      <c r="A2104" s="517" t="s">
        <v>194</v>
      </c>
      <c r="B2104" s="517" t="s">
        <v>367</v>
      </c>
    </row>
    <row r="2105" spans="1:2" ht="15" hidden="1" x14ac:dyDescent="0.25">
      <c r="A2105" s="517" t="s">
        <v>194</v>
      </c>
      <c r="B2105" s="517" t="s">
        <v>367</v>
      </c>
    </row>
    <row r="2106" spans="1:2" ht="15" hidden="1" x14ac:dyDescent="0.25">
      <c r="A2106" s="517" t="s">
        <v>194</v>
      </c>
      <c r="B2106" s="517" t="s">
        <v>367</v>
      </c>
    </row>
    <row r="2107" spans="1:2" ht="15" hidden="1" x14ac:dyDescent="0.25">
      <c r="A2107" s="517" t="s">
        <v>194</v>
      </c>
      <c r="B2107" s="517" t="s">
        <v>367</v>
      </c>
    </row>
    <row r="2108" spans="1:2" ht="15" hidden="1" x14ac:dyDescent="0.25">
      <c r="A2108" s="517" t="s">
        <v>194</v>
      </c>
      <c r="B2108" s="517" t="s">
        <v>367</v>
      </c>
    </row>
    <row r="2109" spans="1:2" ht="15" hidden="1" x14ac:dyDescent="0.25">
      <c r="A2109" s="517" t="s">
        <v>194</v>
      </c>
      <c r="B2109" s="517" t="s">
        <v>367</v>
      </c>
    </row>
    <row r="2110" spans="1:2" ht="15" hidden="1" x14ac:dyDescent="0.25">
      <c r="A2110" s="517" t="s">
        <v>194</v>
      </c>
      <c r="B2110" s="517" t="s">
        <v>367</v>
      </c>
    </row>
    <row r="2111" spans="1:2" ht="15" hidden="1" x14ac:dyDescent="0.25">
      <c r="A2111" s="517" t="s">
        <v>194</v>
      </c>
      <c r="B2111" s="517" t="s">
        <v>367</v>
      </c>
    </row>
    <row r="2112" spans="1:2" ht="15" hidden="1" x14ac:dyDescent="0.25">
      <c r="A2112" s="517" t="s">
        <v>234</v>
      </c>
      <c r="B2112" s="517" t="s">
        <v>368</v>
      </c>
    </row>
    <row r="2113" spans="1:2" ht="15" hidden="1" x14ac:dyDescent="0.25">
      <c r="A2113" s="517" t="s">
        <v>234</v>
      </c>
      <c r="B2113" s="517" t="s">
        <v>368</v>
      </c>
    </row>
    <row r="2114" spans="1:2" ht="15" hidden="1" x14ac:dyDescent="0.25">
      <c r="A2114" s="517" t="s">
        <v>234</v>
      </c>
      <c r="B2114" s="517" t="s">
        <v>368</v>
      </c>
    </row>
    <row r="2115" spans="1:2" ht="15" hidden="1" x14ac:dyDescent="0.25">
      <c r="A2115" s="517" t="s">
        <v>234</v>
      </c>
      <c r="B2115" s="517" t="s">
        <v>368</v>
      </c>
    </row>
    <row r="2116" spans="1:2" ht="15" hidden="1" x14ac:dyDescent="0.25">
      <c r="A2116" s="517" t="s">
        <v>234</v>
      </c>
      <c r="B2116" s="517" t="s">
        <v>368</v>
      </c>
    </row>
    <row r="2117" spans="1:2" ht="15" hidden="1" x14ac:dyDescent="0.25">
      <c r="A2117" s="517" t="s">
        <v>234</v>
      </c>
      <c r="B2117" s="517" t="s">
        <v>368</v>
      </c>
    </row>
    <row r="2118" spans="1:2" ht="15" hidden="1" x14ac:dyDescent="0.25">
      <c r="A2118" s="517" t="s">
        <v>234</v>
      </c>
      <c r="B2118" s="517" t="s">
        <v>368</v>
      </c>
    </row>
    <row r="2119" spans="1:2" ht="15" hidden="1" x14ac:dyDescent="0.25">
      <c r="A2119" s="517" t="s">
        <v>234</v>
      </c>
      <c r="B2119" s="517" t="s">
        <v>368</v>
      </c>
    </row>
    <row r="2120" spans="1:2" ht="15" hidden="1" x14ac:dyDescent="0.25">
      <c r="A2120" s="517" t="s">
        <v>234</v>
      </c>
      <c r="B2120" s="517" t="s">
        <v>368</v>
      </c>
    </row>
    <row r="2121" spans="1:2" ht="15" hidden="1" x14ac:dyDescent="0.25">
      <c r="A2121" s="517" t="s">
        <v>195</v>
      </c>
      <c r="B2121" s="517" t="s">
        <v>369</v>
      </c>
    </row>
    <row r="2122" spans="1:2" ht="15" hidden="1" x14ac:dyDescent="0.25">
      <c r="A2122" s="517" t="s">
        <v>195</v>
      </c>
      <c r="B2122" s="517" t="s">
        <v>369</v>
      </c>
    </row>
    <row r="2123" spans="1:2" ht="15" hidden="1" x14ac:dyDescent="0.25">
      <c r="A2123" s="517" t="s">
        <v>195</v>
      </c>
      <c r="B2123" s="517" t="s">
        <v>369</v>
      </c>
    </row>
    <row r="2124" spans="1:2" ht="15" hidden="1" x14ac:dyDescent="0.25">
      <c r="A2124" s="517" t="s">
        <v>195</v>
      </c>
      <c r="B2124" s="517" t="s">
        <v>369</v>
      </c>
    </row>
    <row r="2125" spans="1:2" ht="15" hidden="1" x14ac:dyDescent="0.25">
      <c r="A2125" s="517" t="s">
        <v>196</v>
      </c>
      <c r="B2125" s="517" t="s">
        <v>370</v>
      </c>
    </row>
    <row r="2126" spans="1:2" ht="15" hidden="1" x14ac:dyDescent="0.25">
      <c r="A2126" s="517" t="s">
        <v>197</v>
      </c>
      <c r="B2126" s="517" t="s">
        <v>371</v>
      </c>
    </row>
    <row r="2127" spans="1:2" ht="15" hidden="1" x14ac:dyDescent="0.25">
      <c r="A2127" s="517" t="s">
        <v>197</v>
      </c>
      <c r="B2127" s="517" t="s">
        <v>371</v>
      </c>
    </row>
    <row r="2128" spans="1:2" ht="15" hidden="1" x14ac:dyDescent="0.25">
      <c r="A2128" s="517" t="s">
        <v>197</v>
      </c>
      <c r="B2128" s="517" t="s">
        <v>371</v>
      </c>
    </row>
    <row r="2129" spans="1:2" ht="15" hidden="1" x14ac:dyDescent="0.25">
      <c r="A2129" s="517" t="s">
        <v>197</v>
      </c>
      <c r="B2129" s="517" t="s">
        <v>371</v>
      </c>
    </row>
    <row r="2130" spans="1:2" ht="15" hidden="1" x14ac:dyDescent="0.25">
      <c r="A2130" s="517" t="s">
        <v>197</v>
      </c>
      <c r="B2130" s="517" t="s">
        <v>371</v>
      </c>
    </row>
    <row r="2131" spans="1:2" ht="15" hidden="1" x14ac:dyDescent="0.25">
      <c r="A2131" s="517" t="s">
        <v>197</v>
      </c>
      <c r="B2131" s="517" t="s">
        <v>371</v>
      </c>
    </row>
    <row r="2132" spans="1:2" ht="15" hidden="1" x14ac:dyDescent="0.25">
      <c r="A2132" s="517" t="s">
        <v>197</v>
      </c>
      <c r="B2132" s="517" t="s">
        <v>371</v>
      </c>
    </row>
    <row r="2133" spans="1:2" ht="15" hidden="1" x14ac:dyDescent="0.25">
      <c r="A2133" s="517" t="s">
        <v>197</v>
      </c>
      <c r="B2133" s="517" t="s">
        <v>371</v>
      </c>
    </row>
    <row r="2134" spans="1:2" ht="15" hidden="1" x14ac:dyDescent="0.25">
      <c r="A2134" s="517" t="s">
        <v>197</v>
      </c>
      <c r="B2134" s="517" t="s">
        <v>371</v>
      </c>
    </row>
    <row r="2135" spans="1:2" ht="15" hidden="1" x14ac:dyDescent="0.25">
      <c r="A2135" s="517" t="s">
        <v>197</v>
      </c>
      <c r="B2135" s="517" t="s">
        <v>371</v>
      </c>
    </row>
    <row r="2136" spans="1:2" ht="15" hidden="1" x14ac:dyDescent="0.25">
      <c r="A2136" s="517" t="s">
        <v>197</v>
      </c>
      <c r="B2136" s="517" t="s">
        <v>371</v>
      </c>
    </row>
    <row r="2137" spans="1:2" ht="15" hidden="1" x14ac:dyDescent="0.25">
      <c r="A2137" s="517" t="s">
        <v>197</v>
      </c>
      <c r="B2137" s="517" t="s">
        <v>371</v>
      </c>
    </row>
    <row r="2138" spans="1:2" ht="15" hidden="1" x14ac:dyDescent="0.25">
      <c r="A2138" s="517" t="s">
        <v>197</v>
      </c>
      <c r="B2138" s="517" t="s">
        <v>371</v>
      </c>
    </row>
    <row r="2139" spans="1:2" ht="15" hidden="1" x14ac:dyDescent="0.25">
      <c r="A2139" s="517" t="s">
        <v>197</v>
      </c>
      <c r="B2139" s="517" t="s">
        <v>371</v>
      </c>
    </row>
    <row r="2140" spans="1:2" ht="15" hidden="1" x14ac:dyDescent="0.25">
      <c r="A2140" s="517" t="s">
        <v>197</v>
      </c>
      <c r="B2140" s="517" t="s">
        <v>371</v>
      </c>
    </row>
    <row r="2141" spans="1:2" ht="15" hidden="1" x14ac:dyDescent="0.25">
      <c r="A2141" s="517" t="s">
        <v>197</v>
      </c>
      <c r="B2141" s="517" t="s">
        <v>371</v>
      </c>
    </row>
    <row r="2142" spans="1:2" ht="15" hidden="1" x14ac:dyDescent="0.25">
      <c r="A2142" s="517" t="s">
        <v>197</v>
      </c>
      <c r="B2142" s="517" t="s">
        <v>371</v>
      </c>
    </row>
    <row r="2143" spans="1:2" ht="15" hidden="1" x14ac:dyDescent="0.25">
      <c r="A2143" s="517" t="s">
        <v>197</v>
      </c>
      <c r="B2143" s="517" t="s">
        <v>371</v>
      </c>
    </row>
    <row r="2144" spans="1:2" ht="15" hidden="1" x14ac:dyDescent="0.25">
      <c r="A2144" s="517" t="s">
        <v>197</v>
      </c>
      <c r="B2144" s="517" t="s">
        <v>371</v>
      </c>
    </row>
    <row r="2145" spans="1:2" ht="15" hidden="1" x14ac:dyDescent="0.25">
      <c r="A2145" s="517" t="s">
        <v>197</v>
      </c>
      <c r="B2145" s="517" t="s">
        <v>371</v>
      </c>
    </row>
    <row r="2146" spans="1:2" ht="15" hidden="1" x14ac:dyDescent="0.25">
      <c r="A2146" s="517" t="s">
        <v>197</v>
      </c>
      <c r="B2146" s="517" t="s">
        <v>371</v>
      </c>
    </row>
    <row r="2147" spans="1:2" ht="15" hidden="1" x14ac:dyDescent="0.25">
      <c r="A2147" s="517" t="s">
        <v>197</v>
      </c>
      <c r="B2147" s="517" t="s">
        <v>371</v>
      </c>
    </row>
    <row r="2148" spans="1:2" ht="15" hidden="1" x14ac:dyDescent="0.25">
      <c r="A2148" s="517" t="s">
        <v>197</v>
      </c>
      <c r="B2148" s="517" t="s">
        <v>371</v>
      </c>
    </row>
    <row r="2149" spans="1:2" ht="15" hidden="1" x14ac:dyDescent="0.25">
      <c r="A2149" s="517" t="s">
        <v>197</v>
      </c>
      <c r="B2149" s="517" t="s">
        <v>371</v>
      </c>
    </row>
    <row r="2150" spans="1:2" ht="15" hidden="1" x14ac:dyDescent="0.25">
      <c r="A2150" s="517" t="s">
        <v>197</v>
      </c>
      <c r="B2150" s="517" t="s">
        <v>371</v>
      </c>
    </row>
    <row r="2151" spans="1:2" ht="15" hidden="1" x14ac:dyDescent="0.25">
      <c r="A2151" s="517" t="s">
        <v>197</v>
      </c>
      <c r="B2151" s="517" t="s">
        <v>371</v>
      </c>
    </row>
    <row r="2152" spans="1:2" ht="15" hidden="1" x14ac:dyDescent="0.25">
      <c r="A2152" s="517" t="s">
        <v>197</v>
      </c>
      <c r="B2152" s="517" t="s">
        <v>371</v>
      </c>
    </row>
    <row r="2153" spans="1:2" ht="15" hidden="1" x14ac:dyDescent="0.25">
      <c r="A2153" s="517" t="s">
        <v>197</v>
      </c>
      <c r="B2153" s="517" t="s">
        <v>371</v>
      </c>
    </row>
    <row r="2154" spans="1:2" ht="15" hidden="1" x14ac:dyDescent="0.25">
      <c r="A2154" s="517" t="s">
        <v>197</v>
      </c>
      <c r="B2154" s="517" t="s">
        <v>371</v>
      </c>
    </row>
    <row r="2155" spans="1:2" ht="15" hidden="1" x14ac:dyDescent="0.25">
      <c r="A2155" s="517" t="s">
        <v>197</v>
      </c>
      <c r="B2155" s="517" t="s">
        <v>371</v>
      </c>
    </row>
    <row r="2156" spans="1:2" ht="15" hidden="1" x14ac:dyDescent="0.25">
      <c r="A2156" s="517" t="s">
        <v>197</v>
      </c>
      <c r="B2156" s="517" t="s">
        <v>371</v>
      </c>
    </row>
    <row r="2157" spans="1:2" ht="15" hidden="1" x14ac:dyDescent="0.25">
      <c r="A2157" s="517" t="s">
        <v>197</v>
      </c>
      <c r="B2157" s="517" t="s">
        <v>371</v>
      </c>
    </row>
    <row r="2158" spans="1:2" ht="15" hidden="1" x14ac:dyDescent="0.25">
      <c r="A2158" s="517" t="s">
        <v>197</v>
      </c>
      <c r="B2158" s="517" t="s">
        <v>371</v>
      </c>
    </row>
    <row r="2159" spans="1:2" ht="15" hidden="1" x14ac:dyDescent="0.25">
      <c r="A2159" s="517" t="s">
        <v>197</v>
      </c>
      <c r="B2159" s="517" t="s">
        <v>371</v>
      </c>
    </row>
    <row r="2160" spans="1:2" ht="15" hidden="1" x14ac:dyDescent="0.25">
      <c r="A2160" s="517" t="s">
        <v>197</v>
      </c>
      <c r="B2160" s="517" t="s">
        <v>371</v>
      </c>
    </row>
    <row r="2161" spans="1:2" ht="15" hidden="1" x14ac:dyDescent="0.25">
      <c r="A2161" s="517" t="s">
        <v>197</v>
      </c>
      <c r="B2161" s="517" t="s">
        <v>371</v>
      </c>
    </row>
    <row r="2162" spans="1:2" ht="15" hidden="1" x14ac:dyDescent="0.25">
      <c r="A2162" s="517" t="s">
        <v>197</v>
      </c>
      <c r="B2162" s="517" t="s">
        <v>371</v>
      </c>
    </row>
    <row r="2163" spans="1:2" ht="15" hidden="1" x14ac:dyDescent="0.25">
      <c r="A2163" s="517" t="s">
        <v>197</v>
      </c>
      <c r="B2163" s="517" t="s">
        <v>371</v>
      </c>
    </row>
    <row r="2164" spans="1:2" ht="15" hidden="1" x14ac:dyDescent="0.25">
      <c r="A2164" s="517" t="s">
        <v>1317</v>
      </c>
      <c r="B2164" s="517" t="s">
        <v>1318</v>
      </c>
    </row>
    <row r="2165" spans="1:2" ht="15" hidden="1" x14ac:dyDescent="0.25">
      <c r="A2165" s="517" t="s">
        <v>1319</v>
      </c>
      <c r="B2165" s="517" t="s">
        <v>1320</v>
      </c>
    </row>
    <row r="2166" spans="1:2" ht="15" hidden="1" x14ac:dyDescent="0.25">
      <c r="A2166" s="517" t="s">
        <v>199</v>
      </c>
      <c r="B2166" s="517" t="s">
        <v>374</v>
      </c>
    </row>
    <row r="2167" spans="1:2" ht="15" hidden="1" x14ac:dyDescent="0.25">
      <c r="A2167" s="517" t="s">
        <v>199</v>
      </c>
      <c r="B2167" s="517" t="s">
        <v>374</v>
      </c>
    </row>
    <row r="2168" spans="1:2" ht="15" hidden="1" x14ac:dyDescent="0.25">
      <c r="A2168" s="517" t="s">
        <v>199</v>
      </c>
      <c r="B2168" s="517" t="s">
        <v>374</v>
      </c>
    </row>
    <row r="2169" spans="1:2" ht="15" hidden="1" x14ac:dyDescent="0.25">
      <c r="A2169" s="517" t="s">
        <v>199</v>
      </c>
      <c r="B2169" s="517" t="s">
        <v>374</v>
      </c>
    </row>
    <row r="2170" spans="1:2" ht="15" hidden="1" x14ac:dyDescent="0.25">
      <c r="A2170" s="517" t="s">
        <v>1511</v>
      </c>
      <c r="B2170" s="517" t="s">
        <v>1512</v>
      </c>
    </row>
    <row r="2171" spans="1:2" ht="15" hidden="1" x14ac:dyDescent="0.25">
      <c r="A2171" s="517" t="s">
        <v>1511</v>
      </c>
      <c r="B2171" s="517" t="s">
        <v>1512</v>
      </c>
    </row>
    <row r="2172" spans="1:2" ht="15" hidden="1" x14ac:dyDescent="0.25">
      <c r="A2172" s="517" t="s">
        <v>1511</v>
      </c>
      <c r="B2172" s="517" t="s">
        <v>1512</v>
      </c>
    </row>
    <row r="2173" spans="1:2" ht="15" hidden="1" x14ac:dyDescent="0.25">
      <c r="A2173" s="517" t="s">
        <v>200</v>
      </c>
      <c r="B2173" s="517" t="s">
        <v>375</v>
      </c>
    </row>
    <row r="2174" spans="1:2" ht="15" hidden="1" x14ac:dyDescent="0.25">
      <c r="A2174" s="517" t="s">
        <v>200</v>
      </c>
      <c r="B2174" s="517" t="s">
        <v>375</v>
      </c>
    </row>
    <row r="2175" spans="1:2" ht="15" hidden="1" x14ac:dyDescent="0.25">
      <c r="A2175" s="517" t="s">
        <v>200</v>
      </c>
      <c r="B2175" s="517" t="s">
        <v>375</v>
      </c>
    </row>
    <row r="2176" spans="1:2" ht="15" hidden="1" x14ac:dyDescent="0.25">
      <c r="A2176" s="517" t="s">
        <v>200</v>
      </c>
      <c r="B2176" s="517" t="s">
        <v>375</v>
      </c>
    </row>
    <row r="2177" spans="1:2" ht="15" hidden="1" x14ac:dyDescent="0.25">
      <c r="A2177" s="517" t="s">
        <v>200</v>
      </c>
      <c r="B2177" s="517" t="s">
        <v>375</v>
      </c>
    </row>
    <row r="2178" spans="1:2" ht="15" hidden="1" x14ac:dyDescent="0.25">
      <c r="A2178" s="517" t="s">
        <v>200</v>
      </c>
      <c r="B2178" s="517" t="s">
        <v>375</v>
      </c>
    </row>
    <row r="2179" spans="1:2" ht="15" hidden="1" x14ac:dyDescent="0.25">
      <c r="A2179" s="517" t="s">
        <v>200</v>
      </c>
      <c r="B2179" s="517" t="s">
        <v>375</v>
      </c>
    </row>
    <row r="2180" spans="1:2" ht="15" hidden="1" x14ac:dyDescent="0.25">
      <c r="A2180" s="517" t="s">
        <v>200</v>
      </c>
      <c r="B2180" s="517" t="s">
        <v>375</v>
      </c>
    </row>
    <row r="2181" spans="1:2" ht="15" hidden="1" x14ac:dyDescent="0.25">
      <c r="A2181" s="517" t="s">
        <v>1321</v>
      </c>
      <c r="B2181" s="517" t="s">
        <v>1322</v>
      </c>
    </row>
    <row r="2182" spans="1:2" ht="15" hidden="1" x14ac:dyDescent="0.25">
      <c r="A2182" s="517" t="s">
        <v>1321</v>
      </c>
      <c r="B2182" s="517" t="s">
        <v>1322</v>
      </c>
    </row>
    <row r="2183" spans="1:2" ht="15" hidden="1" x14ac:dyDescent="0.25">
      <c r="A2183" s="517" t="s">
        <v>1321</v>
      </c>
      <c r="B2183" s="517" t="s">
        <v>1322</v>
      </c>
    </row>
    <row r="2184" spans="1:2" ht="15" hidden="1" x14ac:dyDescent="0.25">
      <c r="A2184" s="517" t="s">
        <v>1321</v>
      </c>
      <c r="B2184" s="517" t="s">
        <v>1322</v>
      </c>
    </row>
    <row r="2185" spans="1:2" ht="15" hidden="1" x14ac:dyDescent="0.25">
      <c r="A2185" s="517" t="s">
        <v>1889</v>
      </c>
      <c r="B2185" s="517" t="s">
        <v>1889</v>
      </c>
    </row>
    <row r="2186" spans="1:2" ht="15" hidden="1" x14ac:dyDescent="0.25">
      <c r="A2186" s="517" t="s">
        <v>1890</v>
      </c>
      <c r="B2186" s="517" t="s">
        <v>1890</v>
      </c>
    </row>
    <row r="2187" spans="1:2" ht="15" hidden="1" x14ac:dyDescent="0.25">
      <c r="A2187" s="517" t="s">
        <v>1891</v>
      </c>
      <c r="B2187" s="517" t="s">
        <v>1891</v>
      </c>
    </row>
    <row r="2188" spans="1:2" ht="15" hidden="1" x14ac:dyDescent="0.25">
      <c r="A2188" s="517" t="s">
        <v>1892</v>
      </c>
      <c r="B2188" s="517" t="s">
        <v>1892</v>
      </c>
    </row>
    <row r="2189" spans="1:2" ht="15" hidden="1" x14ac:dyDescent="0.25">
      <c r="A2189" s="517" t="s">
        <v>1893</v>
      </c>
      <c r="B2189" s="517" t="s">
        <v>1893</v>
      </c>
    </row>
    <row r="2190" spans="1:2" ht="15" hidden="1" x14ac:dyDescent="0.25">
      <c r="A2190" s="517" t="s">
        <v>1894</v>
      </c>
      <c r="B2190" s="517" t="s">
        <v>1894</v>
      </c>
    </row>
    <row r="2191" spans="1:2" ht="15" hidden="1" x14ac:dyDescent="0.25">
      <c r="A2191" s="517" t="s">
        <v>1895</v>
      </c>
      <c r="B2191" s="517" t="s">
        <v>1895</v>
      </c>
    </row>
    <row r="2192" spans="1:2" ht="15" hidden="1" x14ac:dyDescent="0.25">
      <c r="A2192" s="517" t="s">
        <v>1895</v>
      </c>
      <c r="B2192" s="517" t="s">
        <v>1895</v>
      </c>
    </row>
    <row r="2193" spans="1:2" ht="15" hidden="1" x14ac:dyDescent="0.25">
      <c r="A2193" s="517" t="s">
        <v>1896</v>
      </c>
      <c r="B2193" s="517" t="s">
        <v>1896</v>
      </c>
    </row>
    <row r="2194" spans="1:2" ht="15" hidden="1" x14ac:dyDescent="0.25">
      <c r="A2194" s="517" t="s">
        <v>1897</v>
      </c>
      <c r="B2194" s="517" t="s">
        <v>1897</v>
      </c>
    </row>
    <row r="2195" spans="1:2" ht="15" hidden="1" x14ac:dyDescent="0.25">
      <c r="A2195" s="517" t="s">
        <v>1898</v>
      </c>
      <c r="B2195" s="517" t="s">
        <v>1898</v>
      </c>
    </row>
    <row r="2196" spans="1:2" ht="15" hidden="1" x14ac:dyDescent="0.25">
      <c r="A2196" s="517" t="s">
        <v>1898</v>
      </c>
      <c r="B2196" s="517" t="s">
        <v>1898</v>
      </c>
    </row>
    <row r="2197" spans="1:2" ht="15" hidden="1" x14ac:dyDescent="0.25">
      <c r="A2197" s="517" t="s">
        <v>1899</v>
      </c>
      <c r="B2197" s="517" t="s">
        <v>1899</v>
      </c>
    </row>
    <row r="2198" spans="1:2" ht="15" hidden="1" x14ac:dyDescent="0.25">
      <c r="A2198" s="517" t="s">
        <v>1900</v>
      </c>
      <c r="B2198" s="517" t="s">
        <v>1900</v>
      </c>
    </row>
    <row r="2199" spans="1:2" ht="15" hidden="1" x14ac:dyDescent="0.25">
      <c r="A2199" s="517" t="s">
        <v>1901</v>
      </c>
      <c r="B2199" s="517" t="s">
        <v>1901</v>
      </c>
    </row>
    <row r="2200" spans="1:2" ht="15" hidden="1" x14ac:dyDescent="0.25">
      <c r="A2200" s="517" t="s">
        <v>1902</v>
      </c>
      <c r="B2200" s="517" t="s">
        <v>1902</v>
      </c>
    </row>
    <row r="2201" spans="1:2" ht="15" hidden="1" x14ac:dyDescent="0.25">
      <c r="A2201" s="517" t="s">
        <v>1903</v>
      </c>
      <c r="B2201" s="517" t="s">
        <v>1903</v>
      </c>
    </row>
    <row r="2202" spans="1:2" ht="15" hidden="1" x14ac:dyDescent="0.25">
      <c r="A2202" s="517" t="s">
        <v>1904</v>
      </c>
      <c r="B2202" s="517" t="s">
        <v>1904</v>
      </c>
    </row>
    <row r="2203" spans="1:2" ht="15" hidden="1" x14ac:dyDescent="0.25">
      <c r="A2203" s="517" t="s">
        <v>1904</v>
      </c>
      <c r="B2203" s="517" t="s">
        <v>1904</v>
      </c>
    </row>
    <row r="2204" spans="1:2" ht="15" hidden="1" x14ac:dyDescent="0.25">
      <c r="A2204" s="517" t="s">
        <v>1905</v>
      </c>
      <c r="B2204" s="517" t="s">
        <v>1905</v>
      </c>
    </row>
    <row r="2205" spans="1:2" ht="15" hidden="1" x14ac:dyDescent="0.25">
      <c r="A2205" s="517" t="s">
        <v>1906</v>
      </c>
      <c r="B2205" s="517" t="s">
        <v>1906</v>
      </c>
    </row>
    <row r="2206" spans="1:2" ht="15" hidden="1" x14ac:dyDescent="0.25">
      <c r="A2206" s="517" t="s">
        <v>1907</v>
      </c>
      <c r="B2206" s="517" t="s">
        <v>1907</v>
      </c>
    </row>
    <row r="2207" spans="1:2" ht="15" hidden="1" x14ac:dyDescent="0.25">
      <c r="A2207" s="517" t="s">
        <v>1908</v>
      </c>
      <c r="B2207" s="517" t="s">
        <v>1908</v>
      </c>
    </row>
    <row r="2208" spans="1:2" ht="15" hidden="1" x14ac:dyDescent="0.25">
      <c r="A2208" s="517" t="s">
        <v>1909</v>
      </c>
      <c r="B2208" s="517" t="s">
        <v>1909</v>
      </c>
    </row>
    <row r="2209" spans="1:2" ht="15" hidden="1" x14ac:dyDescent="0.25">
      <c r="A2209" s="517" t="s">
        <v>1909</v>
      </c>
      <c r="B2209" s="517" t="s">
        <v>1909</v>
      </c>
    </row>
    <row r="2210" spans="1:2" ht="15" hidden="1" x14ac:dyDescent="0.25">
      <c r="A2210" s="517" t="s">
        <v>1910</v>
      </c>
      <c r="B2210" s="517" t="s">
        <v>1910</v>
      </c>
    </row>
    <row r="2211" spans="1:2" ht="15" hidden="1" x14ac:dyDescent="0.25">
      <c r="A2211" s="517" t="s">
        <v>1911</v>
      </c>
      <c r="B2211" s="517" t="s">
        <v>1911</v>
      </c>
    </row>
    <row r="2212" spans="1:2" ht="15" hidden="1" x14ac:dyDescent="0.25">
      <c r="A2212" s="517" t="s">
        <v>1912</v>
      </c>
      <c r="B2212" s="517" t="s">
        <v>1912</v>
      </c>
    </row>
    <row r="2213" spans="1:2" ht="15" hidden="1" x14ac:dyDescent="0.25">
      <c r="A2213" s="517" t="s">
        <v>1912</v>
      </c>
      <c r="B2213" s="517" t="s">
        <v>1912</v>
      </c>
    </row>
    <row r="2214" spans="1:2" ht="15" hidden="1" x14ac:dyDescent="0.25">
      <c r="A2214" s="517" t="s">
        <v>1913</v>
      </c>
      <c r="B2214" s="517" t="s">
        <v>1913</v>
      </c>
    </row>
    <row r="2215" spans="1:2" ht="15" hidden="1" x14ac:dyDescent="0.25">
      <c r="A2215" s="517" t="s">
        <v>1914</v>
      </c>
      <c r="B2215" s="517" t="s">
        <v>1914</v>
      </c>
    </row>
    <row r="2216" spans="1:2" ht="15" hidden="1" x14ac:dyDescent="0.25">
      <c r="A2216" s="517" t="s">
        <v>1915</v>
      </c>
      <c r="B2216" s="517" t="s">
        <v>1915</v>
      </c>
    </row>
    <row r="2217" spans="1:2" ht="15" hidden="1" x14ac:dyDescent="0.25">
      <c r="A2217" s="517" t="s">
        <v>1916</v>
      </c>
      <c r="B2217" s="517" t="s">
        <v>1916</v>
      </c>
    </row>
    <row r="2218" spans="1:2" ht="15" hidden="1" x14ac:dyDescent="0.25">
      <c r="A2218" s="517" t="s">
        <v>1917</v>
      </c>
      <c r="B2218" s="517" t="s">
        <v>1917</v>
      </c>
    </row>
    <row r="2219" spans="1:2" ht="15" hidden="1" x14ac:dyDescent="0.25">
      <c r="A2219" s="517" t="s">
        <v>1918</v>
      </c>
      <c r="B2219" s="517" t="s">
        <v>1918</v>
      </c>
    </row>
    <row r="2220" spans="1:2" ht="15" hidden="1" x14ac:dyDescent="0.25">
      <c r="A2220" s="517" t="s">
        <v>1919</v>
      </c>
      <c r="B2220" s="517" t="s">
        <v>1919</v>
      </c>
    </row>
    <row r="2221" spans="1:2" ht="15" hidden="1" x14ac:dyDescent="0.25">
      <c r="A2221" s="517" t="s">
        <v>1920</v>
      </c>
      <c r="B2221" s="517" t="s">
        <v>1920</v>
      </c>
    </row>
    <row r="2222" spans="1:2" ht="15" hidden="1" x14ac:dyDescent="0.25">
      <c r="A2222" s="517" t="s">
        <v>1921</v>
      </c>
      <c r="B2222" s="517" t="s">
        <v>1921</v>
      </c>
    </row>
    <row r="2223" spans="1:2" ht="15" hidden="1" x14ac:dyDescent="0.25">
      <c r="A2223" s="517" t="s">
        <v>1922</v>
      </c>
      <c r="B2223" s="517" t="s">
        <v>1922</v>
      </c>
    </row>
    <row r="2224" spans="1:2" ht="15" hidden="1" x14ac:dyDescent="0.25">
      <c r="A2224" s="517" t="s">
        <v>1923</v>
      </c>
      <c r="B2224" s="517" t="s">
        <v>1923</v>
      </c>
    </row>
    <row r="2225" spans="1:2" ht="15" hidden="1" x14ac:dyDescent="0.25">
      <c r="A2225" s="517" t="s">
        <v>1924</v>
      </c>
      <c r="B2225" s="517" t="s">
        <v>1924</v>
      </c>
    </row>
    <row r="2226" spans="1:2" ht="15" hidden="1" x14ac:dyDescent="0.25">
      <c r="A2226" s="517" t="s">
        <v>1925</v>
      </c>
      <c r="B2226" s="517" t="s">
        <v>1925</v>
      </c>
    </row>
    <row r="2227" spans="1:2" ht="15" hidden="1" x14ac:dyDescent="0.25">
      <c r="A2227" s="517" t="s">
        <v>1926</v>
      </c>
      <c r="B2227" s="517" t="s">
        <v>1926</v>
      </c>
    </row>
    <row r="2228" spans="1:2" ht="15" hidden="1" x14ac:dyDescent="0.25">
      <c r="A2228" s="517" t="s">
        <v>1927</v>
      </c>
      <c r="B2228" s="517" t="s">
        <v>1927</v>
      </c>
    </row>
    <row r="2229" spans="1:2" ht="15" hidden="1" x14ac:dyDescent="0.25">
      <c r="A2229" s="517" t="s">
        <v>1927</v>
      </c>
      <c r="B2229" s="517" t="s">
        <v>1927</v>
      </c>
    </row>
    <row r="2230" spans="1:2" ht="15" hidden="1" x14ac:dyDescent="0.25">
      <c r="A2230" s="517" t="s">
        <v>1928</v>
      </c>
      <c r="B2230" s="517" t="s">
        <v>1928</v>
      </c>
    </row>
    <row r="2231" spans="1:2" ht="15" hidden="1" x14ac:dyDescent="0.25">
      <c r="A2231" s="517" t="s">
        <v>1929</v>
      </c>
      <c r="B2231" s="517" t="s">
        <v>1929</v>
      </c>
    </row>
    <row r="2232" spans="1:2" ht="15" hidden="1" x14ac:dyDescent="0.25">
      <c r="A2232" s="517" t="s">
        <v>1930</v>
      </c>
      <c r="B2232" s="517" t="s">
        <v>1930</v>
      </c>
    </row>
    <row r="2233" spans="1:2" ht="15" hidden="1" x14ac:dyDescent="0.25">
      <c r="A2233" s="517" t="s">
        <v>1931</v>
      </c>
      <c r="B2233" s="517" t="s">
        <v>1931</v>
      </c>
    </row>
    <row r="2234" spans="1:2" ht="15" hidden="1" x14ac:dyDescent="0.25">
      <c r="A2234" s="517" t="s">
        <v>1931</v>
      </c>
      <c r="B2234" s="517" t="s">
        <v>1931</v>
      </c>
    </row>
    <row r="2235" spans="1:2" ht="15" hidden="1" x14ac:dyDescent="0.25">
      <c r="A2235" s="517" t="s">
        <v>1932</v>
      </c>
      <c r="B2235" s="517" t="s">
        <v>1932</v>
      </c>
    </row>
    <row r="2236" spans="1:2" ht="15" hidden="1" x14ac:dyDescent="0.25">
      <c r="A2236" s="517" t="s">
        <v>1933</v>
      </c>
      <c r="B2236" s="517" t="s">
        <v>1933</v>
      </c>
    </row>
    <row r="2237" spans="1:2" ht="15" hidden="1" x14ac:dyDescent="0.25">
      <c r="A2237" s="517" t="s">
        <v>1934</v>
      </c>
      <c r="B2237" s="517" t="s">
        <v>1934</v>
      </c>
    </row>
    <row r="2238" spans="1:2" ht="15" hidden="1" x14ac:dyDescent="0.25">
      <c r="A2238" s="517" t="s">
        <v>1935</v>
      </c>
      <c r="B2238" s="517" t="s">
        <v>1935</v>
      </c>
    </row>
    <row r="2239" spans="1:2" ht="15" hidden="1" x14ac:dyDescent="0.25">
      <c r="A2239" s="517" t="s">
        <v>1936</v>
      </c>
      <c r="B2239" s="517" t="s">
        <v>1936</v>
      </c>
    </row>
    <row r="2240" spans="1:2" ht="15" hidden="1" x14ac:dyDescent="0.25">
      <c r="A2240" s="517" t="s">
        <v>1937</v>
      </c>
      <c r="B2240" s="517" t="s">
        <v>1937</v>
      </c>
    </row>
    <row r="2241" spans="1:2" ht="15" hidden="1" x14ac:dyDescent="0.25">
      <c r="A2241" s="517" t="s">
        <v>1938</v>
      </c>
      <c r="B2241" s="517" t="s">
        <v>1938</v>
      </c>
    </row>
    <row r="2242" spans="1:2" ht="15" hidden="1" x14ac:dyDescent="0.25">
      <c r="A2242" s="517" t="s">
        <v>1938</v>
      </c>
      <c r="B2242" s="517" t="s">
        <v>1938</v>
      </c>
    </row>
    <row r="2243" spans="1:2" ht="15" hidden="1" x14ac:dyDescent="0.25">
      <c r="A2243" s="517" t="s">
        <v>1939</v>
      </c>
      <c r="B2243" s="517" t="s">
        <v>1939</v>
      </c>
    </row>
    <row r="2244" spans="1:2" ht="15" hidden="1" x14ac:dyDescent="0.25">
      <c r="A2244" s="517" t="s">
        <v>1940</v>
      </c>
      <c r="B2244" s="517" t="s">
        <v>1940</v>
      </c>
    </row>
    <row r="2245" spans="1:2" ht="15" hidden="1" x14ac:dyDescent="0.25">
      <c r="A2245" s="517" t="s">
        <v>1941</v>
      </c>
      <c r="B2245" s="517" t="s">
        <v>1941</v>
      </c>
    </row>
    <row r="2246" spans="1:2" ht="15" hidden="1" x14ac:dyDescent="0.25">
      <c r="A2246" s="517" t="s">
        <v>1942</v>
      </c>
      <c r="B2246" s="517" t="s">
        <v>1942</v>
      </c>
    </row>
    <row r="2247" spans="1:2" ht="15" hidden="1" x14ac:dyDescent="0.25">
      <c r="A2247" s="517" t="s">
        <v>1943</v>
      </c>
      <c r="B2247" s="517" t="s">
        <v>1943</v>
      </c>
    </row>
    <row r="2248" spans="1:2" ht="15" hidden="1" x14ac:dyDescent="0.25">
      <c r="A2248" s="517" t="s">
        <v>1943</v>
      </c>
      <c r="B2248" s="517" t="s">
        <v>1943</v>
      </c>
    </row>
    <row r="2249" spans="1:2" ht="15" hidden="1" x14ac:dyDescent="0.25">
      <c r="A2249" s="517" t="s">
        <v>1944</v>
      </c>
      <c r="B2249" s="517" t="s">
        <v>1944</v>
      </c>
    </row>
    <row r="2250" spans="1:2" ht="15" hidden="1" x14ac:dyDescent="0.25">
      <c r="A2250" s="517" t="s">
        <v>1945</v>
      </c>
      <c r="B2250" s="517" t="s">
        <v>1945</v>
      </c>
    </row>
    <row r="2251" spans="1:2" ht="15" hidden="1" x14ac:dyDescent="0.25">
      <c r="A2251" s="517" t="s">
        <v>1946</v>
      </c>
      <c r="B2251" s="517" t="s">
        <v>1946</v>
      </c>
    </row>
    <row r="2252" spans="1:2" ht="15" hidden="1" x14ac:dyDescent="0.25">
      <c r="A2252" s="517" t="s">
        <v>1947</v>
      </c>
      <c r="B2252" s="517" t="s">
        <v>1947</v>
      </c>
    </row>
    <row r="2253" spans="1:2" ht="15" hidden="1" x14ac:dyDescent="0.25">
      <c r="A2253" s="517" t="s">
        <v>1948</v>
      </c>
      <c r="B2253" s="517" t="s">
        <v>1948</v>
      </c>
    </row>
    <row r="2254" spans="1:2" ht="15" hidden="1" x14ac:dyDescent="0.25">
      <c r="A2254" s="517" t="s">
        <v>1949</v>
      </c>
      <c r="B2254" s="517" t="s">
        <v>1949</v>
      </c>
    </row>
    <row r="2255" spans="1:2" ht="15" hidden="1" x14ac:dyDescent="0.25">
      <c r="A2255" s="517" t="s">
        <v>1950</v>
      </c>
      <c r="B2255" s="517" t="s">
        <v>1950</v>
      </c>
    </row>
    <row r="2256" spans="1:2" ht="15" hidden="1" x14ac:dyDescent="0.25">
      <c r="A2256" s="517" t="s">
        <v>1951</v>
      </c>
      <c r="B2256" s="517" t="s">
        <v>1951</v>
      </c>
    </row>
    <row r="2257" spans="1:2" ht="15" hidden="1" x14ac:dyDescent="0.25">
      <c r="A2257" s="517" t="s">
        <v>1952</v>
      </c>
      <c r="B2257" s="517" t="s">
        <v>1952</v>
      </c>
    </row>
    <row r="2258" spans="1:2" ht="15" hidden="1" x14ac:dyDescent="0.25">
      <c r="A2258" s="517" t="s">
        <v>1953</v>
      </c>
      <c r="B2258" s="517" t="s">
        <v>1953</v>
      </c>
    </row>
    <row r="2259" spans="1:2" ht="15" hidden="1" x14ac:dyDescent="0.25">
      <c r="A2259" s="517" t="s">
        <v>1954</v>
      </c>
      <c r="B2259" s="517" t="s">
        <v>1954</v>
      </c>
    </row>
    <row r="2260" spans="1:2" ht="15" hidden="1" x14ac:dyDescent="0.25">
      <c r="A2260" s="517" t="s">
        <v>1955</v>
      </c>
      <c r="B2260" s="517" t="s">
        <v>1955</v>
      </c>
    </row>
    <row r="2261" spans="1:2" ht="15" hidden="1" x14ac:dyDescent="0.25">
      <c r="A2261" s="517" t="s">
        <v>1956</v>
      </c>
      <c r="B2261" s="517" t="s">
        <v>1956</v>
      </c>
    </row>
    <row r="2262" spans="1:2" ht="15" hidden="1" x14ac:dyDescent="0.25">
      <c r="A2262" s="517" t="s">
        <v>1956</v>
      </c>
      <c r="B2262" s="517" t="s">
        <v>1956</v>
      </c>
    </row>
    <row r="2263" spans="1:2" ht="15" hidden="1" x14ac:dyDescent="0.25">
      <c r="A2263" s="517" t="s">
        <v>1957</v>
      </c>
      <c r="B2263" s="517" t="s">
        <v>1957</v>
      </c>
    </row>
    <row r="2264" spans="1:2" ht="15" hidden="1" x14ac:dyDescent="0.25">
      <c r="A2264" s="517" t="s">
        <v>1958</v>
      </c>
      <c r="B2264" s="517" t="s">
        <v>1958</v>
      </c>
    </row>
    <row r="2265" spans="1:2" ht="15" hidden="1" x14ac:dyDescent="0.25">
      <c r="A2265" s="517" t="s">
        <v>1959</v>
      </c>
      <c r="B2265" s="517" t="s">
        <v>1959</v>
      </c>
    </row>
    <row r="2266" spans="1:2" ht="15" hidden="1" x14ac:dyDescent="0.25">
      <c r="A2266" s="517" t="s">
        <v>1959</v>
      </c>
      <c r="B2266" s="517" t="s">
        <v>1959</v>
      </c>
    </row>
    <row r="2267" spans="1:2" ht="15" hidden="1" x14ac:dyDescent="0.25">
      <c r="A2267" s="517" t="s">
        <v>1960</v>
      </c>
      <c r="B2267" s="517" t="s">
        <v>1960</v>
      </c>
    </row>
    <row r="2268" spans="1:2" ht="15" hidden="1" x14ac:dyDescent="0.25">
      <c r="A2268" s="517" t="s">
        <v>1961</v>
      </c>
      <c r="B2268" s="517" t="s">
        <v>1961</v>
      </c>
    </row>
    <row r="2269" spans="1:2" ht="15" hidden="1" x14ac:dyDescent="0.25">
      <c r="A2269" s="517" t="s">
        <v>1962</v>
      </c>
      <c r="B2269" s="517" t="s">
        <v>1962</v>
      </c>
    </row>
    <row r="2270" spans="1:2" ht="15" hidden="1" x14ac:dyDescent="0.25">
      <c r="A2270" s="517" t="s">
        <v>1963</v>
      </c>
      <c r="B2270" s="517" t="s">
        <v>1963</v>
      </c>
    </row>
    <row r="2271" spans="1:2" ht="15" hidden="1" x14ac:dyDescent="0.25">
      <c r="A2271" s="517" t="s">
        <v>1964</v>
      </c>
      <c r="B2271" s="517" t="s">
        <v>1964</v>
      </c>
    </row>
    <row r="2272" spans="1:2" ht="15" hidden="1" x14ac:dyDescent="0.25">
      <c r="A2272" s="517" t="s">
        <v>1965</v>
      </c>
      <c r="B2272" s="517" t="s">
        <v>1965</v>
      </c>
    </row>
    <row r="2273" spans="1:2" ht="15" hidden="1" x14ac:dyDescent="0.25">
      <c r="A2273" s="517" t="s">
        <v>1966</v>
      </c>
      <c r="B2273" s="517" t="s">
        <v>1966</v>
      </c>
    </row>
    <row r="2274" spans="1:2" ht="15" hidden="1" x14ac:dyDescent="0.25">
      <c r="A2274" s="517" t="s">
        <v>1967</v>
      </c>
      <c r="B2274" s="517" t="s">
        <v>1967</v>
      </c>
    </row>
    <row r="2275" spans="1:2" ht="15" hidden="1" x14ac:dyDescent="0.25">
      <c r="A2275" s="517" t="s">
        <v>1968</v>
      </c>
      <c r="B2275" s="517" t="s">
        <v>1968</v>
      </c>
    </row>
    <row r="2276" spans="1:2" ht="15" hidden="1" x14ac:dyDescent="0.25">
      <c r="A2276" s="517" t="s">
        <v>1969</v>
      </c>
      <c r="B2276" s="517" t="s">
        <v>1969</v>
      </c>
    </row>
    <row r="2277" spans="1:2" ht="15" hidden="1" x14ac:dyDescent="0.25">
      <c r="A2277" s="517" t="s">
        <v>1969</v>
      </c>
      <c r="B2277" s="517" t="s">
        <v>1969</v>
      </c>
    </row>
    <row r="2278" spans="1:2" ht="15" hidden="1" x14ac:dyDescent="0.25">
      <c r="A2278" s="517" t="s">
        <v>1970</v>
      </c>
      <c r="B2278" s="517" t="s">
        <v>1970</v>
      </c>
    </row>
    <row r="2279" spans="1:2" ht="15" hidden="1" x14ac:dyDescent="0.25">
      <c r="A2279" s="517" t="s">
        <v>1971</v>
      </c>
      <c r="B2279" s="517" t="s">
        <v>1971</v>
      </c>
    </row>
    <row r="2280" spans="1:2" ht="15" hidden="1" x14ac:dyDescent="0.25">
      <c r="A2280" s="517" t="s">
        <v>1972</v>
      </c>
      <c r="B2280" s="517" t="s">
        <v>1972</v>
      </c>
    </row>
    <row r="2281" spans="1:2" ht="15" hidden="1" x14ac:dyDescent="0.25">
      <c r="A2281" s="517" t="s">
        <v>1973</v>
      </c>
      <c r="B2281" s="517" t="s">
        <v>1973</v>
      </c>
    </row>
    <row r="2282" spans="1:2" ht="15" hidden="1" x14ac:dyDescent="0.25">
      <c r="A2282" s="517" t="s">
        <v>1974</v>
      </c>
      <c r="B2282" s="517" t="s">
        <v>1974</v>
      </c>
    </row>
    <row r="2283" spans="1:2" ht="15" hidden="1" x14ac:dyDescent="0.25">
      <c r="A2283" s="517" t="s">
        <v>1975</v>
      </c>
      <c r="B2283" s="517" t="s">
        <v>1975</v>
      </c>
    </row>
    <row r="2284" spans="1:2" ht="15" hidden="1" x14ac:dyDescent="0.25">
      <c r="A2284" s="517" t="s">
        <v>1976</v>
      </c>
      <c r="B2284" s="517" t="s">
        <v>1976</v>
      </c>
    </row>
    <row r="2285" spans="1:2" ht="15" hidden="1" x14ac:dyDescent="0.25">
      <c r="A2285" s="517" t="s">
        <v>1977</v>
      </c>
      <c r="B2285" s="517" t="s">
        <v>1977</v>
      </c>
    </row>
    <row r="2286" spans="1:2" ht="15" hidden="1" x14ac:dyDescent="0.25">
      <c r="A2286" s="517" t="s">
        <v>1978</v>
      </c>
      <c r="B2286" s="517" t="s">
        <v>1978</v>
      </c>
    </row>
    <row r="2287" spans="1:2" ht="15" hidden="1" x14ac:dyDescent="0.25">
      <c r="A2287" s="517" t="s">
        <v>1979</v>
      </c>
      <c r="B2287" s="517" t="s">
        <v>1979</v>
      </c>
    </row>
    <row r="2288" spans="1:2" ht="15" hidden="1" x14ac:dyDescent="0.25">
      <c r="A2288" s="517" t="s">
        <v>1980</v>
      </c>
      <c r="B2288" s="517" t="s">
        <v>1980</v>
      </c>
    </row>
    <row r="2289" spans="1:2" ht="15" hidden="1" x14ac:dyDescent="0.25">
      <c r="A2289" s="517" t="s">
        <v>1981</v>
      </c>
      <c r="B2289" s="517" t="s">
        <v>1981</v>
      </c>
    </row>
    <row r="2290" spans="1:2" ht="15" hidden="1" x14ac:dyDescent="0.25">
      <c r="A2290" s="517" t="s">
        <v>1982</v>
      </c>
      <c r="B2290" s="517" t="s">
        <v>1982</v>
      </c>
    </row>
    <row r="2291" spans="1:2" ht="15" hidden="1" x14ac:dyDescent="0.25">
      <c r="A2291" s="517" t="s">
        <v>1983</v>
      </c>
      <c r="B2291" s="517" t="s">
        <v>1983</v>
      </c>
    </row>
    <row r="2292" spans="1:2" ht="15" hidden="1" x14ac:dyDescent="0.25">
      <c r="A2292" s="517" t="s">
        <v>1983</v>
      </c>
      <c r="B2292" s="517" t="s">
        <v>1983</v>
      </c>
    </row>
    <row r="2293" spans="1:2" ht="15" hidden="1" x14ac:dyDescent="0.25">
      <c r="A2293" s="517" t="s">
        <v>1984</v>
      </c>
      <c r="B2293" s="517" t="s">
        <v>1984</v>
      </c>
    </row>
    <row r="2294" spans="1:2" ht="15" hidden="1" x14ac:dyDescent="0.25">
      <c r="A2294" s="517" t="s">
        <v>1985</v>
      </c>
      <c r="B2294" s="517" t="s">
        <v>1985</v>
      </c>
    </row>
    <row r="2295" spans="1:2" ht="15" hidden="1" x14ac:dyDescent="0.25">
      <c r="A2295" s="517" t="s">
        <v>1986</v>
      </c>
      <c r="B2295" s="517" t="s">
        <v>1986</v>
      </c>
    </row>
    <row r="2296" spans="1:2" ht="15" hidden="1" x14ac:dyDescent="0.25">
      <c r="A2296" s="517" t="s">
        <v>1987</v>
      </c>
      <c r="B2296" s="517" t="s">
        <v>1987</v>
      </c>
    </row>
    <row r="2297" spans="1:2" ht="15" hidden="1" x14ac:dyDescent="0.25">
      <c r="A2297" s="517" t="s">
        <v>1988</v>
      </c>
      <c r="B2297" s="517" t="s">
        <v>1988</v>
      </c>
    </row>
    <row r="2298" spans="1:2" ht="15" hidden="1" x14ac:dyDescent="0.25">
      <c r="A2298" s="517" t="s">
        <v>1989</v>
      </c>
      <c r="B2298" s="517" t="s">
        <v>1989</v>
      </c>
    </row>
    <row r="2299" spans="1:2" ht="15" hidden="1" x14ac:dyDescent="0.25">
      <c r="A2299" s="517" t="s">
        <v>1990</v>
      </c>
      <c r="B2299" s="517" t="s">
        <v>1990</v>
      </c>
    </row>
    <row r="2300" spans="1:2" ht="15" hidden="1" x14ac:dyDescent="0.25">
      <c r="A2300" s="517" t="s">
        <v>1990</v>
      </c>
      <c r="B2300" s="517" t="s">
        <v>1990</v>
      </c>
    </row>
    <row r="2301" spans="1:2" ht="15" hidden="1" x14ac:dyDescent="0.25">
      <c r="A2301" s="517" t="s">
        <v>1991</v>
      </c>
      <c r="B2301" s="517" t="s">
        <v>1991</v>
      </c>
    </row>
    <row r="2302" spans="1:2" ht="15" hidden="1" x14ac:dyDescent="0.25">
      <c r="A2302" s="517" t="s">
        <v>1992</v>
      </c>
      <c r="B2302" s="517" t="s">
        <v>1993</v>
      </c>
    </row>
    <row r="2303" spans="1:2" ht="15" hidden="1" x14ac:dyDescent="0.25">
      <c r="A2303" s="517" t="s">
        <v>1994</v>
      </c>
      <c r="B2303" s="517" t="s">
        <v>1995</v>
      </c>
    </row>
    <row r="2304" spans="1:2" ht="15" hidden="1" x14ac:dyDescent="0.25">
      <c r="A2304" s="517" t="s">
        <v>1994</v>
      </c>
      <c r="B2304" s="517" t="s">
        <v>1995</v>
      </c>
    </row>
    <row r="2305" spans="1:2" ht="15" hidden="1" x14ac:dyDescent="0.25">
      <c r="A2305" s="517" t="s">
        <v>1818</v>
      </c>
      <c r="B2305" s="517" t="s">
        <v>1819</v>
      </c>
    </row>
    <row r="2306" spans="1:2" ht="15" hidden="1" x14ac:dyDescent="0.25">
      <c r="A2306" s="517" t="s">
        <v>1996</v>
      </c>
      <c r="B2306" s="517" t="s">
        <v>1997</v>
      </c>
    </row>
    <row r="2307" spans="1:2" ht="15" hidden="1" x14ac:dyDescent="0.25">
      <c r="A2307" s="517" t="s">
        <v>1996</v>
      </c>
      <c r="B2307" s="517" t="s">
        <v>1997</v>
      </c>
    </row>
    <row r="2308" spans="1:2" ht="15" hidden="1" x14ac:dyDescent="0.25">
      <c r="A2308" s="517" t="s">
        <v>1419</v>
      </c>
      <c r="B2308" s="517" t="s">
        <v>1420</v>
      </c>
    </row>
    <row r="2309" spans="1:2" ht="15" hidden="1" x14ac:dyDescent="0.25">
      <c r="A2309" s="517" t="s">
        <v>1998</v>
      </c>
      <c r="B2309" s="517" t="s">
        <v>1999</v>
      </c>
    </row>
    <row r="2310" spans="1:2" ht="15" hidden="1" x14ac:dyDescent="0.25">
      <c r="A2310" s="517" t="s">
        <v>2000</v>
      </c>
      <c r="B2310" s="517" t="s">
        <v>2001</v>
      </c>
    </row>
    <row r="2311" spans="1:2" ht="15" hidden="1" x14ac:dyDescent="0.25">
      <c r="A2311" s="518" t="s">
        <v>2000</v>
      </c>
      <c r="B2311" s="517" t="s">
        <v>2001</v>
      </c>
    </row>
    <row r="2312" spans="1:2" ht="15" hidden="1" x14ac:dyDescent="0.25">
      <c r="A2312" s="517" t="s">
        <v>2002</v>
      </c>
      <c r="B2312" s="517" t="s">
        <v>2003</v>
      </c>
    </row>
    <row r="2313" spans="1:2" ht="15" hidden="1" x14ac:dyDescent="0.25">
      <c r="A2313" s="517" t="s">
        <v>2004</v>
      </c>
      <c r="B2313" s="517" t="s">
        <v>2005</v>
      </c>
    </row>
    <row r="2314" spans="1:2" ht="15" hidden="1" x14ac:dyDescent="0.25">
      <c r="A2314" s="517" t="s">
        <v>2006</v>
      </c>
      <c r="B2314" s="517" t="s">
        <v>2007</v>
      </c>
    </row>
    <row r="2315" spans="1:2" ht="15" hidden="1" x14ac:dyDescent="0.25">
      <c r="A2315" s="517" t="s">
        <v>2008</v>
      </c>
      <c r="B2315" s="517" t="s">
        <v>2009</v>
      </c>
    </row>
    <row r="2316" spans="1:2" ht="15" hidden="1" x14ac:dyDescent="0.25">
      <c r="A2316" s="517" t="s">
        <v>2010</v>
      </c>
      <c r="B2316" s="517" t="s">
        <v>2011</v>
      </c>
    </row>
    <row r="2317" spans="1:2" ht="15" hidden="1" x14ac:dyDescent="0.25">
      <c r="A2317" s="517" t="s">
        <v>2012</v>
      </c>
      <c r="B2317" s="517" t="s">
        <v>2013</v>
      </c>
    </row>
    <row r="2318" spans="1:2" ht="15" hidden="1" x14ac:dyDescent="0.25">
      <c r="A2318" s="517" t="s">
        <v>2014</v>
      </c>
      <c r="B2318" s="517" t="s">
        <v>446</v>
      </c>
    </row>
    <row r="2319" spans="1:2" ht="15" hidden="1" x14ac:dyDescent="0.25">
      <c r="A2319" s="517" t="s">
        <v>2014</v>
      </c>
      <c r="B2319" s="517" t="s">
        <v>446</v>
      </c>
    </row>
    <row r="2320" spans="1:2" ht="15" hidden="1" x14ac:dyDescent="0.25">
      <c r="A2320" s="517" t="s">
        <v>2015</v>
      </c>
      <c r="B2320" s="517" t="s">
        <v>2016</v>
      </c>
    </row>
    <row r="2321" spans="1:2" ht="15" hidden="1" x14ac:dyDescent="0.25">
      <c r="A2321" s="517" t="s">
        <v>2015</v>
      </c>
      <c r="B2321" s="517" t="s">
        <v>2016</v>
      </c>
    </row>
    <row r="2322" spans="1:2" ht="15" hidden="1" x14ac:dyDescent="0.25">
      <c r="A2322" s="517" t="s">
        <v>2017</v>
      </c>
      <c r="B2322" s="517" t="s">
        <v>2018</v>
      </c>
    </row>
    <row r="2323" spans="1:2" ht="15" hidden="1" x14ac:dyDescent="0.25">
      <c r="A2323" s="517" t="s">
        <v>2019</v>
      </c>
      <c r="B2323" s="517" t="s">
        <v>2020</v>
      </c>
    </row>
    <row r="2324" spans="1:2" ht="15" hidden="1" x14ac:dyDescent="0.25">
      <c r="A2324" s="517" t="s">
        <v>2021</v>
      </c>
      <c r="B2324" s="517" t="s">
        <v>2022</v>
      </c>
    </row>
    <row r="2325" spans="1:2" ht="15" hidden="1" x14ac:dyDescent="0.25">
      <c r="A2325" s="517" t="s">
        <v>2023</v>
      </c>
      <c r="B2325" s="517" t="s">
        <v>2024</v>
      </c>
    </row>
    <row r="2326" spans="1:2" ht="15" hidden="1" x14ac:dyDescent="0.25">
      <c r="A2326" s="517" t="s">
        <v>2025</v>
      </c>
      <c r="B2326" s="517" t="s">
        <v>2026</v>
      </c>
    </row>
    <row r="2327" spans="1:2" ht="15" hidden="1" x14ac:dyDescent="0.25">
      <c r="A2327" s="517" t="s">
        <v>1443</v>
      </c>
      <c r="B2327" s="517" t="s">
        <v>1444</v>
      </c>
    </row>
    <row r="2328" spans="1:2" ht="15" hidden="1" x14ac:dyDescent="0.25">
      <c r="A2328" s="517" t="s">
        <v>1443</v>
      </c>
      <c r="B2328" s="517" t="s">
        <v>1444</v>
      </c>
    </row>
    <row r="2329" spans="1:2" ht="15" hidden="1" x14ac:dyDescent="0.25">
      <c r="A2329" s="517" t="s">
        <v>2027</v>
      </c>
      <c r="B2329" s="517" t="s">
        <v>2028</v>
      </c>
    </row>
    <row r="2330" spans="1:2" ht="15" hidden="1" x14ac:dyDescent="0.25">
      <c r="A2330" s="517" t="s">
        <v>2029</v>
      </c>
      <c r="B2330" s="517" t="s">
        <v>2030</v>
      </c>
    </row>
    <row r="2331" spans="1:2" ht="15" hidden="1" x14ac:dyDescent="0.25">
      <c r="A2331" s="517" t="s">
        <v>2029</v>
      </c>
      <c r="B2331" s="517" t="s">
        <v>2030</v>
      </c>
    </row>
    <row r="2332" spans="1:2" ht="15" hidden="1" x14ac:dyDescent="0.25">
      <c r="A2332" s="517" t="s">
        <v>2031</v>
      </c>
      <c r="B2332" s="517" t="s">
        <v>2032</v>
      </c>
    </row>
    <row r="2333" spans="1:2" ht="15" hidden="1" x14ac:dyDescent="0.25">
      <c r="A2333" s="517" t="s">
        <v>2033</v>
      </c>
      <c r="B2333" s="517" t="s">
        <v>2034</v>
      </c>
    </row>
    <row r="2334" spans="1:2" ht="15" hidden="1" x14ac:dyDescent="0.25">
      <c r="A2334" s="517" t="s">
        <v>2033</v>
      </c>
      <c r="B2334" s="517" t="s">
        <v>2034</v>
      </c>
    </row>
    <row r="2335" spans="1:2" ht="15" hidden="1" x14ac:dyDescent="0.25">
      <c r="A2335" s="517" t="s">
        <v>2033</v>
      </c>
      <c r="B2335" s="517" t="s">
        <v>2034</v>
      </c>
    </row>
    <row r="2336" spans="1:2" ht="15" hidden="1" x14ac:dyDescent="0.25">
      <c r="A2336" s="517" t="s">
        <v>2033</v>
      </c>
      <c r="B2336" s="517" t="s">
        <v>2034</v>
      </c>
    </row>
    <row r="2337" spans="1:2" ht="15" hidden="1" x14ac:dyDescent="0.25">
      <c r="A2337" s="517" t="s">
        <v>2035</v>
      </c>
      <c r="B2337" s="517" t="s">
        <v>2036</v>
      </c>
    </row>
    <row r="2338" spans="1:2" ht="15" hidden="1" x14ac:dyDescent="0.25">
      <c r="A2338" s="517" t="s">
        <v>2037</v>
      </c>
      <c r="B2338" s="517" t="s">
        <v>2038</v>
      </c>
    </row>
    <row r="2339" spans="1:2" ht="15" hidden="1" x14ac:dyDescent="0.25">
      <c r="A2339" s="517" t="s">
        <v>2037</v>
      </c>
      <c r="B2339" s="517" t="s">
        <v>2038</v>
      </c>
    </row>
    <row r="2340" spans="1:2" ht="15" hidden="1" x14ac:dyDescent="0.25">
      <c r="A2340" s="517" t="s">
        <v>2037</v>
      </c>
      <c r="B2340" s="517" t="s">
        <v>2038</v>
      </c>
    </row>
    <row r="2341" spans="1:2" ht="15" hidden="1" x14ac:dyDescent="0.25">
      <c r="A2341" s="517" t="s">
        <v>2039</v>
      </c>
      <c r="B2341" s="517" t="s">
        <v>2040</v>
      </c>
    </row>
    <row r="2342" spans="1:2" ht="15" hidden="1" x14ac:dyDescent="0.25">
      <c r="A2342" s="517" t="s">
        <v>2039</v>
      </c>
      <c r="B2342" s="517" t="s">
        <v>2040</v>
      </c>
    </row>
    <row r="2343" spans="1:2" ht="15" hidden="1" x14ac:dyDescent="0.25">
      <c r="A2343" s="517" t="s">
        <v>2041</v>
      </c>
      <c r="B2343" s="517" t="s">
        <v>2042</v>
      </c>
    </row>
    <row r="2344" spans="1:2" ht="15" hidden="1" x14ac:dyDescent="0.25">
      <c r="A2344" s="517" t="s">
        <v>2041</v>
      </c>
      <c r="B2344" s="517" t="s">
        <v>2042</v>
      </c>
    </row>
    <row r="2345" spans="1:2" ht="15" hidden="1" x14ac:dyDescent="0.25">
      <c r="A2345" s="517" t="s">
        <v>2043</v>
      </c>
      <c r="B2345" s="517" t="s">
        <v>2044</v>
      </c>
    </row>
    <row r="2346" spans="1:2" ht="15" hidden="1" x14ac:dyDescent="0.25">
      <c r="A2346" s="517" t="s">
        <v>2043</v>
      </c>
      <c r="B2346" s="517" t="s">
        <v>2044</v>
      </c>
    </row>
    <row r="2347" spans="1:2" ht="15" hidden="1" x14ac:dyDescent="0.25">
      <c r="A2347" s="517" t="s">
        <v>2045</v>
      </c>
      <c r="B2347" s="517" t="s">
        <v>2046</v>
      </c>
    </row>
    <row r="2348" spans="1:2" ht="15" hidden="1" x14ac:dyDescent="0.25">
      <c r="A2348" s="517" t="s">
        <v>1461</v>
      </c>
      <c r="B2348" s="517" t="s">
        <v>1462</v>
      </c>
    </row>
    <row r="2349" spans="1:2" ht="15" hidden="1" x14ac:dyDescent="0.25">
      <c r="A2349" s="517" t="s">
        <v>1461</v>
      </c>
      <c r="B2349" s="517" t="s">
        <v>1462</v>
      </c>
    </row>
    <row r="2350" spans="1:2" ht="15" hidden="1" x14ac:dyDescent="0.25">
      <c r="A2350" s="517" t="s">
        <v>2047</v>
      </c>
      <c r="B2350" s="517" t="s">
        <v>2048</v>
      </c>
    </row>
    <row r="2351" spans="1:2" ht="15" hidden="1" x14ac:dyDescent="0.25">
      <c r="A2351" s="517" t="s">
        <v>2047</v>
      </c>
      <c r="B2351" s="517" t="s">
        <v>2048</v>
      </c>
    </row>
    <row r="2352" spans="1:2" ht="15" hidden="1" x14ac:dyDescent="0.25">
      <c r="A2352" s="517" t="s">
        <v>2049</v>
      </c>
      <c r="B2352" s="517" t="s">
        <v>2050</v>
      </c>
    </row>
    <row r="2353" spans="1:2" ht="15" hidden="1" x14ac:dyDescent="0.25">
      <c r="A2353" s="517" t="s">
        <v>2051</v>
      </c>
      <c r="B2353" s="517" t="s">
        <v>2052</v>
      </c>
    </row>
    <row r="2354" spans="1:2" ht="15" hidden="1" x14ac:dyDescent="0.25">
      <c r="A2354" s="517" t="s">
        <v>2051</v>
      </c>
      <c r="B2354" s="517" t="s">
        <v>2052</v>
      </c>
    </row>
    <row r="2355" spans="1:2" ht="15" hidden="1" x14ac:dyDescent="0.25">
      <c r="A2355" s="517" t="s">
        <v>2053</v>
      </c>
      <c r="B2355" s="517" t="s">
        <v>2054</v>
      </c>
    </row>
    <row r="2356" spans="1:2" ht="15" hidden="1" x14ac:dyDescent="0.25">
      <c r="A2356" s="517" t="s">
        <v>2055</v>
      </c>
      <c r="B2356" s="517" t="s">
        <v>2056</v>
      </c>
    </row>
    <row r="2357" spans="1:2" ht="15" hidden="1" x14ac:dyDescent="0.25">
      <c r="A2357" s="517" t="s">
        <v>2057</v>
      </c>
      <c r="B2357" s="517" t="s">
        <v>2058</v>
      </c>
    </row>
    <row r="2358" spans="1:2" ht="15" hidden="1" x14ac:dyDescent="0.25">
      <c r="A2358" s="517" t="s">
        <v>2057</v>
      </c>
      <c r="B2358" s="517" t="s">
        <v>2058</v>
      </c>
    </row>
    <row r="2359" spans="1:2" ht="15" hidden="1" x14ac:dyDescent="0.25">
      <c r="A2359" s="517" t="s">
        <v>258</v>
      </c>
      <c r="B2359" s="517" t="s">
        <v>436</v>
      </c>
    </row>
    <row r="2360" spans="1:2" ht="15" hidden="1" x14ac:dyDescent="0.25">
      <c r="A2360" s="517" t="s">
        <v>258</v>
      </c>
      <c r="B2360" s="517" t="s">
        <v>436</v>
      </c>
    </row>
    <row r="2361" spans="1:2" ht="15" hidden="1" x14ac:dyDescent="0.25">
      <c r="A2361" s="517" t="s">
        <v>2059</v>
      </c>
      <c r="B2361" s="517" t="s">
        <v>2026</v>
      </c>
    </row>
    <row r="2362" spans="1:2" ht="15" hidden="1" x14ac:dyDescent="0.25">
      <c r="A2362" s="517" t="s">
        <v>2060</v>
      </c>
      <c r="B2362" s="517" t="s">
        <v>2061</v>
      </c>
    </row>
    <row r="2363" spans="1:2" ht="15" hidden="1" x14ac:dyDescent="0.25">
      <c r="A2363" s="517" t="s">
        <v>2060</v>
      </c>
      <c r="B2363" s="517" t="s">
        <v>2061</v>
      </c>
    </row>
    <row r="2364" spans="1:2" ht="15" hidden="1" x14ac:dyDescent="0.25">
      <c r="A2364" s="517" t="s">
        <v>1749</v>
      </c>
      <c r="B2364" s="517" t="s">
        <v>1750</v>
      </c>
    </row>
    <row r="2365" spans="1:2" ht="15" hidden="1" x14ac:dyDescent="0.25">
      <c r="A2365" s="517" t="s">
        <v>1749</v>
      </c>
      <c r="B2365" s="517" t="s">
        <v>1750</v>
      </c>
    </row>
    <row r="2366" spans="1:2" ht="15" hidden="1" x14ac:dyDescent="0.25">
      <c r="A2366" s="517" t="s">
        <v>1749</v>
      </c>
      <c r="B2366" s="517" t="s">
        <v>1750</v>
      </c>
    </row>
    <row r="2367" spans="1:2" ht="15" hidden="1" x14ac:dyDescent="0.25">
      <c r="A2367" s="517" t="s">
        <v>2062</v>
      </c>
      <c r="B2367" s="517" t="s">
        <v>2063</v>
      </c>
    </row>
    <row r="2368" spans="1:2" ht="15" hidden="1" x14ac:dyDescent="0.25">
      <c r="A2368" s="517" t="s">
        <v>2064</v>
      </c>
      <c r="B2368" s="517" t="s">
        <v>2065</v>
      </c>
    </row>
    <row r="2369" spans="1:2" ht="15" hidden="1" x14ac:dyDescent="0.25">
      <c r="A2369" s="517" t="s">
        <v>2066</v>
      </c>
      <c r="B2369" s="517" t="s">
        <v>2067</v>
      </c>
    </row>
    <row r="2370" spans="1:2" ht="15" hidden="1" x14ac:dyDescent="0.25">
      <c r="A2370" s="517" t="s">
        <v>2068</v>
      </c>
      <c r="B2370" s="517" t="s">
        <v>2069</v>
      </c>
    </row>
    <row r="2371" spans="1:2" ht="15" hidden="1" x14ac:dyDescent="0.25">
      <c r="A2371" s="517" t="s">
        <v>1980</v>
      </c>
      <c r="B2371" s="517" t="s">
        <v>2070</v>
      </c>
    </row>
    <row r="2372" spans="1:2" ht="15" hidden="1" x14ac:dyDescent="0.25">
      <c r="A2372" s="517" t="s">
        <v>2071</v>
      </c>
      <c r="B2372" s="517" t="s">
        <v>2072</v>
      </c>
    </row>
    <row r="2373" spans="1:2" ht="15" hidden="1" x14ac:dyDescent="0.25">
      <c r="A2373" s="517" t="s">
        <v>2071</v>
      </c>
      <c r="B2373" s="517" t="s">
        <v>2072</v>
      </c>
    </row>
    <row r="2374" spans="1:2" ht="15" hidden="1" x14ac:dyDescent="0.25">
      <c r="A2374" s="517" t="s">
        <v>2073</v>
      </c>
      <c r="B2374" s="517" t="s">
        <v>2074</v>
      </c>
    </row>
    <row r="2375" spans="1:2" ht="15" hidden="1" x14ac:dyDescent="0.25">
      <c r="A2375" s="517" t="s">
        <v>2073</v>
      </c>
      <c r="B2375" s="517" t="s">
        <v>2074</v>
      </c>
    </row>
    <row r="2376" spans="1:2" ht="15" hidden="1" x14ac:dyDescent="0.25">
      <c r="A2376" s="517" t="s">
        <v>2075</v>
      </c>
      <c r="B2376" s="517" t="s">
        <v>2076</v>
      </c>
    </row>
    <row r="2377" spans="1:2" ht="15" hidden="1" x14ac:dyDescent="0.25">
      <c r="A2377" s="517" t="s">
        <v>2075</v>
      </c>
      <c r="B2377" s="517" t="s">
        <v>2076</v>
      </c>
    </row>
    <row r="2378" spans="1:2" ht="15" hidden="1" x14ac:dyDescent="0.25">
      <c r="A2378" s="517" t="s">
        <v>2077</v>
      </c>
      <c r="B2378" s="517" t="s">
        <v>2078</v>
      </c>
    </row>
    <row r="2379" spans="1:2" ht="15" hidden="1" x14ac:dyDescent="0.25">
      <c r="A2379" s="517" t="s">
        <v>2077</v>
      </c>
      <c r="B2379" s="517" t="s">
        <v>2078</v>
      </c>
    </row>
    <row r="2380" spans="1:2" ht="15" hidden="1" x14ac:dyDescent="0.25">
      <c r="A2380" s="517" t="s">
        <v>1865</v>
      </c>
      <c r="B2380" s="517" t="s">
        <v>1866</v>
      </c>
    </row>
    <row r="2381" spans="1:2" ht="15" hidden="1" x14ac:dyDescent="0.25">
      <c r="A2381" s="517" t="s">
        <v>1865</v>
      </c>
      <c r="B2381" s="517" t="s">
        <v>1866</v>
      </c>
    </row>
    <row r="2382" spans="1:2" ht="15" hidden="1" x14ac:dyDescent="0.25">
      <c r="A2382" s="517" t="s">
        <v>2079</v>
      </c>
      <c r="B2382" s="517" t="s">
        <v>2080</v>
      </c>
    </row>
    <row r="2383" spans="1:2" ht="15" hidden="1" x14ac:dyDescent="0.25">
      <c r="A2383" s="517" t="s">
        <v>2079</v>
      </c>
      <c r="B2383" s="517" t="s">
        <v>2080</v>
      </c>
    </row>
    <row r="2384" spans="1:2" ht="15" hidden="1" x14ac:dyDescent="0.25">
      <c r="A2384" s="517" t="s">
        <v>2081</v>
      </c>
      <c r="B2384" s="517" t="s">
        <v>2082</v>
      </c>
    </row>
    <row r="2385" spans="1:2" ht="15" hidden="1" x14ac:dyDescent="0.25">
      <c r="A2385" s="517" t="s">
        <v>2081</v>
      </c>
      <c r="B2385" s="517" t="s">
        <v>2082</v>
      </c>
    </row>
    <row r="2386" spans="1:2" ht="15" hidden="1" x14ac:dyDescent="0.25">
      <c r="A2386" s="517" t="s">
        <v>2083</v>
      </c>
      <c r="B2386" s="517" t="s">
        <v>2084</v>
      </c>
    </row>
    <row r="2387" spans="1:2" ht="15" hidden="1" x14ac:dyDescent="0.25">
      <c r="A2387" s="519" t="s">
        <v>2085</v>
      </c>
      <c r="B2387" s="517" t="s">
        <v>2086</v>
      </c>
    </row>
    <row r="2388" spans="1:2" ht="15" hidden="1" x14ac:dyDescent="0.25">
      <c r="A2388" s="517" t="s">
        <v>231</v>
      </c>
      <c r="B2388" s="517" t="s">
        <v>361</v>
      </c>
    </row>
    <row r="2389" spans="1:2" ht="15" hidden="1" x14ac:dyDescent="0.25">
      <c r="A2389" s="517" t="s">
        <v>231</v>
      </c>
      <c r="B2389" s="517" t="s">
        <v>361</v>
      </c>
    </row>
    <row r="2390" spans="1:2" ht="15" hidden="1" x14ac:dyDescent="0.25">
      <c r="A2390" s="517" t="s">
        <v>231</v>
      </c>
      <c r="B2390" s="517" t="s">
        <v>361</v>
      </c>
    </row>
    <row r="2391" spans="1:2" ht="15" hidden="1" x14ac:dyDescent="0.25">
      <c r="A2391" s="517" t="s">
        <v>2087</v>
      </c>
      <c r="B2391" s="517" t="s">
        <v>2088</v>
      </c>
    </row>
    <row r="2392" spans="1:2" ht="15" hidden="1" x14ac:dyDescent="0.25">
      <c r="A2392" s="517" t="s">
        <v>2087</v>
      </c>
      <c r="B2392" s="517" t="s">
        <v>2088</v>
      </c>
    </row>
    <row r="2393" spans="1:2" ht="15" hidden="1" x14ac:dyDescent="0.25">
      <c r="A2393" s="517" t="s">
        <v>2087</v>
      </c>
      <c r="B2393" s="517" t="s">
        <v>2088</v>
      </c>
    </row>
    <row r="2394" spans="1:2" ht="15" hidden="1" x14ac:dyDescent="0.25">
      <c r="A2394" s="517" t="s">
        <v>2087</v>
      </c>
      <c r="B2394" s="517" t="s">
        <v>2088</v>
      </c>
    </row>
    <row r="2395" spans="1:2" ht="15" hidden="1" x14ac:dyDescent="0.25">
      <c r="A2395" s="517" t="s">
        <v>2087</v>
      </c>
      <c r="B2395" s="517" t="s">
        <v>2088</v>
      </c>
    </row>
    <row r="2396" spans="1:2" ht="15" hidden="1" x14ac:dyDescent="0.25">
      <c r="A2396" s="517" t="s">
        <v>2087</v>
      </c>
      <c r="B2396" s="517" t="s">
        <v>2088</v>
      </c>
    </row>
    <row r="2397" spans="1:2" ht="15" hidden="1" x14ac:dyDescent="0.25">
      <c r="A2397" s="517" t="s">
        <v>194</v>
      </c>
      <c r="B2397" s="517" t="s">
        <v>367</v>
      </c>
    </row>
    <row r="2398" spans="1:2" ht="15" hidden="1" x14ac:dyDescent="0.25">
      <c r="A2398" s="517" t="s">
        <v>194</v>
      </c>
      <c r="B2398" s="517" t="s">
        <v>367</v>
      </c>
    </row>
    <row r="2399" spans="1:2" ht="15" hidden="1" x14ac:dyDescent="0.25">
      <c r="A2399" s="517" t="s">
        <v>194</v>
      </c>
      <c r="B2399" s="517" t="s">
        <v>367</v>
      </c>
    </row>
    <row r="2400" spans="1:2" ht="15" hidden="1" x14ac:dyDescent="0.25">
      <c r="A2400" s="517" t="s">
        <v>194</v>
      </c>
      <c r="B2400" s="517" t="s">
        <v>367</v>
      </c>
    </row>
    <row r="2401" spans="1:2" ht="15" hidden="1" x14ac:dyDescent="0.25">
      <c r="A2401" s="517" t="s">
        <v>194</v>
      </c>
      <c r="B2401" s="517" t="s">
        <v>367</v>
      </c>
    </row>
    <row r="2402" spans="1:2" ht="15" hidden="1" x14ac:dyDescent="0.25">
      <c r="A2402" s="517" t="s">
        <v>194</v>
      </c>
      <c r="B2402" s="517" t="s">
        <v>367</v>
      </c>
    </row>
    <row r="2403" spans="1:2" ht="15" hidden="1" x14ac:dyDescent="0.25">
      <c r="A2403" s="517" t="s">
        <v>194</v>
      </c>
      <c r="B2403" s="517" t="s">
        <v>367</v>
      </c>
    </row>
    <row r="2404" spans="1:2" ht="15" hidden="1" x14ac:dyDescent="0.25">
      <c r="A2404" s="517" t="s">
        <v>194</v>
      </c>
      <c r="B2404" s="517" t="s">
        <v>367</v>
      </c>
    </row>
    <row r="2405" spans="1:2" ht="15" hidden="1" x14ac:dyDescent="0.25">
      <c r="A2405" s="517" t="s">
        <v>194</v>
      </c>
      <c r="B2405" s="517" t="s">
        <v>367</v>
      </c>
    </row>
    <row r="2406" spans="1:2" ht="15" hidden="1" x14ac:dyDescent="0.25">
      <c r="A2406" s="517" t="s">
        <v>234</v>
      </c>
      <c r="B2406" s="517" t="s">
        <v>368</v>
      </c>
    </row>
    <row r="2407" spans="1:2" ht="15" hidden="1" x14ac:dyDescent="0.25">
      <c r="A2407" s="517" t="s">
        <v>234</v>
      </c>
      <c r="B2407" s="517" t="s">
        <v>368</v>
      </c>
    </row>
    <row r="2408" spans="1:2" ht="15" hidden="1" x14ac:dyDescent="0.25">
      <c r="A2408" s="517" t="s">
        <v>234</v>
      </c>
      <c r="B2408" s="517" t="s">
        <v>368</v>
      </c>
    </row>
    <row r="2409" spans="1:2" ht="15" hidden="1" x14ac:dyDescent="0.25">
      <c r="A2409" s="517" t="s">
        <v>234</v>
      </c>
      <c r="B2409" s="517" t="s">
        <v>368</v>
      </c>
    </row>
    <row r="2410" spans="1:2" ht="15" hidden="1" x14ac:dyDescent="0.25">
      <c r="A2410" s="517" t="s">
        <v>234</v>
      </c>
      <c r="B2410" s="517" t="s">
        <v>368</v>
      </c>
    </row>
    <row r="2411" spans="1:2" ht="15" hidden="1" x14ac:dyDescent="0.25">
      <c r="A2411" s="517" t="s">
        <v>234</v>
      </c>
      <c r="B2411" s="517" t="s">
        <v>368</v>
      </c>
    </row>
    <row r="2412" spans="1:2" ht="15" hidden="1" x14ac:dyDescent="0.25">
      <c r="A2412" s="517" t="s">
        <v>234</v>
      </c>
      <c r="B2412" s="517" t="s">
        <v>368</v>
      </c>
    </row>
    <row r="2413" spans="1:2" ht="15" hidden="1" x14ac:dyDescent="0.25">
      <c r="A2413" s="517" t="s">
        <v>234</v>
      </c>
      <c r="B2413" s="517" t="s">
        <v>368</v>
      </c>
    </row>
    <row r="2414" spans="1:2" ht="15" hidden="1" x14ac:dyDescent="0.25">
      <c r="A2414" s="517" t="s">
        <v>234</v>
      </c>
      <c r="B2414" s="517" t="s">
        <v>368</v>
      </c>
    </row>
    <row r="2415" spans="1:2" ht="15" hidden="1" x14ac:dyDescent="0.25">
      <c r="A2415" s="517" t="s">
        <v>234</v>
      </c>
      <c r="B2415" s="517" t="s">
        <v>368</v>
      </c>
    </row>
    <row r="2416" spans="1:2" ht="15" hidden="1" x14ac:dyDescent="0.25">
      <c r="A2416" s="517" t="s">
        <v>195</v>
      </c>
      <c r="B2416" s="517" t="s">
        <v>369</v>
      </c>
    </row>
    <row r="2417" spans="1:2" ht="15" hidden="1" x14ac:dyDescent="0.25">
      <c r="A2417" s="517" t="s">
        <v>197</v>
      </c>
      <c r="B2417" s="517" t="s">
        <v>371</v>
      </c>
    </row>
    <row r="2418" spans="1:2" ht="15" hidden="1" x14ac:dyDescent="0.25">
      <c r="A2418" s="517" t="s">
        <v>197</v>
      </c>
      <c r="B2418" s="517" t="s">
        <v>371</v>
      </c>
    </row>
    <row r="2419" spans="1:2" ht="15" hidden="1" x14ac:dyDescent="0.25">
      <c r="A2419" s="517" t="s">
        <v>197</v>
      </c>
      <c r="B2419" s="517" t="s">
        <v>371</v>
      </c>
    </row>
    <row r="2420" spans="1:2" ht="15" hidden="1" x14ac:dyDescent="0.25">
      <c r="A2420" s="517" t="s">
        <v>197</v>
      </c>
      <c r="B2420" s="517" t="s">
        <v>371</v>
      </c>
    </row>
    <row r="2421" spans="1:2" ht="15" hidden="1" x14ac:dyDescent="0.25">
      <c r="A2421" s="517" t="s">
        <v>199</v>
      </c>
      <c r="B2421" s="517" t="s">
        <v>374</v>
      </c>
    </row>
    <row r="2422" spans="1:2" ht="15" hidden="1" x14ac:dyDescent="0.25">
      <c r="A2422" s="517" t="s">
        <v>199</v>
      </c>
      <c r="B2422" s="517" t="s">
        <v>374</v>
      </c>
    </row>
    <row r="2423" spans="1:2" ht="15" hidden="1" x14ac:dyDescent="0.25">
      <c r="A2423" s="517" t="s">
        <v>199</v>
      </c>
      <c r="B2423" s="517" t="s">
        <v>374</v>
      </c>
    </row>
    <row r="2424" spans="1:2" ht="15" hidden="1" x14ac:dyDescent="0.25">
      <c r="A2424" s="517" t="s">
        <v>199</v>
      </c>
      <c r="B2424" s="517" t="s">
        <v>374</v>
      </c>
    </row>
    <row r="2425" spans="1:2" ht="15" hidden="1" x14ac:dyDescent="0.25">
      <c r="A2425" s="517" t="s">
        <v>199</v>
      </c>
      <c r="B2425" s="517" t="s">
        <v>374</v>
      </c>
    </row>
    <row r="2426" spans="1:2" ht="15" hidden="1" x14ac:dyDescent="0.25">
      <c r="A2426" s="517" t="s">
        <v>199</v>
      </c>
      <c r="B2426" s="517" t="s">
        <v>374</v>
      </c>
    </row>
    <row r="2427" spans="1:2" ht="15" hidden="1" x14ac:dyDescent="0.25">
      <c r="A2427" s="517" t="s">
        <v>1321</v>
      </c>
      <c r="B2427" s="517" t="s">
        <v>1322</v>
      </c>
    </row>
    <row r="2428" spans="1:2" ht="15" hidden="1" x14ac:dyDescent="0.25">
      <c r="A2428" s="517" t="s">
        <v>1321</v>
      </c>
      <c r="B2428" s="517" t="s">
        <v>1322</v>
      </c>
    </row>
    <row r="2429" spans="1:2" ht="15" hidden="1" x14ac:dyDescent="0.25">
      <c r="A2429" s="517" t="s">
        <v>1321</v>
      </c>
      <c r="B2429" s="517" t="s">
        <v>1322</v>
      </c>
    </row>
    <row r="2430" spans="1:2" ht="15" hidden="1" x14ac:dyDescent="0.25">
      <c r="A2430" s="517" t="s">
        <v>1321</v>
      </c>
      <c r="B2430" s="517" t="s">
        <v>1322</v>
      </c>
    </row>
    <row r="2431" spans="1:2" ht="15" hidden="1" x14ac:dyDescent="0.25">
      <c r="A2431" s="517" t="s">
        <v>1321</v>
      </c>
      <c r="B2431" s="517" t="s">
        <v>1322</v>
      </c>
    </row>
    <row r="2432" spans="1:2" ht="15" hidden="1" x14ac:dyDescent="0.25">
      <c r="A2432" s="517" t="s">
        <v>1321</v>
      </c>
      <c r="B2432" s="517" t="s">
        <v>1322</v>
      </c>
    </row>
    <row r="2433" spans="1:2" ht="15" hidden="1" x14ac:dyDescent="0.25">
      <c r="A2433" s="517" t="s">
        <v>1321</v>
      </c>
      <c r="B2433" s="517" t="s">
        <v>1322</v>
      </c>
    </row>
    <row r="2434" spans="1:2" ht="15" hidden="1" x14ac:dyDescent="0.25">
      <c r="A2434" s="517" t="s">
        <v>1321</v>
      </c>
      <c r="B2434" s="517" t="s">
        <v>1322</v>
      </c>
    </row>
    <row r="2435" spans="1:2" ht="15" hidden="1" x14ac:dyDescent="0.25">
      <c r="A2435" s="517" t="s">
        <v>1321</v>
      </c>
      <c r="B2435" s="517" t="s">
        <v>1322</v>
      </c>
    </row>
    <row r="2436" spans="1:2" ht="15" hidden="1" x14ac:dyDescent="0.25">
      <c r="A2436" s="517" t="s">
        <v>2089</v>
      </c>
      <c r="B2436" s="517" t="s">
        <v>2089</v>
      </c>
    </row>
    <row r="2437" spans="1:2" ht="15" hidden="1" x14ac:dyDescent="0.25">
      <c r="A2437" s="517" t="s">
        <v>2090</v>
      </c>
      <c r="B2437" s="517" t="s">
        <v>2090</v>
      </c>
    </row>
    <row r="2438" spans="1:2" ht="15" hidden="1" x14ac:dyDescent="0.25">
      <c r="A2438" s="517" t="s">
        <v>2091</v>
      </c>
      <c r="B2438" s="517" t="s">
        <v>2091</v>
      </c>
    </row>
    <row r="2439" spans="1:2" ht="15" hidden="1" x14ac:dyDescent="0.25">
      <c r="A2439" s="517" t="s">
        <v>2092</v>
      </c>
      <c r="B2439" s="517" t="s">
        <v>2092</v>
      </c>
    </row>
    <row r="2440" spans="1:2" ht="15" hidden="1" x14ac:dyDescent="0.25">
      <c r="A2440" s="517" t="s">
        <v>2093</v>
      </c>
      <c r="B2440" s="517" t="s">
        <v>2093</v>
      </c>
    </row>
    <row r="2441" spans="1:2" ht="15" hidden="1" x14ac:dyDescent="0.25">
      <c r="A2441" s="517" t="s">
        <v>2094</v>
      </c>
      <c r="B2441" s="517" t="s">
        <v>2094</v>
      </c>
    </row>
    <row r="2442" spans="1:2" ht="15" hidden="1" x14ac:dyDescent="0.25">
      <c r="A2442" s="517" t="s">
        <v>2095</v>
      </c>
      <c r="B2442" s="517" t="s">
        <v>2095</v>
      </c>
    </row>
    <row r="2443" spans="1:2" ht="15" hidden="1" x14ac:dyDescent="0.25">
      <c r="A2443" s="517" t="s">
        <v>2096</v>
      </c>
      <c r="B2443" s="517" t="s">
        <v>2096</v>
      </c>
    </row>
    <row r="2444" spans="1:2" ht="15" hidden="1" x14ac:dyDescent="0.25">
      <c r="A2444" s="517" t="s">
        <v>2097</v>
      </c>
      <c r="B2444" s="517" t="s">
        <v>2097</v>
      </c>
    </row>
    <row r="2445" spans="1:2" ht="15" hidden="1" x14ac:dyDescent="0.25">
      <c r="A2445" s="517" t="s">
        <v>2098</v>
      </c>
      <c r="B2445" s="517" t="s">
        <v>2098</v>
      </c>
    </row>
    <row r="2446" spans="1:2" ht="15" hidden="1" x14ac:dyDescent="0.25">
      <c r="A2446" s="517" t="s">
        <v>2099</v>
      </c>
      <c r="B2446" s="517" t="s">
        <v>2099</v>
      </c>
    </row>
    <row r="2447" spans="1:2" ht="15" hidden="1" x14ac:dyDescent="0.25">
      <c r="A2447" s="517" t="s">
        <v>2100</v>
      </c>
      <c r="B2447" s="517" t="s">
        <v>2100</v>
      </c>
    </row>
    <row r="2448" spans="1:2" ht="15" hidden="1" x14ac:dyDescent="0.25">
      <c r="A2448" s="517" t="s">
        <v>2101</v>
      </c>
      <c r="B2448" s="517" t="s">
        <v>2101</v>
      </c>
    </row>
    <row r="2449" spans="1:2" ht="15" hidden="1" x14ac:dyDescent="0.25">
      <c r="A2449" s="517" t="s">
        <v>2102</v>
      </c>
      <c r="B2449" s="517" t="s">
        <v>2102</v>
      </c>
    </row>
    <row r="2450" spans="1:2" ht="15" hidden="1" x14ac:dyDescent="0.25">
      <c r="A2450" s="517" t="s">
        <v>2103</v>
      </c>
      <c r="B2450" s="517" t="s">
        <v>2103</v>
      </c>
    </row>
    <row r="2451" spans="1:2" ht="15" hidden="1" x14ac:dyDescent="0.25">
      <c r="A2451" s="517" t="s">
        <v>2104</v>
      </c>
      <c r="B2451" s="517" t="s">
        <v>2104</v>
      </c>
    </row>
    <row r="2452" spans="1:2" ht="15" hidden="1" x14ac:dyDescent="0.25">
      <c r="A2452" s="517" t="s">
        <v>2105</v>
      </c>
      <c r="B2452" s="517" t="s">
        <v>2105</v>
      </c>
    </row>
    <row r="2453" spans="1:2" ht="15" hidden="1" x14ac:dyDescent="0.25">
      <c r="A2453" s="517" t="s">
        <v>2106</v>
      </c>
      <c r="B2453" s="517" t="s">
        <v>2106</v>
      </c>
    </row>
    <row r="2454" spans="1:2" ht="15" hidden="1" x14ac:dyDescent="0.25">
      <c r="A2454" s="517" t="s">
        <v>2107</v>
      </c>
      <c r="B2454" s="517" t="s">
        <v>2107</v>
      </c>
    </row>
    <row r="2455" spans="1:2" ht="15" hidden="1" x14ac:dyDescent="0.25">
      <c r="A2455" s="517" t="s">
        <v>2108</v>
      </c>
      <c r="B2455" s="517" t="s">
        <v>2108</v>
      </c>
    </row>
    <row r="2456" spans="1:2" ht="15" hidden="1" x14ac:dyDescent="0.25">
      <c r="A2456" s="517" t="s">
        <v>2109</v>
      </c>
      <c r="B2456" s="517" t="s">
        <v>2109</v>
      </c>
    </row>
    <row r="2457" spans="1:2" ht="15" hidden="1" x14ac:dyDescent="0.25">
      <c r="A2457" s="517" t="s">
        <v>2110</v>
      </c>
      <c r="B2457" s="517" t="s">
        <v>2110</v>
      </c>
    </row>
    <row r="2458" spans="1:2" ht="15" hidden="1" x14ac:dyDescent="0.25">
      <c r="A2458" s="517" t="s">
        <v>2111</v>
      </c>
      <c r="B2458" s="517" t="s">
        <v>2111</v>
      </c>
    </row>
    <row r="2459" spans="1:2" ht="15" hidden="1" x14ac:dyDescent="0.25">
      <c r="A2459" s="517" t="s">
        <v>2112</v>
      </c>
      <c r="B2459" s="517" t="s">
        <v>2112</v>
      </c>
    </row>
    <row r="2460" spans="1:2" ht="15" hidden="1" x14ac:dyDescent="0.25">
      <c r="A2460" s="517" t="s">
        <v>2112</v>
      </c>
      <c r="B2460" s="517" t="s">
        <v>2112</v>
      </c>
    </row>
    <row r="2461" spans="1:2" ht="15" hidden="1" x14ac:dyDescent="0.25">
      <c r="A2461" s="517" t="s">
        <v>2113</v>
      </c>
      <c r="B2461" s="517" t="s">
        <v>2113</v>
      </c>
    </row>
    <row r="2462" spans="1:2" ht="15" hidden="1" x14ac:dyDescent="0.25">
      <c r="A2462" s="517" t="s">
        <v>2114</v>
      </c>
      <c r="B2462" s="517" t="s">
        <v>2114</v>
      </c>
    </row>
    <row r="2463" spans="1:2" ht="15" hidden="1" x14ac:dyDescent="0.25">
      <c r="A2463" s="517" t="s">
        <v>2115</v>
      </c>
      <c r="B2463" s="517" t="s">
        <v>2115</v>
      </c>
    </row>
    <row r="2464" spans="1:2" ht="15" hidden="1" x14ac:dyDescent="0.25">
      <c r="A2464" s="517" t="s">
        <v>2116</v>
      </c>
      <c r="B2464" s="517" t="s">
        <v>2116</v>
      </c>
    </row>
    <row r="2465" spans="1:2" ht="15" hidden="1" x14ac:dyDescent="0.25">
      <c r="A2465" s="517" t="s">
        <v>2117</v>
      </c>
      <c r="B2465" s="517" t="s">
        <v>2117</v>
      </c>
    </row>
    <row r="2466" spans="1:2" ht="15" hidden="1" x14ac:dyDescent="0.25">
      <c r="A2466" s="517" t="s">
        <v>2118</v>
      </c>
      <c r="B2466" s="517" t="s">
        <v>2118</v>
      </c>
    </row>
    <row r="2467" spans="1:2" ht="15" hidden="1" x14ac:dyDescent="0.25">
      <c r="A2467" s="517" t="s">
        <v>2119</v>
      </c>
      <c r="B2467" s="517" t="s">
        <v>2119</v>
      </c>
    </row>
    <row r="2468" spans="1:2" ht="15" hidden="1" x14ac:dyDescent="0.25">
      <c r="A2468" s="517" t="s">
        <v>2120</v>
      </c>
      <c r="B2468" s="517" t="s">
        <v>2120</v>
      </c>
    </row>
    <row r="2469" spans="1:2" ht="15" hidden="1" x14ac:dyDescent="0.25">
      <c r="A2469" s="517" t="s">
        <v>2121</v>
      </c>
      <c r="B2469" s="517" t="s">
        <v>2121</v>
      </c>
    </row>
    <row r="2470" spans="1:2" ht="15" hidden="1" x14ac:dyDescent="0.25">
      <c r="A2470" s="517" t="s">
        <v>2122</v>
      </c>
      <c r="B2470" s="517" t="s">
        <v>2122</v>
      </c>
    </row>
    <row r="2471" spans="1:2" ht="15" hidden="1" x14ac:dyDescent="0.25">
      <c r="A2471" s="517" t="s">
        <v>2123</v>
      </c>
      <c r="B2471" s="517" t="s">
        <v>2123</v>
      </c>
    </row>
    <row r="2472" spans="1:2" ht="15" hidden="1" x14ac:dyDescent="0.25">
      <c r="A2472" s="517" t="s">
        <v>2124</v>
      </c>
      <c r="B2472" s="517" t="s">
        <v>2124</v>
      </c>
    </row>
    <row r="2473" spans="1:2" ht="15" hidden="1" x14ac:dyDescent="0.25">
      <c r="A2473" s="517" t="s">
        <v>2125</v>
      </c>
      <c r="B2473" s="517" t="s">
        <v>2125</v>
      </c>
    </row>
    <row r="2474" spans="1:2" ht="15" hidden="1" x14ac:dyDescent="0.25">
      <c r="A2474" s="517" t="s">
        <v>2126</v>
      </c>
      <c r="B2474" s="517" t="s">
        <v>2126</v>
      </c>
    </row>
    <row r="2475" spans="1:2" ht="15" hidden="1" x14ac:dyDescent="0.25">
      <c r="A2475" s="517" t="s">
        <v>2127</v>
      </c>
      <c r="B2475" s="517" t="s">
        <v>2127</v>
      </c>
    </row>
    <row r="2476" spans="1:2" ht="15" hidden="1" x14ac:dyDescent="0.25">
      <c r="A2476" s="517" t="s">
        <v>2128</v>
      </c>
      <c r="B2476" s="517" t="s">
        <v>2128</v>
      </c>
    </row>
    <row r="2477" spans="1:2" ht="15" hidden="1" x14ac:dyDescent="0.25">
      <c r="A2477" s="517" t="s">
        <v>2129</v>
      </c>
      <c r="B2477" s="517" t="s">
        <v>2129</v>
      </c>
    </row>
    <row r="2478" spans="1:2" ht="15" hidden="1" x14ac:dyDescent="0.25">
      <c r="A2478" s="517" t="s">
        <v>2130</v>
      </c>
      <c r="B2478" s="517" t="s">
        <v>2130</v>
      </c>
    </row>
    <row r="2479" spans="1:2" ht="15" hidden="1" x14ac:dyDescent="0.25">
      <c r="A2479" s="517" t="s">
        <v>2131</v>
      </c>
      <c r="B2479" s="517" t="s">
        <v>2131</v>
      </c>
    </row>
    <row r="2480" spans="1:2" ht="15" hidden="1" x14ac:dyDescent="0.25">
      <c r="A2480" s="517" t="s">
        <v>2132</v>
      </c>
      <c r="B2480" s="517" t="s">
        <v>2132</v>
      </c>
    </row>
    <row r="2481" spans="1:2" ht="15" hidden="1" x14ac:dyDescent="0.25">
      <c r="A2481" s="517" t="s">
        <v>2133</v>
      </c>
      <c r="B2481" s="517" t="s">
        <v>2133</v>
      </c>
    </row>
    <row r="2482" spans="1:2" ht="15" hidden="1" x14ac:dyDescent="0.25">
      <c r="A2482" s="517" t="s">
        <v>2134</v>
      </c>
      <c r="B2482" s="517" t="s">
        <v>2134</v>
      </c>
    </row>
    <row r="2483" spans="1:2" ht="15" hidden="1" x14ac:dyDescent="0.25">
      <c r="A2483" s="517" t="s">
        <v>2135</v>
      </c>
      <c r="B2483" s="517" t="s">
        <v>2135</v>
      </c>
    </row>
    <row r="2484" spans="1:2" ht="15" hidden="1" x14ac:dyDescent="0.25">
      <c r="A2484" s="517" t="s">
        <v>2136</v>
      </c>
      <c r="B2484" s="517" t="s">
        <v>2136</v>
      </c>
    </row>
    <row r="2485" spans="1:2" ht="15" hidden="1" x14ac:dyDescent="0.25">
      <c r="A2485" s="517" t="s">
        <v>2137</v>
      </c>
      <c r="B2485" s="517" t="s">
        <v>2137</v>
      </c>
    </row>
    <row r="2486" spans="1:2" ht="15" hidden="1" x14ac:dyDescent="0.25">
      <c r="A2486" s="517" t="s">
        <v>2138</v>
      </c>
      <c r="B2486" s="517" t="s">
        <v>2138</v>
      </c>
    </row>
    <row r="2487" spans="1:2" ht="15" hidden="1" x14ac:dyDescent="0.25">
      <c r="A2487" s="517" t="s">
        <v>2139</v>
      </c>
      <c r="B2487" s="517" t="s">
        <v>2139</v>
      </c>
    </row>
    <row r="2488" spans="1:2" ht="15" hidden="1" x14ac:dyDescent="0.25">
      <c r="A2488" s="517" t="s">
        <v>2140</v>
      </c>
      <c r="B2488" s="517" t="s">
        <v>2140</v>
      </c>
    </row>
    <row r="2489" spans="1:2" ht="15" hidden="1" x14ac:dyDescent="0.25">
      <c r="A2489" s="517" t="s">
        <v>2141</v>
      </c>
      <c r="B2489" s="517" t="s">
        <v>2141</v>
      </c>
    </row>
    <row r="2490" spans="1:2" ht="15" hidden="1" x14ac:dyDescent="0.25">
      <c r="A2490" s="517" t="s">
        <v>2142</v>
      </c>
      <c r="B2490" s="517" t="s">
        <v>2142</v>
      </c>
    </row>
    <row r="2491" spans="1:2" ht="15" hidden="1" x14ac:dyDescent="0.25">
      <c r="A2491" s="517" t="s">
        <v>2143</v>
      </c>
      <c r="B2491" s="517" t="s">
        <v>2143</v>
      </c>
    </row>
    <row r="2492" spans="1:2" ht="15" hidden="1" x14ac:dyDescent="0.25">
      <c r="A2492" s="517" t="s">
        <v>2144</v>
      </c>
      <c r="B2492" s="517" t="s">
        <v>2144</v>
      </c>
    </row>
    <row r="2493" spans="1:2" ht="15" hidden="1" x14ac:dyDescent="0.25">
      <c r="A2493" s="517" t="s">
        <v>2145</v>
      </c>
      <c r="B2493" s="517" t="s">
        <v>2145</v>
      </c>
    </row>
    <row r="2494" spans="1:2" ht="15" hidden="1" x14ac:dyDescent="0.25">
      <c r="A2494" s="517" t="s">
        <v>2146</v>
      </c>
      <c r="B2494" s="517" t="s">
        <v>2146</v>
      </c>
    </row>
    <row r="2495" spans="1:2" ht="15" hidden="1" x14ac:dyDescent="0.25">
      <c r="A2495" s="517" t="s">
        <v>2147</v>
      </c>
      <c r="B2495" s="517" t="s">
        <v>2147</v>
      </c>
    </row>
    <row r="2496" spans="1:2" ht="15" hidden="1" x14ac:dyDescent="0.25">
      <c r="A2496" s="517" t="s">
        <v>2148</v>
      </c>
      <c r="B2496" s="517" t="s">
        <v>2148</v>
      </c>
    </row>
    <row r="2497" spans="1:2" ht="15" hidden="1" x14ac:dyDescent="0.25">
      <c r="A2497" s="517" t="s">
        <v>2149</v>
      </c>
      <c r="B2497" s="517" t="s">
        <v>2149</v>
      </c>
    </row>
    <row r="2498" spans="1:2" ht="15" hidden="1" x14ac:dyDescent="0.25">
      <c r="A2498" s="517" t="s">
        <v>2150</v>
      </c>
      <c r="B2498" s="517" t="s">
        <v>2150</v>
      </c>
    </row>
    <row r="2499" spans="1:2" ht="15" hidden="1" x14ac:dyDescent="0.25">
      <c r="A2499" s="517" t="s">
        <v>2151</v>
      </c>
      <c r="B2499" s="517" t="s">
        <v>2151</v>
      </c>
    </row>
    <row r="2500" spans="1:2" ht="15" hidden="1" x14ac:dyDescent="0.25">
      <c r="A2500" s="517" t="s">
        <v>2152</v>
      </c>
      <c r="B2500" s="517" t="s">
        <v>2152</v>
      </c>
    </row>
    <row r="2501" spans="1:2" ht="15" hidden="1" x14ac:dyDescent="0.25">
      <c r="A2501" s="517" t="s">
        <v>2153</v>
      </c>
      <c r="B2501" s="517" t="s">
        <v>2153</v>
      </c>
    </row>
    <row r="2502" spans="1:2" ht="15" hidden="1" x14ac:dyDescent="0.25">
      <c r="A2502" s="517" t="s">
        <v>2154</v>
      </c>
      <c r="B2502" s="517" t="s">
        <v>2154</v>
      </c>
    </row>
    <row r="2503" spans="1:2" ht="15" hidden="1" x14ac:dyDescent="0.25">
      <c r="A2503" s="517" t="s">
        <v>2155</v>
      </c>
      <c r="B2503" s="517" t="s">
        <v>2155</v>
      </c>
    </row>
    <row r="2504" spans="1:2" ht="15" hidden="1" x14ac:dyDescent="0.25">
      <c r="A2504" s="517" t="s">
        <v>2156</v>
      </c>
      <c r="B2504" s="517" t="s">
        <v>2156</v>
      </c>
    </row>
    <row r="2505" spans="1:2" ht="15" hidden="1" x14ac:dyDescent="0.25">
      <c r="A2505" s="517" t="s">
        <v>2157</v>
      </c>
      <c r="B2505" s="517" t="s">
        <v>2157</v>
      </c>
    </row>
    <row r="2506" spans="1:2" ht="15" hidden="1" x14ac:dyDescent="0.25">
      <c r="A2506" s="517" t="s">
        <v>2158</v>
      </c>
      <c r="B2506" s="517" t="s">
        <v>2158</v>
      </c>
    </row>
    <row r="2507" spans="1:2" ht="15" hidden="1" x14ac:dyDescent="0.25">
      <c r="A2507" s="517" t="s">
        <v>2159</v>
      </c>
      <c r="B2507" s="517" t="s">
        <v>2159</v>
      </c>
    </row>
    <row r="2508" spans="1:2" ht="15" hidden="1" x14ac:dyDescent="0.25">
      <c r="A2508" s="517" t="s">
        <v>2160</v>
      </c>
      <c r="B2508" s="517" t="s">
        <v>2160</v>
      </c>
    </row>
    <row r="2509" spans="1:2" ht="15" hidden="1" x14ac:dyDescent="0.25">
      <c r="A2509" s="517" t="s">
        <v>2161</v>
      </c>
      <c r="B2509" s="517" t="s">
        <v>2161</v>
      </c>
    </row>
    <row r="2510" spans="1:2" ht="15" hidden="1" x14ac:dyDescent="0.25">
      <c r="A2510" s="517" t="s">
        <v>2162</v>
      </c>
      <c r="B2510" s="517" t="s">
        <v>2162</v>
      </c>
    </row>
    <row r="2511" spans="1:2" ht="15" hidden="1" x14ac:dyDescent="0.25">
      <c r="A2511" s="517" t="s">
        <v>2163</v>
      </c>
      <c r="B2511" s="517" t="s">
        <v>2163</v>
      </c>
    </row>
    <row r="2512" spans="1:2" ht="15" hidden="1" x14ac:dyDescent="0.25">
      <c r="A2512" s="517" t="s">
        <v>2164</v>
      </c>
      <c r="B2512" s="517" t="s">
        <v>2164</v>
      </c>
    </row>
    <row r="2513" spans="1:2" ht="15" hidden="1" x14ac:dyDescent="0.25">
      <c r="A2513" s="517" t="s">
        <v>2165</v>
      </c>
      <c r="B2513" s="517" t="s">
        <v>2165</v>
      </c>
    </row>
    <row r="2514" spans="1:2" ht="15" hidden="1" x14ac:dyDescent="0.25">
      <c r="A2514" s="517" t="s">
        <v>2166</v>
      </c>
      <c r="B2514" s="517" t="s">
        <v>2166</v>
      </c>
    </row>
    <row r="2515" spans="1:2" ht="15" hidden="1" x14ac:dyDescent="0.25">
      <c r="A2515" s="517" t="s">
        <v>2167</v>
      </c>
      <c r="B2515" s="517" t="s">
        <v>2167</v>
      </c>
    </row>
    <row r="2516" spans="1:2" ht="15" hidden="1" x14ac:dyDescent="0.25">
      <c r="A2516" s="517" t="s">
        <v>2168</v>
      </c>
      <c r="B2516" s="517" t="s">
        <v>2168</v>
      </c>
    </row>
    <row r="2517" spans="1:2" ht="15" hidden="1" x14ac:dyDescent="0.25">
      <c r="A2517" s="517" t="s">
        <v>2169</v>
      </c>
      <c r="B2517" s="517" t="s">
        <v>2169</v>
      </c>
    </row>
    <row r="2518" spans="1:2" ht="15" hidden="1" x14ac:dyDescent="0.25">
      <c r="A2518" s="517" t="s">
        <v>2170</v>
      </c>
      <c r="B2518" s="517" t="s">
        <v>2170</v>
      </c>
    </row>
    <row r="2519" spans="1:2" ht="15" hidden="1" x14ac:dyDescent="0.25">
      <c r="A2519" s="517" t="s">
        <v>2171</v>
      </c>
      <c r="B2519" s="517" t="s">
        <v>2171</v>
      </c>
    </row>
    <row r="2520" spans="1:2" ht="15" hidden="1" x14ac:dyDescent="0.25">
      <c r="A2520" s="517" t="s">
        <v>2172</v>
      </c>
      <c r="B2520" s="517" t="s">
        <v>2172</v>
      </c>
    </row>
    <row r="2521" spans="1:2" ht="15" hidden="1" x14ac:dyDescent="0.25">
      <c r="A2521" s="517" t="s">
        <v>2173</v>
      </c>
      <c r="B2521" s="517" t="s">
        <v>2173</v>
      </c>
    </row>
    <row r="2522" spans="1:2" ht="15" hidden="1" x14ac:dyDescent="0.25">
      <c r="A2522" s="517" t="s">
        <v>2174</v>
      </c>
      <c r="B2522" s="517" t="s">
        <v>2174</v>
      </c>
    </row>
    <row r="2523" spans="1:2" ht="15" hidden="1" x14ac:dyDescent="0.25">
      <c r="A2523" s="517" t="s">
        <v>2175</v>
      </c>
      <c r="B2523" s="517" t="s">
        <v>2175</v>
      </c>
    </row>
    <row r="2524" spans="1:2" ht="15" hidden="1" x14ac:dyDescent="0.25">
      <c r="A2524" s="517" t="s">
        <v>2176</v>
      </c>
      <c r="B2524" s="517" t="s">
        <v>2176</v>
      </c>
    </row>
    <row r="2525" spans="1:2" ht="15" hidden="1" x14ac:dyDescent="0.25">
      <c r="A2525" s="517" t="s">
        <v>2177</v>
      </c>
      <c r="B2525" s="517" t="s">
        <v>2177</v>
      </c>
    </row>
    <row r="2526" spans="1:2" ht="15" hidden="1" x14ac:dyDescent="0.25">
      <c r="A2526" s="517" t="s">
        <v>2178</v>
      </c>
      <c r="B2526" s="517" t="s">
        <v>2178</v>
      </c>
    </row>
    <row r="2527" spans="1:2" ht="15" hidden="1" x14ac:dyDescent="0.25">
      <c r="A2527" s="517" t="s">
        <v>2179</v>
      </c>
      <c r="B2527" s="517" t="s">
        <v>2179</v>
      </c>
    </row>
    <row r="2528" spans="1:2" ht="15" hidden="1" x14ac:dyDescent="0.25">
      <c r="A2528" s="517" t="s">
        <v>2180</v>
      </c>
      <c r="B2528" s="517" t="s">
        <v>2180</v>
      </c>
    </row>
    <row r="2529" spans="1:2" ht="15" hidden="1" x14ac:dyDescent="0.25">
      <c r="A2529" s="517" t="s">
        <v>2181</v>
      </c>
      <c r="B2529" s="517" t="s">
        <v>2181</v>
      </c>
    </row>
    <row r="2530" spans="1:2" ht="15" hidden="1" x14ac:dyDescent="0.25">
      <c r="A2530" s="517" t="s">
        <v>2182</v>
      </c>
      <c r="B2530" s="517" t="s">
        <v>2182</v>
      </c>
    </row>
    <row r="2531" spans="1:2" ht="15" hidden="1" x14ac:dyDescent="0.25">
      <c r="A2531" s="517" t="s">
        <v>2183</v>
      </c>
      <c r="B2531" s="517" t="s">
        <v>2184</v>
      </c>
    </row>
    <row r="2532" spans="1:2" ht="15" hidden="1" x14ac:dyDescent="0.25">
      <c r="A2532" s="517" t="s">
        <v>2185</v>
      </c>
      <c r="B2532" s="517" t="s">
        <v>2186</v>
      </c>
    </row>
    <row r="2533" spans="1:2" ht="15" hidden="1" x14ac:dyDescent="0.25">
      <c r="A2533" s="517" t="s">
        <v>2187</v>
      </c>
      <c r="B2533" s="517" t="s">
        <v>2188</v>
      </c>
    </row>
    <row r="2534" spans="1:2" ht="15" hidden="1" x14ac:dyDescent="0.25">
      <c r="A2534" s="517" t="s">
        <v>2189</v>
      </c>
      <c r="B2534" s="517" t="s">
        <v>2190</v>
      </c>
    </row>
    <row r="2535" spans="1:2" ht="15" hidden="1" x14ac:dyDescent="0.25">
      <c r="A2535" s="517" t="s">
        <v>2191</v>
      </c>
      <c r="B2535" s="517" t="s">
        <v>2111</v>
      </c>
    </row>
    <row r="2536" spans="1:2" ht="15" hidden="1" x14ac:dyDescent="0.25">
      <c r="A2536" s="517" t="s">
        <v>2192</v>
      </c>
      <c r="B2536" s="517" t="s">
        <v>2193</v>
      </c>
    </row>
    <row r="2537" spans="1:2" ht="15" hidden="1" x14ac:dyDescent="0.25">
      <c r="A2537" s="517" t="s">
        <v>2194</v>
      </c>
      <c r="B2537" s="517" t="s">
        <v>2195</v>
      </c>
    </row>
    <row r="2538" spans="1:2" ht="15" hidden="1" x14ac:dyDescent="0.25">
      <c r="A2538" s="517" t="s">
        <v>1585</v>
      </c>
      <c r="B2538" s="517" t="s">
        <v>1586</v>
      </c>
    </row>
    <row r="2539" spans="1:2" ht="15" hidden="1" x14ac:dyDescent="0.25">
      <c r="A2539" s="517" t="s">
        <v>2196</v>
      </c>
      <c r="B2539" s="517" t="s">
        <v>2197</v>
      </c>
    </row>
    <row r="2540" spans="1:2" ht="15" hidden="1" x14ac:dyDescent="0.25">
      <c r="A2540" s="517" t="s">
        <v>2198</v>
      </c>
      <c r="B2540" s="517" t="s">
        <v>2199</v>
      </c>
    </row>
    <row r="2541" spans="1:2" ht="15" hidden="1" x14ac:dyDescent="0.25">
      <c r="A2541" s="517" t="s">
        <v>1589</v>
      </c>
      <c r="B2541" s="517" t="s">
        <v>1590</v>
      </c>
    </row>
    <row r="2542" spans="1:2" ht="15" hidden="1" x14ac:dyDescent="0.25">
      <c r="A2542" s="517" t="s">
        <v>2200</v>
      </c>
      <c r="B2542" s="517" t="s">
        <v>2201</v>
      </c>
    </row>
    <row r="2543" spans="1:2" ht="15" hidden="1" x14ac:dyDescent="0.25">
      <c r="A2543" s="517" t="s">
        <v>1592</v>
      </c>
      <c r="B2543" s="517" t="s">
        <v>1593</v>
      </c>
    </row>
    <row r="2544" spans="1:2" ht="15" hidden="1" x14ac:dyDescent="0.25">
      <c r="A2544" s="517" t="s">
        <v>2202</v>
      </c>
      <c r="B2544" s="517" t="s">
        <v>2203</v>
      </c>
    </row>
    <row r="2545" spans="1:2" ht="15" hidden="1" x14ac:dyDescent="0.25">
      <c r="A2545" s="517" t="s">
        <v>2204</v>
      </c>
      <c r="B2545" s="517" t="s">
        <v>2205</v>
      </c>
    </row>
    <row r="2546" spans="1:2" ht="15" hidden="1" x14ac:dyDescent="0.25">
      <c r="A2546" s="517" t="s">
        <v>2206</v>
      </c>
      <c r="B2546" s="517" t="s">
        <v>2207</v>
      </c>
    </row>
    <row r="2547" spans="1:2" ht="15" hidden="1" x14ac:dyDescent="0.25">
      <c r="A2547" s="517" t="s">
        <v>2208</v>
      </c>
      <c r="B2547" s="517" t="s">
        <v>2209</v>
      </c>
    </row>
    <row r="2548" spans="1:2" ht="15" hidden="1" x14ac:dyDescent="0.25">
      <c r="A2548" s="517" t="s">
        <v>1721</v>
      </c>
      <c r="B2548" s="517" t="s">
        <v>1722</v>
      </c>
    </row>
    <row r="2549" spans="1:2" ht="15" hidden="1" x14ac:dyDescent="0.25">
      <c r="A2549" s="517" t="s">
        <v>2210</v>
      </c>
      <c r="B2549" s="517" t="s">
        <v>2211</v>
      </c>
    </row>
    <row r="2550" spans="1:2" ht="15" hidden="1" x14ac:dyDescent="0.25">
      <c r="A2550" s="517" t="s">
        <v>2210</v>
      </c>
      <c r="B2550" s="517" t="s">
        <v>2211</v>
      </c>
    </row>
    <row r="2551" spans="1:2" ht="15" hidden="1" x14ac:dyDescent="0.25">
      <c r="A2551" s="517" t="s">
        <v>2212</v>
      </c>
      <c r="B2551" s="517" t="s">
        <v>2213</v>
      </c>
    </row>
    <row r="2552" spans="1:2" ht="15" hidden="1" x14ac:dyDescent="0.25">
      <c r="A2552" s="517" t="s">
        <v>2214</v>
      </c>
      <c r="B2552" s="517" t="s">
        <v>2215</v>
      </c>
    </row>
    <row r="2553" spans="1:2" ht="15" hidden="1" x14ac:dyDescent="0.25">
      <c r="A2553" s="517" t="s">
        <v>2216</v>
      </c>
      <c r="B2553" s="517" t="s">
        <v>2217</v>
      </c>
    </row>
    <row r="2554" spans="1:2" ht="15" hidden="1" x14ac:dyDescent="0.25">
      <c r="A2554" s="517" t="s">
        <v>2218</v>
      </c>
      <c r="B2554" s="517" t="s">
        <v>2219</v>
      </c>
    </row>
    <row r="2555" spans="1:2" ht="15" hidden="1" x14ac:dyDescent="0.25">
      <c r="A2555" s="517" t="s">
        <v>2220</v>
      </c>
      <c r="B2555" s="517" t="s">
        <v>2221</v>
      </c>
    </row>
    <row r="2556" spans="1:2" ht="15" hidden="1" x14ac:dyDescent="0.25">
      <c r="A2556" s="517" t="s">
        <v>2220</v>
      </c>
      <c r="B2556" s="517" t="s">
        <v>2221</v>
      </c>
    </row>
    <row r="2557" spans="1:2" ht="15" hidden="1" x14ac:dyDescent="0.25">
      <c r="A2557" s="517" t="s">
        <v>2222</v>
      </c>
      <c r="B2557" s="517" t="s">
        <v>2223</v>
      </c>
    </row>
    <row r="2558" spans="1:2" ht="15" hidden="1" x14ac:dyDescent="0.25">
      <c r="A2558" s="517" t="s">
        <v>2224</v>
      </c>
      <c r="B2558" s="517" t="s">
        <v>2225</v>
      </c>
    </row>
    <row r="2559" spans="1:2" ht="15" hidden="1" x14ac:dyDescent="0.25">
      <c r="A2559" s="517" t="s">
        <v>2226</v>
      </c>
      <c r="B2559" s="517" t="s">
        <v>2227</v>
      </c>
    </row>
    <row r="2560" spans="1:2" ht="15" hidden="1" x14ac:dyDescent="0.25">
      <c r="A2560" s="517" t="s">
        <v>2228</v>
      </c>
      <c r="B2560" s="517" t="s">
        <v>2229</v>
      </c>
    </row>
    <row r="2561" spans="1:2" ht="15" hidden="1" x14ac:dyDescent="0.25">
      <c r="A2561" s="517" t="s">
        <v>2230</v>
      </c>
      <c r="B2561" s="517" t="s">
        <v>2231</v>
      </c>
    </row>
    <row r="2562" spans="1:2" ht="15" hidden="1" x14ac:dyDescent="0.25">
      <c r="A2562" s="517" t="s">
        <v>2232</v>
      </c>
      <c r="B2562" s="517" t="s">
        <v>2233</v>
      </c>
    </row>
    <row r="2563" spans="1:2" ht="15" hidden="1" x14ac:dyDescent="0.25">
      <c r="A2563" s="517" t="s">
        <v>2232</v>
      </c>
      <c r="B2563" s="517" t="s">
        <v>2233</v>
      </c>
    </row>
    <row r="2564" spans="1:2" ht="15" hidden="1" x14ac:dyDescent="0.25">
      <c r="A2564" s="517" t="s">
        <v>2234</v>
      </c>
      <c r="B2564" s="517" t="s">
        <v>2235</v>
      </c>
    </row>
    <row r="2565" spans="1:2" ht="15" hidden="1" x14ac:dyDescent="0.25">
      <c r="A2565" s="517" t="s">
        <v>2236</v>
      </c>
      <c r="B2565" s="517" t="s">
        <v>2237</v>
      </c>
    </row>
    <row r="2566" spans="1:2" ht="15" hidden="1" x14ac:dyDescent="0.25">
      <c r="A2566" s="517" t="s">
        <v>2238</v>
      </c>
      <c r="B2566" s="517" t="s">
        <v>2239</v>
      </c>
    </row>
    <row r="2567" spans="1:2" ht="15" hidden="1" x14ac:dyDescent="0.25">
      <c r="A2567" s="517" t="s">
        <v>2240</v>
      </c>
      <c r="B2567" s="517" t="s">
        <v>2241</v>
      </c>
    </row>
    <row r="2568" spans="1:2" ht="15" hidden="1" x14ac:dyDescent="0.25">
      <c r="A2568" s="517" t="s">
        <v>2240</v>
      </c>
      <c r="B2568" s="517" t="s">
        <v>2241</v>
      </c>
    </row>
    <row r="2569" spans="1:2" ht="15" hidden="1" x14ac:dyDescent="0.25">
      <c r="A2569" s="517" t="s">
        <v>2242</v>
      </c>
      <c r="B2569" s="517" t="s">
        <v>2243</v>
      </c>
    </row>
    <row r="2570" spans="1:2" ht="15" hidden="1" x14ac:dyDescent="0.25">
      <c r="A2570" s="517" t="s">
        <v>1655</v>
      </c>
      <c r="B2570" s="517" t="s">
        <v>1656</v>
      </c>
    </row>
    <row r="2571" spans="1:2" ht="15" hidden="1" x14ac:dyDescent="0.25">
      <c r="A2571" s="517" t="s">
        <v>2244</v>
      </c>
      <c r="B2571" s="517" t="s">
        <v>1278</v>
      </c>
    </row>
    <row r="2572" spans="1:2" ht="15" hidden="1" x14ac:dyDescent="0.25">
      <c r="A2572" s="517" t="s">
        <v>2245</v>
      </c>
      <c r="B2572" s="517" t="s">
        <v>2246</v>
      </c>
    </row>
    <row r="2573" spans="1:2" ht="15" hidden="1" x14ac:dyDescent="0.25">
      <c r="A2573" s="517" t="s">
        <v>2247</v>
      </c>
      <c r="B2573" s="517" t="s">
        <v>2248</v>
      </c>
    </row>
    <row r="2574" spans="1:2" ht="15" hidden="1" x14ac:dyDescent="0.25">
      <c r="A2574" s="517" t="s">
        <v>2249</v>
      </c>
      <c r="B2574" s="517" t="s">
        <v>2250</v>
      </c>
    </row>
    <row r="2575" spans="1:2" ht="15" hidden="1" x14ac:dyDescent="0.25">
      <c r="A2575" s="517" t="s">
        <v>1753</v>
      </c>
      <c r="B2575" s="517" t="s">
        <v>1754</v>
      </c>
    </row>
    <row r="2576" spans="1:2" ht="15" hidden="1" x14ac:dyDescent="0.25">
      <c r="A2576" s="517" t="s">
        <v>2251</v>
      </c>
      <c r="B2576" s="517" t="s">
        <v>2252</v>
      </c>
    </row>
    <row r="2577" spans="1:2" ht="15" hidden="1" x14ac:dyDescent="0.25">
      <c r="A2577" s="517" t="s">
        <v>2253</v>
      </c>
      <c r="B2577" s="517" t="s">
        <v>2254</v>
      </c>
    </row>
    <row r="2578" spans="1:2" ht="15" hidden="1" x14ac:dyDescent="0.25">
      <c r="A2578" s="517" t="s">
        <v>231</v>
      </c>
      <c r="B2578" s="517" t="s">
        <v>361</v>
      </c>
    </row>
    <row r="2579" spans="1:2" ht="15" hidden="1" x14ac:dyDescent="0.25">
      <c r="A2579" s="517" t="s">
        <v>231</v>
      </c>
      <c r="B2579" s="517" t="s">
        <v>361</v>
      </c>
    </row>
    <row r="2580" spans="1:2" ht="15" hidden="1" x14ac:dyDescent="0.25">
      <c r="A2580" s="517" t="s">
        <v>231</v>
      </c>
      <c r="B2580" s="517" t="s">
        <v>361</v>
      </c>
    </row>
    <row r="2581" spans="1:2" ht="15" hidden="1" x14ac:dyDescent="0.25">
      <c r="A2581" s="517" t="s">
        <v>231</v>
      </c>
      <c r="B2581" s="517" t="s">
        <v>361</v>
      </c>
    </row>
    <row r="2582" spans="1:2" ht="15" hidden="1" x14ac:dyDescent="0.25">
      <c r="A2582" s="517" t="s">
        <v>231</v>
      </c>
      <c r="B2582" s="517" t="s">
        <v>361</v>
      </c>
    </row>
    <row r="2583" spans="1:2" ht="15" hidden="1" x14ac:dyDescent="0.25">
      <c r="A2583" s="517" t="s">
        <v>231</v>
      </c>
      <c r="B2583" s="517" t="s">
        <v>361</v>
      </c>
    </row>
    <row r="2584" spans="1:2" ht="15" hidden="1" x14ac:dyDescent="0.25">
      <c r="A2584" s="517" t="s">
        <v>231</v>
      </c>
      <c r="B2584" s="517" t="s">
        <v>361</v>
      </c>
    </row>
    <row r="2585" spans="1:2" ht="15" hidden="1" x14ac:dyDescent="0.25">
      <c r="A2585" s="517" t="s">
        <v>191</v>
      </c>
      <c r="B2585" s="517" t="s">
        <v>363</v>
      </c>
    </row>
    <row r="2586" spans="1:2" ht="15" hidden="1" x14ac:dyDescent="0.25">
      <c r="A2586" s="517" t="s">
        <v>191</v>
      </c>
      <c r="B2586" s="517" t="s">
        <v>363</v>
      </c>
    </row>
    <row r="2587" spans="1:2" ht="15" hidden="1" x14ac:dyDescent="0.25">
      <c r="A2587" s="517" t="s">
        <v>191</v>
      </c>
      <c r="B2587" s="517" t="s">
        <v>363</v>
      </c>
    </row>
    <row r="2588" spans="1:2" ht="15" hidden="1" x14ac:dyDescent="0.25">
      <c r="A2588" s="517" t="s">
        <v>447</v>
      </c>
      <c r="B2588" s="517" t="s">
        <v>448</v>
      </c>
    </row>
    <row r="2589" spans="1:2" ht="15" hidden="1" x14ac:dyDescent="0.25">
      <c r="A2589" s="517" t="s">
        <v>1671</v>
      </c>
      <c r="B2589" s="517" t="s">
        <v>1672</v>
      </c>
    </row>
    <row r="2590" spans="1:2" ht="15" hidden="1" x14ac:dyDescent="0.25">
      <c r="A2590" s="517" t="s">
        <v>1507</v>
      </c>
      <c r="B2590" s="517" t="s">
        <v>1508</v>
      </c>
    </row>
    <row r="2591" spans="1:2" ht="15" hidden="1" x14ac:dyDescent="0.25">
      <c r="A2591" s="517" t="s">
        <v>1507</v>
      </c>
      <c r="B2591" s="517" t="s">
        <v>1508</v>
      </c>
    </row>
    <row r="2592" spans="1:2" ht="15" hidden="1" x14ac:dyDescent="0.25">
      <c r="A2592" s="518" t="s">
        <v>1507</v>
      </c>
      <c r="B2592" s="518" t="s">
        <v>1508</v>
      </c>
    </row>
    <row r="2593" spans="1:2" ht="15" hidden="1" x14ac:dyDescent="0.25">
      <c r="A2593" s="517" t="s">
        <v>1507</v>
      </c>
      <c r="B2593" s="517" t="s">
        <v>1508</v>
      </c>
    </row>
    <row r="2594" spans="1:2" ht="15" hidden="1" x14ac:dyDescent="0.25">
      <c r="A2594" s="517" t="s">
        <v>1507</v>
      </c>
      <c r="B2594" s="517" t="s">
        <v>1508</v>
      </c>
    </row>
    <row r="2595" spans="1:2" ht="15" hidden="1" x14ac:dyDescent="0.25">
      <c r="A2595" s="517" t="s">
        <v>194</v>
      </c>
      <c r="B2595" s="517" t="s">
        <v>367</v>
      </c>
    </row>
    <row r="2596" spans="1:2" ht="15" hidden="1" x14ac:dyDescent="0.25">
      <c r="A2596" s="517" t="s">
        <v>194</v>
      </c>
      <c r="B2596" s="517" t="s">
        <v>367</v>
      </c>
    </row>
    <row r="2597" spans="1:2" ht="15" hidden="1" x14ac:dyDescent="0.25">
      <c r="A2597" s="517" t="s">
        <v>194</v>
      </c>
      <c r="B2597" s="517" t="s">
        <v>367</v>
      </c>
    </row>
    <row r="2598" spans="1:2" ht="15" hidden="1" x14ac:dyDescent="0.25">
      <c r="A2598" s="517" t="s">
        <v>194</v>
      </c>
      <c r="B2598" s="517" t="s">
        <v>367</v>
      </c>
    </row>
    <row r="2599" spans="1:2" ht="15" hidden="1" x14ac:dyDescent="0.25">
      <c r="A2599" s="517" t="s">
        <v>194</v>
      </c>
      <c r="B2599" s="517" t="s">
        <v>367</v>
      </c>
    </row>
    <row r="2600" spans="1:2" ht="15" hidden="1" x14ac:dyDescent="0.25">
      <c r="A2600" s="517" t="s">
        <v>194</v>
      </c>
      <c r="B2600" s="517" t="s">
        <v>367</v>
      </c>
    </row>
    <row r="2601" spans="1:2" ht="15" hidden="1" x14ac:dyDescent="0.25">
      <c r="A2601" s="517" t="s">
        <v>194</v>
      </c>
      <c r="B2601" s="517" t="s">
        <v>367</v>
      </c>
    </row>
    <row r="2602" spans="1:2" ht="15" hidden="1" x14ac:dyDescent="0.25">
      <c r="A2602" s="517" t="s">
        <v>194</v>
      </c>
      <c r="B2602" s="517" t="s">
        <v>367</v>
      </c>
    </row>
    <row r="2603" spans="1:2" ht="15" hidden="1" x14ac:dyDescent="0.25">
      <c r="A2603" s="517" t="s">
        <v>194</v>
      </c>
      <c r="B2603" s="517" t="s">
        <v>367</v>
      </c>
    </row>
    <row r="2604" spans="1:2" ht="15" hidden="1" x14ac:dyDescent="0.25">
      <c r="A2604" s="517" t="s">
        <v>194</v>
      </c>
      <c r="B2604" s="517" t="s">
        <v>367</v>
      </c>
    </row>
    <row r="2605" spans="1:2" ht="15" hidden="1" x14ac:dyDescent="0.25">
      <c r="A2605" s="517" t="s">
        <v>194</v>
      </c>
      <c r="B2605" s="517" t="s">
        <v>367</v>
      </c>
    </row>
    <row r="2606" spans="1:2" ht="15" hidden="1" x14ac:dyDescent="0.25">
      <c r="A2606" s="517" t="s">
        <v>194</v>
      </c>
      <c r="B2606" s="517" t="s">
        <v>367</v>
      </c>
    </row>
    <row r="2607" spans="1:2" ht="15" hidden="1" x14ac:dyDescent="0.25">
      <c r="A2607" s="517" t="s">
        <v>234</v>
      </c>
      <c r="B2607" s="517" t="s">
        <v>368</v>
      </c>
    </row>
    <row r="2608" spans="1:2" ht="15" hidden="1" x14ac:dyDescent="0.25">
      <c r="A2608" s="517" t="s">
        <v>234</v>
      </c>
      <c r="B2608" s="517" t="s">
        <v>368</v>
      </c>
    </row>
    <row r="2609" spans="1:2" ht="15" hidden="1" x14ac:dyDescent="0.25">
      <c r="A2609" s="517" t="s">
        <v>234</v>
      </c>
      <c r="B2609" s="517" t="s">
        <v>368</v>
      </c>
    </row>
    <row r="2610" spans="1:2" ht="15" hidden="1" x14ac:dyDescent="0.25">
      <c r="A2610" s="517" t="s">
        <v>234</v>
      </c>
      <c r="B2610" s="517" t="s">
        <v>368</v>
      </c>
    </row>
    <row r="2611" spans="1:2" ht="15" hidden="1" x14ac:dyDescent="0.25">
      <c r="A2611" s="517" t="s">
        <v>195</v>
      </c>
      <c r="B2611" s="517" t="s">
        <v>369</v>
      </c>
    </row>
    <row r="2612" spans="1:2" ht="15" hidden="1" x14ac:dyDescent="0.25">
      <c r="A2612" s="517" t="s">
        <v>196</v>
      </c>
      <c r="B2612" s="517" t="s">
        <v>370</v>
      </c>
    </row>
    <row r="2613" spans="1:2" ht="15" hidden="1" x14ac:dyDescent="0.25">
      <c r="A2613" s="517" t="s">
        <v>196</v>
      </c>
      <c r="B2613" s="517" t="s">
        <v>370</v>
      </c>
    </row>
    <row r="2614" spans="1:2" ht="15" hidden="1" x14ac:dyDescent="0.25">
      <c r="A2614" s="517" t="s">
        <v>196</v>
      </c>
      <c r="B2614" s="517" t="s">
        <v>370</v>
      </c>
    </row>
    <row r="2615" spans="1:2" ht="15" hidden="1" x14ac:dyDescent="0.25">
      <c r="A2615" s="517" t="s">
        <v>196</v>
      </c>
      <c r="B2615" s="517" t="s">
        <v>370</v>
      </c>
    </row>
    <row r="2616" spans="1:2" ht="15" hidden="1" x14ac:dyDescent="0.25">
      <c r="A2616" s="517" t="s">
        <v>197</v>
      </c>
      <c r="B2616" s="517" t="s">
        <v>371</v>
      </c>
    </row>
    <row r="2617" spans="1:2" ht="15" hidden="1" x14ac:dyDescent="0.25">
      <c r="A2617" s="517" t="s">
        <v>197</v>
      </c>
      <c r="B2617" s="517" t="s">
        <v>371</v>
      </c>
    </row>
    <row r="2618" spans="1:2" ht="15" hidden="1" x14ac:dyDescent="0.25">
      <c r="A2618" s="517" t="s">
        <v>197</v>
      </c>
      <c r="B2618" s="517" t="s">
        <v>371</v>
      </c>
    </row>
    <row r="2619" spans="1:2" ht="15" hidden="1" x14ac:dyDescent="0.25">
      <c r="A2619" s="517" t="s">
        <v>197</v>
      </c>
      <c r="B2619" s="517" t="s">
        <v>371</v>
      </c>
    </row>
    <row r="2620" spans="1:2" ht="15" hidden="1" x14ac:dyDescent="0.25">
      <c r="A2620" s="517" t="s">
        <v>197</v>
      </c>
      <c r="B2620" s="517" t="s">
        <v>371</v>
      </c>
    </row>
    <row r="2621" spans="1:2" ht="15" hidden="1" x14ac:dyDescent="0.25">
      <c r="A2621" s="517" t="s">
        <v>197</v>
      </c>
      <c r="B2621" s="517" t="s">
        <v>371</v>
      </c>
    </row>
    <row r="2622" spans="1:2" ht="15" hidden="1" x14ac:dyDescent="0.25">
      <c r="A2622" s="517" t="s">
        <v>197</v>
      </c>
      <c r="B2622" s="517" t="s">
        <v>371</v>
      </c>
    </row>
    <row r="2623" spans="1:2" ht="15" hidden="1" x14ac:dyDescent="0.25">
      <c r="A2623" s="517" t="s">
        <v>197</v>
      </c>
      <c r="B2623" s="517" t="s">
        <v>371</v>
      </c>
    </row>
    <row r="2624" spans="1:2" ht="15" hidden="1" x14ac:dyDescent="0.25">
      <c r="A2624" s="517" t="s">
        <v>197</v>
      </c>
      <c r="B2624" s="517" t="s">
        <v>371</v>
      </c>
    </row>
    <row r="2625" spans="1:2" ht="15" hidden="1" x14ac:dyDescent="0.25">
      <c r="A2625" s="517" t="s">
        <v>197</v>
      </c>
      <c r="B2625" s="517" t="s">
        <v>371</v>
      </c>
    </row>
    <row r="2626" spans="1:2" ht="15" hidden="1" x14ac:dyDescent="0.25">
      <c r="A2626" s="517" t="s">
        <v>197</v>
      </c>
      <c r="B2626" s="517" t="s">
        <v>371</v>
      </c>
    </row>
    <row r="2627" spans="1:2" ht="15" hidden="1" x14ac:dyDescent="0.25">
      <c r="A2627" s="517" t="s">
        <v>197</v>
      </c>
      <c r="B2627" s="517" t="s">
        <v>371</v>
      </c>
    </row>
    <row r="2628" spans="1:2" ht="15" hidden="1" x14ac:dyDescent="0.25">
      <c r="A2628" s="517" t="s">
        <v>197</v>
      </c>
      <c r="B2628" s="517" t="s">
        <v>371</v>
      </c>
    </row>
    <row r="2629" spans="1:2" ht="15" hidden="1" x14ac:dyDescent="0.25">
      <c r="A2629" s="517" t="s">
        <v>197</v>
      </c>
      <c r="B2629" s="517" t="s">
        <v>371</v>
      </c>
    </row>
    <row r="2630" spans="1:2" ht="15" hidden="1" x14ac:dyDescent="0.25">
      <c r="A2630" s="517" t="s">
        <v>197</v>
      </c>
      <c r="B2630" s="517" t="s">
        <v>371</v>
      </c>
    </row>
    <row r="2631" spans="1:2" ht="15" hidden="1" x14ac:dyDescent="0.25">
      <c r="A2631" s="517" t="s">
        <v>197</v>
      </c>
      <c r="B2631" s="517" t="s">
        <v>371</v>
      </c>
    </row>
    <row r="2632" spans="1:2" ht="15" hidden="1" x14ac:dyDescent="0.25">
      <c r="A2632" s="517" t="s">
        <v>197</v>
      </c>
      <c r="B2632" s="517" t="s">
        <v>371</v>
      </c>
    </row>
    <row r="2633" spans="1:2" ht="15" hidden="1" x14ac:dyDescent="0.25">
      <c r="A2633" s="517" t="s">
        <v>197</v>
      </c>
      <c r="B2633" s="517" t="s">
        <v>371</v>
      </c>
    </row>
    <row r="2634" spans="1:2" ht="15" hidden="1" x14ac:dyDescent="0.25">
      <c r="A2634" s="517" t="s">
        <v>197</v>
      </c>
      <c r="B2634" s="517" t="s">
        <v>371</v>
      </c>
    </row>
    <row r="2635" spans="1:2" ht="15" hidden="1" x14ac:dyDescent="0.25">
      <c r="A2635" s="517" t="s">
        <v>197</v>
      </c>
      <c r="B2635" s="517" t="s">
        <v>371</v>
      </c>
    </row>
    <row r="2636" spans="1:2" ht="15" hidden="1" x14ac:dyDescent="0.25">
      <c r="A2636" s="517" t="s">
        <v>197</v>
      </c>
      <c r="B2636" s="517" t="s">
        <v>371</v>
      </c>
    </row>
    <row r="2637" spans="1:2" ht="15" hidden="1" x14ac:dyDescent="0.25">
      <c r="A2637" s="517" t="s">
        <v>197</v>
      </c>
      <c r="B2637" s="517" t="s">
        <v>371</v>
      </c>
    </row>
    <row r="2638" spans="1:2" ht="15" hidden="1" x14ac:dyDescent="0.25">
      <c r="A2638" s="517" t="s">
        <v>197</v>
      </c>
      <c r="B2638" s="517" t="s">
        <v>371</v>
      </c>
    </row>
    <row r="2639" spans="1:2" ht="15" hidden="1" x14ac:dyDescent="0.25">
      <c r="A2639" s="517" t="s">
        <v>197</v>
      </c>
      <c r="B2639" s="517" t="s">
        <v>371</v>
      </c>
    </row>
    <row r="2640" spans="1:2" ht="15" hidden="1" x14ac:dyDescent="0.25">
      <c r="A2640" s="517" t="s">
        <v>197</v>
      </c>
      <c r="B2640" s="517" t="s">
        <v>371</v>
      </c>
    </row>
    <row r="2641" spans="1:2" ht="15" hidden="1" x14ac:dyDescent="0.25">
      <c r="A2641" s="517" t="s">
        <v>197</v>
      </c>
      <c r="B2641" s="517" t="s">
        <v>371</v>
      </c>
    </row>
    <row r="2642" spans="1:2" ht="15" hidden="1" x14ac:dyDescent="0.25">
      <c r="A2642" s="517" t="s">
        <v>199</v>
      </c>
      <c r="B2642" s="517" t="s">
        <v>374</v>
      </c>
    </row>
    <row r="2643" spans="1:2" ht="15" hidden="1" x14ac:dyDescent="0.25">
      <c r="A2643" s="517" t="s">
        <v>199</v>
      </c>
      <c r="B2643" s="517" t="s">
        <v>374</v>
      </c>
    </row>
    <row r="2644" spans="1:2" ht="15" hidden="1" x14ac:dyDescent="0.25">
      <c r="A2644" s="517" t="s">
        <v>199</v>
      </c>
      <c r="B2644" s="517" t="s">
        <v>374</v>
      </c>
    </row>
    <row r="2645" spans="1:2" ht="15" hidden="1" x14ac:dyDescent="0.25">
      <c r="A2645" s="517" t="s">
        <v>199</v>
      </c>
      <c r="B2645" s="517" t="s">
        <v>374</v>
      </c>
    </row>
    <row r="2646" spans="1:2" ht="15" hidden="1" x14ac:dyDescent="0.25">
      <c r="A2646" s="517" t="s">
        <v>199</v>
      </c>
      <c r="B2646" s="517" t="s">
        <v>374</v>
      </c>
    </row>
    <row r="2647" spans="1:2" ht="15" hidden="1" x14ac:dyDescent="0.25">
      <c r="A2647" s="517" t="s">
        <v>1511</v>
      </c>
      <c r="B2647" s="517" t="s">
        <v>1512</v>
      </c>
    </row>
    <row r="2648" spans="1:2" ht="15" hidden="1" x14ac:dyDescent="0.25">
      <c r="A2648" s="517" t="s">
        <v>200</v>
      </c>
      <c r="B2648" s="517" t="s">
        <v>375</v>
      </c>
    </row>
    <row r="2649" spans="1:2" ht="15" hidden="1" x14ac:dyDescent="0.25">
      <c r="A2649" s="517" t="s">
        <v>200</v>
      </c>
      <c r="B2649" s="517" t="s">
        <v>375</v>
      </c>
    </row>
    <row r="2650" spans="1:2" ht="15" hidden="1" x14ac:dyDescent="0.25">
      <c r="A2650" s="517" t="s">
        <v>200</v>
      </c>
      <c r="B2650" s="517" t="s">
        <v>375</v>
      </c>
    </row>
    <row r="2651" spans="1:2" ht="15" hidden="1" x14ac:dyDescent="0.25">
      <c r="A2651" s="517" t="s">
        <v>200</v>
      </c>
      <c r="B2651" s="517" t="s">
        <v>375</v>
      </c>
    </row>
    <row r="2652" spans="1:2" ht="15" hidden="1" x14ac:dyDescent="0.25">
      <c r="A2652" s="517" t="s">
        <v>1321</v>
      </c>
      <c r="B2652" s="517" t="s">
        <v>1322</v>
      </c>
    </row>
    <row r="2653" spans="1:2" ht="15" hidden="1" x14ac:dyDescent="0.25">
      <c r="A2653" s="517" t="s">
        <v>1321</v>
      </c>
      <c r="B2653" s="517" t="s">
        <v>1322</v>
      </c>
    </row>
    <row r="2654" spans="1:2" ht="15" hidden="1" x14ac:dyDescent="0.25">
      <c r="A2654" s="517" t="s">
        <v>1321</v>
      </c>
      <c r="B2654" s="517" t="s">
        <v>1322</v>
      </c>
    </row>
    <row r="2655" spans="1:2" ht="15" hidden="1" x14ac:dyDescent="0.25">
      <c r="A2655" s="517" t="s">
        <v>1321</v>
      </c>
      <c r="B2655" s="517" t="s">
        <v>1322</v>
      </c>
    </row>
    <row r="2656" spans="1:2" ht="15" hidden="1" x14ac:dyDescent="0.25">
      <c r="A2656" s="517" t="s">
        <v>1321</v>
      </c>
      <c r="B2656" s="517" t="s">
        <v>1322</v>
      </c>
    </row>
    <row r="2657" spans="1:2" ht="15" hidden="1" x14ac:dyDescent="0.25">
      <c r="A2657" s="517" t="s">
        <v>1321</v>
      </c>
      <c r="B2657" s="517" t="s">
        <v>1322</v>
      </c>
    </row>
    <row r="2658" spans="1:2" ht="15" hidden="1" x14ac:dyDescent="0.25">
      <c r="A2658" s="517" t="s">
        <v>1321</v>
      </c>
      <c r="B2658" s="517" t="s">
        <v>1322</v>
      </c>
    </row>
    <row r="2659" spans="1:2" ht="15" hidden="1" x14ac:dyDescent="0.25">
      <c r="A2659" s="517" t="s">
        <v>1321</v>
      </c>
      <c r="B2659" s="517" t="s">
        <v>1322</v>
      </c>
    </row>
    <row r="2660" spans="1:2" ht="15" hidden="1" x14ac:dyDescent="0.25">
      <c r="A2660" s="517" t="s">
        <v>2255</v>
      </c>
      <c r="B2660" s="517" t="s">
        <v>2255</v>
      </c>
    </row>
    <row r="2661" spans="1:2" ht="15" hidden="1" x14ac:dyDescent="0.25">
      <c r="A2661" s="517" t="s">
        <v>2256</v>
      </c>
      <c r="B2661" s="517" t="s">
        <v>2256</v>
      </c>
    </row>
    <row r="2662" spans="1:2" ht="15" hidden="1" x14ac:dyDescent="0.25">
      <c r="A2662" s="517" t="s">
        <v>2257</v>
      </c>
      <c r="B2662" s="517" t="s">
        <v>2257</v>
      </c>
    </row>
    <row r="2663" spans="1:2" ht="15" hidden="1" x14ac:dyDescent="0.25">
      <c r="A2663" s="517" t="s">
        <v>2258</v>
      </c>
      <c r="B2663" s="517" t="s">
        <v>2258</v>
      </c>
    </row>
    <row r="2664" spans="1:2" ht="15" hidden="1" x14ac:dyDescent="0.25">
      <c r="A2664" s="517" t="s">
        <v>2259</v>
      </c>
      <c r="B2664" s="517" t="s">
        <v>2259</v>
      </c>
    </row>
    <row r="2665" spans="1:2" ht="15" hidden="1" x14ac:dyDescent="0.25">
      <c r="A2665" s="517" t="s">
        <v>2260</v>
      </c>
      <c r="B2665" s="517" t="s">
        <v>2260</v>
      </c>
    </row>
    <row r="2666" spans="1:2" ht="15" hidden="1" x14ac:dyDescent="0.25">
      <c r="A2666" s="517" t="s">
        <v>2261</v>
      </c>
      <c r="B2666" s="517" t="s">
        <v>2261</v>
      </c>
    </row>
    <row r="2667" spans="1:2" ht="15" hidden="1" x14ac:dyDescent="0.25">
      <c r="A2667" s="517" t="s">
        <v>2262</v>
      </c>
      <c r="B2667" s="517" t="s">
        <v>2262</v>
      </c>
    </row>
    <row r="2668" spans="1:2" ht="15" hidden="1" x14ac:dyDescent="0.25">
      <c r="A2668" s="517" t="s">
        <v>2262</v>
      </c>
      <c r="B2668" s="517" t="s">
        <v>2262</v>
      </c>
    </row>
    <row r="2669" spans="1:2" ht="15" hidden="1" x14ac:dyDescent="0.25">
      <c r="A2669" s="517" t="s">
        <v>2263</v>
      </c>
      <c r="B2669" s="517" t="s">
        <v>2263</v>
      </c>
    </row>
    <row r="2670" spans="1:2" ht="15" hidden="1" x14ac:dyDescent="0.25">
      <c r="A2670" s="517" t="s">
        <v>2264</v>
      </c>
      <c r="B2670" s="517" t="s">
        <v>2264</v>
      </c>
    </row>
    <row r="2671" spans="1:2" ht="15" hidden="1" x14ac:dyDescent="0.25">
      <c r="A2671" s="517" t="s">
        <v>2265</v>
      </c>
      <c r="B2671" s="517" t="s">
        <v>2265</v>
      </c>
    </row>
    <row r="2672" spans="1:2" ht="15" hidden="1" x14ac:dyDescent="0.25">
      <c r="A2672" s="517" t="s">
        <v>2266</v>
      </c>
      <c r="B2672" s="517" t="s">
        <v>2266</v>
      </c>
    </row>
    <row r="2673" spans="1:2" ht="15" hidden="1" x14ac:dyDescent="0.25">
      <c r="A2673" s="517" t="s">
        <v>2267</v>
      </c>
      <c r="B2673" s="517" t="s">
        <v>2267</v>
      </c>
    </row>
    <row r="2674" spans="1:2" ht="15" hidden="1" x14ac:dyDescent="0.25">
      <c r="A2674" s="517" t="s">
        <v>2268</v>
      </c>
      <c r="B2674" s="517" t="s">
        <v>2268</v>
      </c>
    </row>
    <row r="2675" spans="1:2" ht="15" hidden="1" x14ac:dyDescent="0.25">
      <c r="A2675" s="517" t="s">
        <v>2269</v>
      </c>
      <c r="B2675" s="517" t="s">
        <v>2269</v>
      </c>
    </row>
    <row r="2676" spans="1:2" ht="15" hidden="1" x14ac:dyDescent="0.25">
      <c r="A2676" s="517" t="s">
        <v>2270</v>
      </c>
      <c r="B2676" s="517" t="s">
        <v>2270</v>
      </c>
    </row>
    <row r="2677" spans="1:2" ht="15" hidden="1" x14ac:dyDescent="0.25">
      <c r="A2677" s="517" t="s">
        <v>2271</v>
      </c>
      <c r="B2677" s="517" t="s">
        <v>2271</v>
      </c>
    </row>
    <row r="2678" spans="1:2" ht="15" hidden="1" x14ac:dyDescent="0.25">
      <c r="A2678" s="517" t="s">
        <v>2272</v>
      </c>
      <c r="B2678" s="517" t="s">
        <v>2272</v>
      </c>
    </row>
    <row r="2679" spans="1:2" ht="15" hidden="1" x14ac:dyDescent="0.25">
      <c r="A2679" s="517" t="s">
        <v>2273</v>
      </c>
      <c r="B2679" s="517" t="s">
        <v>2273</v>
      </c>
    </row>
    <row r="2680" spans="1:2" ht="15" hidden="1" x14ac:dyDescent="0.25">
      <c r="A2680" s="517" t="s">
        <v>2274</v>
      </c>
      <c r="B2680" s="517" t="s">
        <v>2274</v>
      </c>
    </row>
    <row r="2681" spans="1:2" ht="15" hidden="1" x14ac:dyDescent="0.25">
      <c r="A2681" s="517" t="s">
        <v>2275</v>
      </c>
      <c r="B2681" s="517" t="s">
        <v>2275</v>
      </c>
    </row>
    <row r="2682" spans="1:2" ht="15" hidden="1" x14ac:dyDescent="0.25">
      <c r="A2682" s="517" t="s">
        <v>2276</v>
      </c>
      <c r="B2682" s="517" t="s">
        <v>2276</v>
      </c>
    </row>
    <row r="2683" spans="1:2" ht="15" hidden="1" x14ac:dyDescent="0.25">
      <c r="A2683" s="517" t="s">
        <v>2277</v>
      </c>
      <c r="B2683" s="517" t="s">
        <v>2277</v>
      </c>
    </row>
    <row r="2684" spans="1:2" ht="15" hidden="1" x14ac:dyDescent="0.25">
      <c r="A2684" s="517" t="s">
        <v>2278</v>
      </c>
      <c r="B2684" s="517" t="s">
        <v>2278</v>
      </c>
    </row>
    <row r="2685" spans="1:2" ht="15" hidden="1" x14ac:dyDescent="0.25">
      <c r="A2685" s="517" t="s">
        <v>2279</v>
      </c>
      <c r="B2685" s="517" t="s">
        <v>2279</v>
      </c>
    </row>
    <row r="2686" spans="1:2" ht="15" hidden="1" x14ac:dyDescent="0.25">
      <c r="A2686" s="517" t="s">
        <v>2280</v>
      </c>
      <c r="B2686" s="517" t="s">
        <v>2280</v>
      </c>
    </row>
    <row r="2687" spans="1:2" ht="15" hidden="1" x14ac:dyDescent="0.25">
      <c r="A2687" s="517" t="s">
        <v>2281</v>
      </c>
      <c r="B2687" s="517" t="s">
        <v>2281</v>
      </c>
    </row>
    <row r="2688" spans="1:2" ht="15" hidden="1" x14ac:dyDescent="0.25">
      <c r="A2688" s="517" t="s">
        <v>2282</v>
      </c>
      <c r="B2688" s="517" t="s">
        <v>2282</v>
      </c>
    </row>
    <row r="2689" spans="1:2" ht="15" hidden="1" x14ac:dyDescent="0.25">
      <c r="A2689" s="517" t="s">
        <v>2283</v>
      </c>
      <c r="B2689" s="517" t="s">
        <v>2283</v>
      </c>
    </row>
    <row r="2690" spans="1:2" ht="15" hidden="1" x14ac:dyDescent="0.25">
      <c r="A2690" s="517" t="s">
        <v>2284</v>
      </c>
      <c r="B2690" s="517" t="s">
        <v>2284</v>
      </c>
    </row>
    <row r="2691" spans="1:2" ht="15" hidden="1" x14ac:dyDescent="0.25">
      <c r="A2691" s="517" t="s">
        <v>2285</v>
      </c>
      <c r="B2691" s="517" t="s">
        <v>2285</v>
      </c>
    </row>
    <row r="2692" spans="1:2" ht="15" hidden="1" x14ac:dyDescent="0.25">
      <c r="A2692" s="517" t="s">
        <v>2285</v>
      </c>
      <c r="B2692" s="517" t="s">
        <v>2285</v>
      </c>
    </row>
    <row r="2693" spans="1:2" ht="15" hidden="1" x14ac:dyDescent="0.25">
      <c r="A2693" s="517" t="s">
        <v>2286</v>
      </c>
      <c r="B2693" s="517" t="s">
        <v>2286</v>
      </c>
    </row>
    <row r="2694" spans="1:2" ht="15" hidden="1" x14ac:dyDescent="0.25">
      <c r="A2694" s="517" t="s">
        <v>2287</v>
      </c>
      <c r="B2694" s="517" t="s">
        <v>2287</v>
      </c>
    </row>
    <row r="2695" spans="1:2" ht="15" hidden="1" x14ac:dyDescent="0.25">
      <c r="A2695" s="517" t="s">
        <v>2288</v>
      </c>
      <c r="B2695" s="517" t="s">
        <v>2288</v>
      </c>
    </row>
    <row r="2696" spans="1:2" ht="15" hidden="1" x14ac:dyDescent="0.25">
      <c r="A2696" s="517" t="s">
        <v>2289</v>
      </c>
      <c r="B2696" s="517" t="s">
        <v>2289</v>
      </c>
    </row>
    <row r="2697" spans="1:2" ht="15" hidden="1" x14ac:dyDescent="0.25">
      <c r="A2697" s="517" t="s">
        <v>2290</v>
      </c>
      <c r="B2697" s="517" t="s">
        <v>2290</v>
      </c>
    </row>
    <row r="2698" spans="1:2" ht="15" hidden="1" x14ac:dyDescent="0.25">
      <c r="A2698" s="517" t="s">
        <v>2291</v>
      </c>
      <c r="B2698" s="517" t="s">
        <v>2291</v>
      </c>
    </row>
    <row r="2699" spans="1:2" ht="15" hidden="1" x14ac:dyDescent="0.25">
      <c r="A2699" s="517" t="s">
        <v>2292</v>
      </c>
      <c r="B2699" s="517" t="s">
        <v>2292</v>
      </c>
    </row>
    <row r="2700" spans="1:2" ht="15" hidden="1" x14ac:dyDescent="0.25">
      <c r="A2700" s="517" t="s">
        <v>2293</v>
      </c>
      <c r="B2700" s="517" t="s">
        <v>2293</v>
      </c>
    </row>
    <row r="2701" spans="1:2" ht="15" hidden="1" x14ac:dyDescent="0.25">
      <c r="A2701" s="517" t="s">
        <v>2293</v>
      </c>
      <c r="B2701" s="517" t="s">
        <v>2293</v>
      </c>
    </row>
    <row r="2702" spans="1:2" ht="15" hidden="1" x14ac:dyDescent="0.25">
      <c r="A2702" s="517" t="s">
        <v>2294</v>
      </c>
      <c r="B2702" s="517" t="s">
        <v>2294</v>
      </c>
    </row>
    <row r="2703" spans="1:2" ht="15" hidden="1" x14ac:dyDescent="0.25">
      <c r="A2703" s="517" t="s">
        <v>2294</v>
      </c>
      <c r="B2703" s="517" t="s">
        <v>2294</v>
      </c>
    </row>
    <row r="2704" spans="1:2" ht="15" hidden="1" x14ac:dyDescent="0.25">
      <c r="A2704" s="517" t="s">
        <v>2295</v>
      </c>
      <c r="B2704" s="517" t="s">
        <v>2295</v>
      </c>
    </row>
    <row r="2705" spans="1:2" ht="15" hidden="1" x14ac:dyDescent="0.25">
      <c r="A2705" s="517" t="s">
        <v>2295</v>
      </c>
      <c r="B2705" s="517" t="s">
        <v>2295</v>
      </c>
    </row>
    <row r="2706" spans="1:2" ht="15" hidden="1" x14ac:dyDescent="0.25">
      <c r="A2706" s="517" t="s">
        <v>2296</v>
      </c>
      <c r="B2706" s="517" t="s">
        <v>2296</v>
      </c>
    </row>
    <row r="2707" spans="1:2" ht="15" hidden="1" x14ac:dyDescent="0.25">
      <c r="A2707" s="517" t="s">
        <v>2297</v>
      </c>
      <c r="B2707" s="517" t="s">
        <v>2297</v>
      </c>
    </row>
    <row r="2708" spans="1:2" ht="15" hidden="1" x14ac:dyDescent="0.25">
      <c r="A2708" s="517" t="s">
        <v>2298</v>
      </c>
      <c r="B2708" s="517" t="s">
        <v>2298</v>
      </c>
    </row>
    <row r="2709" spans="1:2" ht="15" hidden="1" x14ac:dyDescent="0.25">
      <c r="A2709" s="517" t="s">
        <v>2299</v>
      </c>
      <c r="B2709" s="517" t="s">
        <v>2299</v>
      </c>
    </row>
    <row r="2710" spans="1:2" ht="15" hidden="1" x14ac:dyDescent="0.25">
      <c r="A2710" s="517" t="s">
        <v>2300</v>
      </c>
      <c r="B2710" s="517" t="s">
        <v>2300</v>
      </c>
    </row>
    <row r="2711" spans="1:2" ht="15" hidden="1" x14ac:dyDescent="0.25">
      <c r="A2711" s="517" t="s">
        <v>2301</v>
      </c>
      <c r="B2711" s="517" t="s">
        <v>2301</v>
      </c>
    </row>
    <row r="2712" spans="1:2" ht="15" hidden="1" x14ac:dyDescent="0.25">
      <c r="A2712" s="517" t="s">
        <v>2302</v>
      </c>
      <c r="B2712" s="517" t="s">
        <v>2302</v>
      </c>
    </row>
    <row r="2713" spans="1:2" ht="15" hidden="1" x14ac:dyDescent="0.25">
      <c r="A2713" s="517" t="s">
        <v>2303</v>
      </c>
      <c r="B2713" s="517" t="s">
        <v>2303</v>
      </c>
    </row>
    <row r="2714" spans="1:2" ht="15" hidden="1" x14ac:dyDescent="0.25">
      <c r="A2714" s="517" t="s">
        <v>2304</v>
      </c>
      <c r="B2714" s="517" t="s">
        <v>2304</v>
      </c>
    </row>
    <row r="2715" spans="1:2" ht="15" hidden="1" x14ac:dyDescent="0.25">
      <c r="A2715" s="517" t="s">
        <v>2305</v>
      </c>
      <c r="B2715" s="517" t="s">
        <v>2305</v>
      </c>
    </row>
    <row r="2716" spans="1:2" ht="15" hidden="1" x14ac:dyDescent="0.25">
      <c r="A2716" s="517" t="s">
        <v>2306</v>
      </c>
      <c r="B2716" s="517" t="s">
        <v>2306</v>
      </c>
    </row>
    <row r="2717" spans="1:2" ht="15" hidden="1" x14ac:dyDescent="0.25">
      <c r="A2717" s="517" t="s">
        <v>2307</v>
      </c>
      <c r="B2717" s="517" t="s">
        <v>2307</v>
      </c>
    </row>
    <row r="2718" spans="1:2" ht="15" hidden="1" x14ac:dyDescent="0.25">
      <c r="A2718" s="517" t="s">
        <v>2308</v>
      </c>
      <c r="B2718" s="517" t="s">
        <v>2308</v>
      </c>
    </row>
    <row r="2719" spans="1:2" ht="15" hidden="1" x14ac:dyDescent="0.25">
      <c r="A2719" s="517" t="s">
        <v>2308</v>
      </c>
      <c r="B2719" s="517" t="s">
        <v>2308</v>
      </c>
    </row>
    <row r="2720" spans="1:2" ht="15" hidden="1" x14ac:dyDescent="0.25">
      <c r="A2720" s="517" t="s">
        <v>2309</v>
      </c>
      <c r="B2720" s="517" t="s">
        <v>2309</v>
      </c>
    </row>
    <row r="2721" spans="1:2" ht="15" hidden="1" x14ac:dyDescent="0.25">
      <c r="A2721" s="517" t="s">
        <v>2310</v>
      </c>
      <c r="B2721" s="517" t="s">
        <v>2310</v>
      </c>
    </row>
    <row r="2722" spans="1:2" ht="15" hidden="1" x14ac:dyDescent="0.25">
      <c r="A2722" s="517" t="s">
        <v>2311</v>
      </c>
      <c r="B2722" s="517" t="s">
        <v>2311</v>
      </c>
    </row>
    <row r="2723" spans="1:2" ht="15" hidden="1" x14ac:dyDescent="0.25">
      <c r="A2723" s="517" t="s">
        <v>2312</v>
      </c>
      <c r="B2723" s="517" t="s">
        <v>2312</v>
      </c>
    </row>
    <row r="2724" spans="1:2" ht="15" hidden="1" x14ac:dyDescent="0.25">
      <c r="A2724" s="517" t="s">
        <v>2313</v>
      </c>
      <c r="B2724" s="517" t="s">
        <v>2313</v>
      </c>
    </row>
    <row r="2725" spans="1:2" ht="15" hidden="1" x14ac:dyDescent="0.25">
      <c r="A2725" s="517" t="s">
        <v>2314</v>
      </c>
      <c r="B2725" s="517" t="s">
        <v>2314</v>
      </c>
    </row>
    <row r="2726" spans="1:2" ht="15" hidden="1" x14ac:dyDescent="0.25">
      <c r="A2726" s="517" t="s">
        <v>2315</v>
      </c>
      <c r="B2726" s="517" t="s">
        <v>2315</v>
      </c>
    </row>
    <row r="2727" spans="1:2" ht="15" hidden="1" x14ac:dyDescent="0.25">
      <c r="A2727" s="517" t="s">
        <v>2316</v>
      </c>
      <c r="B2727" s="517" t="s">
        <v>2316</v>
      </c>
    </row>
    <row r="2728" spans="1:2" ht="15" hidden="1" x14ac:dyDescent="0.25">
      <c r="A2728" s="517" t="s">
        <v>2317</v>
      </c>
      <c r="B2728" s="517" t="s">
        <v>2317</v>
      </c>
    </row>
    <row r="2729" spans="1:2" ht="15" hidden="1" x14ac:dyDescent="0.25">
      <c r="A2729" s="517" t="s">
        <v>2318</v>
      </c>
      <c r="B2729" s="517" t="s">
        <v>2318</v>
      </c>
    </row>
    <row r="2730" spans="1:2" ht="15" hidden="1" x14ac:dyDescent="0.25">
      <c r="A2730" s="517" t="s">
        <v>2319</v>
      </c>
      <c r="B2730" s="517" t="s">
        <v>2300</v>
      </c>
    </row>
    <row r="2731" spans="1:2" ht="15" hidden="1" x14ac:dyDescent="0.25">
      <c r="A2731" s="517" t="s">
        <v>2320</v>
      </c>
      <c r="B2731" s="517" t="s">
        <v>2321</v>
      </c>
    </row>
    <row r="2732" spans="1:2" ht="15" hidden="1" x14ac:dyDescent="0.25">
      <c r="A2732" s="517" t="s">
        <v>2322</v>
      </c>
      <c r="B2732" s="517" t="s">
        <v>2323</v>
      </c>
    </row>
    <row r="2733" spans="1:2" ht="15" hidden="1" x14ac:dyDescent="0.25">
      <c r="A2733" s="517" t="s">
        <v>1820</v>
      </c>
      <c r="B2733" s="517" t="s">
        <v>1821</v>
      </c>
    </row>
    <row r="2734" spans="1:2" ht="15" hidden="1" x14ac:dyDescent="0.25">
      <c r="A2734" s="517" t="s">
        <v>2324</v>
      </c>
      <c r="B2734" s="517" t="s">
        <v>2325</v>
      </c>
    </row>
    <row r="2735" spans="1:2" ht="15" hidden="1" x14ac:dyDescent="0.25">
      <c r="A2735" s="517" t="s">
        <v>2326</v>
      </c>
      <c r="B2735" s="517" t="s">
        <v>2327</v>
      </c>
    </row>
    <row r="2736" spans="1:2" ht="15" hidden="1" x14ac:dyDescent="0.25">
      <c r="A2736" s="517" t="s">
        <v>2326</v>
      </c>
      <c r="B2736" s="517" t="s">
        <v>2327</v>
      </c>
    </row>
    <row r="2737" spans="1:2" ht="15" hidden="1" x14ac:dyDescent="0.25">
      <c r="A2737" s="517" t="s">
        <v>2328</v>
      </c>
      <c r="B2737" s="517" t="s">
        <v>2329</v>
      </c>
    </row>
    <row r="2738" spans="1:2" ht="15" hidden="1" x14ac:dyDescent="0.25">
      <c r="A2738" s="517" t="s">
        <v>1824</v>
      </c>
      <c r="B2738" s="517" t="s">
        <v>2330</v>
      </c>
    </row>
    <row r="2739" spans="1:2" ht="15" hidden="1" x14ac:dyDescent="0.25">
      <c r="A2739" s="517" t="s">
        <v>2331</v>
      </c>
      <c r="B2739" s="517" t="s">
        <v>2332</v>
      </c>
    </row>
    <row r="2740" spans="1:2" ht="15" hidden="1" x14ac:dyDescent="0.25">
      <c r="A2740" s="517" t="s">
        <v>2198</v>
      </c>
      <c r="B2740" s="517" t="s">
        <v>2199</v>
      </c>
    </row>
    <row r="2741" spans="1:2" ht="15" hidden="1" x14ac:dyDescent="0.25">
      <c r="A2741" s="517" t="s">
        <v>2333</v>
      </c>
      <c r="B2741" s="517" t="s">
        <v>2334</v>
      </c>
    </row>
    <row r="2742" spans="1:2" ht="15" hidden="1" x14ac:dyDescent="0.25">
      <c r="A2742" s="517" t="s">
        <v>1594</v>
      </c>
      <c r="B2742" s="517" t="s">
        <v>68</v>
      </c>
    </row>
    <row r="2743" spans="1:2" ht="15" hidden="1" x14ac:dyDescent="0.25">
      <c r="A2743" s="517" t="s">
        <v>2335</v>
      </c>
      <c r="B2743" s="517" t="s">
        <v>2336</v>
      </c>
    </row>
    <row r="2744" spans="1:2" ht="15" hidden="1" x14ac:dyDescent="0.25">
      <c r="A2744" s="517" t="s">
        <v>2337</v>
      </c>
      <c r="B2744" s="517" t="s">
        <v>2338</v>
      </c>
    </row>
    <row r="2745" spans="1:2" ht="15" hidden="1" x14ac:dyDescent="0.25">
      <c r="A2745" s="517" t="s">
        <v>2339</v>
      </c>
      <c r="B2745" s="517" t="s">
        <v>2340</v>
      </c>
    </row>
    <row r="2746" spans="1:2" ht="15" hidden="1" x14ac:dyDescent="0.25">
      <c r="A2746" s="517" t="s">
        <v>2341</v>
      </c>
      <c r="B2746" s="517" t="s">
        <v>2342</v>
      </c>
    </row>
    <row r="2747" spans="1:2" ht="15" hidden="1" x14ac:dyDescent="0.25">
      <c r="A2747" s="517" t="s">
        <v>2343</v>
      </c>
      <c r="B2747" s="517" t="s">
        <v>2344</v>
      </c>
    </row>
    <row r="2748" spans="1:2" ht="15" hidden="1" x14ac:dyDescent="0.25">
      <c r="A2748" s="517" t="s">
        <v>2345</v>
      </c>
      <c r="B2748" s="517" t="s">
        <v>2346</v>
      </c>
    </row>
    <row r="2749" spans="1:2" ht="15" hidden="1" x14ac:dyDescent="0.25">
      <c r="A2749" s="517" t="s">
        <v>2347</v>
      </c>
      <c r="B2749" s="517" t="s">
        <v>2348</v>
      </c>
    </row>
    <row r="2750" spans="1:2" ht="15" hidden="1" x14ac:dyDescent="0.25">
      <c r="A2750" s="517" t="s">
        <v>2349</v>
      </c>
      <c r="B2750" s="517" t="s">
        <v>2350</v>
      </c>
    </row>
    <row r="2751" spans="1:2" ht="15" hidden="1" x14ac:dyDescent="0.25">
      <c r="A2751" s="517" t="s">
        <v>2349</v>
      </c>
      <c r="B2751" s="517" t="s">
        <v>2350</v>
      </c>
    </row>
    <row r="2752" spans="1:2" ht="15" hidden="1" x14ac:dyDescent="0.25">
      <c r="A2752" s="517" t="s">
        <v>250</v>
      </c>
      <c r="B2752" s="517" t="s">
        <v>425</v>
      </c>
    </row>
    <row r="2753" spans="1:2" ht="15" hidden="1" x14ac:dyDescent="0.25">
      <c r="A2753" s="517" t="s">
        <v>2351</v>
      </c>
      <c r="B2753" s="517" t="s">
        <v>2352</v>
      </c>
    </row>
    <row r="2754" spans="1:2" ht="15" hidden="1" x14ac:dyDescent="0.25">
      <c r="A2754" s="518" t="s">
        <v>2353</v>
      </c>
      <c r="B2754" s="518" t="s">
        <v>2354</v>
      </c>
    </row>
    <row r="2755" spans="1:2" ht="15" hidden="1" x14ac:dyDescent="0.25">
      <c r="A2755" s="517" t="s">
        <v>2045</v>
      </c>
      <c r="B2755" s="517" t="s">
        <v>2355</v>
      </c>
    </row>
    <row r="2756" spans="1:2" ht="15" hidden="1" x14ac:dyDescent="0.25">
      <c r="A2756" s="517" t="s">
        <v>2356</v>
      </c>
      <c r="B2756" s="517" t="s">
        <v>2357</v>
      </c>
    </row>
    <row r="2757" spans="1:2" ht="15" hidden="1" x14ac:dyDescent="0.25">
      <c r="A2757" s="517" t="s">
        <v>2358</v>
      </c>
      <c r="B2757" s="517" t="s">
        <v>2359</v>
      </c>
    </row>
    <row r="2758" spans="1:2" ht="15" hidden="1" x14ac:dyDescent="0.25">
      <c r="A2758" s="517" t="s">
        <v>2360</v>
      </c>
      <c r="B2758" s="517" t="s">
        <v>2361</v>
      </c>
    </row>
    <row r="2759" spans="1:2" ht="15" hidden="1" x14ac:dyDescent="0.25">
      <c r="A2759" s="517" t="s">
        <v>2362</v>
      </c>
      <c r="B2759" s="517" t="s">
        <v>2363</v>
      </c>
    </row>
    <row r="2760" spans="1:2" ht="15" hidden="1" x14ac:dyDescent="0.25">
      <c r="A2760" s="517" t="s">
        <v>2362</v>
      </c>
      <c r="B2760" s="517" t="s">
        <v>2363</v>
      </c>
    </row>
    <row r="2761" spans="1:2" ht="15" hidden="1" x14ac:dyDescent="0.25">
      <c r="A2761" s="517" t="s">
        <v>2364</v>
      </c>
      <c r="B2761" s="517" t="s">
        <v>2365</v>
      </c>
    </row>
    <row r="2762" spans="1:2" ht="15" hidden="1" x14ac:dyDescent="0.25">
      <c r="A2762" s="517" t="s">
        <v>2364</v>
      </c>
      <c r="B2762" s="517" t="s">
        <v>2365</v>
      </c>
    </row>
    <row r="2763" spans="1:2" ht="15" hidden="1" x14ac:dyDescent="0.25">
      <c r="A2763" s="517" t="s">
        <v>2366</v>
      </c>
      <c r="B2763" s="517" t="s">
        <v>2367</v>
      </c>
    </row>
    <row r="2764" spans="1:2" ht="15" hidden="1" x14ac:dyDescent="0.25">
      <c r="A2764" s="517" t="s">
        <v>434</v>
      </c>
      <c r="B2764" s="517" t="s">
        <v>435</v>
      </c>
    </row>
    <row r="2765" spans="1:2" ht="15" hidden="1" x14ac:dyDescent="0.25">
      <c r="A2765" s="517" t="s">
        <v>434</v>
      </c>
      <c r="B2765" s="517" t="s">
        <v>435</v>
      </c>
    </row>
    <row r="2766" spans="1:2" ht="15" hidden="1" x14ac:dyDescent="0.25">
      <c r="A2766" s="517" t="s">
        <v>434</v>
      </c>
      <c r="B2766" s="517" t="s">
        <v>435</v>
      </c>
    </row>
    <row r="2767" spans="1:2" ht="15" hidden="1" x14ac:dyDescent="0.25">
      <c r="A2767" s="517" t="s">
        <v>434</v>
      </c>
      <c r="B2767" s="517" t="s">
        <v>435</v>
      </c>
    </row>
    <row r="2768" spans="1:2" ht="15" hidden="1" x14ac:dyDescent="0.25">
      <c r="A2768" s="517" t="s">
        <v>434</v>
      </c>
      <c r="B2768" s="517" t="s">
        <v>435</v>
      </c>
    </row>
    <row r="2769" spans="1:2" ht="15" hidden="1" x14ac:dyDescent="0.25">
      <c r="A2769" s="517" t="s">
        <v>2368</v>
      </c>
      <c r="B2769" s="517" t="s">
        <v>2369</v>
      </c>
    </row>
    <row r="2770" spans="1:2" ht="15" hidden="1" x14ac:dyDescent="0.25">
      <c r="A2770" s="517" t="s">
        <v>2370</v>
      </c>
      <c r="B2770" s="517" t="s">
        <v>2371</v>
      </c>
    </row>
    <row r="2771" spans="1:2" ht="15" hidden="1" x14ac:dyDescent="0.25">
      <c r="A2771" s="517" t="s">
        <v>2370</v>
      </c>
      <c r="B2771" s="517" t="s">
        <v>2371</v>
      </c>
    </row>
    <row r="2772" spans="1:2" ht="15" hidden="1" x14ac:dyDescent="0.25">
      <c r="A2772" s="517" t="s">
        <v>2372</v>
      </c>
      <c r="B2772" s="517" t="s">
        <v>2373</v>
      </c>
    </row>
    <row r="2773" spans="1:2" ht="15" hidden="1" x14ac:dyDescent="0.25">
      <c r="A2773" s="517" t="s">
        <v>2372</v>
      </c>
      <c r="B2773" s="517" t="s">
        <v>2373</v>
      </c>
    </row>
    <row r="2774" spans="1:2" ht="15" hidden="1" x14ac:dyDescent="0.25">
      <c r="A2774" s="517" t="s">
        <v>2374</v>
      </c>
      <c r="B2774" s="517" t="s">
        <v>2375</v>
      </c>
    </row>
    <row r="2775" spans="1:2" ht="15" hidden="1" x14ac:dyDescent="0.25">
      <c r="A2775" s="517" t="s">
        <v>1846</v>
      </c>
      <c r="B2775" s="517" t="s">
        <v>1847</v>
      </c>
    </row>
    <row r="2776" spans="1:2" ht="15" hidden="1" x14ac:dyDescent="0.25">
      <c r="A2776" s="517" t="s">
        <v>1749</v>
      </c>
      <c r="B2776" s="517" t="s">
        <v>1750</v>
      </c>
    </row>
    <row r="2777" spans="1:2" ht="15" hidden="1" x14ac:dyDescent="0.25">
      <c r="A2777" s="517" t="s">
        <v>1749</v>
      </c>
      <c r="B2777" s="517" t="s">
        <v>1750</v>
      </c>
    </row>
    <row r="2778" spans="1:2" ht="15" hidden="1" x14ac:dyDescent="0.25">
      <c r="A2778" s="517" t="s">
        <v>2062</v>
      </c>
      <c r="B2778" s="517" t="s">
        <v>2063</v>
      </c>
    </row>
    <row r="2779" spans="1:2" ht="15" hidden="1" x14ac:dyDescent="0.25">
      <c r="A2779" s="517" t="s">
        <v>1850</v>
      </c>
      <c r="B2779" s="517" t="s">
        <v>1851</v>
      </c>
    </row>
    <row r="2780" spans="1:2" ht="15" hidden="1" x14ac:dyDescent="0.25">
      <c r="A2780" s="517" t="s">
        <v>2376</v>
      </c>
      <c r="B2780" s="517" t="s">
        <v>2377</v>
      </c>
    </row>
    <row r="2781" spans="1:2" ht="15" hidden="1" x14ac:dyDescent="0.25">
      <c r="A2781" s="517" t="s">
        <v>2378</v>
      </c>
      <c r="B2781" s="517" t="s">
        <v>2379</v>
      </c>
    </row>
    <row r="2782" spans="1:2" ht="15" hidden="1" x14ac:dyDescent="0.25">
      <c r="A2782" s="517" t="s">
        <v>2378</v>
      </c>
      <c r="B2782" s="517" t="s">
        <v>2379</v>
      </c>
    </row>
    <row r="2783" spans="1:2" ht="15" hidden="1" x14ac:dyDescent="0.25">
      <c r="A2783" s="517" t="s">
        <v>2380</v>
      </c>
      <c r="B2783" s="517" t="s">
        <v>2381</v>
      </c>
    </row>
    <row r="2784" spans="1:2" ht="15" hidden="1" x14ac:dyDescent="0.25">
      <c r="A2784" s="517" t="s">
        <v>2382</v>
      </c>
      <c r="B2784" s="517" t="s">
        <v>2383</v>
      </c>
    </row>
    <row r="2785" spans="1:2" ht="15" hidden="1" x14ac:dyDescent="0.25">
      <c r="A2785" s="517" t="s">
        <v>2384</v>
      </c>
      <c r="B2785" s="517" t="s">
        <v>2385</v>
      </c>
    </row>
    <row r="2786" spans="1:2" ht="15" hidden="1" x14ac:dyDescent="0.25">
      <c r="A2786" s="517" t="s">
        <v>2386</v>
      </c>
      <c r="B2786" s="517" t="s">
        <v>2387</v>
      </c>
    </row>
    <row r="2787" spans="1:2" ht="15" hidden="1" x14ac:dyDescent="0.25">
      <c r="A2787" s="519" t="s">
        <v>2388</v>
      </c>
      <c r="B2787" s="519" t="s">
        <v>2389</v>
      </c>
    </row>
    <row r="2788" spans="1:2" ht="15" hidden="1" x14ac:dyDescent="0.25">
      <c r="A2788" s="517" t="s">
        <v>2390</v>
      </c>
      <c r="B2788" s="517" t="s">
        <v>2391</v>
      </c>
    </row>
    <row r="2789" spans="1:2" ht="15" hidden="1" x14ac:dyDescent="0.25">
      <c r="A2789" s="517" t="s">
        <v>2392</v>
      </c>
      <c r="B2789" s="517" t="s">
        <v>2393</v>
      </c>
    </row>
    <row r="2790" spans="1:2" ht="15" hidden="1" x14ac:dyDescent="0.25">
      <c r="A2790" s="517" t="s">
        <v>2394</v>
      </c>
      <c r="B2790" s="517" t="s">
        <v>2395</v>
      </c>
    </row>
    <row r="2791" spans="1:2" ht="15" hidden="1" x14ac:dyDescent="0.25">
      <c r="A2791" s="517" t="s">
        <v>2396</v>
      </c>
      <c r="B2791" s="517" t="s">
        <v>2397</v>
      </c>
    </row>
    <row r="2792" spans="1:2" ht="15" hidden="1" x14ac:dyDescent="0.25">
      <c r="A2792" s="517" t="s">
        <v>2396</v>
      </c>
      <c r="B2792" s="517" t="s">
        <v>2397</v>
      </c>
    </row>
    <row r="2793" spans="1:2" ht="15" hidden="1" x14ac:dyDescent="0.25">
      <c r="A2793" s="517" t="s">
        <v>1865</v>
      </c>
      <c r="B2793" s="517" t="s">
        <v>1866</v>
      </c>
    </row>
    <row r="2794" spans="1:2" ht="15" hidden="1" x14ac:dyDescent="0.25">
      <c r="A2794" s="519" t="s">
        <v>2398</v>
      </c>
      <c r="B2794" s="519" t="s">
        <v>2399</v>
      </c>
    </row>
    <row r="2795" spans="1:2" ht="15" hidden="1" x14ac:dyDescent="0.25">
      <c r="A2795" s="517" t="s">
        <v>2400</v>
      </c>
      <c r="B2795" s="517" t="s">
        <v>2401</v>
      </c>
    </row>
    <row r="2796" spans="1:2" ht="15" hidden="1" x14ac:dyDescent="0.25">
      <c r="A2796" s="517" t="s">
        <v>2400</v>
      </c>
      <c r="B2796" s="517" t="s">
        <v>2401</v>
      </c>
    </row>
    <row r="2797" spans="1:2" ht="15" hidden="1" x14ac:dyDescent="0.25">
      <c r="A2797" s="517" t="s">
        <v>1659</v>
      </c>
      <c r="B2797" s="517" t="s">
        <v>1660</v>
      </c>
    </row>
    <row r="2798" spans="1:2" ht="15" hidden="1" x14ac:dyDescent="0.25">
      <c r="A2798" s="517" t="s">
        <v>2247</v>
      </c>
      <c r="B2798" s="517" t="s">
        <v>2402</v>
      </c>
    </row>
    <row r="2799" spans="1:2" ht="15" hidden="1" x14ac:dyDescent="0.25">
      <c r="A2799" s="517" t="s">
        <v>2403</v>
      </c>
      <c r="B2799" s="517" t="s">
        <v>2404</v>
      </c>
    </row>
    <row r="2800" spans="1:2" ht="15" hidden="1" x14ac:dyDescent="0.25">
      <c r="A2800" s="517" t="s">
        <v>2403</v>
      </c>
      <c r="B2800" s="517" t="s">
        <v>2404</v>
      </c>
    </row>
    <row r="2801" spans="1:2" ht="15" hidden="1" x14ac:dyDescent="0.25">
      <c r="A2801" s="517" t="s">
        <v>2405</v>
      </c>
      <c r="B2801" s="517" t="s">
        <v>2406</v>
      </c>
    </row>
    <row r="2802" spans="1:2" ht="15" hidden="1" x14ac:dyDescent="0.25">
      <c r="A2802" s="517" t="s">
        <v>2407</v>
      </c>
      <c r="B2802" s="517" t="s">
        <v>2408</v>
      </c>
    </row>
    <row r="2803" spans="1:2" ht="15" hidden="1" x14ac:dyDescent="0.25">
      <c r="A2803" s="517" t="s">
        <v>2407</v>
      </c>
      <c r="B2803" s="517" t="s">
        <v>2408</v>
      </c>
    </row>
    <row r="2804" spans="1:2" ht="15" hidden="1" x14ac:dyDescent="0.25">
      <c r="A2804" s="517" t="s">
        <v>231</v>
      </c>
      <c r="B2804" s="517" t="s">
        <v>361</v>
      </c>
    </row>
    <row r="2805" spans="1:2" ht="15" hidden="1" x14ac:dyDescent="0.25">
      <c r="A2805" s="517" t="s">
        <v>190</v>
      </c>
      <c r="B2805" s="517" t="s">
        <v>362</v>
      </c>
    </row>
    <row r="2806" spans="1:2" ht="15" hidden="1" x14ac:dyDescent="0.25">
      <c r="A2806" s="517" t="s">
        <v>191</v>
      </c>
      <c r="B2806" s="517" t="s">
        <v>363</v>
      </c>
    </row>
    <row r="2807" spans="1:2" ht="15" hidden="1" x14ac:dyDescent="0.25">
      <c r="A2807" s="517" t="s">
        <v>191</v>
      </c>
      <c r="B2807" s="517" t="s">
        <v>363</v>
      </c>
    </row>
    <row r="2808" spans="1:2" ht="15" hidden="1" x14ac:dyDescent="0.25">
      <c r="A2808" s="517" t="s">
        <v>191</v>
      </c>
      <c r="B2808" s="517" t="s">
        <v>363</v>
      </c>
    </row>
    <row r="2809" spans="1:2" ht="15" hidden="1" x14ac:dyDescent="0.25">
      <c r="A2809" s="517" t="s">
        <v>191</v>
      </c>
      <c r="B2809" s="517" t="s">
        <v>363</v>
      </c>
    </row>
    <row r="2810" spans="1:2" ht="15" hidden="1" x14ac:dyDescent="0.25">
      <c r="A2810" s="517" t="s">
        <v>191</v>
      </c>
      <c r="B2810" s="517" t="s">
        <v>363</v>
      </c>
    </row>
    <row r="2811" spans="1:2" ht="15" hidden="1" x14ac:dyDescent="0.25">
      <c r="A2811" s="517" t="s">
        <v>191</v>
      </c>
      <c r="B2811" s="517" t="s">
        <v>363</v>
      </c>
    </row>
    <row r="2812" spans="1:2" ht="15" hidden="1" x14ac:dyDescent="0.25">
      <c r="A2812" s="517" t="s">
        <v>191</v>
      </c>
      <c r="B2812" s="517" t="s">
        <v>363</v>
      </c>
    </row>
    <row r="2813" spans="1:2" ht="15" hidden="1" x14ac:dyDescent="0.25">
      <c r="A2813" s="517" t="s">
        <v>191</v>
      </c>
      <c r="B2813" s="517" t="s">
        <v>363</v>
      </c>
    </row>
    <row r="2814" spans="1:2" ht="15" hidden="1" x14ac:dyDescent="0.25">
      <c r="A2814" s="517" t="s">
        <v>191</v>
      </c>
      <c r="B2814" s="517" t="s">
        <v>363</v>
      </c>
    </row>
    <row r="2815" spans="1:2" ht="15" hidden="1" x14ac:dyDescent="0.25">
      <c r="A2815" s="517" t="s">
        <v>191</v>
      </c>
      <c r="B2815" s="517" t="s">
        <v>363</v>
      </c>
    </row>
    <row r="2816" spans="1:2" ht="15" hidden="1" x14ac:dyDescent="0.25">
      <c r="A2816" s="517" t="s">
        <v>191</v>
      </c>
      <c r="B2816" s="517" t="s">
        <v>363</v>
      </c>
    </row>
    <row r="2817" spans="1:2" ht="15" hidden="1" x14ac:dyDescent="0.25">
      <c r="A2817" s="517" t="s">
        <v>191</v>
      </c>
      <c r="B2817" s="517" t="s">
        <v>363</v>
      </c>
    </row>
    <row r="2818" spans="1:2" ht="15" hidden="1" x14ac:dyDescent="0.25">
      <c r="A2818" s="517" t="s">
        <v>191</v>
      </c>
      <c r="B2818" s="517" t="s">
        <v>363</v>
      </c>
    </row>
    <row r="2819" spans="1:2" ht="15" hidden="1" x14ac:dyDescent="0.25">
      <c r="A2819" s="517" t="s">
        <v>191</v>
      </c>
      <c r="B2819" s="517" t="s">
        <v>363</v>
      </c>
    </row>
    <row r="2820" spans="1:2" ht="15" hidden="1" x14ac:dyDescent="0.25">
      <c r="A2820" s="517" t="s">
        <v>191</v>
      </c>
      <c r="B2820" s="517" t="s">
        <v>363</v>
      </c>
    </row>
    <row r="2821" spans="1:2" ht="15" hidden="1" x14ac:dyDescent="0.25">
      <c r="A2821" s="517" t="s">
        <v>191</v>
      </c>
      <c r="B2821" s="517" t="s">
        <v>363</v>
      </c>
    </row>
    <row r="2822" spans="1:2" ht="15" hidden="1" x14ac:dyDescent="0.25">
      <c r="A2822" s="517" t="s">
        <v>191</v>
      </c>
      <c r="B2822" s="517" t="s">
        <v>363</v>
      </c>
    </row>
    <row r="2823" spans="1:2" ht="15" hidden="1" x14ac:dyDescent="0.25">
      <c r="A2823" s="517" t="s">
        <v>191</v>
      </c>
      <c r="B2823" s="517" t="s">
        <v>363</v>
      </c>
    </row>
    <row r="2824" spans="1:2" ht="15" hidden="1" x14ac:dyDescent="0.25">
      <c r="A2824" s="517" t="s">
        <v>191</v>
      </c>
      <c r="B2824" s="517" t="s">
        <v>363</v>
      </c>
    </row>
    <row r="2825" spans="1:2" ht="15" hidden="1" x14ac:dyDescent="0.25">
      <c r="A2825" s="517" t="s">
        <v>191</v>
      </c>
      <c r="B2825" s="517" t="s">
        <v>363</v>
      </c>
    </row>
    <row r="2826" spans="1:2" ht="15" hidden="1" x14ac:dyDescent="0.25">
      <c r="A2826" s="517" t="s">
        <v>191</v>
      </c>
      <c r="B2826" s="517" t="s">
        <v>363</v>
      </c>
    </row>
    <row r="2827" spans="1:2" ht="15" hidden="1" x14ac:dyDescent="0.25">
      <c r="A2827" s="517" t="s">
        <v>191</v>
      </c>
      <c r="B2827" s="517" t="s">
        <v>363</v>
      </c>
    </row>
    <row r="2828" spans="1:2" ht="15" hidden="1" x14ac:dyDescent="0.25">
      <c r="A2828" s="517" t="s">
        <v>191</v>
      </c>
      <c r="B2828" s="517" t="s">
        <v>363</v>
      </c>
    </row>
    <row r="2829" spans="1:2" ht="15" hidden="1" x14ac:dyDescent="0.25">
      <c r="A2829" s="517" t="s">
        <v>191</v>
      </c>
      <c r="B2829" s="517" t="s">
        <v>363</v>
      </c>
    </row>
    <row r="2830" spans="1:2" ht="15" hidden="1" x14ac:dyDescent="0.25">
      <c r="A2830" s="517" t="s">
        <v>191</v>
      </c>
      <c r="B2830" s="517" t="s">
        <v>363</v>
      </c>
    </row>
    <row r="2831" spans="1:2" ht="15" hidden="1" x14ac:dyDescent="0.25">
      <c r="A2831" s="517" t="s">
        <v>191</v>
      </c>
      <c r="B2831" s="517" t="s">
        <v>363</v>
      </c>
    </row>
    <row r="2832" spans="1:2" ht="15" hidden="1" x14ac:dyDescent="0.25">
      <c r="A2832" s="517" t="s">
        <v>191</v>
      </c>
      <c r="B2832" s="517" t="s">
        <v>363</v>
      </c>
    </row>
    <row r="2833" spans="1:2" ht="15" hidden="1" x14ac:dyDescent="0.25">
      <c r="A2833" s="517" t="s">
        <v>191</v>
      </c>
      <c r="B2833" s="517" t="s">
        <v>363</v>
      </c>
    </row>
    <row r="2834" spans="1:2" ht="15" hidden="1" x14ac:dyDescent="0.25">
      <c r="A2834" s="517" t="s">
        <v>191</v>
      </c>
      <c r="B2834" s="517" t="s">
        <v>363</v>
      </c>
    </row>
    <row r="2835" spans="1:2" ht="15" hidden="1" x14ac:dyDescent="0.25">
      <c r="A2835" s="517" t="s">
        <v>191</v>
      </c>
      <c r="B2835" s="517" t="s">
        <v>363</v>
      </c>
    </row>
    <row r="2836" spans="1:2" ht="15" hidden="1" x14ac:dyDescent="0.25">
      <c r="A2836" s="517" t="s">
        <v>191</v>
      </c>
      <c r="B2836" s="517" t="s">
        <v>363</v>
      </c>
    </row>
    <row r="2837" spans="1:2" ht="15" hidden="1" x14ac:dyDescent="0.25">
      <c r="A2837" s="517" t="s">
        <v>191</v>
      </c>
      <c r="B2837" s="517" t="s">
        <v>363</v>
      </c>
    </row>
    <row r="2838" spans="1:2" ht="15" hidden="1" x14ac:dyDescent="0.25">
      <c r="A2838" s="517" t="s">
        <v>191</v>
      </c>
      <c r="B2838" s="517" t="s">
        <v>363</v>
      </c>
    </row>
    <row r="2839" spans="1:2" ht="15" hidden="1" x14ac:dyDescent="0.25">
      <c r="A2839" s="517" t="s">
        <v>191</v>
      </c>
      <c r="B2839" s="517" t="s">
        <v>363</v>
      </c>
    </row>
    <row r="2840" spans="1:2" ht="15" hidden="1" x14ac:dyDescent="0.25">
      <c r="A2840" s="517" t="s">
        <v>191</v>
      </c>
      <c r="B2840" s="517" t="s">
        <v>363</v>
      </c>
    </row>
    <row r="2841" spans="1:2" ht="15" hidden="1" x14ac:dyDescent="0.25">
      <c r="A2841" s="517" t="s">
        <v>191</v>
      </c>
      <c r="B2841" s="517" t="s">
        <v>363</v>
      </c>
    </row>
    <row r="2842" spans="1:2" ht="15" hidden="1" x14ac:dyDescent="0.25">
      <c r="A2842" s="517" t="s">
        <v>191</v>
      </c>
      <c r="B2842" s="517" t="s">
        <v>363</v>
      </c>
    </row>
    <row r="2843" spans="1:2" ht="15" hidden="1" x14ac:dyDescent="0.25">
      <c r="A2843" s="517" t="s">
        <v>191</v>
      </c>
      <c r="B2843" s="517" t="s">
        <v>363</v>
      </c>
    </row>
    <row r="2844" spans="1:2" ht="15" hidden="1" x14ac:dyDescent="0.25">
      <c r="A2844" s="517" t="s">
        <v>191</v>
      </c>
      <c r="B2844" s="517" t="s">
        <v>363</v>
      </c>
    </row>
    <row r="2845" spans="1:2" ht="15" hidden="1" x14ac:dyDescent="0.25">
      <c r="A2845" s="517" t="s">
        <v>191</v>
      </c>
      <c r="B2845" s="517" t="s">
        <v>363</v>
      </c>
    </row>
    <row r="2846" spans="1:2" ht="15" hidden="1" x14ac:dyDescent="0.25">
      <c r="A2846" s="517" t="s">
        <v>191</v>
      </c>
      <c r="B2846" s="517" t="s">
        <v>363</v>
      </c>
    </row>
    <row r="2847" spans="1:2" ht="15" hidden="1" x14ac:dyDescent="0.25">
      <c r="A2847" s="517" t="s">
        <v>191</v>
      </c>
      <c r="B2847" s="517" t="s">
        <v>363</v>
      </c>
    </row>
    <row r="2848" spans="1:2" ht="15" hidden="1" x14ac:dyDescent="0.25">
      <c r="A2848" s="517" t="s">
        <v>191</v>
      </c>
      <c r="B2848" s="517" t="s">
        <v>363</v>
      </c>
    </row>
    <row r="2849" spans="1:2" ht="15" hidden="1" x14ac:dyDescent="0.25">
      <c r="A2849" s="517" t="s">
        <v>191</v>
      </c>
      <c r="B2849" s="517" t="s">
        <v>363</v>
      </c>
    </row>
    <row r="2850" spans="1:2" ht="15" hidden="1" x14ac:dyDescent="0.25">
      <c r="A2850" s="517" t="s">
        <v>191</v>
      </c>
      <c r="B2850" s="517" t="s">
        <v>363</v>
      </c>
    </row>
    <row r="2851" spans="1:2" ht="15" hidden="1" x14ac:dyDescent="0.25">
      <c r="A2851" s="517" t="s">
        <v>191</v>
      </c>
      <c r="B2851" s="517" t="s">
        <v>363</v>
      </c>
    </row>
    <row r="2852" spans="1:2" ht="15" hidden="1" x14ac:dyDescent="0.25">
      <c r="A2852" s="517" t="s">
        <v>191</v>
      </c>
      <c r="B2852" s="517" t="s">
        <v>363</v>
      </c>
    </row>
    <row r="2853" spans="1:2" ht="15" hidden="1" x14ac:dyDescent="0.25">
      <c r="A2853" s="517" t="s">
        <v>191</v>
      </c>
      <c r="B2853" s="517" t="s">
        <v>363</v>
      </c>
    </row>
    <row r="2854" spans="1:2" ht="15" hidden="1" x14ac:dyDescent="0.25">
      <c r="A2854" s="517" t="s">
        <v>191</v>
      </c>
      <c r="B2854" s="517" t="s">
        <v>363</v>
      </c>
    </row>
    <row r="2855" spans="1:2" ht="15" hidden="1" x14ac:dyDescent="0.25">
      <c r="A2855" s="517" t="s">
        <v>1669</v>
      </c>
      <c r="B2855" s="517" t="s">
        <v>1670</v>
      </c>
    </row>
    <row r="2856" spans="1:2" ht="15" hidden="1" x14ac:dyDescent="0.25">
      <c r="A2856" s="517" t="s">
        <v>192</v>
      </c>
      <c r="B2856" s="517" t="s">
        <v>364</v>
      </c>
    </row>
    <row r="2857" spans="1:2" ht="15" hidden="1" x14ac:dyDescent="0.25">
      <c r="A2857" s="517" t="s">
        <v>192</v>
      </c>
      <c r="B2857" s="517" t="s">
        <v>364</v>
      </c>
    </row>
    <row r="2858" spans="1:2" ht="15" hidden="1" x14ac:dyDescent="0.25">
      <c r="A2858" s="517" t="s">
        <v>192</v>
      </c>
      <c r="B2858" s="517" t="s">
        <v>364</v>
      </c>
    </row>
    <row r="2859" spans="1:2" ht="15" hidden="1" x14ac:dyDescent="0.25">
      <c r="A2859" s="517" t="s">
        <v>192</v>
      </c>
      <c r="B2859" s="517" t="s">
        <v>364</v>
      </c>
    </row>
    <row r="2860" spans="1:2" ht="15" hidden="1" x14ac:dyDescent="0.25">
      <c r="A2860" s="517" t="s">
        <v>192</v>
      </c>
      <c r="B2860" s="517" t="s">
        <v>364</v>
      </c>
    </row>
    <row r="2861" spans="1:2" ht="15" hidden="1" x14ac:dyDescent="0.25">
      <c r="A2861" s="517" t="s">
        <v>192</v>
      </c>
      <c r="B2861" s="517" t="s">
        <v>364</v>
      </c>
    </row>
    <row r="2862" spans="1:2" ht="15" hidden="1" x14ac:dyDescent="0.25">
      <c r="A2862" s="517" t="s">
        <v>192</v>
      </c>
      <c r="B2862" s="517" t="s">
        <v>364</v>
      </c>
    </row>
    <row r="2863" spans="1:2" ht="15" hidden="1" x14ac:dyDescent="0.25">
      <c r="A2863" s="517" t="s">
        <v>192</v>
      </c>
      <c r="B2863" s="517" t="s">
        <v>364</v>
      </c>
    </row>
    <row r="2864" spans="1:2" ht="15" hidden="1" x14ac:dyDescent="0.25">
      <c r="A2864" s="517" t="s">
        <v>192</v>
      </c>
      <c r="B2864" s="517" t="s">
        <v>364</v>
      </c>
    </row>
    <row r="2865" spans="1:2" ht="15" hidden="1" x14ac:dyDescent="0.25">
      <c r="A2865" s="517" t="s">
        <v>192</v>
      </c>
      <c r="B2865" s="517" t="s">
        <v>364</v>
      </c>
    </row>
    <row r="2866" spans="1:2" ht="15" hidden="1" x14ac:dyDescent="0.25">
      <c r="A2866" s="517" t="s">
        <v>192</v>
      </c>
      <c r="B2866" s="517" t="s">
        <v>364</v>
      </c>
    </row>
    <row r="2867" spans="1:2" ht="15" hidden="1" x14ac:dyDescent="0.25">
      <c r="A2867" s="517" t="s">
        <v>192</v>
      </c>
      <c r="B2867" s="517" t="s">
        <v>364</v>
      </c>
    </row>
    <row r="2868" spans="1:2" ht="15" hidden="1" x14ac:dyDescent="0.25">
      <c r="A2868" s="517" t="s">
        <v>447</v>
      </c>
      <c r="B2868" s="517" t="s">
        <v>448</v>
      </c>
    </row>
    <row r="2869" spans="1:2" ht="15" hidden="1" x14ac:dyDescent="0.25">
      <c r="A2869" s="517" t="s">
        <v>1671</v>
      </c>
      <c r="B2869" s="517" t="s">
        <v>1672</v>
      </c>
    </row>
    <row r="2870" spans="1:2" ht="15" hidden="1" x14ac:dyDescent="0.25">
      <c r="A2870" s="517" t="s">
        <v>233</v>
      </c>
      <c r="B2870" s="517" t="s">
        <v>366</v>
      </c>
    </row>
    <row r="2871" spans="1:2" ht="15" hidden="1" x14ac:dyDescent="0.25">
      <c r="A2871" s="517" t="s">
        <v>194</v>
      </c>
      <c r="B2871" s="517" t="s">
        <v>367</v>
      </c>
    </row>
    <row r="2872" spans="1:2" ht="15" hidden="1" x14ac:dyDescent="0.25">
      <c r="A2872" s="517" t="s">
        <v>194</v>
      </c>
      <c r="B2872" s="517" t="s">
        <v>367</v>
      </c>
    </row>
    <row r="2873" spans="1:2" ht="15" hidden="1" x14ac:dyDescent="0.25">
      <c r="A2873" s="517" t="s">
        <v>194</v>
      </c>
      <c r="B2873" s="517" t="s">
        <v>367</v>
      </c>
    </row>
    <row r="2874" spans="1:2" ht="15" hidden="1" x14ac:dyDescent="0.25">
      <c r="A2874" s="517" t="s">
        <v>194</v>
      </c>
      <c r="B2874" s="517" t="s">
        <v>367</v>
      </c>
    </row>
    <row r="2875" spans="1:2" ht="15" hidden="1" x14ac:dyDescent="0.25">
      <c r="A2875" s="517" t="s">
        <v>194</v>
      </c>
      <c r="B2875" s="517" t="s">
        <v>367</v>
      </c>
    </row>
    <row r="2876" spans="1:2" ht="15" hidden="1" x14ac:dyDescent="0.25">
      <c r="A2876" s="517" t="s">
        <v>194</v>
      </c>
      <c r="B2876" s="517" t="s">
        <v>367</v>
      </c>
    </row>
    <row r="2877" spans="1:2" ht="15" hidden="1" x14ac:dyDescent="0.25">
      <c r="A2877" s="517" t="s">
        <v>194</v>
      </c>
      <c r="B2877" s="517" t="s">
        <v>367</v>
      </c>
    </row>
    <row r="2878" spans="1:2" ht="15" hidden="1" x14ac:dyDescent="0.25">
      <c r="A2878" s="517" t="s">
        <v>194</v>
      </c>
      <c r="B2878" s="517" t="s">
        <v>367</v>
      </c>
    </row>
    <row r="2879" spans="1:2" ht="15" hidden="1" x14ac:dyDescent="0.25">
      <c r="A2879" s="517" t="s">
        <v>194</v>
      </c>
      <c r="B2879" s="517" t="s">
        <v>367</v>
      </c>
    </row>
    <row r="2880" spans="1:2" ht="15" hidden="1" x14ac:dyDescent="0.25">
      <c r="A2880" s="517" t="s">
        <v>194</v>
      </c>
      <c r="B2880" s="517" t="s">
        <v>367</v>
      </c>
    </row>
    <row r="2881" spans="1:2" ht="15" hidden="1" x14ac:dyDescent="0.25">
      <c r="A2881" s="517" t="s">
        <v>194</v>
      </c>
      <c r="B2881" s="517" t="s">
        <v>367</v>
      </c>
    </row>
    <row r="2882" spans="1:2" ht="15" hidden="1" x14ac:dyDescent="0.25">
      <c r="A2882" s="517" t="s">
        <v>194</v>
      </c>
      <c r="B2882" s="517" t="s">
        <v>367</v>
      </c>
    </row>
    <row r="2883" spans="1:2" ht="15" hidden="1" x14ac:dyDescent="0.25">
      <c r="A2883" s="517" t="s">
        <v>194</v>
      </c>
      <c r="B2883" s="517" t="s">
        <v>367</v>
      </c>
    </row>
    <row r="2884" spans="1:2" ht="15" hidden="1" x14ac:dyDescent="0.25">
      <c r="A2884" s="517" t="s">
        <v>234</v>
      </c>
      <c r="B2884" s="517" t="s">
        <v>368</v>
      </c>
    </row>
    <row r="2885" spans="1:2" ht="15" hidden="1" x14ac:dyDescent="0.25">
      <c r="A2885" s="517" t="s">
        <v>234</v>
      </c>
      <c r="B2885" s="517" t="s">
        <v>368</v>
      </c>
    </row>
    <row r="2886" spans="1:2" ht="15" hidden="1" x14ac:dyDescent="0.25">
      <c r="A2886" s="517" t="s">
        <v>234</v>
      </c>
      <c r="B2886" s="517" t="s">
        <v>368</v>
      </c>
    </row>
    <row r="2887" spans="1:2" ht="15" hidden="1" x14ac:dyDescent="0.25">
      <c r="A2887" s="517" t="s">
        <v>234</v>
      </c>
      <c r="B2887" s="517" t="s">
        <v>368</v>
      </c>
    </row>
    <row r="2888" spans="1:2" ht="15" hidden="1" x14ac:dyDescent="0.25">
      <c r="A2888" s="517" t="s">
        <v>234</v>
      </c>
      <c r="B2888" s="517" t="s">
        <v>368</v>
      </c>
    </row>
    <row r="2889" spans="1:2" ht="15" hidden="1" x14ac:dyDescent="0.25">
      <c r="A2889" s="517" t="s">
        <v>234</v>
      </c>
      <c r="B2889" s="517" t="s">
        <v>368</v>
      </c>
    </row>
    <row r="2890" spans="1:2" ht="15" hidden="1" x14ac:dyDescent="0.25">
      <c r="A2890" s="517" t="s">
        <v>234</v>
      </c>
      <c r="B2890" s="517" t="s">
        <v>368</v>
      </c>
    </row>
    <row r="2891" spans="1:2" ht="15" hidden="1" x14ac:dyDescent="0.25">
      <c r="A2891" s="517" t="s">
        <v>234</v>
      </c>
      <c r="B2891" s="517" t="s">
        <v>368</v>
      </c>
    </row>
    <row r="2892" spans="1:2" ht="15" hidden="1" x14ac:dyDescent="0.25">
      <c r="A2892" s="517" t="s">
        <v>234</v>
      </c>
      <c r="B2892" s="517" t="s">
        <v>368</v>
      </c>
    </row>
    <row r="2893" spans="1:2" ht="15" hidden="1" x14ac:dyDescent="0.25">
      <c r="A2893" s="517" t="s">
        <v>196</v>
      </c>
      <c r="B2893" s="517" t="s">
        <v>370</v>
      </c>
    </row>
    <row r="2894" spans="1:2" ht="15" hidden="1" x14ac:dyDescent="0.25">
      <c r="A2894" s="517" t="s">
        <v>197</v>
      </c>
      <c r="B2894" s="517" t="s">
        <v>371</v>
      </c>
    </row>
    <row r="2895" spans="1:2" ht="15" hidden="1" x14ac:dyDescent="0.25">
      <c r="A2895" s="517" t="s">
        <v>197</v>
      </c>
      <c r="B2895" s="517" t="s">
        <v>371</v>
      </c>
    </row>
    <row r="2896" spans="1:2" ht="15" hidden="1" x14ac:dyDescent="0.25">
      <c r="A2896" s="517" t="s">
        <v>197</v>
      </c>
      <c r="B2896" s="517" t="s">
        <v>371</v>
      </c>
    </row>
    <row r="2897" spans="1:2" ht="15" hidden="1" x14ac:dyDescent="0.25">
      <c r="A2897" s="517" t="s">
        <v>197</v>
      </c>
      <c r="B2897" s="517" t="s">
        <v>371</v>
      </c>
    </row>
    <row r="2898" spans="1:2" ht="15" hidden="1" x14ac:dyDescent="0.25">
      <c r="A2898" s="517" t="s">
        <v>197</v>
      </c>
      <c r="B2898" s="517" t="s">
        <v>371</v>
      </c>
    </row>
    <row r="2899" spans="1:2" ht="15" hidden="1" x14ac:dyDescent="0.25">
      <c r="A2899" s="517" t="s">
        <v>197</v>
      </c>
      <c r="B2899" s="517" t="s">
        <v>371</v>
      </c>
    </row>
    <row r="2900" spans="1:2" ht="15" hidden="1" x14ac:dyDescent="0.25">
      <c r="A2900" s="517" t="s">
        <v>453</v>
      </c>
      <c r="B2900" s="517" t="s">
        <v>454</v>
      </c>
    </row>
    <row r="2901" spans="1:2" ht="15" hidden="1" x14ac:dyDescent="0.25">
      <c r="A2901" s="517" t="s">
        <v>1315</v>
      </c>
      <c r="B2901" s="517" t="s">
        <v>1316</v>
      </c>
    </row>
    <row r="2902" spans="1:2" ht="15" hidden="1" x14ac:dyDescent="0.25">
      <c r="A2902" s="517" t="s">
        <v>1315</v>
      </c>
      <c r="B2902" s="517" t="s">
        <v>1316</v>
      </c>
    </row>
    <row r="2903" spans="1:2" ht="15" hidden="1" x14ac:dyDescent="0.25">
      <c r="A2903" s="517" t="s">
        <v>1315</v>
      </c>
      <c r="B2903" s="517" t="s">
        <v>1316</v>
      </c>
    </row>
    <row r="2904" spans="1:2" ht="15" hidden="1" x14ac:dyDescent="0.25">
      <c r="A2904" s="517" t="s">
        <v>1315</v>
      </c>
      <c r="B2904" s="517" t="s">
        <v>1316</v>
      </c>
    </row>
    <row r="2905" spans="1:2" ht="15" hidden="1" x14ac:dyDescent="0.25">
      <c r="A2905" s="517" t="s">
        <v>1315</v>
      </c>
      <c r="B2905" s="517" t="s">
        <v>1316</v>
      </c>
    </row>
    <row r="2906" spans="1:2" ht="15" hidden="1" x14ac:dyDescent="0.25">
      <c r="A2906" s="517" t="s">
        <v>1317</v>
      </c>
      <c r="B2906" s="517" t="s">
        <v>1318</v>
      </c>
    </row>
    <row r="2907" spans="1:2" ht="15" hidden="1" x14ac:dyDescent="0.25">
      <c r="A2907" s="517" t="s">
        <v>1317</v>
      </c>
      <c r="B2907" s="517" t="s">
        <v>1318</v>
      </c>
    </row>
    <row r="2908" spans="1:2" ht="15" hidden="1" x14ac:dyDescent="0.25">
      <c r="A2908" s="517" t="s">
        <v>1317</v>
      </c>
      <c r="B2908" s="517" t="s">
        <v>1318</v>
      </c>
    </row>
    <row r="2909" spans="1:2" ht="15" hidden="1" x14ac:dyDescent="0.25">
      <c r="A2909" s="517" t="s">
        <v>1317</v>
      </c>
      <c r="B2909" s="517" t="s">
        <v>1318</v>
      </c>
    </row>
    <row r="2910" spans="1:2" ht="15" hidden="1" x14ac:dyDescent="0.25">
      <c r="A2910" s="517" t="s">
        <v>1319</v>
      </c>
      <c r="B2910" s="517" t="s">
        <v>1320</v>
      </c>
    </row>
    <row r="2911" spans="1:2" ht="15" hidden="1" x14ac:dyDescent="0.25">
      <c r="A2911" s="517" t="s">
        <v>1319</v>
      </c>
      <c r="B2911" s="517" t="s">
        <v>1320</v>
      </c>
    </row>
    <row r="2912" spans="1:2" ht="15" hidden="1" x14ac:dyDescent="0.25">
      <c r="A2912" s="517" t="s">
        <v>1319</v>
      </c>
      <c r="B2912" s="517" t="s">
        <v>1320</v>
      </c>
    </row>
    <row r="2913" spans="1:2" ht="15" hidden="1" x14ac:dyDescent="0.25">
      <c r="A2913" s="517" t="s">
        <v>1319</v>
      </c>
      <c r="B2913" s="517" t="s">
        <v>1320</v>
      </c>
    </row>
    <row r="2914" spans="1:2" ht="15" hidden="1" x14ac:dyDescent="0.25">
      <c r="A2914" s="517" t="s">
        <v>1319</v>
      </c>
      <c r="B2914" s="517" t="s">
        <v>1320</v>
      </c>
    </row>
    <row r="2915" spans="1:2" ht="15" hidden="1" x14ac:dyDescent="0.25">
      <c r="A2915" s="517" t="s">
        <v>1319</v>
      </c>
      <c r="B2915" s="517" t="s">
        <v>1320</v>
      </c>
    </row>
    <row r="2916" spans="1:2" ht="15" hidden="1" x14ac:dyDescent="0.25">
      <c r="A2916" s="517" t="s">
        <v>1319</v>
      </c>
      <c r="B2916" s="517" t="s">
        <v>1320</v>
      </c>
    </row>
    <row r="2917" spans="1:2" ht="15" hidden="1" x14ac:dyDescent="0.25">
      <c r="A2917" s="517" t="s">
        <v>1319</v>
      </c>
      <c r="B2917" s="517" t="s">
        <v>1320</v>
      </c>
    </row>
    <row r="2918" spans="1:2" ht="15" hidden="1" x14ac:dyDescent="0.25">
      <c r="A2918" s="517" t="s">
        <v>1319</v>
      </c>
      <c r="B2918" s="517" t="s">
        <v>1320</v>
      </c>
    </row>
    <row r="2919" spans="1:2" ht="15" hidden="1" x14ac:dyDescent="0.25">
      <c r="A2919" s="517" t="s">
        <v>1319</v>
      </c>
      <c r="B2919" s="517" t="s">
        <v>1320</v>
      </c>
    </row>
    <row r="2920" spans="1:2" ht="15" hidden="1" x14ac:dyDescent="0.25">
      <c r="A2920" s="517" t="s">
        <v>1319</v>
      </c>
      <c r="B2920" s="517" t="s">
        <v>1320</v>
      </c>
    </row>
    <row r="2921" spans="1:2" ht="15" hidden="1" x14ac:dyDescent="0.25">
      <c r="A2921" s="517" t="s">
        <v>1319</v>
      </c>
      <c r="B2921" s="517" t="s">
        <v>1320</v>
      </c>
    </row>
    <row r="2922" spans="1:2" ht="15" hidden="1" x14ac:dyDescent="0.25">
      <c r="A2922" s="517" t="s">
        <v>1319</v>
      </c>
      <c r="B2922" s="517" t="s">
        <v>1320</v>
      </c>
    </row>
    <row r="2923" spans="1:2" ht="15" hidden="1" x14ac:dyDescent="0.25">
      <c r="A2923" s="517" t="s">
        <v>1319</v>
      </c>
      <c r="B2923" s="517" t="s">
        <v>1320</v>
      </c>
    </row>
    <row r="2924" spans="1:2" ht="15" hidden="1" x14ac:dyDescent="0.25">
      <c r="A2924" s="517" t="s">
        <v>1319</v>
      </c>
      <c r="B2924" s="517" t="s">
        <v>1320</v>
      </c>
    </row>
    <row r="2925" spans="1:2" ht="15" hidden="1" x14ac:dyDescent="0.25">
      <c r="A2925" s="517" t="s">
        <v>1319</v>
      </c>
      <c r="B2925" s="517" t="s">
        <v>1320</v>
      </c>
    </row>
    <row r="2926" spans="1:2" ht="15" hidden="1" x14ac:dyDescent="0.25">
      <c r="A2926" s="517" t="s">
        <v>1319</v>
      </c>
      <c r="B2926" s="517" t="s">
        <v>1320</v>
      </c>
    </row>
    <row r="2927" spans="1:2" ht="15" hidden="1" x14ac:dyDescent="0.25">
      <c r="A2927" s="517" t="s">
        <v>1319</v>
      </c>
      <c r="B2927" s="517" t="s">
        <v>1320</v>
      </c>
    </row>
    <row r="2928" spans="1:2" ht="15" hidden="1" x14ac:dyDescent="0.25">
      <c r="A2928" s="517" t="s">
        <v>1319</v>
      </c>
      <c r="B2928" s="517" t="s">
        <v>1320</v>
      </c>
    </row>
    <row r="2929" spans="1:2" ht="15" hidden="1" x14ac:dyDescent="0.25">
      <c r="A2929" s="517" t="s">
        <v>1319</v>
      </c>
      <c r="B2929" s="517" t="s">
        <v>1320</v>
      </c>
    </row>
    <row r="2930" spans="1:2" ht="15" hidden="1" x14ac:dyDescent="0.25">
      <c r="A2930" s="517" t="s">
        <v>1319</v>
      </c>
      <c r="B2930" s="517" t="s">
        <v>1320</v>
      </c>
    </row>
    <row r="2931" spans="1:2" ht="15" hidden="1" x14ac:dyDescent="0.25">
      <c r="A2931" s="517" t="s">
        <v>1319</v>
      </c>
      <c r="B2931" s="517" t="s">
        <v>1320</v>
      </c>
    </row>
    <row r="2932" spans="1:2" ht="15" hidden="1" x14ac:dyDescent="0.25">
      <c r="A2932" s="517" t="s">
        <v>1319</v>
      </c>
      <c r="B2932" s="517" t="s">
        <v>1320</v>
      </c>
    </row>
    <row r="2933" spans="1:2" ht="15" hidden="1" x14ac:dyDescent="0.25">
      <c r="A2933" s="517" t="s">
        <v>1319</v>
      </c>
      <c r="B2933" s="517" t="s">
        <v>1320</v>
      </c>
    </row>
    <row r="2934" spans="1:2" ht="15" hidden="1" x14ac:dyDescent="0.25">
      <c r="A2934" s="517" t="s">
        <v>1319</v>
      </c>
      <c r="B2934" s="517" t="s">
        <v>1320</v>
      </c>
    </row>
    <row r="2935" spans="1:2" ht="15" hidden="1" x14ac:dyDescent="0.25">
      <c r="A2935" s="517" t="s">
        <v>1319</v>
      </c>
      <c r="B2935" s="517" t="s">
        <v>1320</v>
      </c>
    </row>
    <row r="2936" spans="1:2" ht="15" hidden="1" x14ac:dyDescent="0.25">
      <c r="A2936" s="517" t="s">
        <v>1319</v>
      </c>
      <c r="B2936" s="517" t="s">
        <v>1320</v>
      </c>
    </row>
    <row r="2937" spans="1:2" ht="15" hidden="1" x14ac:dyDescent="0.25">
      <c r="A2937" s="517" t="s">
        <v>1319</v>
      </c>
      <c r="B2937" s="517" t="s">
        <v>1320</v>
      </c>
    </row>
    <row r="2938" spans="1:2" ht="15" hidden="1" x14ac:dyDescent="0.25">
      <c r="A2938" s="517" t="s">
        <v>1319</v>
      </c>
      <c r="B2938" s="517" t="s">
        <v>1320</v>
      </c>
    </row>
    <row r="2939" spans="1:2" ht="15" hidden="1" x14ac:dyDescent="0.25">
      <c r="A2939" s="517" t="s">
        <v>1319</v>
      </c>
      <c r="B2939" s="517" t="s">
        <v>1320</v>
      </c>
    </row>
    <row r="2940" spans="1:2" ht="15" hidden="1" x14ac:dyDescent="0.25">
      <c r="A2940" s="517" t="s">
        <v>1319</v>
      </c>
      <c r="B2940" s="517" t="s">
        <v>1320</v>
      </c>
    </row>
    <row r="2941" spans="1:2" ht="15" hidden="1" x14ac:dyDescent="0.25">
      <c r="A2941" s="517" t="s">
        <v>1319</v>
      </c>
      <c r="B2941" s="517" t="s">
        <v>1320</v>
      </c>
    </row>
    <row r="2942" spans="1:2" ht="15" hidden="1" x14ac:dyDescent="0.25">
      <c r="A2942" s="517" t="s">
        <v>1319</v>
      </c>
      <c r="B2942" s="517" t="s">
        <v>1320</v>
      </c>
    </row>
    <row r="2943" spans="1:2" ht="15" hidden="1" x14ac:dyDescent="0.25">
      <c r="A2943" s="517" t="s">
        <v>1319</v>
      </c>
      <c r="B2943" s="517" t="s">
        <v>1320</v>
      </c>
    </row>
    <row r="2944" spans="1:2" ht="15" hidden="1" x14ac:dyDescent="0.25">
      <c r="A2944" s="517" t="s">
        <v>1319</v>
      </c>
      <c r="B2944" s="517" t="s">
        <v>1320</v>
      </c>
    </row>
    <row r="2945" spans="1:2" ht="15" hidden="1" x14ac:dyDescent="0.25">
      <c r="A2945" s="517" t="s">
        <v>1319</v>
      </c>
      <c r="B2945" s="517" t="s">
        <v>1320</v>
      </c>
    </row>
    <row r="2946" spans="1:2" ht="15" hidden="1" x14ac:dyDescent="0.25">
      <c r="A2946" s="517" t="s">
        <v>1319</v>
      </c>
      <c r="B2946" s="517" t="s">
        <v>1320</v>
      </c>
    </row>
    <row r="2947" spans="1:2" ht="15" hidden="1" x14ac:dyDescent="0.25">
      <c r="A2947" s="517" t="s">
        <v>1319</v>
      </c>
      <c r="B2947" s="517" t="s">
        <v>1320</v>
      </c>
    </row>
    <row r="2948" spans="1:2" ht="15" hidden="1" x14ac:dyDescent="0.25">
      <c r="A2948" s="517" t="s">
        <v>1319</v>
      </c>
      <c r="B2948" s="517" t="s">
        <v>1320</v>
      </c>
    </row>
    <row r="2949" spans="1:2" ht="15" hidden="1" x14ac:dyDescent="0.25">
      <c r="A2949" s="517" t="s">
        <v>199</v>
      </c>
      <c r="B2949" s="517" t="s">
        <v>374</v>
      </c>
    </row>
    <row r="2950" spans="1:2" ht="15" hidden="1" x14ac:dyDescent="0.25">
      <c r="A2950" s="517" t="s">
        <v>199</v>
      </c>
      <c r="B2950" s="517" t="s">
        <v>374</v>
      </c>
    </row>
    <row r="2951" spans="1:2" ht="15" hidden="1" x14ac:dyDescent="0.25">
      <c r="A2951" s="517" t="s">
        <v>200</v>
      </c>
      <c r="B2951" s="517" t="s">
        <v>375</v>
      </c>
    </row>
    <row r="2952" spans="1:2" ht="15" hidden="1" x14ac:dyDescent="0.25">
      <c r="A2952" s="517" t="s">
        <v>200</v>
      </c>
      <c r="B2952" s="517" t="s">
        <v>375</v>
      </c>
    </row>
    <row r="2953" spans="1:2" ht="15" hidden="1" x14ac:dyDescent="0.25">
      <c r="A2953" s="517" t="s">
        <v>200</v>
      </c>
      <c r="B2953" s="517" t="s">
        <v>375</v>
      </c>
    </row>
    <row r="2954" spans="1:2" ht="15" hidden="1" x14ac:dyDescent="0.25">
      <c r="A2954" s="517" t="s">
        <v>200</v>
      </c>
      <c r="B2954" s="517" t="s">
        <v>375</v>
      </c>
    </row>
    <row r="2955" spans="1:2" ht="15" hidden="1" x14ac:dyDescent="0.25">
      <c r="A2955" s="517" t="s">
        <v>200</v>
      </c>
      <c r="B2955" s="517" t="s">
        <v>375</v>
      </c>
    </row>
    <row r="2956" spans="1:2" ht="15" hidden="1" x14ac:dyDescent="0.25">
      <c r="A2956" s="517" t="s">
        <v>1321</v>
      </c>
      <c r="B2956" s="517" t="s">
        <v>1322</v>
      </c>
    </row>
    <row r="2957" spans="1:2" ht="15" hidden="1" x14ac:dyDescent="0.25">
      <c r="A2957" s="517" t="s">
        <v>1321</v>
      </c>
      <c r="B2957" s="517" t="s">
        <v>1322</v>
      </c>
    </row>
    <row r="2958" spans="1:2" ht="15" hidden="1" x14ac:dyDescent="0.25">
      <c r="A2958" s="517" t="s">
        <v>1321</v>
      </c>
      <c r="B2958" s="517" t="s">
        <v>1322</v>
      </c>
    </row>
    <row r="2959" spans="1:2" ht="15" hidden="1" x14ac:dyDescent="0.25">
      <c r="A2959" s="517" t="s">
        <v>2409</v>
      </c>
      <c r="B2959" s="517" t="s">
        <v>2409</v>
      </c>
    </row>
    <row r="2960" spans="1:2" ht="15" hidden="1" x14ac:dyDescent="0.25">
      <c r="A2960" s="517" t="s">
        <v>2410</v>
      </c>
      <c r="B2960" s="517" t="s">
        <v>2410</v>
      </c>
    </row>
    <row r="2961" spans="1:2" ht="15" hidden="1" x14ac:dyDescent="0.25">
      <c r="A2961" s="517" t="s">
        <v>2411</v>
      </c>
      <c r="B2961" s="517" t="s">
        <v>2411</v>
      </c>
    </row>
    <row r="2962" spans="1:2" ht="15" hidden="1" x14ac:dyDescent="0.25">
      <c r="A2962" s="517" t="s">
        <v>2412</v>
      </c>
      <c r="B2962" s="517" t="s">
        <v>2412</v>
      </c>
    </row>
    <row r="2963" spans="1:2" ht="15" hidden="1" x14ac:dyDescent="0.25">
      <c r="A2963" s="517" t="s">
        <v>2413</v>
      </c>
      <c r="B2963" s="517" t="s">
        <v>2413</v>
      </c>
    </row>
    <row r="2964" spans="1:2" ht="15" hidden="1" x14ac:dyDescent="0.25">
      <c r="A2964" s="517" t="s">
        <v>2414</v>
      </c>
      <c r="B2964" s="517" t="s">
        <v>2414</v>
      </c>
    </row>
    <row r="2965" spans="1:2" ht="15" hidden="1" x14ac:dyDescent="0.25">
      <c r="A2965" s="517" t="s">
        <v>2414</v>
      </c>
      <c r="B2965" s="517" t="s">
        <v>2414</v>
      </c>
    </row>
    <row r="2966" spans="1:2" ht="15" hidden="1" x14ac:dyDescent="0.25">
      <c r="A2966" s="517" t="s">
        <v>2415</v>
      </c>
      <c r="B2966" s="517" t="s">
        <v>2415</v>
      </c>
    </row>
    <row r="2967" spans="1:2" ht="15" hidden="1" x14ac:dyDescent="0.25">
      <c r="A2967" s="517" t="s">
        <v>2416</v>
      </c>
      <c r="B2967" s="517" t="s">
        <v>2416</v>
      </c>
    </row>
    <row r="2968" spans="1:2" ht="15" hidden="1" x14ac:dyDescent="0.25">
      <c r="A2968" s="517" t="s">
        <v>2416</v>
      </c>
      <c r="B2968" s="517" t="s">
        <v>2416</v>
      </c>
    </row>
    <row r="2969" spans="1:2" ht="15" hidden="1" x14ac:dyDescent="0.25">
      <c r="A2969" s="517" t="s">
        <v>2417</v>
      </c>
      <c r="B2969" s="517" t="s">
        <v>2417</v>
      </c>
    </row>
    <row r="2970" spans="1:2" ht="15" hidden="1" x14ac:dyDescent="0.25">
      <c r="A2970" s="517" t="s">
        <v>2418</v>
      </c>
      <c r="B2970" s="517" t="s">
        <v>2418</v>
      </c>
    </row>
    <row r="2971" spans="1:2" ht="15" hidden="1" x14ac:dyDescent="0.25">
      <c r="A2971" s="517" t="s">
        <v>2419</v>
      </c>
      <c r="B2971" s="517" t="s">
        <v>2419</v>
      </c>
    </row>
    <row r="2972" spans="1:2" ht="15" hidden="1" x14ac:dyDescent="0.25">
      <c r="A2972" s="517" t="s">
        <v>2419</v>
      </c>
      <c r="B2972" s="517" t="s">
        <v>2419</v>
      </c>
    </row>
    <row r="2973" spans="1:2" ht="15" hidden="1" x14ac:dyDescent="0.25">
      <c r="A2973" s="517" t="s">
        <v>2420</v>
      </c>
      <c r="B2973" s="517" t="s">
        <v>2420</v>
      </c>
    </row>
    <row r="2974" spans="1:2" ht="15" hidden="1" x14ac:dyDescent="0.25">
      <c r="A2974" s="517" t="s">
        <v>2421</v>
      </c>
      <c r="B2974" s="517" t="s">
        <v>2421</v>
      </c>
    </row>
    <row r="2975" spans="1:2" ht="15" hidden="1" x14ac:dyDescent="0.25">
      <c r="A2975" s="517" t="s">
        <v>2421</v>
      </c>
      <c r="B2975" s="517" t="s">
        <v>2421</v>
      </c>
    </row>
    <row r="2976" spans="1:2" ht="15" hidden="1" x14ac:dyDescent="0.25">
      <c r="A2976" s="517" t="s">
        <v>2422</v>
      </c>
      <c r="B2976" s="517" t="s">
        <v>2422</v>
      </c>
    </row>
    <row r="2977" spans="1:2" ht="15" hidden="1" x14ac:dyDescent="0.25">
      <c r="A2977" s="517" t="s">
        <v>2423</v>
      </c>
      <c r="B2977" s="517" t="s">
        <v>2423</v>
      </c>
    </row>
    <row r="2978" spans="1:2" ht="15" hidden="1" x14ac:dyDescent="0.25">
      <c r="A2978" s="517" t="s">
        <v>2424</v>
      </c>
      <c r="B2978" s="517" t="s">
        <v>2424</v>
      </c>
    </row>
    <row r="2979" spans="1:2" ht="15" hidden="1" x14ac:dyDescent="0.25">
      <c r="A2979" s="517" t="s">
        <v>2425</v>
      </c>
      <c r="B2979" s="517" t="s">
        <v>2425</v>
      </c>
    </row>
    <row r="2980" spans="1:2" ht="15" hidden="1" x14ac:dyDescent="0.25">
      <c r="A2980" s="517" t="s">
        <v>2426</v>
      </c>
      <c r="B2980" s="517" t="s">
        <v>2426</v>
      </c>
    </row>
    <row r="2981" spans="1:2" ht="15" hidden="1" x14ac:dyDescent="0.25">
      <c r="A2981" s="517" t="s">
        <v>2426</v>
      </c>
      <c r="B2981" s="517" t="s">
        <v>2426</v>
      </c>
    </row>
    <row r="2982" spans="1:2" ht="15" hidden="1" x14ac:dyDescent="0.25">
      <c r="A2982" s="517" t="s">
        <v>2427</v>
      </c>
      <c r="B2982" s="517" t="s">
        <v>2427</v>
      </c>
    </row>
    <row r="2983" spans="1:2" ht="15" hidden="1" x14ac:dyDescent="0.25">
      <c r="A2983" s="517" t="s">
        <v>2428</v>
      </c>
      <c r="B2983" s="517" t="s">
        <v>2428</v>
      </c>
    </row>
    <row r="2984" spans="1:2" ht="15" hidden="1" x14ac:dyDescent="0.25">
      <c r="A2984" s="517" t="s">
        <v>2429</v>
      </c>
      <c r="B2984" s="517" t="s">
        <v>2429</v>
      </c>
    </row>
    <row r="2985" spans="1:2" ht="15" hidden="1" x14ac:dyDescent="0.25">
      <c r="A2985" s="517" t="s">
        <v>2430</v>
      </c>
      <c r="B2985" s="517" t="s">
        <v>2430</v>
      </c>
    </row>
    <row r="2986" spans="1:2" ht="15" hidden="1" x14ac:dyDescent="0.25">
      <c r="A2986" s="517" t="s">
        <v>2431</v>
      </c>
      <c r="B2986" s="517" t="s">
        <v>2431</v>
      </c>
    </row>
    <row r="2987" spans="1:2" ht="15" hidden="1" x14ac:dyDescent="0.25">
      <c r="A2987" s="517" t="s">
        <v>2432</v>
      </c>
      <c r="B2987" s="517" t="s">
        <v>2432</v>
      </c>
    </row>
    <row r="2988" spans="1:2" ht="15" hidden="1" x14ac:dyDescent="0.25">
      <c r="A2988" s="517" t="s">
        <v>2432</v>
      </c>
      <c r="B2988" s="517" t="s">
        <v>2432</v>
      </c>
    </row>
    <row r="2989" spans="1:2" ht="15" hidden="1" x14ac:dyDescent="0.25">
      <c r="A2989" s="517" t="s">
        <v>2433</v>
      </c>
      <c r="B2989" s="517" t="s">
        <v>2433</v>
      </c>
    </row>
    <row r="2990" spans="1:2" ht="15" hidden="1" x14ac:dyDescent="0.25">
      <c r="A2990" s="517" t="s">
        <v>2434</v>
      </c>
      <c r="B2990" s="517" t="s">
        <v>2434</v>
      </c>
    </row>
    <row r="2991" spans="1:2" ht="15" hidden="1" x14ac:dyDescent="0.25">
      <c r="A2991" s="517" t="s">
        <v>2435</v>
      </c>
      <c r="B2991" s="517" t="s">
        <v>2435</v>
      </c>
    </row>
    <row r="2992" spans="1:2" ht="15" hidden="1" x14ac:dyDescent="0.25">
      <c r="A2992" s="517" t="s">
        <v>2436</v>
      </c>
      <c r="B2992" s="517" t="s">
        <v>2436</v>
      </c>
    </row>
    <row r="2993" spans="1:2" ht="15" hidden="1" x14ac:dyDescent="0.25">
      <c r="A2993" s="517" t="s">
        <v>2437</v>
      </c>
      <c r="B2993" s="517" t="s">
        <v>2437</v>
      </c>
    </row>
    <row r="2994" spans="1:2" ht="15" hidden="1" x14ac:dyDescent="0.25">
      <c r="A2994" s="517" t="s">
        <v>2438</v>
      </c>
      <c r="B2994" s="517" t="s">
        <v>2438</v>
      </c>
    </row>
    <row r="2995" spans="1:2" ht="15" hidden="1" x14ac:dyDescent="0.25">
      <c r="A2995" s="517" t="s">
        <v>2439</v>
      </c>
      <c r="B2995" s="517" t="s">
        <v>2439</v>
      </c>
    </row>
    <row r="2996" spans="1:2" ht="15" hidden="1" x14ac:dyDescent="0.25">
      <c r="A2996" s="517" t="s">
        <v>2440</v>
      </c>
      <c r="B2996" s="517" t="s">
        <v>2440</v>
      </c>
    </row>
    <row r="2997" spans="1:2" ht="15" hidden="1" x14ac:dyDescent="0.25">
      <c r="A2997" s="517" t="s">
        <v>2441</v>
      </c>
      <c r="B2997" s="517" t="s">
        <v>2441</v>
      </c>
    </row>
    <row r="2998" spans="1:2" ht="15" hidden="1" x14ac:dyDescent="0.25">
      <c r="A2998" s="517" t="s">
        <v>2442</v>
      </c>
      <c r="B2998" s="517" t="s">
        <v>2442</v>
      </c>
    </row>
    <row r="2999" spans="1:2" ht="15" hidden="1" x14ac:dyDescent="0.25">
      <c r="A2999" s="517" t="s">
        <v>2443</v>
      </c>
      <c r="B2999" s="517" t="s">
        <v>2443</v>
      </c>
    </row>
    <row r="3000" spans="1:2" ht="15" hidden="1" x14ac:dyDescent="0.25">
      <c r="A3000" s="517" t="s">
        <v>2443</v>
      </c>
      <c r="B3000" s="517" t="s">
        <v>2443</v>
      </c>
    </row>
    <row r="3001" spans="1:2" ht="15" hidden="1" x14ac:dyDescent="0.25">
      <c r="A3001" s="517" t="s">
        <v>2444</v>
      </c>
      <c r="B3001" s="517" t="s">
        <v>2444</v>
      </c>
    </row>
    <row r="3002" spans="1:2" ht="15" hidden="1" x14ac:dyDescent="0.25">
      <c r="A3002" s="517" t="s">
        <v>2445</v>
      </c>
      <c r="B3002" s="517" t="s">
        <v>2445</v>
      </c>
    </row>
    <row r="3003" spans="1:2" ht="15" hidden="1" x14ac:dyDescent="0.25">
      <c r="A3003" s="517" t="s">
        <v>2446</v>
      </c>
      <c r="B3003" s="517" t="s">
        <v>2446</v>
      </c>
    </row>
    <row r="3004" spans="1:2" ht="15" hidden="1" x14ac:dyDescent="0.25">
      <c r="A3004" s="517" t="s">
        <v>2447</v>
      </c>
      <c r="B3004" s="517" t="s">
        <v>2447</v>
      </c>
    </row>
    <row r="3005" spans="1:2" ht="15" hidden="1" x14ac:dyDescent="0.25">
      <c r="A3005" s="517" t="s">
        <v>2448</v>
      </c>
      <c r="B3005" s="517" t="s">
        <v>2448</v>
      </c>
    </row>
    <row r="3006" spans="1:2" ht="15" hidden="1" x14ac:dyDescent="0.25">
      <c r="A3006" s="517" t="s">
        <v>2448</v>
      </c>
      <c r="B3006" s="517" t="s">
        <v>2448</v>
      </c>
    </row>
    <row r="3007" spans="1:2" ht="15" hidden="1" x14ac:dyDescent="0.25">
      <c r="A3007" s="517" t="s">
        <v>2449</v>
      </c>
      <c r="B3007" s="517" t="s">
        <v>2449</v>
      </c>
    </row>
    <row r="3008" spans="1:2" ht="15" hidden="1" x14ac:dyDescent="0.25">
      <c r="A3008" s="517" t="s">
        <v>2450</v>
      </c>
      <c r="B3008" s="517" t="s">
        <v>2450</v>
      </c>
    </row>
    <row r="3009" spans="1:2" ht="15" hidden="1" x14ac:dyDescent="0.25">
      <c r="A3009" s="517" t="s">
        <v>2451</v>
      </c>
      <c r="B3009" s="517" t="s">
        <v>2451</v>
      </c>
    </row>
    <row r="3010" spans="1:2" ht="15" hidden="1" x14ac:dyDescent="0.25">
      <c r="A3010" s="517" t="s">
        <v>2451</v>
      </c>
      <c r="B3010" s="517" t="s">
        <v>2451</v>
      </c>
    </row>
    <row r="3011" spans="1:2" ht="15" hidden="1" x14ac:dyDescent="0.25">
      <c r="A3011" s="517" t="s">
        <v>2452</v>
      </c>
      <c r="B3011" s="517" t="s">
        <v>2452</v>
      </c>
    </row>
    <row r="3012" spans="1:2" ht="15" hidden="1" x14ac:dyDescent="0.25">
      <c r="A3012" s="517" t="s">
        <v>2452</v>
      </c>
      <c r="B3012" s="517" t="s">
        <v>2452</v>
      </c>
    </row>
    <row r="3013" spans="1:2" ht="15" hidden="1" x14ac:dyDescent="0.25">
      <c r="A3013" s="517" t="s">
        <v>2453</v>
      </c>
      <c r="B3013" s="517" t="s">
        <v>2453</v>
      </c>
    </row>
    <row r="3014" spans="1:2" ht="15" hidden="1" x14ac:dyDescent="0.25">
      <c r="A3014" s="517" t="s">
        <v>2454</v>
      </c>
      <c r="B3014" s="517" t="s">
        <v>2454</v>
      </c>
    </row>
    <row r="3015" spans="1:2" ht="15" hidden="1" x14ac:dyDescent="0.25">
      <c r="A3015" s="517" t="s">
        <v>2455</v>
      </c>
      <c r="B3015" s="517" t="s">
        <v>2455</v>
      </c>
    </row>
    <row r="3016" spans="1:2" ht="15" hidden="1" x14ac:dyDescent="0.25">
      <c r="A3016" s="517" t="s">
        <v>2455</v>
      </c>
      <c r="B3016" s="517" t="s">
        <v>2455</v>
      </c>
    </row>
    <row r="3017" spans="1:2" ht="15" hidden="1" x14ac:dyDescent="0.25">
      <c r="A3017" s="517" t="s">
        <v>2456</v>
      </c>
      <c r="B3017" s="517" t="s">
        <v>2456</v>
      </c>
    </row>
    <row r="3018" spans="1:2" ht="15" hidden="1" x14ac:dyDescent="0.25">
      <c r="A3018" s="517" t="s">
        <v>2456</v>
      </c>
      <c r="B3018" s="517" t="s">
        <v>2456</v>
      </c>
    </row>
    <row r="3019" spans="1:2" ht="15" hidden="1" x14ac:dyDescent="0.25">
      <c r="A3019" s="517" t="s">
        <v>2457</v>
      </c>
      <c r="B3019" s="517" t="s">
        <v>2457</v>
      </c>
    </row>
    <row r="3020" spans="1:2" ht="15" hidden="1" x14ac:dyDescent="0.25">
      <c r="A3020" s="517" t="s">
        <v>2458</v>
      </c>
      <c r="B3020" s="517" t="s">
        <v>2458</v>
      </c>
    </row>
    <row r="3021" spans="1:2" ht="15" hidden="1" x14ac:dyDescent="0.25">
      <c r="A3021" s="517" t="s">
        <v>2459</v>
      </c>
      <c r="B3021" s="517" t="s">
        <v>2459</v>
      </c>
    </row>
    <row r="3022" spans="1:2" ht="15" hidden="1" x14ac:dyDescent="0.25">
      <c r="A3022" s="517" t="s">
        <v>2460</v>
      </c>
      <c r="B3022" s="517" t="s">
        <v>2460</v>
      </c>
    </row>
    <row r="3023" spans="1:2" ht="15" hidden="1" x14ac:dyDescent="0.25">
      <c r="A3023" s="517" t="s">
        <v>2460</v>
      </c>
      <c r="B3023" s="517" t="s">
        <v>2460</v>
      </c>
    </row>
    <row r="3024" spans="1:2" ht="15" hidden="1" x14ac:dyDescent="0.25">
      <c r="A3024" s="517" t="s">
        <v>2461</v>
      </c>
      <c r="B3024" s="517" t="s">
        <v>2461</v>
      </c>
    </row>
    <row r="3025" spans="1:2" ht="15" hidden="1" x14ac:dyDescent="0.25">
      <c r="A3025" s="517" t="s">
        <v>2461</v>
      </c>
      <c r="B3025" s="517" t="s">
        <v>2461</v>
      </c>
    </row>
    <row r="3026" spans="1:2" ht="15" hidden="1" x14ac:dyDescent="0.25">
      <c r="A3026" s="517" t="s">
        <v>2462</v>
      </c>
      <c r="B3026" s="517" t="s">
        <v>2462</v>
      </c>
    </row>
    <row r="3027" spans="1:2" ht="15" hidden="1" x14ac:dyDescent="0.25">
      <c r="A3027" s="517" t="s">
        <v>2463</v>
      </c>
      <c r="B3027" s="517" t="s">
        <v>2463</v>
      </c>
    </row>
    <row r="3028" spans="1:2" ht="15" hidden="1" x14ac:dyDescent="0.25">
      <c r="A3028" s="517" t="s">
        <v>2463</v>
      </c>
      <c r="B3028" s="517" t="s">
        <v>2463</v>
      </c>
    </row>
    <row r="3029" spans="1:2" ht="15" hidden="1" x14ac:dyDescent="0.25">
      <c r="A3029" s="517" t="s">
        <v>2464</v>
      </c>
      <c r="B3029" s="517" t="s">
        <v>2464</v>
      </c>
    </row>
    <row r="3030" spans="1:2" ht="15" hidden="1" x14ac:dyDescent="0.25">
      <c r="A3030" s="517" t="s">
        <v>2464</v>
      </c>
      <c r="B3030" s="517" t="s">
        <v>2464</v>
      </c>
    </row>
    <row r="3031" spans="1:2" ht="15" hidden="1" x14ac:dyDescent="0.25">
      <c r="A3031" s="517" t="s">
        <v>2465</v>
      </c>
      <c r="B3031" s="517" t="s">
        <v>2465</v>
      </c>
    </row>
    <row r="3032" spans="1:2" ht="15" hidden="1" x14ac:dyDescent="0.25">
      <c r="A3032" s="517" t="s">
        <v>2466</v>
      </c>
      <c r="B3032" s="517" t="s">
        <v>2466</v>
      </c>
    </row>
    <row r="3033" spans="1:2" ht="15" hidden="1" x14ac:dyDescent="0.25">
      <c r="A3033" s="517" t="s">
        <v>2467</v>
      </c>
      <c r="B3033" s="517" t="s">
        <v>2467</v>
      </c>
    </row>
    <row r="3034" spans="1:2" ht="15" hidden="1" x14ac:dyDescent="0.25">
      <c r="A3034" s="517" t="s">
        <v>2468</v>
      </c>
      <c r="B3034" s="517" t="s">
        <v>2468</v>
      </c>
    </row>
    <row r="3035" spans="1:2" ht="15" hidden="1" x14ac:dyDescent="0.25">
      <c r="A3035" s="517" t="s">
        <v>2469</v>
      </c>
      <c r="B3035" s="517" t="s">
        <v>2469</v>
      </c>
    </row>
    <row r="3036" spans="1:2" ht="15" hidden="1" x14ac:dyDescent="0.25">
      <c r="A3036" s="517" t="s">
        <v>2470</v>
      </c>
      <c r="B3036" s="517" t="s">
        <v>2470</v>
      </c>
    </row>
    <row r="3037" spans="1:2" ht="15" hidden="1" x14ac:dyDescent="0.25">
      <c r="A3037" s="517" t="s">
        <v>2471</v>
      </c>
      <c r="B3037" s="517" t="s">
        <v>2471</v>
      </c>
    </row>
    <row r="3038" spans="1:2" ht="15" hidden="1" x14ac:dyDescent="0.25">
      <c r="A3038" s="517" t="s">
        <v>2472</v>
      </c>
      <c r="B3038" s="517" t="s">
        <v>2472</v>
      </c>
    </row>
    <row r="3039" spans="1:2" ht="15" hidden="1" x14ac:dyDescent="0.25">
      <c r="A3039" s="517" t="s">
        <v>2473</v>
      </c>
      <c r="B3039" s="517" t="s">
        <v>2473</v>
      </c>
    </row>
    <row r="3040" spans="1:2" ht="15" hidden="1" x14ac:dyDescent="0.25">
      <c r="A3040" s="517" t="s">
        <v>2474</v>
      </c>
      <c r="B3040" s="517" t="s">
        <v>2474</v>
      </c>
    </row>
    <row r="3041" spans="1:2" ht="15" hidden="1" x14ac:dyDescent="0.25">
      <c r="A3041" s="517" t="s">
        <v>2475</v>
      </c>
      <c r="B3041" s="517" t="s">
        <v>2475</v>
      </c>
    </row>
    <row r="3042" spans="1:2" ht="15" hidden="1" x14ac:dyDescent="0.25">
      <c r="A3042" s="517" t="s">
        <v>2476</v>
      </c>
      <c r="B3042" s="517" t="s">
        <v>2476</v>
      </c>
    </row>
    <row r="3043" spans="1:2" ht="15" hidden="1" x14ac:dyDescent="0.25">
      <c r="A3043" s="517" t="s">
        <v>2476</v>
      </c>
      <c r="B3043" s="517" t="s">
        <v>2476</v>
      </c>
    </row>
    <row r="3044" spans="1:2" ht="15" hidden="1" x14ac:dyDescent="0.25">
      <c r="A3044" s="517" t="s">
        <v>2477</v>
      </c>
      <c r="B3044" s="517" t="s">
        <v>2477</v>
      </c>
    </row>
    <row r="3045" spans="1:2" ht="15" hidden="1" x14ac:dyDescent="0.25">
      <c r="A3045" s="517" t="s">
        <v>2478</v>
      </c>
      <c r="B3045" s="517" t="s">
        <v>2478</v>
      </c>
    </row>
    <row r="3046" spans="1:2" ht="15" hidden="1" x14ac:dyDescent="0.25">
      <c r="A3046" s="517" t="s">
        <v>2479</v>
      </c>
      <c r="B3046" s="517" t="s">
        <v>2479</v>
      </c>
    </row>
    <row r="3047" spans="1:2" ht="15" hidden="1" x14ac:dyDescent="0.25">
      <c r="A3047" s="517" t="s">
        <v>2479</v>
      </c>
      <c r="B3047" s="517" t="s">
        <v>2479</v>
      </c>
    </row>
    <row r="3048" spans="1:2" ht="15" hidden="1" x14ac:dyDescent="0.25">
      <c r="A3048" s="517" t="s">
        <v>2480</v>
      </c>
      <c r="B3048" s="517" t="s">
        <v>2480</v>
      </c>
    </row>
    <row r="3049" spans="1:2" ht="15" hidden="1" x14ac:dyDescent="0.25">
      <c r="A3049" s="517" t="s">
        <v>2481</v>
      </c>
      <c r="B3049" s="517" t="s">
        <v>2481</v>
      </c>
    </row>
    <row r="3050" spans="1:2" ht="15" hidden="1" x14ac:dyDescent="0.25">
      <c r="A3050" s="517" t="s">
        <v>2482</v>
      </c>
      <c r="B3050" s="517" t="s">
        <v>2482</v>
      </c>
    </row>
    <row r="3051" spans="1:2" ht="15" hidden="1" x14ac:dyDescent="0.25">
      <c r="A3051" s="517" t="s">
        <v>2483</v>
      </c>
      <c r="B3051" s="517" t="s">
        <v>2483</v>
      </c>
    </row>
    <row r="3052" spans="1:2" ht="15" hidden="1" x14ac:dyDescent="0.25">
      <c r="A3052" s="517" t="s">
        <v>2484</v>
      </c>
      <c r="B3052" s="517" t="s">
        <v>2484</v>
      </c>
    </row>
    <row r="3053" spans="1:2" ht="15" hidden="1" x14ac:dyDescent="0.25">
      <c r="A3053" s="517" t="s">
        <v>2485</v>
      </c>
      <c r="B3053" s="517" t="s">
        <v>2485</v>
      </c>
    </row>
    <row r="3054" spans="1:2" ht="15" hidden="1" x14ac:dyDescent="0.25">
      <c r="A3054" s="517" t="s">
        <v>2486</v>
      </c>
      <c r="B3054" s="517" t="s">
        <v>2486</v>
      </c>
    </row>
    <row r="3055" spans="1:2" ht="15" hidden="1" x14ac:dyDescent="0.25">
      <c r="A3055" s="517" t="s">
        <v>2486</v>
      </c>
      <c r="B3055" s="517" t="s">
        <v>2486</v>
      </c>
    </row>
    <row r="3056" spans="1:2" ht="15" hidden="1" x14ac:dyDescent="0.25">
      <c r="A3056" s="517" t="s">
        <v>2487</v>
      </c>
      <c r="B3056" s="517" t="s">
        <v>2487</v>
      </c>
    </row>
    <row r="3057" spans="1:2" ht="15" hidden="1" x14ac:dyDescent="0.25">
      <c r="A3057" s="517" t="s">
        <v>2488</v>
      </c>
      <c r="B3057" s="517" t="s">
        <v>2488</v>
      </c>
    </row>
    <row r="3058" spans="1:2" ht="15" hidden="1" x14ac:dyDescent="0.25">
      <c r="A3058" s="517" t="s">
        <v>2489</v>
      </c>
      <c r="B3058" s="517" t="s">
        <v>2489</v>
      </c>
    </row>
    <row r="3059" spans="1:2" ht="15" hidden="1" x14ac:dyDescent="0.25">
      <c r="A3059" s="517" t="s">
        <v>2490</v>
      </c>
      <c r="B3059" s="517" t="s">
        <v>2490</v>
      </c>
    </row>
    <row r="3060" spans="1:2" ht="15" hidden="1" x14ac:dyDescent="0.25">
      <c r="A3060" s="517" t="s">
        <v>2490</v>
      </c>
      <c r="B3060" s="517" t="s">
        <v>2490</v>
      </c>
    </row>
    <row r="3061" spans="1:2" ht="15" hidden="1" x14ac:dyDescent="0.25">
      <c r="A3061" s="517" t="s">
        <v>2491</v>
      </c>
      <c r="B3061" s="517" t="s">
        <v>2491</v>
      </c>
    </row>
    <row r="3062" spans="1:2" ht="15" hidden="1" x14ac:dyDescent="0.25">
      <c r="A3062" s="517" t="s">
        <v>2492</v>
      </c>
      <c r="B3062" s="517" t="s">
        <v>2492</v>
      </c>
    </row>
    <row r="3063" spans="1:2" ht="15" hidden="1" x14ac:dyDescent="0.25">
      <c r="A3063" s="517" t="s">
        <v>2493</v>
      </c>
      <c r="B3063" s="517" t="s">
        <v>2493</v>
      </c>
    </row>
    <row r="3064" spans="1:2" ht="15" hidden="1" x14ac:dyDescent="0.25">
      <c r="A3064" s="517" t="s">
        <v>2494</v>
      </c>
      <c r="B3064" s="517" t="s">
        <v>2494</v>
      </c>
    </row>
    <row r="3065" spans="1:2" ht="15" hidden="1" x14ac:dyDescent="0.25">
      <c r="A3065" s="517" t="s">
        <v>2495</v>
      </c>
      <c r="B3065" s="517" t="s">
        <v>2495</v>
      </c>
    </row>
    <row r="3066" spans="1:2" ht="15" hidden="1" x14ac:dyDescent="0.25">
      <c r="A3066" s="517" t="s">
        <v>2496</v>
      </c>
      <c r="B3066" s="517" t="s">
        <v>2496</v>
      </c>
    </row>
    <row r="3067" spans="1:2" ht="15" hidden="1" x14ac:dyDescent="0.25">
      <c r="A3067" s="517" t="s">
        <v>2497</v>
      </c>
      <c r="B3067" s="517" t="s">
        <v>2497</v>
      </c>
    </row>
    <row r="3068" spans="1:2" ht="15" hidden="1" x14ac:dyDescent="0.25">
      <c r="A3068" s="517" t="s">
        <v>2498</v>
      </c>
      <c r="B3068" s="517" t="s">
        <v>2498</v>
      </c>
    </row>
    <row r="3069" spans="1:2" ht="15" hidden="1" x14ac:dyDescent="0.25">
      <c r="A3069" s="517" t="s">
        <v>2499</v>
      </c>
      <c r="B3069" s="517" t="s">
        <v>2499</v>
      </c>
    </row>
    <row r="3070" spans="1:2" ht="15" hidden="1" x14ac:dyDescent="0.25">
      <c r="A3070" s="517" t="s">
        <v>2500</v>
      </c>
      <c r="B3070" s="517" t="s">
        <v>2500</v>
      </c>
    </row>
    <row r="3071" spans="1:2" ht="15" hidden="1" x14ac:dyDescent="0.25">
      <c r="A3071" s="517" t="s">
        <v>2500</v>
      </c>
      <c r="B3071" s="517" t="s">
        <v>2500</v>
      </c>
    </row>
    <row r="3072" spans="1:2" ht="15" hidden="1" x14ac:dyDescent="0.25">
      <c r="A3072" s="517" t="s">
        <v>2501</v>
      </c>
      <c r="B3072" s="517" t="s">
        <v>2501</v>
      </c>
    </row>
    <row r="3073" spans="1:2" ht="15" hidden="1" x14ac:dyDescent="0.25">
      <c r="A3073" s="517" t="s">
        <v>2502</v>
      </c>
      <c r="B3073" s="517" t="s">
        <v>2502</v>
      </c>
    </row>
    <row r="3074" spans="1:2" ht="15" hidden="1" x14ac:dyDescent="0.25">
      <c r="A3074" s="517" t="s">
        <v>2503</v>
      </c>
      <c r="B3074" s="517" t="s">
        <v>2503</v>
      </c>
    </row>
    <row r="3075" spans="1:2" ht="15" hidden="1" x14ac:dyDescent="0.25">
      <c r="A3075" s="517" t="s">
        <v>2504</v>
      </c>
      <c r="B3075" s="517" t="s">
        <v>2504</v>
      </c>
    </row>
    <row r="3076" spans="1:2" ht="15" hidden="1" x14ac:dyDescent="0.25">
      <c r="A3076" s="517" t="s">
        <v>2504</v>
      </c>
      <c r="B3076" s="517" t="s">
        <v>2504</v>
      </c>
    </row>
    <row r="3077" spans="1:2" ht="15" hidden="1" x14ac:dyDescent="0.25">
      <c r="A3077" s="517" t="s">
        <v>2505</v>
      </c>
      <c r="B3077" s="517" t="s">
        <v>2505</v>
      </c>
    </row>
    <row r="3078" spans="1:2" ht="15" hidden="1" x14ac:dyDescent="0.25">
      <c r="A3078" s="517" t="s">
        <v>2506</v>
      </c>
      <c r="B3078" s="517" t="s">
        <v>2506</v>
      </c>
    </row>
    <row r="3079" spans="1:2" ht="15" hidden="1" x14ac:dyDescent="0.25">
      <c r="A3079" s="517" t="s">
        <v>2506</v>
      </c>
      <c r="B3079" s="517" t="s">
        <v>2506</v>
      </c>
    </row>
    <row r="3080" spans="1:2" ht="15" hidden="1" x14ac:dyDescent="0.25">
      <c r="A3080" s="517" t="s">
        <v>2507</v>
      </c>
      <c r="B3080" s="517" t="s">
        <v>2507</v>
      </c>
    </row>
    <row r="3081" spans="1:2" ht="15" hidden="1" x14ac:dyDescent="0.25">
      <c r="A3081" s="517" t="s">
        <v>2508</v>
      </c>
      <c r="B3081" s="517" t="s">
        <v>2508</v>
      </c>
    </row>
    <row r="3082" spans="1:2" ht="15" hidden="1" x14ac:dyDescent="0.25">
      <c r="A3082" s="517" t="s">
        <v>2508</v>
      </c>
      <c r="B3082" s="517" t="s">
        <v>2508</v>
      </c>
    </row>
    <row r="3083" spans="1:2" ht="15" hidden="1" x14ac:dyDescent="0.25">
      <c r="A3083" s="517" t="s">
        <v>2509</v>
      </c>
      <c r="B3083" s="517" t="s">
        <v>2509</v>
      </c>
    </row>
    <row r="3084" spans="1:2" ht="15" hidden="1" x14ac:dyDescent="0.25">
      <c r="A3084" s="517" t="s">
        <v>2510</v>
      </c>
      <c r="B3084" s="517" t="s">
        <v>2510</v>
      </c>
    </row>
    <row r="3085" spans="1:2" ht="15" hidden="1" x14ac:dyDescent="0.25">
      <c r="A3085" s="517" t="s">
        <v>2510</v>
      </c>
      <c r="B3085" s="517" t="s">
        <v>2510</v>
      </c>
    </row>
    <row r="3086" spans="1:2" ht="15" hidden="1" x14ac:dyDescent="0.25">
      <c r="A3086" s="517" t="s">
        <v>2511</v>
      </c>
      <c r="B3086" s="517" t="s">
        <v>2511</v>
      </c>
    </row>
    <row r="3087" spans="1:2" ht="15" hidden="1" x14ac:dyDescent="0.25">
      <c r="A3087" s="517" t="s">
        <v>2512</v>
      </c>
      <c r="B3087" s="517" t="s">
        <v>2512</v>
      </c>
    </row>
    <row r="3088" spans="1:2" ht="15" hidden="1" x14ac:dyDescent="0.25">
      <c r="A3088" s="517" t="s">
        <v>2513</v>
      </c>
      <c r="B3088" s="517" t="s">
        <v>2513</v>
      </c>
    </row>
    <row r="3089" spans="1:2" ht="15" hidden="1" x14ac:dyDescent="0.25">
      <c r="A3089" s="517" t="s">
        <v>2513</v>
      </c>
      <c r="B3089" s="517" t="s">
        <v>2513</v>
      </c>
    </row>
    <row r="3090" spans="1:2" ht="15" hidden="1" x14ac:dyDescent="0.25">
      <c r="A3090" s="517" t="s">
        <v>2514</v>
      </c>
      <c r="B3090" s="517" t="s">
        <v>2514</v>
      </c>
    </row>
    <row r="3091" spans="1:2" ht="15" hidden="1" x14ac:dyDescent="0.25">
      <c r="A3091" s="517" t="s">
        <v>2514</v>
      </c>
      <c r="B3091" s="517" t="s">
        <v>2514</v>
      </c>
    </row>
    <row r="3092" spans="1:2" ht="15" hidden="1" x14ac:dyDescent="0.25">
      <c r="A3092" s="517" t="s">
        <v>2515</v>
      </c>
      <c r="B3092" s="517" t="s">
        <v>2515</v>
      </c>
    </row>
    <row r="3093" spans="1:2" ht="15" hidden="1" x14ac:dyDescent="0.25">
      <c r="A3093" s="517" t="s">
        <v>2515</v>
      </c>
      <c r="B3093" s="517" t="s">
        <v>2515</v>
      </c>
    </row>
    <row r="3094" spans="1:2" ht="15" hidden="1" x14ac:dyDescent="0.25">
      <c r="A3094" s="517" t="s">
        <v>2516</v>
      </c>
      <c r="B3094" s="517" t="s">
        <v>2516</v>
      </c>
    </row>
    <row r="3095" spans="1:2" ht="15" hidden="1" x14ac:dyDescent="0.25">
      <c r="A3095" s="517" t="s">
        <v>2516</v>
      </c>
      <c r="B3095" s="517" t="s">
        <v>2516</v>
      </c>
    </row>
    <row r="3096" spans="1:2" ht="15" hidden="1" x14ac:dyDescent="0.25">
      <c r="A3096" s="517" t="s">
        <v>2517</v>
      </c>
      <c r="B3096" s="517" t="s">
        <v>2517</v>
      </c>
    </row>
    <row r="3097" spans="1:2" ht="15" hidden="1" x14ac:dyDescent="0.25">
      <c r="A3097" s="517" t="s">
        <v>2518</v>
      </c>
      <c r="B3097" s="517" t="s">
        <v>2518</v>
      </c>
    </row>
    <row r="3098" spans="1:2" ht="15" hidden="1" x14ac:dyDescent="0.25">
      <c r="A3098" s="517" t="s">
        <v>2519</v>
      </c>
      <c r="B3098" s="517" t="s">
        <v>2519</v>
      </c>
    </row>
    <row r="3099" spans="1:2" ht="15" hidden="1" x14ac:dyDescent="0.25">
      <c r="A3099" s="517" t="s">
        <v>2520</v>
      </c>
      <c r="B3099" s="517" t="s">
        <v>2520</v>
      </c>
    </row>
    <row r="3100" spans="1:2" ht="15" hidden="1" x14ac:dyDescent="0.25">
      <c r="A3100" s="517" t="s">
        <v>2521</v>
      </c>
      <c r="B3100" s="517" t="s">
        <v>2521</v>
      </c>
    </row>
    <row r="3101" spans="1:2" ht="15" hidden="1" x14ac:dyDescent="0.25">
      <c r="A3101" s="517" t="s">
        <v>2522</v>
      </c>
      <c r="B3101" s="517" t="s">
        <v>2522</v>
      </c>
    </row>
    <row r="3102" spans="1:2" ht="15" hidden="1" x14ac:dyDescent="0.25">
      <c r="A3102" s="517" t="s">
        <v>2523</v>
      </c>
      <c r="B3102" s="517" t="s">
        <v>2523</v>
      </c>
    </row>
    <row r="3103" spans="1:2" ht="15" hidden="1" x14ac:dyDescent="0.25">
      <c r="A3103" s="517" t="s">
        <v>2523</v>
      </c>
      <c r="B3103" s="517" t="s">
        <v>2523</v>
      </c>
    </row>
    <row r="3104" spans="1:2" ht="15" hidden="1" x14ac:dyDescent="0.25">
      <c r="A3104" s="517" t="s">
        <v>2524</v>
      </c>
      <c r="B3104" s="517" t="s">
        <v>2524</v>
      </c>
    </row>
    <row r="3105" spans="1:2" ht="15" hidden="1" x14ac:dyDescent="0.25">
      <c r="A3105" s="517" t="s">
        <v>2525</v>
      </c>
      <c r="B3105" s="517" t="s">
        <v>2525</v>
      </c>
    </row>
    <row r="3106" spans="1:2" ht="15" hidden="1" x14ac:dyDescent="0.25">
      <c r="A3106" s="517" t="s">
        <v>2525</v>
      </c>
      <c r="B3106" s="517" t="s">
        <v>2525</v>
      </c>
    </row>
    <row r="3107" spans="1:2" ht="15" hidden="1" x14ac:dyDescent="0.25">
      <c r="A3107" s="517" t="s">
        <v>2526</v>
      </c>
      <c r="B3107" s="517" t="s">
        <v>2526</v>
      </c>
    </row>
    <row r="3108" spans="1:2" ht="15" hidden="1" x14ac:dyDescent="0.25">
      <c r="A3108" s="517" t="s">
        <v>2527</v>
      </c>
      <c r="B3108" s="517" t="s">
        <v>2527</v>
      </c>
    </row>
    <row r="3109" spans="1:2" ht="15" hidden="1" x14ac:dyDescent="0.25">
      <c r="A3109" s="517" t="s">
        <v>2528</v>
      </c>
      <c r="B3109" s="517" t="s">
        <v>2528</v>
      </c>
    </row>
    <row r="3110" spans="1:2" ht="15" hidden="1" x14ac:dyDescent="0.25">
      <c r="A3110" s="517" t="s">
        <v>2529</v>
      </c>
      <c r="B3110" s="517" t="s">
        <v>2529</v>
      </c>
    </row>
    <row r="3111" spans="1:2" ht="15" hidden="1" x14ac:dyDescent="0.25">
      <c r="A3111" s="517" t="s">
        <v>2530</v>
      </c>
      <c r="B3111" s="517" t="s">
        <v>2530</v>
      </c>
    </row>
    <row r="3112" spans="1:2" ht="15" hidden="1" x14ac:dyDescent="0.25">
      <c r="A3112" s="517" t="s">
        <v>2530</v>
      </c>
      <c r="B3112" s="517" t="s">
        <v>2530</v>
      </c>
    </row>
    <row r="3113" spans="1:2" ht="15" hidden="1" x14ac:dyDescent="0.25">
      <c r="A3113" s="517" t="s">
        <v>2531</v>
      </c>
      <c r="B3113" s="517" t="s">
        <v>2531</v>
      </c>
    </row>
    <row r="3114" spans="1:2" ht="15" hidden="1" x14ac:dyDescent="0.25">
      <c r="A3114" s="517" t="s">
        <v>2532</v>
      </c>
      <c r="B3114" s="517" t="s">
        <v>2532</v>
      </c>
    </row>
    <row r="3115" spans="1:2" ht="15" hidden="1" x14ac:dyDescent="0.25">
      <c r="A3115" s="517" t="s">
        <v>2533</v>
      </c>
      <c r="B3115" s="517" t="s">
        <v>2533</v>
      </c>
    </row>
    <row r="3116" spans="1:2" ht="15" hidden="1" x14ac:dyDescent="0.25">
      <c r="A3116" s="517" t="s">
        <v>2534</v>
      </c>
      <c r="B3116" s="517" t="s">
        <v>2534</v>
      </c>
    </row>
    <row r="3117" spans="1:2" ht="15" hidden="1" x14ac:dyDescent="0.25">
      <c r="A3117" s="517" t="s">
        <v>2534</v>
      </c>
      <c r="B3117" s="517" t="s">
        <v>2534</v>
      </c>
    </row>
    <row r="3118" spans="1:2" ht="15" hidden="1" x14ac:dyDescent="0.25">
      <c r="A3118" s="517" t="s">
        <v>2535</v>
      </c>
      <c r="B3118" s="517" t="s">
        <v>2535</v>
      </c>
    </row>
    <row r="3119" spans="1:2" ht="15" hidden="1" x14ac:dyDescent="0.25">
      <c r="A3119" s="517" t="s">
        <v>2536</v>
      </c>
      <c r="B3119" s="517" t="s">
        <v>2536</v>
      </c>
    </row>
    <row r="3120" spans="1:2" ht="15" hidden="1" x14ac:dyDescent="0.25">
      <c r="A3120" s="517" t="s">
        <v>2537</v>
      </c>
      <c r="B3120" s="517" t="s">
        <v>2537</v>
      </c>
    </row>
    <row r="3121" spans="1:2" ht="15" hidden="1" x14ac:dyDescent="0.25">
      <c r="A3121" s="517" t="s">
        <v>2538</v>
      </c>
      <c r="B3121" s="517" t="s">
        <v>2538</v>
      </c>
    </row>
    <row r="3122" spans="1:2" ht="15" hidden="1" x14ac:dyDescent="0.25">
      <c r="A3122" s="517" t="s">
        <v>2538</v>
      </c>
      <c r="B3122" s="517" t="s">
        <v>2538</v>
      </c>
    </row>
    <row r="3123" spans="1:2" ht="15" hidden="1" x14ac:dyDescent="0.25">
      <c r="A3123" s="517" t="s">
        <v>2539</v>
      </c>
      <c r="B3123" s="517" t="s">
        <v>2539</v>
      </c>
    </row>
    <row r="3124" spans="1:2" ht="15" hidden="1" x14ac:dyDescent="0.25">
      <c r="A3124" s="517" t="s">
        <v>2540</v>
      </c>
      <c r="B3124" s="517" t="s">
        <v>2540</v>
      </c>
    </row>
    <row r="3125" spans="1:2" ht="15" hidden="1" x14ac:dyDescent="0.25">
      <c r="A3125" s="517" t="s">
        <v>2541</v>
      </c>
      <c r="B3125" s="517" t="s">
        <v>2541</v>
      </c>
    </row>
    <row r="3126" spans="1:2" ht="15" hidden="1" x14ac:dyDescent="0.25">
      <c r="A3126" s="517" t="s">
        <v>2542</v>
      </c>
      <c r="B3126" s="517" t="s">
        <v>2542</v>
      </c>
    </row>
    <row r="3127" spans="1:2" ht="15" hidden="1" x14ac:dyDescent="0.25">
      <c r="A3127" s="517" t="s">
        <v>2543</v>
      </c>
      <c r="B3127" s="517" t="s">
        <v>2543</v>
      </c>
    </row>
    <row r="3128" spans="1:2" ht="15" hidden="1" x14ac:dyDescent="0.25">
      <c r="A3128" s="517" t="s">
        <v>2544</v>
      </c>
      <c r="B3128" s="517" t="s">
        <v>2544</v>
      </c>
    </row>
    <row r="3129" spans="1:2" ht="15" hidden="1" x14ac:dyDescent="0.25">
      <c r="A3129" s="517" t="s">
        <v>2545</v>
      </c>
      <c r="B3129" s="517" t="s">
        <v>2545</v>
      </c>
    </row>
    <row r="3130" spans="1:2" ht="15" hidden="1" x14ac:dyDescent="0.25">
      <c r="A3130" s="517" t="s">
        <v>2546</v>
      </c>
      <c r="B3130" s="517" t="s">
        <v>2546</v>
      </c>
    </row>
    <row r="3131" spans="1:2" ht="15" hidden="1" x14ac:dyDescent="0.25">
      <c r="A3131" s="517" t="s">
        <v>2547</v>
      </c>
      <c r="B3131" s="517" t="s">
        <v>2547</v>
      </c>
    </row>
    <row r="3132" spans="1:2" ht="15" hidden="1" x14ac:dyDescent="0.25">
      <c r="A3132" s="517" t="s">
        <v>2548</v>
      </c>
      <c r="B3132" s="517" t="s">
        <v>2548</v>
      </c>
    </row>
    <row r="3133" spans="1:2" ht="15" hidden="1" x14ac:dyDescent="0.25">
      <c r="A3133" s="517" t="s">
        <v>2548</v>
      </c>
      <c r="B3133" s="517" t="s">
        <v>2548</v>
      </c>
    </row>
    <row r="3134" spans="1:2" ht="15" hidden="1" x14ac:dyDescent="0.25">
      <c r="A3134" s="517" t="s">
        <v>2549</v>
      </c>
      <c r="B3134" s="517" t="s">
        <v>2549</v>
      </c>
    </row>
    <row r="3135" spans="1:2" ht="15" hidden="1" x14ac:dyDescent="0.25">
      <c r="A3135" s="517" t="s">
        <v>2549</v>
      </c>
      <c r="B3135" s="517" t="s">
        <v>2549</v>
      </c>
    </row>
    <row r="3136" spans="1:2" ht="15" hidden="1" x14ac:dyDescent="0.25">
      <c r="A3136" s="517" t="s">
        <v>2550</v>
      </c>
      <c r="B3136" s="517" t="s">
        <v>2550</v>
      </c>
    </row>
    <row r="3137" spans="1:2" ht="15" hidden="1" x14ac:dyDescent="0.25">
      <c r="A3137" s="517" t="s">
        <v>2550</v>
      </c>
      <c r="B3137" s="517" t="s">
        <v>2550</v>
      </c>
    </row>
    <row r="3138" spans="1:2" ht="15" hidden="1" x14ac:dyDescent="0.25">
      <c r="A3138" s="517" t="s">
        <v>2551</v>
      </c>
      <c r="B3138" s="517" t="s">
        <v>2551</v>
      </c>
    </row>
    <row r="3139" spans="1:2" ht="15" hidden="1" x14ac:dyDescent="0.25">
      <c r="A3139" s="517" t="s">
        <v>2552</v>
      </c>
      <c r="B3139" s="517" t="s">
        <v>2552</v>
      </c>
    </row>
    <row r="3140" spans="1:2" ht="15" hidden="1" x14ac:dyDescent="0.25">
      <c r="A3140" s="517" t="s">
        <v>2552</v>
      </c>
      <c r="B3140" s="517" t="s">
        <v>2552</v>
      </c>
    </row>
    <row r="3141" spans="1:2" ht="15" hidden="1" x14ac:dyDescent="0.25">
      <c r="A3141" s="517" t="s">
        <v>2553</v>
      </c>
      <c r="B3141" s="517" t="s">
        <v>2553</v>
      </c>
    </row>
    <row r="3142" spans="1:2" ht="15" hidden="1" x14ac:dyDescent="0.25">
      <c r="A3142" s="517" t="s">
        <v>2554</v>
      </c>
      <c r="B3142" s="517" t="s">
        <v>2554</v>
      </c>
    </row>
    <row r="3143" spans="1:2" ht="15" hidden="1" x14ac:dyDescent="0.25">
      <c r="A3143" s="517" t="s">
        <v>2555</v>
      </c>
      <c r="B3143" s="517" t="s">
        <v>2555</v>
      </c>
    </row>
    <row r="3144" spans="1:2" ht="15" hidden="1" x14ac:dyDescent="0.25">
      <c r="A3144" s="517" t="s">
        <v>2555</v>
      </c>
      <c r="B3144" s="517" t="s">
        <v>2555</v>
      </c>
    </row>
    <row r="3145" spans="1:2" ht="15" hidden="1" x14ac:dyDescent="0.25">
      <c r="A3145" s="517" t="s">
        <v>2556</v>
      </c>
      <c r="B3145" s="517" t="s">
        <v>2556</v>
      </c>
    </row>
    <row r="3146" spans="1:2" ht="15" hidden="1" x14ac:dyDescent="0.25">
      <c r="A3146" s="517" t="s">
        <v>2556</v>
      </c>
      <c r="B3146" s="517" t="s">
        <v>2556</v>
      </c>
    </row>
    <row r="3147" spans="1:2" ht="15" hidden="1" x14ac:dyDescent="0.25">
      <c r="A3147" s="517" t="s">
        <v>2557</v>
      </c>
      <c r="B3147" s="517" t="s">
        <v>2557</v>
      </c>
    </row>
    <row r="3148" spans="1:2" ht="15" hidden="1" x14ac:dyDescent="0.25">
      <c r="A3148" s="517" t="s">
        <v>2558</v>
      </c>
      <c r="B3148" s="517" t="s">
        <v>2558</v>
      </c>
    </row>
    <row r="3149" spans="1:2" ht="15" hidden="1" x14ac:dyDescent="0.25">
      <c r="A3149" s="517" t="s">
        <v>2558</v>
      </c>
      <c r="B3149" s="517" t="s">
        <v>2558</v>
      </c>
    </row>
    <row r="3150" spans="1:2" ht="15" hidden="1" x14ac:dyDescent="0.25">
      <c r="A3150" s="517" t="s">
        <v>2559</v>
      </c>
      <c r="B3150" s="517" t="s">
        <v>2559</v>
      </c>
    </row>
    <row r="3151" spans="1:2" ht="15" hidden="1" x14ac:dyDescent="0.25">
      <c r="A3151" s="517" t="s">
        <v>2560</v>
      </c>
      <c r="B3151" s="517" t="s">
        <v>2560</v>
      </c>
    </row>
    <row r="3152" spans="1:2" ht="15" hidden="1" x14ac:dyDescent="0.25">
      <c r="A3152" s="517" t="s">
        <v>2560</v>
      </c>
      <c r="B3152" s="517" t="s">
        <v>2560</v>
      </c>
    </row>
    <row r="3153" spans="1:2" ht="15" hidden="1" x14ac:dyDescent="0.25">
      <c r="A3153" s="517" t="s">
        <v>2561</v>
      </c>
      <c r="B3153" s="517" t="s">
        <v>2561</v>
      </c>
    </row>
    <row r="3154" spans="1:2" ht="15" hidden="1" x14ac:dyDescent="0.25">
      <c r="A3154" s="517" t="s">
        <v>2562</v>
      </c>
      <c r="B3154" s="517" t="s">
        <v>2562</v>
      </c>
    </row>
    <row r="3155" spans="1:2" ht="15" hidden="1" x14ac:dyDescent="0.25">
      <c r="A3155" s="517" t="s">
        <v>2563</v>
      </c>
      <c r="B3155" s="517" t="s">
        <v>2563</v>
      </c>
    </row>
    <row r="3156" spans="1:2" ht="15" hidden="1" x14ac:dyDescent="0.25">
      <c r="A3156" s="517" t="s">
        <v>2564</v>
      </c>
      <c r="B3156" s="517" t="s">
        <v>2564</v>
      </c>
    </row>
    <row r="3157" spans="1:2" ht="15" hidden="1" x14ac:dyDescent="0.25">
      <c r="A3157" s="517" t="s">
        <v>2565</v>
      </c>
      <c r="B3157" s="517" t="s">
        <v>2565</v>
      </c>
    </row>
    <row r="3158" spans="1:2" ht="15" hidden="1" x14ac:dyDescent="0.25">
      <c r="A3158" s="517" t="s">
        <v>2566</v>
      </c>
      <c r="B3158" s="517" t="s">
        <v>2566</v>
      </c>
    </row>
    <row r="3159" spans="1:2" ht="15" hidden="1" x14ac:dyDescent="0.25">
      <c r="A3159" s="517" t="s">
        <v>2566</v>
      </c>
      <c r="B3159" s="517" t="s">
        <v>2566</v>
      </c>
    </row>
    <row r="3160" spans="1:2" ht="15" hidden="1" x14ac:dyDescent="0.25">
      <c r="A3160" s="517" t="s">
        <v>2567</v>
      </c>
      <c r="B3160" s="517" t="s">
        <v>2567</v>
      </c>
    </row>
    <row r="3161" spans="1:2" ht="15" hidden="1" x14ac:dyDescent="0.25">
      <c r="A3161" s="517" t="s">
        <v>2567</v>
      </c>
      <c r="B3161" s="517" t="s">
        <v>2567</v>
      </c>
    </row>
    <row r="3162" spans="1:2" ht="15" hidden="1" x14ac:dyDescent="0.25">
      <c r="A3162" s="517" t="s">
        <v>2568</v>
      </c>
      <c r="B3162" s="517" t="s">
        <v>2568</v>
      </c>
    </row>
    <row r="3163" spans="1:2" ht="15" hidden="1" x14ac:dyDescent="0.25">
      <c r="A3163" s="517" t="s">
        <v>2569</v>
      </c>
      <c r="B3163" s="517" t="s">
        <v>2569</v>
      </c>
    </row>
    <row r="3164" spans="1:2" ht="15" hidden="1" x14ac:dyDescent="0.25">
      <c r="A3164" s="517" t="s">
        <v>2570</v>
      </c>
      <c r="B3164" s="517" t="s">
        <v>2570</v>
      </c>
    </row>
    <row r="3165" spans="1:2" ht="15" hidden="1" x14ac:dyDescent="0.25">
      <c r="A3165" s="517" t="s">
        <v>2571</v>
      </c>
      <c r="B3165" s="517" t="s">
        <v>2571</v>
      </c>
    </row>
    <row r="3166" spans="1:2" ht="15" hidden="1" x14ac:dyDescent="0.25">
      <c r="A3166" s="517" t="s">
        <v>2572</v>
      </c>
      <c r="B3166" s="517" t="s">
        <v>2572</v>
      </c>
    </row>
    <row r="3167" spans="1:2" ht="15" hidden="1" x14ac:dyDescent="0.25">
      <c r="A3167" s="517" t="s">
        <v>2573</v>
      </c>
      <c r="B3167" s="517" t="s">
        <v>2573</v>
      </c>
    </row>
    <row r="3168" spans="1:2" ht="15" hidden="1" x14ac:dyDescent="0.25">
      <c r="A3168" s="517" t="s">
        <v>2574</v>
      </c>
      <c r="B3168" s="517" t="s">
        <v>2574</v>
      </c>
    </row>
    <row r="3169" spans="1:2" ht="15" hidden="1" x14ac:dyDescent="0.25">
      <c r="A3169" s="517" t="s">
        <v>2575</v>
      </c>
      <c r="B3169" s="517" t="s">
        <v>2575</v>
      </c>
    </row>
    <row r="3170" spans="1:2" ht="15" hidden="1" x14ac:dyDescent="0.25">
      <c r="A3170" s="517" t="s">
        <v>2576</v>
      </c>
      <c r="B3170" s="517" t="s">
        <v>2576</v>
      </c>
    </row>
    <row r="3171" spans="1:2" ht="15" hidden="1" x14ac:dyDescent="0.25">
      <c r="A3171" s="517" t="s">
        <v>2576</v>
      </c>
      <c r="B3171" s="517" t="s">
        <v>2576</v>
      </c>
    </row>
    <row r="3172" spans="1:2" ht="15" hidden="1" x14ac:dyDescent="0.25">
      <c r="A3172" s="517" t="s">
        <v>2577</v>
      </c>
      <c r="B3172" s="517" t="s">
        <v>2577</v>
      </c>
    </row>
    <row r="3173" spans="1:2" ht="15" hidden="1" x14ac:dyDescent="0.25">
      <c r="A3173" s="517" t="s">
        <v>2577</v>
      </c>
      <c r="B3173" s="517" t="s">
        <v>2577</v>
      </c>
    </row>
    <row r="3174" spans="1:2" ht="15" hidden="1" x14ac:dyDescent="0.25">
      <c r="A3174" s="517" t="s">
        <v>2578</v>
      </c>
      <c r="B3174" s="517" t="s">
        <v>2578</v>
      </c>
    </row>
    <row r="3175" spans="1:2" ht="15" hidden="1" x14ac:dyDescent="0.25">
      <c r="A3175" s="517" t="s">
        <v>2579</v>
      </c>
      <c r="B3175" s="517" t="s">
        <v>2579</v>
      </c>
    </row>
    <row r="3176" spans="1:2" ht="15" hidden="1" x14ac:dyDescent="0.25">
      <c r="A3176" s="517" t="s">
        <v>2580</v>
      </c>
      <c r="B3176" s="517" t="s">
        <v>2580</v>
      </c>
    </row>
    <row r="3177" spans="1:2" ht="15" hidden="1" x14ac:dyDescent="0.25">
      <c r="A3177" s="517" t="s">
        <v>2580</v>
      </c>
      <c r="B3177" s="517" t="s">
        <v>2580</v>
      </c>
    </row>
    <row r="3178" spans="1:2" ht="15" hidden="1" x14ac:dyDescent="0.25">
      <c r="A3178" s="517" t="s">
        <v>2581</v>
      </c>
      <c r="B3178" s="517" t="s">
        <v>2581</v>
      </c>
    </row>
    <row r="3179" spans="1:2" ht="15" hidden="1" x14ac:dyDescent="0.25">
      <c r="A3179" s="517" t="s">
        <v>2582</v>
      </c>
      <c r="B3179" s="517" t="s">
        <v>2582</v>
      </c>
    </row>
    <row r="3180" spans="1:2" ht="15" hidden="1" x14ac:dyDescent="0.25">
      <c r="A3180" s="517" t="s">
        <v>2583</v>
      </c>
      <c r="B3180" s="517" t="s">
        <v>2583</v>
      </c>
    </row>
    <row r="3181" spans="1:2" ht="15" hidden="1" x14ac:dyDescent="0.25">
      <c r="A3181" s="517" t="s">
        <v>2584</v>
      </c>
      <c r="B3181" s="517" t="s">
        <v>2584</v>
      </c>
    </row>
    <row r="3182" spans="1:2" ht="15" hidden="1" x14ac:dyDescent="0.25">
      <c r="A3182" s="517" t="s">
        <v>2585</v>
      </c>
      <c r="B3182" s="517" t="s">
        <v>2585</v>
      </c>
    </row>
    <row r="3183" spans="1:2" ht="15" hidden="1" x14ac:dyDescent="0.25">
      <c r="A3183" s="517" t="s">
        <v>2586</v>
      </c>
      <c r="B3183" s="517" t="s">
        <v>2586</v>
      </c>
    </row>
    <row r="3184" spans="1:2" ht="15" hidden="1" x14ac:dyDescent="0.25">
      <c r="A3184" s="517" t="s">
        <v>2587</v>
      </c>
      <c r="B3184" s="517" t="s">
        <v>2587</v>
      </c>
    </row>
    <row r="3185" spans="1:2" ht="15" hidden="1" x14ac:dyDescent="0.25">
      <c r="A3185" s="517" t="s">
        <v>2587</v>
      </c>
      <c r="B3185" s="517" t="s">
        <v>2587</v>
      </c>
    </row>
    <row r="3186" spans="1:2" ht="15" hidden="1" x14ac:dyDescent="0.25">
      <c r="A3186" s="517" t="s">
        <v>2588</v>
      </c>
      <c r="B3186" s="517" t="s">
        <v>2588</v>
      </c>
    </row>
    <row r="3187" spans="1:2" ht="15" hidden="1" x14ac:dyDescent="0.25">
      <c r="A3187" s="517" t="s">
        <v>2588</v>
      </c>
      <c r="B3187" s="517" t="s">
        <v>2588</v>
      </c>
    </row>
    <row r="3188" spans="1:2" ht="15" hidden="1" x14ac:dyDescent="0.25">
      <c r="A3188" s="517" t="s">
        <v>2589</v>
      </c>
      <c r="B3188" s="517" t="s">
        <v>2589</v>
      </c>
    </row>
    <row r="3189" spans="1:2" ht="15" hidden="1" x14ac:dyDescent="0.25">
      <c r="A3189" s="517" t="s">
        <v>2590</v>
      </c>
      <c r="B3189" s="517" t="s">
        <v>2590</v>
      </c>
    </row>
    <row r="3190" spans="1:2" ht="15" hidden="1" x14ac:dyDescent="0.25">
      <c r="A3190" s="517" t="s">
        <v>2591</v>
      </c>
      <c r="B3190" s="517" t="s">
        <v>2591</v>
      </c>
    </row>
    <row r="3191" spans="1:2" ht="15" hidden="1" x14ac:dyDescent="0.25">
      <c r="A3191" s="517" t="s">
        <v>2592</v>
      </c>
      <c r="B3191" s="517" t="s">
        <v>2592</v>
      </c>
    </row>
    <row r="3192" spans="1:2" ht="15" hidden="1" x14ac:dyDescent="0.25">
      <c r="A3192" s="517" t="s">
        <v>2592</v>
      </c>
      <c r="B3192" s="517" t="s">
        <v>2592</v>
      </c>
    </row>
    <row r="3193" spans="1:2" ht="15" hidden="1" x14ac:dyDescent="0.25">
      <c r="A3193" s="517" t="s">
        <v>2593</v>
      </c>
      <c r="B3193" s="517" t="s">
        <v>2593</v>
      </c>
    </row>
    <row r="3194" spans="1:2" ht="15" hidden="1" x14ac:dyDescent="0.25">
      <c r="A3194" s="517" t="s">
        <v>2594</v>
      </c>
      <c r="B3194" s="517" t="s">
        <v>2594</v>
      </c>
    </row>
    <row r="3195" spans="1:2" ht="15" hidden="1" x14ac:dyDescent="0.25">
      <c r="A3195" s="517" t="s">
        <v>2595</v>
      </c>
      <c r="B3195" s="517" t="s">
        <v>2595</v>
      </c>
    </row>
    <row r="3196" spans="1:2" ht="15" hidden="1" x14ac:dyDescent="0.25">
      <c r="A3196" s="517" t="s">
        <v>2596</v>
      </c>
      <c r="B3196" s="517" t="s">
        <v>2596</v>
      </c>
    </row>
    <row r="3197" spans="1:2" ht="15" hidden="1" x14ac:dyDescent="0.25">
      <c r="A3197" s="517" t="s">
        <v>2597</v>
      </c>
      <c r="B3197" s="517" t="s">
        <v>2597</v>
      </c>
    </row>
    <row r="3198" spans="1:2" ht="15" hidden="1" x14ac:dyDescent="0.25">
      <c r="A3198" s="517" t="s">
        <v>2598</v>
      </c>
      <c r="B3198" s="517" t="s">
        <v>2598</v>
      </c>
    </row>
    <row r="3199" spans="1:2" ht="15" hidden="1" x14ac:dyDescent="0.25">
      <c r="A3199" s="517" t="s">
        <v>2599</v>
      </c>
      <c r="B3199" s="517" t="s">
        <v>2599</v>
      </c>
    </row>
    <row r="3200" spans="1:2" ht="15" hidden="1" x14ac:dyDescent="0.25">
      <c r="A3200" s="517" t="s">
        <v>2600</v>
      </c>
      <c r="B3200" s="517" t="s">
        <v>2600</v>
      </c>
    </row>
    <row r="3201" spans="1:2" ht="15" hidden="1" x14ac:dyDescent="0.25">
      <c r="A3201" s="517" t="s">
        <v>2601</v>
      </c>
      <c r="B3201" s="517" t="s">
        <v>2601</v>
      </c>
    </row>
    <row r="3202" spans="1:2" ht="15" hidden="1" x14ac:dyDescent="0.25">
      <c r="A3202" s="517" t="s">
        <v>2602</v>
      </c>
      <c r="B3202" s="517" t="s">
        <v>2602</v>
      </c>
    </row>
    <row r="3203" spans="1:2" ht="15" hidden="1" x14ac:dyDescent="0.25">
      <c r="A3203" s="517" t="s">
        <v>2603</v>
      </c>
      <c r="B3203" s="517" t="s">
        <v>2603</v>
      </c>
    </row>
    <row r="3204" spans="1:2" ht="15" hidden="1" x14ac:dyDescent="0.25">
      <c r="A3204" s="517" t="s">
        <v>2603</v>
      </c>
      <c r="B3204" s="517" t="s">
        <v>2603</v>
      </c>
    </row>
    <row r="3205" spans="1:2" ht="15" hidden="1" x14ac:dyDescent="0.25">
      <c r="A3205" s="517" t="s">
        <v>2604</v>
      </c>
      <c r="B3205" s="517" t="s">
        <v>2604</v>
      </c>
    </row>
    <row r="3206" spans="1:2" ht="15" hidden="1" x14ac:dyDescent="0.25">
      <c r="A3206" s="517" t="s">
        <v>2605</v>
      </c>
      <c r="B3206" s="517" t="s">
        <v>2605</v>
      </c>
    </row>
    <row r="3207" spans="1:2" ht="15" hidden="1" x14ac:dyDescent="0.25">
      <c r="A3207" s="517" t="s">
        <v>2606</v>
      </c>
      <c r="B3207" s="517" t="s">
        <v>2606</v>
      </c>
    </row>
    <row r="3208" spans="1:2" ht="15" hidden="1" x14ac:dyDescent="0.25">
      <c r="A3208" s="517" t="s">
        <v>2607</v>
      </c>
      <c r="B3208" s="517" t="s">
        <v>2607</v>
      </c>
    </row>
    <row r="3209" spans="1:2" ht="15" hidden="1" x14ac:dyDescent="0.25">
      <c r="A3209" s="517" t="s">
        <v>2608</v>
      </c>
      <c r="B3209" s="517" t="s">
        <v>2608</v>
      </c>
    </row>
    <row r="3210" spans="1:2" ht="15" hidden="1" x14ac:dyDescent="0.25">
      <c r="A3210" s="517" t="s">
        <v>2609</v>
      </c>
      <c r="B3210" s="517" t="s">
        <v>2609</v>
      </c>
    </row>
    <row r="3211" spans="1:2" ht="15" hidden="1" x14ac:dyDescent="0.25">
      <c r="A3211" s="517" t="s">
        <v>2609</v>
      </c>
      <c r="B3211" s="517" t="s">
        <v>2609</v>
      </c>
    </row>
    <row r="3212" spans="1:2" ht="15" hidden="1" x14ac:dyDescent="0.25">
      <c r="A3212" s="517" t="s">
        <v>2610</v>
      </c>
      <c r="B3212" s="517" t="s">
        <v>2610</v>
      </c>
    </row>
    <row r="3213" spans="1:2" ht="15" hidden="1" x14ac:dyDescent="0.25">
      <c r="A3213" s="517" t="s">
        <v>2611</v>
      </c>
      <c r="B3213" s="517" t="s">
        <v>2611</v>
      </c>
    </row>
    <row r="3214" spans="1:2" ht="15" hidden="1" x14ac:dyDescent="0.25">
      <c r="A3214" s="517" t="s">
        <v>2612</v>
      </c>
      <c r="B3214" s="517" t="s">
        <v>2612</v>
      </c>
    </row>
    <row r="3215" spans="1:2" ht="15" hidden="1" x14ac:dyDescent="0.25">
      <c r="A3215" s="517" t="s">
        <v>2613</v>
      </c>
      <c r="B3215" s="517" t="s">
        <v>2613</v>
      </c>
    </row>
    <row r="3216" spans="1:2" ht="15" hidden="1" x14ac:dyDescent="0.25">
      <c r="A3216" s="517" t="s">
        <v>2614</v>
      </c>
      <c r="B3216" s="517" t="s">
        <v>2614</v>
      </c>
    </row>
    <row r="3217" spans="1:2" ht="15" hidden="1" x14ac:dyDescent="0.25">
      <c r="A3217" s="517" t="s">
        <v>2615</v>
      </c>
      <c r="B3217" s="517" t="s">
        <v>2615</v>
      </c>
    </row>
    <row r="3218" spans="1:2" ht="15" hidden="1" x14ac:dyDescent="0.25">
      <c r="A3218" s="517" t="s">
        <v>2616</v>
      </c>
      <c r="B3218" s="517" t="s">
        <v>2616</v>
      </c>
    </row>
    <row r="3219" spans="1:2" ht="15" hidden="1" x14ac:dyDescent="0.25">
      <c r="A3219" s="517" t="s">
        <v>2617</v>
      </c>
      <c r="B3219" s="517" t="s">
        <v>2617</v>
      </c>
    </row>
    <row r="3220" spans="1:2" ht="15" hidden="1" x14ac:dyDescent="0.25">
      <c r="A3220" s="517" t="s">
        <v>2618</v>
      </c>
      <c r="B3220" s="517" t="s">
        <v>2618</v>
      </c>
    </row>
    <row r="3221" spans="1:2" ht="15" hidden="1" x14ac:dyDescent="0.25">
      <c r="A3221" s="517" t="s">
        <v>2618</v>
      </c>
      <c r="B3221" s="517" t="s">
        <v>2618</v>
      </c>
    </row>
    <row r="3222" spans="1:2" ht="15" hidden="1" x14ac:dyDescent="0.25">
      <c r="A3222" s="517" t="s">
        <v>2619</v>
      </c>
      <c r="B3222" s="517" t="s">
        <v>2619</v>
      </c>
    </row>
    <row r="3223" spans="1:2" ht="15" hidden="1" x14ac:dyDescent="0.25">
      <c r="A3223" s="517" t="s">
        <v>2620</v>
      </c>
      <c r="B3223" s="517" t="s">
        <v>2620</v>
      </c>
    </row>
    <row r="3224" spans="1:2" ht="15" hidden="1" x14ac:dyDescent="0.25">
      <c r="A3224" s="517" t="s">
        <v>2621</v>
      </c>
      <c r="B3224" s="517" t="s">
        <v>2621</v>
      </c>
    </row>
    <row r="3225" spans="1:2" ht="15" hidden="1" x14ac:dyDescent="0.25">
      <c r="A3225" s="517" t="s">
        <v>2622</v>
      </c>
      <c r="B3225" s="517" t="s">
        <v>2622</v>
      </c>
    </row>
    <row r="3226" spans="1:2" ht="15" hidden="1" x14ac:dyDescent="0.25">
      <c r="A3226" s="517" t="s">
        <v>2623</v>
      </c>
      <c r="B3226" s="517" t="s">
        <v>2623</v>
      </c>
    </row>
    <row r="3227" spans="1:2" ht="15" hidden="1" x14ac:dyDescent="0.25">
      <c r="A3227" s="517" t="s">
        <v>2624</v>
      </c>
      <c r="B3227" s="517" t="s">
        <v>2487</v>
      </c>
    </row>
    <row r="3228" spans="1:2" ht="15" hidden="1" x14ac:dyDescent="0.25">
      <c r="A3228" s="517" t="s">
        <v>2625</v>
      </c>
      <c r="B3228" s="517" t="s">
        <v>2626</v>
      </c>
    </row>
    <row r="3229" spans="1:2" ht="15" hidden="1" x14ac:dyDescent="0.25">
      <c r="A3229" s="517" t="s">
        <v>2627</v>
      </c>
      <c r="B3229" s="517" t="s">
        <v>2628</v>
      </c>
    </row>
    <row r="3230" spans="1:2" ht="15" hidden="1" x14ac:dyDescent="0.25">
      <c r="A3230" s="517" t="s">
        <v>2629</v>
      </c>
      <c r="B3230" s="517" t="s">
        <v>2630</v>
      </c>
    </row>
    <row r="3231" spans="1:2" ht="15" hidden="1" x14ac:dyDescent="0.25">
      <c r="A3231" s="517" t="s">
        <v>2631</v>
      </c>
      <c r="B3231" s="517" t="s">
        <v>2632</v>
      </c>
    </row>
    <row r="3232" spans="1:2" ht="15" hidden="1" x14ac:dyDescent="0.25">
      <c r="A3232" s="517" t="s">
        <v>2633</v>
      </c>
      <c r="B3232" s="517" t="s">
        <v>2634</v>
      </c>
    </row>
    <row r="3233" spans="1:2" ht="15" hidden="1" x14ac:dyDescent="0.25">
      <c r="A3233" s="517" t="s">
        <v>2635</v>
      </c>
      <c r="B3233" s="517" t="s">
        <v>2636</v>
      </c>
    </row>
    <row r="3234" spans="1:2" ht="15" hidden="1" x14ac:dyDescent="0.25">
      <c r="A3234" s="517" t="s">
        <v>1818</v>
      </c>
      <c r="B3234" s="517" t="s">
        <v>1819</v>
      </c>
    </row>
    <row r="3235" spans="1:2" ht="15" hidden="1" x14ac:dyDescent="0.25">
      <c r="A3235" s="517" t="s">
        <v>2637</v>
      </c>
      <c r="B3235" s="517" t="s">
        <v>2638</v>
      </c>
    </row>
    <row r="3236" spans="1:2" ht="15" hidden="1" x14ac:dyDescent="0.25">
      <c r="A3236" s="517" t="s">
        <v>221</v>
      </c>
      <c r="B3236" s="517" t="s">
        <v>404</v>
      </c>
    </row>
    <row r="3237" spans="1:2" ht="15" hidden="1" x14ac:dyDescent="0.25">
      <c r="A3237" s="517" t="s">
        <v>221</v>
      </c>
      <c r="B3237" s="517" t="s">
        <v>404</v>
      </c>
    </row>
    <row r="3238" spans="1:2" ht="15" hidden="1" x14ac:dyDescent="0.25">
      <c r="A3238" s="517" t="s">
        <v>221</v>
      </c>
      <c r="B3238" s="517" t="s">
        <v>404</v>
      </c>
    </row>
    <row r="3239" spans="1:2" ht="15" hidden="1" x14ac:dyDescent="0.25">
      <c r="A3239" s="517" t="s">
        <v>221</v>
      </c>
      <c r="B3239" s="517" t="s">
        <v>404</v>
      </c>
    </row>
    <row r="3240" spans="1:2" ht="15" hidden="1" x14ac:dyDescent="0.25">
      <c r="A3240" s="517" t="s">
        <v>2639</v>
      </c>
      <c r="B3240" s="517" t="s">
        <v>2640</v>
      </c>
    </row>
    <row r="3241" spans="1:2" ht="15" hidden="1" x14ac:dyDescent="0.25">
      <c r="A3241" s="517" t="s">
        <v>2641</v>
      </c>
      <c r="B3241" s="517" t="s">
        <v>2642</v>
      </c>
    </row>
    <row r="3242" spans="1:2" ht="15" hidden="1" x14ac:dyDescent="0.25">
      <c r="A3242" s="517" t="s">
        <v>2641</v>
      </c>
      <c r="B3242" s="517" t="s">
        <v>2642</v>
      </c>
    </row>
    <row r="3243" spans="1:2" ht="15" hidden="1" x14ac:dyDescent="0.25">
      <c r="A3243" s="517" t="s">
        <v>2643</v>
      </c>
      <c r="B3243" s="517" t="s">
        <v>2644</v>
      </c>
    </row>
    <row r="3244" spans="1:2" ht="15" hidden="1" x14ac:dyDescent="0.25">
      <c r="A3244" s="517" t="s">
        <v>2643</v>
      </c>
      <c r="B3244" s="517" t="s">
        <v>2644</v>
      </c>
    </row>
    <row r="3245" spans="1:2" ht="15" hidden="1" x14ac:dyDescent="0.25">
      <c r="A3245" s="517" t="s">
        <v>2645</v>
      </c>
      <c r="B3245" s="517" t="s">
        <v>2646</v>
      </c>
    </row>
    <row r="3246" spans="1:2" ht="15" hidden="1" x14ac:dyDescent="0.25">
      <c r="A3246" s="517" t="s">
        <v>2647</v>
      </c>
      <c r="B3246" s="517" t="s">
        <v>2648</v>
      </c>
    </row>
    <row r="3247" spans="1:2" ht="15" hidden="1" x14ac:dyDescent="0.25">
      <c r="A3247" s="517" t="s">
        <v>2647</v>
      </c>
      <c r="B3247" s="517" t="s">
        <v>2648</v>
      </c>
    </row>
    <row r="3248" spans="1:2" ht="15" hidden="1" x14ac:dyDescent="0.25">
      <c r="A3248" s="518" t="s">
        <v>2649</v>
      </c>
      <c r="B3248" s="518" t="s">
        <v>2650</v>
      </c>
    </row>
    <row r="3249" spans="1:2" ht="15" hidden="1" x14ac:dyDescent="0.25">
      <c r="A3249" s="517" t="s">
        <v>2651</v>
      </c>
      <c r="B3249" s="517" t="s">
        <v>2652</v>
      </c>
    </row>
    <row r="3250" spans="1:2" ht="15" hidden="1" x14ac:dyDescent="0.25">
      <c r="A3250" s="517" t="s">
        <v>2653</v>
      </c>
      <c r="B3250" s="517" t="s">
        <v>2654</v>
      </c>
    </row>
    <row r="3251" spans="1:2" ht="15" hidden="1" x14ac:dyDescent="0.25">
      <c r="A3251" s="517" t="s">
        <v>2653</v>
      </c>
      <c r="B3251" s="517" t="s">
        <v>2654</v>
      </c>
    </row>
    <row r="3252" spans="1:2" ht="15" hidden="1" x14ac:dyDescent="0.25">
      <c r="A3252" s="517" t="s">
        <v>238</v>
      </c>
      <c r="B3252" s="517" t="s">
        <v>411</v>
      </c>
    </row>
    <row r="3253" spans="1:2" ht="15" hidden="1" x14ac:dyDescent="0.25">
      <c r="A3253" s="517" t="s">
        <v>2655</v>
      </c>
      <c r="B3253" s="517" t="s">
        <v>2656</v>
      </c>
    </row>
    <row r="3254" spans="1:2" ht="15" hidden="1" x14ac:dyDescent="0.25">
      <c r="A3254" s="517" t="s">
        <v>2657</v>
      </c>
      <c r="B3254" s="517" t="s">
        <v>2658</v>
      </c>
    </row>
    <row r="3255" spans="1:2" ht="15" hidden="1" x14ac:dyDescent="0.25">
      <c r="A3255" s="517" t="s">
        <v>2657</v>
      </c>
      <c r="B3255" s="517" t="s">
        <v>2658</v>
      </c>
    </row>
    <row r="3256" spans="1:2" ht="15" hidden="1" x14ac:dyDescent="0.25">
      <c r="A3256" s="517" t="s">
        <v>2659</v>
      </c>
      <c r="B3256" s="517" t="s">
        <v>2660</v>
      </c>
    </row>
    <row r="3257" spans="1:2" ht="15" hidden="1" x14ac:dyDescent="0.25">
      <c r="A3257" s="517" t="s">
        <v>2659</v>
      </c>
      <c r="B3257" s="517" t="s">
        <v>2660</v>
      </c>
    </row>
    <row r="3258" spans="1:2" ht="15" hidden="1" x14ac:dyDescent="0.25">
      <c r="A3258" s="517" t="s">
        <v>2659</v>
      </c>
      <c r="B3258" s="517" t="s">
        <v>2660</v>
      </c>
    </row>
    <row r="3259" spans="1:2" ht="15" hidden="1" x14ac:dyDescent="0.25">
      <c r="A3259" s="517" t="s">
        <v>2661</v>
      </c>
      <c r="B3259" s="517" t="s">
        <v>2662</v>
      </c>
    </row>
    <row r="3260" spans="1:2" ht="15" hidden="1" x14ac:dyDescent="0.25">
      <c r="A3260" s="517" t="s">
        <v>2663</v>
      </c>
      <c r="B3260" s="517" t="s">
        <v>2664</v>
      </c>
    </row>
    <row r="3261" spans="1:2" ht="15" hidden="1" x14ac:dyDescent="0.25">
      <c r="A3261" s="517" t="s">
        <v>2665</v>
      </c>
      <c r="B3261" s="517" t="s">
        <v>2666</v>
      </c>
    </row>
    <row r="3262" spans="1:2" ht="15" hidden="1" x14ac:dyDescent="0.25">
      <c r="A3262" s="517" t="s">
        <v>2667</v>
      </c>
      <c r="B3262" s="517" t="s">
        <v>2668</v>
      </c>
    </row>
    <row r="3263" spans="1:2" ht="15" hidden="1" x14ac:dyDescent="0.25">
      <c r="A3263" s="517" t="s">
        <v>2669</v>
      </c>
      <c r="B3263" s="517" t="s">
        <v>2670</v>
      </c>
    </row>
    <row r="3264" spans="1:2" ht="15" hidden="1" x14ac:dyDescent="0.25">
      <c r="A3264" s="517" t="s">
        <v>2671</v>
      </c>
      <c r="B3264" s="517" t="s">
        <v>2672</v>
      </c>
    </row>
    <row r="3265" spans="1:2" ht="15" hidden="1" x14ac:dyDescent="0.25">
      <c r="A3265" s="517" t="s">
        <v>2673</v>
      </c>
      <c r="B3265" s="517" t="s">
        <v>2674</v>
      </c>
    </row>
    <row r="3266" spans="1:2" ht="15" hidden="1" x14ac:dyDescent="0.25">
      <c r="A3266" s="517" t="s">
        <v>2673</v>
      </c>
      <c r="B3266" s="517" t="s">
        <v>2674</v>
      </c>
    </row>
    <row r="3267" spans="1:2" ht="15" hidden="1" x14ac:dyDescent="0.25">
      <c r="A3267" s="517" t="s">
        <v>2675</v>
      </c>
      <c r="B3267" s="517" t="s">
        <v>2676</v>
      </c>
    </row>
    <row r="3268" spans="1:2" ht="15" hidden="1" x14ac:dyDescent="0.25">
      <c r="A3268" s="517" t="s">
        <v>2677</v>
      </c>
      <c r="B3268" s="517" t="s">
        <v>2474</v>
      </c>
    </row>
    <row r="3269" spans="1:2" ht="15" hidden="1" x14ac:dyDescent="0.25">
      <c r="A3269" s="517" t="s">
        <v>2678</v>
      </c>
      <c r="B3269" s="517" t="s">
        <v>2679</v>
      </c>
    </row>
    <row r="3270" spans="1:2" ht="15" hidden="1" x14ac:dyDescent="0.25">
      <c r="A3270" s="517" t="s">
        <v>1166</v>
      </c>
      <c r="B3270" s="517" t="s">
        <v>1167</v>
      </c>
    </row>
    <row r="3271" spans="1:2" ht="15" hidden="1" x14ac:dyDescent="0.25">
      <c r="A3271" s="517" t="s">
        <v>1166</v>
      </c>
      <c r="B3271" s="517" t="s">
        <v>1167</v>
      </c>
    </row>
    <row r="3272" spans="1:2" ht="15" hidden="1" x14ac:dyDescent="0.25">
      <c r="A3272" s="517" t="s">
        <v>247</v>
      </c>
      <c r="B3272" s="517" t="s">
        <v>419</v>
      </c>
    </row>
    <row r="3273" spans="1:2" ht="15" hidden="1" x14ac:dyDescent="0.25">
      <c r="A3273" s="517" t="s">
        <v>2680</v>
      </c>
      <c r="B3273" s="517" t="s">
        <v>2681</v>
      </c>
    </row>
    <row r="3274" spans="1:2" ht="15" hidden="1" x14ac:dyDescent="0.25">
      <c r="A3274" s="517" t="s">
        <v>2682</v>
      </c>
      <c r="B3274" s="517" t="s">
        <v>2683</v>
      </c>
    </row>
    <row r="3275" spans="1:2" ht="15" hidden="1" x14ac:dyDescent="0.25">
      <c r="A3275" s="517" t="s">
        <v>2682</v>
      </c>
      <c r="B3275" s="517" t="s">
        <v>2683</v>
      </c>
    </row>
    <row r="3276" spans="1:2" ht="15" hidden="1" x14ac:dyDescent="0.25">
      <c r="A3276" s="519" t="s">
        <v>2684</v>
      </c>
      <c r="B3276" s="519" t="s">
        <v>2685</v>
      </c>
    </row>
    <row r="3277" spans="1:2" ht="15" hidden="1" x14ac:dyDescent="0.25">
      <c r="A3277" s="517" t="s">
        <v>2686</v>
      </c>
      <c r="B3277" s="517" t="s">
        <v>2687</v>
      </c>
    </row>
    <row r="3278" spans="1:2" ht="15" hidden="1" x14ac:dyDescent="0.25">
      <c r="A3278" s="517" t="s">
        <v>2688</v>
      </c>
      <c r="B3278" s="517" t="s">
        <v>2491</v>
      </c>
    </row>
    <row r="3279" spans="1:2" ht="15" hidden="1" x14ac:dyDescent="0.25">
      <c r="A3279" s="517" t="s">
        <v>2689</v>
      </c>
      <c r="B3279" s="517" t="s">
        <v>2690</v>
      </c>
    </row>
    <row r="3280" spans="1:2" ht="15" hidden="1" x14ac:dyDescent="0.25">
      <c r="A3280" s="517" t="s">
        <v>2689</v>
      </c>
      <c r="B3280" s="517" t="s">
        <v>2690</v>
      </c>
    </row>
    <row r="3281" spans="1:2" ht="15" hidden="1" x14ac:dyDescent="0.25">
      <c r="A3281" s="517" t="s">
        <v>2689</v>
      </c>
      <c r="B3281" s="517" t="s">
        <v>2690</v>
      </c>
    </row>
    <row r="3282" spans="1:2" ht="15" hidden="1" x14ac:dyDescent="0.25">
      <c r="A3282" s="517" t="s">
        <v>2691</v>
      </c>
      <c r="B3282" s="517" t="s">
        <v>2692</v>
      </c>
    </row>
    <row r="3283" spans="1:2" ht="15" hidden="1" x14ac:dyDescent="0.25">
      <c r="A3283" s="517" t="s">
        <v>2693</v>
      </c>
      <c r="B3283" s="517" t="s">
        <v>2694</v>
      </c>
    </row>
    <row r="3284" spans="1:2" ht="15" hidden="1" x14ac:dyDescent="0.25">
      <c r="A3284" s="517" t="s">
        <v>2693</v>
      </c>
      <c r="B3284" s="517" t="s">
        <v>2694</v>
      </c>
    </row>
    <row r="3285" spans="1:2" ht="15" hidden="1" x14ac:dyDescent="0.25">
      <c r="A3285" s="517" t="s">
        <v>2695</v>
      </c>
      <c r="B3285" s="517" t="s">
        <v>2696</v>
      </c>
    </row>
    <row r="3286" spans="1:2" ht="15" hidden="1" x14ac:dyDescent="0.25">
      <c r="A3286" s="517" t="s">
        <v>2695</v>
      </c>
      <c r="B3286" s="517" t="s">
        <v>2696</v>
      </c>
    </row>
    <row r="3287" spans="1:2" ht="15" hidden="1" x14ac:dyDescent="0.25">
      <c r="A3287" s="517" t="s">
        <v>2697</v>
      </c>
      <c r="B3287" s="517" t="s">
        <v>2698</v>
      </c>
    </row>
    <row r="3288" spans="1:2" ht="15" hidden="1" x14ac:dyDescent="0.25">
      <c r="A3288" s="517" t="s">
        <v>2697</v>
      </c>
      <c r="B3288" s="517" t="s">
        <v>2698</v>
      </c>
    </row>
    <row r="3289" spans="1:2" ht="15" hidden="1" x14ac:dyDescent="0.25">
      <c r="A3289" s="517" t="s">
        <v>2697</v>
      </c>
      <c r="B3289" s="517" t="s">
        <v>2698</v>
      </c>
    </row>
    <row r="3290" spans="1:2" ht="15" hidden="1" x14ac:dyDescent="0.25">
      <c r="A3290" s="517" t="s">
        <v>2699</v>
      </c>
      <c r="B3290" s="517" t="s">
        <v>2700</v>
      </c>
    </row>
    <row r="3291" spans="1:2" ht="15" hidden="1" x14ac:dyDescent="0.25">
      <c r="A3291" s="517" t="s">
        <v>2701</v>
      </c>
      <c r="B3291" s="517" t="s">
        <v>2702</v>
      </c>
    </row>
    <row r="3292" spans="1:2" ht="15" hidden="1" x14ac:dyDescent="0.25">
      <c r="A3292" s="517" t="s">
        <v>2701</v>
      </c>
      <c r="B3292" s="517" t="s">
        <v>2702</v>
      </c>
    </row>
    <row r="3293" spans="1:2" ht="15" hidden="1" x14ac:dyDescent="0.25">
      <c r="A3293" s="517" t="s">
        <v>2701</v>
      </c>
      <c r="B3293" s="517" t="s">
        <v>2702</v>
      </c>
    </row>
    <row r="3294" spans="1:2" ht="15" hidden="1" x14ac:dyDescent="0.25">
      <c r="A3294" s="517" t="s">
        <v>2701</v>
      </c>
      <c r="B3294" s="517" t="s">
        <v>2702</v>
      </c>
    </row>
    <row r="3295" spans="1:2" ht="15" hidden="1" x14ac:dyDescent="0.25">
      <c r="A3295" s="517" t="s">
        <v>2703</v>
      </c>
      <c r="B3295" s="517" t="s">
        <v>2704</v>
      </c>
    </row>
    <row r="3296" spans="1:2" ht="15" hidden="1" x14ac:dyDescent="0.25">
      <c r="A3296" s="517" t="s">
        <v>2703</v>
      </c>
      <c r="B3296" s="517" t="s">
        <v>2704</v>
      </c>
    </row>
    <row r="3297" spans="1:2" ht="15" hidden="1" x14ac:dyDescent="0.25">
      <c r="A3297" s="517" t="s">
        <v>2705</v>
      </c>
      <c r="B3297" s="517" t="s">
        <v>2706</v>
      </c>
    </row>
    <row r="3298" spans="1:2" ht="15" hidden="1" x14ac:dyDescent="0.25">
      <c r="A3298" s="517" t="s">
        <v>2705</v>
      </c>
      <c r="B3298" s="517" t="s">
        <v>2706</v>
      </c>
    </row>
    <row r="3299" spans="1:2" ht="15" hidden="1" x14ac:dyDescent="0.25">
      <c r="A3299" s="517" t="s">
        <v>250</v>
      </c>
      <c r="B3299" s="517" t="s">
        <v>425</v>
      </c>
    </row>
    <row r="3300" spans="1:2" ht="15" hidden="1" x14ac:dyDescent="0.25">
      <c r="A3300" s="517" t="s">
        <v>250</v>
      </c>
      <c r="B3300" s="517" t="s">
        <v>425</v>
      </c>
    </row>
    <row r="3301" spans="1:2" ht="15" hidden="1" x14ac:dyDescent="0.25">
      <c r="A3301" s="517" t="s">
        <v>250</v>
      </c>
      <c r="B3301" s="517" t="s">
        <v>425</v>
      </c>
    </row>
    <row r="3302" spans="1:2" ht="15" hidden="1" x14ac:dyDescent="0.25">
      <c r="A3302" s="517" t="s">
        <v>250</v>
      </c>
      <c r="B3302" s="517" t="s">
        <v>425</v>
      </c>
    </row>
    <row r="3303" spans="1:2" ht="15" hidden="1" x14ac:dyDescent="0.25">
      <c r="A3303" s="517" t="s">
        <v>250</v>
      </c>
      <c r="B3303" s="517" t="s">
        <v>425</v>
      </c>
    </row>
    <row r="3304" spans="1:2" ht="15" hidden="1" x14ac:dyDescent="0.25">
      <c r="A3304" s="517" t="s">
        <v>2707</v>
      </c>
      <c r="B3304" s="517" t="s">
        <v>2708</v>
      </c>
    </row>
    <row r="3305" spans="1:2" ht="15" hidden="1" x14ac:dyDescent="0.25">
      <c r="A3305" s="517" t="s">
        <v>2707</v>
      </c>
      <c r="B3305" s="517" t="s">
        <v>2708</v>
      </c>
    </row>
    <row r="3306" spans="1:2" ht="15" hidden="1" x14ac:dyDescent="0.25">
      <c r="A3306" s="517" t="s">
        <v>251</v>
      </c>
      <c r="B3306" s="517" t="s">
        <v>426</v>
      </c>
    </row>
    <row r="3307" spans="1:2" ht="15" hidden="1" x14ac:dyDescent="0.25">
      <c r="A3307" s="517" t="s">
        <v>251</v>
      </c>
      <c r="B3307" s="517" t="s">
        <v>426</v>
      </c>
    </row>
    <row r="3308" spans="1:2" ht="15" hidden="1" x14ac:dyDescent="0.25">
      <c r="A3308" s="517" t="s">
        <v>251</v>
      </c>
      <c r="B3308" s="517" t="s">
        <v>426</v>
      </c>
    </row>
    <row r="3309" spans="1:2" ht="15" hidden="1" x14ac:dyDescent="0.25">
      <c r="A3309" s="517" t="s">
        <v>2709</v>
      </c>
      <c r="B3309" s="517" t="s">
        <v>2710</v>
      </c>
    </row>
    <row r="3310" spans="1:2" ht="15" hidden="1" x14ac:dyDescent="0.25">
      <c r="A3310" s="517" t="s">
        <v>2711</v>
      </c>
      <c r="B3310" s="517" t="s">
        <v>2712</v>
      </c>
    </row>
    <row r="3311" spans="1:2" ht="15" hidden="1" x14ac:dyDescent="0.25">
      <c r="A3311" s="517" t="s">
        <v>779</v>
      </c>
      <c r="B3311" s="517" t="s">
        <v>780</v>
      </c>
    </row>
    <row r="3312" spans="1:2" ht="15" hidden="1" x14ac:dyDescent="0.25">
      <c r="A3312" s="517" t="s">
        <v>2713</v>
      </c>
      <c r="B3312" s="517" t="s">
        <v>2714</v>
      </c>
    </row>
    <row r="3313" spans="1:2" ht="15" hidden="1" x14ac:dyDescent="0.25">
      <c r="A3313" s="517" t="s">
        <v>2715</v>
      </c>
      <c r="B3313" s="517" t="s">
        <v>2716</v>
      </c>
    </row>
    <row r="3314" spans="1:2" ht="15" hidden="1" x14ac:dyDescent="0.25">
      <c r="A3314" s="517" t="s">
        <v>2717</v>
      </c>
      <c r="B3314" s="517" t="s">
        <v>2718</v>
      </c>
    </row>
    <row r="3315" spans="1:2" ht="15" hidden="1" x14ac:dyDescent="0.25">
      <c r="A3315" s="517" t="s">
        <v>2719</v>
      </c>
      <c r="B3315" s="517" t="s">
        <v>2720</v>
      </c>
    </row>
    <row r="3316" spans="1:2" ht="15" hidden="1" x14ac:dyDescent="0.25">
      <c r="A3316" s="517" t="s">
        <v>2721</v>
      </c>
      <c r="B3316" s="517" t="s">
        <v>2722</v>
      </c>
    </row>
    <row r="3317" spans="1:2" ht="15" hidden="1" x14ac:dyDescent="0.25">
      <c r="A3317" s="517" t="s">
        <v>2721</v>
      </c>
      <c r="B3317" s="517" t="s">
        <v>2722</v>
      </c>
    </row>
    <row r="3318" spans="1:2" ht="15" hidden="1" x14ac:dyDescent="0.25">
      <c r="A3318" s="517" t="s">
        <v>2723</v>
      </c>
      <c r="B3318" s="517" t="s">
        <v>2724</v>
      </c>
    </row>
    <row r="3319" spans="1:2" ht="15" hidden="1" x14ac:dyDescent="0.25">
      <c r="A3319" s="517" t="s">
        <v>2725</v>
      </c>
      <c r="B3319" s="517" t="s">
        <v>2726</v>
      </c>
    </row>
    <row r="3320" spans="1:2" ht="15" hidden="1" x14ac:dyDescent="0.25">
      <c r="A3320" s="517" t="s">
        <v>2725</v>
      </c>
      <c r="B3320" s="517" t="s">
        <v>2726</v>
      </c>
    </row>
    <row r="3321" spans="1:2" ht="15" hidden="1" x14ac:dyDescent="0.25">
      <c r="A3321" s="517" t="s">
        <v>2727</v>
      </c>
      <c r="B3321" s="517" t="s">
        <v>2728</v>
      </c>
    </row>
    <row r="3322" spans="1:2" ht="15" hidden="1" x14ac:dyDescent="0.25">
      <c r="A3322" s="517" t="s">
        <v>2729</v>
      </c>
      <c r="B3322" s="517" t="s">
        <v>2730</v>
      </c>
    </row>
    <row r="3323" spans="1:2" ht="15" hidden="1" x14ac:dyDescent="0.25">
      <c r="A3323" s="517" t="s">
        <v>2731</v>
      </c>
      <c r="B3323" s="517" t="s">
        <v>2732</v>
      </c>
    </row>
    <row r="3324" spans="1:2" ht="15" hidden="1" x14ac:dyDescent="0.25">
      <c r="A3324" s="517" t="s">
        <v>2733</v>
      </c>
      <c r="B3324" s="517" t="s">
        <v>2734</v>
      </c>
    </row>
    <row r="3325" spans="1:2" ht="15" hidden="1" x14ac:dyDescent="0.25">
      <c r="A3325" s="517" t="s">
        <v>1474</v>
      </c>
      <c r="B3325" s="517" t="s">
        <v>1475</v>
      </c>
    </row>
    <row r="3326" spans="1:2" ht="15" hidden="1" x14ac:dyDescent="0.25">
      <c r="A3326" s="517" t="s">
        <v>1474</v>
      </c>
      <c r="B3326" s="517" t="s">
        <v>1475</v>
      </c>
    </row>
    <row r="3327" spans="1:2" ht="15" hidden="1" x14ac:dyDescent="0.25">
      <c r="A3327" s="517" t="s">
        <v>2735</v>
      </c>
      <c r="B3327" s="517" t="s">
        <v>2736</v>
      </c>
    </row>
    <row r="3328" spans="1:2" ht="15" hidden="1" x14ac:dyDescent="0.25">
      <c r="A3328" s="517" t="s">
        <v>2735</v>
      </c>
      <c r="B3328" s="517" t="s">
        <v>2736</v>
      </c>
    </row>
    <row r="3329" spans="1:2" ht="15" hidden="1" x14ac:dyDescent="0.25">
      <c r="A3329" s="517" t="s">
        <v>2735</v>
      </c>
      <c r="B3329" s="517" t="s">
        <v>2736</v>
      </c>
    </row>
    <row r="3330" spans="1:2" ht="15" hidden="1" x14ac:dyDescent="0.25">
      <c r="A3330" s="518" t="s">
        <v>2737</v>
      </c>
      <c r="B3330" s="518" t="s">
        <v>2738</v>
      </c>
    </row>
    <row r="3331" spans="1:2" ht="15" hidden="1" x14ac:dyDescent="0.25">
      <c r="A3331" s="517" t="s">
        <v>2055</v>
      </c>
      <c r="B3331" s="517" t="s">
        <v>2056</v>
      </c>
    </row>
    <row r="3332" spans="1:2" ht="15" hidden="1" x14ac:dyDescent="0.25">
      <c r="A3332" s="517" t="s">
        <v>1747</v>
      </c>
      <c r="B3332" s="517" t="s">
        <v>1748</v>
      </c>
    </row>
    <row r="3333" spans="1:2" ht="15" hidden="1" x14ac:dyDescent="0.25">
      <c r="A3333" s="517" t="s">
        <v>2739</v>
      </c>
      <c r="B3333" s="517" t="s">
        <v>2740</v>
      </c>
    </row>
    <row r="3334" spans="1:2" ht="15" hidden="1" x14ac:dyDescent="0.25">
      <c r="A3334" s="517" t="s">
        <v>2739</v>
      </c>
      <c r="B3334" s="517" t="s">
        <v>2740</v>
      </c>
    </row>
    <row r="3335" spans="1:2" ht="15" hidden="1" x14ac:dyDescent="0.25">
      <c r="A3335" s="517" t="s">
        <v>2739</v>
      </c>
      <c r="B3335" s="517" t="s">
        <v>2740</v>
      </c>
    </row>
    <row r="3336" spans="1:2" ht="15" hidden="1" x14ac:dyDescent="0.25">
      <c r="A3336" s="517" t="s">
        <v>2739</v>
      </c>
      <c r="B3336" s="517" t="s">
        <v>2740</v>
      </c>
    </row>
    <row r="3337" spans="1:2" ht="15" hidden="1" x14ac:dyDescent="0.25">
      <c r="A3337" s="517" t="s">
        <v>258</v>
      </c>
      <c r="B3337" s="517" t="s">
        <v>436</v>
      </c>
    </row>
    <row r="3338" spans="1:2" ht="15" hidden="1" x14ac:dyDescent="0.25">
      <c r="A3338" s="517" t="s">
        <v>2741</v>
      </c>
      <c r="B3338" s="517" t="s">
        <v>2566</v>
      </c>
    </row>
    <row r="3339" spans="1:2" ht="15" hidden="1" x14ac:dyDescent="0.25">
      <c r="A3339" s="517" t="s">
        <v>2742</v>
      </c>
      <c r="B3339" s="517" t="s">
        <v>2569</v>
      </c>
    </row>
    <row r="3340" spans="1:2" ht="15" hidden="1" x14ac:dyDescent="0.25">
      <c r="A3340" s="517" t="s">
        <v>2743</v>
      </c>
      <c r="B3340" s="517" t="s">
        <v>2744</v>
      </c>
    </row>
    <row r="3341" spans="1:2" ht="15" hidden="1" x14ac:dyDescent="0.25">
      <c r="A3341" s="517" t="s">
        <v>2745</v>
      </c>
      <c r="B3341" s="517" t="s">
        <v>2746</v>
      </c>
    </row>
    <row r="3342" spans="1:2" ht="15" hidden="1" x14ac:dyDescent="0.25">
      <c r="A3342" s="517" t="s">
        <v>2747</v>
      </c>
      <c r="B3342" s="517" t="s">
        <v>2748</v>
      </c>
    </row>
    <row r="3343" spans="1:2" ht="15" hidden="1" x14ac:dyDescent="0.25">
      <c r="A3343" s="517" t="s">
        <v>2749</v>
      </c>
      <c r="B3343" s="517" t="s">
        <v>2750</v>
      </c>
    </row>
    <row r="3344" spans="1:2" ht="15" hidden="1" x14ac:dyDescent="0.25">
      <c r="A3344" s="517" t="s">
        <v>2751</v>
      </c>
      <c r="B3344" s="517" t="s">
        <v>2752</v>
      </c>
    </row>
    <row r="3345" spans="1:2" ht="15" hidden="1" x14ac:dyDescent="0.25">
      <c r="A3345" s="517" t="s">
        <v>2751</v>
      </c>
      <c r="B3345" s="517" t="s">
        <v>2752</v>
      </c>
    </row>
    <row r="3346" spans="1:2" ht="15" hidden="1" x14ac:dyDescent="0.25">
      <c r="A3346" s="517" t="s">
        <v>2753</v>
      </c>
      <c r="B3346" s="517" t="s">
        <v>2754</v>
      </c>
    </row>
    <row r="3347" spans="1:2" ht="15" hidden="1" x14ac:dyDescent="0.25">
      <c r="A3347" s="517" t="s">
        <v>2753</v>
      </c>
      <c r="B3347" s="517" t="s">
        <v>2754</v>
      </c>
    </row>
    <row r="3348" spans="1:2" ht="15" hidden="1" x14ac:dyDescent="0.25">
      <c r="A3348" s="517" t="s">
        <v>2755</v>
      </c>
      <c r="B3348" s="517" t="s">
        <v>2756</v>
      </c>
    </row>
    <row r="3349" spans="1:2" ht="15" hidden="1" x14ac:dyDescent="0.25">
      <c r="A3349" s="517" t="s">
        <v>2757</v>
      </c>
      <c r="B3349" s="517" t="s">
        <v>2758</v>
      </c>
    </row>
    <row r="3350" spans="1:2" ht="15" hidden="1" x14ac:dyDescent="0.25">
      <c r="A3350" s="517" t="s">
        <v>2759</v>
      </c>
      <c r="B3350" s="517" t="s">
        <v>2760</v>
      </c>
    </row>
    <row r="3351" spans="1:2" ht="15" hidden="1" x14ac:dyDescent="0.25">
      <c r="A3351" s="517" t="s">
        <v>2761</v>
      </c>
      <c r="B3351" s="517" t="s">
        <v>2578</v>
      </c>
    </row>
    <row r="3352" spans="1:2" ht="15" hidden="1" x14ac:dyDescent="0.25">
      <c r="A3352" s="517" t="s">
        <v>2762</v>
      </c>
      <c r="B3352" s="517" t="s">
        <v>2582</v>
      </c>
    </row>
    <row r="3353" spans="1:2" ht="15" hidden="1" x14ac:dyDescent="0.25">
      <c r="A3353" s="517" t="s">
        <v>2763</v>
      </c>
      <c r="B3353" s="517" t="s">
        <v>2764</v>
      </c>
    </row>
    <row r="3354" spans="1:2" ht="15" hidden="1" x14ac:dyDescent="0.25">
      <c r="A3354" s="517" t="s">
        <v>2765</v>
      </c>
      <c r="B3354" s="517" t="s">
        <v>2766</v>
      </c>
    </row>
    <row r="3355" spans="1:2" ht="15" hidden="1" x14ac:dyDescent="0.25">
      <c r="A3355" s="517" t="s">
        <v>2767</v>
      </c>
      <c r="B3355" s="517" t="s">
        <v>2768</v>
      </c>
    </row>
    <row r="3356" spans="1:2" ht="15" hidden="1" x14ac:dyDescent="0.25">
      <c r="A3356" s="517" t="s">
        <v>2769</v>
      </c>
      <c r="B3356" s="517" t="s">
        <v>2770</v>
      </c>
    </row>
    <row r="3357" spans="1:2" ht="15" hidden="1" x14ac:dyDescent="0.25">
      <c r="A3357" s="517" t="s">
        <v>2771</v>
      </c>
      <c r="B3357" s="517" t="s">
        <v>2772</v>
      </c>
    </row>
    <row r="3358" spans="1:2" ht="15" hidden="1" x14ac:dyDescent="0.25">
      <c r="A3358" s="517" t="s">
        <v>2773</v>
      </c>
      <c r="B3358" s="517" t="s">
        <v>2774</v>
      </c>
    </row>
    <row r="3359" spans="1:2" ht="15" hidden="1" x14ac:dyDescent="0.25">
      <c r="A3359" s="517" t="s">
        <v>2775</v>
      </c>
      <c r="B3359" s="517" t="s">
        <v>2776</v>
      </c>
    </row>
    <row r="3360" spans="1:2" ht="15" hidden="1" x14ac:dyDescent="0.25">
      <c r="A3360" s="517" t="s">
        <v>2777</v>
      </c>
      <c r="B3360" s="517" t="s">
        <v>2778</v>
      </c>
    </row>
    <row r="3361" spans="1:2" ht="15" hidden="1" x14ac:dyDescent="0.25">
      <c r="A3361" s="517" t="s">
        <v>1489</v>
      </c>
      <c r="B3361" s="517" t="s">
        <v>1490</v>
      </c>
    </row>
    <row r="3362" spans="1:2" ht="15" hidden="1" x14ac:dyDescent="0.25">
      <c r="A3362" s="517" t="s">
        <v>1489</v>
      </c>
      <c r="B3362" s="517" t="s">
        <v>1490</v>
      </c>
    </row>
    <row r="3363" spans="1:2" ht="15" hidden="1" x14ac:dyDescent="0.25">
      <c r="A3363" s="517" t="s">
        <v>2779</v>
      </c>
      <c r="B3363" s="517" t="s">
        <v>2780</v>
      </c>
    </row>
    <row r="3364" spans="1:2" ht="15" hidden="1" x14ac:dyDescent="0.25">
      <c r="A3364" s="519" t="s">
        <v>2781</v>
      </c>
      <c r="B3364" s="519" t="s">
        <v>2782</v>
      </c>
    </row>
    <row r="3365" spans="1:2" ht="15" hidden="1" x14ac:dyDescent="0.25">
      <c r="A3365" s="517" t="s">
        <v>2783</v>
      </c>
      <c r="B3365" s="517" t="s">
        <v>2784</v>
      </c>
    </row>
    <row r="3366" spans="1:2" ht="15" hidden="1" x14ac:dyDescent="0.25">
      <c r="A3366" s="517" t="s">
        <v>2783</v>
      </c>
      <c r="B3366" s="517" t="s">
        <v>2784</v>
      </c>
    </row>
    <row r="3367" spans="1:2" ht="15" hidden="1" x14ac:dyDescent="0.25">
      <c r="A3367" s="517" t="s">
        <v>2785</v>
      </c>
      <c r="B3367" s="517" t="s">
        <v>2786</v>
      </c>
    </row>
    <row r="3368" spans="1:2" ht="15" hidden="1" x14ac:dyDescent="0.25">
      <c r="A3368" s="517" t="s">
        <v>2785</v>
      </c>
      <c r="B3368" s="517" t="s">
        <v>2786</v>
      </c>
    </row>
    <row r="3369" spans="1:2" ht="15" hidden="1" x14ac:dyDescent="0.25">
      <c r="A3369" s="517" t="s">
        <v>2787</v>
      </c>
      <c r="B3369" s="517" t="s">
        <v>2788</v>
      </c>
    </row>
    <row r="3370" spans="1:2" ht="15" hidden="1" x14ac:dyDescent="0.25">
      <c r="A3370" s="517" t="s">
        <v>2789</v>
      </c>
      <c r="B3370" s="517" t="s">
        <v>2790</v>
      </c>
    </row>
    <row r="3371" spans="1:2" ht="15" hidden="1" x14ac:dyDescent="0.25">
      <c r="A3371" s="517" t="s">
        <v>2791</v>
      </c>
      <c r="B3371" s="517" t="s">
        <v>2792</v>
      </c>
    </row>
    <row r="3372" spans="1:2" ht="15" hidden="1" x14ac:dyDescent="0.25">
      <c r="A3372" s="517" t="s">
        <v>2793</v>
      </c>
      <c r="B3372" s="517" t="s">
        <v>2794</v>
      </c>
    </row>
    <row r="3373" spans="1:2" ht="15" hidden="1" x14ac:dyDescent="0.25">
      <c r="A3373" s="517" t="s">
        <v>2795</v>
      </c>
      <c r="B3373" s="517" t="s">
        <v>2796</v>
      </c>
    </row>
    <row r="3374" spans="1:2" ht="15" hidden="1" x14ac:dyDescent="0.25">
      <c r="A3374" s="517" t="s">
        <v>2797</v>
      </c>
      <c r="B3374" s="517" t="s">
        <v>2798</v>
      </c>
    </row>
    <row r="3375" spans="1:2" ht="15" hidden="1" x14ac:dyDescent="0.25">
      <c r="A3375" s="517" t="s">
        <v>2799</v>
      </c>
      <c r="B3375" s="517" t="s">
        <v>2800</v>
      </c>
    </row>
    <row r="3376" spans="1:2" ht="15" hidden="1" x14ac:dyDescent="0.25">
      <c r="A3376" s="517" t="s">
        <v>2801</v>
      </c>
      <c r="B3376" s="517" t="s">
        <v>2802</v>
      </c>
    </row>
    <row r="3377" spans="1:2" ht="15" hidden="1" x14ac:dyDescent="0.25">
      <c r="A3377" s="517" t="s">
        <v>2803</v>
      </c>
      <c r="B3377" s="517" t="s">
        <v>2804</v>
      </c>
    </row>
    <row r="3378" spans="1:2" ht="15" hidden="1" x14ac:dyDescent="0.25">
      <c r="A3378" s="517" t="s">
        <v>2805</v>
      </c>
      <c r="B3378" s="517" t="s">
        <v>2806</v>
      </c>
    </row>
    <row r="3379" spans="1:2" ht="15" hidden="1" x14ac:dyDescent="0.25">
      <c r="A3379" s="517" t="s">
        <v>2807</v>
      </c>
      <c r="B3379" s="517" t="s">
        <v>2808</v>
      </c>
    </row>
    <row r="3380" spans="1:2" ht="15" hidden="1" x14ac:dyDescent="0.25">
      <c r="A3380" s="517" t="s">
        <v>2809</v>
      </c>
      <c r="B3380" s="517" t="s">
        <v>2810</v>
      </c>
    </row>
    <row r="3381" spans="1:2" ht="15" hidden="1" x14ac:dyDescent="0.25">
      <c r="A3381" s="517" t="s">
        <v>2811</v>
      </c>
      <c r="B3381" s="517" t="s">
        <v>2812</v>
      </c>
    </row>
    <row r="3382" spans="1:2" ht="15" hidden="1" x14ac:dyDescent="0.25">
      <c r="A3382" s="517" t="s">
        <v>2813</v>
      </c>
      <c r="B3382" s="517" t="s">
        <v>2814</v>
      </c>
    </row>
    <row r="3383" spans="1:2" ht="15" hidden="1" x14ac:dyDescent="0.25">
      <c r="A3383" s="517" t="s">
        <v>2405</v>
      </c>
      <c r="B3383" s="517" t="s">
        <v>2406</v>
      </c>
    </row>
    <row r="3384" spans="1:2" ht="15" hidden="1" x14ac:dyDescent="0.25">
      <c r="A3384" s="517" t="s">
        <v>2405</v>
      </c>
      <c r="B3384" s="517" t="s">
        <v>2406</v>
      </c>
    </row>
    <row r="3385" spans="1:2" ht="15" hidden="1" x14ac:dyDescent="0.25">
      <c r="A3385" s="517" t="s">
        <v>2815</v>
      </c>
      <c r="B3385" s="517" t="s">
        <v>2816</v>
      </c>
    </row>
    <row r="3386" spans="1:2" ht="15" hidden="1" x14ac:dyDescent="0.25">
      <c r="A3386" s="517" t="s">
        <v>1501</v>
      </c>
      <c r="B3386" s="517" t="s">
        <v>1502</v>
      </c>
    </row>
    <row r="3387" spans="1:2" ht="15" hidden="1" x14ac:dyDescent="0.25">
      <c r="A3387" s="517" t="s">
        <v>1887</v>
      </c>
      <c r="B3387" s="517" t="s">
        <v>1888</v>
      </c>
    </row>
    <row r="3388" spans="1:2" ht="15" hidden="1" x14ac:dyDescent="0.25">
      <c r="A3388" s="517" t="s">
        <v>1887</v>
      </c>
      <c r="B3388" s="517" t="s">
        <v>1888</v>
      </c>
    </row>
    <row r="3389" spans="1:2" ht="15" hidden="1" x14ac:dyDescent="0.25">
      <c r="A3389" s="517" t="s">
        <v>2817</v>
      </c>
      <c r="B3389" s="517" t="s">
        <v>2818</v>
      </c>
    </row>
    <row r="3390" spans="1:2" ht="15" hidden="1" x14ac:dyDescent="0.25">
      <c r="A3390" s="517" t="s">
        <v>2819</v>
      </c>
      <c r="B3390" s="517" t="s">
        <v>2820</v>
      </c>
    </row>
    <row r="3391" spans="1:2" ht="15" hidden="1" x14ac:dyDescent="0.25">
      <c r="A3391" s="517" t="s">
        <v>231</v>
      </c>
      <c r="B3391" s="517" t="s">
        <v>361</v>
      </c>
    </row>
    <row r="3392" spans="1:2" ht="15" hidden="1" x14ac:dyDescent="0.25">
      <c r="A3392" s="517" t="s">
        <v>231</v>
      </c>
      <c r="B3392" s="517" t="s">
        <v>361</v>
      </c>
    </row>
    <row r="3393" spans="1:2" ht="15" hidden="1" x14ac:dyDescent="0.25">
      <c r="A3393" s="517" t="s">
        <v>231</v>
      </c>
      <c r="B3393" s="517" t="s">
        <v>361</v>
      </c>
    </row>
    <row r="3394" spans="1:2" ht="15" hidden="1" x14ac:dyDescent="0.25">
      <c r="A3394" s="517" t="s">
        <v>231</v>
      </c>
      <c r="B3394" s="517" t="s">
        <v>361</v>
      </c>
    </row>
    <row r="3395" spans="1:2" ht="15" hidden="1" x14ac:dyDescent="0.25">
      <c r="A3395" s="517" t="s">
        <v>190</v>
      </c>
      <c r="B3395" s="517" t="s">
        <v>362</v>
      </c>
    </row>
    <row r="3396" spans="1:2" ht="15" hidden="1" x14ac:dyDescent="0.25">
      <c r="A3396" s="517" t="s">
        <v>190</v>
      </c>
      <c r="B3396" s="517" t="s">
        <v>362</v>
      </c>
    </row>
    <row r="3397" spans="1:2" ht="15" hidden="1" x14ac:dyDescent="0.25">
      <c r="A3397" s="517" t="s">
        <v>190</v>
      </c>
      <c r="B3397" s="517" t="s">
        <v>362</v>
      </c>
    </row>
    <row r="3398" spans="1:2" ht="15" hidden="1" x14ac:dyDescent="0.25">
      <c r="A3398" s="517" t="s">
        <v>190</v>
      </c>
      <c r="B3398" s="517" t="s">
        <v>362</v>
      </c>
    </row>
    <row r="3399" spans="1:2" ht="15" hidden="1" x14ac:dyDescent="0.25">
      <c r="A3399" s="517" t="s">
        <v>190</v>
      </c>
      <c r="B3399" s="517" t="s">
        <v>362</v>
      </c>
    </row>
    <row r="3400" spans="1:2" ht="15" hidden="1" x14ac:dyDescent="0.25">
      <c r="A3400" s="517" t="s">
        <v>190</v>
      </c>
      <c r="B3400" s="517" t="s">
        <v>362</v>
      </c>
    </row>
    <row r="3401" spans="1:2" ht="15" hidden="1" x14ac:dyDescent="0.25">
      <c r="A3401" s="517" t="s">
        <v>1669</v>
      </c>
      <c r="B3401" s="517" t="s">
        <v>1670</v>
      </c>
    </row>
    <row r="3402" spans="1:2" ht="15" hidden="1" x14ac:dyDescent="0.25">
      <c r="A3402" s="517" t="s">
        <v>192</v>
      </c>
      <c r="B3402" s="517" t="s">
        <v>364</v>
      </c>
    </row>
    <row r="3403" spans="1:2" ht="15" hidden="1" x14ac:dyDescent="0.25">
      <c r="A3403" s="517" t="s">
        <v>192</v>
      </c>
      <c r="B3403" s="517" t="s">
        <v>364</v>
      </c>
    </row>
    <row r="3404" spans="1:2" ht="15" hidden="1" x14ac:dyDescent="0.25">
      <c r="A3404" s="517" t="s">
        <v>192</v>
      </c>
      <c r="B3404" s="517" t="s">
        <v>364</v>
      </c>
    </row>
    <row r="3405" spans="1:2" ht="15" hidden="1" x14ac:dyDescent="0.25">
      <c r="A3405" s="517" t="s">
        <v>447</v>
      </c>
      <c r="B3405" s="517" t="s">
        <v>448</v>
      </c>
    </row>
    <row r="3406" spans="1:2" ht="15" hidden="1" x14ac:dyDescent="0.25">
      <c r="A3406" s="517" t="s">
        <v>447</v>
      </c>
      <c r="B3406" s="517" t="s">
        <v>448</v>
      </c>
    </row>
    <row r="3407" spans="1:2" ht="15" hidden="1" x14ac:dyDescent="0.25">
      <c r="A3407" s="517" t="s">
        <v>447</v>
      </c>
      <c r="B3407" s="517" t="s">
        <v>448</v>
      </c>
    </row>
    <row r="3408" spans="1:2" ht="15" hidden="1" x14ac:dyDescent="0.25">
      <c r="A3408" s="517" t="s">
        <v>193</v>
      </c>
      <c r="B3408" s="517" t="s">
        <v>365</v>
      </c>
    </row>
    <row r="3409" spans="1:2" ht="15" hidden="1" x14ac:dyDescent="0.25">
      <c r="A3409" s="517" t="s">
        <v>193</v>
      </c>
      <c r="B3409" s="517" t="s">
        <v>365</v>
      </c>
    </row>
    <row r="3410" spans="1:2" ht="15" hidden="1" x14ac:dyDescent="0.25">
      <c r="A3410" s="517" t="s">
        <v>193</v>
      </c>
      <c r="B3410" s="517" t="s">
        <v>365</v>
      </c>
    </row>
    <row r="3411" spans="1:2" ht="15" hidden="1" x14ac:dyDescent="0.25">
      <c r="A3411" s="517" t="s">
        <v>193</v>
      </c>
      <c r="B3411" s="517" t="s">
        <v>365</v>
      </c>
    </row>
    <row r="3412" spans="1:2" ht="15" hidden="1" x14ac:dyDescent="0.25">
      <c r="A3412" s="517" t="s">
        <v>193</v>
      </c>
      <c r="B3412" s="517" t="s">
        <v>365</v>
      </c>
    </row>
    <row r="3413" spans="1:2" ht="15" hidden="1" x14ac:dyDescent="0.25">
      <c r="A3413" s="517" t="s">
        <v>193</v>
      </c>
      <c r="B3413" s="517" t="s">
        <v>365</v>
      </c>
    </row>
    <row r="3414" spans="1:2" ht="15" hidden="1" x14ac:dyDescent="0.25">
      <c r="A3414" s="517" t="s">
        <v>193</v>
      </c>
      <c r="B3414" s="517" t="s">
        <v>365</v>
      </c>
    </row>
    <row r="3415" spans="1:2" ht="15" hidden="1" x14ac:dyDescent="0.25">
      <c r="A3415" s="517" t="s">
        <v>193</v>
      </c>
      <c r="B3415" s="517" t="s">
        <v>365</v>
      </c>
    </row>
    <row r="3416" spans="1:2" ht="15" hidden="1" x14ac:dyDescent="0.25">
      <c r="A3416" s="517" t="s">
        <v>193</v>
      </c>
      <c r="B3416" s="517" t="s">
        <v>365</v>
      </c>
    </row>
    <row r="3417" spans="1:2" ht="15" hidden="1" x14ac:dyDescent="0.25">
      <c r="A3417" s="517" t="s">
        <v>193</v>
      </c>
      <c r="B3417" s="517" t="s">
        <v>365</v>
      </c>
    </row>
    <row r="3418" spans="1:2" ht="15" hidden="1" x14ac:dyDescent="0.25">
      <c r="A3418" s="517" t="s">
        <v>193</v>
      </c>
      <c r="B3418" s="517" t="s">
        <v>365</v>
      </c>
    </row>
    <row r="3419" spans="1:2" ht="15" hidden="1" x14ac:dyDescent="0.25">
      <c r="A3419" s="517" t="s">
        <v>193</v>
      </c>
      <c r="B3419" s="517" t="s">
        <v>365</v>
      </c>
    </row>
    <row r="3420" spans="1:2" ht="15" hidden="1" x14ac:dyDescent="0.25">
      <c r="A3420" s="517" t="s">
        <v>193</v>
      </c>
      <c r="B3420" s="517" t="s">
        <v>365</v>
      </c>
    </row>
    <row r="3421" spans="1:2" ht="15" hidden="1" x14ac:dyDescent="0.25">
      <c r="A3421" s="517" t="s">
        <v>193</v>
      </c>
      <c r="B3421" s="517" t="s">
        <v>365</v>
      </c>
    </row>
    <row r="3422" spans="1:2" ht="15" hidden="1" x14ac:dyDescent="0.25">
      <c r="A3422" s="517" t="s">
        <v>193</v>
      </c>
      <c r="B3422" s="517" t="s">
        <v>365</v>
      </c>
    </row>
    <row r="3423" spans="1:2" ht="15" hidden="1" x14ac:dyDescent="0.25">
      <c r="A3423" s="517" t="s">
        <v>193</v>
      </c>
      <c r="B3423" s="517" t="s">
        <v>365</v>
      </c>
    </row>
    <row r="3424" spans="1:2" ht="15" hidden="1" x14ac:dyDescent="0.25">
      <c r="A3424" s="517" t="s">
        <v>193</v>
      </c>
      <c r="B3424" s="517" t="s">
        <v>365</v>
      </c>
    </row>
    <row r="3425" spans="1:2" ht="15" hidden="1" x14ac:dyDescent="0.25">
      <c r="A3425" s="517" t="s">
        <v>193</v>
      </c>
      <c r="B3425" s="517" t="s">
        <v>365</v>
      </c>
    </row>
    <row r="3426" spans="1:2" ht="15" hidden="1" x14ac:dyDescent="0.25">
      <c r="A3426" s="517" t="s">
        <v>193</v>
      </c>
      <c r="B3426" s="517" t="s">
        <v>365</v>
      </c>
    </row>
    <row r="3427" spans="1:2" ht="15" hidden="1" x14ac:dyDescent="0.25">
      <c r="A3427" s="517" t="s">
        <v>194</v>
      </c>
      <c r="B3427" s="517" t="s">
        <v>367</v>
      </c>
    </row>
    <row r="3428" spans="1:2" ht="15" hidden="1" x14ac:dyDescent="0.25">
      <c r="A3428" s="517" t="s">
        <v>194</v>
      </c>
      <c r="B3428" s="517" t="s">
        <v>367</v>
      </c>
    </row>
    <row r="3429" spans="1:2" ht="15" hidden="1" x14ac:dyDescent="0.25">
      <c r="A3429" s="517" t="s">
        <v>194</v>
      </c>
      <c r="B3429" s="517" t="s">
        <v>367</v>
      </c>
    </row>
    <row r="3430" spans="1:2" ht="15" hidden="1" x14ac:dyDescent="0.25">
      <c r="A3430" s="517" t="s">
        <v>194</v>
      </c>
      <c r="B3430" s="517" t="s">
        <v>367</v>
      </c>
    </row>
    <row r="3431" spans="1:2" ht="15" hidden="1" x14ac:dyDescent="0.25">
      <c r="A3431" s="517" t="s">
        <v>194</v>
      </c>
      <c r="B3431" s="517" t="s">
        <v>367</v>
      </c>
    </row>
    <row r="3432" spans="1:2" ht="15" hidden="1" x14ac:dyDescent="0.25">
      <c r="A3432" s="517" t="s">
        <v>194</v>
      </c>
      <c r="B3432" s="517" t="s">
        <v>367</v>
      </c>
    </row>
    <row r="3433" spans="1:2" ht="15" hidden="1" x14ac:dyDescent="0.25">
      <c r="A3433" s="517" t="s">
        <v>194</v>
      </c>
      <c r="B3433" s="517" t="s">
        <v>367</v>
      </c>
    </row>
    <row r="3434" spans="1:2" ht="15" hidden="1" x14ac:dyDescent="0.25">
      <c r="A3434" s="517" t="s">
        <v>194</v>
      </c>
      <c r="B3434" s="517" t="s">
        <v>367</v>
      </c>
    </row>
    <row r="3435" spans="1:2" ht="15" hidden="1" x14ac:dyDescent="0.25">
      <c r="A3435" s="517" t="s">
        <v>194</v>
      </c>
      <c r="B3435" s="517" t="s">
        <v>367</v>
      </c>
    </row>
    <row r="3436" spans="1:2" ht="15" hidden="1" x14ac:dyDescent="0.25">
      <c r="A3436" s="517" t="s">
        <v>194</v>
      </c>
      <c r="B3436" s="517" t="s">
        <v>367</v>
      </c>
    </row>
    <row r="3437" spans="1:2" ht="15" hidden="1" x14ac:dyDescent="0.25">
      <c r="A3437" s="517" t="s">
        <v>194</v>
      </c>
      <c r="B3437" s="517" t="s">
        <v>367</v>
      </c>
    </row>
    <row r="3438" spans="1:2" ht="15" hidden="1" x14ac:dyDescent="0.25">
      <c r="A3438" s="517" t="s">
        <v>194</v>
      </c>
      <c r="B3438" s="517" t="s">
        <v>367</v>
      </c>
    </row>
    <row r="3439" spans="1:2" ht="15" hidden="1" x14ac:dyDescent="0.25">
      <c r="A3439" s="517" t="s">
        <v>194</v>
      </c>
      <c r="B3439" s="517" t="s">
        <v>367</v>
      </c>
    </row>
    <row r="3440" spans="1:2" ht="15" hidden="1" x14ac:dyDescent="0.25">
      <c r="A3440" s="517" t="s">
        <v>194</v>
      </c>
      <c r="B3440" s="517" t="s">
        <v>367</v>
      </c>
    </row>
    <row r="3441" spans="1:2" ht="15" hidden="1" x14ac:dyDescent="0.25">
      <c r="A3441" s="517" t="s">
        <v>194</v>
      </c>
      <c r="B3441" s="517" t="s">
        <v>367</v>
      </c>
    </row>
    <row r="3442" spans="1:2" ht="15" hidden="1" x14ac:dyDescent="0.25">
      <c r="A3442" s="517" t="s">
        <v>194</v>
      </c>
      <c r="B3442" s="517" t="s">
        <v>367</v>
      </c>
    </row>
    <row r="3443" spans="1:2" ht="15" hidden="1" x14ac:dyDescent="0.25">
      <c r="A3443" s="517" t="s">
        <v>194</v>
      </c>
      <c r="B3443" s="517" t="s">
        <v>367</v>
      </c>
    </row>
    <row r="3444" spans="1:2" ht="15" hidden="1" x14ac:dyDescent="0.25">
      <c r="A3444" s="517" t="s">
        <v>194</v>
      </c>
      <c r="B3444" s="517" t="s">
        <v>367</v>
      </c>
    </row>
    <row r="3445" spans="1:2" ht="15" hidden="1" x14ac:dyDescent="0.25">
      <c r="A3445" s="517" t="s">
        <v>194</v>
      </c>
      <c r="B3445" s="517" t="s">
        <v>367</v>
      </c>
    </row>
    <row r="3446" spans="1:2" ht="15" hidden="1" x14ac:dyDescent="0.25">
      <c r="A3446" s="517" t="s">
        <v>194</v>
      </c>
      <c r="B3446" s="517" t="s">
        <v>367</v>
      </c>
    </row>
    <row r="3447" spans="1:2" ht="15" hidden="1" x14ac:dyDescent="0.25">
      <c r="A3447" s="517" t="s">
        <v>194</v>
      </c>
      <c r="B3447" s="517" t="s">
        <v>367</v>
      </c>
    </row>
    <row r="3448" spans="1:2" ht="15" hidden="1" x14ac:dyDescent="0.25">
      <c r="A3448" s="517" t="s">
        <v>194</v>
      </c>
      <c r="B3448" s="517" t="s">
        <v>367</v>
      </c>
    </row>
    <row r="3449" spans="1:2" ht="15" hidden="1" x14ac:dyDescent="0.25">
      <c r="A3449" s="517" t="s">
        <v>194</v>
      </c>
      <c r="B3449" s="517" t="s">
        <v>367</v>
      </c>
    </row>
    <row r="3450" spans="1:2" ht="15" hidden="1" x14ac:dyDescent="0.25">
      <c r="A3450" s="517" t="s">
        <v>194</v>
      </c>
      <c r="B3450" s="517" t="s">
        <v>367</v>
      </c>
    </row>
    <row r="3451" spans="1:2" ht="15" hidden="1" x14ac:dyDescent="0.25">
      <c r="A3451" s="517" t="s">
        <v>195</v>
      </c>
      <c r="B3451" s="517" t="s">
        <v>369</v>
      </c>
    </row>
    <row r="3452" spans="1:2" ht="15" hidden="1" x14ac:dyDescent="0.25">
      <c r="A3452" s="517" t="s">
        <v>195</v>
      </c>
      <c r="B3452" s="517" t="s">
        <v>369</v>
      </c>
    </row>
    <row r="3453" spans="1:2" ht="15" hidden="1" x14ac:dyDescent="0.25">
      <c r="A3453" s="517" t="s">
        <v>195</v>
      </c>
      <c r="B3453" s="517" t="s">
        <v>369</v>
      </c>
    </row>
    <row r="3454" spans="1:2" ht="15" hidden="1" x14ac:dyDescent="0.25">
      <c r="A3454" s="517" t="s">
        <v>195</v>
      </c>
      <c r="B3454" s="517" t="s">
        <v>369</v>
      </c>
    </row>
    <row r="3455" spans="1:2" ht="15" hidden="1" x14ac:dyDescent="0.25">
      <c r="A3455" s="517" t="s">
        <v>195</v>
      </c>
      <c r="B3455" s="517" t="s">
        <v>369</v>
      </c>
    </row>
    <row r="3456" spans="1:2" ht="15" hidden="1" x14ac:dyDescent="0.25">
      <c r="A3456" s="517" t="s">
        <v>195</v>
      </c>
      <c r="B3456" s="517" t="s">
        <v>369</v>
      </c>
    </row>
    <row r="3457" spans="1:2" ht="15" hidden="1" x14ac:dyDescent="0.25">
      <c r="A3457" s="517" t="s">
        <v>195</v>
      </c>
      <c r="B3457" s="517" t="s">
        <v>369</v>
      </c>
    </row>
    <row r="3458" spans="1:2" ht="15" hidden="1" x14ac:dyDescent="0.25">
      <c r="A3458" s="517" t="s">
        <v>195</v>
      </c>
      <c r="B3458" s="517" t="s">
        <v>369</v>
      </c>
    </row>
    <row r="3459" spans="1:2" ht="15" hidden="1" x14ac:dyDescent="0.25">
      <c r="A3459" s="517" t="s">
        <v>195</v>
      </c>
      <c r="B3459" s="517" t="s">
        <v>369</v>
      </c>
    </row>
    <row r="3460" spans="1:2" ht="15" hidden="1" x14ac:dyDescent="0.25">
      <c r="A3460" s="517" t="s">
        <v>195</v>
      </c>
      <c r="B3460" s="517" t="s">
        <v>369</v>
      </c>
    </row>
    <row r="3461" spans="1:2" ht="15" hidden="1" x14ac:dyDescent="0.25">
      <c r="A3461" s="517" t="s">
        <v>453</v>
      </c>
      <c r="B3461" s="517" t="s">
        <v>454</v>
      </c>
    </row>
    <row r="3462" spans="1:2" ht="15" hidden="1" x14ac:dyDescent="0.25">
      <c r="A3462" s="517" t="s">
        <v>453</v>
      </c>
      <c r="B3462" s="517" t="s">
        <v>454</v>
      </c>
    </row>
    <row r="3463" spans="1:2" ht="15" hidden="1" x14ac:dyDescent="0.25">
      <c r="A3463" s="517" t="s">
        <v>453</v>
      </c>
      <c r="B3463" s="517" t="s">
        <v>454</v>
      </c>
    </row>
    <row r="3464" spans="1:2" ht="15" hidden="1" x14ac:dyDescent="0.25">
      <c r="A3464" s="517" t="s">
        <v>908</v>
      </c>
      <c r="B3464" s="517" t="s">
        <v>909</v>
      </c>
    </row>
    <row r="3465" spans="1:2" ht="15" hidden="1" x14ac:dyDescent="0.25">
      <c r="A3465" s="517" t="s">
        <v>2821</v>
      </c>
      <c r="B3465" s="517" t="s">
        <v>2821</v>
      </c>
    </row>
    <row r="3466" spans="1:2" ht="15" hidden="1" x14ac:dyDescent="0.25">
      <c r="A3466" s="517" t="s">
        <v>2822</v>
      </c>
      <c r="B3466" s="517" t="s">
        <v>2822</v>
      </c>
    </row>
    <row r="3467" spans="1:2" ht="15" hidden="1" x14ac:dyDescent="0.25">
      <c r="A3467" s="517" t="s">
        <v>2823</v>
      </c>
      <c r="B3467" s="517" t="s">
        <v>2823</v>
      </c>
    </row>
    <row r="3468" spans="1:2" ht="15" hidden="1" x14ac:dyDescent="0.25">
      <c r="A3468" s="517" t="s">
        <v>2824</v>
      </c>
      <c r="B3468" s="517" t="s">
        <v>2824</v>
      </c>
    </row>
    <row r="3469" spans="1:2" ht="15" hidden="1" x14ac:dyDescent="0.25">
      <c r="A3469" s="517" t="s">
        <v>2825</v>
      </c>
      <c r="B3469" s="517" t="s">
        <v>2825</v>
      </c>
    </row>
    <row r="3470" spans="1:2" ht="15" hidden="1" x14ac:dyDescent="0.25">
      <c r="A3470" s="517" t="s">
        <v>2826</v>
      </c>
      <c r="B3470" s="517" t="s">
        <v>2826</v>
      </c>
    </row>
    <row r="3471" spans="1:2" ht="15" hidden="1" x14ac:dyDescent="0.25">
      <c r="A3471" s="517" t="s">
        <v>2827</v>
      </c>
      <c r="B3471" s="517" t="s">
        <v>2827</v>
      </c>
    </row>
    <row r="3472" spans="1:2" ht="15" hidden="1" x14ac:dyDescent="0.25">
      <c r="A3472" s="517" t="s">
        <v>2828</v>
      </c>
      <c r="B3472" s="517" t="s">
        <v>2828</v>
      </c>
    </row>
    <row r="3473" spans="1:2" ht="15" hidden="1" x14ac:dyDescent="0.25">
      <c r="A3473" s="517" t="s">
        <v>2829</v>
      </c>
      <c r="B3473" s="517" t="s">
        <v>2829</v>
      </c>
    </row>
    <row r="3474" spans="1:2" ht="15" hidden="1" x14ac:dyDescent="0.25">
      <c r="A3474" s="517" t="s">
        <v>2830</v>
      </c>
      <c r="B3474" s="517" t="s">
        <v>2830</v>
      </c>
    </row>
    <row r="3475" spans="1:2" ht="15" hidden="1" x14ac:dyDescent="0.25">
      <c r="A3475" s="517" t="s">
        <v>2831</v>
      </c>
      <c r="B3475" s="517" t="s">
        <v>2831</v>
      </c>
    </row>
    <row r="3476" spans="1:2" ht="15" hidden="1" x14ac:dyDescent="0.25">
      <c r="A3476" s="517" t="s">
        <v>2832</v>
      </c>
      <c r="B3476" s="517" t="s">
        <v>2832</v>
      </c>
    </row>
    <row r="3477" spans="1:2" ht="15" hidden="1" x14ac:dyDescent="0.25">
      <c r="A3477" s="517" t="s">
        <v>2833</v>
      </c>
      <c r="B3477" s="517" t="s">
        <v>2833</v>
      </c>
    </row>
    <row r="3478" spans="1:2" ht="15" hidden="1" x14ac:dyDescent="0.25">
      <c r="A3478" s="517" t="s">
        <v>2834</v>
      </c>
      <c r="B3478" s="517" t="s">
        <v>2834</v>
      </c>
    </row>
    <row r="3479" spans="1:2" ht="15" hidden="1" x14ac:dyDescent="0.25">
      <c r="A3479" s="517" t="s">
        <v>2835</v>
      </c>
      <c r="B3479" s="517" t="s">
        <v>2835</v>
      </c>
    </row>
    <row r="3480" spans="1:2" ht="15" hidden="1" x14ac:dyDescent="0.25">
      <c r="A3480" s="517" t="s">
        <v>2836</v>
      </c>
      <c r="B3480" s="517" t="s">
        <v>2836</v>
      </c>
    </row>
    <row r="3481" spans="1:2" ht="15" hidden="1" x14ac:dyDescent="0.25">
      <c r="A3481" s="517" t="s">
        <v>2837</v>
      </c>
      <c r="B3481" s="517" t="s">
        <v>2837</v>
      </c>
    </row>
    <row r="3482" spans="1:2" ht="15" hidden="1" x14ac:dyDescent="0.25">
      <c r="A3482" s="517" t="s">
        <v>2838</v>
      </c>
      <c r="B3482" s="517" t="s">
        <v>2838</v>
      </c>
    </row>
    <row r="3483" spans="1:2" ht="15" hidden="1" x14ac:dyDescent="0.25">
      <c r="A3483" s="517" t="s">
        <v>2839</v>
      </c>
      <c r="B3483" s="517" t="s">
        <v>2839</v>
      </c>
    </row>
    <row r="3484" spans="1:2" ht="15" hidden="1" x14ac:dyDescent="0.25">
      <c r="A3484" s="517" t="s">
        <v>2840</v>
      </c>
      <c r="B3484" s="517" t="s">
        <v>2840</v>
      </c>
    </row>
    <row r="3485" spans="1:2" ht="15" hidden="1" x14ac:dyDescent="0.25">
      <c r="A3485" s="517" t="s">
        <v>2841</v>
      </c>
      <c r="B3485" s="517" t="s">
        <v>2841</v>
      </c>
    </row>
    <row r="3486" spans="1:2" ht="15" hidden="1" x14ac:dyDescent="0.25">
      <c r="A3486" s="517" t="s">
        <v>2842</v>
      </c>
      <c r="B3486" s="517" t="s">
        <v>2842</v>
      </c>
    </row>
    <row r="3487" spans="1:2" ht="15" hidden="1" x14ac:dyDescent="0.25">
      <c r="A3487" s="517" t="s">
        <v>2843</v>
      </c>
      <c r="B3487" s="517" t="s">
        <v>2843</v>
      </c>
    </row>
    <row r="3488" spans="1:2" ht="15" hidden="1" x14ac:dyDescent="0.25">
      <c r="A3488" s="517" t="s">
        <v>2844</v>
      </c>
      <c r="B3488" s="517" t="s">
        <v>2844</v>
      </c>
    </row>
    <row r="3489" spans="1:2" ht="15" hidden="1" x14ac:dyDescent="0.25">
      <c r="A3489" s="517" t="s">
        <v>2845</v>
      </c>
      <c r="B3489" s="517" t="s">
        <v>2845</v>
      </c>
    </row>
    <row r="3490" spans="1:2" ht="15" hidden="1" x14ac:dyDescent="0.25">
      <c r="A3490" s="517" t="s">
        <v>2846</v>
      </c>
      <c r="B3490" s="517" t="s">
        <v>2846</v>
      </c>
    </row>
    <row r="3491" spans="1:2" ht="15" hidden="1" x14ac:dyDescent="0.25">
      <c r="A3491" s="517" t="s">
        <v>2847</v>
      </c>
      <c r="B3491" s="517" t="s">
        <v>2847</v>
      </c>
    </row>
    <row r="3492" spans="1:2" ht="15" hidden="1" x14ac:dyDescent="0.25">
      <c r="A3492" s="517" t="s">
        <v>2848</v>
      </c>
      <c r="B3492" s="517" t="s">
        <v>2848</v>
      </c>
    </row>
    <row r="3493" spans="1:2" ht="15" hidden="1" x14ac:dyDescent="0.25">
      <c r="A3493" s="517" t="s">
        <v>2849</v>
      </c>
      <c r="B3493" s="517" t="s">
        <v>2849</v>
      </c>
    </row>
    <row r="3494" spans="1:2" ht="15" hidden="1" x14ac:dyDescent="0.25">
      <c r="A3494" s="517" t="s">
        <v>2850</v>
      </c>
      <c r="B3494" s="517" t="s">
        <v>2850</v>
      </c>
    </row>
    <row r="3495" spans="1:2" ht="15" hidden="1" x14ac:dyDescent="0.25">
      <c r="A3495" s="517" t="s">
        <v>2851</v>
      </c>
      <c r="B3495" s="517" t="s">
        <v>2851</v>
      </c>
    </row>
    <row r="3496" spans="1:2" ht="15" hidden="1" x14ac:dyDescent="0.25">
      <c r="A3496" s="517" t="s">
        <v>2851</v>
      </c>
      <c r="B3496" s="517" t="s">
        <v>2851</v>
      </c>
    </row>
    <row r="3497" spans="1:2" ht="15" hidden="1" x14ac:dyDescent="0.25">
      <c r="A3497" s="517" t="s">
        <v>2852</v>
      </c>
      <c r="B3497" s="517" t="s">
        <v>2852</v>
      </c>
    </row>
    <row r="3498" spans="1:2" ht="15" hidden="1" x14ac:dyDescent="0.25">
      <c r="A3498" s="517" t="s">
        <v>2853</v>
      </c>
      <c r="B3498" s="517" t="s">
        <v>2853</v>
      </c>
    </row>
    <row r="3499" spans="1:2" ht="15" hidden="1" x14ac:dyDescent="0.25">
      <c r="A3499" s="517" t="s">
        <v>2854</v>
      </c>
      <c r="B3499" s="517" t="s">
        <v>2854</v>
      </c>
    </row>
    <row r="3500" spans="1:2" ht="15" hidden="1" x14ac:dyDescent="0.25">
      <c r="A3500" s="517" t="s">
        <v>2855</v>
      </c>
      <c r="B3500" s="517" t="s">
        <v>2855</v>
      </c>
    </row>
    <row r="3501" spans="1:2" ht="15" hidden="1" x14ac:dyDescent="0.25">
      <c r="A3501" s="517" t="s">
        <v>2856</v>
      </c>
      <c r="B3501" s="517" t="s">
        <v>2856</v>
      </c>
    </row>
    <row r="3502" spans="1:2" ht="15" hidden="1" x14ac:dyDescent="0.25">
      <c r="A3502" s="517" t="s">
        <v>2857</v>
      </c>
      <c r="B3502" s="517" t="s">
        <v>2857</v>
      </c>
    </row>
    <row r="3503" spans="1:2" ht="15" hidden="1" x14ac:dyDescent="0.25">
      <c r="A3503" s="517" t="s">
        <v>2858</v>
      </c>
      <c r="B3503" s="517" t="s">
        <v>2858</v>
      </c>
    </row>
    <row r="3504" spans="1:2" ht="15" hidden="1" x14ac:dyDescent="0.25">
      <c r="A3504" s="517" t="s">
        <v>2859</v>
      </c>
      <c r="B3504" s="517" t="s">
        <v>2859</v>
      </c>
    </row>
    <row r="3505" spans="1:2" ht="15" hidden="1" x14ac:dyDescent="0.25">
      <c r="A3505" s="517" t="s">
        <v>2860</v>
      </c>
      <c r="B3505" s="517" t="s">
        <v>2860</v>
      </c>
    </row>
    <row r="3506" spans="1:2" ht="15" hidden="1" x14ac:dyDescent="0.25">
      <c r="A3506" s="517" t="s">
        <v>2861</v>
      </c>
      <c r="B3506" s="517" t="s">
        <v>2861</v>
      </c>
    </row>
    <row r="3507" spans="1:2" ht="15" hidden="1" x14ac:dyDescent="0.25">
      <c r="A3507" s="517" t="s">
        <v>2862</v>
      </c>
      <c r="B3507" s="517" t="s">
        <v>2862</v>
      </c>
    </row>
    <row r="3508" spans="1:2" ht="15" hidden="1" x14ac:dyDescent="0.25">
      <c r="A3508" s="517" t="s">
        <v>2863</v>
      </c>
      <c r="B3508" s="517" t="s">
        <v>2863</v>
      </c>
    </row>
    <row r="3509" spans="1:2" ht="15" hidden="1" x14ac:dyDescent="0.25">
      <c r="A3509" s="517" t="s">
        <v>2864</v>
      </c>
      <c r="B3509" s="517" t="s">
        <v>2864</v>
      </c>
    </row>
    <row r="3510" spans="1:2" ht="15" hidden="1" x14ac:dyDescent="0.25">
      <c r="A3510" s="517" t="s">
        <v>2865</v>
      </c>
      <c r="B3510" s="517" t="s">
        <v>2865</v>
      </c>
    </row>
    <row r="3511" spans="1:2" ht="15" hidden="1" x14ac:dyDescent="0.25">
      <c r="A3511" s="517" t="s">
        <v>2866</v>
      </c>
      <c r="B3511" s="517" t="s">
        <v>2866</v>
      </c>
    </row>
    <row r="3512" spans="1:2" ht="15" hidden="1" x14ac:dyDescent="0.25">
      <c r="A3512" s="517" t="s">
        <v>2867</v>
      </c>
      <c r="B3512" s="517" t="s">
        <v>2867</v>
      </c>
    </row>
    <row r="3513" spans="1:2" ht="15" hidden="1" x14ac:dyDescent="0.25">
      <c r="A3513" s="517" t="s">
        <v>2868</v>
      </c>
      <c r="B3513" s="517" t="s">
        <v>2868</v>
      </c>
    </row>
    <row r="3514" spans="1:2" ht="15" hidden="1" x14ac:dyDescent="0.25">
      <c r="A3514" s="517" t="s">
        <v>2869</v>
      </c>
      <c r="B3514" s="517" t="s">
        <v>2869</v>
      </c>
    </row>
    <row r="3515" spans="1:2" ht="15" hidden="1" x14ac:dyDescent="0.25">
      <c r="A3515" s="517" t="s">
        <v>2870</v>
      </c>
      <c r="B3515" s="517" t="s">
        <v>2870</v>
      </c>
    </row>
    <row r="3516" spans="1:2" ht="15" hidden="1" x14ac:dyDescent="0.25">
      <c r="A3516" s="517" t="s">
        <v>2870</v>
      </c>
      <c r="B3516" s="517" t="s">
        <v>2870</v>
      </c>
    </row>
    <row r="3517" spans="1:2" ht="15" hidden="1" x14ac:dyDescent="0.25">
      <c r="A3517" s="517" t="s">
        <v>2871</v>
      </c>
      <c r="B3517" s="517" t="s">
        <v>2871</v>
      </c>
    </row>
    <row r="3518" spans="1:2" ht="15" hidden="1" x14ac:dyDescent="0.25">
      <c r="A3518" s="517" t="s">
        <v>2872</v>
      </c>
      <c r="B3518" s="517" t="s">
        <v>2872</v>
      </c>
    </row>
    <row r="3519" spans="1:2" ht="15" hidden="1" x14ac:dyDescent="0.25">
      <c r="A3519" s="517" t="s">
        <v>2873</v>
      </c>
      <c r="B3519" s="517" t="s">
        <v>2873</v>
      </c>
    </row>
    <row r="3520" spans="1:2" ht="15" hidden="1" x14ac:dyDescent="0.25">
      <c r="A3520" s="517" t="s">
        <v>2874</v>
      </c>
      <c r="B3520" s="517" t="s">
        <v>2874</v>
      </c>
    </row>
    <row r="3521" spans="1:2" ht="15" hidden="1" x14ac:dyDescent="0.25">
      <c r="A3521" s="517" t="s">
        <v>2875</v>
      </c>
      <c r="B3521" s="517" t="s">
        <v>2875</v>
      </c>
    </row>
    <row r="3522" spans="1:2" ht="15" hidden="1" x14ac:dyDescent="0.25">
      <c r="A3522" s="517" t="s">
        <v>2876</v>
      </c>
      <c r="B3522" s="517" t="s">
        <v>2876</v>
      </c>
    </row>
    <row r="3523" spans="1:2" ht="15" hidden="1" x14ac:dyDescent="0.25">
      <c r="A3523" s="517" t="s">
        <v>2877</v>
      </c>
      <c r="B3523" s="517" t="s">
        <v>2877</v>
      </c>
    </row>
    <row r="3524" spans="1:2" ht="15" hidden="1" x14ac:dyDescent="0.25">
      <c r="A3524" s="517" t="s">
        <v>2878</v>
      </c>
      <c r="B3524" s="517" t="s">
        <v>2878</v>
      </c>
    </row>
    <row r="3525" spans="1:2" ht="15" hidden="1" x14ac:dyDescent="0.25">
      <c r="A3525" s="517" t="s">
        <v>2879</v>
      </c>
      <c r="B3525" s="517" t="s">
        <v>2879</v>
      </c>
    </row>
    <row r="3526" spans="1:2" ht="15" hidden="1" x14ac:dyDescent="0.25">
      <c r="A3526" s="517" t="s">
        <v>2880</v>
      </c>
      <c r="B3526" s="517" t="s">
        <v>2880</v>
      </c>
    </row>
    <row r="3527" spans="1:2" ht="15" hidden="1" x14ac:dyDescent="0.25">
      <c r="A3527" s="517" t="s">
        <v>2881</v>
      </c>
      <c r="B3527" s="517" t="s">
        <v>2881</v>
      </c>
    </row>
    <row r="3528" spans="1:2" ht="15" hidden="1" x14ac:dyDescent="0.25">
      <c r="A3528" s="517" t="s">
        <v>2882</v>
      </c>
      <c r="B3528" s="517" t="s">
        <v>2882</v>
      </c>
    </row>
    <row r="3529" spans="1:2" ht="15" hidden="1" x14ac:dyDescent="0.25">
      <c r="A3529" s="517" t="s">
        <v>2883</v>
      </c>
      <c r="B3529" s="517" t="s">
        <v>2883</v>
      </c>
    </row>
    <row r="3530" spans="1:2" ht="15" hidden="1" x14ac:dyDescent="0.25">
      <c r="A3530" s="517" t="s">
        <v>2884</v>
      </c>
      <c r="B3530" s="517" t="s">
        <v>2884</v>
      </c>
    </row>
    <row r="3531" spans="1:2" ht="15" hidden="1" x14ac:dyDescent="0.25">
      <c r="A3531" s="517" t="s">
        <v>2885</v>
      </c>
      <c r="B3531" s="517" t="s">
        <v>2885</v>
      </c>
    </row>
    <row r="3532" spans="1:2" ht="15" hidden="1" x14ac:dyDescent="0.25">
      <c r="A3532" s="517" t="s">
        <v>2886</v>
      </c>
      <c r="B3532" s="517" t="s">
        <v>2886</v>
      </c>
    </row>
    <row r="3533" spans="1:2" ht="15" hidden="1" x14ac:dyDescent="0.25">
      <c r="A3533" s="517" t="s">
        <v>2887</v>
      </c>
      <c r="B3533" s="517" t="s">
        <v>2887</v>
      </c>
    </row>
    <row r="3534" spans="1:2" ht="15" hidden="1" x14ac:dyDescent="0.25">
      <c r="A3534" s="517" t="s">
        <v>2888</v>
      </c>
      <c r="B3534" s="517" t="s">
        <v>2888</v>
      </c>
    </row>
    <row r="3535" spans="1:2" ht="15" hidden="1" x14ac:dyDescent="0.25">
      <c r="A3535" s="517" t="s">
        <v>2889</v>
      </c>
      <c r="B3535" s="517" t="s">
        <v>2889</v>
      </c>
    </row>
    <row r="3536" spans="1:2" ht="15" hidden="1" x14ac:dyDescent="0.25">
      <c r="A3536" s="517" t="s">
        <v>2890</v>
      </c>
      <c r="B3536" s="517" t="s">
        <v>2890</v>
      </c>
    </row>
    <row r="3537" spans="1:2" ht="15" hidden="1" x14ac:dyDescent="0.25">
      <c r="A3537" s="517" t="s">
        <v>2891</v>
      </c>
      <c r="B3537" s="517" t="s">
        <v>2891</v>
      </c>
    </row>
    <row r="3538" spans="1:2" ht="15" hidden="1" x14ac:dyDescent="0.25">
      <c r="A3538" s="517" t="s">
        <v>2892</v>
      </c>
      <c r="B3538" s="517" t="s">
        <v>2892</v>
      </c>
    </row>
    <row r="3539" spans="1:2" ht="15" hidden="1" x14ac:dyDescent="0.25">
      <c r="A3539" s="517" t="s">
        <v>2893</v>
      </c>
      <c r="B3539" s="517" t="s">
        <v>2893</v>
      </c>
    </row>
    <row r="3540" spans="1:2" ht="15" hidden="1" x14ac:dyDescent="0.25">
      <c r="A3540" s="517" t="s">
        <v>2894</v>
      </c>
      <c r="B3540" s="517" t="s">
        <v>2894</v>
      </c>
    </row>
    <row r="3541" spans="1:2" ht="15" hidden="1" x14ac:dyDescent="0.25">
      <c r="A3541" s="517" t="s">
        <v>2895</v>
      </c>
      <c r="B3541" s="517" t="s">
        <v>2895</v>
      </c>
    </row>
    <row r="3542" spans="1:2" ht="15" hidden="1" x14ac:dyDescent="0.25">
      <c r="A3542" s="517" t="s">
        <v>2896</v>
      </c>
      <c r="B3542" s="517" t="s">
        <v>2896</v>
      </c>
    </row>
    <row r="3543" spans="1:2" ht="15" hidden="1" x14ac:dyDescent="0.25">
      <c r="A3543" s="517" t="s">
        <v>2897</v>
      </c>
      <c r="B3543" s="517" t="s">
        <v>2897</v>
      </c>
    </row>
    <row r="3544" spans="1:2" ht="15" hidden="1" x14ac:dyDescent="0.25">
      <c r="A3544" s="517" t="s">
        <v>2898</v>
      </c>
      <c r="B3544" s="517" t="s">
        <v>2898</v>
      </c>
    </row>
    <row r="3545" spans="1:2" ht="15" hidden="1" x14ac:dyDescent="0.25">
      <c r="A3545" s="517" t="s">
        <v>2899</v>
      </c>
      <c r="B3545" s="517" t="s">
        <v>2899</v>
      </c>
    </row>
    <row r="3546" spans="1:2" ht="15" hidden="1" x14ac:dyDescent="0.25">
      <c r="A3546" s="517" t="s">
        <v>2900</v>
      </c>
      <c r="B3546" s="517" t="s">
        <v>2900</v>
      </c>
    </row>
    <row r="3547" spans="1:2" ht="15" hidden="1" x14ac:dyDescent="0.25">
      <c r="A3547" s="517" t="s">
        <v>2901</v>
      </c>
      <c r="B3547" s="517" t="s">
        <v>2901</v>
      </c>
    </row>
    <row r="3548" spans="1:2" ht="15" hidden="1" x14ac:dyDescent="0.25">
      <c r="A3548" s="517" t="s">
        <v>2902</v>
      </c>
      <c r="B3548" s="517" t="s">
        <v>2902</v>
      </c>
    </row>
    <row r="3549" spans="1:2" ht="15" hidden="1" x14ac:dyDescent="0.25">
      <c r="A3549" s="517" t="s">
        <v>2903</v>
      </c>
      <c r="B3549" s="517" t="s">
        <v>2904</v>
      </c>
    </row>
    <row r="3550" spans="1:2" ht="15" hidden="1" x14ac:dyDescent="0.25">
      <c r="A3550" s="517" t="s">
        <v>2905</v>
      </c>
      <c r="B3550" s="517" t="s">
        <v>2906</v>
      </c>
    </row>
    <row r="3551" spans="1:2" ht="15" hidden="1" x14ac:dyDescent="0.25">
      <c r="A3551" s="517" t="s">
        <v>2905</v>
      </c>
      <c r="B3551" s="517" t="s">
        <v>2906</v>
      </c>
    </row>
    <row r="3552" spans="1:2" ht="15" hidden="1" x14ac:dyDescent="0.25">
      <c r="A3552" s="517" t="s">
        <v>2907</v>
      </c>
      <c r="B3552" s="517" t="s">
        <v>2908</v>
      </c>
    </row>
    <row r="3553" spans="1:2" ht="15" hidden="1" x14ac:dyDescent="0.25">
      <c r="A3553" s="517" t="s">
        <v>2907</v>
      </c>
      <c r="B3553" s="517" t="s">
        <v>2908</v>
      </c>
    </row>
    <row r="3554" spans="1:2" ht="15" hidden="1" x14ac:dyDescent="0.25">
      <c r="A3554" s="517" t="s">
        <v>2909</v>
      </c>
      <c r="B3554" s="517" t="s">
        <v>2910</v>
      </c>
    </row>
    <row r="3555" spans="1:2" ht="15" hidden="1" x14ac:dyDescent="0.25">
      <c r="A3555" s="517" t="s">
        <v>2909</v>
      </c>
      <c r="B3555" s="517" t="s">
        <v>2910</v>
      </c>
    </row>
    <row r="3556" spans="1:2" ht="15" hidden="1" x14ac:dyDescent="0.25">
      <c r="A3556" s="517" t="s">
        <v>2911</v>
      </c>
      <c r="B3556" s="517" t="s">
        <v>2912</v>
      </c>
    </row>
    <row r="3557" spans="1:2" ht="15" hidden="1" x14ac:dyDescent="0.25">
      <c r="A3557" s="517" t="s">
        <v>2913</v>
      </c>
      <c r="B3557" s="517" t="s">
        <v>2914</v>
      </c>
    </row>
    <row r="3558" spans="1:2" ht="15" hidden="1" x14ac:dyDescent="0.25">
      <c r="A3558" s="517" t="s">
        <v>2915</v>
      </c>
      <c r="B3558" s="517" t="s">
        <v>2916</v>
      </c>
    </row>
    <row r="3559" spans="1:2" ht="15" hidden="1" x14ac:dyDescent="0.25">
      <c r="A3559" s="517" t="s">
        <v>675</v>
      </c>
      <c r="B3559" s="517" t="s">
        <v>676</v>
      </c>
    </row>
    <row r="3560" spans="1:2" ht="15" hidden="1" x14ac:dyDescent="0.25">
      <c r="A3560" s="517" t="s">
        <v>2917</v>
      </c>
      <c r="B3560" s="517" t="s">
        <v>2918</v>
      </c>
    </row>
    <row r="3561" spans="1:2" ht="15" hidden="1" x14ac:dyDescent="0.25">
      <c r="A3561" s="517" t="s">
        <v>2917</v>
      </c>
      <c r="B3561" s="517" t="s">
        <v>2918</v>
      </c>
    </row>
    <row r="3562" spans="1:2" ht="15" hidden="1" x14ac:dyDescent="0.25">
      <c r="A3562" s="517" t="s">
        <v>2919</v>
      </c>
      <c r="B3562" s="517" t="s">
        <v>2920</v>
      </c>
    </row>
    <row r="3563" spans="1:2" ht="15" hidden="1" x14ac:dyDescent="0.25">
      <c r="A3563" s="517" t="s">
        <v>2919</v>
      </c>
      <c r="B3563" s="517" t="s">
        <v>2920</v>
      </c>
    </row>
    <row r="3564" spans="1:2" ht="15" hidden="1" x14ac:dyDescent="0.25">
      <c r="A3564" s="517" t="s">
        <v>2919</v>
      </c>
      <c r="B3564" s="517" t="s">
        <v>2920</v>
      </c>
    </row>
    <row r="3565" spans="1:2" ht="15" hidden="1" x14ac:dyDescent="0.25">
      <c r="A3565" s="517" t="s">
        <v>229</v>
      </c>
      <c r="B3565" s="517" t="s">
        <v>407</v>
      </c>
    </row>
    <row r="3566" spans="1:2" ht="15" hidden="1" x14ac:dyDescent="0.25">
      <c r="A3566" s="517" t="s">
        <v>1711</v>
      </c>
      <c r="B3566" s="517" t="s">
        <v>1712</v>
      </c>
    </row>
    <row r="3567" spans="1:2" ht="15" hidden="1" x14ac:dyDescent="0.25">
      <c r="A3567" s="517" t="s">
        <v>2921</v>
      </c>
      <c r="B3567" s="517" t="s">
        <v>2922</v>
      </c>
    </row>
    <row r="3568" spans="1:2" ht="15" hidden="1" x14ac:dyDescent="0.25">
      <c r="A3568" s="517" t="s">
        <v>2923</v>
      </c>
      <c r="B3568" s="517" t="s">
        <v>2924</v>
      </c>
    </row>
    <row r="3569" spans="1:2" ht="15" hidden="1" x14ac:dyDescent="0.25">
      <c r="A3569" s="517" t="s">
        <v>2925</v>
      </c>
      <c r="B3569" s="517" t="s">
        <v>2926</v>
      </c>
    </row>
    <row r="3570" spans="1:2" ht="15" hidden="1" x14ac:dyDescent="0.25">
      <c r="A3570" s="517" t="s">
        <v>2927</v>
      </c>
      <c r="B3570" s="517" t="s">
        <v>2928</v>
      </c>
    </row>
    <row r="3571" spans="1:2" ht="15" hidden="1" x14ac:dyDescent="0.25">
      <c r="A3571" s="517" t="s">
        <v>2929</v>
      </c>
      <c r="B3571" s="517" t="s">
        <v>2930</v>
      </c>
    </row>
    <row r="3572" spans="1:2" ht="15" hidden="1" x14ac:dyDescent="0.25">
      <c r="A3572" s="517" t="s">
        <v>2929</v>
      </c>
      <c r="B3572" s="517" t="s">
        <v>2930</v>
      </c>
    </row>
    <row r="3573" spans="1:2" ht="15" hidden="1" x14ac:dyDescent="0.25">
      <c r="A3573" s="517" t="s">
        <v>2929</v>
      </c>
      <c r="B3573" s="517" t="s">
        <v>2930</v>
      </c>
    </row>
    <row r="3574" spans="1:2" ht="15" hidden="1" x14ac:dyDescent="0.25">
      <c r="A3574" s="517" t="s">
        <v>2931</v>
      </c>
      <c r="B3574" s="517" t="s">
        <v>2932</v>
      </c>
    </row>
    <row r="3575" spans="1:2" ht="15" hidden="1" x14ac:dyDescent="0.25">
      <c r="A3575" s="517" t="s">
        <v>2933</v>
      </c>
      <c r="B3575" s="517" t="s">
        <v>2934</v>
      </c>
    </row>
    <row r="3576" spans="1:2" ht="15" hidden="1" x14ac:dyDescent="0.25">
      <c r="A3576" s="517" t="s">
        <v>2933</v>
      </c>
      <c r="B3576" s="517" t="s">
        <v>2934</v>
      </c>
    </row>
    <row r="3577" spans="1:2" ht="15" hidden="1" x14ac:dyDescent="0.25">
      <c r="A3577" s="517" t="s">
        <v>2933</v>
      </c>
      <c r="B3577" s="517" t="s">
        <v>2934</v>
      </c>
    </row>
    <row r="3578" spans="1:2" ht="15" hidden="1" x14ac:dyDescent="0.25">
      <c r="A3578" s="517" t="s">
        <v>2935</v>
      </c>
      <c r="B3578" s="517" t="s">
        <v>2936</v>
      </c>
    </row>
    <row r="3579" spans="1:2" ht="15" hidden="1" x14ac:dyDescent="0.25">
      <c r="A3579" s="517" t="s">
        <v>2935</v>
      </c>
      <c r="B3579" s="517" t="s">
        <v>2936</v>
      </c>
    </row>
    <row r="3580" spans="1:2" ht="15" hidden="1" x14ac:dyDescent="0.25">
      <c r="A3580" s="517" t="s">
        <v>2935</v>
      </c>
      <c r="B3580" s="517" t="s">
        <v>2936</v>
      </c>
    </row>
    <row r="3581" spans="1:2" ht="15" hidden="1" x14ac:dyDescent="0.25">
      <c r="A3581" s="517" t="s">
        <v>2937</v>
      </c>
      <c r="B3581" s="517" t="s">
        <v>2938</v>
      </c>
    </row>
    <row r="3582" spans="1:2" ht="15" hidden="1" x14ac:dyDescent="0.25">
      <c r="A3582" s="517" t="s">
        <v>246</v>
      </c>
      <c r="B3582" s="517" t="s">
        <v>418</v>
      </c>
    </row>
    <row r="3583" spans="1:2" ht="15" hidden="1" x14ac:dyDescent="0.25">
      <c r="A3583" s="517" t="s">
        <v>2939</v>
      </c>
      <c r="B3583" s="517" t="s">
        <v>2940</v>
      </c>
    </row>
    <row r="3584" spans="1:2" ht="15" hidden="1" x14ac:dyDescent="0.25">
      <c r="A3584" s="517" t="s">
        <v>2939</v>
      </c>
      <c r="B3584" s="517" t="s">
        <v>2940</v>
      </c>
    </row>
    <row r="3585" spans="1:2" ht="15" hidden="1" x14ac:dyDescent="0.25">
      <c r="A3585" s="517" t="s">
        <v>2941</v>
      </c>
      <c r="B3585" s="517" t="s">
        <v>2942</v>
      </c>
    </row>
    <row r="3586" spans="1:2" ht="15" hidden="1" x14ac:dyDescent="0.25">
      <c r="A3586" s="517" t="s">
        <v>2943</v>
      </c>
      <c r="B3586" s="517" t="s">
        <v>2944</v>
      </c>
    </row>
    <row r="3587" spans="1:2" ht="15" hidden="1" x14ac:dyDescent="0.25">
      <c r="A3587" s="517" t="s">
        <v>2943</v>
      </c>
      <c r="B3587" s="517" t="s">
        <v>2944</v>
      </c>
    </row>
    <row r="3588" spans="1:2" ht="15" hidden="1" x14ac:dyDescent="0.25">
      <c r="A3588" s="517" t="s">
        <v>2943</v>
      </c>
      <c r="B3588" s="517" t="s">
        <v>2944</v>
      </c>
    </row>
    <row r="3589" spans="1:2" ht="15" hidden="1" x14ac:dyDescent="0.25">
      <c r="A3589" s="517" t="s">
        <v>2945</v>
      </c>
      <c r="B3589" s="517" t="s">
        <v>2946</v>
      </c>
    </row>
    <row r="3590" spans="1:2" ht="15" hidden="1" x14ac:dyDescent="0.25">
      <c r="A3590" s="517" t="s">
        <v>2947</v>
      </c>
      <c r="B3590" s="517" t="s">
        <v>2948</v>
      </c>
    </row>
    <row r="3591" spans="1:2" ht="15" hidden="1" x14ac:dyDescent="0.25">
      <c r="A3591" s="517" t="s">
        <v>2947</v>
      </c>
      <c r="B3591" s="517" t="s">
        <v>2948</v>
      </c>
    </row>
    <row r="3592" spans="1:2" ht="15" hidden="1" x14ac:dyDescent="0.25">
      <c r="A3592" s="517" t="s">
        <v>2947</v>
      </c>
      <c r="B3592" s="517" t="s">
        <v>2948</v>
      </c>
    </row>
    <row r="3593" spans="1:2" ht="15" hidden="1" x14ac:dyDescent="0.25">
      <c r="A3593" s="517" t="s">
        <v>2949</v>
      </c>
      <c r="B3593" s="517" t="s">
        <v>2950</v>
      </c>
    </row>
    <row r="3594" spans="1:2" ht="15" hidden="1" x14ac:dyDescent="0.25">
      <c r="A3594" s="517" t="s">
        <v>2951</v>
      </c>
      <c r="B3594" s="517" t="s">
        <v>2952</v>
      </c>
    </row>
    <row r="3595" spans="1:2" ht="15" hidden="1" x14ac:dyDescent="0.25">
      <c r="A3595" s="517" t="s">
        <v>1733</v>
      </c>
      <c r="B3595" s="517" t="s">
        <v>2953</v>
      </c>
    </row>
    <row r="3596" spans="1:2" ht="15" hidden="1" x14ac:dyDescent="0.25">
      <c r="A3596" s="517" t="s">
        <v>2954</v>
      </c>
      <c r="B3596" s="517" t="s">
        <v>2955</v>
      </c>
    </row>
    <row r="3597" spans="1:2" ht="15" hidden="1" x14ac:dyDescent="0.25">
      <c r="A3597" s="517" t="s">
        <v>2956</v>
      </c>
      <c r="B3597" s="517" t="s">
        <v>2957</v>
      </c>
    </row>
    <row r="3598" spans="1:2" ht="15" hidden="1" x14ac:dyDescent="0.25">
      <c r="A3598" s="517" t="s">
        <v>1737</v>
      </c>
      <c r="B3598" s="517" t="s">
        <v>1738</v>
      </c>
    </row>
    <row r="3599" spans="1:2" ht="15" hidden="1" x14ac:dyDescent="0.25">
      <c r="A3599" s="517" t="s">
        <v>2958</v>
      </c>
      <c r="B3599" s="517" t="s">
        <v>2959</v>
      </c>
    </row>
    <row r="3600" spans="1:2" ht="15" hidden="1" x14ac:dyDescent="0.25">
      <c r="A3600" s="517" t="s">
        <v>2960</v>
      </c>
      <c r="B3600" s="517" t="s">
        <v>2961</v>
      </c>
    </row>
    <row r="3601" spans="1:2" ht="15" hidden="1" x14ac:dyDescent="0.25">
      <c r="A3601" s="517" t="s">
        <v>2962</v>
      </c>
      <c r="B3601" s="517" t="s">
        <v>2963</v>
      </c>
    </row>
    <row r="3602" spans="1:2" ht="15" hidden="1" x14ac:dyDescent="0.25">
      <c r="A3602" s="517" t="s">
        <v>1747</v>
      </c>
      <c r="B3602" s="517" t="s">
        <v>1748</v>
      </c>
    </row>
    <row r="3603" spans="1:2" ht="15" hidden="1" x14ac:dyDescent="0.25">
      <c r="A3603" s="517" t="s">
        <v>2964</v>
      </c>
      <c r="B3603" s="517" t="s">
        <v>2965</v>
      </c>
    </row>
    <row r="3604" spans="1:2" ht="15" hidden="1" x14ac:dyDescent="0.25">
      <c r="A3604" s="517" t="s">
        <v>2964</v>
      </c>
      <c r="B3604" s="517" t="s">
        <v>2965</v>
      </c>
    </row>
    <row r="3605" spans="1:2" ht="15" hidden="1" x14ac:dyDescent="0.25">
      <c r="A3605" s="517" t="s">
        <v>2966</v>
      </c>
      <c r="B3605" s="517" t="s">
        <v>2967</v>
      </c>
    </row>
    <row r="3606" spans="1:2" ht="15" hidden="1" x14ac:dyDescent="0.25">
      <c r="A3606" s="517" t="s">
        <v>2968</v>
      </c>
      <c r="B3606" s="517" t="s">
        <v>2969</v>
      </c>
    </row>
    <row r="3607" spans="1:2" ht="15" hidden="1" x14ac:dyDescent="0.25">
      <c r="A3607" s="517" t="s">
        <v>2968</v>
      </c>
      <c r="B3607" s="517" t="s">
        <v>2969</v>
      </c>
    </row>
    <row r="3608" spans="1:2" ht="15" hidden="1" x14ac:dyDescent="0.25">
      <c r="A3608" s="517" t="s">
        <v>2968</v>
      </c>
      <c r="B3608" s="517" t="s">
        <v>2969</v>
      </c>
    </row>
    <row r="3609" spans="1:2" ht="15" hidden="1" x14ac:dyDescent="0.25">
      <c r="A3609" s="517" t="s">
        <v>2968</v>
      </c>
      <c r="B3609" s="517" t="s">
        <v>2969</v>
      </c>
    </row>
    <row r="3610" spans="1:2" ht="15" hidden="1" x14ac:dyDescent="0.25">
      <c r="A3610" s="517" t="s">
        <v>2968</v>
      </c>
      <c r="B3610" s="517" t="s">
        <v>2969</v>
      </c>
    </row>
    <row r="3611" spans="1:2" ht="15" hidden="1" x14ac:dyDescent="0.25">
      <c r="A3611" s="517" t="s">
        <v>2968</v>
      </c>
      <c r="B3611" s="517" t="s">
        <v>2969</v>
      </c>
    </row>
    <row r="3612" spans="1:2" ht="15" hidden="1" x14ac:dyDescent="0.25">
      <c r="A3612" s="517" t="s">
        <v>2968</v>
      </c>
      <c r="B3612" s="517" t="s">
        <v>2969</v>
      </c>
    </row>
    <row r="3613" spans="1:2" ht="15" hidden="1" x14ac:dyDescent="0.25">
      <c r="A3613" s="517" t="s">
        <v>2970</v>
      </c>
      <c r="B3613" s="517" t="s">
        <v>2971</v>
      </c>
    </row>
    <row r="3614" spans="1:2" ht="15" hidden="1" x14ac:dyDescent="0.25">
      <c r="A3614" s="517" t="s">
        <v>2972</v>
      </c>
      <c r="B3614" s="517" t="s">
        <v>2973</v>
      </c>
    </row>
    <row r="3615" spans="1:2" ht="15" hidden="1" x14ac:dyDescent="0.25">
      <c r="A3615" s="517" t="s">
        <v>2974</v>
      </c>
      <c r="B3615" s="517" t="s">
        <v>2975</v>
      </c>
    </row>
    <row r="3616" spans="1:2" ht="15" hidden="1" x14ac:dyDescent="0.25">
      <c r="A3616" s="517" t="s">
        <v>2974</v>
      </c>
      <c r="B3616" s="517" t="s">
        <v>2975</v>
      </c>
    </row>
    <row r="3617" spans="1:2" ht="15" hidden="1" x14ac:dyDescent="0.25">
      <c r="A3617" s="517" t="s">
        <v>2976</v>
      </c>
      <c r="B3617" s="517" t="s">
        <v>2977</v>
      </c>
    </row>
    <row r="3618" spans="1:2" ht="15" hidden="1" x14ac:dyDescent="0.25">
      <c r="A3618" s="517" t="s">
        <v>2976</v>
      </c>
      <c r="B3618" s="517" t="s">
        <v>2977</v>
      </c>
    </row>
    <row r="3619" spans="1:2" ht="15" hidden="1" x14ac:dyDescent="0.25">
      <c r="A3619" s="517" t="s">
        <v>204</v>
      </c>
      <c r="B3619" s="517" t="s">
        <v>440</v>
      </c>
    </row>
    <row r="3620" spans="1:2" ht="15" hidden="1" x14ac:dyDescent="0.25">
      <c r="A3620" s="517" t="s">
        <v>2978</v>
      </c>
      <c r="B3620" s="517" t="s">
        <v>2979</v>
      </c>
    </row>
    <row r="3621" spans="1:2" ht="15" hidden="1" x14ac:dyDescent="0.25">
      <c r="A3621" s="517" t="s">
        <v>2980</v>
      </c>
      <c r="B3621" s="517" t="s">
        <v>2981</v>
      </c>
    </row>
    <row r="3622" spans="1:2" ht="15" hidden="1" x14ac:dyDescent="0.25">
      <c r="A3622" s="517" t="s">
        <v>2982</v>
      </c>
      <c r="B3622" s="517" t="s">
        <v>2983</v>
      </c>
    </row>
    <row r="3623" spans="1:2" ht="15" hidden="1" x14ac:dyDescent="0.25">
      <c r="A3623" s="517" t="s">
        <v>2984</v>
      </c>
      <c r="B3623" s="517" t="s">
        <v>2985</v>
      </c>
    </row>
    <row r="3624" spans="1:2" ht="15" hidden="1" x14ac:dyDescent="0.25">
      <c r="A3624" s="517" t="s">
        <v>2986</v>
      </c>
      <c r="B3624" s="517" t="s">
        <v>2987</v>
      </c>
    </row>
    <row r="3625" spans="1:2" ht="15" hidden="1" x14ac:dyDescent="0.25">
      <c r="A3625" s="517" t="s">
        <v>2986</v>
      </c>
      <c r="B3625" s="517" t="s">
        <v>2987</v>
      </c>
    </row>
    <row r="3626" spans="1:2" ht="15" hidden="1" x14ac:dyDescent="0.25">
      <c r="A3626" s="517" t="s">
        <v>2988</v>
      </c>
      <c r="B3626" s="517" t="s">
        <v>2989</v>
      </c>
    </row>
    <row r="3627" spans="1:2" ht="15" hidden="1" x14ac:dyDescent="0.25">
      <c r="A3627" s="517" t="s">
        <v>2990</v>
      </c>
      <c r="B3627" s="517" t="s">
        <v>2991</v>
      </c>
    </row>
    <row r="3628" spans="1:2" ht="15" hidden="1" x14ac:dyDescent="0.25">
      <c r="A3628" s="517" t="s">
        <v>2992</v>
      </c>
      <c r="B3628" s="517" t="s">
        <v>2993</v>
      </c>
    </row>
    <row r="3629" spans="1:2" ht="15" hidden="1" x14ac:dyDescent="0.25">
      <c r="A3629" s="517" t="s">
        <v>1271</v>
      </c>
      <c r="B3629" s="517" t="s">
        <v>1272</v>
      </c>
    </row>
    <row r="3630" spans="1:2" ht="15" hidden="1" x14ac:dyDescent="0.25">
      <c r="A3630" s="517" t="s">
        <v>2994</v>
      </c>
      <c r="B3630" s="517" t="s">
        <v>2995</v>
      </c>
    </row>
    <row r="3631" spans="1:2" ht="15" hidden="1" x14ac:dyDescent="0.25">
      <c r="A3631" s="517" t="s">
        <v>2996</v>
      </c>
      <c r="B3631" s="517" t="s">
        <v>2997</v>
      </c>
    </row>
    <row r="3632" spans="1:2" ht="15" hidden="1" x14ac:dyDescent="0.25">
      <c r="A3632" s="517" t="s">
        <v>2996</v>
      </c>
      <c r="B3632" s="517" t="s">
        <v>2997</v>
      </c>
    </row>
    <row r="3633" spans="1:2" ht="15" hidden="1" x14ac:dyDescent="0.25">
      <c r="A3633" s="517" t="s">
        <v>2996</v>
      </c>
      <c r="B3633" s="517" t="s">
        <v>2997</v>
      </c>
    </row>
    <row r="3634" spans="1:2" ht="15" hidden="1" x14ac:dyDescent="0.25">
      <c r="A3634" s="517" t="s">
        <v>2998</v>
      </c>
      <c r="B3634" s="517" t="s">
        <v>2999</v>
      </c>
    </row>
    <row r="3635" spans="1:2" ht="15" hidden="1" x14ac:dyDescent="0.25">
      <c r="A3635" s="517" t="s">
        <v>3000</v>
      </c>
      <c r="B3635" s="517" t="s">
        <v>3001</v>
      </c>
    </row>
    <row r="3636" spans="1:2" ht="15" hidden="1" x14ac:dyDescent="0.25">
      <c r="A3636" s="517" t="s">
        <v>3000</v>
      </c>
      <c r="B3636" s="517" t="s">
        <v>3001</v>
      </c>
    </row>
    <row r="3637" spans="1:2" ht="15" hidden="1" x14ac:dyDescent="0.25">
      <c r="A3637" s="517" t="s">
        <v>3002</v>
      </c>
      <c r="B3637" s="517" t="s">
        <v>3003</v>
      </c>
    </row>
    <row r="3638" spans="1:2" ht="15" hidden="1" x14ac:dyDescent="0.25">
      <c r="A3638" s="517" t="s">
        <v>3002</v>
      </c>
      <c r="B3638" s="517" t="s">
        <v>3003</v>
      </c>
    </row>
    <row r="3639" spans="1:2" ht="15" hidden="1" x14ac:dyDescent="0.25">
      <c r="A3639" s="517" t="s">
        <v>3004</v>
      </c>
      <c r="B3639" s="517" t="s">
        <v>3005</v>
      </c>
    </row>
    <row r="3640" spans="1:2" ht="15" hidden="1" x14ac:dyDescent="0.25">
      <c r="A3640" s="517" t="s">
        <v>3006</v>
      </c>
      <c r="B3640" s="517" t="s">
        <v>3007</v>
      </c>
    </row>
    <row r="3641" spans="1:2" ht="15" hidden="1" x14ac:dyDescent="0.25">
      <c r="A3641" s="517" t="s">
        <v>3008</v>
      </c>
      <c r="B3641" s="517" t="s">
        <v>3009</v>
      </c>
    </row>
    <row r="3642" spans="1:2" ht="15" hidden="1" x14ac:dyDescent="0.25">
      <c r="A3642" s="517" t="s">
        <v>3010</v>
      </c>
      <c r="B3642" s="517" t="s">
        <v>3011</v>
      </c>
    </row>
    <row r="3643" spans="1:2" ht="15" hidden="1" x14ac:dyDescent="0.25">
      <c r="A3643" s="517" t="s">
        <v>3010</v>
      </c>
      <c r="B3643" s="517" t="s">
        <v>3011</v>
      </c>
    </row>
    <row r="3644" spans="1:2" ht="15" hidden="1" x14ac:dyDescent="0.25">
      <c r="A3644" s="517" t="s">
        <v>3012</v>
      </c>
      <c r="B3644" s="517" t="s">
        <v>3013</v>
      </c>
    </row>
    <row r="3645" spans="1:2" ht="15" hidden="1" x14ac:dyDescent="0.25">
      <c r="A3645" s="517" t="s">
        <v>3014</v>
      </c>
      <c r="B3645" s="517" t="s">
        <v>3015</v>
      </c>
    </row>
    <row r="3646" spans="1:2" ht="15" hidden="1" x14ac:dyDescent="0.25">
      <c r="A3646" s="517" t="s">
        <v>231</v>
      </c>
      <c r="B3646" s="517" t="s">
        <v>361</v>
      </c>
    </row>
    <row r="3647" spans="1:2" ht="15" hidden="1" x14ac:dyDescent="0.25">
      <c r="A3647" s="517" t="s">
        <v>231</v>
      </c>
      <c r="B3647" s="517" t="s">
        <v>361</v>
      </c>
    </row>
    <row r="3648" spans="1:2" ht="15" hidden="1" x14ac:dyDescent="0.25">
      <c r="A3648" s="517" t="s">
        <v>231</v>
      </c>
      <c r="B3648" s="517" t="s">
        <v>361</v>
      </c>
    </row>
    <row r="3649" spans="1:2" ht="15" hidden="1" x14ac:dyDescent="0.25">
      <c r="A3649" s="517" t="s">
        <v>231</v>
      </c>
      <c r="B3649" s="517" t="s">
        <v>361</v>
      </c>
    </row>
    <row r="3650" spans="1:2" ht="15" hidden="1" x14ac:dyDescent="0.25">
      <c r="A3650" s="517" t="s">
        <v>231</v>
      </c>
      <c r="B3650" s="517" t="s">
        <v>361</v>
      </c>
    </row>
    <row r="3651" spans="1:2" ht="15" hidden="1" x14ac:dyDescent="0.25">
      <c r="A3651" s="517" t="s">
        <v>231</v>
      </c>
      <c r="B3651" s="517" t="s">
        <v>361</v>
      </c>
    </row>
    <row r="3652" spans="1:2" ht="15" hidden="1" x14ac:dyDescent="0.25">
      <c r="A3652" s="517" t="s">
        <v>2087</v>
      </c>
      <c r="B3652" s="517" t="s">
        <v>2088</v>
      </c>
    </row>
    <row r="3653" spans="1:2" ht="15" hidden="1" x14ac:dyDescent="0.25">
      <c r="A3653" s="517" t="s">
        <v>447</v>
      </c>
      <c r="B3653" s="517" t="s">
        <v>448</v>
      </c>
    </row>
    <row r="3654" spans="1:2" ht="15" hidden="1" x14ac:dyDescent="0.25">
      <c r="A3654" s="517" t="s">
        <v>447</v>
      </c>
      <c r="B3654" s="517" t="s">
        <v>448</v>
      </c>
    </row>
    <row r="3655" spans="1:2" ht="15" hidden="1" x14ac:dyDescent="0.25">
      <c r="A3655" s="517" t="s">
        <v>447</v>
      </c>
      <c r="B3655" s="517" t="s">
        <v>448</v>
      </c>
    </row>
    <row r="3656" spans="1:2" ht="15" hidden="1" x14ac:dyDescent="0.25">
      <c r="A3656" s="517" t="s">
        <v>194</v>
      </c>
      <c r="B3656" s="517" t="s">
        <v>367</v>
      </c>
    </row>
    <row r="3657" spans="1:2" ht="15" hidden="1" x14ac:dyDescent="0.25">
      <c r="A3657" s="517" t="s">
        <v>194</v>
      </c>
      <c r="B3657" s="517" t="s">
        <v>367</v>
      </c>
    </row>
    <row r="3658" spans="1:2" ht="15" hidden="1" x14ac:dyDescent="0.25">
      <c r="A3658" s="517" t="s">
        <v>194</v>
      </c>
      <c r="B3658" s="517" t="s">
        <v>367</v>
      </c>
    </row>
    <row r="3659" spans="1:2" ht="15" hidden="1" x14ac:dyDescent="0.25">
      <c r="A3659" s="517" t="s">
        <v>194</v>
      </c>
      <c r="B3659" s="517" t="s">
        <v>367</v>
      </c>
    </row>
    <row r="3660" spans="1:2" ht="15" hidden="1" x14ac:dyDescent="0.25">
      <c r="A3660" s="517" t="s">
        <v>194</v>
      </c>
      <c r="B3660" s="517" t="s">
        <v>367</v>
      </c>
    </row>
    <row r="3661" spans="1:2" ht="15" hidden="1" x14ac:dyDescent="0.25">
      <c r="A3661" s="517" t="s">
        <v>194</v>
      </c>
      <c r="B3661" s="517" t="s">
        <v>367</v>
      </c>
    </row>
    <row r="3662" spans="1:2" ht="15" hidden="1" x14ac:dyDescent="0.25">
      <c r="A3662" s="517" t="s">
        <v>194</v>
      </c>
      <c r="B3662" s="517" t="s">
        <v>367</v>
      </c>
    </row>
    <row r="3663" spans="1:2" ht="15" hidden="1" x14ac:dyDescent="0.25">
      <c r="A3663" s="517" t="s">
        <v>194</v>
      </c>
      <c r="B3663" s="517" t="s">
        <v>367</v>
      </c>
    </row>
    <row r="3664" spans="1:2" ht="15" hidden="1" x14ac:dyDescent="0.25">
      <c r="A3664" s="517" t="s">
        <v>194</v>
      </c>
      <c r="B3664" s="517" t="s">
        <v>367</v>
      </c>
    </row>
    <row r="3665" spans="1:2" ht="15" hidden="1" x14ac:dyDescent="0.25">
      <c r="A3665" s="517" t="s">
        <v>194</v>
      </c>
      <c r="B3665" s="517" t="s">
        <v>367</v>
      </c>
    </row>
    <row r="3666" spans="1:2" ht="15" hidden="1" x14ac:dyDescent="0.25">
      <c r="A3666" s="517" t="s">
        <v>194</v>
      </c>
      <c r="B3666" s="517" t="s">
        <v>367</v>
      </c>
    </row>
    <row r="3667" spans="1:2" ht="15" hidden="1" x14ac:dyDescent="0.25">
      <c r="A3667" s="517" t="s">
        <v>194</v>
      </c>
      <c r="B3667" s="517" t="s">
        <v>367</v>
      </c>
    </row>
    <row r="3668" spans="1:2" ht="15" hidden="1" x14ac:dyDescent="0.25">
      <c r="A3668" s="517" t="s">
        <v>194</v>
      </c>
      <c r="B3668" s="517" t="s">
        <v>367</v>
      </c>
    </row>
    <row r="3669" spans="1:2" ht="15" hidden="1" x14ac:dyDescent="0.25">
      <c r="A3669" s="517" t="s">
        <v>194</v>
      </c>
      <c r="B3669" s="517" t="s">
        <v>367</v>
      </c>
    </row>
    <row r="3670" spans="1:2" ht="15" hidden="1" x14ac:dyDescent="0.25">
      <c r="A3670" s="517" t="s">
        <v>194</v>
      </c>
      <c r="B3670" s="517" t="s">
        <v>367</v>
      </c>
    </row>
    <row r="3671" spans="1:2" ht="15" hidden="1" x14ac:dyDescent="0.25">
      <c r="A3671" s="517" t="s">
        <v>194</v>
      </c>
      <c r="B3671" s="517" t="s">
        <v>367</v>
      </c>
    </row>
    <row r="3672" spans="1:2" ht="15" hidden="1" x14ac:dyDescent="0.25">
      <c r="A3672" s="517" t="s">
        <v>194</v>
      </c>
      <c r="B3672" s="517" t="s">
        <v>367</v>
      </c>
    </row>
    <row r="3673" spans="1:2" ht="15" hidden="1" x14ac:dyDescent="0.25">
      <c r="A3673" s="517" t="s">
        <v>194</v>
      </c>
      <c r="B3673" s="517" t="s">
        <v>367</v>
      </c>
    </row>
    <row r="3674" spans="1:2" ht="15" hidden="1" x14ac:dyDescent="0.25">
      <c r="A3674" s="517" t="s">
        <v>194</v>
      </c>
      <c r="B3674" s="517" t="s">
        <v>367</v>
      </c>
    </row>
    <row r="3675" spans="1:2" ht="15" hidden="1" x14ac:dyDescent="0.25">
      <c r="A3675" s="517" t="s">
        <v>194</v>
      </c>
      <c r="B3675" s="517" t="s">
        <v>367</v>
      </c>
    </row>
    <row r="3676" spans="1:2" ht="15" hidden="1" x14ac:dyDescent="0.25">
      <c r="A3676" s="517" t="s">
        <v>194</v>
      </c>
      <c r="B3676" s="517" t="s">
        <v>367</v>
      </c>
    </row>
    <row r="3677" spans="1:2" ht="15" hidden="1" x14ac:dyDescent="0.25">
      <c r="A3677" s="517" t="s">
        <v>194</v>
      </c>
      <c r="B3677" s="517" t="s">
        <v>367</v>
      </c>
    </row>
    <row r="3678" spans="1:2" ht="15" hidden="1" x14ac:dyDescent="0.25">
      <c r="A3678" s="517" t="s">
        <v>194</v>
      </c>
      <c r="B3678" s="517" t="s">
        <v>367</v>
      </c>
    </row>
    <row r="3679" spans="1:2" ht="15" hidden="1" x14ac:dyDescent="0.25">
      <c r="A3679" s="517" t="s">
        <v>194</v>
      </c>
      <c r="B3679" s="517" t="s">
        <v>367</v>
      </c>
    </row>
    <row r="3680" spans="1:2" ht="15" hidden="1" x14ac:dyDescent="0.25">
      <c r="A3680" s="517" t="s">
        <v>194</v>
      </c>
      <c r="B3680" s="517" t="s">
        <v>367</v>
      </c>
    </row>
    <row r="3681" spans="1:2" ht="15" hidden="1" x14ac:dyDescent="0.25">
      <c r="A3681" s="517" t="s">
        <v>194</v>
      </c>
      <c r="B3681" s="517" t="s">
        <v>367</v>
      </c>
    </row>
    <row r="3682" spans="1:2" ht="15" hidden="1" x14ac:dyDescent="0.25">
      <c r="A3682" s="517" t="s">
        <v>194</v>
      </c>
      <c r="B3682" s="517" t="s">
        <v>367</v>
      </c>
    </row>
    <row r="3683" spans="1:2" ht="15" hidden="1" x14ac:dyDescent="0.25">
      <c r="A3683" s="517" t="s">
        <v>194</v>
      </c>
      <c r="B3683" s="517" t="s">
        <v>367</v>
      </c>
    </row>
    <row r="3684" spans="1:2" ht="15" hidden="1" x14ac:dyDescent="0.25">
      <c r="A3684" s="517" t="s">
        <v>194</v>
      </c>
      <c r="B3684" s="517" t="s">
        <v>367</v>
      </c>
    </row>
    <row r="3685" spans="1:2" ht="15" hidden="1" x14ac:dyDescent="0.25">
      <c r="A3685" s="517" t="s">
        <v>194</v>
      </c>
      <c r="B3685" s="517" t="s">
        <v>367</v>
      </c>
    </row>
    <row r="3686" spans="1:2" ht="15" hidden="1" x14ac:dyDescent="0.25">
      <c r="A3686" s="517" t="s">
        <v>194</v>
      </c>
      <c r="B3686" s="517" t="s">
        <v>367</v>
      </c>
    </row>
    <row r="3687" spans="1:2" ht="15" hidden="1" x14ac:dyDescent="0.25">
      <c r="A3687" s="517" t="s">
        <v>194</v>
      </c>
      <c r="B3687" s="517" t="s">
        <v>367</v>
      </c>
    </row>
    <row r="3688" spans="1:2" ht="15" hidden="1" x14ac:dyDescent="0.25">
      <c r="A3688" s="517" t="s">
        <v>234</v>
      </c>
      <c r="B3688" s="517" t="s">
        <v>368</v>
      </c>
    </row>
    <row r="3689" spans="1:2" ht="15" hidden="1" x14ac:dyDescent="0.25">
      <c r="A3689" s="517" t="s">
        <v>234</v>
      </c>
      <c r="B3689" s="517" t="s">
        <v>368</v>
      </c>
    </row>
    <row r="3690" spans="1:2" ht="15" hidden="1" x14ac:dyDescent="0.25">
      <c r="A3690" s="517" t="s">
        <v>234</v>
      </c>
      <c r="B3690" s="517" t="s">
        <v>368</v>
      </c>
    </row>
    <row r="3691" spans="1:2" ht="15" hidden="1" x14ac:dyDescent="0.25">
      <c r="A3691" s="517" t="s">
        <v>234</v>
      </c>
      <c r="B3691" s="517" t="s">
        <v>368</v>
      </c>
    </row>
    <row r="3692" spans="1:2" ht="15" hidden="1" x14ac:dyDescent="0.25">
      <c r="A3692" s="517" t="s">
        <v>234</v>
      </c>
      <c r="B3692" s="517" t="s">
        <v>368</v>
      </c>
    </row>
    <row r="3693" spans="1:2" ht="15" hidden="1" x14ac:dyDescent="0.25">
      <c r="A3693" s="517" t="s">
        <v>234</v>
      </c>
      <c r="B3693" s="517" t="s">
        <v>368</v>
      </c>
    </row>
    <row r="3694" spans="1:2" ht="15" hidden="1" x14ac:dyDescent="0.25">
      <c r="A3694" s="517" t="s">
        <v>234</v>
      </c>
      <c r="B3694" s="517" t="s">
        <v>368</v>
      </c>
    </row>
    <row r="3695" spans="1:2" ht="15" hidden="1" x14ac:dyDescent="0.25">
      <c r="A3695" s="517" t="s">
        <v>234</v>
      </c>
      <c r="B3695" s="517" t="s">
        <v>368</v>
      </c>
    </row>
    <row r="3696" spans="1:2" ht="15" hidden="1" x14ac:dyDescent="0.25">
      <c r="A3696" s="517" t="s">
        <v>234</v>
      </c>
      <c r="B3696" s="517" t="s">
        <v>368</v>
      </c>
    </row>
    <row r="3697" spans="1:2" ht="15" hidden="1" x14ac:dyDescent="0.25">
      <c r="A3697" s="517" t="s">
        <v>234</v>
      </c>
      <c r="B3697" s="517" t="s">
        <v>368</v>
      </c>
    </row>
    <row r="3698" spans="1:2" ht="15" hidden="1" x14ac:dyDescent="0.25">
      <c r="A3698" s="517" t="s">
        <v>234</v>
      </c>
      <c r="B3698" s="517" t="s">
        <v>368</v>
      </c>
    </row>
    <row r="3699" spans="1:2" ht="15" hidden="1" x14ac:dyDescent="0.25">
      <c r="A3699" s="517" t="s">
        <v>234</v>
      </c>
      <c r="B3699" s="517" t="s">
        <v>368</v>
      </c>
    </row>
    <row r="3700" spans="1:2" ht="15" hidden="1" x14ac:dyDescent="0.25">
      <c r="A3700" s="517" t="s">
        <v>234</v>
      </c>
      <c r="B3700" s="517" t="s">
        <v>368</v>
      </c>
    </row>
    <row r="3701" spans="1:2" ht="15" hidden="1" x14ac:dyDescent="0.25">
      <c r="A3701" s="517" t="s">
        <v>234</v>
      </c>
      <c r="B3701" s="517" t="s">
        <v>368</v>
      </c>
    </row>
    <row r="3702" spans="1:2" ht="15" hidden="1" x14ac:dyDescent="0.25">
      <c r="A3702" s="517" t="s">
        <v>234</v>
      </c>
      <c r="B3702" s="517" t="s">
        <v>368</v>
      </c>
    </row>
    <row r="3703" spans="1:2" ht="15" hidden="1" x14ac:dyDescent="0.25">
      <c r="A3703" s="517" t="s">
        <v>234</v>
      </c>
      <c r="B3703" s="517" t="s">
        <v>368</v>
      </c>
    </row>
    <row r="3704" spans="1:2" ht="15" hidden="1" x14ac:dyDescent="0.25">
      <c r="A3704" s="517" t="s">
        <v>234</v>
      </c>
      <c r="B3704" s="517" t="s">
        <v>368</v>
      </c>
    </row>
    <row r="3705" spans="1:2" ht="15" hidden="1" x14ac:dyDescent="0.25">
      <c r="A3705" s="517" t="s">
        <v>234</v>
      </c>
      <c r="B3705" s="517" t="s">
        <v>368</v>
      </c>
    </row>
    <row r="3706" spans="1:2" ht="15" hidden="1" x14ac:dyDescent="0.25">
      <c r="A3706" s="517" t="s">
        <v>234</v>
      </c>
      <c r="B3706" s="517" t="s">
        <v>368</v>
      </c>
    </row>
    <row r="3707" spans="1:2" ht="15" hidden="1" x14ac:dyDescent="0.25">
      <c r="A3707" s="517" t="s">
        <v>234</v>
      </c>
      <c r="B3707" s="517" t="s">
        <v>368</v>
      </c>
    </row>
    <row r="3708" spans="1:2" ht="15" hidden="1" x14ac:dyDescent="0.25">
      <c r="A3708" s="517" t="s">
        <v>234</v>
      </c>
      <c r="B3708" s="517" t="s">
        <v>368</v>
      </c>
    </row>
    <row r="3709" spans="1:2" ht="15" hidden="1" x14ac:dyDescent="0.25">
      <c r="A3709" s="517" t="s">
        <v>234</v>
      </c>
      <c r="B3709" s="517" t="s">
        <v>368</v>
      </c>
    </row>
    <row r="3710" spans="1:2" ht="15" hidden="1" x14ac:dyDescent="0.25">
      <c r="A3710" s="517" t="s">
        <v>234</v>
      </c>
      <c r="B3710" s="517" t="s">
        <v>368</v>
      </c>
    </row>
    <row r="3711" spans="1:2" ht="15" hidden="1" x14ac:dyDescent="0.25">
      <c r="A3711" s="517" t="s">
        <v>195</v>
      </c>
      <c r="B3711" s="517" t="s">
        <v>369</v>
      </c>
    </row>
    <row r="3712" spans="1:2" ht="15" hidden="1" x14ac:dyDescent="0.25">
      <c r="A3712" s="518" t="s">
        <v>195</v>
      </c>
      <c r="B3712" s="517" t="s">
        <v>369</v>
      </c>
    </row>
    <row r="3713" spans="1:2" ht="15" hidden="1" x14ac:dyDescent="0.25">
      <c r="A3713" s="517" t="s">
        <v>196</v>
      </c>
      <c r="B3713" s="517" t="s">
        <v>370</v>
      </c>
    </row>
    <row r="3714" spans="1:2" ht="15" hidden="1" x14ac:dyDescent="0.25">
      <c r="A3714" s="517" t="s">
        <v>196</v>
      </c>
      <c r="B3714" s="517" t="s">
        <v>370</v>
      </c>
    </row>
    <row r="3715" spans="1:2" ht="15" hidden="1" x14ac:dyDescent="0.25">
      <c r="A3715" s="517" t="s">
        <v>196</v>
      </c>
      <c r="B3715" s="517" t="s">
        <v>370</v>
      </c>
    </row>
    <row r="3716" spans="1:2" ht="15" hidden="1" x14ac:dyDescent="0.25">
      <c r="A3716" s="517" t="s">
        <v>196</v>
      </c>
      <c r="B3716" s="517" t="s">
        <v>370</v>
      </c>
    </row>
    <row r="3717" spans="1:2" ht="15" hidden="1" x14ac:dyDescent="0.25">
      <c r="A3717" s="517" t="s">
        <v>196</v>
      </c>
      <c r="B3717" s="517" t="s">
        <v>370</v>
      </c>
    </row>
    <row r="3718" spans="1:2" ht="15" hidden="1" x14ac:dyDescent="0.25">
      <c r="A3718" s="517" t="s">
        <v>197</v>
      </c>
      <c r="B3718" s="517" t="s">
        <v>371</v>
      </c>
    </row>
    <row r="3719" spans="1:2" ht="15" hidden="1" x14ac:dyDescent="0.25">
      <c r="A3719" s="517" t="s">
        <v>197</v>
      </c>
      <c r="B3719" s="517" t="s">
        <v>371</v>
      </c>
    </row>
    <row r="3720" spans="1:2" ht="15" hidden="1" x14ac:dyDescent="0.25">
      <c r="A3720" s="517" t="s">
        <v>197</v>
      </c>
      <c r="B3720" s="517" t="s">
        <v>371</v>
      </c>
    </row>
    <row r="3721" spans="1:2" ht="15" hidden="1" x14ac:dyDescent="0.25">
      <c r="A3721" s="517" t="s">
        <v>197</v>
      </c>
      <c r="B3721" s="517" t="s">
        <v>371</v>
      </c>
    </row>
    <row r="3722" spans="1:2" ht="15" hidden="1" x14ac:dyDescent="0.25">
      <c r="A3722" s="517" t="s">
        <v>197</v>
      </c>
      <c r="B3722" s="517" t="s">
        <v>371</v>
      </c>
    </row>
    <row r="3723" spans="1:2" ht="15" hidden="1" x14ac:dyDescent="0.25">
      <c r="A3723" s="517" t="s">
        <v>197</v>
      </c>
      <c r="B3723" s="517" t="s">
        <v>371</v>
      </c>
    </row>
    <row r="3724" spans="1:2" ht="15" hidden="1" x14ac:dyDescent="0.25">
      <c r="A3724" s="517" t="s">
        <v>197</v>
      </c>
      <c r="B3724" s="517" t="s">
        <v>371</v>
      </c>
    </row>
    <row r="3725" spans="1:2" ht="15" hidden="1" x14ac:dyDescent="0.25">
      <c r="A3725" s="517" t="s">
        <v>199</v>
      </c>
      <c r="B3725" s="517" t="s">
        <v>374</v>
      </c>
    </row>
    <row r="3726" spans="1:2" ht="15" hidden="1" x14ac:dyDescent="0.25">
      <c r="A3726" s="517" t="s">
        <v>199</v>
      </c>
      <c r="B3726" s="517" t="s">
        <v>374</v>
      </c>
    </row>
    <row r="3727" spans="1:2" ht="15" hidden="1" x14ac:dyDescent="0.25">
      <c r="A3727" s="517" t="s">
        <v>199</v>
      </c>
      <c r="B3727" s="517" t="s">
        <v>374</v>
      </c>
    </row>
    <row r="3728" spans="1:2" ht="15" hidden="1" x14ac:dyDescent="0.25">
      <c r="A3728" s="517" t="s">
        <v>199</v>
      </c>
      <c r="B3728" s="517" t="s">
        <v>374</v>
      </c>
    </row>
    <row r="3729" spans="1:2" ht="15" hidden="1" x14ac:dyDescent="0.25">
      <c r="A3729" s="517" t="s">
        <v>199</v>
      </c>
      <c r="B3729" s="517" t="s">
        <v>374</v>
      </c>
    </row>
    <row r="3730" spans="1:2" ht="15" hidden="1" x14ac:dyDescent="0.25">
      <c r="A3730" s="517" t="s">
        <v>1511</v>
      </c>
      <c r="B3730" s="517" t="s">
        <v>1512</v>
      </c>
    </row>
    <row r="3731" spans="1:2" ht="15" hidden="1" x14ac:dyDescent="0.25">
      <c r="A3731" s="517" t="s">
        <v>200</v>
      </c>
      <c r="B3731" s="517" t="s">
        <v>375</v>
      </c>
    </row>
    <row r="3732" spans="1:2" ht="15" hidden="1" x14ac:dyDescent="0.25">
      <c r="A3732" s="517" t="s">
        <v>1321</v>
      </c>
      <c r="B3732" s="517" t="s">
        <v>1322</v>
      </c>
    </row>
    <row r="3733" spans="1:2" ht="15" hidden="1" x14ac:dyDescent="0.25">
      <c r="A3733" s="517" t="s">
        <v>1321</v>
      </c>
      <c r="B3733" s="517" t="s">
        <v>1322</v>
      </c>
    </row>
    <row r="3734" spans="1:2" ht="15" hidden="1" x14ac:dyDescent="0.25">
      <c r="A3734" s="517" t="s">
        <v>1321</v>
      </c>
      <c r="B3734" s="517" t="s">
        <v>1322</v>
      </c>
    </row>
    <row r="3735" spans="1:2" ht="15" hidden="1" x14ac:dyDescent="0.25">
      <c r="A3735" s="517" t="s">
        <v>1321</v>
      </c>
      <c r="B3735" s="517" t="s">
        <v>1322</v>
      </c>
    </row>
    <row r="3736" spans="1:2" ht="15" hidden="1" x14ac:dyDescent="0.25">
      <c r="A3736" s="517" t="s">
        <v>1321</v>
      </c>
      <c r="B3736" s="517" t="s">
        <v>1322</v>
      </c>
    </row>
    <row r="3737" spans="1:2" ht="15" hidden="1" x14ac:dyDescent="0.25">
      <c r="A3737" s="517" t="s">
        <v>1321</v>
      </c>
      <c r="B3737" s="517" t="s">
        <v>1322</v>
      </c>
    </row>
    <row r="3738" spans="1:2" ht="15" hidden="1" x14ac:dyDescent="0.25">
      <c r="A3738" s="517" t="s">
        <v>1321</v>
      </c>
      <c r="B3738" s="517" t="s">
        <v>1322</v>
      </c>
    </row>
    <row r="3739" spans="1:2" ht="15" hidden="1" x14ac:dyDescent="0.25">
      <c r="A3739" s="517" t="s">
        <v>1321</v>
      </c>
      <c r="B3739" s="517" t="s">
        <v>1322</v>
      </c>
    </row>
    <row r="3740" spans="1:2" ht="15" hidden="1" x14ac:dyDescent="0.25">
      <c r="A3740" s="517" t="s">
        <v>1321</v>
      </c>
      <c r="B3740" s="517" t="s">
        <v>1322</v>
      </c>
    </row>
    <row r="3741" spans="1:2" ht="15" hidden="1" x14ac:dyDescent="0.25">
      <c r="A3741" s="517" t="s">
        <v>3016</v>
      </c>
      <c r="B3741" s="517" t="s">
        <v>3016</v>
      </c>
    </row>
    <row r="3742" spans="1:2" ht="15" hidden="1" x14ac:dyDescent="0.25">
      <c r="A3742" s="517" t="s">
        <v>3017</v>
      </c>
      <c r="B3742" s="517" t="s">
        <v>3017</v>
      </c>
    </row>
    <row r="3743" spans="1:2" ht="15" hidden="1" x14ac:dyDescent="0.25">
      <c r="A3743" s="517" t="s">
        <v>3018</v>
      </c>
      <c r="B3743" s="517" t="s">
        <v>3018</v>
      </c>
    </row>
    <row r="3744" spans="1:2" ht="15" hidden="1" x14ac:dyDescent="0.25">
      <c r="A3744" s="517" t="s">
        <v>3019</v>
      </c>
      <c r="B3744" s="517" t="s">
        <v>3019</v>
      </c>
    </row>
    <row r="3745" spans="1:2" ht="15" hidden="1" x14ac:dyDescent="0.25">
      <c r="A3745" s="517" t="s">
        <v>3020</v>
      </c>
      <c r="B3745" s="517" t="s">
        <v>3020</v>
      </c>
    </row>
    <row r="3746" spans="1:2" ht="15" hidden="1" x14ac:dyDescent="0.25">
      <c r="A3746" s="517" t="s">
        <v>3021</v>
      </c>
      <c r="B3746" s="517" t="s">
        <v>3021</v>
      </c>
    </row>
    <row r="3747" spans="1:2" ht="15" hidden="1" x14ac:dyDescent="0.25">
      <c r="A3747" s="517" t="s">
        <v>3022</v>
      </c>
      <c r="B3747" s="517" t="s">
        <v>3022</v>
      </c>
    </row>
    <row r="3748" spans="1:2" ht="15" hidden="1" x14ac:dyDescent="0.25">
      <c r="A3748" s="517" t="s">
        <v>3023</v>
      </c>
      <c r="B3748" s="517" t="s">
        <v>3023</v>
      </c>
    </row>
    <row r="3749" spans="1:2" ht="15" hidden="1" x14ac:dyDescent="0.25">
      <c r="A3749" s="517" t="s">
        <v>3024</v>
      </c>
      <c r="B3749" s="517" t="s">
        <v>3024</v>
      </c>
    </row>
    <row r="3750" spans="1:2" ht="15" hidden="1" x14ac:dyDescent="0.25">
      <c r="A3750" s="517" t="s">
        <v>3025</v>
      </c>
      <c r="B3750" s="517" t="s">
        <v>3025</v>
      </c>
    </row>
    <row r="3751" spans="1:2" ht="15" hidden="1" x14ac:dyDescent="0.25">
      <c r="A3751" s="517" t="s">
        <v>3026</v>
      </c>
      <c r="B3751" s="517" t="s">
        <v>3026</v>
      </c>
    </row>
    <row r="3752" spans="1:2" ht="15" hidden="1" x14ac:dyDescent="0.25">
      <c r="A3752" s="517" t="s">
        <v>3027</v>
      </c>
      <c r="B3752" s="517" t="s">
        <v>3027</v>
      </c>
    </row>
    <row r="3753" spans="1:2" ht="15" hidden="1" x14ac:dyDescent="0.25">
      <c r="A3753" s="517" t="s">
        <v>3028</v>
      </c>
      <c r="B3753" s="517" t="s">
        <v>3028</v>
      </c>
    </row>
    <row r="3754" spans="1:2" ht="15" hidden="1" x14ac:dyDescent="0.25">
      <c r="A3754" s="517" t="s">
        <v>3029</v>
      </c>
      <c r="B3754" s="517" t="s">
        <v>3029</v>
      </c>
    </row>
    <row r="3755" spans="1:2" ht="15" hidden="1" x14ac:dyDescent="0.25">
      <c r="A3755" s="517" t="s">
        <v>3029</v>
      </c>
      <c r="B3755" s="517" t="s">
        <v>3029</v>
      </c>
    </row>
    <row r="3756" spans="1:2" ht="15" hidden="1" x14ac:dyDescent="0.25">
      <c r="A3756" s="517" t="s">
        <v>3030</v>
      </c>
      <c r="B3756" s="517" t="s">
        <v>3030</v>
      </c>
    </row>
    <row r="3757" spans="1:2" ht="15" hidden="1" x14ac:dyDescent="0.25">
      <c r="A3757" s="517" t="s">
        <v>3031</v>
      </c>
      <c r="B3757" s="517" t="s">
        <v>3031</v>
      </c>
    </row>
    <row r="3758" spans="1:2" ht="15" hidden="1" x14ac:dyDescent="0.25">
      <c r="A3758" s="517" t="s">
        <v>3031</v>
      </c>
      <c r="B3758" s="517" t="s">
        <v>3031</v>
      </c>
    </row>
    <row r="3759" spans="1:2" ht="15" hidden="1" x14ac:dyDescent="0.25">
      <c r="A3759" s="517" t="s">
        <v>3032</v>
      </c>
      <c r="B3759" s="517" t="s">
        <v>3032</v>
      </c>
    </row>
    <row r="3760" spans="1:2" ht="15" hidden="1" x14ac:dyDescent="0.25">
      <c r="A3760" s="517" t="s">
        <v>3033</v>
      </c>
      <c r="B3760" s="517" t="s">
        <v>3033</v>
      </c>
    </row>
    <row r="3761" spans="1:2" ht="15" hidden="1" x14ac:dyDescent="0.25">
      <c r="A3761" s="517" t="s">
        <v>3034</v>
      </c>
      <c r="B3761" s="517" t="s">
        <v>3034</v>
      </c>
    </row>
    <row r="3762" spans="1:2" ht="15" hidden="1" x14ac:dyDescent="0.25">
      <c r="A3762" s="517" t="s">
        <v>3035</v>
      </c>
      <c r="B3762" s="517" t="s">
        <v>3035</v>
      </c>
    </row>
    <row r="3763" spans="1:2" ht="15" hidden="1" x14ac:dyDescent="0.25">
      <c r="A3763" s="517" t="s">
        <v>3036</v>
      </c>
      <c r="B3763" s="517" t="s">
        <v>3036</v>
      </c>
    </row>
    <row r="3764" spans="1:2" ht="15" hidden="1" x14ac:dyDescent="0.25">
      <c r="A3764" s="517" t="s">
        <v>2934</v>
      </c>
      <c r="B3764" s="517" t="s">
        <v>2934</v>
      </c>
    </row>
    <row r="3765" spans="1:2" ht="15" hidden="1" x14ac:dyDescent="0.25">
      <c r="A3765" s="517" t="s">
        <v>3037</v>
      </c>
      <c r="B3765" s="517" t="s">
        <v>3037</v>
      </c>
    </row>
    <row r="3766" spans="1:2" ht="15" hidden="1" x14ac:dyDescent="0.25">
      <c r="A3766" s="517" t="s">
        <v>3038</v>
      </c>
      <c r="B3766" s="517" t="s">
        <v>3038</v>
      </c>
    </row>
    <row r="3767" spans="1:2" ht="15" hidden="1" x14ac:dyDescent="0.25">
      <c r="A3767" s="517" t="s">
        <v>3038</v>
      </c>
      <c r="B3767" s="517" t="s">
        <v>3038</v>
      </c>
    </row>
    <row r="3768" spans="1:2" ht="15" hidden="1" x14ac:dyDescent="0.25">
      <c r="A3768" s="517" t="s">
        <v>3039</v>
      </c>
      <c r="B3768" s="517" t="s">
        <v>3039</v>
      </c>
    </row>
    <row r="3769" spans="1:2" ht="15" hidden="1" x14ac:dyDescent="0.25">
      <c r="A3769" s="517" t="s">
        <v>3040</v>
      </c>
      <c r="B3769" s="517" t="s">
        <v>3040</v>
      </c>
    </row>
    <row r="3770" spans="1:2" ht="15" hidden="1" x14ac:dyDescent="0.25">
      <c r="A3770" s="517" t="s">
        <v>3040</v>
      </c>
      <c r="B3770" s="517" t="s">
        <v>3040</v>
      </c>
    </row>
    <row r="3771" spans="1:2" ht="15" hidden="1" x14ac:dyDescent="0.25">
      <c r="A3771" s="517" t="s">
        <v>3041</v>
      </c>
      <c r="B3771" s="517" t="s">
        <v>3041</v>
      </c>
    </row>
    <row r="3772" spans="1:2" ht="15" hidden="1" x14ac:dyDescent="0.25">
      <c r="A3772" s="517" t="s">
        <v>3041</v>
      </c>
      <c r="B3772" s="517" t="s">
        <v>3041</v>
      </c>
    </row>
    <row r="3773" spans="1:2" ht="15" hidden="1" x14ac:dyDescent="0.25">
      <c r="A3773" s="517" t="s">
        <v>3042</v>
      </c>
      <c r="B3773" s="517" t="s">
        <v>3042</v>
      </c>
    </row>
    <row r="3774" spans="1:2" ht="15" hidden="1" x14ac:dyDescent="0.25">
      <c r="A3774" s="517" t="s">
        <v>3043</v>
      </c>
      <c r="B3774" s="517" t="s">
        <v>3043</v>
      </c>
    </row>
    <row r="3775" spans="1:2" ht="15" hidden="1" x14ac:dyDescent="0.25">
      <c r="A3775" s="517" t="s">
        <v>3044</v>
      </c>
      <c r="B3775" s="517" t="s">
        <v>3044</v>
      </c>
    </row>
    <row r="3776" spans="1:2" ht="15" hidden="1" x14ac:dyDescent="0.25">
      <c r="A3776" s="517" t="s">
        <v>3045</v>
      </c>
      <c r="B3776" s="517" t="s">
        <v>3045</v>
      </c>
    </row>
    <row r="3777" spans="1:2" ht="15" hidden="1" x14ac:dyDescent="0.25">
      <c r="A3777" s="517" t="s">
        <v>3046</v>
      </c>
      <c r="B3777" s="517" t="s">
        <v>3046</v>
      </c>
    </row>
    <row r="3778" spans="1:2" ht="15" hidden="1" x14ac:dyDescent="0.25">
      <c r="A3778" s="517" t="s">
        <v>3046</v>
      </c>
      <c r="B3778" s="517" t="s">
        <v>3046</v>
      </c>
    </row>
    <row r="3779" spans="1:2" ht="15" hidden="1" x14ac:dyDescent="0.25">
      <c r="A3779" s="517" t="s">
        <v>3047</v>
      </c>
      <c r="B3779" s="517" t="s">
        <v>3047</v>
      </c>
    </row>
    <row r="3780" spans="1:2" ht="15" hidden="1" x14ac:dyDescent="0.25">
      <c r="A3780" s="517" t="s">
        <v>3048</v>
      </c>
      <c r="B3780" s="517" t="s">
        <v>3048</v>
      </c>
    </row>
    <row r="3781" spans="1:2" ht="15" hidden="1" x14ac:dyDescent="0.25">
      <c r="A3781" s="517" t="s">
        <v>3049</v>
      </c>
      <c r="B3781" s="517" t="s">
        <v>3049</v>
      </c>
    </row>
    <row r="3782" spans="1:2" ht="15" hidden="1" x14ac:dyDescent="0.25">
      <c r="A3782" s="517" t="s">
        <v>3050</v>
      </c>
      <c r="B3782" s="517" t="s">
        <v>3050</v>
      </c>
    </row>
    <row r="3783" spans="1:2" ht="15" hidden="1" x14ac:dyDescent="0.25">
      <c r="A3783" s="517" t="s">
        <v>3051</v>
      </c>
      <c r="B3783" s="517" t="s">
        <v>3051</v>
      </c>
    </row>
    <row r="3784" spans="1:2" ht="15" hidden="1" x14ac:dyDescent="0.25">
      <c r="A3784" s="517" t="s">
        <v>3052</v>
      </c>
      <c r="B3784" s="517" t="s">
        <v>3052</v>
      </c>
    </row>
    <row r="3785" spans="1:2" ht="15" hidden="1" x14ac:dyDescent="0.25">
      <c r="A3785" s="517" t="s">
        <v>3053</v>
      </c>
      <c r="B3785" s="517" t="s">
        <v>3053</v>
      </c>
    </row>
    <row r="3786" spans="1:2" ht="15" hidden="1" x14ac:dyDescent="0.25">
      <c r="A3786" s="517" t="s">
        <v>3054</v>
      </c>
      <c r="B3786" s="517" t="s">
        <v>3054</v>
      </c>
    </row>
    <row r="3787" spans="1:2" ht="15" hidden="1" x14ac:dyDescent="0.25">
      <c r="A3787" s="517" t="s">
        <v>3055</v>
      </c>
      <c r="B3787" s="517" t="s">
        <v>3055</v>
      </c>
    </row>
    <row r="3788" spans="1:2" ht="15" hidden="1" x14ac:dyDescent="0.25">
      <c r="A3788" s="517" t="s">
        <v>3056</v>
      </c>
      <c r="B3788" s="517" t="s">
        <v>3056</v>
      </c>
    </row>
    <row r="3789" spans="1:2" ht="15" hidden="1" x14ac:dyDescent="0.25">
      <c r="A3789" s="517" t="s">
        <v>3057</v>
      </c>
      <c r="B3789" s="517" t="s">
        <v>3057</v>
      </c>
    </row>
    <row r="3790" spans="1:2" ht="15" hidden="1" x14ac:dyDescent="0.25">
      <c r="A3790" s="517" t="s">
        <v>3058</v>
      </c>
      <c r="B3790" s="517" t="s">
        <v>3058</v>
      </c>
    </row>
    <row r="3791" spans="1:2" ht="15" hidden="1" x14ac:dyDescent="0.25">
      <c r="A3791" s="517" t="s">
        <v>3059</v>
      </c>
      <c r="B3791" s="517" t="s">
        <v>3059</v>
      </c>
    </row>
    <row r="3792" spans="1:2" ht="15" hidden="1" x14ac:dyDescent="0.25">
      <c r="A3792" s="517" t="s">
        <v>3059</v>
      </c>
      <c r="B3792" s="517" t="s">
        <v>3059</v>
      </c>
    </row>
    <row r="3793" spans="1:2" ht="15" hidden="1" x14ac:dyDescent="0.25">
      <c r="A3793" s="517" t="s">
        <v>3060</v>
      </c>
      <c r="B3793" s="517" t="s">
        <v>3060</v>
      </c>
    </row>
    <row r="3794" spans="1:2" ht="15" hidden="1" x14ac:dyDescent="0.25">
      <c r="A3794" s="517" t="s">
        <v>3061</v>
      </c>
      <c r="B3794" s="517" t="s">
        <v>3061</v>
      </c>
    </row>
    <row r="3795" spans="1:2" ht="15" hidden="1" x14ac:dyDescent="0.25">
      <c r="A3795" s="517" t="s">
        <v>3062</v>
      </c>
      <c r="B3795" s="517" t="s">
        <v>3062</v>
      </c>
    </row>
    <row r="3796" spans="1:2" ht="15" hidden="1" x14ac:dyDescent="0.25">
      <c r="A3796" s="517" t="s">
        <v>3063</v>
      </c>
      <c r="B3796" s="517" t="s">
        <v>3063</v>
      </c>
    </row>
    <row r="3797" spans="1:2" ht="15" hidden="1" x14ac:dyDescent="0.25">
      <c r="A3797" s="517" t="s">
        <v>3064</v>
      </c>
      <c r="B3797" s="517" t="s">
        <v>3064</v>
      </c>
    </row>
    <row r="3798" spans="1:2" ht="15" hidden="1" x14ac:dyDescent="0.25">
      <c r="A3798" s="517" t="s">
        <v>3065</v>
      </c>
      <c r="B3798" s="517" t="s">
        <v>3065</v>
      </c>
    </row>
    <row r="3799" spans="1:2" ht="15" hidden="1" x14ac:dyDescent="0.25">
      <c r="A3799" s="517" t="s">
        <v>3066</v>
      </c>
      <c r="B3799" s="517" t="s">
        <v>3066</v>
      </c>
    </row>
    <row r="3800" spans="1:2" ht="15" hidden="1" x14ac:dyDescent="0.25">
      <c r="A3800" s="517" t="s">
        <v>3066</v>
      </c>
      <c r="B3800" s="517" t="s">
        <v>3066</v>
      </c>
    </row>
    <row r="3801" spans="1:2" ht="15" hidden="1" x14ac:dyDescent="0.25">
      <c r="A3801" s="517" t="s">
        <v>3067</v>
      </c>
      <c r="B3801" s="517" t="s">
        <v>3067</v>
      </c>
    </row>
    <row r="3802" spans="1:2" ht="15" hidden="1" x14ac:dyDescent="0.25">
      <c r="A3802" s="517" t="s">
        <v>3068</v>
      </c>
      <c r="B3802" s="517" t="s">
        <v>3068</v>
      </c>
    </row>
    <row r="3803" spans="1:2" ht="15" hidden="1" x14ac:dyDescent="0.25">
      <c r="A3803" s="517" t="s">
        <v>3069</v>
      </c>
      <c r="B3803" s="517" t="s">
        <v>3069</v>
      </c>
    </row>
    <row r="3804" spans="1:2" ht="15" hidden="1" x14ac:dyDescent="0.25">
      <c r="A3804" s="517" t="s">
        <v>3069</v>
      </c>
      <c r="B3804" s="517" t="s">
        <v>3069</v>
      </c>
    </row>
    <row r="3805" spans="1:2" ht="15" hidden="1" x14ac:dyDescent="0.25">
      <c r="A3805" s="517" t="s">
        <v>3070</v>
      </c>
      <c r="B3805" s="517" t="s">
        <v>3070</v>
      </c>
    </row>
    <row r="3806" spans="1:2" ht="15" hidden="1" x14ac:dyDescent="0.25">
      <c r="A3806" s="517" t="s">
        <v>3071</v>
      </c>
      <c r="B3806" s="517" t="s">
        <v>3071</v>
      </c>
    </row>
    <row r="3807" spans="1:2" ht="15" hidden="1" x14ac:dyDescent="0.25">
      <c r="A3807" s="517" t="s">
        <v>3071</v>
      </c>
      <c r="B3807" s="517" t="s">
        <v>3071</v>
      </c>
    </row>
    <row r="3808" spans="1:2" ht="15" hidden="1" x14ac:dyDescent="0.25">
      <c r="A3808" s="517" t="s">
        <v>3072</v>
      </c>
      <c r="B3808" s="517" t="s">
        <v>3072</v>
      </c>
    </row>
    <row r="3809" spans="1:2" ht="15" hidden="1" x14ac:dyDescent="0.25">
      <c r="A3809" s="517" t="s">
        <v>3073</v>
      </c>
      <c r="B3809" s="517" t="s">
        <v>3073</v>
      </c>
    </row>
    <row r="3810" spans="1:2" ht="15" hidden="1" x14ac:dyDescent="0.25">
      <c r="A3810" s="517" t="s">
        <v>3074</v>
      </c>
      <c r="B3810" s="517" t="s">
        <v>3074</v>
      </c>
    </row>
    <row r="3811" spans="1:2" ht="15" hidden="1" x14ac:dyDescent="0.25">
      <c r="A3811" s="517" t="s">
        <v>3075</v>
      </c>
      <c r="B3811" s="517" t="s">
        <v>3075</v>
      </c>
    </row>
    <row r="3812" spans="1:2" ht="15" hidden="1" x14ac:dyDescent="0.25">
      <c r="A3812" s="517" t="s">
        <v>3076</v>
      </c>
      <c r="B3812" s="517" t="s">
        <v>3076</v>
      </c>
    </row>
    <row r="3813" spans="1:2" ht="15" hidden="1" x14ac:dyDescent="0.25">
      <c r="A3813" s="517" t="s">
        <v>3077</v>
      </c>
      <c r="B3813" s="517" t="s">
        <v>3077</v>
      </c>
    </row>
    <row r="3814" spans="1:2" ht="15" hidden="1" x14ac:dyDescent="0.25">
      <c r="A3814" s="517" t="s">
        <v>3078</v>
      </c>
      <c r="B3814" s="517" t="s">
        <v>3079</v>
      </c>
    </row>
    <row r="3815" spans="1:2" ht="15" hidden="1" x14ac:dyDescent="0.25">
      <c r="A3815" s="517" t="s">
        <v>3080</v>
      </c>
      <c r="B3815" s="517" t="s">
        <v>3081</v>
      </c>
    </row>
    <row r="3816" spans="1:2" ht="15" hidden="1" x14ac:dyDescent="0.25">
      <c r="A3816" s="517" t="s">
        <v>3082</v>
      </c>
      <c r="B3816" s="517" t="s">
        <v>3083</v>
      </c>
    </row>
    <row r="3817" spans="1:2" ht="15" hidden="1" x14ac:dyDescent="0.25">
      <c r="A3817" s="517" t="s">
        <v>3084</v>
      </c>
      <c r="B3817" s="517" t="s">
        <v>3085</v>
      </c>
    </row>
    <row r="3818" spans="1:2" ht="15" hidden="1" x14ac:dyDescent="0.25">
      <c r="A3818" s="517" t="s">
        <v>3084</v>
      </c>
      <c r="B3818" s="517" t="s">
        <v>3085</v>
      </c>
    </row>
    <row r="3819" spans="1:2" ht="15" hidden="1" x14ac:dyDescent="0.25">
      <c r="A3819" s="517" t="s">
        <v>1820</v>
      </c>
      <c r="B3819" s="517" t="s">
        <v>3086</v>
      </c>
    </row>
    <row r="3820" spans="1:2" ht="15" hidden="1" x14ac:dyDescent="0.25">
      <c r="A3820" s="517" t="s">
        <v>1820</v>
      </c>
      <c r="B3820" s="517" t="s">
        <v>1821</v>
      </c>
    </row>
    <row r="3821" spans="1:2" ht="15" hidden="1" x14ac:dyDescent="0.25">
      <c r="A3821" s="517" t="s">
        <v>1820</v>
      </c>
      <c r="B3821" s="517" t="s">
        <v>1821</v>
      </c>
    </row>
    <row r="3822" spans="1:2" ht="15" hidden="1" x14ac:dyDescent="0.25">
      <c r="A3822" s="517" t="s">
        <v>3087</v>
      </c>
      <c r="B3822" s="517" t="s">
        <v>3088</v>
      </c>
    </row>
    <row r="3823" spans="1:2" ht="15" hidden="1" x14ac:dyDescent="0.25">
      <c r="A3823" s="517" t="s">
        <v>3089</v>
      </c>
      <c r="B3823" s="517" t="s">
        <v>3090</v>
      </c>
    </row>
    <row r="3824" spans="1:2" ht="15" hidden="1" x14ac:dyDescent="0.25">
      <c r="A3824" s="517" t="s">
        <v>3091</v>
      </c>
      <c r="B3824" s="517" t="s">
        <v>3092</v>
      </c>
    </row>
    <row r="3825" spans="1:2" ht="15" hidden="1" x14ac:dyDescent="0.25">
      <c r="A3825" s="517" t="s">
        <v>3091</v>
      </c>
      <c r="B3825" s="517" t="s">
        <v>3092</v>
      </c>
    </row>
    <row r="3826" spans="1:2" ht="15" hidden="1" x14ac:dyDescent="0.25">
      <c r="A3826" s="517" t="s">
        <v>3091</v>
      </c>
      <c r="B3826" s="517" t="s">
        <v>3092</v>
      </c>
    </row>
    <row r="3827" spans="1:2" ht="15" hidden="1" x14ac:dyDescent="0.25">
      <c r="A3827" s="517" t="s">
        <v>3093</v>
      </c>
      <c r="B3827" s="517" t="s">
        <v>3094</v>
      </c>
    </row>
    <row r="3828" spans="1:2" ht="15" hidden="1" x14ac:dyDescent="0.25">
      <c r="A3828" s="517" t="s">
        <v>2331</v>
      </c>
      <c r="B3828" s="517" t="s">
        <v>3095</v>
      </c>
    </row>
    <row r="3829" spans="1:2" ht="15" hidden="1" x14ac:dyDescent="0.25">
      <c r="A3829" s="517" t="s">
        <v>2331</v>
      </c>
      <c r="B3829" s="517" t="s">
        <v>3095</v>
      </c>
    </row>
    <row r="3830" spans="1:2" ht="15" hidden="1" x14ac:dyDescent="0.25">
      <c r="A3830" s="517" t="s">
        <v>3096</v>
      </c>
      <c r="B3830" s="517" t="s">
        <v>3097</v>
      </c>
    </row>
    <row r="3831" spans="1:2" ht="15" hidden="1" x14ac:dyDescent="0.25">
      <c r="A3831" s="517" t="s">
        <v>1589</v>
      </c>
      <c r="B3831" s="517" t="s">
        <v>1590</v>
      </c>
    </row>
    <row r="3832" spans="1:2" ht="15" hidden="1" x14ac:dyDescent="0.25">
      <c r="A3832" s="517" t="s">
        <v>1589</v>
      </c>
      <c r="B3832" s="517" t="s">
        <v>1590</v>
      </c>
    </row>
    <row r="3833" spans="1:2" ht="15" hidden="1" x14ac:dyDescent="0.25">
      <c r="A3833" s="517" t="s">
        <v>3098</v>
      </c>
      <c r="B3833" s="517" t="s">
        <v>3099</v>
      </c>
    </row>
    <row r="3834" spans="1:2" ht="15" hidden="1" x14ac:dyDescent="0.25">
      <c r="A3834" s="517" t="s">
        <v>3098</v>
      </c>
      <c r="B3834" s="517" t="s">
        <v>3099</v>
      </c>
    </row>
    <row r="3835" spans="1:2" ht="15" hidden="1" x14ac:dyDescent="0.25">
      <c r="A3835" s="517" t="s">
        <v>3100</v>
      </c>
      <c r="B3835" s="517" t="s">
        <v>3101</v>
      </c>
    </row>
    <row r="3836" spans="1:2" ht="15" hidden="1" x14ac:dyDescent="0.25">
      <c r="A3836" s="517" t="s">
        <v>1719</v>
      </c>
      <c r="B3836" s="517" t="s">
        <v>1720</v>
      </c>
    </row>
    <row r="3837" spans="1:2" ht="15" hidden="1" x14ac:dyDescent="0.25">
      <c r="A3837" s="517" t="s">
        <v>1719</v>
      </c>
      <c r="B3837" s="517" t="s">
        <v>1720</v>
      </c>
    </row>
    <row r="3838" spans="1:2" ht="15" hidden="1" x14ac:dyDescent="0.25">
      <c r="A3838" s="517" t="s">
        <v>3102</v>
      </c>
      <c r="B3838" s="517" t="s">
        <v>3103</v>
      </c>
    </row>
    <row r="3839" spans="1:2" ht="15" hidden="1" x14ac:dyDescent="0.25">
      <c r="A3839" s="517" t="s">
        <v>3102</v>
      </c>
      <c r="B3839" s="517" t="s">
        <v>3103</v>
      </c>
    </row>
    <row r="3840" spans="1:2" ht="15" hidden="1" x14ac:dyDescent="0.25">
      <c r="A3840" s="517" t="s">
        <v>3104</v>
      </c>
      <c r="B3840" s="517" t="s">
        <v>3105</v>
      </c>
    </row>
    <row r="3841" spans="1:2" ht="15" hidden="1" x14ac:dyDescent="0.25">
      <c r="A3841" s="517" t="s">
        <v>3106</v>
      </c>
      <c r="B3841" s="517" t="s">
        <v>3107</v>
      </c>
    </row>
    <row r="3842" spans="1:2" ht="15" hidden="1" x14ac:dyDescent="0.25">
      <c r="A3842" s="517" t="s">
        <v>3108</v>
      </c>
      <c r="B3842" s="517" t="s">
        <v>3109</v>
      </c>
    </row>
    <row r="3843" spans="1:2" ht="15" hidden="1" x14ac:dyDescent="0.25">
      <c r="A3843" s="517" t="s">
        <v>2362</v>
      </c>
      <c r="B3843" s="517" t="s">
        <v>2363</v>
      </c>
    </row>
    <row r="3844" spans="1:2" ht="15" hidden="1" x14ac:dyDescent="0.25">
      <c r="A3844" s="517" t="s">
        <v>2362</v>
      </c>
      <c r="B3844" s="517" t="s">
        <v>2363</v>
      </c>
    </row>
    <row r="3845" spans="1:2" ht="15" hidden="1" x14ac:dyDescent="0.25">
      <c r="A3845" s="517" t="s">
        <v>3110</v>
      </c>
      <c r="B3845" s="517" t="s">
        <v>3111</v>
      </c>
    </row>
    <row r="3846" spans="1:2" ht="15" hidden="1" x14ac:dyDescent="0.25">
      <c r="A3846" s="517" t="s">
        <v>3112</v>
      </c>
      <c r="B3846" s="517" t="s">
        <v>3113</v>
      </c>
    </row>
    <row r="3847" spans="1:2" ht="15" hidden="1" x14ac:dyDescent="0.25">
      <c r="A3847" s="517" t="s">
        <v>1842</v>
      </c>
      <c r="B3847" s="517" t="s">
        <v>1843</v>
      </c>
    </row>
    <row r="3848" spans="1:2" ht="15" hidden="1" x14ac:dyDescent="0.25">
      <c r="A3848" s="517" t="s">
        <v>1842</v>
      </c>
      <c r="B3848" s="517" t="s">
        <v>1843</v>
      </c>
    </row>
    <row r="3849" spans="1:2" ht="15" hidden="1" x14ac:dyDescent="0.25">
      <c r="A3849" s="517" t="s">
        <v>1844</v>
      </c>
      <c r="B3849" s="517" t="s">
        <v>1845</v>
      </c>
    </row>
    <row r="3850" spans="1:2" ht="15" hidden="1" x14ac:dyDescent="0.25">
      <c r="A3850" s="517" t="s">
        <v>1846</v>
      </c>
      <c r="B3850" s="517" t="s">
        <v>1847</v>
      </c>
    </row>
    <row r="3851" spans="1:2" ht="15" hidden="1" x14ac:dyDescent="0.25">
      <c r="A3851" s="517" t="s">
        <v>3114</v>
      </c>
      <c r="B3851" s="517" t="s">
        <v>3115</v>
      </c>
    </row>
    <row r="3852" spans="1:2" ht="15" hidden="1" x14ac:dyDescent="0.25">
      <c r="A3852" s="517" t="s">
        <v>1848</v>
      </c>
      <c r="B3852" s="517" t="s">
        <v>1849</v>
      </c>
    </row>
    <row r="3853" spans="1:2" ht="15" hidden="1" x14ac:dyDescent="0.25">
      <c r="A3853" s="517" t="s">
        <v>3116</v>
      </c>
      <c r="B3853" s="517" t="s">
        <v>3117</v>
      </c>
    </row>
    <row r="3854" spans="1:2" ht="15" hidden="1" x14ac:dyDescent="0.25">
      <c r="A3854" s="517" t="s">
        <v>3118</v>
      </c>
      <c r="B3854" s="517" t="s">
        <v>3119</v>
      </c>
    </row>
    <row r="3855" spans="1:2" ht="15" hidden="1" x14ac:dyDescent="0.25">
      <c r="A3855" s="517" t="s">
        <v>3120</v>
      </c>
      <c r="B3855" s="517" t="s">
        <v>3121</v>
      </c>
    </row>
    <row r="3856" spans="1:2" ht="15" hidden="1" x14ac:dyDescent="0.25">
      <c r="A3856" s="517" t="s">
        <v>1863</v>
      </c>
      <c r="B3856" s="517" t="s">
        <v>1864</v>
      </c>
    </row>
    <row r="3857" spans="1:2" ht="15" hidden="1" x14ac:dyDescent="0.25">
      <c r="A3857" s="517" t="s">
        <v>3122</v>
      </c>
      <c r="B3857" s="517" t="s">
        <v>3123</v>
      </c>
    </row>
    <row r="3858" spans="1:2" ht="15" hidden="1" x14ac:dyDescent="0.25">
      <c r="A3858" s="517" t="s">
        <v>2396</v>
      </c>
      <c r="B3858" s="517" t="s">
        <v>2397</v>
      </c>
    </row>
    <row r="3859" spans="1:2" ht="15" hidden="1" x14ac:dyDescent="0.25">
      <c r="A3859" s="517" t="s">
        <v>1865</v>
      </c>
      <c r="B3859" s="517" t="s">
        <v>1866</v>
      </c>
    </row>
    <row r="3860" spans="1:2" ht="15" hidden="1" x14ac:dyDescent="0.25">
      <c r="A3860" s="517" t="s">
        <v>3124</v>
      </c>
      <c r="B3860" s="517" t="s">
        <v>3125</v>
      </c>
    </row>
    <row r="3861" spans="1:2" ht="15" hidden="1" x14ac:dyDescent="0.25">
      <c r="A3861" s="517" t="s">
        <v>3124</v>
      </c>
      <c r="B3861" s="517" t="s">
        <v>3125</v>
      </c>
    </row>
    <row r="3862" spans="1:2" ht="15" hidden="1" x14ac:dyDescent="0.25">
      <c r="A3862" s="517" t="s">
        <v>2403</v>
      </c>
      <c r="B3862" s="517" t="s">
        <v>2404</v>
      </c>
    </row>
    <row r="3863" spans="1:2" ht="15" hidden="1" x14ac:dyDescent="0.25">
      <c r="A3863" s="517" t="s">
        <v>2403</v>
      </c>
      <c r="B3863" s="517" t="s">
        <v>2404</v>
      </c>
    </row>
    <row r="3864" spans="1:2" ht="15" hidden="1" x14ac:dyDescent="0.25">
      <c r="A3864" s="517" t="s">
        <v>3126</v>
      </c>
      <c r="B3864" s="517" t="s">
        <v>3127</v>
      </c>
    </row>
    <row r="3865" spans="1:2" ht="15" hidden="1" x14ac:dyDescent="0.25">
      <c r="A3865" s="517" t="s">
        <v>3126</v>
      </c>
      <c r="B3865" s="517" t="s">
        <v>3127</v>
      </c>
    </row>
    <row r="3866" spans="1:2" ht="15" hidden="1" x14ac:dyDescent="0.25">
      <c r="A3866" s="517" t="s">
        <v>3126</v>
      </c>
      <c r="B3866" s="517" t="s">
        <v>3127</v>
      </c>
    </row>
    <row r="3867" spans="1:2" ht="15" hidden="1" x14ac:dyDescent="0.25">
      <c r="A3867" s="517" t="s">
        <v>3128</v>
      </c>
      <c r="B3867" s="517" t="s">
        <v>3129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139"/>
  <sheetViews>
    <sheetView showGridLines="0" topLeftCell="R1" zoomScale="80" zoomScaleNormal="80" workbookViewId="0">
      <selection activeCell="L1131" sqref="L1131:BU113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725" t="str">
        <f>'APONTAMENTO CREDENCIAMENTO'!A1</f>
        <v>Butantã</v>
      </c>
      <c r="B1" s="725"/>
      <c r="C1" s="725"/>
      <c r="D1" s="725"/>
      <c r="E1" s="725"/>
      <c r="F1" s="725"/>
      <c r="G1" s="730" t="str">
        <f>'BASE C'!E4</f>
        <v>ABRIL</v>
      </c>
      <c r="H1" s="730"/>
      <c r="I1" s="721" t="s">
        <v>37</v>
      </c>
      <c r="J1" s="721"/>
      <c r="K1" s="8"/>
    </row>
    <row r="2" spans="1:75" s="78" customFormat="1" ht="21.95" customHeight="1" thickBot="1" x14ac:dyDescent="0.25">
      <c r="A2" s="725"/>
      <c r="B2" s="725"/>
      <c r="C2" s="725"/>
      <c r="D2" s="725"/>
      <c r="E2" s="725"/>
      <c r="F2" s="725"/>
      <c r="G2" s="731" t="s">
        <v>167</v>
      </c>
      <c r="H2" s="732"/>
      <c r="I2" s="721"/>
      <c r="J2" s="721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733" t="s">
        <v>16</v>
      </c>
      <c r="G4" s="733"/>
      <c r="H4" s="245" t="s">
        <v>12</v>
      </c>
      <c r="I4" s="246" t="s">
        <v>42</v>
      </c>
      <c r="J4" s="247" t="s">
        <v>43</v>
      </c>
      <c r="K4" s="147" t="s">
        <v>44</v>
      </c>
      <c r="L4" s="728">
        <f>F5</f>
        <v>46113</v>
      </c>
      <c r="M4" s="729"/>
      <c r="N4" s="726">
        <f>L4+1</f>
        <v>46114</v>
      </c>
      <c r="O4" s="726"/>
      <c r="P4" s="726">
        <f>N4+1</f>
        <v>46115</v>
      </c>
      <c r="Q4" s="726"/>
      <c r="R4" s="726">
        <f>P4+1</f>
        <v>46116</v>
      </c>
      <c r="S4" s="726"/>
      <c r="T4" s="726">
        <f>R4+1</f>
        <v>46117</v>
      </c>
      <c r="U4" s="726"/>
      <c r="V4" s="726">
        <f>T4+1</f>
        <v>46118</v>
      </c>
      <c r="W4" s="726"/>
      <c r="X4" s="727">
        <f>V4+1</f>
        <v>46119</v>
      </c>
      <c r="Y4" s="727"/>
      <c r="Z4" s="727">
        <f>X4+1</f>
        <v>46120</v>
      </c>
      <c r="AA4" s="727"/>
      <c r="AB4" s="726">
        <f>Z4+1</f>
        <v>46121</v>
      </c>
      <c r="AC4" s="726"/>
      <c r="AD4" s="726">
        <f>AB4+1</f>
        <v>46122</v>
      </c>
      <c r="AE4" s="726"/>
      <c r="AF4" s="726">
        <f>AD4+1</f>
        <v>46123</v>
      </c>
      <c r="AG4" s="726"/>
      <c r="AH4" s="726">
        <f>AF4+1</f>
        <v>46124</v>
      </c>
      <c r="AI4" s="726"/>
      <c r="AJ4" s="726">
        <f>AH4+1</f>
        <v>46125</v>
      </c>
      <c r="AK4" s="726"/>
      <c r="AL4" s="727">
        <f>AJ4+1</f>
        <v>46126</v>
      </c>
      <c r="AM4" s="727"/>
      <c r="AN4" s="727">
        <f>AL4+1</f>
        <v>46127</v>
      </c>
      <c r="AO4" s="727"/>
      <c r="AP4" s="726">
        <f>AN4+1</f>
        <v>46128</v>
      </c>
      <c r="AQ4" s="726"/>
      <c r="AR4" s="726">
        <f>AP4+1</f>
        <v>46129</v>
      </c>
      <c r="AS4" s="726"/>
      <c r="AT4" s="726">
        <f>AR4+1</f>
        <v>46130</v>
      </c>
      <c r="AU4" s="726"/>
      <c r="AV4" s="726">
        <f>AT4+1</f>
        <v>46131</v>
      </c>
      <c r="AW4" s="726"/>
      <c r="AX4" s="726">
        <f>AV4+1</f>
        <v>46132</v>
      </c>
      <c r="AY4" s="726"/>
      <c r="AZ4" s="727">
        <f>AX4+1</f>
        <v>46133</v>
      </c>
      <c r="BA4" s="727"/>
      <c r="BB4" s="727">
        <f>AZ4+1</f>
        <v>46134</v>
      </c>
      <c r="BC4" s="727"/>
      <c r="BD4" s="726">
        <f>BB4+1</f>
        <v>46135</v>
      </c>
      <c r="BE4" s="726"/>
      <c r="BF4" s="726">
        <f>BD4+1</f>
        <v>46136</v>
      </c>
      <c r="BG4" s="726"/>
      <c r="BH4" s="726">
        <f>BF4+1</f>
        <v>46137</v>
      </c>
      <c r="BI4" s="726"/>
      <c r="BJ4" s="726">
        <f>BH4+1</f>
        <v>46138</v>
      </c>
      <c r="BK4" s="726"/>
      <c r="BL4" s="726">
        <f>BJ4+1</f>
        <v>46139</v>
      </c>
      <c r="BM4" s="726"/>
      <c r="BN4" s="727">
        <f>BL4+1</f>
        <v>46140</v>
      </c>
      <c r="BO4" s="727"/>
      <c r="BP4" s="727">
        <f t="shared" ref="BP4" si="1">BN4+1</f>
        <v>46141</v>
      </c>
      <c r="BQ4" s="727"/>
      <c r="BR4" s="726">
        <f t="shared" ref="BR4" si="2">BP4+1</f>
        <v>46142</v>
      </c>
      <c r="BS4" s="726"/>
      <c r="BT4" s="726"/>
      <c r="BU4" s="726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3224</v>
      </c>
      <c r="B6" s="526" t="s">
        <v>3225</v>
      </c>
      <c r="C6" s="527">
        <v>1</v>
      </c>
      <c r="D6" s="528" t="s">
        <v>215</v>
      </c>
      <c r="E6" s="426" t="s">
        <v>3226</v>
      </c>
      <c r="F6" s="529" t="s">
        <v>3222</v>
      </c>
      <c r="G6" s="529" t="s">
        <v>3223</v>
      </c>
      <c r="H6" s="530" t="s">
        <v>216</v>
      </c>
      <c r="I6" s="384" t="s">
        <v>338</v>
      </c>
      <c r="J6" s="353" t="s">
        <v>3227</v>
      </c>
      <c r="K6" s="354" t="s">
        <v>3228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3224</v>
      </c>
      <c r="B7" s="386" t="s">
        <v>3225</v>
      </c>
      <c r="C7" s="352" t="s">
        <v>3229</v>
      </c>
      <c r="D7" s="387" t="s">
        <v>215</v>
      </c>
      <c r="E7" s="388" t="s">
        <v>3226</v>
      </c>
      <c r="F7" s="389" t="s">
        <v>3222</v>
      </c>
      <c r="G7" s="389" t="s">
        <v>3223</v>
      </c>
      <c r="H7" s="390" t="s">
        <v>216</v>
      </c>
      <c r="I7" s="391" t="s">
        <v>338</v>
      </c>
      <c r="J7" s="353" t="s">
        <v>3227</v>
      </c>
      <c r="K7" s="353" t="s">
        <v>3230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>
        <v>1</v>
      </c>
      <c r="AY7" s="401"/>
      <c r="AZ7" s="400">
        <v>2</v>
      </c>
      <c r="BA7" s="401"/>
      <c r="BB7" s="400">
        <v>8</v>
      </c>
      <c r="BC7" s="401"/>
      <c r="BD7" s="400">
        <v>8</v>
      </c>
      <c r="BE7" s="401"/>
      <c r="BF7" s="400">
        <v>3</v>
      </c>
      <c r="BG7" s="401"/>
      <c r="BH7" s="400"/>
      <c r="BI7" s="401"/>
      <c r="BJ7" s="400"/>
      <c r="BK7" s="401"/>
      <c r="BL7" s="400">
        <v>3</v>
      </c>
      <c r="BM7" s="401"/>
      <c r="BN7" s="400">
        <v>5</v>
      </c>
      <c r="BO7" s="401"/>
      <c r="BP7" s="400">
        <v>8</v>
      </c>
      <c r="BQ7" s="401"/>
      <c r="BR7" s="400">
        <v>8</v>
      </c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46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3224</v>
      </c>
      <c r="B8" s="386" t="s">
        <v>3225</v>
      </c>
      <c r="C8" s="392" t="s">
        <v>3229</v>
      </c>
      <c r="D8" s="387" t="s">
        <v>215</v>
      </c>
      <c r="E8" s="388" t="s">
        <v>3226</v>
      </c>
      <c r="F8" s="389" t="s">
        <v>3222</v>
      </c>
      <c r="G8" s="389" t="s">
        <v>3223</v>
      </c>
      <c r="H8" s="390" t="s">
        <v>216</v>
      </c>
      <c r="I8" s="391" t="s">
        <v>338</v>
      </c>
      <c r="J8" s="353" t="s">
        <v>3227</v>
      </c>
      <c r="K8" s="355" t="s">
        <v>3231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3224</v>
      </c>
      <c r="B9" s="386" t="s">
        <v>3225</v>
      </c>
      <c r="C9" s="392" t="s">
        <v>3229</v>
      </c>
      <c r="D9" s="387" t="s">
        <v>215</v>
      </c>
      <c r="E9" s="388" t="s">
        <v>3226</v>
      </c>
      <c r="F9" s="389" t="s">
        <v>3222</v>
      </c>
      <c r="G9" s="389" t="s">
        <v>3223</v>
      </c>
      <c r="H9" s="390" t="s">
        <v>216</v>
      </c>
      <c r="I9" s="391" t="s">
        <v>338</v>
      </c>
      <c r="J9" s="353" t="s">
        <v>3227</v>
      </c>
      <c r="K9" s="356" t="s">
        <v>3232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660" t="s">
        <v>3224</v>
      </c>
      <c r="B10" s="393" t="s">
        <v>3225</v>
      </c>
      <c r="C10" s="394" t="s">
        <v>3229</v>
      </c>
      <c r="D10" s="395" t="s">
        <v>215</v>
      </c>
      <c r="E10" s="411" t="s">
        <v>3226</v>
      </c>
      <c r="F10" s="396" t="s">
        <v>3222</v>
      </c>
      <c r="G10" s="396" t="s">
        <v>3223</v>
      </c>
      <c r="H10" s="397" t="s">
        <v>216</v>
      </c>
      <c r="I10" s="661" t="s">
        <v>338</v>
      </c>
      <c r="J10" s="353" t="s">
        <v>3227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3233</v>
      </c>
      <c r="B11" s="526" t="s">
        <v>3234</v>
      </c>
      <c r="C11" s="527">
        <v>1</v>
      </c>
      <c r="D11" s="528" t="s">
        <v>217</v>
      </c>
      <c r="E11" s="426" t="s">
        <v>3235</v>
      </c>
      <c r="F11" s="529" t="s">
        <v>3222</v>
      </c>
      <c r="G11" s="529" t="s">
        <v>3223</v>
      </c>
      <c r="H11" s="530" t="s">
        <v>216</v>
      </c>
      <c r="I11" s="384" t="s">
        <v>3236</v>
      </c>
      <c r="J11" s="353" t="s">
        <v>3227</v>
      </c>
      <c r="K11" s="354" t="s">
        <v>3228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3233</v>
      </c>
      <c r="B12" s="386" t="s">
        <v>3234</v>
      </c>
      <c r="C12" s="352" t="s">
        <v>3229</v>
      </c>
      <c r="D12" s="387" t="s">
        <v>217</v>
      </c>
      <c r="E12" s="388" t="s">
        <v>3235</v>
      </c>
      <c r="F12" s="389" t="s">
        <v>3222</v>
      </c>
      <c r="G12" s="389" t="s">
        <v>3223</v>
      </c>
      <c r="H12" s="390" t="s">
        <v>216</v>
      </c>
      <c r="I12" s="391" t="s">
        <v>3236</v>
      </c>
      <c r="J12" s="353" t="s">
        <v>3227</v>
      </c>
      <c r="K12" s="353" t="s">
        <v>3230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>
        <v>1</v>
      </c>
      <c r="AY12" s="401"/>
      <c r="AZ12" s="400"/>
      <c r="BA12" s="401"/>
      <c r="BB12" s="400"/>
      <c r="BC12" s="401"/>
      <c r="BD12" s="400">
        <v>1</v>
      </c>
      <c r="BE12" s="401"/>
      <c r="BF12" s="400"/>
      <c r="BG12" s="401"/>
      <c r="BH12" s="400"/>
      <c r="BI12" s="401"/>
      <c r="BJ12" s="400"/>
      <c r="BK12" s="401"/>
      <c r="BL12" s="400">
        <v>4</v>
      </c>
      <c r="BM12" s="401"/>
      <c r="BN12" s="400"/>
      <c r="BO12" s="401"/>
      <c r="BP12" s="400"/>
      <c r="BQ12" s="401"/>
      <c r="BR12" s="400">
        <v>1</v>
      </c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7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3233</v>
      </c>
      <c r="B13" s="386" t="s">
        <v>3234</v>
      </c>
      <c r="C13" s="392" t="s">
        <v>3229</v>
      </c>
      <c r="D13" s="387" t="s">
        <v>217</v>
      </c>
      <c r="E13" s="388" t="s">
        <v>3235</v>
      </c>
      <c r="F13" s="389" t="s">
        <v>3222</v>
      </c>
      <c r="G13" s="389" t="s">
        <v>3223</v>
      </c>
      <c r="H13" s="390" t="s">
        <v>216</v>
      </c>
      <c r="I13" s="391" t="s">
        <v>3236</v>
      </c>
      <c r="J13" s="353" t="s">
        <v>3227</v>
      </c>
      <c r="K13" s="355" t="s">
        <v>3231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3233</v>
      </c>
      <c r="B14" s="386" t="s">
        <v>3234</v>
      </c>
      <c r="C14" s="392" t="s">
        <v>3229</v>
      </c>
      <c r="D14" s="387" t="s">
        <v>217</v>
      </c>
      <c r="E14" s="388" t="s">
        <v>3235</v>
      </c>
      <c r="F14" s="389" t="s">
        <v>3222</v>
      </c>
      <c r="G14" s="389" t="s">
        <v>3223</v>
      </c>
      <c r="H14" s="390" t="s">
        <v>216</v>
      </c>
      <c r="I14" s="391" t="s">
        <v>3236</v>
      </c>
      <c r="J14" s="353" t="s">
        <v>3227</v>
      </c>
      <c r="K14" s="356" t="s">
        <v>3232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660" t="s">
        <v>3233</v>
      </c>
      <c r="B15" s="393" t="s">
        <v>3234</v>
      </c>
      <c r="C15" s="394" t="s">
        <v>3229</v>
      </c>
      <c r="D15" s="395" t="s">
        <v>217</v>
      </c>
      <c r="E15" s="411" t="s">
        <v>3235</v>
      </c>
      <c r="F15" s="396" t="s">
        <v>3222</v>
      </c>
      <c r="G15" s="396" t="s">
        <v>3223</v>
      </c>
      <c r="H15" s="397" t="s">
        <v>216</v>
      </c>
      <c r="I15" s="661" t="s">
        <v>3236</v>
      </c>
      <c r="J15" s="353" t="s">
        <v>3227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3237</v>
      </c>
      <c r="B16" s="526" t="s">
        <v>3238</v>
      </c>
      <c r="C16" s="527">
        <v>1</v>
      </c>
      <c r="D16" s="528" t="s">
        <v>217</v>
      </c>
      <c r="E16" s="426" t="s">
        <v>3239</v>
      </c>
      <c r="F16" s="529" t="s">
        <v>3222</v>
      </c>
      <c r="G16" s="529" t="s">
        <v>3223</v>
      </c>
      <c r="H16" s="530" t="s">
        <v>216</v>
      </c>
      <c r="I16" s="384" t="s">
        <v>3240</v>
      </c>
      <c r="J16" s="353" t="s">
        <v>3227</v>
      </c>
      <c r="K16" s="354" t="s">
        <v>3228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3237</v>
      </c>
      <c r="B17" s="386" t="s">
        <v>3238</v>
      </c>
      <c r="C17" s="352" t="s">
        <v>3229</v>
      </c>
      <c r="D17" s="387" t="s">
        <v>217</v>
      </c>
      <c r="E17" s="388" t="s">
        <v>3239</v>
      </c>
      <c r="F17" s="389" t="s">
        <v>3222</v>
      </c>
      <c r="G17" s="389" t="s">
        <v>3223</v>
      </c>
      <c r="H17" s="390" t="s">
        <v>216</v>
      </c>
      <c r="I17" s="391" t="s">
        <v>3240</v>
      </c>
      <c r="J17" s="353" t="s">
        <v>3227</v>
      </c>
      <c r="K17" s="353" t="s">
        <v>3230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3237</v>
      </c>
      <c r="B18" s="386" t="s">
        <v>3238</v>
      </c>
      <c r="C18" s="392" t="s">
        <v>3229</v>
      </c>
      <c r="D18" s="387" t="s">
        <v>217</v>
      </c>
      <c r="E18" s="388" t="s">
        <v>3239</v>
      </c>
      <c r="F18" s="389" t="s">
        <v>3222</v>
      </c>
      <c r="G18" s="389" t="s">
        <v>3223</v>
      </c>
      <c r="H18" s="390" t="s">
        <v>216</v>
      </c>
      <c r="I18" s="391" t="s">
        <v>3240</v>
      </c>
      <c r="J18" s="353" t="s">
        <v>3227</v>
      </c>
      <c r="K18" s="355" t="s">
        <v>3231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3237</v>
      </c>
      <c r="B19" s="386" t="s">
        <v>3238</v>
      </c>
      <c r="C19" s="392" t="s">
        <v>3229</v>
      </c>
      <c r="D19" s="387" t="s">
        <v>217</v>
      </c>
      <c r="E19" s="388" t="s">
        <v>3239</v>
      </c>
      <c r="F19" s="389" t="s">
        <v>3222</v>
      </c>
      <c r="G19" s="389" t="s">
        <v>3223</v>
      </c>
      <c r="H19" s="390" t="s">
        <v>216</v>
      </c>
      <c r="I19" s="391" t="s">
        <v>3240</v>
      </c>
      <c r="J19" s="353" t="s">
        <v>3227</v>
      </c>
      <c r="K19" s="356" t="s">
        <v>3232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660" t="s">
        <v>3237</v>
      </c>
      <c r="B20" s="393" t="s">
        <v>3238</v>
      </c>
      <c r="C20" s="394" t="s">
        <v>3229</v>
      </c>
      <c r="D20" s="395" t="s">
        <v>217</v>
      </c>
      <c r="E20" s="411" t="s">
        <v>3239</v>
      </c>
      <c r="F20" s="396" t="s">
        <v>3222</v>
      </c>
      <c r="G20" s="396" t="s">
        <v>3223</v>
      </c>
      <c r="H20" s="397" t="s">
        <v>216</v>
      </c>
      <c r="I20" s="661" t="s">
        <v>3240</v>
      </c>
      <c r="J20" s="353" t="s">
        <v>3227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3241</v>
      </c>
      <c r="B21" s="526" t="s">
        <v>3242</v>
      </c>
      <c r="C21" s="527">
        <v>1</v>
      </c>
      <c r="D21" s="528" t="s">
        <v>218</v>
      </c>
      <c r="E21" s="426" t="s">
        <v>3243</v>
      </c>
      <c r="F21" s="529" t="s">
        <v>3222</v>
      </c>
      <c r="G21" s="529" t="s">
        <v>3223</v>
      </c>
      <c r="H21" s="530" t="s">
        <v>219</v>
      </c>
      <c r="I21" s="384" t="s">
        <v>3244</v>
      </c>
      <c r="J21" s="353" t="s">
        <v>3227</v>
      </c>
      <c r="K21" s="354" t="s">
        <v>3228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3241</v>
      </c>
      <c r="B22" s="386" t="s">
        <v>3242</v>
      </c>
      <c r="C22" s="352" t="s">
        <v>3229</v>
      </c>
      <c r="D22" s="387" t="s">
        <v>218</v>
      </c>
      <c r="E22" s="388" t="s">
        <v>3243</v>
      </c>
      <c r="F22" s="389" t="s">
        <v>3222</v>
      </c>
      <c r="G22" s="389" t="s">
        <v>3223</v>
      </c>
      <c r="H22" s="390" t="s">
        <v>219</v>
      </c>
      <c r="I22" s="391" t="s">
        <v>3244</v>
      </c>
      <c r="J22" s="353" t="s">
        <v>3227</v>
      </c>
      <c r="K22" s="353" t="s">
        <v>3230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3241</v>
      </c>
      <c r="B23" s="386" t="s">
        <v>3242</v>
      </c>
      <c r="C23" s="392" t="s">
        <v>3229</v>
      </c>
      <c r="D23" s="387" t="s">
        <v>218</v>
      </c>
      <c r="E23" s="388" t="s">
        <v>3243</v>
      </c>
      <c r="F23" s="389" t="s">
        <v>3222</v>
      </c>
      <c r="G23" s="389" t="s">
        <v>3223</v>
      </c>
      <c r="H23" s="390" t="s">
        <v>219</v>
      </c>
      <c r="I23" s="391" t="s">
        <v>3244</v>
      </c>
      <c r="J23" s="353" t="s">
        <v>3227</v>
      </c>
      <c r="K23" s="355" t="s">
        <v>3231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3241</v>
      </c>
      <c r="B24" s="386" t="s">
        <v>3242</v>
      </c>
      <c r="C24" s="392" t="s">
        <v>3229</v>
      </c>
      <c r="D24" s="387" t="s">
        <v>218</v>
      </c>
      <c r="E24" s="388" t="s">
        <v>3243</v>
      </c>
      <c r="F24" s="389" t="s">
        <v>3222</v>
      </c>
      <c r="G24" s="389" t="s">
        <v>3223</v>
      </c>
      <c r="H24" s="390" t="s">
        <v>219</v>
      </c>
      <c r="I24" s="391" t="s">
        <v>3244</v>
      </c>
      <c r="J24" s="353" t="s">
        <v>3227</v>
      </c>
      <c r="K24" s="356" t="s">
        <v>3232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660" t="s">
        <v>3241</v>
      </c>
      <c r="B25" s="393" t="s">
        <v>3242</v>
      </c>
      <c r="C25" s="394" t="s">
        <v>3229</v>
      </c>
      <c r="D25" s="395" t="s">
        <v>218</v>
      </c>
      <c r="E25" s="411" t="s">
        <v>3243</v>
      </c>
      <c r="F25" s="396" t="s">
        <v>3222</v>
      </c>
      <c r="G25" s="396" t="s">
        <v>3223</v>
      </c>
      <c r="H25" s="397" t="s">
        <v>219</v>
      </c>
      <c r="I25" s="661" t="s">
        <v>3244</v>
      </c>
      <c r="J25" s="353" t="s">
        <v>3227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3245</v>
      </c>
      <c r="B26" s="526" t="s">
        <v>3246</v>
      </c>
      <c r="C26" s="527">
        <v>1</v>
      </c>
      <c r="D26" s="528" t="s">
        <v>220</v>
      </c>
      <c r="E26" s="426" t="s">
        <v>3247</v>
      </c>
      <c r="F26" s="529" t="s">
        <v>3222</v>
      </c>
      <c r="G26" s="529" t="s">
        <v>3223</v>
      </c>
      <c r="H26" s="530" t="s">
        <v>221</v>
      </c>
      <c r="I26" s="384" t="s">
        <v>3248</v>
      </c>
      <c r="J26" s="353" t="s">
        <v>3227</v>
      </c>
      <c r="K26" s="354" t="s">
        <v>3228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3245</v>
      </c>
      <c r="B27" s="386" t="s">
        <v>3246</v>
      </c>
      <c r="C27" s="352" t="s">
        <v>3229</v>
      </c>
      <c r="D27" s="387" t="s">
        <v>220</v>
      </c>
      <c r="E27" s="388" t="s">
        <v>3247</v>
      </c>
      <c r="F27" s="389" t="s">
        <v>3222</v>
      </c>
      <c r="G27" s="389" t="s">
        <v>3223</v>
      </c>
      <c r="H27" s="390" t="s">
        <v>221</v>
      </c>
      <c r="I27" s="391" t="s">
        <v>3248</v>
      </c>
      <c r="J27" s="353" t="s">
        <v>3227</v>
      </c>
      <c r="K27" s="353" t="s">
        <v>3230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3245</v>
      </c>
      <c r="B28" s="386" t="s">
        <v>3246</v>
      </c>
      <c r="C28" s="392" t="s">
        <v>3229</v>
      </c>
      <c r="D28" s="387" t="s">
        <v>220</v>
      </c>
      <c r="E28" s="388" t="s">
        <v>3247</v>
      </c>
      <c r="F28" s="389" t="s">
        <v>3222</v>
      </c>
      <c r="G28" s="389" t="s">
        <v>3223</v>
      </c>
      <c r="H28" s="390" t="s">
        <v>221</v>
      </c>
      <c r="I28" s="391" t="s">
        <v>3248</v>
      </c>
      <c r="J28" s="353" t="s">
        <v>3227</v>
      </c>
      <c r="K28" s="355" t="s">
        <v>3231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3245</v>
      </c>
      <c r="B29" s="386" t="s">
        <v>3246</v>
      </c>
      <c r="C29" s="392" t="s">
        <v>3229</v>
      </c>
      <c r="D29" s="387" t="s">
        <v>220</v>
      </c>
      <c r="E29" s="388" t="s">
        <v>3247</v>
      </c>
      <c r="F29" s="389" t="s">
        <v>3222</v>
      </c>
      <c r="G29" s="389" t="s">
        <v>3223</v>
      </c>
      <c r="H29" s="390" t="s">
        <v>221</v>
      </c>
      <c r="I29" s="391" t="s">
        <v>3248</v>
      </c>
      <c r="J29" s="353" t="s">
        <v>3227</v>
      </c>
      <c r="K29" s="356" t="s">
        <v>3232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660" t="s">
        <v>3245</v>
      </c>
      <c r="B30" s="393" t="s">
        <v>3246</v>
      </c>
      <c r="C30" s="394" t="s">
        <v>3229</v>
      </c>
      <c r="D30" s="395" t="s">
        <v>220</v>
      </c>
      <c r="E30" s="411" t="s">
        <v>3247</v>
      </c>
      <c r="F30" s="396" t="s">
        <v>3222</v>
      </c>
      <c r="G30" s="396" t="s">
        <v>3223</v>
      </c>
      <c r="H30" s="397" t="s">
        <v>221</v>
      </c>
      <c r="I30" s="661" t="s">
        <v>3248</v>
      </c>
      <c r="J30" s="353" t="s">
        <v>3227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3249</v>
      </c>
      <c r="B31" s="526" t="s">
        <v>3250</v>
      </c>
      <c r="C31" s="527">
        <v>1</v>
      </c>
      <c r="D31" s="528" t="s">
        <v>222</v>
      </c>
      <c r="E31" s="426" t="s">
        <v>3251</v>
      </c>
      <c r="F31" s="529" t="s">
        <v>3222</v>
      </c>
      <c r="G31" s="529" t="s">
        <v>3223</v>
      </c>
      <c r="H31" s="530" t="s">
        <v>221</v>
      </c>
      <c r="I31" s="384" t="s">
        <v>3252</v>
      </c>
      <c r="J31" s="353" t="s">
        <v>3227</v>
      </c>
      <c r="K31" s="354" t="s">
        <v>3228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3249</v>
      </c>
      <c r="B32" s="386" t="s">
        <v>3250</v>
      </c>
      <c r="C32" s="352" t="s">
        <v>3229</v>
      </c>
      <c r="D32" s="387" t="s">
        <v>222</v>
      </c>
      <c r="E32" s="388" t="s">
        <v>3251</v>
      </c>
      <c r="F32" s="389" t="s">
        <v>3222</v>
      </c>
      <c r="G32" s="389" t="s">
        <v>3223</v>
      </c>
      <c r="H32" s="390" t="s">
        <v>221</v>
      </c>
      <c r="I32" s="391" t="s">
        <v>3252</v>
      </c>
      <c r="J32" s="353" t="s">
        <v>3227</v>
      </c>
      <c r="K32" s="353" t="s">
        <v>3230</v>
      </c>
      <c r="L32" s="400"/>
      <c r="M32" s="401"/>
      <c r="N32" s="400">
        <v>1</v>
      </c>
      <c r="O32" s="401"/>
      <c r="P32" s="400"/>
      <c r="Q32" s="401"/>
      <c r="R32" s="400"/>
      <c r="S32" s="401"/>
      <c r="T32" s="400"/>
      <c r="U32" s="401"/>
      <c r="V32" s="400"/>
      <c r="W32" s="401"/>
      <c r="X32" s="400">
        <v>1</v>
      </c>
      <c r="Y32" s="401"/>
      <c r="Z32" s="400"/>
      <c r="AA32" s="401"/>
      <c r="AB32" s="400">
        <v>1</v>
      </c>
      <c r="AC32" s="401"/>
      <c r="AD32" s="400"/>
      <c r="AE32" s="401"/>
      <c r="AF32" s="400"/>
      <c r="AG32" s="401"/>
      <c r="AH32" s="400"/>
      <c r="AI32" s="401"/>
      <c r="AJ32" s="400"/>
      <c r="AK32" s="401"/>
      <c r="AL32" s="400">
        <v>1</v>
      </c>
      <c r="AM32" s="401"/>
      <c r="AN32" s="400"/>
      <c r="AO32" s="401"/>
      <c r="AP32" s="400">
        <v>1</v>
      </c>
      <c r="AQ32" s="401"/>
      <c r="AR32" s="400"/>
      <c r="AS32" s="401"/>
      <c r="AT32" s="400"/>
      <c r="AU32" s="401"/>
      <c r="AV32" s="400"/>
      <c r="AW32" s="401"/>
      <c r="AX32" s="400"/>
      <c r="AY32" s="401"/>
      <c r="AZ32" s="400">
        <v>1</v>
      </c>
      <c r="BA32" s="401"/>
      <c r="BB32" s="400"/>
      <c r="BC32" s="401"/>
      <c r="BD32" s="400">
        <v>1</v>
      </c>
      <c r="BE32" s="401"/>
      <c r="BF32" s="400"/>
      <c r="BG32" s="401"/>
      <c r="BH32" s="400"/>
      <c r="BI32" s="401"/>
      <c r="BJ32" s="400"/>
      <c r="BK32" s="401"/>
      <c r="BL32" s="400"/>
      <c r="BM32" s="401"/>
      <c r="BN32" s="400">
        <v>1</v>
      </c>
      <c r="BO32" s="401"/>
      <c r="BP32" s="400"/>
      <c r="BQ32" s="401"/>
      <c r="BR32" s="400">
        <v>1</v>
      </c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9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3249</v>
      </c>
      <c r="B33" s="386" t="s">
        <v>3250</v>
      </c>
      <c r="C33" s="392" t="s">
        <v>3229</v>
      </c>
      <c r="D33" s="387" t="s">
        <v>222</v>
      </c>
      <c r="E33" s="388" t="s">
        <v>3251</v>
      </c>
      <c r="F33" s="389" t="s">
        <v>3222</v>
      </c>
      <c r="G33" s="389" t="s">
        <v>3223</v>
      </c>
      <c r="H33" s="390" t="s">
        <v>221</v>
      </c>
      <c r="I33" s="391" t="s">
        <v>3252</v>
      </c>
      <c r="J33" s="353" t="s">
        <v>3227</v>
      </c>
      <c r="K33" s="355" t="s">
        <v>3231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3249</v>
      </c>
      <c r="B34" s="386" t="s">
        <v>3250</v>
      </c>
      <c r="C34" s="392" t="s">
        <v>3229</v>
      </c>
      <c r="D34" s="387" t="s">
        <v>222</v>
      </c>
      <c r="E34" s="388" t="s">
        <v>3251</v>
      </c>
      <c r="F34" s="389" t="s">
        <v>3222</v>
      </c>
      <c r="G34" s="389" t="s">
        <v>3223</v>
      </c>
      <c r="H34" s="390" t="s">
        <v>221</v>
      </c>
      <c r="I34" s="391" t="s">
        <v>3252</v>
      </c>
      <c r="J34" s="353" t="s">
        <v>3227</v>
      </c>
      <c r="K34" s="356" t="s">
        <v>3232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660" t="s">
        <v>3249</v>
      </c>
      <c r="B35" s="393" t="s">
        <v>3250</v>
      </c>
      <c r="C35" s="394" t="s">
        <v>3229</v>
      </c>
      <c r="D35" s="395" t="s">
        <v>222</v>
      </c>
      <c r="E35" s="411" t="s">
        <v>3251</v>
      </c>
      <c r="F35" s="396" t="s">
        <v>3222</v>
      </c>
      <c r="G35" s="396" t="s">
        <v>3223</v>
      </c>
      <c r="H35" s="397" t="s">
        <v>221</v>
      </c>
      <c r="I35" s="661" t="s">
        <v>3252</v>
      </c>
      <c r="J35" s="353" t="s">
        <v>3227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3253</v>
      </c>
      <c r="B36" s="526" t="s">
        <v>3254</v>
      </c>
      <c r="C36" s="527">
        <v>3</v>
      </c>
      <c r="D36" s="528" t="s">
        <v>223</v>
      </c>
      <c r="E36" s="426" t="s">
        <v>3255</v>
      </c>
      <c r="F36" s="529" t="s">
        <v>3222</v>
      </c>
      <c r="G36" s="529" t="s">
        <v>3223</v>
      </c>
      <c r="H36" s="530" t="s">
        <v>221</v>
      </c>
      <c r="I36" s="384" t="s">
        <v>3256</v>
      </c>
      <c r="J36" s="353" t="s">
        <v>3257</v>
      </c>
      <c r="K36" s="354" t="s">
        <v>3228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3253</v>
      </c>
      <c r="B37" s="386" t="s">
        <v>3254</v>
      </c>
      <c r="C37" s="352" t="s">
        <v>3258</v>
      </c>
      <c r="D37" s="387" t="s">
        <v>223</v>
      </c>
      <c r="E37" s="388" t="s">
        <v>3255</v>
      </c>
      <c r="F37" s="389" t="s">
        <v>3222</v>
      </c>
      <c r="G37" s="389" t="s">
        <v>3223</v>
      </c>
      <c r="H37" s="390" t="s">
        <v>221</v>
      </c>
      <c r="I37" s="391" t="s">
        <v>3256</v>
      </c>
      <c r="J37" s="353" t="s">
        <v>3257</v>
      </c>
      <c r="K37" s="353" t="s">
        <v>3230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3253</v>
      </c>
      <c r="B38" s="386" t="s">
        <v>3254</v>
      </c>
      <c r="C38" s="392" t="s">
        <v>3258</v>
      </c>
      <c r="D38" s="387" t="s">
        <v>223</v>
      </c>
      <c r="E38" s="388" t="s">
        <v>3255</v>
      </c>
      <c r="F38" s="389" t="s">
        <v>3222</v>
      </c>
      <c r="G38" s="389" t="s">
        <v>3223</v>
      </c>
      <c r="H38" s="390" t="s">
        <v>221</v>
      </c>
      <c r="I38" s="391" t="s">
        <v>3256</v>
      </c>
      <c r="J38" s="353" t="s">
        <v>3257</v>
      </c>
      <c r="K38" s="355" t="s">
        <v>3231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3253</v>
      </c>
      <c r="B39" s="386" t="s">
        <v>3254</v>
      </c>
      <c r="C39" s="392" t="s">
        <v>3258</v>
      </c>
      <c r="D39" s="387" t="s">
        <v>223</v>
      </c>
      <c r="E39" s="388" t="s">
        <v>3255</v>
      </c>
      <c r="F39" s="389" t="s">
        <v>3222</v>
      </c>
      <c r="G39" s="389" t="s">
        <v>3223</v>
      </c>
      <c r="H39" s="390" t="s">
        <v>221</v>
      </c>
      <c r="I39" s="391" t="s">
        <v>3256</v>
      </c>
      <c r="J39" s="353" t="s">
        <v>3257</v>
      </c>
      <c r="K39" s="356" t="s">
        <v>3232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660" t="s">
        <v>3253</v>
      </c>
      <c r="B40" s="393" t="s">
        <v>3254</v>
      </c>
      <c r="C40" s="394" t="s">
        <v>3258</v>
      </c>
      <c r="D40" s="395" t="s">
        <v>223</v>
      </c>
      <c r="E40" s="411" t="s">
        <v>3255</v>
      </c>
      <c r="F40" s="396" t="s">
        <v>3222</v>
      </c>
      <c r="G40" s="396" t="s">
        <v>3223</v>
      </c>
      <c r="H40" s="397" t="s">
        <v>221</v>
      </c>
      <c r="I40" s="661" t="s">
        <v>3256</v>
      </c>
      <c r="J40" s="353" t="s">
        <v>3257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3259</v>
      </c>
      <c r="B41" s="526" t="s">
        <v>3260</v>
      </c>
      <c r="C41" s="527">
        <v>1</v>
      </c>
      <c r="D41" s="528" t="s">
        <v>224</v>
      </c>
      <c r="E41" s="426" t="s">
        <v>3261</v>
      </c>
      <c r="F41" s="529" t="s">
        <v>3222</v>
      </c>
      <c r="G41" s="529" t="s">
        <v>3223</v>
      </c>
      <c r="H41" s="530" t="s">
        <v>225</v>
      </c>
      <c r="I41" s="384" t="s">
        <v>3262</v>
      </c>
      <c r="J41" s="353" t="s">
        <v>3227</v>
      </c>
      <c r="K41" s="354" t="s">
        <v>3228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3259</v>
      </c>
      <c r="B42" s="386" t="s">
        <v>3260</v>
      </c>
      <c r="C42" s="352" t="s">
        <v>3229</v>
      </c>
      <c r="D42" s="387" t="s">
        <v>224</v>
      </c>
      <c r="E42" s="388" t="s">
        <v>3261</v>
      </c>
      <c r="F42" s="389" t="s">
        <v>3222</v>
      </c>
      <c r="G42" s="389" t="s">
        <v>3223</v>
      </c>
      <c r="H42" s="390" t="s">
        <v>225</v>
      </c>
      <c r="I42" s="391" t="s">
        <v>3262</v>
      </c>
      <c r="J42" s="353" t="s">
        <v>3227</v>
      </c>
      <c r="K42" s="353" t="s">
        <v>3230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3259</v>
      </c>
      <c r="B43" s="386" t="s">
        <v>3260</v>
      </c>
      <c r="C43" s="392" t="s">
        <v>3229</v>
      </c>
      <c r="D43" s="387" t="s">
        <v>224</v>
      </c>
      <c r="E43" s="388" t="s">
        <v>3261</v>
      </c>
      <c r="F43" s="389" t="s">
        <v>3222</v>
      </c>
      <c r="G43" s="389" t="s">
        <v>3223</v>
      </c>
      <c r="H43" s="390" t="s">
        <v>225</v>
      </c>
      <c r="I43" s="391" t="s">
        <v>3262</v>
      </c>
      <c r="J43" s="353" t="s">
        <v>3227</v>
      </c>
      <c r="K43" s="355" t="s">
        <v>3231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3259</v>
      </c>
      <c r="B44" s="386" t="s">
        <v>3260</v>
      </c>
      <c r="C44" s="392" t="s">
        <v>3229</v>
      </c>
      <c r="D44" s="387" t="s">
        <v>224</v>
      </c>
      <c r="E44" s="388" t="s">
        <v>3261</v>
      </c>
      <c r="F44" s="389" t="s">
        <v>3222</v>
      </c>
      <c r="G44" s="389" t="s">
        <v>3223</v>
      </c>
      <c r="H44" s="390" t="s">
        <v>225</v>
      </c>
      <c r="I44" s="391" t="s">
        <v>3262</v>
      </c>
      <c r="J44" s="353" t="s">
        <v>3227</v>
      </c>
      <c r="K44" s="356" t="s">
        <v>3232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660" t="s">
        <v>3259</v>
      </c>
      <c r="B45" s="393" t="s">
        <v>3260</v>
      </c>
      <c r="C45" s="394" t="s">
        <v>3229</v>
      </c>
      <c r="D45" s="395" t="s">
        <v>224</v>
      </c>
      <c r="E45" s="411" t="s">
        <v>3261</v>
      </c>
      <c r="F45" s="396" t="s">
        <v>3222</v>
      </c>
      <c r="G45" s="396" t="s">
        <v>3223</v>
      </c>
      <c r="H45" s="397" t="s">
        <v>225</v>
      </c>
      <c r="I45" s="661" t="s">
        <v>3262</v>
      </c>
      <c r="J45" s="353" t="s">
        <v>3227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3263</v>
      </c>
      <c r="B46" s="526" t="s">
        <v>3264</v>
      </c>
      <c r="C46" s="527">
        <v>1</v>
      </c>
      <c r="D46" s="528" t="s">
        <v>224</v>
      </c>
      <c r="E46" s="426" t="s">
        <v>3265</v>
      </c>
      <c r="F46" s="529" t="s">
        <v>3222</v>
      </c>
      <c r="G46" s="529" t="s">
        <v>3223</v>
      </c>
      <c r="H46" s="530" t="s">
        <v>225</v>
      </c>
      <c r="I46" s="384" t="s">
        <v>3266</v>
      </c>
      <c r="J46" s="353" t="s">
        <v>3227</v>
      </c>
      <c r="K46" s="354" t="s">
        <v>3228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3263</v>
      </c>
      <c r="B47" s="386" t="s">
        <v>3264</v>
      </c>
      <c r="C47" s="352" t="s">
        <v>3229</v>
      </c>
      <c r="D47" s="387" t="s">
        <v>224</v>
      </c>
      <c r="E47" s="388" t="s">
        <v>3265</v>
      </c>
      <c r="F47" s="389" t="s">
        <v>3222</v>
      </c>
      <c r="G47" s="389" t="s">
        <v>3223</v>
      </c>
      <c r="H47" s="390" t="s">
        <v>225</v>
      </c>
      <c r="I47" s="391" t="s">
        <v>3266</v>
      </c>
      <c r="J47" s="353" t="s">
        <v>3227</v>
      </c>
      <c r="K47" s="353" t="s">
        <v>3230</v>
      </c>
      <c r="L47" s="400">
        <v>1</v>
      </c>
      <c r="M47" s="401"/>
      <c r="N47" s="400"/>
      <c r="O47" s="401"/>
      <c r="P47" s="400">
        <v>1</v>
      </c>
      <c r="Q47" s="401"/>
      <c r="R47" s="400"/>
      <c r="S47" s="401"/>
      <c r="T47" s="400"/>
      <c r="U47" s="401"/>
      <c r="V47" s="400">
        <v>1</v>
      </c>
      <c r="W47" s="401"/>
      <c r="X47" s="400"/>
      <c r="Y47" s="401"/>
      <c r="Z47" s="400">
        <v>1</v>
      </c>
      <c r="AA47" s="401"/>
      <c r="AB47" s="400"/>
      <c r="AC47" s="401"/>
      <c r="AD47" s="400">
        <v>1</v>
      </c>
      <c r="AE47" s="401"/>
      <c r="AF47" s="400"/>
      <c r="AG47" s="401"/>
      <c r="AH47" s="400"/>
      <c r="AI47" s="401"/>
      <c r="AJ47" s="400">
        <v>1</v>
      </c>
      <c r="AK47" s="401"/>
      <c r="AL47" s="400"/>
      <c r="AM47" s="401"/>
      <c r="AN47" s="400">
        <v>1</v>
      </c>
      <c r="AO47" s="401"/>
      <c r="AP47" s="400"/>
      <c r="AQ47" s="401"/>
      <c r="AR47" s="400">
        <v>1</v>
      </c>
      <c r="AS47" s="401"/>
      <c r="AT47" s="400"/>
      <c r="AU47" s="401"/>
      <c r="AV47" s="400"/>
      <c r="AW47" s="401"/>
      <c r="AX47" s="400">
        <v>1</v>
      </c>
      <c r="AY47" s="401"/>
      <c r="AZ47" s="400"/>
      <c r="BA47" s="401"/>
      <c r="BB47" s="400">
        <v>1</v>
      </c>
      <c r="BC47" s="401"/>
      <c r="BD47" s="400"/>
      <c r="BE47" s="401"/>
      <c r="BF47" s="400">
        <v>1</v>
      </c>
      <c r="BG47" s="401"/>
      <c r="BH47" s="400"/>
      <c r="BI47" s="401"/>
      <c r="BJ47" s="400"/>
      <c r="BK47" s="401"/>
      <c r="BL47" s="400">
        <v>1</v>
      </c>
      <c r="BM47" s="401"/>
      <c r="BN47" s="400"/>
      <c r="BO47" s="401"/>
      <c r="BP47" s="400">
        <v>1</v>
      </c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13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3263</v>
      </c>
      <c r="B48" s="386" t="s">
        <v>3264</v>
      </c>
      <c r="C48" s="392" t="s">
        <v>3229</v>
      </c>
      <c r="D48" s="387" t="s">
        <v>224</v>
      </c>
      <c r="E48" s="388" t="s">
        <v>3265</v>
      </c>
      <c r="F48" s="389" t="s">
        <v>3222</v>
      </c>
      <c r="G48" s="389" t="s">
        <v>3223</v>
      </c>
      <c r="H48" s="390" t="s">
        <v>225</v>
      </c>
      <c r="I48" s="391" t="s">
        <v>3266</v>
      </c>
      <c r="J48" s="353" t="s">
        <v>3227</v>
      </c>
      <c r="K48" s="355" t="s">
        <v>3231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3263</v>
      </c>
      <c r="B49" s="386" t="s">
        <v>3264</v>
      </c>
      <c r="C49" s="392" t="s">
        <v>3229</v>
      </c>
      <c r="D49" s="387" t="s">
        <v>224</v>
      </c>
      <c r="E49" s="388" t="s">
        <v>3265</v>
      </c>
      <c r="F49" s="389" t="s">
        <v>3222</v>
      </c>
      <c r="G49" s="389" t="s">
        <v>3223</v>
      </c>
      <c r="H49" s="390" t="s">
        <v>225</v>
      </c>
      <c r="I49" s="391" t="s">
        <v>3266</v>
      </c>
      <c r="J49" s="353" t="s">
        <v>3227</v>
      </c>
      <c r="K49" s="356" t="s">
        <v>3232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660" t="s">
        <v>3263</v>
      </c>
      <c r="B50" s="393" t="s">
        <v>3264</v>
      </c>
      <c r="C50" s="394" t="s">
        <v>3229</v>
      </c>
      <c r="D50" s="395" t="s">
        <v>224</v>
      </c>
      <c r="E50" s="411" t="s">
        <v>3265</v>
      </c>
      <c r="F50" s="396" t="s">
        <v>3222</v>
      </c>
      <c r="G50" s="396" t="s">
        <v>3223</v>
      </c>
      <c r="H50" s="397" t="s">
        <v>225</v>
      </c>
      <c r="I50" s="661" t="s">
        <v>3266</v>
      </c>
      <c r="J50" s="353" t="s">
        <v>3227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3267</v>
      </c>
      <c r="B51" s="526" t="s">
        <v>3268</v>
      </c>
      <c r="C51" s="527">
        <v>4</v>
      </c>
      <c r="D51" s="528" t="s">
        <v>226</v>
      </c>
      <c r="E51" s="426" t="s">
        <v>3269</v>
      </c>
      <c r="F51" s="529" t="s">
        <v>3222</v>
      </c>
      <c r="G51" s="529" t="s">
        <v>3223</v>
      </c>
      <c r="H51" s="530" t="s">
        <v>227</v>
      </c>
      <c r="I51" s="384" t="s">
        <v>3270</v>
      </c>
      <c r="J51" s="353" t="s">
        <v>3227</v>
      </c>
      <c r="K51" s="354" t="s">
        <v>3228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3267</v>
      </c>
      <c r="B52" s="386" t="s">
        <v>3268</v>
      </c>
      <c r="C52" s="352" t="s">
        <v>3271</v>
      </c>
      <c r="D52" s="387" t="s">
        <v>226</v>
      </c>
      <c r="E52" s="388" t="s">
        <v>3269</v>
      </c>
      <c r="F52" s="389" t="s">
        <v>3222</v>
      </c>
      <c r="G52" s="389" t="s">
        <v>3223</v>
      </c>
      <c r="H52" s="390" t="s">
        <v>227</v>
      </c>
      <c r="I52" s="391" t="s">
        <v>3270</v>
      </c>
      <c r="J52" s="353" t="s">
        <v>3227</v>
      </c>
      <c r="K52" s="353" t="s">
        <v>3230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3267</v>
      </c>
      <c r="B53" s="386" t="s">
        <v>3268</v>
      </c>
      <c r="C53" s="392" t="s">
        <v>3271</v>
      </c>
      <c r="D53" s="387" t="s">
        <v>226</v>
      </c>
      <c r="E53" s="388" t="s">
        <v>3269</v>
      </c>
      <c r="F53" s="389" t="s">
        <v>3222</v>
      </c>
      <c r="G53" s="389" t="s">
        <v>3223</v>
      </c>
      <c r="H53" s="390" t="s">
        <v>227</v>
      </c>
      <c r="I53" s="391" t="s">
        <v>3270</v>
      </c>
      <c r="J53" s="353" t="s">
        <v>3227</v>
      </c>
      <c r="K53" s="355" t="s">
        <v>3231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3267</v>
      </c>
      <c r="B54" s="386" t="s">
        <v>3268</v>
      </c>
      <c r="C54" s="392" t="s">
        <v>3271</v>
      </c>
      <c r="D54" s="387" t="s">
        <v>226</v>
      </c>
      <c r="E54" s="388" t="s">
        <v>3269</v>
      </c>
      <c r="F54" s="389" t="s">
        <v>3222</v>
      </c>
      <c r="G54" s="389" t="s">
        <v>3223</v>
      </c>
      <c r="H54" s="390" t="s">
        <v>227</v>
      </c>
      <c r="I54" s="391" t="s">
        <v>3270</v>
      </c>
      <c r="J54" s="353" t="s">
        <v>3227</v>
      </c>
      <c r="K54" s="356" t="s">
        <v>3232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660" t="s">
        <v>3267</v>
      </c>
      <c r="B55" s="393" t="s">
        <v>3268</v>
      </c>
      <c r="C55" s="394" t="s">
        <v>3271</v>
      </c>
      <c r="D55" s="395" t="s">
        <v>226</v>
      </c>
      <c r="E55" s="411" t="s">
        <v>3269</v>
      </c>
      <c r="F55" s="396" t="s">
        <v>3222</v>
      </c>
      <c r="G55" s="396" t="s">
        <v>3223</v>
      </c>
      <c r="H55" s="397" t="s">
        <v>227</v>
      </c>
      <c r="I55" s="661" t="s">
        <v>3270</v>
      </c>
      <c r="J55" s="353" t="s">
        <v>3227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3272</v>
      </c>
      <c r="B56" s="526" t="s">
        <v>3273</v>
      </c>
      <c r="C56" s="527">
        <v>1</v>
      </c>
      <c r="D56" s="528" t="s">
        <v>228</v>
      </c>
      <c r="E56" s="426" t="s">
        <v>3274</v>
      </c>
      <c r="F56" s="529" t="s">
        <v>3222</v>
      </c>
      <c r="G56" s="529" t="s">
        <v>3223</v>
      </c>
      <c r="H56" s="530" t="s">
        <v>229</v>
      </c>
      <c r="I56" s="384" t="s">
        <v>3275</v>
      </c>
      <c r="J56" s="353" t="s">
        <v>3227</v>
      </c>
      <c r="K56" s="354" t="s">
        <v>3228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3272</v>
      </c>
      <c r="B57" s="386" t="s">
        <v>3273</v>
      </c>
      <c r="C57" s="352" t="s">
        <v>3229</v>
      </c>
      <c r="D57" s="387" t="s">
        <v>228</v>
      </c>
      <c r="E57" s="388" t="s">
        <v>3274</v>
      </c>
      <c r="F57" s="389" t="s">
        <v>3222</v>
      </c>
      <c r="G57" s="389" t="s">
        <v>3223</v>
      </c>
      <c r="H57" s="390" t="s">
        <v>229</v>
      </c>
      <c r="I57" s="391" t="s">
        <v>3275</v>
      </c>
      <c r="J57" s="353" t="s">
        <v>3227</v>
      </c>
      <c r="K57" s="353" t="s">
        <v>3230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3272</v>
      </c>
      <c r="B58" s="386" t="s">
        <v>3273</v>
      </c>
      <c r="C58" s="392" t="s">
        <v>3229</v>
      </c>
      <c r="D58" s="387" t="s">
        <v>228</v>
      </c>
      <c r="E58" s="388" t="s">
        <v>3274</v>
      </c>
      <c r="F58" s="389" t="s">
        <v>3222</v>
      </c>
      <c r="G58" s="389" t="s">
        <v>3223</v>
      </c>
      <c r="H58" s="390" t="s">
        <v>229</v>
      </c>
      <c r="I58" s="391" t="s">
        <v>3275</v>
      </c>
      <c r="J58" s="353" t="s">
        <v>3227</v>
      </c>
      <c r="K58" s="355" t="s">
        <v>3231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3272</v>
      </c>
      <c r="B59" s="386" t="s">
        <v>3273</v>
      </c>
      <c r="C59" s="392" t="s">
        <v>3229</v>
      </c>
      <c r="D59" s="387" t="s">
        <v>228</v>
      </c>
      <c r="E59" s="388" t="s">
        <v>3274</v>
      </c>
      <c r="F59" s="389" t="s">
        <v>3222</v>
      </c>
      <c r="G59" s="389" t="s">
        <v>3223</v>
      </c>
      <c r="H59" s="390" t="s">
        <v>229</v>
      </c>
      <c r="I59" s="391" t="s">
        <v>3275</v>
      </c>
      <c r="J59" s="353" t="s">
        <v>3227</v>
      </c>
      <c r="K59" s="356" t="s">
        <v>3232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660" t="s">
        <v>3272</v>
      </c>
      <c r="B60" s="393" t="s">
        <v>3273</v>
      </c>
      <c r="C60" s="394" t="s">
        <v>3229</v>
      </c>
      <c r="D60" s="395" t="s">
        <v>228</v>
      </c>
      <c r="E60" s="411" t="s">
        <v>3274</v>
      </c>
      <c r="F60" s="396" t="s">
        <v>3222</v>
      </c>
      <c r="G60" s="396" t="s">
        <v>3223</v>
      </c>
      <c r="H60" s="397" t="s">
        <v>229</v>
      </c>
      <c r="I60" s="661" t="s">
        <v>3275</v>
      </c>
      <c r="J60" s="353" t="s">
        <v>3227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3276</v>
      </c>
      <c r="B61" s="526" t="s">
        <v>3277</v>
      </c>
      <c r="C61" s="527">
        <v>3</v>
      </c>
      <c r="D61" s="528" t="s">
        <v>230</v>
      </c>
      <c r="E61" s="426" t="s">
        <v>3278</v>
      </c>
      <c r="F61" s="529" t="s">
        <v>3222</v>
      </c>
      <c r="G61" s="529" t="s">
        <v>3223</v>
      </c>
      <c r="H61" s="530" t="s">
        <v>231</v>
      </c>
      <c r="I61" s="384" t="s">
        <v>3279</v>
      </c>
      <c r="J61" s="353" t="s">
        <v>3257</v>
      </c>
      <c r="K61" s="354" t="s">
        <v>3228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3276</v>
      </c>
      <c r="B62" s="386" t="s">
        <v>3277</v>
      </c>
      <c r="C62" s="352" t="s">
        <v>3258</v>
      </c>
      <c r="D62" s="387" t="s">
        <v>230</v>
      </c>
      <c r="E62" s="388" t="s">
        <v>3278</v>
      </c>
      <c r="F62" s="389" t="s">
        <v>3222</v>
      </c>
      <c r="G62" s="389" t="s">
        <v>3223</v>
      </c>
      <c r="H62" s="390" t="s">
        <v>231</v>
      </c>
      <c r="I62" s="391" t="s">
        <v>3279</v>
      </c>
      <c r="J62" s="353" t="s">
        <v>3257</v>
      </c>
      <c r="K62" s="353" t="s">
        <v>3230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3276</v>
      </c>
      <c r="B63" s="386" t="s">
        <v>3277</v>
      </c>
      <c r="C63" s="392" t="s">
        <v>3258</v>
      </c>
      <c r="D63" s="387" t="s">
        <v>230</v>
      </c>
      <c r="E63" s="388" t="s">
        <v>3278</v>
      </c>
      <c r="F63" s="389" t="s">
        <v>3222</v>
      </c>
      <c r="G63" s="389" t="s">
        <v>3223</v>
      </c>
      <c r="H63" s="390" t="s">
        <v>231</v>
      </c>
      <c r="I63" s="391" t="s">
        <v>3279</v>
      </c>
      <c r="J63" s="353" t="s">
        <v>3257</v>
      </c>
      <c r="K63" s="355" t="s">
        <v>3231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3276</v>
      </c>
      <c r="B64" s="386" t="s">
        <v>3277</v>
      </c>
      <c r="C64" s="392" t="s">
        <v>3258</v>
      </c>
      <c r="D64" s="387" t="s">
        <v>230</v>
      </c>
      <c r="E64" s="388" t="s">
        <v>3278</v>
      </c>
      <c r="F64" s="389" t="s">
        <v>3222</v>
      </c>
      <c r="G64" s="389" t="s">
        <v>3223</v>
      </c>
      <c r="H64" s="390" t="s">
        <v>231</v>
      </c>
      <c r="I64" s="391" t="s">
        <v>3279</v>
      </c>
      <c r="J64" s="353" t="s">
        <v>3257</v>
      </c>
      <c r="K64" s="356" t="s">
        <v>3232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660" t="s">
        <v>3276</v>
      </c>
      <c r="B65" s="393" t="s">
        <v>3277</v>
      </c>
      <c r="C65" s="394" t="s">
        <v>3258</v>
      </c>
      <c r="D65" s="395" t="s">
        <v>230</v>
      </c>
      <c r="E65" s="411" t="s">
        <v>3278</v>
      </c>
      <c r="F65" s="396" t="s">
        <v>3222</v>
      </c>
      <c r="G65" s="396" t="s">
        <v>3223</v>
      </c>
      <c r="H65" s="397" t="s">
        <v>231</v>
      </c>
      <c r="I65" s="661" t="s">
        <v>3279</v>
      </c>
      <c r="J65" s="353" t="s">
        <v>3257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3280</v>
      </c>
      <c r="B66" s="526" t="s">
        <v>3281</v>
      </c>
      <c r="C66" s="527">
        <v>3</v>
      </c>
      <c r="D66" s="528" t="s">
        <v>232</v>
      </c>
      <c r="E66" s="426" t="s">
        <v>3282</v>
      </c>
      <c r="F66" s="529" t="s">
        <v>3222</v>
      </c>
      <c r="G66" s="529" t="s">
        <v>3223</v>
      </c>
      <c r="H66" s="530" t="s">
        <v>190</v>
      </c>
      <c r="I66" s="384" t="s">
        <v>3283</v>
      </c>
      <c r="J66" s="353" t="s">
        <v>3257</v>
      </c>
      <c r="K66" s="354" t="s">
        <v>3228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3280</v>
      </c>
      <c r="B67" s="386" t="s">
        <v>3281</v>
      </c>
      <c r="C67" s="352" t="s">
        <v>3258</v>
      </c>
      <c r="D67" s="387" t="s">
        <v>232</v>
      </c>
      <c r="E67" s="388" t="s">
        <v>3282</v>
      </c>
      <c r="F67" s="389" t="s">
        <v>3222</v>
      </c>
      <c r="G67" s="389" t="s">
        <v>3223</v>
      </c>
      <c r="H67" s="390" t="s">
        <v>190</v>
      </c>
      <c r="I67" s="391" t="s">
        <v>3283</v>
      </c>
      <c r="J67" s="353" t="s">
        <v>3257</v>
      </c>
      <c r="K67" s="353" t="s">
        <v>3230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3280</v>
      </c>
      <c r="B68" s="386" t="s">
        <v>3281</v>
      </c>
      <c r="C68" s="392" t="s">
        <v>3258</v>
      </c>
      <c r="D68" s="387" t="s">
        <v>232</v>
      </c>
      <c r="E68" s="388" t="s">
        <v>3282</v>
      </c>
      <c r="F68" s="389" t="s">
        <v>3222</v>
      </c>
      <c r="G68" s="389" t="s">
        <v>3223</v>
      </c>
      <c r="H68" s="390" t="s">
        <v>190</v>
      </c>
      <c r="I68" s="391" t="s">
        <v>3283</v>
      </c>
      <c r="J68" s="353" t="s">
        <v>3257</v>
      </c>
      <c r="K68" s="355" t="s">
        <v>3231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3280</v>
      </c>
      <c r="B69" s="386" t="s">
        <v>3281</v>
      </c>
      <c r="C69" s="392" t="s">
        <v>3258</v>
      </c>
      <c r="D69" s="387" t="s">
        <v>232</v>
      </c>
      <c r="E69" s="388" t="s">
        <v>3282</v>
      </c>
      <c r="F69" s="389" t="s">
        <v>3222</v>
      </c>
      <c r="G69" s="389" t="s">
        <v>3223</v>
      </c>
      <c r="H69" s="390" t="s">
        <v>190</v>
      </c>
      <c r="I69" s="391" t="s">
        <v>3283</v>
      </c>
      <c r="J69" s="353" t="s">
        <v>3257</v>
      </c>
      <c r="K69" s="356" t="s">
        <v>3232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660" t="s">
        <v>3280</v>
      </c>
      <c r="B70" s="393" t="s">
        <v>3281</v>
      </c>
      <c r="C70" s="394" t="s">
        <v>3258</v>
      </c>
      <c r="D70" s="395" t="s">
        <v>232</v>
      </c>
      <c r="E70" s="411" t="s">
        <v>3282</v>
      </c>
      <c r="F70" s="396" t="s">
        <v>3222</v>
      </c>
      <c r="G70" s="396" t="s">
        <v>3223</v>
      </c>
      <c r="H70" s="397" t="s">
        <v>190</v>
      </c>
      <c r="I70" s="661" t="s">
        <v>3283</v>
      </c>
      <c r="J70" s="353" t="s">
        <v>3257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3284</v>
      </c>
      <c r="B71" s="526" t="s">
        <v>3285</v>
      </c>
      <c r="C71" s="527">
        <v>3</v>
      </c>
      <c r="D71" s="528" t="s">
        <v>232</v>
      </c>
      <c r="E71" s="426" t="s">
        <v>3286</v>
      </c>
      <c r="F71" s="529" t="s">
        <v>3222</v>
      </c>
      <c r="G71" s="529" t="s">
        <v>3223</v>
      </c>
      <c r="H71" s="530" t="s">
        <v>190</v>
      </c>
      <c r="I71" s="384" t="s">
        <v>3287</v>
      </c>
      <c r="J71" s="353" t="s">
        <v>3257</v>
      </c>
      <c r="K71" s="354" t="s">
        <v>3228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3284</v>
      </c>
      <c r="B72" s="386" t="s">
        <v>3285</v>
      </c>
      <c r="C72" s="352" t="s">
        <v>3258</v>
      </c>
      <c r="D72" s="387" t="s">
        <v>232</v>
      </c>
      <c r="E72" s="388" t="s">
        <v>3286</v>
      </c>
      <c r="F72" s="389" t="s">
        <v>3222</v>
      </c>
      <c r="G72" s="389" t="s">
        <v>3223</v>
      </c>
      <c r="H72" s="390" t="s">
        <v>190</v>
      </c>
      <c r="I72" s="391" t="s">
        <v>3287</v>
      </c>
      <c r="J72" s="353" t="s">
        <v>3257</v>
      </c>
      <c r="K72" s="353" t="s">
        <v>3230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3284</v>
      </c>
      <c r="B73" s="386" t="s">
        <v>3285</v>
      </c>
      <c r="C73" s="392" t="s">
        <v>3258</v>
      </c>
      <c r="D73" s="387" t="s">
        <v>232</v>
      </c>
      <c r="E73" s="388" t="s">
        <v>3286</v>
      </c>
      <c r="F73" s="389" t="s">
        <v>3222</v>
      </c>
      <c r="G73" s="389" t="s">
        <v>3223</v>
      </c>
      <c r="H73" s="390" t="s">
        <v>190</v>
      </c>
      <c r="I73" s="391" t="s">
        <v>3287</v>
      </c>
      <c r="J73" s="353" t="s">
        <v>3257</v>
      </c>
      <c r="K73" s="355" t="s">
        <v>3231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3284</v>
      </c>
      <c r="B74" s="386" t="s">
        <v>3285</v>
      </c>
      <c r="C74" s="392" t="s">
        <v>3258</v>
      </c>
      <c r="D74" s="387" t="s">
        <v>232</v>
      </c>
      <c r="E74" s="388" t="s">
        <v>3286</v>
      </c>
      <c r="F74" s="389" t="s">
        <v>3222</v>
      </c>
      <c r="G74" s="389" t="s">
        <v>3223</v>
      </c>
      <c r="H74" s="390" t="s">
        <v>190</v>
      </c>
      <c r="I74" s="391" t="s">
        <v>3287</v>
      </c>
      <c r="J74" s="353" t="s">
        <v>3257</v>
      </c>
      <c r="K74" s="356" t="s">
        <v>3232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660" t="s">
        <v>3284</v>
      </c>
      <c r="B75" s="393" t="s">
        <v>3285</v>
      </c>
      <c r="C75" s="394" t="s">
        <v>3258</v>
      </c>
      <c r="D75" s="395" t="s">
        <v>232</v>
      </c>
      <c r="E75" s="411" t="s">
        <v>3286</v>
      </c>
      <c r="F75" s="396" t="s">
        <v>3222</v>
      </c>
      <c r="G75" s="396" t="s">
        <v>3223</v>
      </c>
      <c r="H75" s="397" t="s">
        <v>190</v>
      </c>
      <c r="I75" s="661" t="s">
        <v>3287</v>
      </c>
      <c r="J75" s="353" t="s">
        <v>3257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3288</v>
      </c>
      <c r="B76" s="526" t="s">
        <v>3289</v>
      </c>
      <c r="C76" s="527">
        <v>3</v>
      </c>
      <c r="D76" s="528" t="s">
        <v>232</v>
      </c>
      <c r="E76" s="426" t="s">
        <v>3290</v>
      </c>
      <c r="F76" s="529" t="s">
        <v>3222</v>
      </c>
      <c r="G76" s="529" t="s">
        <v>3223</v>
      </c>
      <c r="H76" s="530" t="s">
        <v>190</v>
      </c>
      <c r="I76" s="384" t="s">
        <v>3291</v>
      </c>
      <c r="J76" s="353" t="s">
        <v>3257</v>
      </c>
      <c r="K76" s="354" t="s">
        <v>3228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3288</v>
      </c>
      <c r="B77" s="386" t="s">
        <v>3289</v>
      </c>
      <c r="C77" s="352" t="s">
        <v>3258</v>
      </c>
      <c r="D77" s="387" t="s">
        <v>232</v>
      </c>
      <c r="E77" s="388" t="s">
        <v>3290</v>
      </c>
      <c r="F77" s="389" t="s">
        <v>3222</v>
      </c>
      <c r="G77" s="389" t="s">
        <v>3223</v>
      </c>
      <c r="H77" s="390" t="s">
        <v>190</v>
      </c>
      <c r="I77" s="391" t="s">
        <v>3291</v>
      </c>
      <c r="J77" s="353" t="s">
        <v>3257</v>
      </c>
      <c r="K77" s="353" t="s">
        <v>3230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3288</v>
      </c>
      <c r="B78" s="386" t="s">
        <v>3289</v>
      </c>
      <c r="C78" s="392" t="s">
        <v>3258</v>
      </c>
      <c r="D78" s="387" t="s">
        <v>232</v>
      </c>
      <c r="E78" s="388" t="s">
        <v>3290</v>
      </c>
      <c r="F78" s="389" t="s">
        <v>3222</v>
      </c>
      <c r="G78" s="389" t="s">
        <v>3223</v>
      </c>
      <c r="H78" s="390" t="s">
        <v>190</v>
      </c>
      <c r="I78" s="391" t="s">
        <v>3291</v>
      </c>
      <c r="J78" s="353" t="s">
        <v>3257</v>
      </c>
      <c r="K78" s="355" t="s">
        <v>3231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3288</v>
      </c>
      <c r="B79" s="386" t="s">
        <v>3289</v>
      </c>
      <c r="C79" s="392" t="s">
        <v>3258</v>
      </c>
      <c r="D79" s="387" t="s">
        <v>232</v>
      </c>
      <c r="E79" s="388" t="s">
        <v>3290</v>
      </c>
      <c r="F79" s="389" t="s">
        <v>3222</v>
      </c>
      <c r="G79" s="389" t="s">
        <v>3223</v>
      </c>
      <c r="H79" s="390" t="s">
        <v>190</v>
      </c>
      <c r="I79" s="391" t="s">
        <v>3291</v>
      </c>
      <c r="J79" s="353" t="s">
        <v>3257</v>
      </c>
      <c r="K79" s="356" t="s">
        <v>3232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660" t="s">
        <v>3288</v>
      </c>
      <c r="B80" s="393" t="s">
        <v>3289</v>
      </c>
      <c r="C80" s="394" t="s">
        <v>3258</v>
      </c>
      <c r="D80" s="395" t="s">
        <v>232</v>
      </c>
      <c r="E80" s="411" t="s">
        <v>3290</v>
      </c>
      <c r="F80" s="396" t="s">
        <v>3222</v>
      </c>
      <c r="G80" s="396" t="s">
        <v>3223</v>
      </c>
      <c r="H80" s="397" t="s">
        <v>190</v>
      </c>
      <c r="I80" s="661" t="s">
        <v>3291</v>
      </c>
      <c r="J80" s="353" t="s">
        <v>3257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3292</v>
      </c>
      <c r="B81" s="526" t="s">
        <v>3293</v>
      </c>
      <c r="C81" s="527">
        <v>1</v>
      </c>
      <c r="D81" s="528" t="s">
        <v>232</v>
      </c>
      <c r="E81" s="426" t="s">
        <v>3294</v>
      </c>
      <c r="F81" s="529" t="s">
        <v>3222</v>
      </c>
      <c r="G81" s="529" t="s">
        <v>3223</v>
      </c>
      <c r="H81" s="530" t="s">
        <v>190</v>
      </c>
      <c r="I81" s="384" t="s">
        <v>3295</v>
      </c>
      <c r="J81" s="353" t="s">
        <v>3227</v>
      </c>
      <c r="K81" s="354" t="s">
        <v>3228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3292</v>
      </c>
      <c r="B82" s="386" t="s">
        <v>3293</v>
      </c>
      <c r="C82" s="352" t="s">
        <v>3229</v>
      </c>
      <c r="D82" s="387" t="s">
        <v>232</v>
      </c>
      <c r="E82" s="388" t="s">
        <v>3294</v>
      </c>
      <c r="F82" s="389" t="s">
        <v>3222</v>
      </c>
      <c r="G82" s="389" t="s">
        <v>3223</v>
      </c>
      <c r="H82" s="390" t="s">
        <v>190</v>
      </c>
      <c r="I82" s="391" t="s">
        <v>3295</v>
      </c>
      <c r="J82" s="353" t="s">
        <v>3227</v>
      </c>
      <c r="K82" s="353" t="s">
        <v>3230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3292</v>
      </c>
      <c r="B83" s="386" t="s">
        <v>3293</v>
      </c>
      <c r="C83" s="392" t="s">
        <v>3229</v>
      </c>
      <c r="D83" s="387" t="s">
        <v>232</v>
      </c>
      <c r="E83" s="388" t="s">
        <v>3294</v>
      </c>
      <c r="F83" s="389" t="s">
        <v>3222</v>
      </c>
      <c r="G83" s="389" t="s">
        <v>3223</v>
      </c>
      <c r="H83" s="390" t="s">
        <v>190</v>
      </c>
      <c r="I83" s="391" t="s">
        <v>3295</v>
      </c>
      <c r="J83" s="353" t="s">
        <v>3227</v>
      </c>
      <c r="K83" s="355" t="s">
        <v>3231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3292</v>
      </c>
      <c r="B84" s="386" t="s">
        <v>3293</v>
      </c>
      <c r="C84" s="392" t="s">
        <v>3229</v>
      </c>
      <c r="D84" s="387" t="s">
        <v>232</v>
      </c>
      <c r="E84" s="388" t="s">
        <v>3294</v>
      </c>
      <c r="F84" s="389" t="s">
        <v>3222</v>
      </c>
      <c r="G84" s="389" t="s">
        <v>3223</v>
      </c>
      <c r="H84" s="390" t="s">
        <v>190</v>
      </c>
      <c r="I84" s="391" t="s">
        <v>3295</v>
      </c>
      <c r="J84" s="353" t="s">
        <v>3227</v>
      </c>
      <c r="K84" s="356" t="s">
        <v>3232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660" t="s">
        <v>3292</v>
      </c>
      <c r="B85" s="393" t="s">
        <v>3293</v>
      </c>
      <c r="C85" s="394" t="s">
        <v>3229</v>
      </c>
      <c r="D85" s="395" t="s">
        <v>232</v>
      </c>
      <c r="E85" s="411" t="s">
        <v>3294</v>
      </c>
      <c r="F85" s="396" t="s">
        <v>3222</v>
      </c>
      <c r="G85" s="396" t="s">
        <v>3223</v>
      </c>
      <c r="H85" s="397" t="s">
        <v>190</v>
      </c>
      <c r="I85" s="661" t="s">
        <v>3295</v>
      </c>
      <c r="J85" s="353" t="s">
        <v>3227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3296</v>
      </c>
      <c r="B86" s="526" t="s">
        <v>3297</v>
      </c>
      <c r="C86" s="527">
        <v>3</v>
      </c>
      <c r="D86" s="528" t="s">
        <v>232</v>
      </c>
      <c r="E86" s="426" t="s">
        <v>3298</v>
      </c>
      <c r="F86" s="529" t="s">
        <v>3222</v>
      </c>
      <c r="G86" s="529" t="s">
        <v>3223</v>
      </c>
      <c r="H86" s="530" t="s">
        <v>190</v>
      </c>
      <c r="I86" s="384" t="s">
        <v>3299</v>
      </c>
      <c r="J86" s="353" t="s">
        <v>3257</v>
      </c>
      <c r="K86" s="354" t="s">
        <v>3228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3296</v>
      </c>
      <c r="B87" s="386" t="s">
        <v>3297</v>
      </c>
      <c r="C87" s="352" t="s">
        <v>3258</v>
      </c>
      <c r="D87" s="387" t="s">
        <v>232</v>
      </c>
      <c r="E87" s="388" t="s">
        <v>3298</v>
      </c>
      <c r="F87" s="389" t="s">
        <v>3222</v>
      </c>
      <c r="G87" s="389" t="s">
        <v>3223</v>
      </c>
      <c r="H87" s="390" t="s">
        <v>190</v>
      </c>
      <c r="I87" s="391" t="s">
        <v>3299</v>
      </c>
      <c r="J87" s="353" t="s">
        <v>3257</v>
      </c>
      <c r="K87" s="353" t="s">
        <v>3230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3296</v>
      </c>
      <c r="B88" s="386" t="s">
        <v>3297</v>
      </c>
      <c r="C88" s="392" t="s">
        <v>3258</v>
      </c>
      <c r="D88" s="387" t="s">
        <v>232</v>
      </c>
      <c r="E88" s="388" t="s">
        <v>3298</v>
      </c>
      <c r="F88" s="389" t="s">
        <v>3222</v>
      </c>
      <c r="G88" s="389" t="s">
        <v>3223</v>
      </c>
      <c r="H88" s="390" t="s">
        <v>190</v>
      </c>
      <c r="I88" s="391" t="s">
        <v>3299</v>
      </c>
      <c r="J88" s="353" t="s">
        <v>3257</v>
      </c>
      <c r="K88" s="355" t="s">
        <v>3231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3296</v>
      </c>
      <c r="B89" s="386" t="s">
        <v>3297</v>
      </c>
      <c r="C89" s="392" t="s">
        <v>3258</v>
      </c>
      <c r="D89" s="387" t="s">
        <v>232</v>
      </c>
      <c r="E89" s="388" t="s">
        <v>3298</v>
      </c>
      <c r="F89" s="389" t="s">
        <v>3222</v>
      </c>
      <c r="G89" s="389" t="s">
        <v>3223</v>
      </c>
      <c r="H89" s="390" t="s">
        <v>190</v>
      </c>
      <c r="I89" s="391" t="s">
        <v>3299</v>
      </c>
      <c r="J89" s="353" t="s">
        <v>3257</v>
      </c>
      <c r="K89" s="356" t="s">
        <v>3232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660" t="s">
        <v>3296</v>
      </c>
      <c r="B90" s="393" t="s">
        <v>3297</v>
      </c>
      <c r="C90" s="394" t="s">
        <v>3258</v>
      </c>
      <c r="D90" s="395" t="s">
        <v>232</v>
      </c>
      <c r="E90" s="411" t="s">
        <v>3298</v>
      </c>
      <c r="F90" s="396" t="s">
        <v>3222</v>
      </c>
      <c r="G90" s="396" t="s">
        <v>3223</v>
      </c>
      <c r="H90" s="397" t="s">
        <v>190</v>
      </c>
      <c r="I90" s="661" t="s">
        <v>3299</v>
      </c>
      <c r="J90" s="353" t="s">
        <v>3257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3300</v>
      </c>
      <c r="B91" s="526" t="s">
        <v>3301</v>
      </c>
      <c r="C91" s="527">
        <v>3</v>
      </c>
      <c r="D91" s="528" t="s">
        <v>232</v>
      </c>
      <c r="E91" s="426" t="s">
        <v>3302</v>
      </c>
      <c r="F91" s="529" t="s">
        <v>3222</v>
      </c>
      <c r="G91" s="529" t="s">
        <v>3223</v>
      </c>
      <c r="H91" s="530" t="s">
        <v>190</v>
      </c>
      <c r="I91" s="384" t="s">
        <v>3303</v>
      </c>
      <c r="J91" s="353" t="s">
        <v>3257</v>
      </c>
      <c r="K91" s="354" t="s">
        <v>3228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3300</v>
      </c>
      <c r="B92" s="386" t="s">
        <v>3301</v>
      </c>
      <c r="C92" s="352" t="s">
        <v>3258</v>
      </c>
      <c r="D92" s="387" t="s">
        <v>232</v>
      </c>
      <c r="E92" s="388" t="s">
        <v>3302</v>
      </c>
      <c r="F92" s="389" t="s">
        <v>3222</v>
      </c>
      <c r="G92" s="389" t="s">
        <v>3223</v>
      </c>
      <c r="H92" s="390" t="s">
        <v>190</v>
      </c>
      <c r="I92" s="391" t="s">
        <v>3303</v>
      </c>
      <c r="J92" s="353" t="s">
        <v>3257</v>
      </c>
      <c r="K92" s="353" t="s">
        <v>3230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3300</v>
      </c>
      <c r="B93" s="386" t="s">
        <v>3301</v>
      </c>
      <c r="C93" s="392" t="s">
        <v>3258</v>
      </c>
      <c r="D93" s="387" t="s">
        <v>232</v>
      </c>
      <c r="E93" s="388" t="s">
        <v>3302</v>
      </c>
      <c r="F93" s="389" t="s">
        <v>3222</v>
      </c>
      <c r="G93" s="389" t="s">
        <v>3223</v>
      </c>
      <c r="H93" s="390" t="s">
        <v>190</v>
      </c>
      <c r="I93" s="391" t="s">
        <v>3303</v>
      </c>
      <c r="J93" s="353" t="s">
        <v>3257</v>
      </c>
      <c r="K93" s="355" t="s">
        <v>3231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3300</v>
      </c>
      <c r="B94" s="386" t="s">
        <v>3301</v>
      </c>
      <c r="C94" s="392" t="s">
        <v>3258</v>
      </c>
      <c r="D94" s="387" t="s">
        <v>232</v>
      </c>
      <c r="E94" s="388" t="s">
        <v>3302</v>
      </c>
      <c r="F94" s="389" t="s">
        <v>3222</v>
      </c>
      <c r="G94" s="389" t="s">
        <v>3223</v>
      </c>
      <c r="H94" s="390" t="s">
        <v>190</v>
      </c>
      <c r="I94" s="391" t="s">
        <v>3303</v>
      </c>
      <c r="J94" s="353" t="s">
        <v>3257</v>
      </c>
      <c r="K94" s="356" t="s">
        <v>3232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660" t="s">
        <v>3300</v>
      </c>
      <c r="B95" s="393" t="s">
        <v>3301</v>
      </c>
      <c r="C95" s="394" t="s">
        <v>3258</v>
      </c>
      <c r="D95" s="395" t="s">
        <v>232</v>
      </c>
      <c r="E95" s="411" t="s">
        <v>3302</v>
      </c>
      <c r="F95" s="396" t="s">
        <v>3222</v>
      </c>
      <c r="G95" s="396" t="s">
        <v>3223</v>
      </c>
      <c r="H95" s="397" t="s">
        <v>190</v>
      </c>
      <c r="I95" s="661" t="s">
        <v>3303</v>
      </c>
      <c r="J95" s="353" t="s">
        <v>3257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3304</v>
      </c>
      <c r="B96" s="526" t="s">
        <v>3305</v>
      </c>
      <c r="C96" s="527">
        <v>1</v>
      </c>
      <c r="D96" s="528" t="s">
        <v>232</v>
      </c>
      <c r="E96" s="426" t="s">
        <v>3306</v>
      </c>
      <c r="F96" s="529" t="s">
        <v>3222</v>
      </c>
      <c r="G96" s="529" t="s">
        <v>3223</v>
      </c>
      <c r="H96" s="530" t="s">
        <v>190</v>
      </c>
      <c r="I96" s="384" t="s">
        <v>3307</v>
      </c>
      <c r="J96" s="353" t="s">
        <v>3227</v>
      </c>
      <c r="K96" s="354" t="s">
        <v>3228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3304</v>
      </c>
      <c r="B97" s="386" t="s">
        <v>3305</v>
      </c>
      <c r="C97" s="352" t="s">
        <v>3229</v>
      </c>
      <c r="D97" s="387" t="s">
        <v>232</v>
      </c>
      <c r="E97" s="388" t="s">
        <v>3306</v>
      </c>
      <c r="F97" s="389" t="s">
        <v>3222</v>
      </c>
      <c r="G97" s="389" t="s">
        <v>3223</v>
      </c>
      <c r="H97" s="390" t="s">
        <v>190</v>
      </c>
      <c r="I97" s="391" t="s">
        <v>3307</v>
      </c>
      <c r="J97" s="353" t="s">
        <v>3227</v>
      </c>
      <c r="K97" s="353" t="s">
        <v>3230</v>
      </c>
      <c r="L97" s="400">
        <v>3</v>
      </c>
      <c r="M97" s="401"/>
      <c r="N97" s="400">
        <v>4</v>
      </c>
      <c r="O97" s="401"/>
      <c r="P97" s="400">
        <v>1</v>
      </c>
      <c r="Q97" s="401"/>
      <c r="R97" s="400"/>
      <c r="S97" s="401"/>
      <c r="T97" s="400"/>
      <c r="U97" s="401"/>
      <c r="V97" s="400">
        <v>3</v>
      </c>
      <c r="W97" s="401"/>
      <c r="X97" s="400">
        <v>4</v>
      </c>
      <c r="Y97" s="401"/>
      <c r="Z97" s="400">
        <v>3</v>
      </c>
      <c r="AA97" s="401"/>
      <c r="AB97" s="400">
        <v>4</v>
      </c>
      <c r="AC97" s="401"/>
      <c r="AD97" s="400">
        <v>1</v>
      </c>
      <c r="AE97" s="401"/>
      <c r="AF97" s="400"/>
      <c r="AG97" s="401"/>
      <c r="AH97" s="400"/>
      <c r="AI97" s="401"/>
      <c r="AJ97" s="400">
        <v>3</v>
      </c>
      <c r="AK97" s="401"/>
      <c r="AL97" s="400">
        <v>3</v>
      </c>
      <c r="AM97" s="401"/>
      <c r="AN97" s="400">
        <v>3</v>
      </c>
      <c r="AO97" s="401"/>
      <c r="AP97" s="400">
        <v>4</v>
      </c>
      <c r="AQ97" s="401"/>
      <c r="AR97" s="400">
        <v>1</v>
      </c>
      <c r="AS97" s="401"/>
      <c r="AT97" s="400"/>
      <c r="AU97" s="401"/>
      <c r="AV97" s="400"/>
      <c r="AW97" s="401"/>
      <c r="AX97" s="400">
        <v>3</v>
      </c>
      <c r="AY97" s="401"/>
      <c r="AZ97" s="400">
        <v>3</v>
      </c>
      <c r="BA97" s="401"/>
      <c r="BB97" s="400">
        <v>3</v>
      </c>
      <c r="BC97" s="401"/>
      <c r="BD97" s="400">
        <v>4</v>
      </c>
      <c r="BE97" s="401"/>
      <c r="BF97" s="400">
        <v>1</v>
      </c>
      <c r="BG97" s="401"/>
      <c r="BH97" s="400"/>
      <c r="BI97" s="401"/>
      <c r="BJ97" s="400"/>
      <c r="BK97" s="401"/>
      <c r="BL97" s="400">
        <v>3</v>
      </c>
      <c r="BM97" s="401"/>
      <c r="BN97" s="400">
        <v>3</v>
      </c>
      <c r="BO97" s="401"/>
      <c r="BP97" s="400">
        <v>3</v>
      </c>
      <c r="BQ97" s="401"/>
      <c r="BR97" s="400">
        <v>4</v>
      </c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64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3304</v>
      </c>
      <c r="B98" s="386" t="s">
        <v>3305</v>
      </c>
      <c r="C98" s="392" t="s">
        <v>3229</v>
      </c>
      <c r="D98" s="387" t="s">
        <v>232</v>
      </c>
      <c r="E98" s="388" t="s">
        <v>3306</v>
      </c>
      <c r="F98" s="389" t="s">
        <v>3222</v>
      </c>
      <c r="G98" s="389" t="s">
        <v>3223</v>
      </c>
      <c r="H98" s="390" t="s">
        <v>190</v>
      </c>
      <c r="I98" s="391" t="s">
        <v>3307</v>
      </c>
      <c r="J98" s="353" t="s">
        <v>3227</v>
      </c>
      <c r="K98" s="355" t="s">
        <v>3231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3304</v>
      </c>
      <c r="B99" s="386" t="s">
        <v>3305</v>
      </c>
      <c r="C99" s="392" t="s">
        <v>3229</v>
      </c>
      <c r="D99" s="387" t="s">
        <v>232</v>
      </c>
      <c r="E99" s="388" t="s">
        <v>3306</v>
      </c>
      <c r="F99" s="389" t="s">
        <v>3222</v>
      </c>
      <c r="G99" s="389" t="s">
        <v>3223</v>
      </c>
      <c r="H99" s="390" t="s">
        <v>190</v>
      </c>
      <c r="I99" s="391" t="s">
        <v>3307</v>
      </c>
      <c r="J99" s="353" t="s">
        <v>3227</v>
      </c>
      <c r="K99" s="356" t="s">
        <v>3232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660" t="s">
        <v>3304</v>
      </c>
      <c r="B100" s="393" t="s">
        <v>3305</v>
      </c>
      <c r="C100" s="394" t="s">
        <v>3229</v>
      </c>
      <c r="D100" s="395" t="s">
        <v>232</v>
      </c>
      <c r="E100" s="411" t="s">
        <v>3306</v>
      </c>
      <c r="F100" s="396" t="s">
        <v>3222</v>
      </c>
      <c r="G100" s="396" t="s">
        <v>3223</v>
      </c>
      <c r="H100" s="397" t="s">
        <v>190</v>
      </c>
      <c r="I100" s="661" t="s">
        <v>3307</v>
      </c>
      <c r="J100" s="353" t="s">
        <v>3227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3308</v>
      </c>
      <c r="B101" s="526" t="s">
        <v>3309</v>
      </c>
      <c r="C101" s="527">
        <v>1</v>
      </c>
      <c r="D101" s="528" t="s">
        <v>232</v>
      </c>
      <c r="E101" s="426" t="s">
        <v>3310</v>
      </c>
      <c r="F101" s="529" t="s">
        <v>3222</v>
      </c>
      <c r="G101" s="529" t="s">
        <v>3223</v>
      </c>
      <c r="H101" s="530" t="s">
        <v>190</v>
      </c>
      <c r="I101" s="384" t="s">
        <v>3311</v>
      </c>
      <c r="J101" s="353" t="s">
        <v>3227</v>
      </c>
      <c r="K101" s="354" t="s">
        <v>3228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3308</v>
      </c>
      <c r="B102" s="386" t="s">
        <v>3309</v>
      </c>
      <c r="C102" s="352" t="s">
        <v>3229</v>
      </c>
      <c r="D102" s="387" t="s">
        <v>232</v>
      </c>
      <c r="E102" s="388" t="s">
        <v>3310</v>
      </c>
      <c r="F102" s="389" t="s">
        <v>3222</v>
      </c>
      <c r="G102" s="389" t="s">
        <v>3223</v>
      </c>
      <c r="H102" s="390" t="s">
        <v>190</v>
      </c>
      <c r="I102" s="391" t="s">
        <v>3311</v>
      </c>
      <c r="J102" s="353" t="s">
        <v>3227</v>
      </c>
      <c r="K102" s="353" t="s">
        <v>3230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3308</v>
      </c>
      <c r="B103" s="386" t="s">
        <v>3309</v>
      </c>
      <c r="C103" s="392" t="s">
        <v>3229</v>
      </c>
      <c r="D103" s="387" t="s">
        <v>232</v>
      </c>
      <c r="E103" s="388" t="s">
        <v>3310</v>
      </c>
      <c r="F103" s="389" t="s">
        <v>3222</v>
      </c>
      <c r="G103" s="389" t="s">
        <v>3223</v>
      </c>
      <c r="H103" s="390" t="s">
        <v>190</v>
      </c>
      <c r="I103" s="391" t="s">
        <v>3311</v>
      </c>
      <c r="J103" s="353" t="s">
        <v>3227</v>
      </c>
      <c r="K103" s="355" t="s">
        <v>3231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3308</v>
      </c>
      <c r="B104" s="386" t="s">
        <v>3309</v>
      </c>
      <c r="C104" s="392" t="s">
        <v>3229</v>
      </c>
      <c r="D104" s="387" t="s">
        <v>232</v>
      </c>
      <c r="E104" s="388" t="s">
        <v>3310</v>
      </c>
      <c r="F104" s="389" t="s">
        <v>3222</v>
      </c>
      <c r="G104" s="389" t="s">
        <v>3223</v>
      </c>
      <c r="H104" s="390" t="s">
        <v>190</v>
      </c>
      <c r="I104" s="391" t="s">
        <v>3311</v>
      </c>
      <c r="J104" s="353" t="s">
        <v>3227</v>
      </c>
      <c r="K104" s="356" t="s">
        <v>3232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660" t="s">
        <v>3308</v>
      </c>
      <c r="B105" s="393" t="s">
        <v>3309</v>
      </c>
      <c r="C105" s="394" t="s">
        <v>3229</v>
      </c>
      <c r="D105" s="395" t="s">
        <v>232</v>
      </c>
      <c r="E105" s="411" t="s">
        <v>3310</v>
      </c>
      <c r="F105" s="396" t="s">
        <v>3222</v>
      </c>
      <c r="G105" s="396" t="s">
        <v>3223</v>
      </c>
      <c r="H105" s="397" t="s">
        <v>190</v>
      </c>
      <c r="I105" s="661" t="s">
        <v>3311</v>
      </c>
      <c r="J105" s="353" t="s">
        <v>3227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3312</v>
      </c>
      <c r="B106" s="526" t="s">
        <v>3313</v>
      </c>
      <c r="C106" s="527">
        <v>3</v>
      </c>
      <c r="D106" s="528" t="s">
        <v>232</v>
      </c>
      <c r="E106" s="426" t="s">
        <v>3314</v>
      </c>
      <c r="F106" s="529" t="s">
        <v>3222</v>
      </c>
      <c r="G106" s="529" t="s">
        <v>3223</v>
      </c>
      <c r="H106" s="530" t="s">
        <v>190</v>
      </c>
      <c r="I106" s="384" t="s">
        <v>3315</v>
      </c>
      <c r="J106" s="353" t="s">
        <v>3257</v>
      </c>
      <c r="K106" s="354" t="s">
        <v>3228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3312</v>
      </c>
      <c r="B107" s="386" t="s">
        <v>3313</v>
      </c>
      <c r="C107" s="352" t="s">
        <v>3258</v>
      </c>
      <c r="D107" s="387" t="s">
        <v>232</v>
      </c>
      <c r="E107" s="388" t="s">
        <v>3314</v>
      </c>
      <c r="F107" s="389" t="s">
        <v>3222</v>
      </c>
      <c r="G107" s="389" t="s">
        <v>3223</v>
      </c>
      <c r="H107" s="390" t="s">
        <v>190</v>
      </c>
      <c r="I107" s="391" t="s">
        <v>3315</v>
      </c>
      <c r="J107" s="353" t="s">
        <v>3257</v>
      </c>
      <c r="K107" s="353" t="s">
        <v>3230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3312</v>
      </c>
      <c r="B108" s="386" t="s">
        <v>3313</v>
      </c>
      <c r="C108" s="392" t="s">
        <v>3258</v>
      </c>
      <c r="D108" s="387" t="s">
        <v>232</v>
      </c>
      <c r="E108" s="388" t="s">
        <v>3314</v>
      </c>
      <c r="F108" s="389" t="s">
        <v>3222</v>
      </c>
      <c r="G108" s="389" t="s">
        <v>3223</v>
      </c>
      <c r="H108" s="390" t="s">
        <v>190</v>
      </c>
      <c r="I108" s="391" t="s">
        <v>3315</v>
      </c>
      <c r="J108" s="353" t="s">
        <v>3257</v>
      </c>
      <c r="K108" s="355" t="s">
        <v>3231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3312</v>
      </c>
      <c r="B109" s="386" t="s">
        <v>3313</v>
      </c>
      <c r="C109" s="392" t="s">
        <v>3258</v>
      </c>
      <c r="D109" s="387" t="s">
        <v>232</v>
      </c>
      <c r="E109" s="388" t="s">
        <v>3314</v>
      </c>
      <c r="F109" s="389" t="s">
        <v>3222</v>
      </c>
      <c r="G109" s="389" t="s">
        <v>3223</v>
      </c>
      <c r="H109" s="390" t="s">
        <v>190</v>
      </c>
      <c r="I109" s="391" t="s">
        <v>3315</v>
      </c>
      <c r="J109" s="353" t="s">
        <v>3257</v>
      </c>
      <c r="K109" s="356" t="s">
        <v>3232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660" t="s">
        <v>3312</v>
      </c>
      <c r="B110" s="393" t="s">
        <v>3313</v>
      </c>
      <c r="C110" s="394" t="s">
        <v>3258</v>
      </c>
      <c r="D110" s="395" t="s">
        <v>232</v>
      </c>
      <c r="E110" s="411" t="s">
        <v>3314</v>
      </c>
      <c r="F110" s="396" t="s">
        <v>3222</v>
      </c>
      <c r="G110" s="396" t="s">
        <v>3223</v>
      </c>
      <c r="H110" s="397" t="s">
        <v>190</v>
      </c>
      <c r="I110" s="661" t="s">
        <v>3315</v>
      </c>
      <c r="J110" s="353" t="s">
        <v>3257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3316</v>
      </c>
      <c r="B111" s="526" t="s">
        <v>3317</v>
      </c>
      <c r="C111" s="527">
        <v>3</v>
      </c>
      <c r="D111" s="528" t="s">
        <v>3318</v>
      </c>
      <c r="E111" s="426" t="s">
        <v>3319</v>
      </c>
      <c r="F111" s="529" t="s">
        <v>3222</v>
      </c>
      <c r="G111" s="529" t="s">
        <v>3223</v>
      </c>
      <c r="H111" s="530" t="s">
        <v>191</v>
      </c>
      <c r="I111" s="384" t="s">
        <v>3320</v>
      </c>
      <c r="J111" s="353" t="s">
        <v>3257</v>
      </c>
      <c r="K111" s="354" t="s">
        <v>3228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3316</v>
      </c>
      <c r="B112" s="386" t="s">
        <v>3317</v>
      </c>
      <c r="C112" s="352" t="s">
        <v>3258</v>
      </c>
      <c r="D112" s="387" t="s">
        <v>3318</v>
      </c>
      <c r="E112" s="388" t="s">
        <v>3319</v>
      </c>
      <c r="F112" s="389" t="s">
        <v>3222</v>
      </c>
      <c r="G112" s="389" t="s">
        <v>3223</v>
      </c>
      <c r="H112" s="390" t="s">
        <v>191</v>
      </c>
      <c r="I112" s="391" t="s">
        <v>3320</v>
      </c>
      <c r="J112" s="353" t="s">
        <v>3257</v>
      </c>
      <c r="K112" s="353" t="s">
        <v>3230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3316</v>
      </c>
      <c r="B113" s="386" t="s">
        <v>3317</v>
      </c>
      <c r="C113" s="392" t="s">
        <v>3258</v>
      </c>
      <c r="D113" s="387" t="s">
        <v>3318</v>
      </c>
      <c r="E113" s="388" t="s">
        <v>3319</v>
      </c>
      <c r="F113" s="389" t="s">
        <v>3222</v>
      </c>
      <c r="G113" s="389" t="s">
        <v>3223</v>
      </c>
      <c r="H113" s="390" t="s">
        <v>191</v>
      </c>
      <c r="I113" s="391" t="s">
        <v>3320</v>
      </c>
      <c r="J113" s="353" t="s">
        <v>3257</v>
      </c>
      <c r="K113" s="355" t="s">
        <v>3231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3316</v>
      </c>
      <c r="B114" s="386" t="s">
        <v>3317</v>
      </c>
      <c r="C114" s="392" t="s">
        <v>3258</v>
      </c>
      <c r="D114" s="387" t="s">
        <v>3318</v>
      </c>
      <c r="E114" s="388" t="s">
        <v>3319</v>
      </c>
      <c r="F114" s="389" t="s">
        <v>3222</v>
      </c>
      <c r="G114" s="389" t="s">
        <v>3223</v>
      </c>
      <c r="H114" s="390" t="s">
        <v>191</v>
      </c>
      <c r="I114" s="391" t="s">
        <v>3320</v>
      </c>
      <c r="J114" s="353" t="s">
        <v>3257</v>
      </c>
      <c r="K114" s="356" t="s">
        <v>3232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660" t="s">
        <v>3316</v>
      </c>
      <c r="B115" s="393" t="s">
        <v>3317</v>
      </c>
      <c r="C115" s="394" t="s">
        <v>3258</v>
      </c>
      <c r="D115" s="395" t="s">
        <v>3318</v>
      </c>
      <c r="E115" s="411" t="s">
        <v>3319</v>
      </c>
      <c r="F115" s="396" t="s">
        <v>3222</v>
      </c>
      <c r="G115" s="396" t="s">
        <v>3223</v>
      </c>
      <c r="H115" s="397" t="s">
        <v>191</v>
      </c>
      <c r="I115" s="661" t="s">
        <v>3320</v>
      </c>
      <c r="J115" s="353" t="s">
        <v>3257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3321</v>
      </c>
      <c r="B116" s="526" t="s">
        <v>3322</v>
      </c>
      <c r="C116" s="527">
        <v>1</v>
      </c>
      <c r="D116" s="528" t="s">
        <v>3318</v>
      </c>
      <c r="E116" s="426" t="s">
        <v>3323</v>
      </c>
      <c r="F116" s="529" t="s">
        <v>3222</v>
      </c>
      <c r="G116" s="529" t="s">
        <v>3223</v>
      </c>
      <c r="H116" s="530" t="s">
        <v>191</v>
      </c>
      <c r="I116" s="384" t="s">
        <v>3324</v>
      </c>
      <c r="J116" s="353" t="s">
        <v>3227</v>
      </c>
      <c r="K116" s="354" t="s">
        <v>3228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3321</v>
      </c>
      <c r="B117" s="386" t="s">
        <v>3322</v>
      </c>
      <c r="C117" s="352" t="s">
        <v>3229</v>
      </c>
      <c r="D117" s="387" t="s">
        <v>3318</v>
      </c>
      <c r="E117" s="388" t="s">
        <v>3323</v>
      </c>
      <c r="F117" s="389" t="s">
        <v>3222</v>
      </c>
      <c r="G117" s="389" t="s">
        <v>3223</v>
      </c>
      <c r="H117" s="390" t="s">
        <v>191</v>
      </c>
      <c r="I117" s="391" t="s">
        <v>3324</v>
      </c>
      <c r="J117" s="353" t="s">
        <v>3227</v>
      </c>
      <c r="K117" s="353" t="s">
        <v>3230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3321</v>
      </c>
      <c r="B118" s="386" t="s">
        <v>3322</v>
      </c>
      <c r="C118" s="392" t="s">
        <v>3229</v>
      </c>
      <c r="D118" s="387" t="s">
        <v>3318</v>
      </c>
      <c r="E118" s="388" t="s">
        <v>3323</v>
      </c>
      <c r="F118" s="389" t="s">
        <v>3222</v>
      </c>
      <c r="G118" s="389" t="s">
        <v>3223</v>
      </c>
      <c r="H118" s="390" t="s">
        <v>191</v>
      </c>
      <c r="I118" s="391" t="s">
        <v>3324</v>
      </c>
      <c r="J118" s="353" t="s">
        <v>3227</v>
      </c>
      <c r="K118" s="355" t="s">
        <v>3231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3321</v>
      </c>
      <c r="B119" s="386" t="s">
        <v>3322</v>
      </c>
      <c r="C119" s="392" t="s">
        <v>3229</v>
      </c>
      <c r="D119" s="387" t="s">
        <v>3318</v>
      </c>
      <c r="E119" s="388" t="s">
        <v>3323</v>
      </c>
      <c r="F119" s="389" t="s">
        <v>3222</v>
      </c>
      <c r="G119" s="389" t="s">
        <v>3223</v>
      </c>
      <c r="H119" s="390" t="s">
        <v>191</v>
      </c>
      <c r="I119" s="391" t="s">
        <v>3324</v>
      </c>
      <c r="J119" s="353" t="s">
        <v>3227</v>
      </c>
      <c r="K119" s="356" t="s">
        <v>3232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660" t="s">
        <v>3321</v>
      </c>
      <c r="B120" s="393" t="s">
        <v>3322</v>
      </c>
      <c r="C120" s="394" t="s">
        <v>3229</v>
      </c>
      <c r="D120" s="395" t="s">
        <v>3318</v>
      </c>
      <c r="E120" s="411" t="s">
        <v>3323</v>
      </c>
      <c r="F120" s="396" t="s">
        <v>3222</v>
      </c>
      <c r="G120" s="396" t="s">
        <v>3223</v>
      </c>
      <c r="H120" s="397" t="s">
        <v>191</v>
      </c>
      <c r="I120" s="661" t="s">
        <v>3324</v>
      </c>
      <c r="J120" s="353" t="s">
        <v>3227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3325</v>
      </c>
      <c r="B121" s="526" t="s">
        <v>3326</v>
      </c>
      <c r="C121" s="527">
        <v>3</v>
      </c>
      <c r="D121" s="528" t="s">
        <v>3318</v>
      </c>
      <c r="E121" s="426" t="s">
        <v>3327</v>
      </c>
      <c r="F121" s="529" t="s">
        <v>3222</v>
      </c>
      <c r="G121" s="529" t="s">
        <v>3223</v>
      </c>
      <c r="H121" s="530" t="s">
        <v>191</v>
      </c>
      <c r="I121" s="384" t="s">
        <v>339</v>
      </c>
      <c r="J121" s="353" t="s">
        <v>3257</v>
      </c>
      <c r="K121" s="354" t="s">
        <v>3228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3325</v>
      </c>
      <c r="B122" s="386" t="s">
        <v>3326</v>
      </c>
      <c r="C122" s="352" t="s">
        <v>3258</v>
      </c>
      <c r="D122" s="387" t="s">
        <v>3318</v>
      </c>
      <c r="E122" s="388" t="s">
        <v>3327</v>
      </c>
      <c r="F122" s="389" t="s">
        <v>3222</v>
      </c>
      <c r="G122" s="389" t="s">
        <v>3223</v>
      </c>
      <c r="H122" s="390" t="s">
        <v>191</v>
      </c>
      <c r="I122" s="391" t="s">
        <v>339</v>
      </c>
      <c r="J122" s="353" t="s">
        <v>3257</v>
      </c>
      <c r="K122" s="353" t="s">
        <v>3230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3325</v>
      </c>
      <c r="B123" s="386" t="s">
        <v>3326</v>
      </c>
      <c r="C123" s="392" t="s">
        <v>3258</v>
      </c>
      <c r="D123" s="387" t="s">
        <v>3318</v>
      </c>
      <c r="E123" s="388" t="s">
        <v>3327</v>
      </c>
      <c r="F123" s="389" t="s">
        <v>3222</v>
      </c>
      <c r="G123" s="389" t="s">
        <v>3223</v>
      </c>
      <c r="H123" s="390" t="s">
        <v>191</v>
      </c>
      <c r="I123" s="391" t="s">
        <v>339</v>
      </c>
      <c r="J123" s="353" t="s">
        <v>3257</v>
      </c>
      <c r="K123" s="355" t="s">
        <v>3231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3325</v>
      </c>
      <c r="B124" s="386" t="s">
        <v>3326</v>
      </c>
      <c r="C124" s="392" t="s">
        <v>3258</v>
      </c>
      <c r="D124" s="387" t="s">
        <v>3318</v>
      </c>
      <c r="E124" s="388" t="s">
        <v>3327</v>
      </c>
      <c r="F124" s="389" t="s">
        <v>3222</v>
      </c>
      <c r="G124" s="389" t="s">
        <v>3223</v>
      </c>
      <c r="H124" s="390" t="s">
        <v>191</v>
      </c>
      <c r="I124" s="391" t="s">
        <v>339</v>
      </c>
      <c r="J124" s="353" t="s">
        <v>3257</v>
      </c>
      <c r="K124" s="356" t="s">
        <v>3232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660" t="s">
        <v>3325</v>
      </c>
      <c r="B125" s="393" t="s">
        <v>3326</v>
      </c>
      <c r="C125" s="394" t="s">
        <v>3258</v>
      </c>
      <c r="D125" s="395" t="s">
        <v>3318</v>
      </c>
      <c r="E125" s="411" t="s">
        <v>3327</v>
      </c>
      <c r="F125" s="396" t="s">
        <v>3222</v>
      </c>
      <c r="G125" s="396" t="s">
        <v>3223</v>
      </c>
      <c r="H125" s="397" t="s">
        <v>191</v>
      </c>
      <c r="I125" s="661" t="s">
        <v>339</v>
      </c>
      <c r="J125" s="353" t="s">
        <v>3257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3328</v>
      </c>
      <c r="B126" s="526" t="s">
        <v>3329</v>
      </c>
      <c r="C126" s="527">
        <v>3</v>
      </c>
      <c r="D126" s="528" t="s">
        <v>3318</v>
      </c>
      <c r="E126" s="426" t="s">
        <v>3330</v>
      </c>
      <c r="F126" s="529" t="s">
        <v>3222</v>
      </c>
      <c r="G126" s="529" t="s">
        <v>3223</v>
      </c>
      <c r="H126" s="530" t="s">
        <v>191</v>
      </c>
      <c r="I126" s="384" t="s">
        <v>3331</v>
      </c>
      <c r="J126" s="353" t="s">
        <v>3257</v>
      </c>
      <c r="K126" s="354" t="s">
        <v>3228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3328</v>
      </c>
      <c r="B127" s="386" t="s">
        <v>3329</v>
      </c>
      <c r="C127" s="352" t="s">
        <v>3258</v>
      </c>
      <c r="D127" s="387" t="s">
        <v>3318</v>
      </c>
      <c r="E127" s="388" t="s">
        <v>3330</v>
      </c>
      <c r="F127" s="389" t="s">
        <v>3222</v>
      </c>
      <c r="G127" s="389" t="s">
        <v>3223</v>
      </c>
      <c r="H127" s="390" t="s">
        <v>191</v>
      </c>
      <c r="I127" s="391" t="s">
        <v>3331</v>
      </c>
      <c r="J127" s="353" t="s">
        <v>3257</v>
      </c>
      <c r="K127" s="353" t="s">
        <v>3230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3328</v>
      </c>
      <c r="B128" s="386" t="s">
        <v>3329</v>
      </c>
      <c r="C128" s="392" t="s">
        <v>3258</v>
      </c>
      <c r="D128" s="387" t="s">
        <v>3318</v>
      </c>
      <c r="E128" s="388" t="s">
        <v>3330</v>
      </c>
      <c r="F128" s="389" t="s">
        <v>3222</v>
      </c>
      <c r="G128" s="389" t="s">
        <v>3223</v>
      </c>
      <c r="H128" s="390" t="s">
        <v>191</v>
      </c>
      <c r="I128" s="391" t="s">
        <v>3331</v>
      </c>
      <c r="J128" s="353" t="s">
        <v>3257</v>
      </c>
      <c r="K128" s="355" t="s">
        <v>3231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3328</v>
      </c>
      <c r="B129" s="386" t="s">
        <v>3329</v>
      </c>
      <c r="C129" s="392" t="s">
        <v>3258</v>
      </c>
      <c r="D129" s="387" t="s">
        <v>3318</v>
      </c>
      <c r="E129" s="388" t="s">
        <v>3330</v>
      </c>
      <c r="F129" s="389" t="s">
        <v>3222</v>
      </c>
      <c r="G129" s="389" t="s">
        <v>3223</v>
      </c>
      <c r="H129" s="390" t="s">
        <v>191</v>
      </c>
      <c r="I129" s="391" t="s">
        <v>3331</v>
      </c>
      <c r="J129" s="353" t="s">
        <v>3257</v>
      </c>
      <c r="K129" s="356" t="s">
        <v>3232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660" t="s">
        <v>3328</v>
      </c>
      <c r="B130" s="393" t="s">
        <v>3329</v>
      </c>
      <c r="C130" s="394" t="s">
        <v>3258</v>
      </c>
      <c r="D130" s="395" t="s">
        <v>3318</v>
      </c>
      <c r="E130" s="411" t="s">
        <v>3330</v>
      </c>
      <c r="F130" s="396" t="s">
        <v>3222</v>
      </c>
      <c r="G130" s="396" t="s">
        <v>3223</v>
      </c>
      <c r="H130" s="397" t="s">
        <v>191</v>
      </c>
      <c r="I130" s="661" t="s">
        <v>3331</v>
      </c>
      <c r="J130" s="353" t="s">
        <v>3257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3332</v>
      </c>
      <c r="B131" s="526" t="s">
        <v>3333</v>
      </c>
      <c r="C131" s="527">
        <v>2</v>
      </c>
      <c r="D131" s="528" t="s">
        <v>3334</v>
      </c>
      <c r="E131" s="426" t="s">
        <v>3335</v>
      </c>
      <c r="F131" s="529" t="s">
        <v>3222</v>
      </c>
      <c r="G131" s="529" t="s">
        <v>3223</v>
      </c>
      <c r="H131" s="530" t="s">
        <v>192</v>
      </c>
      <c r="I131" s="384" t="s">
        <v>3336</v>
      </c>
      <c r="J131" s="353" t="s">
        <v>3337</v>
      </c>
      <c r="K131" s="354" t="s">
        <v>3228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3332</v>
      </c>
      <c r="B132" s="386" t="s">
        <v>3333</v>
      </c>
      <c r="C132" s="352" t="s">
        <v>3229</v>
      </c>
      <c r="D132" s="387" t="s">
        <v>3334</v>
      </c>
      <c r="E132" s="388" t="s">
        <v>3335</v>
      </c>
      <c r="F132" s="389" t="s">
        <v>3222</v>
      </c>
      <c r="G132" s="389" t="s">
        <v>3223</v>
      </c>
      <c r="H132" s="390" t="s">
        <v>192</v>
      </c>
      <c r="I132" s="391" t="s">
        <v>3336</v>
      </c>
      <c r="J132" s="353" t="s">
        <v>3337</v>
      </c>
      <c r="K132" s="353" t="s">
        <v>3230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3332</v>
      </c>
      <c r="B133" s="386" t="s">
        <v>3333</v>
      </c>
      <c r="C133" s="392" t="s">
        <v>3229</v>
      </c>
      <c r="D133" s="387" t="s">
        <v>3334</v>
      </c>
      <c r="E133" s="388" t="s">
        <v>3335</v>
      </c>
      <c r="F133" s="389" t="s">
        <v>3222</v>
      </c>
      <c r="G133" s="389" t="s">
        <v>3223</v>
      </c>
      <c r="H133" s="390" t="s">
        <v>192</v>
      </c>
      <c r="I133" s="391" t="s">
        <v>3336</v>
      </c>
      <c r="J133" s="353" t="s">
        <v>3337</v>
      </c>
      <c r="K133" s="355" t="s">
        <v>3231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3332</v>
      </c>
      <c r="B134" s="386" t="s">
        <v>3333</v>
      </c>
      <c r="C134" s="392" t="s">
        <v>3229</v>
      </c>
      <c r="D134" s="387" t="s">
        <v>3334</v>
      </c>
      <c r="E134" s="388" t="s">
        <v>3335</v>
      </c>
      <c r="F134" s="389" t="s">
        <v>3222</v>
      </c>
      <c r="G134" s="389" t="s">
        <v>3223</v>
      </c>
      <c r="H134" s="390" t="s">
        <v>192</v>
      </c>
      <c r="I134" s="391" t="s">
        <v>3336</v>
      </c>
      <c r="J134" s="353" t="s">
        <v>3337</v>
      </c>
      <c r="K134" s="356" t="s">
        <v>3232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660" t="s">
        <v>3332</v>
      </c>
      <c r="B135" s="393" t="s">
        <v>3333</v>
      </c>
      <c r="C135" s="394" t="s">
        <v>3229</v>
      </c>
      <c r="D135" s="395" t="s">
        <v>3334</v>
      </c>
      <c r="E135" s="411" t="s">
        <v>3335</v>
      </c>
      <c r="F135" s="396" t="s">
        <v>3222</v>
      </c>
      <c r="G135" s="396" t="s">
        <v>3223</v>
      </c>
      <c r="H135" s="397" t="s">
        <v>192</v>
      </c>
      <c r="I135" s="661" t="s">
        <v>3336</v>
      </c>
      <c r="J135" s="353" t="s">
        <v>3337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3338</v>
      </c>
      <c r="B136" s="526" t="s">
        <v>3339</v>
      </c>
      <c r="C136" s="527">
        <v>2</v>
      </c>
      <c r="D136" s="528" t="s">
        <v>3334</v>
      </c>
      <c r="E136" s="426" t="s">
        <v>3340</v>
      </c>
      <c r="F136" s="529" t="s">
        <v>3222</v>
      </c>
      <c r="G136" s="529" t="s">
        <v>3223</v>
      </c>
      <c r="H136" s="530" t="s">
        <v>192</v>
      </c>
      <c r="I136" s="384" t="s">
        <v>3341</v>
      </c>
      <c r="J136" s="353" t="s">
        <v>3337</v>
      </c>
      <c r="K136" s="354" t="s">
        <v>3228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3338</v>
      </c>
      <c r="B137" s="386" t="s">
        <v>3339</v>
      </c>
      <c r="C137" s="352" t="s">
        <v>3229</v>
      </c>
      <c r="D137" s="387" t="s">
        <v>3334</v>
      </c>
      <c r="E137" s="388" t="s">
        <v>3340</v>
      </c>
      <c r="F137" s="389" t="s">
        <v>3222</v>
      </c>
      <c r="G137" s="389" t="s">
        <v>3223</v>
      </c>
      <c r="H137" s="390" t="s">
        <v>192</v>
      </c>
      <c r="I137" s="391" t="s">
        <v>3341</v>
      </c>
      <c r="J137" s="353" t="s">
        <v>3337</v>
      </c>
      <c r="K137" s="353" t="s">
        <v>3230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3338</v>
      </c>
      <c r="B138" s="386" t="s">
        <v>3339</v>
      </c>
      <c r="C138" s="392" t="s">
        <v>3229</v>
      </c>
      <c r="D138" s="387" t="s">
        <v>3334</v>
      </c>
      <c r="E138" s="388" t="s">
        <v>3340</v>
      </c>
      <c r="F138" s="389" t="s">
        <v>3222</v>
      </c>
      <c r="G138" s="389" t="s">
        <v>3223</v>
      </c>
      <c r="H138" s="390" t="s">
        <v>192</v>
      </c>
      <c r="I138" s="391" t="s">
        <v>3341</v>
      </c>
      <c r="J138" s="353" t="s">
        <v>3337</v>
      </c>
      <c r="K138" s="355" t="s">
        <v>3231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3338</v>
      </c>
      <c r="B139" s="386" t="s">
        <v>3339</v>
      </c>
      <c r="C139" s="392" t="s">
        <v>3229</v>
      </c>
      <c r="D139" s="387" t="s">
        <v>3334</v>
      </c>
      <c r="E139" s="388" t="s">
        <v>3340</v>
      </c>
      <c r="F139" s="389" t="s">
        <v>3222</v>
      </c>
      <c r="G139" s="389" t="s">
        <v>3223</v>
      </c>
      <c r="H139" s="390" t="s">
        <v>192</v>
      </c>
      <c r="I139" s="391" t="s">
        <v>3341</v>
      </c>
      <c r="J139" s="353" t="s">
        <v>3337</v>
      </c>
      <c r="K139" s="356" t="s">
        <v>3232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660" t="s">
        <v>3338</v>
      </c>
      <c r="B140" s="393" t="s">
        <v>3339</v>
      </c>
      <c r="C140" s="394" t="s">
        <v>3229</v>
      </c>
      <c r="D140" s="395" t="s">
        <v>3334</v>
      </c>
      <c r="E140" s="411" t="s">
        <v>3340</v>
      </c>
      <c r="F140" s="396" t="s">
        <v>3222</v>
      </c>
      <c r="G140" s="396" t="s">
        <v>3223</v>
      </c>
      <c r="H140" s="397" t="s">
        <v>192</v>
      </c>
      <c r="I140" s="661" t="s">
        <v>3341</v>
      </c>
      <c r="J140" s="353" t="s">
        <v>3337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3342</v>
      </c>
      <c r="B141" s="526" t="s">
        <v>3343</v>
      </c>
      <c r="C141" s="527">
        <v>2</v>
      </c>
      <c r="D141" s="528" t="s">
        <v>3334</v>
      </c>
      <c r="E141" s="426" t="s">
        <v>3344</v>
      </c>
      <c r="F141" s="529" t="s">
        <v>3222</v>
      </c>
      <c r="G141" s="529" t="s">
        <v>3223</v>
      </c>
      <c r="H141" s="530" t="s">
        <v>192</v>
      </c>
      <c r="I141" s="384" t="s">
        <v>3345</v>
      </c>
      <c r="J141" s="353" t="s">
        <v>3337</v>
      </c>
      <c r="K141" s="354" t="s">
        <v>3228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3342</v>
      </c>
      <c r="B142" s="386" t="s">
        <v>3343</v>
      </c>
      <c r="C142" s="352" t="s">
        <v>3229</v>
      </c>
      <c r="D142" s="387" t="s">
        <v>3334</v>
      </c>
      <c r="E142" s="388" t="s">
        <v>3344</v>
      </c>
      <c r="F142" s="389" t="s">
        <v>3222</v>
      </c>
      <c r="G142" s="389" t="s">
        <v>3223</v>
      </c>
      <c r="H142" s="390" t="s">
        <v>192</v>
      </c>
      <c r="I142" s="391" t="s">
        <v>3345</v>
      </c>
      <c r="J142" s="353" t="s">
        <v>3337</v>
      </c>
      <c r="K142" s="353" t="s">
        <v>3230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3342</v>
      </c>
      <c r="B143" s="386" t="s">
        <v>3343</v>
      </c>
      <c r="C143" s="392" t="s">
        <v>3229</v>
      </c>
      <c r="D143" s="387" t="s">
        <v>3334</v>
      </c>
      <c r="E143" s="388" t="s">
        <v>3344</v>
      </c>
      <c r="F143" s="389" t="s">
        <v>3222</v>
      </c>
      <c r="G143" s="389" t="s">
        <v>3223</v>
      </c>
      <c r="H143" s="390" t="s">
        <v>192</v>
      </c>
      <c r="I143" s="391" t="s">
        <v>3345</v>
      </c>
      <c r="J143" s="353" t="s">
        <v>3337</v>
      </c>
      <c r="K143" s="355" t="s">
        <v>3231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3342</v>
      </c>
      <c r="B144" s="386" t="s">
        <v>3343</v>
      </c>
      <c r="C144" s="392" t="s">
        <v>3229</v>
      </c>
      <c r="D144" s="387" t="s">
        <v>3334</v>
      </c>
      <c r="E144" s="388" t="s">
        <v>3344</v>
      </c>
      <c r="F144" s="389" t="s">
        <v>3222</v>
      </c>
      <c r="G144" s="389" t="s">
        <v>3223</v>
      </c>
      <c r="H144" s="390" t="s">
        <v>192</v>
      </c>
      <c r="I144" s="391" t="s">
        <v>3345</v>
      </c>
      <c r="J144" s="353" t="s">
        <v>3337</v>
      </c>
      <c r="K144" s="356" t="s">
        <v>3232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660" t="s">
        <v>3342</v>
      </c>
      <c r="B145" s="393" t="s">
        <v>3343</v>
      </c>
      <c r="C145" s="394" t="s">
        <v>3229</v>
      </c>
      <c r="D145" s="395" t="s">
        <v>3334</v>
      </c>
      <c r="E145" s="411" t="s">
        <v>3344</v>
      </c>
      <c r="F145" s="396" t="s">
        <v>3222</v>
      </c>
      <c r="G145" s="396" t="s">
        <v>3223</v>
      </c>
      <c r="H145" s="397" t="s">
        <v>192</v>
      </c>
      <c r="I145" s="661" t="s">
        <v>3345</v>
      </c>
      <c r="J145" s="353" t="s">
        <v>3337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3346</v>
      </c>
      <c r="B146" s="526" t="s">
        <v>3347</v>
      </c>
      <c r="C146" s="527">
        <v>1</v>
      </c>
      <c r="D146" s="528" t="s">
        <v>3334</v>
      </c>
      <c r="E146" s="426" t="s">
        <v>3348</v>
      </c>
      <c r="F146" s="529" t="s">
        <v>3222</v>
      </c>
      <c r="G146" s="529" t="s">
        <v>3223</v>
      </c>
      <c r="H146" s="530" t="s">
        <v>192</v>
      </c>
      <c r="I146" s="384" t="s">
        <v>3349</v>
      </c>
      <c r="J146" s="353" t="s">
        <v>3227</v>
      </c>
      <c r="K146" s="354" t="s">
        <v>3228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3346</v>
      </c>
      <c r="B147" s="386" t="s">
        <v>3347</v>
      </c>
      <c r="C147" s="352" t="s">
        <v>3229</v>
      </c>
      <c r="D147" s="387" t="s">
        <v>3334</v>
      </c>
      <c r="E147" s="388" t="s">
        <v>3348</v>
      </c>
      <c r="F147" s="389" t="s">
        <v>3222</v>
      </c>
      <c r="G147" s="389" t="s">
        <v>3223</v>
      </c>
      <c r="H147" s="390" t="s">
        <v>192</v>
      </c>
      <c r="I147" s="391" t="s">
        <v>3349</v>
      </c>
      <c r="J147" s="353" t="s">
        <v>3227</v>
      </c>
      <c r="K147" s="353" t="s">
        <v>3230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>
        <v>1</v>
      </c>
      <c r="BE147" s="401"/>
      <c r="BF147" s="400"/>
      <c r="BG147" s="401"/>
      <c r="BH147" s="400"/>
      <c r="BI147" s="401"/>
      <c r="BJ147" s="400"/>
      <c r="BK147" s="401"/>
      <c r="BL147" s="400">
        <v>1</v>
      </c>
      <c r="BM147" s="401"/>
      <c r="BN147" s="400"/>
      <c r="BO147" s="401"/>
      <c r="BP147" s="400"/>
      <c r="BQ147" s="401"/>
      <c r="BR147" s="400">
        <v>1</v>
      </c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3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3346</v>
      </c>
      <c r="B148" s="386" t="s">
        <v>3347</v>
      </c>
      <c r="C148" s="392" t="s">
        <v>3229</v>
      </c>
      <c r="D148" s="387" t="s">
        <v>3334</v>
      </c>
      <c r="E148" s="388" t="s">
        <v>3348</v>
      </c>
      <c r="F148" s="389" t="s">
        <v>3222</v>
      </c>
      <c r="G148" s="389" t="s">
        <v>3223</v>
      </c>
      <c r="H148" s="390" t="s">
        <v>192</v>
      </c>
      <c r="I148" s="391" t="s">
        <v>3349</v>
      </c>
      <c r="J148" s="353" t="s">
        <v>3227</v>
      </c>
      <c r="K148" s="355" t="s">
        <v>3231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3346</v>
      </c>
      <c r="B149" s="386" t="s">
        <v>3347</v>
      </c>
      <c r="C149" s="392" t="s">
        <v>3229</v>
      </c>
      <c r="D149" s="387" t="s">
        <v>3334</v>
      </c>
      <c r="E149" s="388" t="s">
        <v>3348</v>
      </c>
      <c r="F149" s="389" t="s">
        <v>3222</v>
      </c>
      <c r="G149" s="389" t="s">
        <v>3223</v>
      </c>
      <c r="H149" s="390" t="s">
        <v>192</v>
      </c>
      <c r="I149" s="391" t="s">
        <v>3349</v>
      </c>
      <c r="J149" s="353" t="s">
        <v>3227</v>
      </c>
      <c r="K149" s="356" t="s">
        <v>3232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660" t="s">
        <v>3346</v>
      </c>
      <c r="B150" s="393" t="s">
        <v>3347</v>
      </c>
      <c r="C150" s="394" t="s">
        <v>3229</v>
      </c>
      <c r="D150" s="395" t="s">
        <v>3334</v>
      </c>
      <c r="E150" s="411" t="s">
        <v>3348</v>
      </c>
      <c r="F150" s="396" t="s">
        <v>3222</v>
      </c>
      <c r="G150" s="396" t="s">
        <v>3223</v>
      </c>
      <c r="H150" s="397" t="s">
        <v>192</v>
      </c>
      <c r="I150" s="661" t="s">
        <v>3349</v>
      </c>
      <c r="J150" s="353" t="s">
        <v>3227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3350</v>
      </c>
      <c r="B151" s="526" t="s">
        <v>3351</v>
      </c>
      <c r="C151" s="527">
        <v>2</v>
      </c>
      <c r="D151" s="528" t="s">
        <v>3334</v>
      </c>
      <c r="E151" s="426" t="s">
        <v>3352</v>
      </c>
      <c r="F151" s="529" t="s">
        <v>3222</v>
      </c>
      <c r="G151" s="529" t="s">
        <v>3223</v>
      </c>
      <c r="H151" s="530" t="s">
        <v>192</v>
      </c>
      <c r="I151" s="384" t="s">
        <v>3353</v>
      </c>
      <c r="J151" s="353" t="s">
        <v>3337</v>
      </c>
      <c r="K151" s="354" t="s">
        <v>3228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3350</v>
      </c>
      <c r="B152" s="386" t="s">
        <v>3351</v>
      </c>
      <c r="C152" s="352" t="s">
        <v>3229</v>
      </c>
      <c r="D152" s="387" t="s">
        <v>3334</v>
      </c>
      <c r="E152" s="388" t="s">
        <v>3352</v>
      </c>
      <c r="F152" s="389" t="s">
        <v>3222</v>
      </c>
      <c r="G152" s="389" t="s">
        <v>3223</v>
      </c>
      <c r="H152" s="390" t="s">
        <v>192</v>
      </c>
      <c r="I152" s="391" t="s">
        <v>3353</v>
      </c>
      <c r="J152" s="353" t="s">
        <v>3337</v>
      </c>
      <c r="K152" s="353" t="s">
        <v>3230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3350</v>
      </c>
      <c r="B153" s="386" t="s">
        <v>3351</v>
      </c>
      <c r="C153" s="392" t="s">
        <v>3229</v>
      </c>
      <c r="D153" s="387" t="s">
        <v>3334</v>
      </c>
      <c r="E153" s="388" t="s">
        <v>3352</v>
      </c>
      <c r="F153" s="389" t="s">
        <v>3222</v>
      </c>
      <c r="G153" s="389" t="s">
        <v>3223</v>
      </c>
      <c r="H153" s="390" t="s">
        <v>192</v>
      </c>
      <c r="I153" s="391" t="s">
        <v>3353</v>
      </c>
      <c r="J153" s="353" t="s">
        <v>3337</v>
      </c>
      <c r="K153" s="355" t="s">
        <v>3231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3350</v>
      </c>
      <c r="B154" s="386" t="s">
        <v>3351</v>
      </c>
      <c r="C154" s="392" t="s">
        <v>3229</v>
      </c>
      <c r="D154" s="387" t="s">
        <v>3334</v>
      </c>
      <c r="E154" s="388" t="s">
        <v>3352</v>
      </c>
      <c r="F154" s="389" t="s">
        <v>3222</v>
      </c>
      <c r="G154" s="389" t="s">
        <v>3223</v>
      </c>
      <c r="H154" s="390" t="s">
        <v>192</v>
      </c>
      <c r="I154" s="391" t="s">
        <v>3353</v>
      </c>
      <c r="J154" s="353" t="s">
        <v>3337</v>
      </c>
      <c r="K154" s="356" t="s">
        <v>3232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660" t="s">
        <v>3350</v>
      </c>
      <c r="B155" s="393" t="s">
        <v>3351</v>
      </c>
      <c r="C155" s="394" t="s">
        <v>3229</v>
      </c>
      <c r="D155" s="395" t="s">
        <v>3334</v>
      </c>
      <c r="E155" s="411" t="s">
        <v>3352</v>
      </c>
      <c r="F155" s="396" t="s">
        <v>3222</v>
      </c>
      <c r="G155" s="396" t="s">
        <v>3223</v>
      </c>
      <c r="H155" s="397" t="s">
        <v>192</v>
      </c>
      <c r="I155" s="661" t="s">
        <v>3353</v>
      </c>
      <c r="J155" s="353" t="s">
        <v>3337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3354</v>
      </c>
      <c r="B156" s="526" t="s">
        <v>3355</v>
      </c>
      <c r="C156" s="527">
        <v>1</v>
      </c>
      <c r="D156" s="528" t="s">
        <v>3356</v>
      </c>
      <c r="E156" s="426" t="s">
        <v>3357</v>
      </c>
      <c r="F156" s="529" t="s">
        <v>3222</v>
      </c>
      <c r="G156" s="529" t="s">
        <v>3223</v>
      </c>
      <c r="H156" s="530" t="s">
        <v>193</v>
      </c>
      <c r="I156" s="384" t="s">
        <v>3358</v>
      </c>
      <c r="J156" s="353" t="s">
        <v>3227</v>
      </c>
      <c r="K156" s="354" t="s">
        <v>3228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3354</v>
      </c>
      <c r="B157" s="386" t="s">
        <v>3355</v>
      </c>
      <c r="C157" s="352" t="s">
        <v>3229</v>
      </c>
      <c r="D157" s="387" t="s">
        <v>3356</v>
      </c>
      <c r="E157" s="388" t="s">
        <v>3357</v>
      </c>
      <c r="F157" s="389" t="s">
        <v>3222</v>
      </c>
      <c r="G157" s="389" t="s">
        <v>3223</v>
      </c>
      <c r="H157" s="390" t="s">
        <v>193</v>
      </c>
      <c r="I157" s="391" t="s">
        <v>3358</v>
      </c>
      <c r="J157" s="353" t="s">
        <v>3227</v>
      </c>
      <c r="K157" s="353" t="s">
        <v>3230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>
        <v>3</v>
      </c>
      <c r="AY157" s="401"/>
      <c r="AZ157" s="400">
        <v>2</v>
      </c>
      <c r="BA157" s="401"/>
      <c r="BB157" s="400">
        <v>1</v>
      </c>
      <c r="BC157" s="401"/>
      <c r="BD157" s="400">
        <v>2</v>
      </c>
      <c r="BE157" s="401"/>
      <c r="BF157" s="400">
        <v>1</v>
      </c>
      <c r="BG157" s="401"/>
      <c r="BH157" s="400"/>
      <c r="BI157" s="401"/>
      <c r="BJ157" s="400"/>
      <c r="BK157" s="401"/>
      <c r="BL157" s="400">
        <v>5</v>
      </c>
      <c r="BM157" s="401"/>
      <c r="BN157" s="400">
        <v>3</v>
      </c>
      <c r="BO157" s="401"/>
      <c r="BP157" s="400">
        <v>1</v>
      </c>
      <c r="BQ157" s="401"/>
      <c r="BR157" s="400">
        <v>2</v>
      </c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20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3354</v>
      </c>
      <c r="B158" s="386" t="s">
        <v>3355</v>
      </c>
      <c r="C158" s="392" t="s">
        <v>3229</v>
      </c>
      <c r="D158" s="387" t="s">
        <v>3356</v>
      </c>
      <c r="E158" s="388" t="s">
        <v>3357</v>
      </c>
      <c r="F158" s="389" t="s">
        <v>3222</v>
      </c>
      <c r="G158" s="389" t="s">
        <v>3223</v>
      </c>
      <c r="H158" s="390" t="s">
        <v>193</v>
      </c>
      <c r="I158" s="391" t="s">
        <v>3358</v>
      </c>
      <c r="J158" s="353" t="s">
        <v>3227</v>
      </c>
      <c r="K158" s="355" t="s">
        <v>3231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3354</v>
      </c>
      <c r="B159" s="386" t="s">
        <v>3355</v>
      </c>
      <c r="C159" s="392" t="s">
        <v>3229</v>
      </c>
      <c r="D159" s="387" t="s">
        <v>3356</v>
      </c>
      <c r="E159" s="388" t="s">
        <v>3357</v>
      </c>
      <c r="F159" s="389" t="s">
        <v>3222</v>
      </c>
      <c r="G159" s="389" t="s">
        <v>3223</v>
      </c>
      <c r="H159" s="390" t="s">
        <v>193</v>
      </c>
      <c r="I159" s="391" t="s">
        <v>3358</v>
      </c>
      <c r="J159" s="353" t="s">
        <v>3227</v>
      </c>
      <c r="K159" s="356" t="s">
        <v>3232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660" t="s">
        <v>3354</v>
      </c>
      <c r="B160" s="393" t="s">
        <v>3355</v>
      </c>
      <c r="C160" s="394" t="s">
        <v>3229</v>
      </c>
      <c r="D160" s="395" t="s">
        <v>3356</v>
      </c>
      <c r="E160" s="411" t="s">
        <v>3357</v>
      </c>
      <c r="F160" s="396" t="s">
        <v>3222</v>
      </c>
      <c r="G160" s="396" t="s">
        <v>3223</v>
      </c>
      <c r="H160" s="397" t="s">
        <v>193</v>
      </c>
      <c r="I160" s="661" t="s">
        <v>3358</v>
      </c>
      <c r="J160" s="353" t="s">
        <v>3227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3359</v>
      </c>
      <c r="B161" s="526" t="s">
        <v>3360</v>
      </c>
      <c r="C161" s="527">
        <v>1</v>
      </c>
      <c r="D161" s="528" t="s">
        <v>3356</v>
      </c>
      <c r="E161" s="426" t="s">
        <v>3361</v>
      </c>
      <c r="F161" s="529" t="s">
        <v>3222</v>
      </c>
      <c r="G161" s="529" t="s">
        <v>3223</v>
      </c>
      <c r="H161" s="530" t="s">
        <v>193</v>
      </c>
      <c r="I161" s="384" t="s">
        <v>3362</v>
      </c>
      <c r="J161" s="353" t="s">
        <v>3227</v>
      </c>
      <c r="K161" s="354" t="s">
        <v>3228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3359</v>
      </c>
      <c r="B162" s="386" t="s">
        <v>3360</v>
      </c>
      <c r="C162" s="352" t="s">
        <v>3229</v>
      </c>
      <c r="D162" s="387" t="s">
        <v>3356</v>
      </c>
      <c r="E162" s="388" t="s">
        <v>3361</v>
      </c>
      <c r="F162" s="389" t="s">
        <v>3222</v>
      </c>
      <c r="G162" s="389" t="s">
        <v>3223</v>
      </c>
      <c r="H162" s="390" t="s">
        <v>193</v>
      </c>
      <c r="I162" s="391" t="s">
        <v>3362</v>
      </c>
      <c r="J162" s="353" t="s">
        <v>3227</v>
      </c>
      <c r="K162" s="353" t="s">
        <v>3230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3359</v>
      </c>
      <c r="B163" s="386" t="s">
        <v>3360</v>
      </c>
      <c r="C163" s="392" t="s">
        <v>3229</v>
      </c>
      <c r="D163" s="387" t="s">
        <v>3356</v>
      </c>
      <c r="E163" s="388" t="s">
        <v>3361</v>
      </c>
      <c r="F163" s="389" t="s">
        <v>3222</v>
      </c>
      <c r="G163" s="389" t="s">
        <v>3223</v>
      </c>
      <c r="H163" s="390" t="s">
        <v>193</v>
      </c>
      <c r="I163" s="391" t="s">
        <v>3362</v>
      </c>
      <c r="J163" s="353" t="s">
        <v>3227</v>
      </c>
      <c r="K163" s="355" t="s">
        <v>3231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3359</v>
      </c>
      <c r="B164" s="386" t="s">
        <v>3360</v>
      </c>
      <c r="C164" s="392" t="s">
        <v>3229</v>
      </c>
      <c r="D164" s="387" t="s">
        <v>3356</v>
      </c>
      <c r="E164" s="388" t="s">
        <v>3361</v>
      </c>
      <c r="F164" s="389" t="s">
        <v>3222</v>
      </c>
      <c r="G164" s="389" t="s">
        <v>3223</v>
      </c>
      <c r="H164" s="390" t="s">
        <v>193</v>
      </c>
      <c r="I164" s="391" t="s">
        <v>3362</v>
      </c>
      <c r="J164" s="353" t="s">
        <v>3227</v>
      </c>
      <c r="K164" s="356" t="s">
        <v>3232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660" t="s">
        <v>3359</v>
      </c>
      <c r="B165" s="393" t="s">
        <v>3360</v>
      </c>
      <c r="C165" s="394" t="s">
        <v>3229</v>
      </c>
      <c r="D165" s="395" t="s">
        <v>3356</v>
      </c>
      <c r="E165" s="411" t="s">
        <v>3361</v>
      </c>
      <c r="F165" s="396" t="s">
        <v>3222</v>
      </c>
      <c r="G165" s="396" t="s">
        <v>3223</v>
      </c>
      <c r="H165" s="397" t="s">
        <v>193</v>
      </c>
      <c r="I165" s="661" t="s">
        <v>3362</v>
      </c>
      <c r="J165" s="353" t="s">
        <v>3227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3363</v>
      </c>
      <c r="B166" s="526" t="s">
        <v>3364</v>
      </c>
      <c r="C166" s="527">
        <v>1</v>
      </c>
      <c r="D166" s="528" t="s">
        <v>3356</v>
      </c>
      <c r="E166" s="426" t="s">
        <v>3365</v>
      </c>
      <c r="F166" s="529" t="s">
        <v>3222</v>
      </c>
      <c r="G166" s="529" t="s">
        <v>3223</v>
      </c>
      <c r="H166" s="530" t="s">
        <v>193</v>
      </c>
      <c r="I166" s="384" t="s">
        <v>3366</v>
      </c>
      <c r="J166" s="353" t="s">
        <v>3227</v>
      </c>
      <c r="K166" s="354" t="s">
        <v>3228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3363</v>
      </c>
      <c r="B167" s="386" t="s">
        <v>3364</v>
      </c>
      <c r="C167" s="352" t="s">
        <v>3229</v>
      </c>
      <c r="D167" s="387" t="s">
        <v>3356</v>
      </c>
      <c r="E167" s="388" t="s">
        <v>3365</v>
      </c>
      <c r="F167" s="389" t="s">
        <v>3222</v>
      </c>
      <c r="G167" s="389" t="s">
        <v>3223</v>
      </c>
      <c r="H167" s="390" t="s">
        <v>193</v>
      </c>
      <c r="I167" s="391" t="s">
        <v>3366</v>
      </c>
      <c r="J167" s="353" t="s">
        <v>3227</v>
      </c>
      <c r="K167" s="353" t="s">
        <v>3230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3363</v>
      </c>
      <c r="B168" s="386" t="s">
        <v>3364</v>
      </c>
      <c r="C168" s="392" t="s">
        <v>3229</v>
      </c>
      <c r="D168" s="387" t="s">
        <v>3356</v>
      </c>
      <c r="E168" s="388" t="s">
        <v>3365</v>
      </c>
      <c r="F168" s="389" t="s">
        <v>3222</v>
      </c>
      <c r="G168" s="389" t="s">
        <v>3223</v>
      </c>
      <c r="H168" s="390" t="s">
        <v>193</v>
      </c>
      <c r="I168" s="391" t="s">
        <v>3366</v>
      </c>
      <c r="J168" s="353" t="s">
        <v>3227</v>
      </c>
      <c r="K168" s="355" t="s">
        <v>3231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3363</v>
      </c>
      <c r="B169" s="386" t="s">
        <v>3364</v>
      </c>
      <c r="C169" s="392" t="s">
        <v>3229</v>
      </c>
      <c r="D169" s="387" t="s">
        <v>3356</v>
      </c>
      <c r="E169" s="388" t="s">
        <v>3365</v>
      </c>
      <c r="F169" s="389" t="s">
        <v>3222</v>
      </c>
      <c r="G169" s="389" t="s">
        <v>3223</v>
      </c>
      <c r="H169" s="390" t="s">
        <v>193</v>
      </c>
      <c r="I169" s="391" t="s">
        <v>3366</v>
      </c>
      <c r="J169" s="353" t="s">
        <v>3227</v>
      </c>
      <c r="K169" s="356" t="s">
        <v>3232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660" t="s">
        <v>3363</v>
      </c>
      <c r="B170" s="393" t="s">
        <v>3364</v>
      </c>
      <c r="C170" s="394" t="s">
        <v>3229</v>
      </c>
      <c r="D170" s="395" t="s">
        <v>3356</v>
      </c>
      <c r="E170" s="411" t="s">
        <v>3365</v>
      </c>
      <c r="F170" s="396" t="s">
        <v>3222</v>
      </c>
      <c r="G170" s="396" t="s">
        <v>3223</v>
      </c>
      <c r="H170" s="397" t="s">
        <v>193</v>
      </c>
      <c r="I170" s="661" t="s">
        <v>3366</v>
      </c>
      <c r="J170" s="353" t="s">
        <v>3227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3367</v>
      </c>
      <c r="B171" s="526" t="s">
        <v>3368</v>
      </c>
      <c r="C171" s="527">
        <v>3</v>
      </c>
      <c r="D171" s="528" t="s">
        <v>3356</v>
      </c>
      <c r="E171" s="426" t="s">
        <v>3369</v>
      </c>
      <c r="F171" s="529" t="s">
        <v>3222</v>
      </c>
      <c r="G171" s="529" t="s">
        <v>3223</v>
      </c>
      <c r="H171" s="530" t="s">
        <v>193</v>
      </c>
      <c r="I171" s="384" t="s">
        <v>3370</v>
      </c>
      <c r="J171" s="353" t="s">
        <v>3257</v>
      </c>
      <c r="K171" s="354" t="s">
        <v>3228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3367</v>
      </c>
      <c r="B172" s="386" t="s">
        <v>3368</v>
      </c>
      <c r="C172" s="352" t="s">
        <v>3258</v>
      </c>
      <c r="D172" s="387" t="s">
        <v>3356</v>
      </c>
      <c r="E172" s="388" t="s">
        <v>3369</v>
      </c>
      <c r="F172" s="389" t="s">
        <v>3222</v>
      </c>
      <c r="G172" s="389" t="s">
        <v>3223</v>
      </c>
      <c r="H172" s="390" t="s">
        <v>193</v>
      </c>
      <c r="I172" s="391" t="s">
        <v>3370</v>
      </c>
      <c r="J172" s="353" t="s">
        <v>3257</v>
      </c>
      <c r="K172" s="353" t="s">
        <v>3230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3367</v>
      </c>
      <c r="B173" s="386" t="s">
        <v>3368</v>
      </c>
      <c r="C173" s="392" t="s">
        <v>3258</v>
      </c>
      <c r="D173" s="387" t="s">
        <v>3356</v>
      </c>
      <c r="E173" s="388" t="s">
        <v>3369</v>
      </c>
      <c r="F173" s="389" t="s">
        <v>3222</v>
      </c>
      <c r="G173" s="389" t="s">
        <v>3223</v>
      </c>
      <c r="H173" s="390" t="s">
        <v>193</v>
      </c>
      <c r="I173" s="391" t="s">
        <v>3370</v>
      </c>
      <c r="J173" s="353" t="s">
        <v>3257</v>
      </c>
      <c r="K173" s="355" t="s">
        <v>3231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3367</v>
      </c>
      <c r="B174" s="386" t="s">
        <v>3368</v>
      </c>
      <c r="C174" s="392" t="s">
        <v>3258</v>
      </c>
      <c r="D174" s="387" t="s">
        <v>3356</v>
      </c>
      <c r="E174" s="388" t="s">
        <v>3369</v>
      </c>
      <c r="F174" s="389" t="s">
        <v>3222</v>
      </c>
      <c r="G174" s="389" t="s">
        <v>3223</v>
      </c>
      <c r="H174" s="390" t="s">
        <v>193</v>
      </c>
      <c r="I174" s="391" t="s">
        <v>3370</v>
      </c>
      <c r="J174" s="353" t="s">
        <v>3257</v>
      </c>
      <c r="K174" s="356" t="s">
        <v>3232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660" t="s">
        <v>3367</v>
      </c>
      <c r="B175" s="393" t="s">
        <v>3368</v>
      </c>
      <c r="C175" s="394" t="s">
        <v>3258</v>
      </c>
      <c r="D175" s="395" t="s">
        <v>3356</v>
      </c>
      <c r="E175" s="411" t="s">
        <v>3369</v>
      </c>
      <c r="F175" s="396" t="s">
        <v>3222</v>
      </c>
      <c r="G175" s="396" t="s">
        <v>3223</v>
      </c>
      <c r="H175" s="397" t="s">
        <v>193</v>
      </c>
      <c r="I175" s="661" t="s">
        <v>3370</v>
      </c>
      <c r="J175" s="353" t="s">
        <v>3257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3371</v>
      </c>
      <c r="B176" s="526" t="s">
        <v>3372</v>
      </c>
      <c r="C176" s="527">
        <v>1</v>
      </c>
      <c r="D176" s="528" t="s">
        <v>3356</v>
      </c>
      <c r="E176" s="426" t="s">
        <v>3373</v>
      </c>
      <c r="F176" s="529" t="s">
        <v>3222</v>
      </c>
      <c r="G176" s="529" t="s">
        <v>3223</v>
      </c>
      <c r="H176" s="530" t="s">
        <v>193</v>
      </c>
      <c r="I176" s="384" t="s">
        <v>3374</v>
      </c>
      <c r="J176" s="353" t="s">
        <v>3227</v>
      </c>
      <c r="K176" s="354" t="s">
        <v>3228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3371</v>
      </c>
      <c r="B177" s="386" t="s">
        <v>3372</v>
      </c>
      <c r="C177" s="352" t="s">
        <v>3229</v>
      </c>
      <c r="D177" s="387" t="s">
        <v>3356</v>
      </c>
      <c r="E177" s="388" t="s">
        <v>3373</v>
      </c>
      <c r="F177" s="389" t="s">
        <v>3222</v>
      </c>
      <c r="G177" s="389" t="s">
        <v>3223</v>
      </c>
      <c r="H177" s="390" t="s">
        <v>193</v>
      </c>
      <c r="I177" s="391" t="s">
        <v>3374</v>
      </c>
      <c r="J177" s="353" t="s">
        <v>3227</v>
      </c>
      <c r="K177" s="353" t="s">
        <v>3230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>
        <v>6</v>
      </c>
      <c r="AY177" s="401"/>
      <c r="AZ177" s="400"/>
      <c r="BA177" s="401"/>
      <c r="BB177" s="400">
        <v>1</v>
      </c>
      <c r="BC177" s="401"/>
      <c r="BD177" s="400">
        <v>5</v>
      </c>
      <c r="BE177" s="401"/>
      <c r="BF177" s="400"/>
      <c r="BG177" s="401"/>
      <c r="BH177" s="400"/>
      <c r="BI177" s="401"/>
      <c r="BJ177" s="400"/>
      <c r="BK177" s="401"/>
      <c r="BL177" s="400">
        <v>8</v>
      </c>
      <c r="BM177" s="401"/>
      <c r="BN177" s="400"/>
      <c r="BO177" s="401"/>
      <c r="BP177" s="400">
        <v>1</v>
      </c>
      <c r="BQ177" s="401"/>
      <c r="BR177" s="400">
        <v>5</v>
      </c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26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3371</v>
      </c>
      <c r="B178" s="386" t="s">
        <v>3372</v>
      </c>
      <c r="C178" s="392" t="s">
        <v>3229</v>
      </c>
      <c r="D178" s="387" t="s">
        <v>3356</v>
      </c>
      <c r="E178" s="388" t="s">
        <v>3373</v>
      </c>
      <c r="F178" s="389" t="s">
        <v>3222</v>
      </c>
      <c r="G178" s="389" t="s">
        <v>3223</v>
      </c>
      <c r="H178" s="390" t="s">
        <v>193</v>
      </c>
      <c r="I178" s="391" t="s">
        <v>3374</v>
      </c>
      <c r="J178" s="353" t="s">
        <v>3227</v>
      </c>
      <c r="K178" s="355" t="s">
        <v>3231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3371</v>
      </c>
      <c r="B179" s="386" t="s">
        <v>3372</v>
      </c>
      <c r="C179" s="392" t="s">
        <v>3229</v>
      </c>
      <c r="D179" s="387" t="s">
        <v>3356</v>
      </c>
      <c r="E179" s="388" t="s">
        <v>3373</v>
      </c>
      <c r="F179" s="389" t="s">
        <v>3222</v>
      </c>
      <c r="G179" s="389" t="s">
        <v>3223</v>
      </c>
      <c r="H179" s="390" t="s">
        <v>193</v>
      </c>
      <c r="I179" s="391" t="s">
        <v>3374</v>
      </c>
      <c r="J179" s="353" t="s">
        <v>3227</v>
      </c>
      <c r="K179" s="356" t="s">
        <v>3232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660" t="s">
        <v>3371</v>
      </c>
      <c r="B180" s="393" t="s">
        <v>3372</v>
      </c>
      <c r="C180" s="394" t="s">
        <v>3229</v>
      </c>
      <c r="D180" s="395" t="s">
        <v>3356</v>
      </c>
      <c r="E180" s="411" t="s">
        <v>3373</v>
      </c>
      <c r="F180" s="396" t="s">
        <v>3222</v>
      </c>
      <c r="G180" s="396" t="s">
        <v>3223</v>
      </c>
      <c r="H180" s="397" t="s">
        <v>193</v>
      </c>
      <c r="I180" s="661" t="s">
        <v>3374</v>
      </c>
      <c r="J180" s="353" t="s">
        <v>3227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3375</v>
      </c>
      <c r="B181" s="526" t="s">
        <v>3376</v>
      </c>
      <c r="C181" s="527">
        <v>1</v>
      </c>
      <c r="D181" s="528" t="s">
        <v>3356</v>
      </c>
      <c r="E181" s="426" t="s">
        <v>3377</v>
      </c>
      <c r="F181" s="529" t="s">
        <v>3222</v>
      </c>
      <c r="G181" s="529" t="s">
        <v>3223</v>
      </c>
      <c r="H181" s="530" t="s">
        <v>193</v>
      </c>
      <c r="I181" s="384" t="s">
        <v>3378</v>
      </c>
      <c r="J181" s="353" t="s">
        <v>3227</v>
      </c>
      <c r="K181" s="354" t="s">
        <v>3228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3375</v>
      </c>
      <c r="B182" s="386" t="s">
        <v>3376</v>
      </c>
      <c r="C182" s="352" t="s">
        <v>3229</v>
      </c>
      <c r="D182" s="387" t="s">
        <v>3356</v>
      </c>
      <c r="E182" s="388" t="s">
        <v>3377</v>
      </c>
      <c r="F182" s="389" t="s">
        <v>3222</v>
      </c>
      <c r="G182" s="389" t="s">
        <v>3223</v>
      </c>
      <c r="H182" s="390" t="s">
        <v>193</v>
      </c>
      <c r="I182" s="391" t="s">
        <v>3378</v>
      </c>
      <c r="J182" s="353" t="s">
        <v>3227</v>
      </c>
      <c r="K182" s="353" t="s">
        <v>3230</v>
      </c>
      <c r="L182" s="400">
        <v>7</v>
      </c>
      <c r="M182" s="401"/>
      <c r="N182" s="400">
        <v>8</v>
      </c>
      <c r="O182" s="401"/>
      <c r="P182" s="400"/>
      <c r="Q182" s="401"/>
      <c r="R182" s="400"/>
      <c r="S182" s="401"/>
      <c r="T182" s="400"/>
      <c r="U182" s="401"/>
      <c r="V182" s="400">
        <v>7</v>
      </c>
      <c r="W182" s="401"/>
      <c r="X182" s="400">
        <v>7</v>
      </c>
      <c r="Y182" s="401"/>
      <c r="Z182" s="400">
        <v>7</v>
      </c>
      <c r="AA182" s="401"/>
      <c r="AB182" s="400">
        <v>8</v>
      </c>
      <c r="AC182" s="401"/>
      <c r="AD182" s="400"/>
      <c r="AE182" s="401"/>
      <c r="AF182" s="400"/>
      <c r="AG182" s="401"/>
      <c r="AH182" s="400"/>
      <c r="AI182" s="401"/>
      <c r="AJ182" s="400">
        <v>7</v>
      </c>
      <c r="AK182" s="401"/>
      <c r="AL182" s="400">
        <v>7</v>
      </c>
      <c r="AM182" s="401"/>
      <c r="AN182" s="400">
        <v>7</v>
      </c>
      <c r="AO182" s="401"/>
      <c r="AP182" s="400">
        <v>8</v>
      </c>
      <c r="AQ182" s="401"/>
      <c r="AR182" s="400"/>
      <c r="AS182" s="401"/>
      <c r="AT182" s="400"/>
      <c r="AU182" s="401"/>
      <c r="AV182" s="400"/>
      <c r="AW182" s="401"/>
      <c r="AX182" s="400">
        <v>7</v>
      </c>
      <c r="AY182" s="401"/>
      <c r="AZ182" s="400">
        <v>7</v>
      </c>
      <c r="BA182" s="401"/>
      <c r="BB182" s="400">
        <v>7</v>
      </c>
      <c r="BC182" s="401"/>
      <c r="BD182" s="400">
        <v>8</v>
      </c>
      <c r="BE182" s="401"/>
      <c r="BF182" s="400"/>
      <c r="BG182" s="401"/>
      <c r="BH182" s="400"/>
      <c r="BI182" s="401"/>
      <c r="BJ182" s="400"/>
      <c r="BK182" s="401"/>
      <c r="BL182" s="400">
        <v>7</v>
      </c>
      <c r="BM182" s="401"/>
      <c r="BN182" s="400">
        <v>7</v>
      </c>
      <c r="BO182" s="401"/>
      <c r="BP182" s="400">
        <v>7</v>
      </c>
      <c r="BQ182" s="401"/>
      <c r="BR182" s="400">
        <v>8</v>
      </c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131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3375</v>
      </c>
      <c r="B183" s="386" t="s">
        <v>3376</v>
      </c>
      <c r="C183" s="392" t="s">
        <v>3229</v>
      </c>
      <c r="D183" s="387" t="s">
        <v>3356</v>
      </c>
      <c r="E183" s="388" t="s">
        <v>3377</v>
      </c>
      <c r="F183" s="389" t="s">
        <v>3222</v>
      </c>
      <c r="G183" s="389" t="s">
        <v>3223</v>
      </c>
      <c r="H183" s="390" t="s">
        <v>193</v>
      </c>
      <c r="I183" s="391" t="s">
        <v>3378</v>
      </c>
      <c r="J183" s="353" t="s">
        <v>3227</v>
      </c>
      <c r="K183" s="355" t="s">
        <v>3231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3375</v>
      </c>
      <c r="B184" s="386" t="s">
        <v>3376</v>
      </c>
      <c r="C184" s="392" t="s">
        <v>3229</v>
      </c>
      <c r="D184" s="387" t="s">
        <v>3356</v>
      </c>
      <c r="E184" s="388" t="s">
        <v>3377</v>
      </c>
      <c r="F184" s="389" t="s">
        <v>3222</v>
      </c>
      <c r="G184" s="389" t="s">
        <v>3223</v>
      </c>
      <c r="H184" s="390" t="s">
        <v>193</v>
      </c>
      <c r="I184" s="391" t="s">
        <v>3378</v>
      </c>
      <c r="J184" s="353" t="s">
        <v>3227</v>
      </c>
      <c r="K184" s="356" t="s">
        <v>3232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660" t="s">
        <v>3375</v>
      </c>
      <c r="B185" s="393" t="s">
        <v>3376</v>
      </c>
      <c r="C185" s="394" t="s">
        <v>3229</v>
      </c>
      <c r="D185" s="395" t="s">
        <v>3356</v>
      </c>
      <c r="E185" s="411" t="s">
        <v>3377</v>
      </c>
      <c r="F185" s="396" t="s">
        <v>3222</v>
      </c>
      <c r="G185" s="396" t="s">
        <v>3223</v>
      </c>
      <c r="H185" s="397" t="s">
        <v>193</v>
      </c>
      <c r="I185" s="661" t="s">
        <v>3378</v>
      </c>
      <c r="J185" s="353" t="s">
        <v>3227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3379</v>
      </c>
      <c r="B186" s="526" t="s">
        <v>3380</v>
      </c>
      <c r="C186" s="527">
        <v>1</v>
      </c>
      <c r="D186" s="528" t="s">
        <v>3356</v>
      </c>
      <c r="E186" s="426" t="s">
        <v>3381</v>
      </c>
      <c r="F186" s="529" t="s">
        <v>3222</v>
      </c>
      <c r="G186" s="529" t="s">
        <v>3223</v>
      </c>
      <c r="H186" s="530" t="s">
        <v>193</v>
      </c>
      <c r="I186" s="384" t="s">
        <v>3382</v>
      </c>
      <c r="J186" s="353" t="s">
        <v>3227</v>
      </c>
      <c r="K186" s="354" t="s">
        <v>3228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3379</v>
      </c>
      <c r="B187" s="386" t="s">
        <v>3380</v>
      </c>
      <c r="C187" s="352" t="s">
        <v>3229</v>
      </c>
      <c r="D187" s="387" t="s">
        <v>3356</v>
      </c>
      <c r="E187" s="388" t="s">
        <v>3381</v>
      </c>
      <c r="F187" s="389" t="s">
        <v>3222</v>
      </c>
      <c r="G187" s="389" t="s">
        <v>3223</v>
      </c>
      <c r="H187" s="390" t="s">
        <v>193</v>
      </c>
      <c r="I187" s="391" t="s">
        <v>3382</v>
      </c>
      <c r="J187" s="353" t="s">
        <v>3227</v>
      </c>
      <c r="K187" s="353" t="s">
        <v>3230</v>
      </c>
      <c r="L187" s="400">
        <v>2</v>
      </c>
      <c r="M187" s="401"/>
      <c r="N187" s="400">
        <v>2</v>
      </c>
      <c r="O187" s="401"/>
      <c r="P187" s="400">
        <v>2</v>
      </c>
      <c r="Q187" s="401"/>
      <c r="R187" s="400"/>
      <c r="S187" s="401"/>
      <c r="T187" s="400"/>
      <c r="U187" s="401"/>
      <c r="V187" s="400">
        <v>2</v>
      </c>
      <c r="W187" s="401"/>
      <c r="X187" s="400">
        <v>1</v>
      </c>
      <c r="Y187" s="401"/>
      <c r="Z187" s="400">
        <v>2</v>
      </c>
      <c r="AA187" s="401"/>
      <c r="AB187" s="400">
        <v>2</v>
      </c>
      <c r="AC187" s="401"/>
      <c r="AD187" s="400">
        <v>2</v>
      </c>
      <c r="AE187" s="401"/>
      <c r="AF187" s="400"/>
      <c r="AG187" s="401"/>
      <c r="AH187" s="400"/>
      <c r="AI187" s="401"/>
      <c r="AJ187" s="400">
        <v>2</v>
      </c>
      <c r="AK187" s="401"/>
      <c r="AL187" s="400">
        <v>1</v>
      </c>
      <c r="AM187" s="401"/>
      <c r="AN187" s="400">
        <v>2</v>
      </c>
      <c r="AO187" s="401"/>
      <c r="AP187" s="400">
        <v>2</v>
      </c>
      <c r="AQ187" s="401"/>
      <c r="AR187" s="400">
        <v>2</v>
      </c>
      <c r="AS187" s="401"/>
      <c r="AT187" s="400"/>
      <c r="AU187" s="401"/>
      <c r="AV187" s="400"/>
      <c r="AW187" s="401"/>
      <c r="AX187" s="400">
        <v>2</v>
      </c>
      <c r="AY187" s="401"/>
      <c r="AZ187" s="400">
        <v>1</v>
      </c>
      <c r="BA187" s="401"/>
      <c r="BB187" s="400">
        <v>2</v>
      </c>
      <c r="BC187" s="401"/>
      <c r="BD187" s="400">
        <v>2</v>
      </c>
      <c r="BE187" s="401"/>
      <c r="BF187" s="400">
        <v>2</v>
      </c>
      <c r="BG187" s="401"/>
      <c r="BH187" s="400"/>
      <c r="BI187" s="401"/>
      <c r="BJ187" s="400"/>
      <c r="BK187" s="401"/>
      <c r="BL187" s="400">
        <v>2</v>
      </c>
      <c r="BM187" s="401"/>
      <c r="BN187" s="400">
        <v>1</v>
      </c>
      <c r="BO187" s="401"/>
      <c r="BP187" s="400">
        <v>2</v>
      </c>
      <c r="BQ187" s="401"/>
      <c r="BR187" s="400">
        <v>2</v>
      </c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40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3379</v>
      </c>
      <c r="B188" s="386" t="s">
        <v>3380</v>
      </c>
      <c r="C188" s="392" t="s">
        <v>3229</v>
      </c>
      <c r="D188" s="387" t="s">
        <v>3356</v>
      </c>
      <c r="E188" s="388" t="s">
        <v>3381</v>
      </c>
      <c r="F188" s="389" t="s">
        <v>3222</v>
      </c>
      <c r="G188" s="389" t="s">
        <v>3223</v>
      </c>
      <c r="H188" s="390" t="s">
        <v>193</v>
      </c>
      <c r="I188" s="391" t="s">
        <v>3382</v>
      </c>
      <c r="J188" s="353" t="s">
        <v>3227</v>
      </c>
      <c r="K188" s="355" t="s">
        <v>3231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3379</v>
      </c>
      <c r="B189" s="386" t="s">
        <v>3380</v>
      </c>
      <c r="C189" s="392" t="s">
        <v>3229</v>
      </c>
      <c r="D189" s="387" t="s">
        <v>3356</v>
      </c>
      <c r="E189" s="388" t="s">
        <v>3381</v>
      </c>
      <c r="F189" s="389" t="s">
        <v>3222</v>
      </c>
      <c r="G189" s="389" t="s">
        <v>3223</v>
      </c>
      <c r="H189" s="390" t="s">
        <v>193</v>
      </c>
      <c r="I189" s="391" t="s">
        <v>3382</v>
      </c>
      <c r="J189" s="353" t="s">
        <v>3227</v>
      </c>
      <c r="K189" s="356" t="s">
        <v>3232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660" t="s">
        <v>3379</v>
      </c>
      <c r="B190" s="393" t="s">
        <v>3380</v>
      </c>
      <c r="C190" s="394" t="s">
        <v>3229</v>
      </c>
      <c r="D190" s="395" t="s">
        <v>3356</v>
      </c>
      <c r="E190" s="411" t="s">
        <v>3381</v>
      </c>
      <c r="F190" s="396" t="s">
        <v>3222</v>
      </c>
      <c r="G190" s="396" t="s">
        <v>3223</v>
      </c>
      <c r="H190" s="397" t="s">
        <v>193</v>
      </c>
      <c r="I190" s="661" t="s">
        <v>3382</v>
      </c>
      <c r="J190" s="353" t="s">
        <v>3227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3383</v>
      </c>
      <c r="B191" s="526" t="s">
        <v>3384</v>
      </c>
      <c r="C191" s="527">
        <v>1</v>
      </c>
      <c r="D191" s="528" t="s">
        <v>3356</v>
      </c>
      <c r="E191" s="426" t="s">
        <v>3385</v>
      </c>
      <c r="F191" s="529" t="s">
        <v>3222</v>
      </c>
      <c r="G191" s="529" t="s">
        <v>3223</v>
      </c>
      <c r="H191" s="530" t="s">
        <v>193</v>
      </c>
      <c r="I191" s="384" t="s">
        <v>340</v>
      </c>
      <c r="J191" s="353" t="s">
        <v>3227</v>
      </c>
      <c r="K191" s="354" t="s">
        <v>3228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3383</v>
      </c>
      <c r="B192" s="386" t="s">
        <v>3384</v>
      </c>
      <c r="C192" s="352" t="s">
        <v>3229</v>
      </c>
      <c r="D192" s="387" t="s">
        <v>3356</v>
      </c>
      <c r="E192" s="388" t="s">
        <v>3385</v>
      </c>
      <c r="F192" s="389" t="s">
        <v>3222</v>
      </c>
      <c r="G192" s="389" t="s">
        <v>3223</v>
      </c>
      <c r="H192" s="390" t="s">
        <v>193</v>
      </c>
      <c r="I192" s="391" t="s">
        <v>340</v>
      </c>
      <c r="J192" s="353" t="s">
        <v>3227</v>
      </c>
      <c r="K192" s="353" t="s">
        <v>3230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>
        <v>1</v>
      </c>
      <c r="BM192" s="401"/>
      <c r="BN192" s="400"/>
      <c r="BO192" s="401"/>
      <c r="BP192" s="400">
        <v>1</v>
      </c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2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3383</v>
      </c>
      <c r="B193" s="386" t="s">
        <v>3384</v>
      </c>
      <c r="C193" s="392" t="s">
        <v>3229</v>
      </c>
      <c r="D193" s="387" t="s">
        <v>3356</v>
      </c>
      <c r="E193" s="388" t="s">
        <v>3385</v>
      </c>
      <c r="F193" s="389" t="s">
        <v>3222</v>
      </c>
      <c r="G193" s="389" t="s">
        <v>3223</v>
      </c>
      <c r="H193" s="390" t="s">
        <v>193</v>
      </c>
      <c r="I193" s="391" t="s">
        <v>340</v>
      </c>
      <c r="J193" s="353" t="s">
        <v>3227</v>
      </c>
      <c r="K193" s="355" t="s">
        <v>3231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3383</v>
      </c>
      <c r="B194" s="386" t="s">
        <v>3384</v>
      </c>
      <c r="C194" s="392" t="s">
        <v>3229</v>
      </c>
      <c r="D194" s="387" t="s">
        <v>3356</v>
      </c>
      <c r="E194" s="388" t="s">
        <v>3385</v>
      </c>
      <c r="F194" s="389" t="s">
        <v>3222</v>
      </c>
      <c r="G194" s="389" t="s">
        <v>3223</v>
      </c>
      <c r="H194" s="390" t="s">
        <v>193</v>
      </c>
      <c r="I194" s="391" t="s">
        <v>340</v>
      </c>
      <c r="J194" s="353" t="s">
        <v>3227</v>
      </c>
      <c r="K194" s="356" t="s">
        <v>3232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660" t="s">
        <v>3383</v>
      </c>
      <c r="B195" s="393" t="s">
        <v>3384</v>
      </c>
      <c r="C195" s="394" t="s">
        <v>3229</v>
      </c>
      <c r="D195" s="395" t="s">
        <v>3356</v>
      </c>
      <c r="E195" s="411" t="s">
        <v>3385</v>
      </c>
      <c r="F195" s="396" t="s">
        <v>3222</v>
      </c>
      <c r="G195" s="396" t="s">
        <v>3223</v>
      </c>
      <c r="H195" s="397" t="s">
        <v>193</v>
      </c>
      <c r="I195" s="661" t="s">
        <v>340</v>
      </c>
      <c r="J195" s="353" t="s">
        <v>3227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3386</v>
      </c>
      <c r="B196" s="526" t="s">
        <v>3387</v>
      </c>
      <c r="C196" s="527">
        <v>1</v>
      </c>
      <c r="D196" s="528" t="s">
        <v>3356</v>
      </c>
      <c r="E196" s="426" t="s">
        <v>3388</v>
      </c>
      <c r="F196" s="529" t="s">
        <v>3222</v>
      </c>
      <c r="G196" s="529" t="s">
        <v>3223</v>
      </c>
      <c r="H196" s="530" t="s">
        <v>193</v>
      </c>
      <c r="I196" s="384" t="s">
        <v>3389</v>
      </c>
      <c r="J196" s="353" t="s">
        <v>3227</v>
      </c>
      <c r="K196" s="354" t="s">
        <v>3228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3386</v>
      </c>
      <c r="B197" s="386" t="s">
        <v>3387</v>
      </c>
      <c r="C197" s="352" t="s">
        <v>3229</v>
      </c>
      <c r="D197" s="387" t="s">
        <v>3356</v>
      </c>
      <c r="E197" s="388" t="s">
        <v>3388</v>
      </c>
      <c r="F197" s="389" t="s">
        <v>3222</v>
      </c>
      <c r="G197" s="389" t="s">
        <v>3223</v>
      </c>
      <c r="H197" s="390" t="s">
        <v>193</v>
      </c>
      <c r="I197" s="391" t="s">
        <v>3389</v>
      </c>
      <c r="J197" s="353" t="s">
        <v>3227</v>
      </c>
      <c r="K197" s="353" t="s">
        <v>3230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>
        <v>2</v>
      </c>
      <c r="AY197" s="401"/>
      <c r="AZ197" s="400">
        <v>1</v>
      </c>
      <c r="BA197" s="401"/>
      <c r="BB197" s="400">
        <v>2</v>
      </c>
      <c r="BC197" s="401"/>
      <c r="BD197" s="400">
        <v>2</v>
      </c>
      <c r="BE197" s="401"/>
      <c r="BF197" s="400"/>
      <c r="BG197" s="401"/>
      <c r="BH197" s="400"/>
      <c r="BI197" s="401"/>
      <c r="BJ197" s="400"/>
      <c r="BK197" s="401"/>
      <c r="BL197" s="400">
        <v>2</v>
      </c>
      <c r="BM197" s="401"/>
      <c r="BN197" s="400">
        <v>1</v>
      </c>
      <c r="BO197" s="401"/>
      <c r="BP197" s="400">
        <v>2</v>
      </c>
      <c r="BQ197" s="401"/>
      <c r="BR197" s="400">
        <v>2</v>
      </c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14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3386</v>
      </c>
      <c r="B198" s="386" t="s">
        <v>3387</v>
      </c>
      <c r="C198" s="392" t="s">
        <v>3229</v>
      </c>
      <c r="D198" s="387" t="s">
        <v>3356</v>
      </c>
      <c r="E198" s="388" t="s">
        <v>3388</v>
      </c>
      <c r="F198" s="389" t="s">
        <v>3222</v>
      </c>
      <c r="G198" s="389" t="s">
        <v>3223</v>
      </c>
      <c r="H198" s="390" t="s">
        <v>193</v>
      </c>
      <c r="I198" s="391" t="s">
        <v>3389</v>
      </c>
      <c r="J198" s="353" t="s">
        <v>3227</v>
      </c>
      <c r="K198" s="355" t="s">
        <v>3231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3386</v>
      </c>
      <c r="B199" s="386" t="s">
        <v>3387</v>
      </c>
      <c r="C199" s="392" t="s">
        <v>3229</v>
      </c>
      <c r="D199" s="387" t="s">
        <v>3356</v>
      </c>
      <c r="E199" s="388" t="s">
        <v>3388</v>
      </c>
      <c r="F199" s="389" t="s">
        <v>3222</v>
      </c>
      <c r="G199" s="389" t="s">
        <v>3223</v>
      </c>
      <c r="H199" s="390" t="s">
        <v>193</v>
      </c>
      <c r="I199" s="391" t="s">
        <v>3389</v>
      </c>
      <c r="J199" s="353" t="s">
        <v>3227</v>
      </c>
      <c r="K199" s="356" t="s">
        <v>3232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660" t="s">
        <v>3386</v>
      </c>
      <c r="B200" s="393" t="s">
        <v>3387</v>
      </c>
      <c r="C200" s="394" t="s">
        <v>3229</v>
      </c>
      <c r="D200" s="395" t="s">
        <v>3356</v>
      </c>
      <c r="E200" s="411" t="s">
        <v>3388</v>
      </c>
      <c r="F200" s="396" t="s">
        <v>3222</v>
      </c>
      <c r="G200" s="396" t="s">
        <v>3223</v>
      </c>
      <c r="H200" s="397" t="s">
        <v>193</v>
      </c>
      <c r="I200" s="661" t="s">
        <v>3389</v>
      </c>
      <c r="J200" s="353" t="s">
        <v>3227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3390</v>
      </c>
      <c r="B201" s="526" t="s">
        <v>3391</v>
      </c>
      <c r="C201" s="527">
        <v>3</v>
      </c>
      <c r="D201" s="528" t="s">
        <v>3356</v>
      </c>
      <c r="E201" s="426" t="s">
        <v>3392</v>
      </c>
      <c r="F201" s="529" t="s">
        <v>3222</v>
      </c>
      <c r="G201" s="529" t="s">
        <v>3223</v>
      </c>
      <c r="H201" s="530" t="s">
        <v>193</v>
      </c>
      <c r="I201" s="384" t="s">
        <v>3393</v>
      </c>
      <c r="J201" s="353" t="s">
        <v>3257</v>
      </c>
      <c r="K201" s="354" t="s">
        <v>3228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3390</v>
      </c>
      <c r="B202" s="386" t="s">
        <v>3391</v>
      </c>
      <c r="C202" s="352" t="s">
        <v>3258</v>
      </c>
      <c r="D202" s="387" t="s">
        <v>3356</v>
      </c>
      <c r="E202" s="388" t="s">
        <v>3392</v>
      </c>
      <c r="F202" s="389" t="s">
        <v>3222</v>
      </c>
      <c r="G202" s="389" t="s">
        <v>3223</v>
      </c>
      <c r="H202" s="390" t="s">
        <v>193</v>
      </c>
      <c r="I202" s="391" t="s">
        <v>3393</v>
      </c>
      <c r="J202" s="353" t="s">
        <v>3257</v>
      </c>
      <c r="K202" s="353" t="s">
        <v>3230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3390</v>
      </c>
      <c r="B203" s="386" t="s">
        <v>3391</v>
      </c>
      <c r="C203" s="392" t="s">
        <v>3258</v>
      </c>
      <c r="D203" s="387" t="s">
        <v>3356</v>
      </c>
      <c r="E203" s="388" t="s">
        <v>3392</v>
      </c>
      <c r="F203" s="389" t="s">
        <v>3222</v>
      </c>
      <c r="G203" s="389" t="s">
        <v>3223</v>
      </c>
      <c r="H203" s="390" t="s">
        <v>193</v>
      </c>
      <c r="I203" s="391" t="s">
        <v>3393</v>
      </c>
      <c r="J203" s="353" t="s">
        <v>3257</v>
      </c>
      <c r="K203" s="355" t="s">
        <v>3231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3390</v>
      </c>
      <c r="B204" s="386" t="s">
        <v>3391</v>
      </c>
      <c r="C204" s="392" t="s">
        <v>3258</v>
      </c>
      <c r="D204" s="387" t="s">
        <v>3356</v>
      </c>
      <c r="E204" s="388" t="s">
        <v>3392</v>
      </c>
      <c r="F204" s="389" t="s">
        <v>3222</v>
      </c>
      <c r="G204" s="389" t="s">
        <v>3223</v>
      </c>
      <c r="H204" s="390" t="s">
        <v>193</v>
      </c>
      <c r="I204" s="391" t="s">
        <v>3393</v>
      </c>
      <c r="J204" s="353" t="s">
        <v>3257</v>
      </c>
      <c r="K204" s="356" t="s">
        <v>3232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660" t="s">
        <v>3390</v>
      </c>
      <c r="B205" s="393" t="s">
        <v>3391</v>
      </c>
      <c r="C205" s="394" t="s">
        <v>3258</v>
      </c>
      <c r="D205" s="395" t="s">
        <v>3356</v>
      </c>
      <c r="E205" s="411" t="s">
        <v>3392</v>
      </c>
      <c r="F205" s="396" t="s">
        <v>3222</v>
      </c>
      <c r="G205" s="396" t="s">
        <v>3223</v>
      </c>
      <c r="H205" s="397" t="s">
        <v>193</v>
      </c>
      <c r="I205" s="661" t="s">
        <v>3393</v>
      </c>
      <c r="J205" s="353" t="s">
        <v>3257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3394</v>
      </c>
      <c r="B206" s="526" t="s">
        <v>3395</v>
      </c>
      <c r="C206" s="527">
        <v>1</v>
      </c>
      <c r="D206" s="528" t="s">
        <v>3356</v>
      </c>
      <c r="E206" s="426" t="s">
        <v>3396</v>
      </c>
      <c r="F206" s="529" t="s">
        <v>3222</v>
      </c>
      <c r="G206" s="529" t="s">
        <v>3223</v>
      </c>
      <c r="H206" s="530" t="s">
        <v>193</v>
      </c>
      <c r="I206" s="384" t="s">
        <v>3397</v>
      </c>
      <c r="J206" s="353" t="s">
        <v>3227</v>
      </c>
      <c r="K206" s="354" t="s">
        <v>3228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3394</v>
      </c>
      <c r="B207" s="386" t="s">
        <v>3395</v>
      </c>
      <c r="C207" s="352" t="s">
        <v>3229</v>
      </c>
      <c r="D207" s="387" t="s">
        <v>3356</v>
      </c>
      <c r="E207" s="388" t="s">
        <v>3396</v>
      </c>
      <c r="F207" s="389" t="s">
        <v>3222</v>
      </c>
      <c r="G207" s="389" t="s">
        <v>3223</v>
      </c>
      <c r="H207" s="390" t="s">
        <v>193</v>
      </c>
      <c r="I207" s="391" t="s">
        <v>3397</v>
      </c>
      <c r="J207" s="353" t="s">
        <v>3227</v>
      </c>
      <c r="K207" s="353" t="s">
        <v>3230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3394</v>
      </c>
      <c r="B208" s="386" t="s">
        <v>3395</v>
      </c>
      <c r="C208" s="392" t="s">
        <v>3229</v>
      </c>
      <c r="D208" s="387" t="s">
        <v>3356</v>
      </c>
      <c r="E208" s="388" t="s">
        <v>3396</v>
      </c>
      <c r="F208" s="389" t="s">
        <v>3222</v>
      </c>
      <c r="G208" s="389" t="s">
        <v>3223</v>
      </c>
      <c r="H208" s="390" t="s">
        <v>193</v>
      </c>
      <c r="I208" s="391" t="s">
        <v>3397</v>
      </c>
      <c r="J208" s="353" t="s">
        <v>3227</v>
      </c>
      <c r="K208" s="355" t="s">
        <v>3231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3394</v>
      </c>
      <c r="B209" s="386" t="s">
        <v>3395</v>
      </c>
      <c r="C209" s="392" t="s">
        <v>3229</v>
      </c>
      <c r="D209" s="387" t="s">
        <v>3356</v>
      </c>
      <c r="E209" s="388" t="s">
        <v>3396</v>
      </c>
      <c r="F209" s="389" t="s">
        <v>3222</v>
      </c>
      <c r="G209" s="389" t="s">
        <v>3223</v>
      </c>
      <c r="H209" s="390" t="s">
        <v>193</v>
      </c>
      <c r="I209" s="391" t="s">
        <v>3397</v>
      </c>
      <c r="J209" s="353" t="s">
        <v>3227</v>
      </c>
      <c r="K209" s="356" t="s">
        <v>3232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660" t="s">
        <v>3394</v>
      </c>
      <c r="B210" s="393" t="s">
        <v>3395</v>
      </c>
      <c r="C210" s="394" t="s">
        <v>3229</v>
      </c>
      <c r="D210" s="395" t="s">
        <v>3356</v>
      </c>
      <c r="E210" s="411" t="s">
        <v>3396</v>
      </c>
      <c r="F210" s="396" t="s">
        <v>3222</v>
      </c>
      <c r="G210" s="396" t="s">
        <v>3223</v>
      </c>
      <c r="H210" s="397" t="s">
        <v>193</v>
      </c>
      <c r="I210" s="661" t="s">
        <v>3397</v>
      </c>
      <c r="J210" s="353" t="s">
        <v>3227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3398</v>
      </c>
      <c r="B211" s="526" t="s">
        <v>3399</v>
      </c>
      <c r="C211" s="527">
        <v>1</v>
      </c>
      <c r="D211" s="528" t="s">
        <v>3356</v>
      </c>
      <c r="E211" s="426" t="s">
        <v>3400</v>
      </c>
      <c r="F211" s="529" t="s">
        <v>3222</v>
      </c>
      <c r="G211" s="529" t="s">
        <v>3223</v>
      </c>
      <c r="H211" s="530" t="s">
        <v>193</v>
      </c>
      <c r="I211" s="384" t="s">
        <v>343</v>
      </c>
      <c r="J211" s="353" t="s">
        <v>3227</v>
      </c>
      <c r="K211" s="354" t="s">
        <v>3228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3398</v>
      </c>
      <c r="B212" s="386" t="s">
        <v>3399</v>
      </c>
      <c r="C212" s="352" t="s">
        <v>3229</v>
      </c>
      <c r="D212" s="387" t="s">
        <v>3356</v>
      </c>
      <c r="E212" s="388" t="s">
        <v>3400</v>
      </c>
      <c r="F212" s="389" t="s">
        <v>3222</v>
      </c>
      <c r="G212" s="389" t="s">
        <v>3223</v>
      </c>
      <c r="H212" s="390" t="s">
        <v>193</v>
      </c>
      <c r="I212" s="391" t="s">
        <v>343</v>
      </c>
      <c r="J212" s="353" t="s">
        <v>3227</v>
      </c>
      <c r="K212" s="353" t="s">
        <v>3230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3398</v>
      </c>
      <c r="B213" s="386" t="s">
        <v>3399</v>
      </c>
      <c r="C213" s="392" t="s">
        <v>3229</v>
      </c>
      <c r="D213" s="387" t="s">
        <v>3356</v>
      </c>
      <c r="E213" s="388" t="s">
        <v>3400</v>
      </c>
      <c r="F213" s="389" t="s">
        <v>3222</v>
      </c>
      <c r="G213" s="389" t="s">
        <v>3223</v>
      </c>
      <c r="H213" s="390" t="s">
        <v>193</v>
      </c>
      <c r="I213" s="391" t="s">
        <v>343</v>
      </c>
      <c r="J213" s="353" t="s">
        <v>3227</v>
      </c>
      <c r="K213" s="355" t="s">
        <v>3231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3398</v>
      </c>
      <c r="B214" s="386" t="s">
        <v>3399</v>
      </c>
      <c r="C214" s="392" t="s">
        <v>3229</v>
      </c>
      <c r="D214" s="387" t="s">
        <v>3356</v>
      </c>
      <c r="E214" s="388" t="s">
        <v>3400</v>
      </c>
      <c r="F214" s="389" t="s">
        <v>3222</v>
      </c>
      <c r="G214" s="389" t="s">
        <v>3223</v>
      </c>
      <c r="H214" s="390" t="s">
        <v>193</v>
      </c>
      <c r="I214" s="391" t="s">
        <v>343</v>
      </c>
      <c r="J214" s="353" t="s">
        <v>3227</v>
      </c>
      <c r="K214" s="356" t="s">
        <v>3232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660" t="s">
        <v>3398</v>
      </c>
      <c r="B215" s="393" t="s">
        <v>3399</v>
      </c>
      <c r="C215" s="394" t="s">
        <v>3229</v>
      </c>
      <c r="D215" s="395" t="s">
        <v>3356</v>
      </c>
      <c r="E215" s="411" t="s">
        <v>3400</v>
      </c>
      <c r="F215" s="396" t="s">
        <v>3222</v>
      </c>
      <c r="G215" s="396" t="s">
        <v>3223</v>
      </c>
      <c r="H215" s="397" t="s">
        <v>193</v>
      </c>
      <c r="I215" s="661" t="s">
        <v>343</v>
      </c>
      <c r="J215" s="353" t="s">
        <v>3227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3401</v>
      </c>
      <c r="B216" s="526" t="s">
        <v>3402</v>
      </c>
      <c r="C216" s="527">
        <v>1</v>
      </c>
      <c r="D216" s="528" t="s">
        <v>3356</v>
      </c>
      <c r="E216" s="426" t="s">
        <v>3403</v>
      </c>
      <c r="F216" s="529" t="s">
        <v>3222</v>
      </c>
      <c r="G216" s="529" t="s">
        <v>3223</v>
      </c>
      <c r="H216" s="530" t="s">
        <v>193</v>
      </c>
      <c r="I216" s="384" t="s">
        <v>3404</v>
      </c>
      <c r="J216" s="353" t="s">
        <v>3227</v>
      </c>
      <c r="K216" s="354" t="s">
        <v>3228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3401</v>
      </c>
      <c r="B217" s="386" t="s">
        <v>3402</v>
      </c>
      <c r="C217" s="352" t="s">
        <v>3229</v>
      </c>
      <c r="D217" s="387" t="s">
        <v>3356</v>
      </c>
      <c r="E217" s="388" t="s">
        <v>3403</v>
      </c>
      <c r="F217" s="389" t="s">
        <v>3222</v>
      </c>
      <c r="G217" s="389" t="s">
        <v>3223</v>
      </c>
      <c r="H217" s="390" t="s">
        <v>193</v>
      </c>
      <c r="I217" s="391" t="s">
        <v>3404</v>
      </c>
      <c r="J217" s="353" t="s">
        <v>3227</v>
      </c>
      <c r="K217" s="353" t="s">
        <v>3230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3401</v>
      </c>
      <c r="B218" s="386" t="s">
        <v>3402</v>
      </c>
      <c r="C218" s="392" t="s">
        <v>3229</v>
      </c>
      <c r="D218" s="387" t="s">
        <v>3356</v>
      </c>
      <c r="E218" s="388" t="s">
        <v>3403</v>
      </c>
      <c r="F218" s="389" t="s">
        <v>3222</v>
      </c>
      <c r="G218" s="389" t="s">
        <v>3223</v>
      </c>
      <c r="H218" s="390" t="s">
        <v>193</v>
      </c>
      <c r="I218" s="391" t="s">
        <v>3404</v>
      </c>
      <c r="J218" s="353" t="s">
        <v>3227</v>
      </c>
      <c r="K218" s="355" t="s">
        <v>3231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3401</v>
      </c>
      <c r="B219" s="386" t="s">
        <v>3402</v>
      </c>
      <c r="C219" s="392" t="s">
        <v>3229</v>
      </c>
      <c r="D219" s="387" t="s">
        <v>3356</v>
      </c>
      <c r="E219" s="388" t="s">
        <v>3403</v>
      </c>
      <c r="F219" s="389" t="s">
        <v>3222</v>
      </c>
      <c r="G219" s="389" t="s">
        <v>3223</v>
      </c>
      <c r="H219" s="390" t="s">
        <v>193</v>
      </c>
      <c r="I219" s="391" t="s">
        <v>3404</v>
      </c>
      <c r="J219" s="353" t="s">
        <v>3227</v>
      </c>
      <c r="K219" s="356" t="s">
        <v>3232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660" t="s">
        <v>3401</v>
      </c>
      <c r="B220" s="393" t="s">
        <v>3402</v>
      </c>
      <c r="C220" s="394" t="s">
        <v>3229</v>
      </c>
      <c r="D220" s="395" t="s">
        <v>3356</v>
      </c>
      <c r="E220" s="411" t="s">
        <v>3403</v>
      </c>
      <c r="F220" s="396" t="s">
        <v>3222</v>
      </c>
      <c r="G220" s="396" t="s">
        <v>3223</v>
      </c>
      <c r="H220" s="397" t="s">
        <v>193</v>
      </c>
      <c r="I220" s="661" t="s">
        <v>3404</v>
      </c>
      <c r="J220" s="353" t="s">
        <v>3227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3405</v>
      </c>
      <c r="B221" s="526" t="s">
        <v>3406</v>
      </c>
      <c r="C221" s="527">
        <v>1</v>
      </c>
      <c r="D221" s="528" t="s">
        <v>3356</v>
      </c>
      <c r="E221" s="426" t="s">
        <v>3407</v>
      </c>
      <c r="F221" s="529" t="s">
        <v>3222</v>
      </c>
      <c r="G221" s="529" t="s">
        <v>3223</v>
      </c>
      <c r="H221" s="530" t="s">
        <v>193</v>
      </c>
      <c r="I221" s="384" t="s">
        <v>3408</v>
      </c>
      <c r="J221" s="353" t="s">
        <v>3227</v>
      </c>
      <c r="K221" s="354" t="s">
        <v>3228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3405</v>
      </c>
      <c r="B222" s="386" t="s">
        <v>3406</v>
      </c>
      <c r="C222" s="352" t="s">
        <v>3229</v>
      </c>
      <c r="D222" s="387" t="s">
        <v>3356</v>
      </c>
      <c r="E222" s="388" t="s">
        <v>3407</v>
      </c>
      <c r="F222" s="389" t="s">
        <v>3222</v>
      </c>
      <c r="G222" s="389" t="s">
        <v>3223</v>
      </c>
      <c r="H222" s="390" t="s">
        <v>193</v>
      </c>
      <c r="I222" s="391" t="s">
        <v>3408</v>
      </c>
      <c r="J222" s="353" t="s">
        <v>3227</v>
      </c>
      <c r="K222" s="353" t="s">
        <v>3230</v>
      </c>
      <c r="L222" s="400">
        <v>1</v>
      </c>
      <c r="M222" s="401"/>
      <c r="N222" s="400"/>
      <c r="O222" s="401"/>
      <c r="P222" s="400"/>
      <c r="Q222" s="401"/>
      <c r="R222" s="400"/>
      <c r="S222" s="401"/>
      <c r="T222" s="400"/>
      <c r="U222" s="401"/>
      <c r="V222" s="400">
        <v>1</v>
      </c>
      <c r="W222" s="401"/>
      <c r="X222" s="400"/>
      <c r="Y222" s="401"/>
      <c r="Z222" s="400">
        <v>1</v>
      </c>
      <c r="AA222" s="401"/>
      <c r="AB222" s="400"/>
      <c r="AC222" s="401"/>
      <c r="AD222" s="400"/>
      <c r="AE222" s="401"/>
      <c r="AF222" s="400"/>
      <c r="AG222" s="401"/>
      <c r="AH222" s="400"/>
      <c r="AI222" s="401"/>
      <c r="AJ222" s="400">
        <v>1</v>
      </c>
      <c r="AK222" s="401"/>
      <c r="AL222" s="400"/>
      <c r="AM222" s="401"/>
      <c r="AN222" s="400">
        <v>1</v>
      </c>
      <c r="AO222" s="401"/>
      <c r="AP222" s="400"/>
      <c r="AQ222" s="401"/>
      <c r="AR222" s="400"/>
      <c r="AS222" s="401"/>
      <c r="AT222" s="400"/>
      <c r="AU222" s="401"/>
      <c r="AV222" s="400"/>
      <c r="AW222" s="401"/>
      <c r="AX222" s="400">
        <v>1</v>
      </c>
      <c r="AY222" s="401"/>
      <c r="AZ222" s="400"/>
      <c r="BA222" s="401"/>
      <c r="BB222" s="400">
        <v>1</v>
      </c>
      <c r="BC222" s="401"/>
      <c r="BD222" s="400"/>
      <c r="BE222" s="401"/>
      <c r="BF222" s="400"/>
      <c r="BG222" s="401"/>
      <c r="BH222" s="400"/>
      <c r="BI222" s="401"/>
      <c r="BJ222" s="400"/>
      <c r="BK222" s="401"/>
      <c r="BL222" s="400">
        <v>1</v>
      </c>
      <c r="BM222" s="401"/>
      <c r="BN222" s="400"/>
      <c r="BO222" s="401"/>
      <c r="BP222" s="400">
        <v>1</v>
      </c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9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3405</v>
      </c>
      <c r="B223" s="386" t="s">
        <v>3406</v>
      </c>
      <c r="C223" s="392" t="s">
        <v>3229</v>
      </c>
      <c r="D223" s="387" t="s">
        <v>3356</v>
      </c>
      <c r="E223" s="388" t="s">
        <v>3407</v>
      </c>
      <c r="F223" s="389" t="s">
        <v>3222</v>
      </c>
      <c r="G223" s="389" t="s">
        <v>3223</v>
      </c>
      <c r="H223" s="390" t="s">
        <v>193</v>
      </c>
      <c r="I223" s="391" t="s">
        <v>3408</v>
      </c>
      <c r="J223" s="353" t="s">
        <v>3227</v>
      </c>
      <c r="K223" s="355" t="s">
        <v>3231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3405</v>
      </c>
      <c r="B224" s="386" t="s">
        <v>3406</v>
      </c>
      <c r="C224" s="392" t="s">
        <v>3229</v>
      </c>
      <c r="D224" s="387" t="s">
        <v>3356</v>
      </c>
      <c r="E224" s="388" t="s">
        <v>3407</v>
      </c>
      <c r="F224" s="389" t="s">
        <v>3222</v>
      </c>
      <c r="G224" s="389" t="s">
        <v>3223</v>
      </c>
      <c r="H224" s="390" t="s">
        <v>193</v>
      </c>
      <c r="I224" s="391" t="s">
        <v>3408</v>
      </c>
      <c r="J224" s="353" t="s">
        <v>3227</v>
      </c>
      <c r="K224" s="356" t="s">
        <v>3232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660" t="s">
        <v>3405</v>
      </c>
      <c r="B225" s="393" t="s">
        <v>3406</v>
      </c>
      <c r="C225" s="394" t="s">
        <v>3229</v>
      </c>
      <c r="D225" s="395" t="s">
        <v>3356</v>
      </c>
      <c r="E225" s="411" t="s">
        <v>3407</v>
      </c>
      <c r="F225" s="396" t="s">
        <v>3222</v>
      </c>
      <c r="G225" s="396" t="s">
        <v>3223</v>
      </c>
      <c r="H225" s="397" t="s">
        <v>193</v>
      </c>
      <c r="I225" s="661" t="s">
        <v>3408</v>
      </c>
      <c r="J225" s="353" t="s">
        <v>3227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3409</v>
      </c>
      <c r="B226" s="526" t="s">
        <v>3410</v>
      </c>
      <c r="C226" s="527">
        <v>1</v>
      </c>
      <c r="D226" s="528" t="s">
        <v>3356</v>
      </c>
      <c r="E226" s="426" t="s">
        <v>3411</v>
      </c>
      <c r="F226" s="529" t="s">
        <v>3222</v>
      </c>
      <c r="G226" s="529" t="s">
        <v>3223</v>
      </c>
      <c r="H226" s="530" t="s">
        <v>193</v>
      </c>
      <c r="I226" s="384" t="s">
        <v>3412</v>
      </c>
      <c r="J226" s="353" t="s">
        <v>3227</v>
      </c>
      <c r="K226" s="354" t="s">
        <v>3228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3409</v>
      </c>
      <c r="B227" s="386" t="s">
        <v>3410</v>
      </c>
      <c r="C227" s="352" t="s">
        <v>3229</v>
      </c>
      <c r="D227" s="387" t="s">
        <v>3356</v>
      </c>
      <c r="E227" s="388" t="s">
        <v>3411</v>
      </c>
      <c r="F227" s="389" t="s">
        <v>3222</v>
      </c>
      <c r="G227" s="389" t="s">
        <v>3223</v>
      </c>
      <c r="H227" s="390" t="s">
        <v>193</v>
      </c>
      <c r="I227" s="391" t="s">
        <v>3412</v>
      </c>
      <c r="J227" s="353" t="s">
        <v>3227</v>
      </c>
      <c r="K227" s="353" t="s">
        <v>3230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3409</v>
      </c>
      <c r="B228" s="386" t="s">
        <v>3410</v>
      </c>
      <c r="C228" s="392" t="s">
        <v>3229</v>
      </c>
      <c r="D228" s="387" t="s">
        <v>3356</v>
      </c>
      <c r="E228" s="388" t="s">
        <v>3411</v>
      </c>
      <c r="F228" s="389" t="s">
        <v>3222</v>
      </c>
      <c r="G228" s="389" t="s">
        <v>3223</v>
      </c>
      <c r="H228" s="390" t="s">
        <v>193</v>
      </c>
      <c r="I228" s="391" t="s">
        <v>3412</v>
      </c>
      <c r="J228" s="353" t="s">
        <v>3227</v>
      </c>
      <c r="K228" s="355" t="s">
        <v>3231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3409</v>
      </c>
      <c r="B229" s="386" t="s">
        <v>3410</v>
      </c>
      <c r="C229" s="392" t="s">
        <v>3229</v>
      </c>
      <c r="D229" s="387" t="s">
        <v>3356</v>
      </c>
      <c r="E229" s="388" t="s">
        <v>3411</v>
      </c>
      <c r="F229" s="389" t="s">
        <v>3222</v>
      </c>
      <c r="G229" s="389" t="s">
        <v>3223</v>
      </c>
      <c r="H229" s="390" t="s">
        <v>193</v>
      </c>
      <c r="I229" s="391" t="s">
        <v>3412</v>
      </c>
      <c r="J229" s="353" t="s">
        <v>3227</v>
      </c>
      <c r="K229" s="356" t="s">
        <v>3232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660" t="s">
        <v>3409</v>
      </c>
      <c r="B230" s="393" t="s">
        <v>3410</v>
      </c>
      <c r="C230" s="394" t="s">
        <v>3229</v>
      </c>
      <c r="D230" s="395" t="s">
        <v>3356</v>
      </c>
      <c r="E230" s="411" t="s">
        <v>3411</v>
      </c>
      <c r="F230" s="396" t="s">
        <v>3222</v>
      </c>
      <c r="G230" s="396" t="s">
        <v>3223</v>
      </c>
      <c r="H230" s="397" t="s">
        <v>193</v>
      </c>
      <c r="I230" s="661" t="s">
        <v>3412</v>
      </c>
      <c r="J230" s="353" t="s">
        <v>3227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3413</v>
      </c>
      <c r="B231" s="526" t="s">
        <v>3414</v>
      </c>
      <c r="C231" s="527">
        <v>1</v>
      </c>
      <c r="D231" s="528" t="s">
        <v>3356</v>
      </c>
      <c r="E231" s="426" t="s">
        <v>3415</v>
      </c>
      <c r="F231" s="529" t="s">
        <v>3222</v>
      </c>
      <c r="G231" s="529" t="s">
        <v>3223</v>
      </c>
      <c r="H231" s="530" t="s">
        <v>193</v>
      </c>
      <c r="I231" s="384" t="s">
        <v>3416</v>
      </c>
      <c r="J231" s="353" t="s">
        <v>3227</v>
      </c>
      <c r="K231" s="354" t="s">
        <v>3228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3413</v>
      </c>
      <c r="B232" s="386" t="s">
        <v>3414</v>
      </c>
      <c r="C232" s="352" t="s">
        <v>3229</v>
      </c>
      <c r="D232" s="387" t="s">
        <v>3356</v>
      </c>
      <c r="E232" s="388" t="s">
        <v>3415</v>
      </c>
      <c r="F232" s="389" t="s">
        <v>3222</v>
      </c>
      <c r="G232" s="389" t="s">
        <v>3223</v>
      </c>
      <c r="H232" s="390" t="s">
        <v>193</v>
      </c>
      <c r="I232" s="391" t="s">
        <v>3416</v>
      </c>
      <c r="J232" s="353" t="s">
        <v>3227</v>
      </c>
      <c r="K232" s="353" t="s">
        <v>3230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3413</v>
      </c>
      <c r="B233" s="386" t="s">
        <v>3414</v>
      </c>
      <c r="C233" s="392" t="s">
        <v>3229</v>
      </c>
      <c r="D233" s="387" t="s">
        <v>3356</v>
      </c>
      <c r="E233" s="388" t="s">
        <v>3415</v>
      </c>
      <c r="F233" s="389" t="s">
        <v>3222</v>
      </c>
      <c r="G233" s="389" t="s">
        <v>3223</v>
      </c>
      <c r="H233" s="390" t="s">
        <v>193</v>
      </c>
      <c r="I233" s="391" t="s">
        <v>3416</v>
      </c>
      <c r="J233" s="353" t="s">
        <v>3227</v>
      </c>
      <c r="K233" s="355" t="s">
        <v>3231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3413</v>
      </c>
      <c r="B234" s="386" t="s">
        <v>3414</v>
      </c>
      <c r="C234" s="392" t="s">
        <v>3229</v>
      </c>
      <c r="D234" s="387" t="s">
        <v>3356</v>
      </c>
      <c r="E234" s="388" t="s">
        <v>3415</v>
      </c>
      <c r="F234" s="389" t="s">
        <v>3222</v>
      </c>
      <c r="G234" s="389" t="s">
        <v>3223</v>
      </c>
      <c r="H234" s="390" t="s">
        <v>193</v>
      </c>
      <c r="I234" s="391" t="s">
        <v>3416</v>
      </c>
      <c r="J234" s="353" t="s">
        <v>3227</v>
      </c>
      <c r="K234" s="356" t="s">
        <v>3232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660" t="s">
        <v>3413</v>
      </c>
      <c r="B235" s="393" t="s">
        <v>3414</v>
      </c>
      <c r="C235" s="394" t="s">
        <v>3229</v>
      </c>
      <c r="D235" s="395" t="s">
        <v>3356</v>
      </c>
      <c r="E235" s="411" t="s">
        <v>3415</v>
      </c>
      <c r="F235" s="396" t="s">
        <v>3222</v>
      </c>
      <c r="G235" s="396" t="s">
        <v>3223</v>
      </c>
      <c r="H235" s="397" t="s">
        <v>193</v>
      </c>
      <c r="I235" s="661" t="s">
        <v>3416</v>
      </c>
      <c r="J235" s="353" t="s">
        <v>3227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3417</v>
      </c>
      <c r="B236" s="526" t="s">
        <v>3418</v>
      </c>
      <c r="C236" s="527">
        <v>1</v>
      </c>
      <c r="D236" s="528" t="s">
        <v>3356</v>
      </c>
      <c r="E236" s="426" t="s">
        <v>3419</v>
      </c>
      <c r="F236" s="529" t="s">
        <v>3222</v>
      </c>
      <c r="G236" s="529" t="s">
        <v>3223</v>
      </c>
      <c r="H236" s="530" t="s">
        <v>193</v>
      </c>
      <c r="I236" s="384" t="s">
        <v>3420</v>
      </c>
      <c r="J236" s="353" t="s">
        <v>3227</v>
      </c>
      <c r="K236" s="354" t="s">
        <v>3228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3417</v>
      </c>
      <c r="B237" s="386" t="s">
        <v>3418</v>
      </c>
      <c r="C237" s="352" t="s">
        <v>3229</v>
      </c>
      <c r="D237" s="387" t="s">
        <v>3356</v>
      </c>
      <c r="E237" s="388" t="s">
        <v>3419</v>
      </c>
      <c r="F237" s="389" t="s">
        <v>3222</v>
      </c>
      <c r="G237" s="389" t="s">
        <v>3223</v>
      </c>
      <c r="H237" s="390" t="s">
        <v>193</v>
      </c>
      <c r="I237" s="391" t="s">
        <v>3420</v>
      </c>
      <c r="J237" s="353" t="s">
        <v>3227</v>
      </c>
      <c r="K237" s="353" t="s">
        <v>3230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>
        <v>1</v>
      </c>
      <c r="AS237" s="401"/>
      <c r="AT237" s="400"/>
      <c r="AU237" s="401"/>
      <c r="AV237" s="400"/>
      <c r="AW237" s="401"/>
      <c r="AX237" s="400">
        <v>3</v>
      </c>
      <c r="AY237" s="401"/>
      <c r="AZ237" s="400">
        <v>2</v>
      </c>
      <c r="BA237" s="401"/>
      <c r="BB237" s="400"/>
      <c r="BC237" s="401"/>
      <c r="BD237" s="400">
        <v>5</v>
      </c>
      <c r="BE237" s="401"/>
      <c r="BF237" s="400">
        <v>1</v>
      </c>
      <c r="BG237" s="401"/>
      <c r="BH237" s="400"/>
      <c r="BI237" s="401"/>
      <c r="BJ237" s="400"/>
      <c r="BK237" s="401"/>
      <c r="BL237" s="400">
        <v>3</v>
      </c>
      <c r="BM237" s="401"/>
      <c r="BN237" s="400">
        <v>2</v>
      </c>
      <c r="BO237" s="401"/>
      <c r="BP237" s="400"/>
      <c r="BQ237" s="401"/>
      <c r="BR237" s="400">
        <v>5</v>
      </c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22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3417</v>
      </c>
      <c r="B238" s="386" t="s">
        <v>3418</v>
      </c>
      <c r="C238" s="392" t="s">
        <v>3229</v>
      </c>
      <c r="D238" s="387" t="s">
        <v>3356</v>
      </c>
      <c r="E238" s="388" t="s">
        <v>3419</v>
      </c>
      <c r="F238" s="389" t="s">
        <v>3222</v>
      </c>
      <c r="G238" s="389" t="s">
        <v>3223</v>
      </c>
      <c r="H238" s="390" t="s">
        <v>193</v>
      </c>
      <c r="I238" s="391" t="s">
        <v>3420</v>
      </c>
      <c r="J238" s="353" t="s">
        <v>3227</v>
      </c>
      <c r="K238" s="355" t="s">
        <v>3231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3417</v>
      </c>
      <c r="B239" s="386" t="s">
        <v>3418</v>
      </c>
      <c r="C239" s="392" t="s">
        <v>3229</v>
      </c>
      <c r="D239" s="387" t="s">
        <v>3356</v>
      </c>
      <c r="E239" s="388" t="s">
        <v>3419</v>
      </c>
      <c r="F239" s="389" t="s">
        <v>3222</v>
      </c>
      <c r="G239" s="389" t="s">
        <v>3223</v>
      </c>
      <c r="H239" s="390" t="s">
        <v>193</v>
      </c>
      <c r="I239" s="391" t="s">
        <v>3420</v>
      </c>
      <c r="J239" s="353" t="s">
        <v>3227</v>
      </c>
      <c r="K239" s="356" t="s">
        <v>3232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660" t="s">
        <v>3417</v>
      </c>
      <c r="B240" s="393" t="s">
        <v>3418</v>
      </c>
      <c r="C240" s="394" t="s">
        <v>3229</v>
      </c>
      <c r="D240" s="395" t="s">
        <v>3356</v>
      </c>
      <c r="E240" s="411" t="s">
        <v>3419</v>
      </c>
      <c r="F240" s="396" t="s">
        <v>3222</v>
      </c>
      <c r="G240" s="396" t="s">
        <v>3223</v>
      </c>
      <c r="H240" s="397" t="s">
        <v>193</v>
      </c>
      <c r="I240" s="661" t="s">
        <v>3420</v>
      </c>
      <c r="J240" s="353" t="s">
        <v>3227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3421</v>
      </c>
      <c r="B241" s="526" t="s">
        <v>3422</v>
      </c>
      <c r="C241" s="527">
        <v>2</v>
      </c>
      <c r="D241" s="528" t="s">
        <v>3356</v>
      </c>
      <c r="E241" s="426" t="s">
        <v>3423</v>
      </c>
      <c r="F241" s="529" t="s">
        <v>3222</v>
      </c>
      <c r="G241" s="529" t="s">
        <v>3223</v>
      </c>
      <c r="H241" s="530" t="s">
        <v>193</v>
      </c>
      <c r="I241" s="384" t="s">
        <v>3424</v>
      </c>
      <c r="J241" s="353" t="s">
        <v>3337</v>
      </c>
      <c r="K241" s="354" t="s">
        <v>3228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3421</v>
      </c>
      <c r="B242" s="386" t="s">
        <v>3422</v>
      </c>
      <c r="C242" s="352" t="s">
        <v>3229</v>
      </c>
      <c r="D242" s="387" t="s">
        <v>3356</v>
      </c>
      <c r="E242" s="388" t="s">
        <v>3423</v>
      </c>
      <c r="F242" s="389" t="s">
        <v>3222</v>
      </c>
      <c r="G242" s="389" t="s">
        <v>3223</v>
      </c>
      <c r="H242" s="390" t="s">
        <v>193</v>
      </c>
      <c r="I242" s="391" t="s">
        <v>3424</v>
      </c>
      <c r="J242" s="353" t="s">
        <v>3337</v>
      </c>
      <c r="K242" s="353" t="s">
        <v>3230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>
        <v>1</v>
      </c>
      <c r="AY242" s="401"/>
      <c r="AZ242" s="400"/>
      <c r="BA242" s="401"/>
      <c r="BB242" s="400">
        <v>1</v>
      </c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>
        <v>1</v>
      </c>
      <c r="BM242" s="401"/>
      <c r="BN242" s="400"/>
      <c r="BO242" s="401"/>
      <c r="BP242" s="400">
        <v>1</v>
      </c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4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3421</v>
      </c>
      <c r="B243" s="386" t="s">
        <v>3422</v>
      </c>
      <c r="C243" s="392" t="s">
        <v>3229</v>
      </c>
      <c r="D243" s="387" t="s">
        <v>3356</v>
      </c>
      <c r="E243" s="388" t="s">
        <v>3423</v>
      </c>
      <c r="F243" s="389" t="s">
        <v>3222</v>
      </c>
      <c r="G243" s="389" t="s">
        <v>3223</v>
      </c>
      <c r="H243" s="390" t="s">
        <v>193</v>
      </c>
      <c r="I243" s="391" t="s">
        <v>3424</v>
      </c>
      <c r="J243" s="353" t="s">
        <v>3337</v>
      </c>
      <c r="K243" s="355" t="s">
        <v>3231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3421</v>
      </c>
      <c r="B244" s="386" t="s">
        <v>3422</v>
      </c>
      <c r="C244" s="392" t="s">
        <v>3229</v>
      </c>
      <c r="D244" s="387" t="s">
        <v>3356</v>
      </c>
      <c r="E244" s="388" t="s">
        <v>3423</v>
      </c>
      <c r="F244" s="389" t="s">
        <v>3222</v>
      </c>
      <c r="G244" s="389" t="s">
        <v>3223</v>
      </c>
      <c r="H244" s="390" t="s">
        <v>193</v>
      </c>
      <c r="I244" s="391" t="s">
        <v>3424</v>
      </c>
      <c r="J244" s="353" t="s">
        <v>3337</v>
      </c>
      <c r="K244" s="356" t="s">
        <v>3232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660" t="s">
        <v>3421</v>
      </c>
      <c r="B245" s="393" t="s">
        <v>3422</v>
      </c>
      <c r="C245" s="394" t="s">
        <v>3229</v>
      </c>
      <c r="D245" s="395" t="s">
        <v>3356</v>
      </c>
      <c r="E245" s="411" t="s">
        <v>3423</v>
      </c>
      <c r="F245" s="396" t="s">
        <v>3222</v>
      </c>
      <c r="G245" s="396" t="s">
        <v>3223</v>
      </c>
      <c r="H245" s="397" t="s">
        <v>193</v>
      </c>
      <c r="I245" s="661" t="s">
        <v>3424</v>
      </c>
      <c r="J245" s="353" t="s">
        <v>3337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3425</v>
      </c>
      <c r="B246" s="526" t="s">
        <v>3426</v>
      </c>
      <c r="C246" s="527">
        <v>3</v>
      </c>
      <c r="D246" s="528" t="s">
        <v>3356</v>
      </c>
      <c r="E246" s="426" t="s">
        <v>3427</v>
      </c>
      <c r="F246" s="529" t="s">
        <v>3222</v>
      </c>
      <c r="G246" s="529" t="s">
        <v>3223</v>
      </c>
      <c r="H246" s="530" t="s">
        <v>193</v>
      </c>
      <c r="I246" s="384" t="s">
        <v>3428</v>
      </c>
      <c r="J246" s="353" t="s">
        <v>3257</v>
      </c>
      <c r="K246" s="354" t="s">
        <v>3228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3425</v>
      </c>
      <c r="B247" s="386" t="s">
        <v>3426</v>
      </c>
      <c r="C247" s="352" t="s">
        <v>3258</v>
      </c>
      <c r="D247" s="387" t="s">
        <v>3356</v>
      </c>
      <c r="E247" s="388" t="s">
        <v>3427</v>
      </c>
      <c r="F247" s="389" t="s">
        <v>3222</v>
      </c>
      <c r="G247" s="389" t="s">
        <v>3223</v>
      </c>
      <c r="H247" s="390" t="s">
        <v>193</v>
      </c>
      <c r="I247" s="391" t="s">
        <v>3428</v>
      </c>
      <c r="J247" s="353" t="s">
        <v>3257</v>
      </c>
      <c r="K247" s="353" t="s">
        <v>3230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3425</v>
      </c>
      <c r="B248" s="386" t="s">
        <v>3426</v>
      </c>
      <c r="C248" s="392" t="s">
        <v>3258</v>
      </c>
      <c r="D248" s="387" t="s">
        <v>3356</v>
      </c>
      <c r="E248" s="388" t="s">
        <v>3427</v>
      </c>
      <c r="F248" s="389" t="s">
        <v>3222</v>
      </c>
      <c r="G248" s="389" t="s">
        <v>3223</v>
      </c>
      <c r="H248" s="390" t="s">
        <v>193</v>
      </c>
      <c r="I248" s="391" t="s">
        <v>3428</v>
      </c>
      <c r="J248" s="353" t="s">
        <v>3257</v>
      </c>
      <c r="K248" s="355" t="s">
        <v>3231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3425</v>
      </c>
      <c r="B249" s="386" t="s">
        <v>3426</v>
      </c>
      <c r="C249" s="392" t="s">
        <v>3258</v>
      </c>
      <c r="D249" s="387" t="s">
        <v>3356</v>
      </c>
      <c r="E249" s="388" t="s">
        <v>3427</v>
      </c>
      <c r="F249" s="389" t="s">
        <v>3222</v>
      </c>
      <c r="G249" s="389" t="s">
        <v>3223</v>
      </c>
      <c r="H249" s="390" t="s">
        <v>193</v>
      </c>
      <c r="I249" s="391" t="s">
        <v>3428</v>
      </c>
      <c r="J249" s="353" t="s">
        <v>3257</v>
      </c>
      <c r="K249" s="356" t="s">
        <v>3232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660" t="s">
        <v>3425</v>
      </c>
      <c r="B250" s="393" t="s">
        <v>3426</v>
      </c>
      <c r="C250" s="394" t="s">
        <v>3258</v>
      </c>
      <c r="D250" s="395" t="s">
        <v>3356</v>
      </c>
      <c r="E250" s="411" t="s">
        <v>3427</v>
      </c>
      <c r="F250" s="396" t="s">
        <v>3222</v>
      </c>
      <c r="G250" s="396" t="s">
        <v>3223</v>
      </c>
      <c r="H250" s="397" t="s">
        <v>193</v>
      </c>
      <c r="I250" s="661" t="s">
        <v>3428</v>
      </c>
      <c r="J250" s="353" t="s">
        <v>3257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3429</v>
      </c>
      <c r="B251" s="526" t="s">
        <v>3430</v>
      </c>
      <c r="C251" s="527">
        <v>3</v>
      </c>
      <c r="D251" s="528" t="s">
        <v>3356</v>
      </c>
      <c r="E251" s="426" t="s">
        <v>3431</v>
      </c>
      <c r="F251" s="529" t="s">
        <v>3222</v>
      </c>
      <c r="G251" s="529" t="s">
        <v>3223</v>
      </c>
      <c r="H251" s="530" t="s">
        <v>193</v>
      </c>
      <c r="I251" s="384" t="s">
        <v>3432</v>
      </c>
      <c r="J251" s="353" t="s">
        <v>3257</v>
      </c>
      <c r="K251" s="354" t="s">
        <v>3228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3429</v>
      </c>
      <c r="B252" s="386" t="s">
        <v>3430</v>
      </c>
      <c r="C252" s="352" t="s">
        <v>3258</v>
      </c>
      <c r="D252" s="387" t="s">
        <v>3356</v>
      </c>
      <c r="E252" s="388" t="s">
        <v>3431</v>
      </c>
      <c r="F252" s="389" t="s">
        <v>3222</v>
      </c>
      <c r="G252" s="389" t="s">
        <v>3223</v>
      </c>
      <c r="H252" s="390" t="s">
        <v>193</v>
      </c>
      <c r="I252" s="391" t="s">
        <v>3432</v>
      </c>
      <c r="J252" s="353" t="s">
        <v>3257</v>
      </c>
      <c r="K252" s="353" t="s">
        <v>3230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3429</v>
      </c>
      <c r="B253" s="386" t="s">
        <v>3430</v>
      </c>
      <c r="C253" s="392" t="s">
        <v>3258</v>
      </c>
      <c r="D253" s="387" t="s">
        <v>3356</v>
      </c>
      <c r="E253" s="388" t="s">
        <v>3431</v>
      </c>
      <c r="F253" s="389" t="s">
        <v>3222</v>
      </c>
      <c r="G253" s="389" t="s">
        <v>3223</v>
      </c>
      <c r="H253" s="390" t="s">
        <v>193</v>
      </c>
      <c r="I253" s="391" t="s">
        <v>3432</v>
      </c>
      <c r="J253" s="353" t="s">
        <v>3257</v>
      </c>
      <c r="K253" s="355" t="s">
        <v>3231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3429</v>
      </c>
      <c r="B254" s="386" t="s">
        <v>3430</v>
      </c>
      <c r="C254" s="392" t="s">
        <v>3258</v>
      </c>
      <c r="D254" s="387" t="s">
        <v>3356</v>
      </c>
      <c r="E254" s="388" t="s">
        <v>3431</v>
      </c>
      <c r="F254" s="389" t="s">
        <v>3222</v>
      </c>
      <c r="G254" s="389" t="s">
        <v>3223</v>
      </c>
      <c r="H254" s="390" t="s">
        <v>193</v>
      </c>
      <c r="I254" s="391" t="s">
        <v>3432</v>
      </c>
      <c r="J254" s="353" t="s">
        <v>3257</v>
      </c>
      <c r="K254" s="356" t="s">
        <v>3232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660" t="s">
        <v>3429</v>
      </c>
      <c r="B255" s="393" t="s">
        <v>3430</v>
      </c>
      <c r="C255" s="394" t="s">
        <v>3258</v>
      </c>
      <c r="D255" s="395" t="s">
        <v>3356</v>
      </c>
      <c r="E255" s="411" t="s">
        <v>3431</v>
      </c>
      <c r="F255" s="396" t="s">
        <v>3222</v>
      </c>
      <c r="G255" s="396" t="s">
        <v>3223</v>
      </c>
      <c r="H255" s="397" t="s">
        <v>193</v>
      </c>
      <c r="I255" s="661" t="s">
        <v>3432</v>
      </c>
      <c r="J255" s="353" t="s">
        <v>3257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3433</v>
      </c>
      <c r="B256" s="526" t="s">
        <v>3434</v>
      </c>
      <c r="C256" s="527">
        <v>1</v>
      </c>
      <c r="D256" s="528" t="s">
        <v>3356</v>
      </c>
      <c r="E256" s="426" t="s">
        <v>3435</v>
      </c>
      <c r="F256" s="529" t="s">
        <v>3222</v>
      </c>
      <c r="G256" s="529" t="s">
        <v>3223</v>
      </c>
      <c r="H256" s="530" t="s">
        <v>193</v>
      </c>
      <c r="I256" s="384" t="s">
        <v>3436</v>
      </c>
      <c r="J256" s="353" t="s">
        <v>3227</v>
      </c>
      <c r="K256" s="354" t="s">
        <v>3228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3433</v>
      </c>
      <c r="B257" s="386" t="s">
        <v>3434</v>
      </c>
      <c r="C257" s="352" t="s">
        <v>3229</v>
      </c>
      <c r="D257" s="387" t="s">
        <v>3356</v>
      </c>
      <c r="E257" s="388" t="s">
        <v>3435</v>
      </c>
      <c r="F257" s="389" t="s">
        <v>3222</v>
      </c>
      <c r="G257" s="389" t="s">
        <v>3223</v>
      </c>
      <c r="H257" s="390" t="s">
        <v>193</v>
      </c>
      <c r="I257" s="391" t="s">
        <v>3436</v>
      </c>
      <c r="J257" s="353" t="s">
        <v>3227</v>
      </c>
      <c r="K257" s="353" t="s">
        <v>3230</v>
      </c>
      <c r="L257" s="400"/>
      <c r="M257" s="401"/>
      <c r="N257" s="400">
        <v>4</v>
      </c>
      <c r="O257" s="401"/>
      <c r="P257" s="400">
        <v>3</v>
      </c>
      <c r="Q257" s="401"/>
      <c r="R257" s="400"/>
      <c r="S257" s="401"/>
      <c r="T257" s="400"/>
      <c r="U257" s="401"/>
      <c r="V257" s="400">
        <v>3</v>
      </c>
      <c r="W257" s="401"/>
      <c r="X257" s="400">
        <v>2</v>
      </c>
      <c r="Y257" s="401"/>
      <c r="Z257" s="400"/>
      <c r="AA257" s="401"/>
      <c r="AB257" s="400">
        <v>4</v>
      </c>
      <c r="AC257" s="401"/>
      <c r="AD257" s="400">
        <v>3</v>
      </c>
      <c r="AE257" s="401"/>
      <c r="AF257" s="400"/>
      <c r="AG257" s="401"/>
      <c r="AH257" s="400"/>
      <c r="AI257" s="401"/>
      <c r="AJ257" s="400">
        <v>3</v>
      </c>
      <c r="AK257" s="401"/>
      <c r="AL257" s="400">
        <v>2</v>
      </c>
      <c r="AM257" s="401"/>
      <c r="AN257" s="400"/>
      <c r="AO257" s="401"/>
      <c r="AP257" s="400">
        <v>4</v>
      </c>
      <c r="AQ257" s="401"/>
      <c r="AR257" s="400">
        <v>3</v>
      </c>
      <c r="AS257" s="401"/>
      <c r="AT257" s="400"/>
      <c r="AU257" s="401"/>
      <c r="AV257" s="400"/>
      <c r="AW257" s="401"/>
      <c r="AX257" s="400">
        <v>3</v>
      </c>
      <c r="AY257" s="401"/>
      <c r="AZ257" s="400">
        <v>2</v>
      </c>
      <c r="BA257" s="401"/>
      <c r="BB257" s="400"/>
      <c r="BC257" s="401"/>
      <c r="BD257" s="400">
        <v>4</v>
      </c>
      <c r="BE257" s="401"/>
      <c r="BF257" s="400">
        <v>3</v>
      </c>
      <c r="BG257" s="401"/>
      <c r="BH257" s="400"/>
      <c r="BI257" s="401"/>
      <c r="BJ257" s="400"/>
      <c r="BK257" s="401"/>
      <c r="BL257" s="400">
        <v>3</v>
      </c>
      <c r="BM257" s="401"/>
      <c r="BN257" s="400">
        <v>2</v>
      </c>
      <c r="BO257" s="401"/>
      <c r="BP257" s="400"/>
      <c r="BQ257" s="401"/>
      <c r="BR257" s="400">
        <v>4</v>
      </c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52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3433</v>
      </c>
      <c r="B258" s="386" t="s">
        <v>3434</v>
      </c>
      <c r="C258" s="392" t="s">
        <v>3229</v>
      </c>
      <c r="D258" s="387" t="s">
        <v>3356</v>
      </c>
      <c r="E258" s="388" t="s">
        <v>3435</v>
      </c>
      <c r="F258" s="389" t="s">
        <v>3222</v>
      </c>
      <c r="G258" s="389" t="s">
        <v>3223</v>
      </c>
      <c r="H258" s="390" t="s">
        <v>193</v>
      </c>
      <c r="I258" s="391" t="s">
        <v>3436</v>
      </c>
      <c r="J258" s="353" t="s">
        <v>3227</v>
      </c>
      <c r="K258" s="355" t="s">
        <v>3231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3433</v>
      </c>
      <c r="B259" s="386" t="s">
        <v>3434</v>
      </c>
      <c r="C259" s="392" t="s">
        <v>3229</v>
      </c>
      <c r="D259" s="387" t="s">
        <v>3356</v>
      </c>
      <c r="E259" s="388" t="s">
        <v>3435</v>
      </c>
      <c r="F259" s="389" t="s">
        <v>3222</v>
      </c>
      <c r="G259" s="389" t="s">
        <v>3223</v>
      </c>
      <c r="H259" s="390" t="s">
        <v>193</v>
      </c>
      <c r="I259" s="391" t="s">
        <v>3436</v>
      </c>
      <c r="J259" s="353" t="s">
        <v>3227</v>
      </c>
      <c r="K259" s="356" t="s">
        <v>3232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660" t="s">
        <v>3433</v>
      </c>
      <c r="B260" s="393" t="s">
        <v>3434</v>
      </c>
      <c r="C260" s="394" t="s">
        <v>3229</v>
      </c>
      <c r="D260" s="395" t="s">
        <v>3356</v>
      </c>
      <c r="E260" s="411" t="s">
        <v>3435</v>
      </c>
      <c r="F260" s="396" t="s">
        <v>3222</v>
      </c>
      <c r="G260" s="396" t="s">
        <v>3223</v>
      </c>
      <c r="H260" s="397" t="s">
        <v>193</v>
      </c>
      <c r="I260" s="661" t="s">
        <v>3436</v>
      </c>
      <c r="J260" s="353" t="s">
        <v>3227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3437</v>
      </c>
      <c r="B261" s="526" t="s">
        <v>3438</v>
      </c>
      <c r="C261" s="527">
        <v>1</v>
      </c>
      <c r="D261" s="528" t="s">
        <v>3356</v>
      </c>
      <c r="E261" s="426" t="s">
        <v>3439</v>
      </c>
      <c r="F261" s="529" t="s">
        <v>3222</v>
      </c>
      <c r="G261" s="529" t="s">
        <v>3223</v>
      </c>
      <c r="H261" s="530" t="s">
        <v>193</v>
      </c>
      <c r="I261" s="384" t="s">
        <v>3440</v>
      </c>
      <c r="J261" s="353" t="s">
        <v>3227</v>
      </c>
      <c r="K261" s="354" t="s">
        <v>3228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3437</v>
      </c>
      <c r="B262" s="386" t="s">
        <v>3438</v>
      </c>
      <c r="C262" s="352" t="s">
        <v>3229</v>
      </c>
      <c r="D262" s="387" t="s">
        <v>3356</v>
      </c>
      <c r="E262" s="388" t="s">
        <v>3439</v>
      </c>
      <c r="F262" s="389" t="s">
        <v>3222</v>
      </c>
      <c r="G262" s="389" t="s">
        <v>3223</v>
      </c>
      <c r="H262" s="390" t="s">
        <v>193</v>
      </c>
      <c r="I262" s="391" t="s">
        <v>3440</v>
      </c>
      <c r="J262" s="353" t="s">
        <v>3227</v>
      </c>
      <c r="K262" s="353" t="s">
        <v>3230</v>
      </c>
      <c r="L262" s="400">
        <v>1</v>
      </c>
      <c r="M262" s="401"/>
      <c r="N262" s="400"/>
      <c r="O262" s="401"/>
      <c r="P262" s="400"/>
      <c r="Q262" s="401"/>
      <c r="R262" s="400"/>
      <c r="S262" s="401"/>
      <c r="T262" s="400"/>
      <c r="U262" s="401"/>
      <c r="V262" s="400">
        <v>1</v>
      </c>
      <c r="W262" s="401"/>
      <c r="X262" s="400"/>
      <c r="Y262" s="401"/>
      <c r="Z262" s="400">
        <v>1</v>
      </c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>
        <v>1</v>
      </c>
      <c r="AK262" s="401"/>
      <c r="AL262" s="400"/>
      <c r="AM262" s="401"/>
      <c r="AN262" s="400">
        <v>1</v>
      </c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>
        <v>1</v>
      </c>
      <c r="AY262" s="401"/>
      <c r="AZ262" s="400"/>
      <c r="BA262" s="401"/>
      <c r="BB262" s="400">
        <v>1</v>
      </c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>
        <v>1</v>
      </c>
      <c r="BM262" s="401"/>
      <c r="BN262" s="400"/>
      <c r="BO262" s="401"/>
      <c r="BP262" s="400">
        <v>1</v>
      </c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9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3437</v>
      </c>
      <c r="B263" s="386" t="s">
        <v>3438</v>
      </c>
      <c r="C263" s="392" t="s">
        <v>3229</v>
      </c>
      <c r="D263" s="387" t="s">
        <v>3356</v>
      </c>
      <c r="E263" s="388" t="s">
        <v>3439</v>
      </c>
      <c r="F263" s="389" t="s">
        <v>3222</v>
      </c>
      <c r="G263" s="389" t="s">
        <v>3223</v>
      </c>
      <c r="H263" s="390" t="s">
        <v>193</v>
      </c>
      <c r="I263" s="391" t="s">
        <v>3440</v>
      </c>
      <c r="J263" s="353" t="s">
        <v>3227</v>
      </c>
      <c r="K263" s="355" t="s">
        <v>3231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3437</v>
      </c>
      <c r="B264" s="386" t="s">
        <v>3438</v>
      </c>
      <c r="C264" s="392" t="s">
        <v>3229</v>
      </c>
      <c r="D264" s="387" t="s">
        <v>3356</v>
      </c>
      <c r="E264" s="388" t="s">
        <v>3439</v>
      </c>
      <c r="F264" s="389" t="s">
        <v>3222</v>
      </c>
      <c r="G264" s="389" t="s">
        <v>3223</v>
      </c>
      <c r="H264" s="390" t="s">
        <v>193</v>
      </c>
      <c r="I264" s="391" t="s">
        <v>3440</v>
      </c>
      <c r="J264" s="353" t="s">
        <v>3227</v>
      </c>
      <c r="K264" s="356" t="s">
        <v>3232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660" t="s">
        <v>3437</v>
      </c>
      <c r="B265" s="393" t="s">
        <v>3438</v>
      </c>
      <c r="C265" s="394" t="s">
        <v>3229</v>
      </c>
      <c r="D265" s="395" t="s">
        <v>3356</v>
      </c>
      <c r="E265" s="411" t="s">
        <v>3439</v>
      </c>
      <c r="F265" s="396" t="s">
        <v>3222</v>
      </c>
      <c r="G265" s="396" t="s">
        <v>3223</v>
      </c>
      <c r="H265" s="397" t="s">
        <v>193</v>
      </c>
      <c r="I265" s="661" t="s">
        <v>3440</v>
      </c>
      <c r="J265" s="353" t="s">
        <v>3227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3441</v>
      </c>
      <c r="B266" s="526" t="s">
        <v>3442</v>
      </c>
      <c r="C266" s="527">
        <v>1</v>
      </c>
      <c r="D266" s="528" t="s">
        <v>3443</v>
      </c>
      <c r="E266" s="426" t="s">
        <v>3444</v>
      </c>
      <c r="F266" s="529" t="s">
        <v>3222</v>
      </c>
      <c r="G266" s="529" t="s">
        <v>3223</v>
      </c>
      <c r="H266" s="530" t="s">
        <v>233</v>
      </c>
      <c r="I266" s="384" t="s">
        <v>3445</v>
      </c>
      <c r="J266" s="353" t="s">
        <v>3227</v>
      </c>
      <c r="K266" s="354" t="s">
        <v>3228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3441</v>
      </c>
      <c r="B267" s="386" t="s">
        <v>3442</v>
      </c>
      <c r="C267" s="352" t="s">
        <v>3229</v>
      </c>
      <c r="D267" s="387" t="s">
        <v>3443</v>
      </c>
      <c r="E267" s="388" t="s">
        <v>3444</v>
      </c>
      <c r="F267" s="389" t="s">
        <v>3222</v>
      </c>
      <c r="G267" s="389" t="s">
        <v>3223</v>
      </c>
      <c r="H267" s="390" t="s">
        <v>233</v>
      </c>
      <c r="I267" s="391" t="s">
        <v>3445</v>
      </c>
      <c r="J267" s="353" t="s">
        <v>3227</v>
      </c>
      <c r="K267" s="353" t="s">
        <v>3230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3441</v>
      </c>
      <c r="B268" s="386" t="s">
        <v>3442</v>
      </c>
      <c r="C268" s="392" t="s">
        <v>3229</v>
      </c>
      <c r="D268" s="387" t="s">
        <v>3443</v>
      </c>
      <c r="E268" s="388" t="s">
        <v>3444</v>
      </c>
      <c r="F268" s="389" t="s">
        <v>3222</v>
      </c>
      <c r="G268" s="389" t="s">
        <v>3223</v>
      </c>
      <c r="H268" s="390" t="s">
        <v>233</v>
      </c>
      <c r="I268" s="391" t="s">
        <v>3445</v>
      </c>
      <c r="J268" s="353" t="s">
        <v>3227</v>
      </c>
      <c r="K268" s="355" t="s">
        <v>3231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3441</v>
      </c>
      <c r="B269" s="386" t="s">
        <v>3442</v>
      </c>
      <c r="C269" s="392" t="s">
        <v>3229</v>
      </c>
      <c r="D269" s="387" t="s">
        <v>3443</v>
      </c>
      <c r="E269" s="388" t="s">
        <v>3444</v>
      </c>
      <c r="F269" s="389" t="s">
        <v>3222</v>
      </c>
      <c r="G269" s="389" t="s">
        <v>3223</v>
      </c>
      <c r="H269" s="390" t="s">
        <v>233</v>
      </c>
      <c r="I269" s="391" t="s">
        <v>3445</v>
      </c>
      <c r="J269" s="353" t="s">
        <v>3227</v>
      </c>
      <c r="K269" s="356" t="s">
        <v>3232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660" t="s">
        <v>3441</v>
      </c>
      <c r="B270" s="393" t="s">
        <v>3442</v>
      </c>
      <c r="C270" s="394" t="s">
        <v>3229</v>
      </c>
      <c r="D270" s="395" t="s">
        <v>3443</v>
      </c>
      <c r="E270" s="411" t="s">
        <v>3444</v>
      </c>
      <c r="F270" s="396" t="s">
        <v>3222</v>
      </c>
      <c r="G270" s="396" t="s">
        <v>3223</v>
      </c>
      <c r="H270" s="397" t="s">
        <v>233</v>
      </c>
      <c r="I270" s="661" t="s">
        <v>3445</v>
      </c>
      <c r="J270" s="353" t="s">
        <v>3227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3446</v>
      </c>
      <c r="B271" s="526" t="s">
        <v>3447</v>
      </c>
      <c r="C271" s="527">
        <v>1</v>
      </c>
      <c r="D271" s="528" t="s">
        <v>3448</v>
      </c>
      <c r="E271" s="426" t="s">
        <v>3449</v>
      </c>
      <c r="F271" s="529" t="s">
        <v>3222</v>
      </c>
      <c r="G271" s="529" t="s">
        <v>3223</v>
      </c>
      <c r="H271" s="530" t="s">
        <v>194</v>
      </c>
      <c r="I271" s="384" t="s">
        <v>3450</v>
      </c>
      <c r="J271" s="353" t="s">
        <v>3227</v>
      </c>
      <c r="K271" s="354" t="s">
        <v>3228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3446</v>
      </c>
      <c r="B272" s="386" t="s">
        <v>3447</v>
      </c>
      <c r="C272" s="352" t="s">
        <v>3229</v>
      </c>
      <c r="D272" s="387" t="s">
        <v>3448</v>
      </c>
      <c r="E272" s="388" t="s">
        <v>3449</v>
      </c>
      <c r="F272" s="389" t="s">
        <v>3222</v>
      </c>
      <c r="G272" s="389" t="s">
        <v>3223</v>
      </c>
      <c r="H272" s="390" t="s">
        <v>194</v>
      </c>
      <c r="I272" s="391" t="s">
        <v>3450</v>
      </c>
      <c r="J272" s="353" t="s">
        <v>3227</v>
      </c>
      <c r="K272" s="353" t="s">
        <v>3230</v>
      </c>
      <c r="L272" s="400">
        <v>1</v>
      </c>
      <c r="M272" s="401"/>
      <c r="N272" s="400">
        <v>4</v>
      </c>
      <c r="O272" s="401"/>
      <c r="P272" s="400"/>
      <c r="Q272" s="401"/>
      <c r="R272" s="400"/>
      <c r="S272" s="401"/>
      <c r="T272" s="400"/>
      <c r="U272" s="401"/>
      <c r="V272" s="400">
        <v>1</v>
      </c>
      <c r="W272" s="401"/>
      <c r="X272" s="400">
        <v>4</v>
      </c>
      <c r="Y272" s="401"/>
      <c r="Z272" s="400">
        <v>1</v>
      </c>
      <c r="AA272" s="401"/>
      <c r="AB272" s="400">
        <v>4</v>
      </c>
      <c r="AC272" s="401"/>
      <c r="AD272" s="400"/>
      <c r="AE272" s="401"/>
      <c r="AF272" s="400"/>
      <c r="AG272" s="401"/>
      <c r="AH272" s="400"/>
      <c r="AI272" s="401"/>
      <c r="AJ272" s="400">
        <v>1</v>
      </c>
      <c r="AK272" s="401"/>
      <c r="AL272" s="400">
        <v>4</v>
      </c>
      <c r="AM272" s="401"/>
      <c r="AN272" s="400">
        <v>1</v>
      </c>
      <c r="AO272" s="401"/>
      <c r="AP272" s="400">
        <v>4</v>
      </c>
      <c r="AQ272" s="401"/>
      <c r="AR272" s="400"/>
      <c r="AS272" s="401"/>
      <c r="AT272" s="400"/>
      <c r="AU272" s="401"/>
      <c r="AV272" s="400"/>
      <c r="AW272" s="401"/>
      <c r="AX272" s="400">
        <v>1</v>
      </c>
      <c r="AY272" s="401"/>
      <c r="AZ272" s="400">
        <v>4</v>
      </c>
      <c r="BA272" s="401"/>
      <c r="BB272" s="400">
        <v>1</v>
      </c>
      <c r="BC272" s="401"/>
      <c r="BD272" s="400">
        <v>4</v>
      </c>
      <c r="BE272" s="401"/>
      <c r="BF272" s="400"/>
      <c r="BG272" s="401"/>
      <c r="BH272" s="400"/>
      <c r="BI272" s="401"/>
      <c r="BJ272" s="400"/>
      <c r="BK272" s="401"/>
      <c r="BL272" s="400">
        <v>1</v>
      </c>
      <c r="BM272" s="401"/>
      <c r="BN272" s="400">
        <v>4</v>
      </c>
      <c r="BO272" s="401"/>
      <c r="BP272" s="400">
        <v>1</v>
      </c>
      <c r="BQ272" s="401"/>
      <c r="BR272" s="400">
        <v>4</v>
      </c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45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3446</v>
      </c>
      <c r="B273" s="386" t="s">
        <v>3447</v>
      </c>
      <c r="C273" s="392" t="s">
        <v>3229</v>
      </c>
      <c r="D273" s="387" t="s">
        <v>3448</v>
      </c>
      <c r="E273" s="388" t="s">
        <v>3449</v>
      </c>
      <c r="F273" s="389" t="s">
        <v>3222</v>
      </c>
      <c r="G273" s="389" t="s">
        <v>3223</v>
      </c>
      <c r="H273" s="390" t="s">
        <v>194</v>
      </c>
      <c r="I273" s="391" t="s">
        <v>3450</v>
      </c>
      <c r="J273" s="353" t="s">
        <v>3227</v>
      </c>
      <c r="K273" s="355" t="s">
        <v>3231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3446</v>
      </c>
      <c r="B274" s="386" t="s">
        <v>3447</v>
      </c>
      <c r="C274" s="392" t="s">
        <v>3229</v>
      </c>
      <c r="D274" s="387" t="s">
        <v>3448</v>
      </c>
      <c r="E274" s="388" t="s">
        <v>3449</v>
      </c>
      <c r="F274" s="389" t="s">
        <v>3222</v>
      </c>
      <c r="G274" s="389" t="s">
        <v>3223</v>
      </c>
      <c r="H274" s="390" t="s">
        <v>194</v>
      </c>
      <c r="I274" s="391" t="s">
        <v>3450</v>
      </c>
      <c r="J274" s="353" t="s">
        <v>3227</v>
      </c>
      <c r="K274" s="356" t="s">
        <v>3232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660" t="s">
        <v>3446</v>
      </c>
      <c r="B275" s="393" t="s">
        <v>3447</v>
      </c>
      <c r="C275" s="394" t="s">
        <v>3229</v>
      </c>
      <c r="D275" s="395" t="s">
        <v>3448</v>
      </c>
      <c r="E275" s="411" t="s">
        <v>3449</v>
      </c>
      <c r="F275" s="396" t="s">
        <v>3222</v>
      </c>
      <c r="G275" s="396" t="s">
        <v>3223</v>
      </c>
      <c r="H275" s="397" t="s">
        <v>194</v>
      </c>
      <c r="I275" s="661" t="s">
        <v>3450</v>
      </c>
      <c r="J275" s="353" t="s">
        <v>3227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3451</v>
      </c>
      <c r="B276" s="526" t="s">
        <v>3452</v>
      </c>
      <c r="C276" s="527">
        <v>1</v>
      </c>
      <c r="D276" s="528" t="s">
        <v>3448</v>
      </c>
      <c r="E276" s="426" t="s">
        <v>3453</v>
      </c>
      <c r="F276" s="529" t="s">
        <v>3222</v>
      </c>
      <c r="G276" s="529" t="s">
        <v>3223</v>
      </c>
      <c r="H276" s="530" t="s">
        <v>194</v>
      </c>
      <c r="I276" s="384" t="s">
        <v>3454</v>
      </c>
      <c r="J276" s="353" t="s">
        <v>3227</v>
      </c>
      <c r="K276" s="354" t="s">
        <v>3228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3451</v>
      </c>
      <c r="B277" s="386" t="s">
        <v>3452</v>
      </c>
      <c r="C277" s="352" t="s">
        <v>3229</v>
      </c>
      <c r="D277" s="387" t="s">
        <v>3448</v>
      </c>
      <c r="E277" s="388" t="s">
        <v>3453</v>
      </c>
      <c r="F277" s="389" t="s">
        <v>3222</v>
      </c>
      <c r="G277" s="389" t="s">
        <v>3223</v>
      </c>
      <c r="H277" s="390" t="s">
        <v>194</v>
      </c>
      <c r="I277" s="391" t="s">
        <v>3454</v>
      </c>
      <c r="J277" s="353" t="s">
        <v>3227</v>
      </c>
      <c r="K277" s="353" t="s">
        <v>3230</v>
      </c>
      <c r="L277" s="400"/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3451</v>
      </c>
      <c r="B278" s="386" t="s">
        <v>3452</v>
      </c>
      <c r="C278" s="392" t="s">
        <v>3229</v>
      </c>
      <c r="D278" s="387" t="s">
        <v>3448</v>
      </c>
      <c r="E278" s="388" t="s">
        <v>3453</v>
      </c>
      <c r="F278" s="389" t="s">
        <v>3222</v>
      </c>
      <c r="G278" s="389" t="s">
        <v>3223</v>
      </c>
      <c r="H278" s="390" t="s">
        <v>194</v>
      </c>
      <c r="I278" s="391" t="s">
        <v>3454</v>
      </c>
      <c r="J278" s="353" t="s">
        <v>3227</v>
      </c>
      <c r="K278" s="355" t="s">
        <v>3231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3451</v>
      </c>
      <c r="B279" s="386" t="s">
        <v>3452</v>
      </c>
      <c r="C279" s="392" t="s">
        <v>3229</v>
      </c>
      <c r="D279" s="387" t="s">
        <v>3448</v>
      </c>
      <c r="E279" s="388" t="s">
        <v>3453</v>
      </c>
      <c r="F279" s="389" t="s">
        <v>3222</v>
      </c>
      <c r="G279" s="389" t="s">
        <v>3223</v>
      </c>
      <c r="H279" s="390" t="s">
        <v>194</v>
      </c>
      <c r="I279" s="391" t="s">
        <v>3454</v>
      </c>
      <c r="J279" s="353" t="s">
        <v>3227</v>
      </c>
      <c r="K279" s="356" t="s">
        <v>3232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660" t="s">
        <v>3451</v>
      </c>
      <c r="B280" s="393" t="s">
        <v>3452</v>
      </c>
      <c r="C280" s="394" t="s">
        <v>3229</v>
      </c>
      <c r="D280" s="395" t="s">
        <v>3448</v>
      </c>
      <c r="E280" s="411" t="s">
        <v>3453</v>
      </c>
      <c r="F280" s="396" t="s">
        <v>3222</v>
      </c>
      <c r="G280" s="396" t="s">
        <v>3223</v>
      </c>
      <c r="H280" s="397" t="s">
        <v>194</v>
      </c>
      <c r="I280" s="661" t="s">
        <v>3454</v>
      </c>
      <c r="J280" s="353" t="s">
        <v>3227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3455</v>
      </c>
      <c r="B281" s="526" t="s">
        <v>3456</v>
      </c>
      <c r="C281" s="527">
        <v>1</v>
      </c>
      <c r="D281" s="528" t="s">
        <v>3448</v>
      </c>
      <c r="E281" s="426" t="s">
        <v>3457</v>
      </c>
      <c r="F281" s="529" t="s">
        <v>3222</v>
      </c>
      <c r="G281" s="529" t="s">
        <v>3223</v>
      </c>
      <c r="H281" s="530" t="s">
        <v>194</v>
      </c>
      <c r="I281" s="384" t="s">
        <v>3458</v>
      </c>
      <c r="J281" s="353" t="s">
        <v>3227</v>
      </c>
      <c r="K281" s="354" t="s">
        <v>3228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3455</v>
      </c>
      <c r="B282" s="386" t="s">
        <v>3456</v>
      </c>
      <c r="C282" s="352" t="s">
        <v>3229</v>
      </c>
      <c r="D282" s="387" t="s">
        <v>3448</v>
      </c>
      <c r="E282" s="388" t="s">
        <v>3457</v>
      </c>
      <c r="F282" s="389" t="s">
        <v>3222</v>
      </c>
      <c r="G282" s="389" t="s">
        <v>3223</v>
      </c>
      <c r="H282" s="390" t="s">
        <v>194</v>
      </c>
      <c r="I282" s="391" t="s">
        <v>3458</v>
      </c>
      <c r="J282" s="353" t="s">
        <v>3227</v>
      </c>
      <c r="K282" s="353" t="s">
        <v>3230</v>
      </c>
      <c r="L282" s="400">
        <v>2</v>
      </c>
      <c r="M282" s="401"/>
      <c r="N282" s="400">
        <v>7</v>
      </c>
      <c r="O282" s="401"/>
      <c r="P282" s="400">
        <v>2</v>
      </c>
      <c r="Q282" s="401"/>
      <c r="R282" s="400"/>
      <c r="S282" s="401"/>
      <c r="T282" s="400"/>
      <c r="U282" s="401"/>
      <c r="V282" s="400">
        <v>3</v>
      </c>
      <c r="W282" s="401"/>
      <c r="X282" s="400">
        <v>2</v>
      </c>
      <c r="Y282" s="401"/>
      <c r="Z282" s="400">
        <v>2</v>
      </c>
      <c r="AA282" s="401"/>
      <c r="AB282" s="400">
        <v>7</v>
      </c>
      <c r="AC282" s="401"/>
      <c r="AD282" s="400">
        <v>2</v>
      </c>
      <c r="AE282" s="401"/>
      <c r="AF282" s="400"/>
      <c r="AG282" s="401"/>
      <c r="AH282" s="400"/>
      <c r="AI282" s="401"/>
      <c r="AJ282" s="400">
        <v>3</v>
      </c>
      <c r="AK282" s="401"/>
      <c r="AL282" s="400">
        <v>2</v>
      </c>
      <c r="AM282" s="401"/>
      <c r="AN282" s="400">
        <v>2</v>
      </c>
      <c r="AO282" s="401"/>
      <c r="AP282" s="400">
        <v>7</v>
      </c>
      <c r="AQ282" s="401"/>
      <c r="AR282" s="400">
        <v>2</v>
      </c>
      <c r="AS282" s="401"/>
      <c r="AT282" s="400"/>
      <c r="AU282" s="401"/>
      <c r="AV282" s="400"/>
      <c r="AW282" s="401"/>
      <c r="AX282" s="400">
        <v>3</v>
      </c>
      <c r="AY282" s="401"/>
      <c r="AZ282" s="400">
        <v>2</v>
      </c>
      <c r="BA282" s="401"/>
      <c r="BB282" s="400">
        <v>2</v>
      </c>
      <c r="BC282" s="401"/>
      <c r="BD282" s="400">
        <v>7</v>
      </c>
      <c r="BE282" s="401"/>
      <c r="BF282" s="400">
        <v>2</v>
      </c>
      <c r="BG282" s="401"/>
      <c r="BH282" s="400"/>
      <c r="BI282" s="401"/>
      <c r="BJ282" s="400"/>
      <c r="BK282" s="401"/>
      <c r="BL282" s="400">
        <v>3</v>
      </c>
      <c r="BM282" s="401"/>
      <c r="BN282" s="400">
        <v>2</v>
      </c>
      <c r="BO282" s="401"/>
      <c r="BP282" s="400">
        <v>2</v>
      </c>
      <c r="BQ282" s="401"/>
      <c r="BR282" s="400">
        <v>7</v>
      </c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73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3455</v>
      </c>
      <c r="B283" s="386" t="s">
        <v>3456</v>
      </c>
      <c r="C283" s="392" t="s">
        <v>3229</v>
      </c>
      <c r="D283" s="387" t="s">
        <v>3448</v>
      </c>
      <c r="E283" s="388" t="s">
        <v>3457</v>
      </c>
      <c r="F283" s="389" t="s">
        <v>3222</v>
      </c>
      <c r="G283" s="389" t="s">
        <v>3223</v>
      </c>
      <c r="H283" s="390" t="s">
        <v>194</v>
      </c>
      <c r="I283" s="391" t="s">
        <v>3458</v>
      </c>
      <c r="J283" s="353" t="s">
        <v>3227</v>
      </c>
      <c r="K283" s="355" t="s">
        <v>3231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3455</v>
      </c>
      <c r="B284" s="386" t="s">
        <v>3456</v>
      </c>
      <c r="C284" s="392" t="s">
        <v>3229</v>
      </c>
      <c r="D284" s="387" t="s">
        <v>3448</v>
      </c>
      <c r="E284" s="388" t="s">
        <v>3457</v>
      </c>
      <c r="F284" s="389" t="s">
        <v>3222</v>
      </c>
      <c r="G284" s="389" t="s">
        <v>3223</v>
      </c>
      <c r="H284" s="390" t="s">
        <v>194</v>
      </c>
      <c r="I284" s="391" t="s">
        <v>3458</v>
      </c>
      <c r="J284" s="353" t="s">
        <v>3227</v>
      </c>
      <c r="K284" s="356" t="s">
        <v>3232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660" t="s">
        <v>3455</v>
      </c>
      <c r="B285" s="393" t="s">
        <v>3456</v>
      </c>
      <c r="C285" s="394" t="s">
        <v>3229</v>
      </c>
      <c r="D285" s="395" t="s">
        <v>3448</v>
      </c>
      <c r="E285" s="411" t="s">
        <v>3457</v>
      </c>
      <c r="F285" s="396" t="s">
        <v>3222</v>
      </c>
      <c r="G285" s="396" t="s">
        <v>3223</v>
      </c>
      <c r="H285" s="397" t="s">
        <v>194</v>
      </c>
      <c r="I285" s="661" t="s">
        <v>3458</v>
      </c>
      <c r="J285" s="353" t="s">
        <v>3227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3459</v>
      </c>
      <c r="B286" s="526" t="s">
        <v>3460</v>
      </c>
      <c r="C286" s="527">
        <v>1</v>
      </c>
      <c r="D286" s="528" t="s">
        <v>3448</v>
      </c>
      <c r="E286" s="426" t="s">
        <v>3461</v>
      </c>
      <c r="F286" s="529" t="s">
        <v>3222</v>
      </c>
      <c r="G286" s="529" t="s">
        <v>3223</v>
      </c>
      <c r="H286" s="530" t="s">
        <v>194</v>
      </c>
      <c r="I286" s="384" t="s">
        <v>3462</v>
      </c>
      <c r="J286" s="353" t="s">
        <v>3227</v>
      </c>
      <c r="K286" s="354" t="s">
        <v>3228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3459</v>
      </c>
      <c r="B287" s="386" t="s">
        <v>3460</v>
      </c>
      <c r="C287" s="352" t="s">
        <v>3229</v>
      </c>
      <c r="D287" s="387" t="s">
        <v>3448</v>
      </c>
      <c r="E287" s="388" t="s">
        <v>3461</v>
      </c>
      <c r="F287" s="389" t="s">
        <v>3222</v>
      </c>
      <c r="G287" s="389" t="s">
        <v>3223</v>
      </c>
      <c r="H287" s="390" t="s">
        <v>194</v>
      </c>
      <c r="I287" s="391" t="s">
        <v>3462</v>
      </c>
      <c r="J287" s="353" t="s">
        <v>3227</v>
      </c>
      <c r="K287" s="353" t="s">
        <v>3230</v>
      </c>
      <c r="L287" s="400"/>
      <c r="M287" s="401"/>
      <c r="N287" s="400">
        <v>3</v>
      </c>
      <c r="O287" s="401"/>
      <c r="P287" s="400"/>
      <c r="Q287" s="401"/>
      <c r="R287" s="400"/>
      <c r="S287" s="401"/>
      <c r="T287" s="400"/>
      <c r="U287" s="401"/>
      <c r="V287" s="400"/>
      <c r="W287" s="401"/>
      <c r="X287" s="400">
        <v>3</v>
      </c>
      <c r="Y287" s="401"/>
      <c r="Z287" s="400"/>
      <c r="AA287" s="401"/>
      <c r="AB287" s="400">
        <v>3</v>
      </c>
      <c r="AC287" s="401"/>
      <c r="AD287" s="400"/>
      <c r="AE287" s="401"/>
      <c r="AF287" s="400"/>
      <c r="AG287" s="401"/>
      <c r="AH287" s="400"/>
      <c r="AI287" s="401"/>
      <c r="AJ287" s="400"/>
      <c r="AK287" s="401"/>
      <c r="AL287" s="400">
        <v>3</v>
      </c>
      <c r="AM287" s="401"/>
      <c r="AN287" s="400"/>
      <c r="AO287" s="401"/>
      <c r="AP287" s="400">
        <v>3</v>
      </c>
      <c r="AQ287" s="401"/>
      <c r="AR287" s="400"/>
      <c r="AS287" s="401"/>
      <c r="AT287" s="400"/>
      <c r="AU287" s="401"/>
      <c r="AV287" s="400"/>
      <c r="AW287" s="401"/>
      <c r="AX287" s="400"/>
      <c r="AY287" s="401"/>
      <c r="AZ287" s="400">
        <v>3</v>
      </c>
      <c r="BA287" s="401"/>
      <c r="BB287" s="400"/>
      <c r="BC287" s="401"/>
      <c r="BD287" s="400">
        <v>3</v>
      </c>
      <c r="BE287" s="401"/>
      <c r="BF287" s="400"/>
      <c r="BG287" s="401"/>
      <c r="BH287" s="400"/>
      <c r="BI287" s="401"/>
      <c r="BJ287" s="400"/>
      <c r="BK287" s="401"/>
      <c r="BL287" s="400"/>
      <c r="BM287" s="401"/>
      <c r="BN287" s="400">
        <v>3</v>
      </c>
      <c r="BO287" s="401"/>
      <c r="BP287" s="400"/>
      <c r="BQ287" s="401"/>
      <c r="BR287" s="400">
        <v>3</v>
      </c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27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3459</v>
      </c>
      <c r="B288" s="386" t="s">
        <v>3460</v>
      </c>
      <c r="C288" s="392" t="s">
        <v>3229</v>
      </c>
      <c r="D288" s="387" t="s">
        <v>3448</v>
      </c>
      <c r="E288" s="388" t="s">
        <v>3461</v>
      </c>
      <c r="F288" s="389" t="s">
        <v>3222</v>
      </c>
      <c r="G288" s="389" t="s">
        <v>3223</v>
      </c>
      <c r="H288" s="390" t="s">
        <v>194</v>
      </c>
      <c r="I288" s="391" t="s">
        <v>3462</v>
      </c>
      <c r="J288" s="353" t="s">
        <v>3227</v>
      </c>
      <c r="K288" s="355" t="s">
        <v>3231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3459</v>
      </c>
      <c r="B289" s="386" t="s">
        <v>3460</v>
      </c>
      <c r="C289" s="392" t="s">
        <v>3229</v>
      </c>
      <c r="D289" s="387" t="s">
        <v>3448</v>
      </c>
      <c r="E289" s="388" t="s">
        <v>3461</v>
      </c>
      <c r="F289" s="389" t="s">
        <v>3222</v>
      </c>
      <c r="G289" s="389" t="s">
        <v>3223</v>
      </c>
      <c r="H289" s="390" t="s">
        <v>194</v>
      </c>
      <c r="I289" s="391" t="s">
        <v>3462</v>
      </c>
      <c r="J289" s="353" t="s">
        <v>3227</v>
      </c>
      <c r="K289" s="356" t="s">
        <v>3232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660" t="s">
        <v>3459</v>
      </c>
      <c r="B290" s="393" t="s">
        <v>3460</v>
      </c>
      <c r="C290" s="394" t="s">
        <v>3229</v>
      </c>
      <c r="D290" s="395" t="s">
        <v>3448</v>
      </c>
      <c r="E290" s="411" t="s">
        <v>3461</v>
      </c>
      <c r="F290" s="396" t="s">
        <v>3222</v>
      </c>
      <c r="G290" s="396" t="s">
        <v>3223</v>
      </c>
      <c r="H290" s="397" t="s">
        <v>194</v>
      </c>
      <c r="I290" s="661" t="s">
        <v>3462</v>
      </c>
      <c r="J290" s="353" t="s">
        <v>3227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3463</v>
      </c>
      <c r="B291" s="526" t="s">
        <v>3464</v>
      </c>
      <c r="C291" s="527">
        <v>3</v>
      </c>
      <c r="D291" s="528" t="s">
        <v>3448</v>
      </c>
      <c r="E291" s="426" t="s">
        <v>3465</v>
      </c>
      <c r="F291" s="529" t="s">
        <v>3222</v>
      </c>
      <c r="G291" s="529" t="s">
        <v>3223</v>
      </c>
      <c r="H291" s="530" t="s">
        <v>194</v>
      </c>
      <c r="I291" s="384" t="s">
        <v>3466</v>
      </c>
      <c r="J291" s="353" t="s">
        <v>3257</v>
      </c>
      <c r="K291" s="354" t="s">
        <v>3228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3463</v>
      </c>
      <c r="B292" s="386" t="s">
        <v>3464</v>
      </c>
      <c r="C292" s="352" t="s">
        <v>3258</v>
      </c>
      <c r="D292" s="387" t="s">
        <v>3448</v>
      </c>
      <c r="E292" s="388" t="s">
        <v>3465</v>
      </c>
      <c r="F292" s="389" t="s">
        <v>3222</v>
      </c>
      <c r="G292" s="389" t="s">
        <v>3223</v>
      </c>
      <c r="H292" s="390" t="s">
        <v>194</v>
      </c>
      <c r="I292" s="391" t="s">
        <v>3466</v>
      </c>
      <c r="J292" s="353" t="s">
        <v>3257</v>
      </c>
      <c r="K292" s="353" t="s">
        <v>3230</v>
      </c>
      <c r="L292" s="400"/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3463</v>
      </c>
      <c r="B293" s="386" t="s">
        <v>3464</v>
      </c>
      <c r="C293" s="392" t="s">
        <v>3258</v>
      </c>
      <c r="D293" s="387" t="s">
        <v>3448</v>
      </c>
      <c r="E293" s="388" t="s">
        <v>3465</v>
      </c>
      <c r="F293" s="389" t="s">
        <v>3222</v>
      </c>
      <c r="G293" s="389" t="s">
        <v>3223</v>
      </c>
      <c r="H293" s="390" t="s">
        <v>194</v>
      </c>
      <c r="I293" s="391" t="s">
        <v>3466</v>
      </c>
      <c r="J293" s="353" t="s">
        <v>3257</v>
      </c>
      <c r="K293" s="355" t="s">
        <v>3231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3463</v>
      </c>
      <c r="B294" s="386" t="s">
        <v>3464</v>
      </c>
      <c r="C294" s="392" t="s">
        <v>3258</v>
      </c>
      <c r="D294" s="387" t="s">
        <v>3448</v>
      </c>
      <c r="E294" s="388" t="s">
        <v>3465</v>
      </c>
      <c r="F294" s="389" t="s">
        <v>3222</v>
      </c>
      <c r="G294" s="389" t="s">
        <v>3223</v>
      </c>
      <c r="H294" s="390" t="s">
        <v>194</v>
      </c>
      <c r="I294" s="391" t="s">
        <v>3466</v>
      </c>
      <c r="J294" s="353" t="s">
        <v>3257</v>
      </c>
      <c r="K294" s="356" t="s">
        <v>3232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660" t="s">
        <v>3463</v>
      </c>
      <c r="B295" s="393" t="s">
        <v>3464</v>
      </c>
      <c r="C295" s="394" t="s">
        <v>3258</v>
      </c>
      <c r="D295" s="395" t="s">
        <v>3448</v>
      </c>
      <c r="E295" s="411" t="s">
        <v>3465</v>
      </c>
      <c r="F295" s="396" t="s">
        <v>3222</v>
      </c>
      <c r="G295" s="396" t="s">
        <v>3223</v>
      </c>
      <c r="H295" s="397" t="s">
        <v>194</v>
      </c>
      <c r="I295" s="661" t="s">
        <v>3466</v>
      </c>
      <c r="J295" s="353" t="s">
        <v>3257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3467</v>
      </c>
      <c r="B296" s="526" t="s">
        <v>3468</v>
      </c>
      <c r="C296" s="527">
        <v>3</v>
      </c>
      <c r="D296" s="528" t="s">
        <v>3448</v>
      </c>
      <c r="E296" s="426" t="s">
        <v>3469</v>
      </c>
      <c r="F296" s="529" t="s">
        <v>3222</v>
      </c>
      <c r="G296" s="529" t="s">
        <v>3223</v>
      </c>
      <c r="H296" s="530" t="s">
        <v>194</v>
      </c>
      <c r="I296" s="384" t="s">
        <v>3470</v>
      </c>
      <c r="J296" s="353" t="s">
        <v>3257</v>
      </c>
      <c r="K296" s="354" t="s">
        <v>3228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3467</v>
      </c>
      <c r="B297" s="386" t="s">
        <v>3468</v>
      </c>
      <c r="C297" s="352" t="s">
        <v>3258</v>
      </c>
      <c r="D297" s="387" t="s">
        <v>3448</v>
      </c>
      <c r="E297" s="388" t="s">
        <v>3469</v>
      </c>
      <c r="F297" s="389" t="s">
        <v>3222</v>
      </c>
      <c r="G297" s="389" t="s">
        <v>3223</v>
      </c>
      <c r="H297" s="390" t="s">
        <v>194</v>
      </c>
      <c r="I297" s="391" t="s">
        <v>3470</v>
      </c>
      <c r="J297" s="353" t="s">
        <v>3257</v>
      </c>
      <c r="K297" s="353" t="s">
        <v>3230</v>
      </c>
      <c r="L297" s="400"/>
      <c r="M297" s="401"/>
      <c r="N297" s="400"/>
      <c r="O297" s="401"/>
      <c r="P297" s="400"/>
      <c r="Q297" s="401"/>
      <c r="R297" s="400"/>
      <c r="S297" s="401"/>
      <c r="T297" s="400"/>
      <c r="U297" s="401"/>
      <c r="V297" s="400"/>
      <c r="W297" s="401"/>
      <c r="X297" s="400"/>
      <c r="Y297" s="401"/>
      <c r="Z297" s="400"/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/>
      <c r="AM297" s="401"/>
      <c r="AN297" s="400"/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/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/>
      <c r="BO297" s="401"/>
      <c r="BP297" s="400"/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3467</v>
      </c>
      <c r="B298" s="386" t="s">
        <v>3468</v>
      </c>
      <c r="C298" s="392" t="s">
        <v>3258</v>
      </c>
      <c r="D298" s="387" t="s">
        <v>3448</v>
      </c>
      <c r="E298" s="388" t="s">
        <v>3469</v>
      </c>
      <c r="F298" s="389" t="s">
        <v>3222</v>
      </c>
      <c r="G298" s="389" t="s">
        <v>3223</v>
      </c>
      <c r="H298" s="390" t="s">
        <v>194</v>
      </c>
      <c r="I298" s="391" t="s">
        <v>3470</v>
      </c>
      <c r="J298" s="353" t="s">
        <v>3257</v>
      </c>
      <c r="K298" s="355" t="s">
        <v>3231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3467</v>
      </c>
      <c r="B299" s="386" t="s">
        <v>3468</v>
      </c>
      <c r="C299" s="392" t="s">
        <v>3258</v>
      </c>
      <c r="D299" s="387" t="s">
        <v>3448</v>
      </c>
      <c r="E299" s="388" t="s">
        <v>3469</v>
      </c>
      <c r="F299" s="389" t="s">
        <v>3222</v>
      </c>
      <c r="G299" s="389" t="s">
        <v>3223</v>
      </c>
      <c r="H299" s="390" t="s">
        <v>194</v>
      </c>
      <c r="I299" s="391" t="s">
        <v>3470</v>
      </c>
      <c r="J299" s="353" t="s">
        <v>3257</v>
      </c>
      <c r="K299" s="356" t="s">
        <v>3232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660" t="s">
        <v>3467</v>
      </c>
      <c r="B300" s="393" t="s">
        <v>3468</v>
      </c>
      <c r="C300" s="394" t="s">
        <v>3258</v>
      </c>
      <c r="D300" s="395" t="s">
        <v>3448</v>
      </c>
      <c r="E300" s="411" t="s">
        <v>3469</v>
      </c>
      <c r="F300" s="396" t="s">
        <v>3222</v>
      </c>
      <c r="G300" s="396" t="s">
        <v>3223</v>
      </c>
      <c r="H300" s="397" t="s">
        <v>194</v>
      </c>
      <c r="I300" s="661" t="s">
        <v>3470</v>
      </c>
      <c r="J300" s="353" t="s">
        <v>3257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3471</v>
      </c>
      <c r="B301" s="526" t="s">
        <v>3472</v>
      </c>
      <c r="C301" s="527">
        <v>1</v>
      </c>
      <c r="D301" s="528" t="s">
        <v>3448</v>
      </c>
      <c r="E301" s="426" t="s">
        <v>3473</v>
      </c>
      <c r="F301" s="529" t="s">
        <v>3222</v>
      </c>
      <c r="G301" s="529" t="s">
        <v>3223</v>
      </c>
      <c r="H301" s="530" t="s">
        <v>194</v>
      </c>
      <c r="I301" s="384" t="s">
        <v>3474</v>
      </c>
      <c r="J301" s="353" t="s">
        <v>3227</v>
      </c>
      <c r="K301" s="354" t="s">
        <v>3228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3471</v>
      </c>
      <c r="B302" s="386" t="s">
        <v>3472</v>
      </c>
      <c r="C302" s="352" t="s">
        <v>3229</v>
      </c>
      <c r="D302" s="387" t="s">
        <v>3448</v>
      </c>
      <c r="E302" s="388" t="s">
        <v>3473</v>
      </c>
      <c r="F302" s="389" t="s">
        <v>3222</v>
      </c>
      <c r="G302" s="389" t="s">
        <v>3223</v>
      </c>
      <c r="H302" s="390" t="s">
        <v>194</v>
      </c>
      <c r="I302" s="391" t="s">
        <v>3474</v>
      </c>
      <c r="J302" s="353" t="s">
        <v>3227</v>
      </c>
      <c r="K302" s="353" t="s">
        <v>3230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3471</v>
      </c>
      <c r="B303" s="386" t="s">
        <v>3472</v>
      </c>
      <c r="C303" s="392" t="s">
        <v>3229</v>
      </c>
      <c r="D303" s="387" t="s">
        <v>3448</v>
      </c>
      <c r="E303" s="388" t="s">
        <v>3473</v>
      </c>
      <c r="F303" s="389" t="s">
        <v>3222</v>
      </c>
      <c r="G303" s="389" t="s">
        <v>3223</v>
      </c>
      <c r="H303" s="390" t="s">
        <v>194</v>
      </c>
      <c r="I303" s="391" t="s">
        <v>3474</v>
      </c>
      <c r="J303" s="353" t="s">
        <v>3227</v>
      </c>
      <c r="K303" s="355" t="s">
        <v>3231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3471</v>
      </c>
      <c r="B304" s="386" t="s">
        <v>3472</v>
      </c>
      <c r="C304" s="392" t="s">
        <v>3229</v>
      </c>
      <c r="D304" s="387" t="s">
        <v>3448</v>
      </c>
      <c r="E304" s="388" t="s">
        <v>3473</v>
      </c>
      <c r="F304" s="389" t="s">
        <v>3222</v>
      </c>
      <c r="G304" s="389" t="s">
        <v>3223</v>
      </c>
      <c r="H304" s="390" t="s">
        <v>194</v>
      </c>
      <c r="I304" s="391" t="s">
        <v>3474</v>
      </c>
      <c r="J304" s="353" t="s">
        <v>3227</v>
      </c>
      <c r="K304" s="356" t="s">
        <v>3232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660" t="s">
        <v>3471</v>
      </c>
      <c r="B305" s="393" t="s">
        <v>3472</v>
      </c>
      <c r="C305" s="394" t="s">
        <v>3229</v>
      </c>
      <c r="D305" s="395" t="s">
        <v>3448</v>
      </c>
      <c r="E305" s="411" t="s">
        <v>3473</v>
      </c>
      <c r="F305" s="396" t="s">
        <v>3222</v>
      </c>
      <c r="G305" s="396" t="s">
        <v>3223</v>
      </c>
      <c r="H305" s="397" t="s">
        <v>194</v>
      </c>
      <c r="I305" s="661" t="s">
        <v>3474</v>
      </c>
      <c r="J305" s="353" t="s">
        <v>3227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3475</v>
      </c>
      <c r="B306" s="526" t="s">
        <v>3476</v>
      </c>
      <c r="C306" s="527">
        <v>1</v>
      </c>
      <c r="D306" s="528" t="s">
        <v>3448</v>
      </c>
      <c r="E306" s="426" t="s">
        <v>3477</v>
      </c>
      <c r="F306" s="529" t="s">
        <v>3222</v>
      </c>
      <c r="G306" s="529" t="s">
        <v>3223</v>
      </c>
      <c r="H306" s="530" t="s">
        <v>194</v>
      </c>
      <c r="I306" s="384" t="s">
        <v>3478</v>
      </c>
      <c r="J306" s="353" t="s">
        <v>3227</v>
      </c>
      <c r="K306" s="354" t="s">
        <v>3228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3475</v>
      </c>
      <c r="B307" s="386" t="s">
        <v>3476</v>
      </c>
      <c r="C307" s="352" t="s">
        <v>3229</v>
      </c>
      <c r="D307" s="387" t="s">
        <v>3448</v>
      </c>
      <c r="E307" s="388" t="s">
        <v>3477</v>
      </c>
      <c r="F307" s="389" t="s">
        <v>3222</v>
      </c>
      <c r="G307" s="389" t="s">
        <v>3223</v>
      </c>
      <c r="H307" s="390" t="s">
        <v>194</v>
      </c>
      <c r="I307" s="391" t="s">
        <v>3478</v>
      </c>
      <c r="J307" s="353" t="s">
        <v>3227</v>
      </c>
      <c r="K307" s="353" t="s">
        <v>3230</v>
      </c>
      <c r="L307" s="400"/>
      <c r="M307" s="401"/>
      <c r="N307" s="400"/>
      <c r="O307" s="401"/>
      <c r="P307" s="400"/>
      <c r="Q307" s="401"/>
      <c r="R307" s="400"/>
      <c r="S307" s="401"/>
      <c r="T307" s="400"/>
      <c r="U307" s="401"/>
      <c r="V307" s="400"/>
      <c r="W307" s="401"/>
      <c r="X307" s="400"/>
      <c r="Y307" s="401"/>
      <c r="Z307" s="400"/>
      <c r="AA307" s="401"/>
      <c r="AB307" s="400"/>
      <c r="AC307" s="401"/>
      <c r="AD307" s="400"/>
      <c r="AE307" s="401"/>
      <c r="AF307" s="400"/>
      <c r="AG307" s="401"/>
      <c r="AH307" s="400"/>
      <c r="AI307" s="401"/>
      <c r="AJ307" s="400"/>
      <c r="AK307" s="401"/>
      <c r="AL307" s="400"/>
      <c r="AM307" s="401"/>
      <c r="AN307" s="400"/>
      <c r="AO307" s="401"/>
      <c r="AP307" s="400"/>
      <c r="AQ307" s="401"/>
      <c r="AR307" s="400"/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/>
      <c r="BE307" s="401"/>
      <c r="BF307" s="400"/>
      <c r="BG307" s="401"/>
      <c r="BH307" s="400"/>
      <c r="BI307" s="401"/>
      <c r="BJ307" s="400"/>
      <c r="BK307" s="401"/>
      <c r="BL307" s="400"/>
      <c r="BM307" s="401"/>
      <c r="BN307" s="400"/>
      <c r="BO307" s="401"/>
      <c r="BP307" s="400"/>
      <c r="BQ307" s="401"/>
      <c r="BR307" s="400"/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3475</v>
      </c>
      <c r="B308" s="386" t="s">
        <v>3476</v>
      </c>
      <c r="C308" s="392" t="s">
        <v>3229</v>
      </c>
      <c r="D308" s="387" t="s">
        <v>3448</v>
      </c>
      <c r="E308" s="388" t="s">
        <v>3477</v>
      </c>
      <c r="F308" s="389" t="s">
        <v>3222</v>
      </c>
      <c r="G308" s="389" t="s">
        <v>3223</v>
      </c>
      <c r="H308" s="390" t="s">
        <v>194</v>
      </c>
      <c r="I308" s="391" t="s">
        <v>3478</v>
      </c>
      <c r="J308" s="353" t="s">
        <v>3227</v>
      </c>
      <c r="K308" s="355" t="s">
        <v>3231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3475</v>
      </c>
      <c r="B309" s="386" t="s">
        <v>3476</v>
      </c>
      <c r="C309" s="392" t="s">
        <v>3229</v>
      </c>
      <c r="D309" s="387" t="s">
        <v>3448</v>
      </c>
      <c r="E309" s="388" t="s">
        <v>3477</v>
      </c>
      <c r="F309" s="389" t="s">
        <v>3222</v>
      </c>
      <c r="G309" s="389" t="s">
        <v>3223</v>
      </c>
      <c r="H309" s="390" t="s">
        <v>194</v>
      </c>
      <c r="I309" s="391" t="s">
        <v>3478</v>
      </c>
      <c r="J309" s="353" t="s">
        <v>3227</v>
      </c>
      <c r="K309" s="356" t="s">
        <v>3232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660" t="s">
        <v>3475</v>
      </c>
      <c r="B310" s="393" t="s">
        <v>3476</v>
      </c>
      <c r="C310" s="394" t="s">
        <v>3229</v>
      </c>
      <c r="D310" s="395" t="s">
        <v>3448</v>
      </c>
      <c r="E310" s="411" t="s">
        <v>3477</v>
      </c>
      <c r="F310" s="396" t="s">
        <v>3222</v>
      </c>
      <c r="G310" s="396" t="s">
        <v>3223</v>
      </c>
      <c r="H310" s="397" t="s">
        <v>194</v>
      </c>
      <c r="I310" s="661" t="s">
        <v>3478</v>
      </c>
      <c r="J310" s="353" t="s">
        <v>3227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3479</v>
      </c>
      <c r="B311" s="526" t="s">
        <v>3480</v>
      </c>
      <c r="C311" s="527">
        <v>3</v>
      </c>
      <c r="D311" s="528" t="s">
        <v>3448</v>
      </c>
      <c r="E311" s="426" t="s">
        <v>3481</v>
      </c>
      <c r="F311" s="529" t="s">
        <v>3222</v>
      </c>
      <c r="G311" s="529" t="s">
        <v>3223</v>
      </c>
      <c r="H311" s="530" t="s">
        <v>194</v>
      </c>
      <c r="I311" s="384" t="s">
        <v>3482</v>
      </c>
      <c r="J311" s="353" t="s">
        <v>3257</v>
      </c>
      <c r="K311" s="354" t="s">
        <v>3228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3479</v>
      </c>
      <c r="B312" s="386" t="s">
        <v>3480</v>
      </c>
      <c r="C312" s="352" t="s">
        <v>3258</v>
      </c>
      <c r="D312" s="387" t="s">
        <v>3448</v>
      </c>
      <c r="E312" s="388" t="s">
        <v>3481</v>
      </c>
      <c r="F312" s="389" t="s">
        <v>3222</v>
      </c>
      <c r="G312" s="389" t="s">
        <v>3223</v>
      </c>
      <c r="H312" s="390" t="s">
        <v>194</v>
      </c>
      <c r="I312" s="391" t="s">
        <v>3482</v>
      </c>
      <c r="J312" s="353" t="s">
        <v>3257</v>
      </c>
      <c r="K312" s="353" t="s">
        <v>3230</v>
      </c>
      <c r="L312" s="400"/>
      <c r="M312" s="401"/>
      <c r="N312" s="400"/>
      <c r="O312" s="401"/>
      <c r="P312" s="400"/>
      <c r="Q312" s="401"/>
      <c r="R312" s="400"/>
      <c r="S312" s="401"/>
      <c r="T312" s="400"/>
      <c r="U312" s="401"/>
      <c r="V312" s="400"/>
      <c r="W312" s="401"/>
      <c r="X312" s="400"/>
      <c r="Y312" s="401"/>
      <c r="Z312" s="400"/>
      <c r="AA312" s="401"/>
      <c r="AB312" s="400"/>
      <c r="AC312" s="401"/>
      <c r="AD312" s="400"/>
      <c r="AE312" s="401"/>
      <c r="AF312" s="400"/>
      <c r="AG312" s="401"/>
      <c r="AH312" s="400"/>
      <c r="AI312" s="401"/>
      <c r="AJ312" s="400"/>
      <c r="AK312" s="401"/>
      <c r="AL312" s="400"/>
      <c r="AM312" s="401"/>
      <c r="AN312" s="400"/>
      <c r="AO312" s="401"/>
      <c r="AP312" s="400"/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/>
      <c r="BC312" s="401"/>
      <c r="BD312" s="400"/>
      <c r="BE312" s="401"/>
      <c r="BF312" s="400"/>
      <c r="BG312" s="401"/>
      <c r="BH312" s="400"/>
      <c r="BI312" s="401"/>
      <c r="BJ312" s="400"/>
      <c r="BK312" s="401"/>
      <c r="BL312" s="400"/>
      <c r="BM312" s="401"/>
      <c r="BN312" s="400"/>
      <c r="BO312" s="401"/>
      <c r="BP312" s="400"/>
      <c r="BQ312" s="401"/>
      <c r="BR312" s="400"/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3479</v>
      </c>
      <c r="B313" s="386" t="s">
        <v>3480</v>
      </c>
      <c r="C313" s="392" t="s">
        <v>3258</v>
      </c>
      <c r="D313" s="387" t="s">
        <v>3448</v>
      </c>
      <c r="E313" s="388" t="s">
        <v>3481</v>
      </c>
      <c r="F313" s="389" t="s">
        <v>3222</v>
      </c>
      <c r="G313" s="389" t="s">
        <v>3223</v>
      </c>
      <c r="H313" s="390" t="s">
        <v>194</v>
      </c>
      <c r="I313" s="391" t="s">
        <v>3482</v>
      </c>
      <c r="J313" s="353" t="s">
        <v>3257</v>
      </c>
      <c r="K313" s="355" t="s">
        <v>3231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3479</v>
      </c>
      <c r="B314" s="386" t="s">
        <v>3480</v>
      </c>
      <c r="C314" s="392" t="s">
        <v>3258</v>
      </c>
      <c r="D314" s="387" t="s">
        <v>3448</v>
      </c>
      <c r="E314" s="388" t="s">
        <v>3481</v>
      </c>
      <c r="F314" s="389" t="s">
        <v>3222</v>
      </c>
      <c r="G314" s="389" t="s">
        <v>3223</v>
      </c>
      <c r="H314" s="390" t="s">
        <v>194</v>
      </c>
      <c r="I314" s="391" t="s">
        <v>3482</v>
      </c>
      <c r="J314" s="353" t="s">
        <v>3257</v>
      </c>
      <c r="K314" s="356" t="s">
        <v>3232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660" t="s">
        <v>3479</v>
      </c>
      <c r="B315" s="393" t="s">
        <v>3480</v>
      </c>
      <c r="C315" s="394" t="s">
        <v>3258</v>
      </c>
      <c r="D315" s="395" t="s">
        <v>3448</v>
      </c>
      <c r="E315" s="411" t="s">
        <v>3481</v>
      </c>
      <c r="F315" s="396" t="s">
        <v>3222</v>
      </c>
      <c r="G315" s="396" t="s">
        <v>3223</v>
      </c>
      <c r="H315" s="397" t="s">
        <v>194</v>
      </c>
      <c r="I315" s="661" t="s">
        <v>3482</v>
      </c>
      <c r="J315" s="353" t="s">
        <v>3257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3483</v>
      </c>
      <c r="B316" s="526" t="s">
        <v>3484</v>
      </c>
      <c r="C316" s="527">
        <v>1</v>
      </c>
      <c r="D316" s="528" t="s">
        <v>3448</v>
      </c>
      <c r="E316" s="426" t="s">
        <v>3485</v>
      </c>
      <c r="F316" s="529" t="s">
        <v>3222</v>
      </c>
      <c r="G316" s="529" t="s">
        <v>3223</v>
      </c>
      <c r="H316" s="530" t="s">
        <v>194</v>
      </c>
      <c r="I316" s="384" t="s">
        <v>3486</v>
      </c>
      <c r="J316" s="353" t="s">
        <v>3227</v>
      </c>
      <c r="K316" s="354" t="s">
        <v>3228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3483</v>
      </c>
      <c r="B317" s="386" t="s">
        <v>3484</v>
      </c>
      <c r="C317" s="352" t="s">
        <v>3229</v>
      </c>
      <c r="D317" s="387" t="s">
        <v>3448</v>
      </c>
      <c r="E317" s="388" t="s">
        <v>3485</v>
      </c>
      <c r="F317" s="389" t="s">
        <v>3222</v>
      </c>
      <c r="G317" s="389" t="s">
        <v>3223</v>
      </c>
      <c r="H317" s="390" t="s">
        <v>194</v>
      </c>
      <c r="I317" s="391" t="s">
        <v>3486</v>
      </c>
      <c r="J317" s="353" t="s">
        <v>3227</v>
      </c>
      <c r="K317" s="353" t="s">
        <v>3230</v>
      </c>
      <c r="L317" s="400">
        <v>3</v>
      </c>
      <c r="M317" s="401"/>
      <c r="N317" s="400"/>
      <c r="O317" s="401"/>
      <c r="P317" s="400"/>
      <c r="Q317" s="401"/>
      <c r="R317" s="400"/>
      <c r="S317" s="401"/>
      <c r="T317" s="400"/>
      <c r="U317" s="401"/>
      <c r="V317" s="400"/>
      <c r="W317" s="401"/>
      <c r="X317" s="400">
        <v>2</v>
      </c>
      <c r="Y317" s="401"/>
      <c r="Z317" s="400">
        <v>3</v>
      </c>
      <c r="AA317" s="401"/>
      <c r="AB317" s="400"/>
      <c r="AC317" s="401"/>
      <c r="AD317" s="400"/>
      <c r="AE317" s="401"/>
      <c r="AF317" s="400"/>
      <c r="AG317" s="401"/>
      <c r="AH317" s="400"/>
      <c r="AI317" s="401"/>
      <c r="AJ317" s="400"/>
      <c r="AK317" s="401"/>
      <c r="AL317" s="400">
        <v>2</v>
      </c>
      <c r="AM317" s="401"/>
      <c r="AN317" s="400">
        <v>3</v>
      </c>
      <c r="AO317" s="401"/>
      <c r="AP317" s="400"/>
      <c r="AQ317" s="401"/>
      <c r="AR317" s="400"/>
      <c r="AS317" s="401"/>
      <c r="AT317" s="400"/>
      <c r="AU317" s="401"/>
      <c r="AV317" s="400"/>
      <c r="AW317" s="401"/>
      <c r="AX317" s="400"/>
      <c r="AY317" s="401"/>
      <c r="AZ317" s="400">
        <v>2</v>
      </c>
      <c r="BA317" s="401"/>
      <c r="BB317" s="400">
        <v>3</v>
      </c>
      <c r="BC317" s="401"/>
      <c r="BD317" s="400"/>
      <c r="BE317" s="401"/>
      <c r="BF317" s="400"/>
      <c r="BG317" s="401"/>
      <c r="BH317" s="400"/>
      <c r="BI317" s="401"/>
      <c r="BJ317" s="400"/>
      <c r="BK317" s="401"/>
      <c r="BL317" s="400"/>
      <c r="BM317" s="401"/>
      <c r="BN317" s="400">
        <v>2</v>
      </c>
      <c r="BO317" s="401"/>
      <c r="BP317" s="400">
        <v>3</v>
      </c>
      <c r="BQ317" s="401"/>
      <c r="BR317" s="400"/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23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3483</v>
      </c>
      <c r="B318" s="386" t="s">
        <v>3484</v>
      </c>
      <c r="C318" s="392" t="s">
        <v>3229</v>
      </c>
      <c r="D318" s="387" t="s">
        <v>3448</v>
      </c>
      <c r="E318" s="388" t="s">
        <v>3485</v>
      </c>
      <c r="F318" s="389" t="s">
        <v>3222</v>
      </c>
      <c r="G318" s="389" t="s">
        <v>3223</v>
      </c>
      <c r="H318" s="390" t="s">
        <v>194</v>
      </c>
      <c r="I318" s="391" t="s">
        <v>3486</v>
      </c>
      <c r="J318" s="353" t="s">
        <v>3227</v>
      </c>
      <c r="K318" s="355" t="s">
        <v>3231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3483</v>
      </c>
      <c r="B319" s="386" t="s">
        <v>3484</v>
      </c>
      <c r="C319" s="392" t="s">
        <v>3229</v>
      </c>
      <c r="D319" s="387" t="s">
        <v>3448</v>
      </c>
      <c r="E319" s="388" t="s">
        <v>3485</v>
      </c>
      <c r="F319" s="389" t="s">
        <v>3222</v>
      </c>
      <c r="G319" s="389" t="s">
        <v>3223</v>
      </c>
      <c r="H319" s="390" t="s">
        <v>194</v>
      </c>
      <c r="I319" s="391" t="s">
        <v>3486</v>
      </c>
      <c r="J319" s="353" t="s">
        <v>3227</v>
      </c>
      <c r="K319" s="356" t="s">
        <v>3232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660" t="s">
        <v>3483</v>
      </c>
      <c r="B320" s="393" t="s">
        <v>3484</v>
      </c>
      <c r="C320" s="394" t="s">
        <v>3229</v>
      </c>
      <c r="D320" s="395" t="s">
        <v>3448</v>
      </c>
      <c r="E320" s="411" t="s">
        <v>3485</v>
      </c>
      <c r="F320" s="396" t="s">
        <v>3222</v>
      </c>
      <c r="G320" s="396" t="s">
        <v>3223</v>
      </c>
      <c r="H320" s="397" t="s">
        <v>194</v>
      </c>
      <c r="I320" s="661" t="s">
        <v>3486</v>
      </c>
      <c r="J320" s="353" t="s">
        <v>3227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3487</v>
      </c>
      <c r="B321" s="526" t="s">
        <v>3488</v>
      </c>
      <c r="C321" s="527">
        <v>1</v>
      </c>
      <c r="D321" s="528" t="s">
        <v>3448</v>
      </c>
      <c r="E321" s="426" t="s">
        <v>3489</v>
      </c>
      <c r="F321" s="529" t="s">
        <v>3222</v>
      </c>
      <c r="G321" s="529" t="s">
        <v>3223</v>
      </c>
      <c r="H321" s="530" t="s">
        <v>194</v>
      </c>
      <c r="I321" s="384" t="s">
        <v>345</v>
      </c>
      <c r="J321" s="353" t="s">
        <v>3227</v>
      </c>
      <c r="K321" s="354" t="s">
        <v>3228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3487</v>
      </c>
      <c r="B322" s="386" t="s">
        <v>3488</v>
      </c>
      <c r="C322" s="352" t="s">
        <v>3229</v>
      </c>
      <c r="D322" s="387" t="s">
        <v>3448</v>
      </c>
      <c r="E322" s="388" t="s">
        <v>3489</v>
      </c>
      <c r="F322" s="389" t="s">
        <v>3222</v>
      </c>
      <c r="G322" s="389" t="s">
        <v>3223</v>
      </c>
      <c r="H322" s="390" t="s">
        <v>194</v>
      </c>
      <c r="I322" s="391" t="s">
        <v>345</v>
      </c>
      <c r="J322" s="353" t="s">
        <v>3227</v>
      </c>
      <c r="K322" s="353" t="s">
        <v>3230</v>
      </c>
      <c r="L322" s="400"/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/>
      <c r="BG322" s="401"/>
      <c r="BH322" s="400"/>
      <c r="BI322" s="401"/>
      <c r="BJ322" s="400"/>
      <c r="BK322" s="401"/>
      <c r="BL322" s="400"/>
      <c r="BM322" s="401"/>
      <c r="BN322" s="400">
        <v>1</v>
      </c>
      <c r="BO322" s="401"/>
      <c r="BP322" s="400"/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1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3487</v>
      </c>
      <c r="B323" s="386" t="s">
        <v>3488</v>
      </c>
      <c r="C323" s="392" t="s">
        <v>3229</v>
      </c>
      <c r="D323" s="387" t="s">
        <v>3448</v>
      </c>
      <c r="E323" s="388" t="s">
        <v>3489</v>
      </c>
      <c r="F323" s="389" t="s">
        <v>3222</v>
      </c>
      <c r="G323" s="389" t="s">
        <v>3223</v>
      </c>
      <c r="H323" s="390" t="s">
        <v>194</v>
      </c>
      <c r="I323" s="391" t="s">
        <v>345</v>
      </c>
      <c r="J323" s="353" t="s">
        <v>3227</v>
      </c>
      <c r="K323" s="355" t="s">
        <v>3231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3487</v>
      </c>
      <c r="B324" s="386" t="s">
        <v>3488</v>
      </c>
      <c r="C324" s="392" t="s">
        <v>3229</v>
      </c>
      <c r="D324" s="387" t="s">
        <v>3448</v>
      </c>
      <c r="E324" s="388" t="s">
        <v>3489</v>
      </c>
      <c r="F324" s="389" t="s">
        <v>3222</v>
      </c>
      <c r="G324" s="389" t="s">
        <v>3223</v>
      </c>
      <c r="H324" s="390" t="s">
        <v>194</v>
      </c>
      <c r="I324" s="391" t="s">
        <v>345</v>
      </c>
      <c r="J324" s="353" t="s">
        <v>3227</v>
      </c>
      <c r="K324" s="356" t="s">
        <v>3232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660" t="s">
        <v>3487</v>
      </c>
      <c r="B325" s="393" t="s">
        <v>3488</v>
      </c>
      <c r="C325" s="394" t="s">
        <v>3229</v>
      </c>
      <c r="D325" s="395" t="s">
        <v>3448</v>
      </c>
      <c r="E325" s="411" t="s">
        <v>3489</v>
      </c>
      <c r="F325" s="396" t="s">
        <v>3222</v>
      </c>
      <c r="G325" s="396" t="s">
        <v>3223</v>
      </c>
      <c r="H325" s="397" t="s">
        <v>194</v>
      </c>
      <c r="I325" s="661" t="s">
        <v>345</v>
      </c>
      <c r="J325" s="353" t="s">
        <v>3227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3490</v>
      </c>
      <c r="B326" s="526" t="s">
        <v>3491</v>
      </c>
      <c r="C326" s="527">
        <v>3</v>
      </c>
      <c r="D326" s="528" t="s">
        <v>3448</v>
      </c>
      <c r="E326" s="426" t="s">
        <v>3492</v>
      </c>
      <c r="F326" s="529" t="s">
        <v>3222</v>
      </c>
      <c r="G326" s="529" t="s">
        <v>3223</v>
      </c>
      <c r="H326" s="530" t="s">
        <v>194</v>
      </c>
      <c r="I326" s="384" t="s">
        <v>3493</v>
      </c>
      <c r="J326" s="353" t="s">
        <v>3257</v>
      </c>
      <c r="K326" s="354" t="s">
        <v>3228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3490</v>
      </c>
      <c r="B327" s="386" t="s">
        <v>3491</v>
      </c>
      <c r="C327" s="352" t="s">
        <v>3258</v>
      </c>
      <c r="D327" s="387" t="s">
        <v>3448</v>
      </c>
      <c r="E327" s="388" t="s">
        <v>3492</v>
      </c>
      <c r="F327" s="389" t="s">
        <v>3222</v>
      </c>
      <c r="G327" s="389" t="s">
        <v>3223</v>
      </c>
      <c r="H327" s="390" t="s">
        <v>194</v>
      </c>
      <c r="I327" s="391" t="s">
        <v>3493</v>
      </c>
      <c r="J327" s="353" t="s">
        <v>3257</v>
      </c>
      <c r="K327" s="353" t="s">
        <v>3230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3490</v>
      </c>
      <c r="B328" s="386" t="s">
        <v>3491</v>
      </c>
      <c r="C328" s="392" t="s">
        <v>3258</v>
      </c>
      <c r="D328" s="387" t="s">
        <v>3448</v>
      </c>
      <c r="E328" s="388" t="s">
        <v>3492</v>
      </c>
      <c r="F328" s="389" t="s">
        <v>3222</v>
      </c>
      <c r="G328" s="389" t="s">
        <v>3223</v>
      </c>
      <c r="H328" s="390" t="s">
        <v>194</v>
      </c>
      <c r="I328" s="391" t="s">
        <v>3493</v>
      </c>
      <c r="J328" s="353" t="s">
        <v>3257</v>
      </c>
      <c r="K328" s="355" t="s">
        <v>3231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3490</v>
      </c>
      <c r="B329" s="386" t="s">
        <v>3491</v>
      </c>
      <c r="C329" s="392" t="s">
        <v>3258</v>
      </c>
      <c r="D329" s="387" t="s">
        <v>3448</v>
      </c>
      <c r="E329" s="388" t="s">
        <v>3492</v>
      </c>
      <c r="F329" s="389" t="s">
        <v>3222</v>
      </c>
      <c r="G329" s="389" t="s">
        <v>3223</v>
      </c>
      <c r="H329" s="390" t="s">
        <v>194</v>
      </c>
      <c r="I329" s="391" t="s">
        <v>3493</v>
      </c>
      <c r="J329" s="353" t="s">
        <v>3257</v>
      </c>
      <c r="K329" s="356" t="s">
        <v>3232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660" t="s">
        <v>3490</v>
      </c>
      <c r="B330" s="393" t="s">
        <v>3491</v>
      </c>
      <c r="C330" s="394" t="s">
        <v>3258</v>
      </c>
      <c r="D330" s="395" t="s">
        <v>3448</v>
      </c>
      <c r="E330" s="411" t="s">
        <v>3492</v>
      </c>
      <c r="F330" s="396" t="s">
        <v>3222</v>
      </c>
      <c r="G330" s="396" t="s">
        <v>3223</v>
      </c>
      <c r="H330" s="397" t="s">
        <v>194</v>
      </c>
      <c r="I330" s="661" t="s">
        <v>3493</v>
      </c>
      <c r="J330" s="353" t="s">
        <v>3257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3494</v>
      </c>
      <c r="B331" s="526" t="s">
        <v>3495</v>
      </c>
      <c r="C331" s="527">
        <v>1</v>
      </c>
      <c r="D331" s="528" t="s">
        <v>3448</v>
      </c>
      <c r="E331" s="426" t="s">
        <v>3496</v>
      </c>
      <c r="F331" s="529" t="s">
        <v>3222</v>
      </c>
      <c r="G331" s="529" t="s">
        <v>3223</v>
      </c>
      <c r="H331" s="530" t="s">
        <v>194</v>
      </c>
      <c r="I331" s="384" t="s">
        <v>3497</v>
      </c>
      <c r="J331" s="353" t="s">
        <v>3227</v>
      </c>
      <c r="K331" s="354" t="s">
        <v>3228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3494</v>
      </c>
      <c r="B332" s="386" t="s">
        <v>3495</v>
      </c>
      <c r="C332" s="352" t="s">
        <v>3229</v>
      </c>
      <c r="D332" s="387" t="s">
        <v>3448</v>
      </c>
      <c r="E332" s="388" t="s">
        <v>3496</v>
      </c>
      <c r="F332" s="389" t="s">
        <v>3222</v>
      </c>
      <c r="G332" s="389" t="s">
        <v>3223</v>
      </c>
      <c r="H332" s="390" t="s">
        <v>194</v>
      </c>
      <c r="I332" s="391" t="s">
        <v>3497</v>
      </c>
      <c r="J332" s="353" t="s">
        <v>3227</v>
      </c>
      <c r="K332" s="353" t="s">
        <v>3230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3494</v>
      </c>
      <c r="B333" s="386" t="s">
        <v>3495</v>
      </c>
      <c r="C333" s="392" t="s">
        <v>3229</v>
      </c>
      <c r="D333" s="387" t="s">
        <v>3448</v>
      </c>
      <c r="E333" s="388" t="s">
        <v>3496</v>
      </c>
      <c r="F333" s="389" t="s">
        <v>3222</v>
      </c>
      <c r="G333" s="389" t="s">
        <v>3223</v>
      </c>
      <c r="H333" s="390" t="s">
        <v>194</v>
      </c>
      <c r="I333" s="391" t="s">
        <v>3497</v>
      </c>
      <c r="J333" s="353" t="s">
        <v>3227</v>
      </c>
      <c r="K333" s="355" t="s">
        <v>3231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3494</v>
      </c>
      <c r="B334" s="386" t="s">
        <v>3495</v>
      </c>
      <c r="C334" s="392" t="s">
        <v>3229</v>
      </c>
      <c r="D334" s="387" t="s">
        <v>3448</v>
      </c>
      <c r="E334" s="388" t="s">
        <v>3496</v>
      </c>
      <c r="F334" s="389" t="s">
        <v>3222</v>
      </c>
      <c r="G334" s="389" t="s">
        <v>3223</v>
      </c>
      <c r="H334" s="390" t="s">
        <v>194</v>
      </c>
      <c r="I334" s="391" t="s">
        <v>3497</v>
      </c>
      <c r="J334" s="353" t="s">
        <v>3227</v>
      </c>
      <c r="K334" s="356" t="s">
        <v>3232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660" t="s">
        <v>3494</v>
      </c>
      <c r="B335" s="393" t="s">
        <v>3495</v>
      </c>
      <c r="C335" s="394" t="s">
        <v>3229</v>
      </c>
      <c r="D335" s="395" t="s">
        <v>3448</v>
      </c>
      <c r="E335" s="411" t="s">
        <v>3496</v>
      </c>
      <c r="F335" s="396" t="s">
        <v>3222</v>
      </c>
      <c r="G335" s="396" t="s">
        <v>3223</v>
      </c>
      <c r="H335" s="397" t="s">
        <v>194</v>
      </c>
      <c r="I335" s="661" t="s">
        <v>3497</v>
      </c>
      <c r="J335" s="353" t="s">
        <v>3227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3498</v>
      </c>
      <c r="B336" s="526" t="s">
        <v>3499</v>
      </c>
      <c r="C336" s="527">
        <v>3</v>
      </c>
      <c r="D336" s="528" t="s">
        <v>3448</v>
      </c>
      <c r="E336" s="426" t="s">
        <v>3500</v>
      </c>
      <c r="F336" s="529" t="s">
        <v>3222</v>
      </c>
      <c r="G336" s="529" t="s">
        <v>3223</v>
      </c>
      <c r="H336" s="530" t="s">
        <v>194</v>
      </c>
      <c r="I336" s="384" t="s">
        <v>3501</v>
      </c>
      <c r="J336" s="353" t="s">
        <v>3257</v>
      </c>
      <c r="K336" s="354" t="s">
        <v>3228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3498</v>
      </c>
      <c r="B337" s="386" t="s">
        <v>3499</v>
      </c>
      <c r="C337" s="352" t="s">
        <v>3258</v>
      </c>
      <c r="D337" s="387" t="s">
        <v>3448</v>
      </c>
      <c r="E337" s="388" t="s">
        <v>3500</v>
      </c>
      <c r="F337" s="389" t="s">
        <v>3222</v>
      </c>
      <c r="G337" s="389" t="s">
        <v>3223</v>
      </c>
      <c r="H337" s="390" t="s">
        <v>194</v>
      </c>
      <c r="I337" s="391" t="s">
        <v>3501</v>
      </c>
      <c r="J337" s="353" t="s">
        <v>3257</v>
      </c>
      <c r="K337" s="353" t="s">
        <v>3230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3498</v>
      </c>
      <c r="B338" s="386" t="s">
        <v>3499</v>
      </c>
      <c r="C338" s="392" t="s">
        <v>3258</v>
      </c>
      <c r="D338" s="387" t="s">
        <v>3448</v>
      </c>
      <c r="E338" s="388" t="s">
        <v>3500</v>
      </c>
      <c r="F338" s="389" t="s">
        <v>3222</v>
      </c>
      <c r="G338" s="389" t="s">
        <v>3223</v>
      </c>
      <c r="H338" s="390" t="s">
        <v>194</v>
      </c>
      <c r="I338" s="391" t="s">
        <v>3501</v>
      </c>
      <c r="J338" s="353" t="s">
        <v>3257</v>
      </c>
      <c r="K338" s="355" t="s">
        <v>3231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3498</v>
      </c>
      <c r="B339" s="386" t="s">
        <v>3499</v>
      </c>
      <c r="C339" s="392" t="s">
        <v>3258</v>
      </c>
      <c r="D339" s="387" t="s">
        <v>3448</v>
      </c>
      <c r="E339" s="388" t="s">
        <v>3500</v>
      </c>
      <c r="F339" s="389" t="s">
        <v>3222</v>
      </c>
      <c r="G339" s="389" t="s">
        <v>3223</v>
      </c>
      <c r="H339" s="390" t="s">
        <v>194</v>
      </c>
      <c r="I339" s="391" t="s">
        <v>3501</v>
      </c>
      <c r="J339" s="353" t="s">
        <v>3257</v>
      </c>
      <c r="K339" s="356" t="s">
        <v>3232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660" t="s">
        <v>3498</v>
      </c>
      <c r="B340" s="393" t="s">
        <v>3499</v>
      </c>
      <c r="C340" s="394" t="s">
        <v>3258</v>
      </c>
      <c r="D340" s="395" t="s">
        <v>3448</v>
      </c>
      <c r="E340" s="411" t="s">
        <v>3500</v>
      </c>
      <c r="F340" s="396" t="s">
        <v>3222</v>
      </c>
      <c r="G340" s="396" t="s">
        <v>3223</v>
      </c>
      <c r="H340" s="397" t="s">
        <v>194</v>
      </c>
      <c r="I340" s="661" t="s">
        <v>3501</v>
      </c>
      <c r="J340" s="353" t="s">
        <v>3257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3502</v>
      </c>
      <c r="B341" s="526" t="s">
        <v>3503</v>
      </c>
      <c r="C341" s="527">
        <v>1</v>
      </c>
      <c r="D341" s="528" t="s">
        <v>3448</v>
      </c>
      <c r="E341" s="426" t="s">
        <v>3504</v>
      </c>
      <c r="F341" s="529" t="s">
        <v>3222</v>
      </c>
      <c r="G341" s="529" t="s">
        <v>3223</v>
      </c>
      <c r="H341" s="530" t="s">
        <v>194</v>
      </c>
      <c r="I341" s="384" t="s">
        <v>3505</v>
      </c>
      <c r="J341" s="353" t="s">
        <v>3227</v>
      </c>
      <c r="K341" s="354" t="s">
        <v>3228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3502</v>
      </c>
      <c r="B342" s="386" t="s">
        <v>3503</v>
      </c>
      <c r="C342" s="352" t="s">
        <v>3229</v>
      </c>
      <c r="D342" s="387" t="s">
        <v>3448</v>
      </c>
      <c r="E342" s="388" t="s">
        <v>3504</v>
      </c>
      <c r="F342" s="389" t="s">
        <v>3222</v>
      </c>
      <c r="G342" s="389" t="s">
        <v>3223</v>
      </c>
      <c r="H342" s="390" t="s">
        <v>194</v>
      </c>
      <c r="I342" s="391" t="s">
        <v>3505</v>
      </c>
      <c r="J342" s="353" t="s">
        <v>3227</v>
      </c>
      <c r="K342" s="353" t="s">
        <v>3230</v>
      </c>
      <c r="L342" s="400"/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3502</v>
      </c>
      <c r="B343" s="386" t="s">
        <v>3503</v>
      </c>
      <c r="C343" s="392" t="s">
        <v>3229</v>
      </c>
      <c r="D343" s="387" t="s">
        <v>3448</v>
      </c>
      <c r="E343" s="388" t="s">
        <v>3504</v>
      </c>
      <c r="F343" s="389" t="s">
        <v>3222</v>
      </c>
      <c r="G343" s="389" t="s">
        <v>3223</v>
      </c>
      <c r="H343" s="390" t="s">
        <v>194</v>
      </c>
      <c r="I343" s="391" t="s">
        <v>3505</v>
      </c>
      <c r="J343" s="353" t="s">
        <v>3227</v>
      </c>
      <c r="K343" s="355" t="s">
        <v>3231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3502</v>
      </c>
      <c r="B344" s="386" t="s">
        <v>3503</v>
      </c>
      <c r="C344" s="392" t="s">
        <v>3229</v>
      </c>
      <c r="D344" s="387" t="s">
        <v>3448</v>
      </c>
      <c r="E344" s="388" t="s">
        <v>3504</v>
      </c>
      <c r="F344" s="389" t="s">
        <v>3222</v>
      </c>
      <c r="G344" s="389" t="s">
        <v>3223</v>
      </c>
      <c r="H344" s="390" t="s">
        <v>194</v>
      </c>
      <c r="I344" s="391" t="s">
        <v>3505</v>
      </c>
      <c r="J344" s="353" t="s">
        <v>3227</v>
      </c>
      <c r="K344" s="356" t="s">
        <v>3232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660" t="s">
        <v>3502</v>
      </c>
      <c r="B345" s="393" t="s">
        <v>3503</v>
      </c>
      <c r="C345" s="394" t="s">
        <v>3229</v>
      </c>
      <c r="D345" s="395" t="s">
        <v>3448</v>
      </c>
      <c r="E345" s="411" t="s">
        <v>3504</v>
      </c>
      <c r="F345" s="396" t="s">
        <v>3222</v>
      </c>
      <c r="G345" s="396" t="s">
        <v>3223</v>
      </c>
      <c r="H345" s="397" t="s">
        <v>194</v>
      </c>
      <c r="I345" s="661" t="s">
        <v>3505</v>
      </c>
      <c r="J345" s="353" t="s">
        <v>3227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3506</v>
      </c>
      <c r="B346" s="526" t="s">
        <v>3507</v>
      </c>
      <c r="C346" s="527">
        <v>1</v>
      </c>
      <c r="D346" s="528" t="s">
        <v>3448</v>
      </c>
      <c r="E346" s="426" t="s">
        <v>3508</v>
      </c>
      <c r="F346" s="529" t="s">
        <v>3222</v>
      </c>
      <c r="G346" s="529" t="s">
        <v>3223</v>
      </c>
      <c r="H346" s="530" t="s">
        <v>194</v>
      </c>
      <c r="I346" s="384" t="s">
        <v>3509</v>
      </c>
      <c r="J346" s="353" t="s">
        <v>3227</v>
      </c>
      <c r="K346" s="354" t="s">
        <v>3228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3506</v>
      </c>
      <c r="B347" s="386" t="s">
        <v>3507</v>
      </c>
      <c r="C347" s="352" t="s">
        <v>3229</v>
      </c>
      <c r="D347" s="387" t="s">
        <v>3448</v>
      </c>
      <c r="E347" s="388" t="s">
        <v>3508</v>
      </c>
      <c r="F347" s="389" t="s">
        <v>3222</v>
      </c>
      <c r="G347" s="389" t="s">
        <v>3223</v>
      </c>
      <c r="H347" s="390" t="s">
        <v>194</v>
      </c>
      <c r="I347" s="391" t="s">
        <v>3509</v>
      </c>
      <c r="J347" s="353" t="s">
        <v>3227</v>
      </c>
      <c r="K347" s="353" t="s">
        <v>3230</v>
      </c>
      <c r="L347" s="400"/>
      <c r="M347" s="401"/>
      <c r="N347" s="400"/>
      <c r="O347" s="401"/>
      <c r="P347" s="400"/>
      <c r="Q347" s="401"/>
      <c r="R347" s="400"/>
      <c r="S347" s="401"/>
      <c r="T347" s="400"/>
      <c r="U347" s="401"/>
      <c r="V347" s="400">
        <v>1</v>
      </c>
      <c r="W347" s="401"/>
      <c r="X347" s="400">
        <v>1</v>
      </c>
      <c r="Y347" s="401"/>
      <c r="Z347" s="400"/>
      <c r="AA347" s="401"/>
      <c r="AB347" s="400"/>
      <c r="AC347" s="401"/>
      <c r="AD347" s="400"/>
      <c r="AE347" s="401"/>
      <c r="AF347" s="400"/>
      <c r="AG347" s="401"/>
      <c r="AH347" s="400"/>
      <c r="AI347" s="401"/>
      <c r="AJ347" s="400">
        <v>1</v>
      </c>
      <c r="AK347" s="401"/>
      <c r="AL347" s="400">
        <v>1</v>
      </c>
      <c r="AM347" s="401"/>
      <c r="AN347" s="400"/>
      <c r="AO347" s="401"/>
      <c r="AP347" s="400"/>
      <c r="AQ347" s="401"/>
      <c r="AR347" s="400"/>
      <c r="AS347" s="401"/>
      <c r="AT347" s="400"/>
      <c r="AU347" s="401"/>
      <c r="AV347" s="400"/>
      <c r="AW347" s="401"/>
      <c r="AX347" s="400">
        <v>1</v>
      </c>
      <c r="AY347" s="401"/>
      <c r="AZ347" s="400">
        <v>1</v>
      </c>
      <c r="BA347" s="401"/>
      <c r="BB347" s="400"/>
      <c r="BC347" s="401"/>
      <c r="BD347" s="400"/>
      <c r="BE347" s="401"/>
      <c r="BF347" s="400"/>
      <c r="BG347" s="401"/>
      <c r="BH347" s="400"/>
      <c r="BI347" s="401"/>
      <c r="BJ347" s="400"/>
      <c r="BK347" s="401"/>
      <c r="BL347" s="400">
        <v>1</v>
      </c>
      <c r="BM347" s="401"/>
      <c r="BN347" s="400">
        <v>1</v>
      </c>
      <c r="BO347" s="401"/>
      <c r="BP347" s="400"/>
      <c r="BQ347" s="401"/>
      <c r="BR347" s="400"/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8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3506</v>
      </c>
      <c r="B348" s="386" t="s">
        <v>3507</v>
      </c>
      <c r="C348" s="392" t="s">
        <v>3229</v>
      </c>
      <c r="D348" s="387" t="s">
        <v>3448</v>
      </c>
      <c r="E348" s="388" t="s">
        <v>3508</v>
      </c>
      <c r="F348" s="389" t="s">
        <v>3222</v>
      </c>
      <c r="G348" s="389" t="s">
        <v>3223</v>
      </c>
      <c r="H348" s="390" t="s">
        <v>194</v>
      </c>
      <c r="I348" s="391" t="s">
        <v>3509</v>
      </c>
      <c r="J348" s="353" t="s">
        <v>3227</v>
      </c>
      <c r="K348" s="355" t="s">
        <v>3231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3506</v>
      </c>
      <c r="B349" s="386" t="s">
        <v>3507</v>
      </c>
      <c r="C349" s="392" t="s">
        <v>3229</v>
      </c>
      <c r="D349" s="387" t="s">
        <v>3448</v>
      </c>
      <c r="E349" s="388" t="s">
        <v>3508</v>
      </c>
      <c r="F349" s="389" t="s">
        <v>3222</v>
      </c>
      <c r="G349" s="389" t="s">
        <v>3223</v>
      </c>
      <c r="H349" s="390" t="s">
        <v>194</v>
      </c>
      <c r="I349" s="391" t="s">
        <v>3509</v>
      </c>
      <c r="J349" s="353" t="s">
        <v>3227</v>
      </c>
      <c r="K349" s="356" t="s">
        <v>3232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660" t="s">
        <v>3506</v>
      </c>
      <c r="B350" s="393" t="s">
        <v>3507</v>
      </c>
      <c r="C350" s="394" t="s">
        <v>3229</v>
      </c>
      <c r="D350" s="395" t="s">
        <v>3448</v>
      </c>
      <c r="E350" s="411" t="s">
        <v>3508</v>
      </c>
      <c r="F350" s="396" t="s">
        <v>3222</v>
      </c>
      <c r="G350" s="396" t="s">
        <v>3223</v>
      </c>
      <c r="H350" s="397" t="s">
        <v>194</v>
      </c>
      <c r="I350" s="661" t="s">
        <v>3509</v>
      </c>
      <c r="J350" s="353" t="s">
        <v>3227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3510</v>
      </c>
      <c r="B351" s="526" t="s">
        <v>3511</v>
      </c>
      <c r="C351" s="527">
        <v>1</v>
      </c>
      <c r="D351" s="528" t="s">
        <v>3448</v>
      </c>
      <c r="E351" s="426" t="s">
        <v>3512</v>
      </c>
      <c r="F351" s="529" t="s">
        <v>3222</v>
      </c>
      <c r="G351" s="529" t="s">
        <v>3223</v>
      </c>
      <c r="H351" s="530" t="s">
        <v>194</v>
      </c>
      <c r="I351" s="384" t="s">
        <v>3513</v>
      </c>
      <c r="J351" s="353" t="s">
        <v>3227</v>
      </c>
      <c r="K351" s="354" t="s">
        <v>3228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3510</v>
      </c>
      <c r="B352" s="386" t="s">
        <v>3511</v>
      </c>
      <c r="C352" s="352" t="s">
        <v>3229</v>
      </c>
      <c r="D352" s="387" t="s">
        <v>3448</v>
      </c>
      <c r="E352" s="388" t="s">
        <v>3512</v>
      </c>
      <c r="F352" s="389" t="s">
        <v>3222</v>
      </c>
      <c r="G352" s="389" t="s">
        <v>3223</v>
      </c>
      <c r="H352" s="390" t="s">
        <v>194</v>
      </c>
      <c r="I352" s="391" t="s">
        <v>3513</v>
      </c>
      <c r="J352" s="353" t="s">
        <v>3227</v>
      </c>
      <c r="K352" s="353" t="s">
        <v>3230</v>
      </c>
      <c r="L352" s="400">
        <v>3</v>
      </c>
      <c r="M352" s="401"/>
      <c r="N352" s="400">
        <v>2</v>
      </c>
      <c r="O352" s="401"/>
      <c r="P352" s="400"/>
      <c r="Q352" s="401"/>
      <c r="R352" s="400"/>
      <c r="S352" s="401"/>
      <c r="T352" s="400"/>
      <c r="U352" s="401"/>
      <c r="V352" s="400">
        <v>5</v>
      </c>
      <c r="W352" s="401"/>
      <c r="X352" s="400">
        <v>1</v>
      </c>
      <c r="Y352" s="401"/>
      <c r="Z352" s="400">
        <v>3</v>
      </c>
      <c r="AA352" s="401"/>
      <c r="AB352" s="400">
        <v>2</v>
      </c>
      <c r="AC352" s="401"/>
      <c r="AD352" s="400"/>
      <c r="AE352" s="401"/>
      <c r="AF352" s="400"/>
      <c r="AG352" s="401"/>
      <c r="AH352" s="400"/>
      <c r="AI352" s="401"/>
      <c r="AJ352" s="400">
        <v>5</v>
      </c>
      <c r="AK352" s="401"/>
      <c r="AL352" s="400">
        <v>1</v>
      </c>
      <c r="AM352" s="401"/>
      <c r="AN352" s="400">
        <v>3</v>
      </c>
      <c r="AO352" s="401"/>
      <c r="AP352" s="400">
        <v>2</v>
      </c>
      <c r="AQ352" s="401"/>
      <c r="AR352" s="400"/>
      <c r="AS352" s="401"/>
      <c r="AT352" s="400"/>
      <c r="AU352" s="401"/>
      <c r="AV352" s="400"/>
      <c r="AW352" s="401"/>
      <c r="AX352" s="400">
        <v>5</v>
      </c>
      <c r="AY352" s="401"/>
      <c r="AZ352" s="400">
        <v>1</v>
      </c>
      <c r="BA352" s="401"/>
      <c r="BB352" s="400">
        <v>3</v>
      </c>
      <c r="BC352" s="401"/>
      <c r="BD352" s="400">
        <v>2</v>
      </c>
      <c r="BE352" s="401"/>
      <c r="BF352" s="400"/>
      <c r="BG352" s="401"/>
      <c r="BH352" s="400"/>
      <c r="BI352" s="401"/>
      <c r="BJ352" s="400"/>
      <c r="BK352" s="401"/>
      <c r="BL352" s="400">
        <v>5</v>
      </c>
      <c r="BM352" s="401"/>
      <c r="BN352" s="400">
        <v>1</v>
      </c>
      <c r="BO352" s="401"/>
      <c r="BP352" s="400">
        <v>3</v>
      </c>
      <c r="BQ352" s="401"/>
      <c r="BR352" s="400">
        <v>2</v>
      </c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49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3510</v>
      </c>
      <c r="B353" s="386" t="s">
        <v>3511</v>
      </c>
      <c r="C353" s="392" t="s">
        <v>3229</v>
      </c>
      <c r="D353" s="387" t="s">
        <v>3448</v>
      </c>
      <c r="E353" s="388" t="s">
        <v>3512</v>
      </c>
      <c r="F353" s="389" t="s">
        <v>3222</v>
      </c>
      <c r="G353" s="389" t="s">
        <v>3223</v>
      </c>
      <c r="H353" s="390" t="s">
        <v>194</v>
      </c>
      <c r="I353" s="391" t="s">
        <v>3513</v>
      </c>
      <c r="J353" s="353" t="s">
        <v>3227</v>
      </c>
      <c r="K353" s="355" t="s">
        <v>3231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3510</v>
      </c>
      <c r="B354" s="386" t="s">
        <v>3511</v>
      </c>
      <c r="C354" s="392" t="s">
        <v>3229</v>
      </c>
      <c r="D354" s="387" t="s">
        <v>3448</v>
      </c>
      <c r="E354" s="388" t="s">
        <v>3512</v>
      </c>
      <c r="F354" s="389" t="s">
        <v>3222</v>
      </c>
      <c r="G354" s="389" t="s">
        <v>3223</v>
      </c>
      <c r="H354" s="390" t="s">
        <v>194</v>
      </c>
      <c r="I354" s="391" t="s">
        <v>3513</v>
      </c>
      <c r="J354" s="353" t="s">
        <v>3227</v>
      </c>
      <c r="K354" s="356" t="s">
        <v>3232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660" t="s">
        <v>3510</v>
      </c>
      <c r="B355" s="393" t="s">
        <v>3511</v>
      </c>
      <c r="C355" s="394" t="s">
        <v>3229</v>
      </c>
      <c r="D355" s="395" t="s">
        <v>3448</v>
      </c>
      <c r="E355" s="411" t="s">
        <v>3512</v>
      </c>
      <c r="F355" s="396" t="s">
        <v>3222</v>
      </c>
      <c r="G355" s="396" t="s">
        <v>3223</v>
      </c>
      <c r="H355" s="397" t="s">
        <v>194</v>
      </c>
      <c r="I355" s="661" t="s">
        <v>3513</v>
      </c>
      <c r="J355" s="353" t="s">
        <v>3227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3514</v>
      </c>
      <c r="B356" s="526" t="s">
        <v>3515</v>
      </c>
      <c r="C356" s="527">
        <v>1</v>
      </c>
      <c r="D356" s="528" t="s">
        <v>3448</v>
      </c>
      <c r="E356" s="426" t="s">
        <v>3516</v>
      </c>
      <c r="F356" s="529" t="s">
        <v>3222</v>
      </c>
      <c r="G356" s="529" t="s">
        <v>3223</v>
      </c>
      <c r="H356" s="530" t="s">
        <v>194</v>
      </c>
      <c r="I356" s="384" t="s">
        <v>3517</v>
      </c>
      <c r="J356" s="353" t="s">
        <v>3227</v>
      </c>
      <c r="K356" s="354" t="s">
        <v>3228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3514</v>
      </c>
      <c r="B357" s="386" t="s">
        <v>3515</v>
      </c>
      <c r="C357" s="352" t="s">
        <v>3229</v>
      </c>
      <c r="D357" s="387" t="s">
        <v>3448</v>
      </c>
      <c r="E357" s="388" t="s">
        <v>3516</v>
      </c>
      <c r="F357" s="389" t="s">
        <v>3222</v>
      </c>
      <c r="G357" s="389" t="s">
        <v>3223</v>
      </c>
      <c r="H357" s="390" t="s">
        <v>194</v>
      </c>
      <c r="I357" s="391" t="s">
        <v>3517</v>
      </c>
      <c r="J357" s="353" t="s">
        <v>3227</v>
      </c>
      <c r="K357" s="353" t="s">
        <v>3230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/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/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/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3514</v>
      </c>
      <c r="B358" s="386" t="s">
        <v>3515</v>
      </c>
      <c r="C358" s="392" t="s">
        <v>3229</v>
      </c>
      <c r="D358" s="387" t="s">
        <v>3448</v>
      </c>
      <c r="E358" s="388" t="s">
        <v>3516</v>
      </c>
      <c r="F358" s="389" t="s">
        <v>3222</v>
      </c>
      <c r="G358" s="389" t="s">
        <v>3223</v>
      </c>
      <c r="H358" s="390" t="s">
        <v>194</v>
      </c>
      <c r="I358" s="391" t="s">
        <v>3517</v>
      </c>
      <c r="J358" s="353" t="s">
        <v>3227</v>
      </c>
      <c r="K358" s="355" t="s">
        <v>3231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3514</v>
      </c>
      <c r="B359" s="386" t="s">
        <v>3515</v>
      </c>
      <c r="C359" s="392" t="s">
        <v>3229</v>
      </c>
      <c r="D359" s="387" t="s">
        <v>3448</v>
      </c>
      <c r="E359" s="388" t="s">
        <v>3516</v>
      </c>
      <c r="F359" s="389" t="s">
        <v>3222</v>
      </c>
      <c r="G359" s="389" t="s">
        <v>3223</v>
      </c>
      <c r="H359" s="390" t="s">
        <v>194</v>
      </c>
      <c r="I359" s="391" t="s">
        <v>3517</v>
      </c>
      <c r="J359" s="353" t="s">
        <v>3227</v>
      </c>
      <c r="K359" s="356" t="s">
        <v>3232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660" t="s">
        <v>3514</v>
      </c>
      <c r="B360" s="393" t="s">
        <v>3515</v>
      </c>
      <c r="C360" s="394" t="s">
        <v>3229</v>
      </c>
      <c r="D360" s="395" t="s">
        <v>3448</v>
      </c>
      <c r="E360" s="411" t="s">
        <v>3516</v>
      </c>
      <c r="F360" s="396" t="s">
        <v>3222</v>
      </c>
      <c r="G360" s="396" t="s">
        <v>3223</v>
      </c>
      <c r="H360" s="397" t="s">
        <v>194</v>
      </c>
      <c r="I360" s="661" t="s">
        <v>3517</v>
      </c>
      <c r="J360" s="353" t="s">
        <v>3227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3518</v>
      </c>
      <c r="B361" s="526" t="s">
        <v>3519</v>
      </c>
      <c r="C361" s="527">
        <v>1</v>
      </c>
      <c r="D361" s="528" t="s">
        <v>3448</v>
      </c>
      <c r="E361" s="426" t="s">
        <v>3520</v>
      </c>
      <c r="F361" s="529" t="s">
        <v>3222</v>
      </c>
      <c r="G361" s="529" t="s">
        <v>3223</v>
      </c>
      <c r="H361" s="530" t="s">
        <v>194</v>
      </c>
      <c r="I361" s="384" t="s">
        <v>3521</v>
      </c>
      <c r="J361" s="353" t="s">
        <v>3227</v>
      </c>
      <c r="K361" s="354" t="s">
        <v>3228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3518</v>
      </c>
      <c r="B362" s="386" t="s">
        <v>3519</v>
      </c>
      <c r="C362" s="352" t="s">
        <v>3229</v>
      </c>
      <c r="D362" s="387" t="s">
        <v>3448</v>
      </c>
      <c r="E362" s="388" t="s">
        <v>3520</v>
      </c>
      <c r="F362" s="389" t="s">
        <v>3222</v>
      </c>
      <c r="G362" s="389" t="s">
        <v>3223</v>
      </c>
      <c r="H362" s="390" t="s">
        <v>194</v>
      </c>
      <c r="I362" s="391" t="s">
        <v>3521</v>
      </c>
      <c r="J362" s="353" t="s">
        <v>3227</v>
      </c>
      <c r="K362" s="353" t="s">
        <v>3230</v>
      </c>
      <c r="L362" s="400">
        <v>3</v>
      </c>
      <c r="M362" s="401"/>
      <c r="N362" s="400"/>
      <c r="O362" s="401"/>
      <c r="P362" s="400">
        <v>2</v>
      </c>
      <c r="Q362" s="401"/>
      <c r="R362" s="400"/>
      <c r="S362" s="401"/>
      <c r="T362" s="400"/>
      <c r="U362" s="401"/>
      <c r="V362" s="400"/>
      <c r="W362" s="401"/>
      <c r="X362" s="400"/>
      <c r="Y362" s="401"/>
      <c r="Z362" s="400">
        <v>3</v>
      </c>
      <c r="AA362" s="401"/>
      <c r="AB362" s="400"/>
      <c r="AC362" s="401"/>
      <c r="AD362" s="400">
        <v>2</v>
      </c>
      <c r="AE362" s="401"/>
      <c r="AF362" s="400"/>
      <c r="AG362" s="401"/>
      <c r="AH362" s="400"/>
      <c r="AI362" s="401"/>
      <c r="AJ362" s="400"/>
      <c r="AK362" s="401"/>
      <c r="AL362" s="400"/>
      <c r="AM362" s="401"/>
      <c r="AN362" s="400">
        <v>3</v>
      </c>
      <c r="AO362" s="401"/>
      <c r="AP362" s="400"/>
      <c r="AQ362" s="401"/>
      <c r="AR362" s="400">
        <v>2</v>
      </c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>
        <v>3</v>
      </c>
      <c r="BC362" s="401"/>
      <c r="BD362" s="400"/>
      <c r="BE362" s="401"/>
      <c r="BF362" s="400">
        <v>2</v>
      </c>
      <c r="BG362" s="401"/>
      <c r="BH362" s="400"/>
      <c r="BI362" s="401"/>
      <c r="BJ362" s="400"/>
      <c r="BK362" s="401"/>
      <c r="BL362" s="400"/>
      <c r="BM362" s="401"/>
      <c r="BN362" s="400"/>
      <c r="BO362" s="401"/>
      <c r="BP362" s="400">
        <v>3</v>
      </c>
      <c r="BQ362" s="401"/>
      <c r="BR362" s="400"/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23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3518</v>
      </c>
      <c r="B363" s="386" t="s">
        <v>3519</v>
      </c>
      <c r="C363" s="392" t="s">
        <v>3229</v>
      </c>
      <c r="D363" s="387" t="s">
        <v>3448</v>
      </c>
      <c r="E363" s="388" t="s">
        <v>3520</v>
      </c>
      <c r="F363" s="389" t="s">
        <v>3222</v>
      </c>
      <c r="G363" s="389" t="s">
        <v>3223</v>
      </c>
      <c r="H363" s="390" t="s">
        <v>194</v>
      </c>
      <c r="I363" s="391" t="s">
        <v>3521</v>
      </c>
      <c r="J363" s="353" t="s">
        <v>3227</v>
      </c>
      <c r="K363" s="355" t="s">
        <v>3231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3518</v>
      </c>
      <c r="B364" s="386" t="s">
        <v>3519</v>
      </c>
      <c r="C364" s="392" t="s">
        <v>3229</v>
      </c>
      <c r="D364" s="387" t="s">
        <v>3448</v>
      </c>
      <c r="E364" s="388" t="s">
        <v>3520</v>
      </c>
      <c r="F364" s="389" t="s">
        <v>3222</v>
      </c>
      <c r="G364" s="389" t="s">
        <v>3223</v>
      </c>
      <c r="H364" s="390" t="s">
        <v>194</v>
      </c>
      <c r="I364" s="391" t="s">
        <v>3521</v>
      </c>
      <c r="J364" s="353" t="s">
        <v>3227</v>
      </c>
      <c r="K364" s="356" t="s">
        <v>3232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660" t="s">
        <v>3518</v>
      </c>
      <c r="B365" s="393" t="s">
        <v>3519</v>
      </c>
      <c r="C365" s="394" t="s">
        <v>3229</v>
      </c>
      <c r="D365" s="395" t="s">
        <v>3448</v>
      </c>
      <c r="E365" s="411" t="s">
        <v>3520</v>
      </c>
      <c r="F365" s="396" t="s">
        <v>3222</v>
      </c>
      <c r="G365" s="396" t="s">
        <v>3223</v>
      </c>
      <c r="H365" s="397" t="s">
        <v>194</v>
      </c>
      <c r="I365" s="661" t="s">
        <v>3521</v>
      </c>
      <c r="J365" s="353" t="s">
        <v>3227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3522</v>
      </c>
      <c r="B366" s="526" t="s">
        <v>3523</v>
      </c>
      <c r="C366" s="527">
        <v>3</v>
      </c>
      <c r="D366" s="528" t="s">
        <v>3524</v>
      </c>
      <c r="E366" s="426" t="s">
        <v>3525</v>
      </c>
      <c r="F366" s="529" t="s">
        <v>3222</v>
      </c>
      <c r="G366" s="529" t="s">
        <v>3223</v>
      </c>
      <c r="H366" s="530" t="s">
        <v>234</v>
      </c>
      <c r="I366" s="384" t="s">
        <v>3526</v>
      </c>
      <c r="J366" s="353" t="s">
        <v>3257</v>
      </c>
      <c r="K366" s="354" t="s">
        <v>3228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3522</v>
      </c>
      <c r="B367" s="386" t="s">
        <v>3523</v>
      </c>
      <c r="C367" s="352" t="s">
        <v>3258</v>
      </c>
      <c r="D367" s="387" t="s">
        <v>3524</v>
      </c>
      <c r="E367" s="388" t="s">
        <v>3525</v>
      </c>
      <c r="F367" s="389" t="s">
        <v>3222</v>
      </c>
      <c r="G367" s="389" t="s">
        <v>3223</v>
      </c>
      <c r="H367" s="390" t="s">
        <v>234</v>
      </c>
      <c r="I367" s="391" t="s">
        <v>3526</v>
      </c>
      <c r="J367" s="353" t="s">
        <v>3257</v>
      </c>
      <c r="K367" s="353" t="s">
        <v>3230</v>
      </c>
      <c r="L367" s="400"/>
      <c r="M367" s="401"/>
      <c r="N367" s="400"/>
      <c r="O367" s="401"/>
      <c r="P367" s="400"/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/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/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/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3522</v>
      </c>
      <c r="B368" s="386" t="s">
        <v>3523</v>
      </c>
      <c r="C368" s="392" t="s">
        <v>3258</v>
      </c>
      <c r="D368" s="387" t="s">
        <v>3524</v>
      </c>
      <c r="E368" s="388" t="s">
        <v>3525</v>
      </c>
      <c r="F368" s="389" t="s">
        <v>3222</v>
      </c>
      <c r="G368" s="389" t="s">
        <v>3223</v>
      </c>
      <c r="H368" s="390" t="s">
        <v>234</v>
      </c>
      <c r="I368" s="391" t="s">
        <v>3526</v>
      </c>
      <c r="J368" s="353" t="s">
        <v>3257</v>
      </c>
      <c r="K368" s="355" t="s">
        <v>3231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3522</v>
      </c>
      <c r="B369" s="386" t="s">
        <v>3523</v>
      </c>
      <c r="C369" s="392" t="s">
        <v>3258</v>
      </c>
      <c r="D369" s="387" t="s">
        <v>3524</v>
      </c>
      <c r="E369" s="388" t="s">
        <v>3525</v>
      </c>
      <c r="F369" s="389" t="s">
        <v>3222</v>
      </c>
      <c r="G369" s="389" t="s">
        <v>3223</v>
      </c>
      <c r="H369" s="390" t="s">
        <v>234</v>
      </c>
      <c r="I369" s="391" t="s">
        <v>3526</v>
      </c>
      <c r="J369" s="353" t="s">
        <v>3257</v>
      </c>
      <c r="K369" s="356" t="s">
        <v>3232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660" t="s">
        <v>3522</v>
      </c>
      <c r="B370" s="393" t="s">
        <v>3523</v>
      </c>
      <c r="C370" s="394" t="s">
        <v>3258</v>
      </c>
      <c r="D370" s="395" t="s">
        <v>3524</v>
      </c>
      <c r="E370" s="411" t="s">
        <v>3525</v>
      </c>
      <c r="F370" s="396" t="s">
        <v>3222</v>
      </c>
      <c r="G370" s="396" t="s">
        <v>3223</v>
      </c>
      <c r="H370" s="397" t="s">
        <v>234</v>
      </c>
      <c r="I370" s="661" t="s">
        <v>3526</v>
      </c>
      <c r="J370" s="353" t="s">
        <v>3257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3527</v>
      </c>
      <c r="B371" s="526" t="s">
        <v>3528</v>
      </c>
      <c r="C371" s="527">
        <v>1</v>
      </c>
      <c r="D371" s="528" t="s">
        <v>3529</v>
      </c>
      <c r="E371" s="426" t="s">
        <v>3530</v>
      </c>
      <c r="F371" s="529" t="s">
        <v>3222</v>
      </c>
      <c r="G371" s="529" t="s">
        <v>3223</v>
      </c>
      <c r="H371" s="530" t="s">
        <v>195</v>
      </c>
      <c r="I371" s="384" t="s">
        <v>3531</v>
      </c>
      <c r="J371" s="353" t="s">
        <v>3227</v>
      </c>
      <c r="K371" s="354" t="s">
        <v>3228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3527</v>
      </c>
      <c r="B372" s="386" t="s">
        <v>3528</v>
      </c>
      <c r="C372" s="352" t="s">
        <v>3229</v>
      </c>
      <c r="D372" s="387" t="s">
        <v>3529</v>
      </c>
      <c r="E372" s="388" t="s">
        <v>3530</v>
      </c>
      <c r="F372" s="389" t="s">
        <v>3222</v>
      </c>
      <c r="G372" s="389" t="s">
        <v>3223</v>
      </c>
      <c r="H372" s="390" t="s">
        <v>195</v>
      </c>
      <c r="I372" s="391" t="s">
        <v>3531</v>
      </c>
      <c r="J372" s="353" t="s">
        <v>3227</v>
      </c>
      <c r="K372" s="353" t="s">
        <v>3230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/>
      <c r="BE372" s="401"/>
      <c r="BF372" s="400"/>
      <c r="BG372" s="401"/>
      <c r="BH372" s="400"/>
      <c r="BI372" s="401"/>
      <c r="BJ372" s="400"/>
      <c r="BK372" s="401"/>
      <c r="BL372" s="400"/>
      <c r="BM372" s="401"/>
      <c r="BN372" s="400"/>
      <c r="BO372" s="401"/>
      <c r="BP372" s="400"/>
      <c r="BQ372" s="401"/>
      <c r="BR372" s="400"/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3527</v>
      </c>
      <c r="B373" s="386" t="s">
        <v>3528</v>
      </c>
      <c r="C373" s="392" t="s">
        <v>3229</v>
      </c>
      <c r="D373" s="387" t="s">
        <v>3529</v>
      </c>
      <c r="E373" s="388" t="s">
        <v>3530</v>
      </c>
      <c r="F373" s="389" t="s">
        <v>3222</v>
      </c>
      <c r="G373" s="389" t="s">
        <v>3223</v>
      </c>
      <c r="H373" s="390" t="s">
        <v>195</v>
      </c>
      <c r="I373" s="391" t="s">
        <v>3531</v>
      </c>
      <c r="J373" s="353" t="s">
        <v>3227</v>
      </c>
      <c r="K373" s="355" t="s">
        <v>3231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3527</v>
      </c>
      <c r="B374" s="386" t="s">
        <v>3528</v>
      </c>
      <c r="C374" s="392" t="s">
        <v>3229</v>
      </c>
      <c r="D374" s="387" t="s">
        <v>3529</v>
      </c>
      <c r="E374" s="388" t="s">
        <v>3530</v>
      </c>
      <c r="F374" s="389" t="s">
        <v>3222</v>
      </c>
      <c r="G374" s="389" t="s">
        <v>3223</v>
      </c>
      <c r="H374" s="390" t="s">
        <v>195</v>
      </c>
      <c r="I374" s="391" t="s">
        <v>3531</v>
      </c>
      <c r="J374" s="353" t="s">
        <v>3227</v>
      </c>
      <c r="K374" s="356" t="s">
        <v>3232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660" t="s">
        <v>3527</v>
      </c>
      <c r="B375" s="393" t="s">
        <v>3528</v>
      </c>
      <c r="C375" s="394" t="s">
        <v>3229</v>
      </c>
      <c r="D375" s="395" t="s">
        <v>3529</v>
      </c>
      <c r="E375" s="411" t="s">
        <v>3530</v>
      </c>
      <c r="F375" s="396" t="s">
        <v>3222</v>
      </c>
      <c r="G375" s="396" t="s">
        <v>3223</v>
      </c>
      <c r="H375" s="397" t="s">
        <v>195</v>
      </c>
      <c r="I375" s="661" t="s">
        <v>3531</v>
      </c>
      <c r="J375" s="353" t="s">
        <v>3227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3532</v>
      </c>
      <c r="B376" s="526" t="s">
        <v>3533</v>
      </c>
      <c r="C376" s="527">
        <v>1</v>
      </c>
      <c r="D376" s="528" t="s">
        <v>3534</v>
      </c>
      <c r="E376" s="426" t="s">
        <v>3535</v>
      </c>
      <c r="F376" s="529" t="s">
        <v>3222</v>
      </c>
      <c r="G376" s="529" t="s">
        <v>3223</v>
      </c>
      <c r="H376" s="530" t="s">
        <v>196</v>
      </c>
      <c r="I376" s="384" t="s">
        <v>3536</v>
      </c>
      <c r="J376" s="353" t="s">
        <v>3227</v>
      </c>
      <c r="K376" s="354" t="s">
        <v>3228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3532</v>
      </c>
      <c r="B377" s="386" t="s">
        <v>3533</v>
      </c>
      <c r="C377" s="352" t="s">
        <v>3229</v>
      </c>
      <c r="D377" s="387" t="s">
        <v>3534</v>
      </c>
      <c r="E377" s="388" t="s">
        <v>3535</v>
      </c>
      <c r="F377" s="389" t="s">
        <v>3222</v>
      </c>
      <c r="G377" s="389" t="s">
        <v>3223</v>
      </c>
      <c r="H377" s="390" t="s">
        <v>196</v>
      </c>
      <c r="I377" s="391" t="s">
        <v>3536</v>
      </c>
      <c r="J377" s="353" t="s">
        <v>3227</v>
      </c>
      <c r="K377" s="353" t="s">
        <v>3230</v>
      </c>
      <c r="L377" s="400"/>
      <c r="M377" s="401"/>
      <c r="N377" s="400"/>
      <c r="O377" s="401"/>
      <c r="P377" s="400"/>
      <c r="Q377" s="401"/>
      <c r="R377" s="400"/>
      <c r="S377" s="401"/>
      <c r="T377" s="400"/>
      <c r="U377" s="401"/>
      <c r="V377" s="400"/>
      <c r="W377" s="401"/>
      <c r="X377" s="400"/>
      <c r="Y377" s="401"/>
      <c r="Z377" s="400"/>
      <c r="AA377" s="401"/>
      <c r="AB377" s="400"/>
      <c r="AC377" s="401"/>
      <c r="AD377" s="400"/>
      <c r="AE377" s="401"/>
      <c r="AF377" s="400"/>
      <c r="AG377" s="401"/>
      <c r="AH377" s="400"/>
      <c r="AI377" s="401"/>
      <c r="AJ377" s="400"/>
      <c r="AK377" s="401"/>
      <c r="AL377" s="400"/>
      <c r="AM377" s="401"/>
      <c r="AN377" s="400"/>
      <c r="AO377" s="401"/>
      <c r="AP377" s="400"/>
      <c r="AQ377" s="401"/>
      <c r="AR377" s="400"/>
      <c r="AS377" s="401"/>
      <c r="AT377" s="400"/>
      <c r="AU377" s="401"/>
      <c r="AV377" s="400"/>
      <c r="AW377" s="401"/>
      <c r="AX377" s="400"/>
      <c r="AY377" s="401"/>
      <c r="AZ377" s="400"/>
      <c r="BA377" s="401"/>
      <c r="BB377" s="400"/>
      <c r="BC377" s="401"/>
      <c r="BD377" s="400"/>
      <c r="BE377" s="401"/>
      <c r="BF377" s="400"/>
      <c r="BG377" s="401"/>
      <c r="BH377" s="400"/>
      <c r="BI377" s="401"/>
      <c r="BJ377" s="400"/>
      <c r="BK377" s="401"/>
      <c r="BL377" s="400"/>
      <c r="BM377" s="401"/>
      <c r="BN377" s="400"/>
      <c r="BO377" s="401"/>
      <c r="BP377" s="400"/>
      <c r="BQ377" s="401"/>
      <c r="BR377" s="400"/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0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3532</v>
      </c>
      <c r="B378" s="386" t="s">
        <v>3533</v>
      </c>
      <c r="C378" s="392" t="s">
        <v>3229</v>
      </c>
      <c r="D378" s="387" t="s">
        <v>3534</v>
      </c>
      <c r="E378" s="388" t="s">
        <v>3535</v>
      </c>
      <c r="F378" s="389" t="s">
        <v>3222</v>
      </c>
      <c r="G378" s="389" t="s">
        <v>3223</v>
      </c>
      <c r="H378" s="390" t="s">
        <v>196</v>
      </c>
      <c r="I378" s="391" t="s">
        <v>3536</v>
      </c>
      <c r="J378" s="353" t="s">
        <v>3227</v>
      </c>
      <c r="K378" s="355" t="s">
        <v>3231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3532</v>
      </c>
      <c r="B379" s="386" t="s">
        <v>3533</v>
      </c>
      <c r="C379" s="392" t="s">
        <v>3229</v>
      </c>
      <c r="D379" s="387" t="s">
        <v>3534</v>
      </c>
      <c r="E379" s="388" t="s">
        <v>3535</v>
      </c>
      <c r="F379" s="389" t="s">
        <v>3222</v>
      </c>
      <c r="G379" s="389" t="s">
        <v>3223</v>
      </c>
      <c r="H379" s="390" t="s">
        <v>196</v>
      </c>
      <c r="I379" s="391" t="s">
        <v>3536</v>
      </c>
      <c r="J379" s="353" t="s">
        <v>3227</v>
      </c>
      <c r="K379" s="356" t="s">
        <v>3232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660" t="s">
        <v>3532</v>
      </c>
      <c r="B380" s="393" t="s">
        <v>3533</v>
      </c>
      <c r="C380" s="394" t="s">
        <v>3229</v>
      </c>
      <c r="D380" s="395" t="s">
        <v>3534</v>
      </c>
      <c r="E380" s="411" t="s">
        <v>3535</v>
      </c>
      <c r="F380" s="396" t="s">
        <v>3222</v>
      </c>
      <c r="G380" s="396" t="s">
        <v>3223</v>
      </c>
      <c r="H380" s="397" t="s">
        <v>196</v>
      </c>
      <c r="I380" s="661" t="s">
        <v>3536</v>
      </c>
      <c r="J380" s="353" t="s">
        <v>3227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3537</v>
      </c>
      <c r="B381" s="526" t="s">
        <v>3538</v>
      </c>
      <c r="C381" s="527">
        <v>1</v>
      </c>
      <c r="D381" s="528" t="s">
        <v>3534</v>
      </c>
      <c r="E381" s="426" t="s">
        <v>3539</v>
      </c>
      <c r="F381" s="529" t="s">
        <v>3222</v>
      </c>
      <c r="G381" s="529" t="s">
        <v>3223</v>
      </c>
      <c r="H381" s="530" t="s">
        <v>196</v>
      </c>
      <c r="I381" s="384" t="s">
        <v>3540</v>
      </c>
      <c r="J381" s="353" t="s">
        <v>3227</v>
      </c>
      <c r="K381" s="354" t="s">
        <v>3228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3537</v>
      </c>
      <c r="B382" s="386" t="s">
        <v>3538</v>
      </c>
      <c r="C382" s="352" t="s">
        <v>3229</v>
      </c>
      <c r="D382" s="387" t="s">
        <v>3534</v>
      </c>
      <c r="E382" s="388" t="s">
        <v>3539</v>
      </c>
      <c r="F382" s="389" t="s">
        <v>3222</v>
      </c>
      <c r="G382" s="389" t="s">
        <v>3223</v>
      </c>
      <c r="H382" s="390" t="s">
        <v>196</v>
      </c>
      <c r="I382" s="391" t="s">
        <v>3540</v>
      </c>
      <c r="J382" s="353" t="s">
        <v>3227</v>
      </c>
      <c r="K382" s="353" t="s">
        <v>3230</v>
      </c>
      <c r="L382" s="400"/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/>
      <c r="Y382" s="401"/>
      <c r="Z382" s="400"/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/>
      <c r="AM382" s="401"/>
      <c r="AN382" s="400"/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/>
      <c r="BA382" s="401"/>
      <c r="BB382" s="400"/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/>
      <c r="BO382" s="401"/>
      <c r="BP382" s="400"/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3537</v>
      </c>
      <c r="B383" s="386" t="s">
        <v>3538</v>
      </c>
      <c r="C383" s="392" t="s">
        <v>3229</v>
      </c>
      <c r="D383" s="387" t="s">
        <v>3534</v>
      </c>
      <c r="E383" s="388" t="s">
        <v>3539</v>
      </c>
      <c r="F383" s="389" t="s">
        <v>3222</v>
      </c>
      <c r="G383" s="389" t="s">
        <v>3223</v>
      </c>
      <c r="H383" s="390" t="s">
        <v>196</v>
      </c>
      <c r="I383" s="391" t="s">
        <v>3540</v>
      </c>
      <c r="J383" s="353" t="s">
        <v>3227</v>
      </c>
      <c r="K383" s="355" t="s">
        <v>3231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3537</v>
      </c>
      <c r="B384" s="386" t="s">
        <v>3538</v>
      </c>
      <c r="C384" s="392" t="s">
        <v>3229</v>
      </c>
      <c r="D384" s="387" t="s">
        <v>3534</v>
      </c>
      <c r="E384" s="388" t="s">
        <v>3539</v>
      </c>
      <c r="F384" s="389" t="s">
        <v>3222</v>
      </c>
      <c r="G384" s="389" t="s">
        <v>3223</v>
      </c>
      <c r="H384" s="390" t="s">
        <v>196</v>
      </c>
      <c r="I384" s="391" t="s">
        <v>3540</v>
      </c>
      <c r="J384" s="353" t="s">
        <v>3227</v>
      </c>
      <c r="K384" s="356" t="s">
        <v>3232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660" t="s">
        <v>3537</v>
      </c>
      <c r="B385" s="393" t="s">
        <v>3538</v>
      </c>
      <c r="C385" s="394" t="s">
        <v>3229</v>
      </c>
      <c r="D385" s="395" t="s">
        <v>3534</v>
      </c>
      <c r="E385" s="411" t="s">
        <v>3539</v>
      </c>
      <c r="F385" s="396" t="s">
        <v>3222</v>
      </c>
      <c r="G385" s="396" t="s">
        <v>3223</v>
      </c>
      <c r="H385" s="397" t="s">
        <v>196</v>
      </c>
      <c r="I385" s="661" t="s">
        <v>3540</v>
      </c>
      <c r="J385" s="353" t="s">
        <v>3227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3541</v>
      </c>
      <c r="B386" s="526" t="s">
        <v>3542</v>
      </c>
      <c r="C386" s="527">
        <v>1</v>
      </c>
      <c r="D386" s="528" t="s">
        <v>3534</v>
      </c>
      <c r="E386" s="426" t="s">
        <v>3543</v>
      </c>
      <c r="F386" s="529" t="s">
        <v>3222</v>
      </c>
      <c r="G386" s="529" t="s">
        <v>3223</v>
      </c>
      <c r="H386" s="530" t="s">
        <v>196</v>
      </c>
      <c r="I386" s="384" t="s">
        <v>3544</v>
      </c>
      <c r="J386" s="353" t="s">
        <v>3227</v>
      </c>
      <c r="K386" s="354" t="s">
        <v>3228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3541</v>
      </c>
      <c r="B387" s="386" t="s">
        <v>3542</v>
      </c>
      <c r="C387" s="352" t="s">
        <v>3229</v>
      </c>
      <c r="D387" s="387" t="s">
        <v>3534</v>
      </c>
      <c r="E387" s="388" t="s">
        <v>3543</v>
      </c>
      <c r="F387" s="389" t="s">
        <v>3222</v>
      </c>
      <c r="G387" s="389" t="s">
        <v>3223</v>
      </c>
      <c r="H387" s="390" t="s">
        <v>196</v>
      </c>
      <c r="I387" s="391" t="s">
        <v>3544</v>
      </c>
      <c r="J387" s="353" t="s">
        <v>3227</v>
      </c>
      <c r="K387" s="353" t="s">
        <v>3230</v>
      </c>
      <c r="L387" s="400">
        <v>3</v>
      </c>
      <c r="M387" s="401"/>
      <c r="N387" s="400"/>
      <c r="O387" s="401"/>
      <c r="P387" s="400"/>
      <c r="Q387" s="401"/>
      <c r="R387" s="400"/>
      <c r="S387" s="401"/>
      <c r="T387" s="400"/>
      <c r="U387" s="401"/>
      <c r="V387" s="400">
        <v>3</v>
      </c>
      <c r="W387" s="401"/>
      <c r="X387" s="400"/>
      <c r="Y387" s="401"/>
      <c r="Z387" s="400">
        <v>3</v>
      </c>
      <c r="AA387" s="401"/>
      <c r="AB387" s="400"/>
      <c r="AC387" s="401"/>
      <c r="AD387" s="400"/>
      <c r="AE387" s="401"/>
      <c r="AF387" s="400"/>
      <c r="AG387" s="401"/>
      <c r="AH387" s="400"/>
      <c r="AI387" s="401"/>
      <c r="AJ387" s="400">
        <v>3</v>
      </c>
      <c r="AK387" s="401"/>
      <c r="AL387" s="400"/>
      <c r="AM387" s="401"/>
      <c r="AN387" s="400">
        <v>3</v>
      </c>
      <c r="AO387" s="401"/>
      <c r="AP387" s="400"/>
      <c r="AQ387" s="401"/>
      <c r="AR387" s="400"/>
      <c r="AS387" s="401"/>
      <c r="AT387" s="400"/>
      <c r="AU387" s="401"/>
      <c r="AV387" s="400"/>
      <c r="AW387" s="401"/>
      <c r="AX387" s="400">
        <v>3</v>
      </c>
      <c r="AY387" s="401"/>
      <c r="AZ387" s="400"/>
      <c r="BA387" s="401"/>
      <c r="BB387" s="400">
        <v>3</v>
      </c>
      <c r="BC387" s="401"/>
      <c r="BD387" s="400"/>
      <c r="BE387" s="401"/>
      <c r="BF387" s="400"/>
      <c r="BG387" s="401"/>
      <c r="BH387" s="400"/>
      <c r="BI387" s="401"/>
      <c r="BJ387" s="400"/>
      <c r="BK387" s="401"/>
      <c r="BL387" s="400">
        <v>4</v>
      </c>
      <c r="BM387" s="401"/>
      <c r="BN387" s="400"/>
      <c r="BO387" s="401"/>
      <c r="BP387" s="400">
        <v>4</v>
      </c>
      <c r="BQ387" s="401"/>
      <c r="BR387" s="400"/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29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3541</v>
      </c>
      <c r="B388" s="386" t="s">
        <v>3542</v>
      </c>
      <c r="C388" s="392" t="s">
        <v>3229</v>
      </c>
      <c r="D388" s="387" t="s">
        <v>3534</v>
      </c>
      <c r="E388" s="388" t="s">
        <v>3543</v>
      </c>
      <c r="F388" s="389" t="s">
        <v>3222</v>
      </c>
      <c r="G388" s="389" t="s">
        <v>3223</v>
      </c>
      <c r="H388" s="390" t="s">
        <v>196</v>
      </c>
      <c r="I388" s="391" t="s">
        <v>3544</v>
      </c>
      <c r="J388" s="353" t="s">
        <v>3227</v>
      </c>
      <c r="K388" s="355" t="s">
        <v>3231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3541</v>
      </c>
      <c r="B389" s="386" t="s">
        <v>3542</v>
      </c>
      <c r="C389" s="392" t="s">
        <v>3229</v>
      </c>
      <c r="D389" s="387" t="s">
        <v>3534</v>
      </c>
      <c r="E389" s="388" t="s">
        <v>3543</v>
      </c>
      <c r="F389" s="389" t="s">
        <v>3222</v>
      </c>
      <c r="G389" s="389" t="s">
        <v>3223</v>
      </c>
      <c r="H389" s="390" t="s">
        <v>196</v>
      </c>
      <c r="I389" s="391" t="s">
        <v>3544</v>
      </c>
      <c r="J389" s="353" t="s">
        <v>3227</v>
      </c>
      <c r="K389" s="356" t="s">
        <v>3232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660" t="s">
        <v>3541</v>
      </c>
      <c r="B390" s="393" t="s">
        <v>3542</v>
      </c>
      <c r="C390" s="394" t="s">
        <v>3229</v>
      </c>
      <c r="D390" s="395" t="s">
        <v>3534</v>
      </c>
      <c r="E390" s="411" t="s">
        <v>3543</v>
      </c>
      <c r="F390" s="396" t="s">
        <v>3222</v>
      </c>
      <c r="G390" s="396" t="s">
        <v>3223</v>
      </c>
      <c r="H390" s="397" t="s">
        <v>196</v>
      </c>
      <c r="I390" s="661" t="s">
        <v>3544</v>
      </c>
      <c r="J390" s="353" t="s">
        <v>3227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3545</v>
      </c>
      <c r="B391" s="526" t="s">
        <v>3546</v>
      </c>
      <c r="C391" s="527">
        <v>1</v>
      </c>
      <c r="D391" s="528" t="s">
        <v>3534</v>
      </c>
      <c r="E391" s="426" t="s">
        <v>3547</v>
      </c>
      <c r="F391" s="529" t="s">
        <v>3222</v>
      </c>
      <c r="G391" s="529" t="s">
        <v>3223</v>
      </c>
      <c r="H391" s="530" t="s">
        <v>196</v>
      </c>
      <c r="I391" s="384" t="s">
        <v>3548</v>
      </c>
      <c r="J391" s="353" t="s">
        <v>3227</v>
      </c>
      <c r="K391" s="354" t="s">
        <v>3228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3545</v>
      </c>
      <c r="B392" s="386" t="s">
        <v>3546</v>
      </c>
      <c r="C392" s="352" t="s">
        <v>3229</v>
      </c>
      <c r="D392" s="387" t="s">
        <v>3534</v>
      </c>
      <c r="E392" s="388" t="s">
        <v>3547</v>
      </c>
      <c r="F392" s="389" t="s">
        <v>3222</v>
      </c>
      <c r="G392" s="389" t="s">
        <v>3223</v>
      </c>
      <c r="H392" s="390" t="s">
        <v>196</v>
      </c>
      <c r="I392" s="391" t="s">
        <v>3548</v>
      </c>
      <c r="J392" s="353" t="s">
        <v>3227</v>
      </c>
      <c r="K392" s="353" t="s">
        <v>3230</v>
      </c>
      <c r="L392" s="400"/>
      <c r="M392" s="401"/>
      <c r="N392" s="400"/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/>
      <c r="AA392" s="401"/>
      <c r="AB392" s="400"/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/>
      <c r="AO392" s="401"/>
      <c r="AP392" s="400"/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/>
      <c r="BC392" s="401"/>
      <c r="BD392" s="400"/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/>
      <c r="BQ392" s="401"/>
      <c r="BR392" s="400"/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3545</v>
      </c>
      <c r="B393" s="386" t="s">
        <v>3546</v>
      </c>
      <c r="C393" s="392" t="s">
        <v>3229</v>
      </c>
      <c r="D393" s="387" t="s">
        <v>3534</v>
      </c>
      <c r="E393" s="388" t="s">
        <v>3547</v>
      </c>
      <c r="F393" s="389" t="s">
        <v>3222</v>
      </c>
      <c r="G393" s="389" t="s">
        <v>3223</v>
      </c>
      <c r="H393" s="390" t="s">
        <v>196</v>
      </c>
      <c r="I393" s="391" t="s">
        <v>3548</v>
      </c>
      <c r="J393" s="353" t="s">
        <v>3227</v>
      </c>
      <c r="K393" s="355" t="s">
        <v>3231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3545</v>
      </c>
      <c r="B394" s="386" t="s">
        <v>3546</v>
      </c>
      <c r="C394" s="392" t="s">
        <v>3229</v>
      </c>
      <c r="D394" s="387" t="s">
        <v>3534</v>
      </c>
      <c r="E394" s="388" t="s">
        <v>3547</v>
      </c>
      <c r="F394" s="389" t="s">
        <v>3222</v>
      </c>
      <c r="G394" s="389" t="s">
        <v>3223</v>
      </c>
      <c r="H394" s="390" t="s">
        <v>196</v>
      </c>
      <c r="I394" s="391" t="s">
        <v>3548</v>
      </c>
      <c r="J394" s="353" t="s">
        <v>3227</v>
      </c>
      <c r="K394" s="356" t="s">
        <v>3232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660" t="s">
        <v>3545</v>
      </c>
      <c r="B395" s="393" t="s">
        <v>3546</v>
      </c>
      <c r="C395" s="394" t="s">
        <v>3229</v>
      </c>
      <c r="D395" s="395" t="s">
        <v>3534</v>
      </c>
      <c r="E395" s="411" t="s">
        <v>3547</v>
      </c>
      <c r="F395" s="396" t="s">
        <v>3222</v>
      </c>
      <c r="G395" s="396" t="s">
        <v>3223</v>
      </c>
      <c r="H395" s="397" t="s">
        <v>196</v>
      </c>
      <c r="I395" s="661" t="s">
        <v>3548</v>
      </c>
      <c r="J395" s="353" t="s">
        <v>3227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3549</v>
      </c>
      <c r="B396" s="526" t="s">
        <v>3550</v>
      </c>
      <c r="C396" s="527">
        <v>1</v>
      </c>
      <c r="D396" s="528" t="s">
        <v>3534</v>
      </c>
      <c r="E396" s="426" t="s">
        <v>3551</v>
      </c>
      <c r="F396" s="529" t="s">
        <v>3222</v>
      </c>
      <c r="G396" s="529" t="s">
        <v>3223</v>
      </c>
      <c r="H396" s="530" t="s">
        <v>196</v>
      </c>
      <c r="I396" s="384" t="s">
        <v>3552</v>
      </c>
      <c r="J396" s="353" t="s">
        <v>3227</v>
      </c>
      <c r="K396" s="354" t="s">
        <v>3228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3549</v>
      </c>
      <c r="B397" s="386" t="s">
        <v>3550</v>
      </c>
      <c r="C397" s="352" t="s">
        <v>3229</v>
      </c>
      <c r="D397" s="387" t="s">
        <v>3534</v>
      </c>
      <c r="E397" s="388" t="s">
        <v>3551</v>
      </c>
      <c r="F397" s="389" t="s">
        <v>3222</v>
      </c>
      <c r="G397" s="389" t="s">
        <v>3223</v>
      </c>
      <c r="H397" s="390" t="s">
        <v>196</v>
      </c>
      <c r="I397" s="391" t="s">
        <v>3552</v>
      </c>
      <c r="J397" s="353" t="s">
        <v>3227</v>
      </c>
      <c r="K397" s="353" t="s">
        <v>3230</v>
      </c>
      <c r="L397" s="400"/>
      <c r="M397" s="401"/>
      <c r="N397" s="400"/>
      <c r="O397" s="401"/>
      <c r="P397" s="400"/>
      <c r="Q397" s="401"/>
      <c r="R397" s="400"/>
      <c r="S397" s="401"/>
      <c r="T397" s="400"/>
      <c r="U397" s="401"/>
      <c r="V397" s="400"/>
      <c r="W397" s="401"/>
      <c r="X397" s="400"/>
      <c r="Y397" s="401"/>
      <c r="Z397" s="400"/>
      <c r="AA397" s="401"/>
      <c r="AB397" s="400"/>
      <c r="AC397" s="401"/>
      <c r="AD397" s="400"/>
      <c r="AE397" s="401"/>
      <c r="AF397" s="400"/>
      <c r="AG397" s="401"/>
      <c r="AH397" s="400"/>
      <c r="AI397" s="401"/>
      <c r="AJ397" s="400"/>
      <c r="AK397" s="401"/>
      <c r="AL397" s="400"/>
      <c r="AM397" s="401"/>
      <c r="AN397" s="400"/>
      <c r="AO397" s="401"/>
      <c r="AP397" s="400"/>
      <c r="AQ397" s="401"/>
      <c r="AR397" s="400"/>
      <c r="AS397" s="401"/>
      <c r="AT397" s="400"/>
      <c r="AU397" s="401"/>
      <c r="AV397" s="400"/>
      <c r="AW397" s="401"/>
      <c r="AX397" s="400"/>
      <c r="AY397" s="401"/>
      <c r="AZ397" s="400"/>
      <c r="BA397" s="401"/>
      <c r="BB397" s="400"/>
      <c r="BC397" s="401"/>
      <c r="BD397" s="400"/>
      <c r="BE397" s="401"/>
      <c r="BF397" s="400"/>
      <c r="BG397" s="401"/>
      <c r="BH397" s="400"/>
      <c r="BI397" s="401"/>
      <c r="BJ397" s="400"/>
      <c r="BK397" s="401"/>
      <c r="BL397" s="400"/>
      <c r="BM397" s="401"/>
      <c r="BN397" s="400"/>
      <c r="BO397" s="401"/>
      <c r="BP397" s="400"/>
      <c r="BQ397" s="401"/>
      <c r="BR397" s="400"/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3549</v>
      </c>
      <c r="B398" s="386" t="s">
        <v>3550</v>
      </c>
      <c r="C398" s="392" t="s">
        <v>3229</v>
      </c>
      <c r="D398" s="387" t="s">
        <v>3534</v>
      </c>
      <c r="E398" s="388" t="s">
        <v>3551</v>
      </c>
      <c r="F398" s="389" t="s">
        <v>3222</v>
      </c>
      <c r="G398" s="389" t="s">
        <v>3223</v>
      </c>
      <c r="H398" s="390" t="s">
        <v>196</v>
      </c>
      <c r="I398" s="391" t="s">
        <v>3552</v>
      </c>
      <c r="J398" s="353" t="s">
        <v>3227</v>
      </c>
      <c r="K398" s="355" t="s">
        <v>3231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3549</v>
      </c>
      <c r="B399" s="386" t="s">
        <v>3550</v>
      </c>
      <c r="C399" s="392" t="s">
        <v>3229</v>
      </c>
      <c r="D399" s="387" t="s">
        <v>3534</v>
      </c>
      <c r="E399" s="388" t="s">
        <v>3551</v>
      </c>
      <c r="F399" s="389" t="s">
        <v>3222</v>
      </c>
      <c r="G399" s="389" t="s">
        <v>3223</v>
      </c>
      <c r="H399" s="390" t="s">
        <v>196</v>
      </c>
      <c r="I399" s="391" t="s">
        <v>3552</v>
      </c>
      <c r="J399" s="353" t="s">
        <v>3227</v>
      </c>
      <c r="K399" s="356" t="s">
        <v>3232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660" t="s">
        <v>3549</v>
      </c>
      <c r="B400" s="393" t="s">
        <v>3550</v>
      </c>
      <c r="C400" s="394" t="s">
        <v>3229</v>
      </c>
      <c r="D400" s="395" t="s">
        <v>3534</v>
      </c>
      <c r="E400" s="411" t="s">
        <v>3551</v>
      </c>
      <c r="F400" s="396" t="s">
        <v>3222</v>
      </c>
      <c r="G400" s="396" t="s">
        <v>3223</v>
      </c>
      <c r="H400" s="397" t="s">
        <v>196</v>
      </c>
      <c r="I400" s="661" t="s">
        <v>3552</v>
      </c>
      <c r="J400" s="353" t="s">
        <v>3227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3553</v>
      </c>
      <c r="B401" s="526" t="s">
        <v>3554</v>
      </c>
      <c r="C401" s="527">
        <v>1</v>
      </c>
      <c r="D401" s="528" t="s">
        <v>3534</v>
      </c>
      <c r="E401" s="426" t="s">
        <v>3555</v>
      </c>
      <c r="F401" s="529" t="s">
        <v>3222</v>
      </c>
      <c r="G401" s="529" t="s">
        <v>3223</v>
      </c>
      <c r="H401" s="530" t="s">
        <v>196</v>
      </c>
      <c r="I401" s="384" t="s">
        <v>3556</v>
      </c>
      <c r="J401" s="353" t="s">
        <v>3227</v>
      </c>
      <c r="K401" s="354" t="s">
        <v>3228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3553</v>
      </c>
      <c r="B402" s="386" t="s">
        <v>3554</v>
      </c>
      <c r="C402" s="352" t="s">
        <v>3229</v>
      </c>
      <c r="D402" s="387" t="s">
        <v>3534</v>
      </c>
      <c r="E402" s="388" t="s">
        <v>3555</v>
      </c>
      <c r="F402" s="389" t="s">
        <v>3222</v>
      </c>
      <c r="G402" s="389" t="s">
        <v>3223</v>
      </c>
      <c r="H402" s="390" t="s">
        <v>196</v>
      </c>
      <c r="I402" s="391" t="s">
        <v>3556</v>
      </c>
      <c r="J402" s="353" t="s">
        <v>3227</v>
      </c>
      <c r="K402" s="353" t="s">
        <v>3230</v>
      </c>
      <c r="L402" s="400"/>
      <c r="M402" s="401"/>
      <c r="N402" s="400">
        <v>2</v>
      </c>
      <c r="O402" s="401"/>
      <c r="P402" s="400"/>
      <c r="Q402" s="401"/>
      <c r="R402" s="400"/>
      <c r="S402" s="401"/>
      <c r="T402" s="400"/>
      <c r="U402" s="401"/>
      <c r="V402" s="400"/>
      <c r="W402" s="401"/>
      <c r="X402" s="400">
        <v>2</v>
      </c>
      <c r="Y402" s="401"/>
      <c r="Z402" s="400">
        <v>3</v>
      </c>
      <c r="AA402" s="401"/>
      <c r="AB402" s="400">
        <v>3</v>
      </c>
      <c r="AC402" s="401"/>
      <c r="AD402" s="400">
        <v>1</v>
      </c>
      <c r="AE402" s="401"/>
      <c r="AF402" s="400"/>
      <c r="AG402" s="401"/>
      <c r="AH402" s="400"/>
      <c r="AI402" s="401"/>
      <c r="AJ402" s="400">
        <v>3</v>
      </c>
      <c r="AK402" s="401"/>
      <c r="AL402" s="400">
        <v>5</v>
      </c>
      <c r="AM402" s="401"/>
      <c r="AN402" s="400">
        <v>4</v>
      </c>
      <c r="AO402" s="401"/>
      <c r="AP402" s="400">
        <v>7</v>
      </c>
      <c r="AQ402" s="401"/>
      <c r="AR402" s="400">
        <v>3</v>
      </c>
      <c r="AS402" s="401"/>
      <c r="AT402" s="400"/>
      <c r="AU402" s="401"/>
      <c r="AV402" s="400"/>
      <c r="AW402" s="401"/>
      <c r="AX402" s="400">
        <v>3</v>
      </c>
      <c r="AY402" s="401"/>
      <c r="AZ402" s="400">
        <v>8</v>
      </c>
      <c r="BA402" s="401"/>
      <c r="BB402" s="400">
        <v>4</v>
      </c>
      <c r="BC402" s="401"/>
      <c r="BD402" s="400">
        <v>12</v>
      </c>
      <c r="BE402" s="401"/>
      <c r="BF402" s="400">
        <v>4</v>
      </c>
      <c r="BG402" s="401"/>
      <c r="BH402" s="400"/>
      <c r="BI402" s="401"/>
      <c r="BJ402" s="400"/>
      <c r="BK402" s="401"/>
      <c r="BL402" s="400">
        <v>4</v>
      </c>
      <c r="BM402" s="401"/>
      <c r="BN402" s="400">
        <v>10</v>
      </c>
      <c r="BO402" s="401"/>
      <c r="BP402" s="400">
        <v>5</v>
      </c>
      <c r="BQ402" s="401"/>
      <c r="BR402" s="400">
        <v>12</v>
      </c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95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3553</v>
      </c>
      <c r="B403" s="386" t="s">
        <v>3554</v>
      </c>
      <c r="C403" s="392" t="s">
        <v>3229</v>
      </c>
      <c r="D403" s="387" t="s">
        <v>3534</v>
      </c>
      <c r="E403" s="388" t="s">
        <v>3555</v>
      </c>
      <c r="F403" s="389" t="s">
        <v>3222</v>
      </c>
      <c r="G403" s="389" t="s">
        <v>3223</v>
      </c>
      <c r="H403" s="390" t="s">
        <v>196</v>
      </c>
      <c r="I403" s="391" t="s">
        <v>3556</v>
      </c>
      <c r="J403" s="353" t="s">
        <v>3227</v>
      </c>
      <c r="K403" s="355" t="s">
        <v>3231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3553</v>
      </c>
      <c r="B404" s="386" t="s">
        <v>3554</v>
      </c>
      <c r="C404" s="392" t="s">
        <v>3229</v>
      </c>
      <c r="D404" s="387" t="s">
        <v>3534</v>
      </c>
      <c r="E404" s="388" t="s">
        <v>3555</v>
      </c>
      <c r="F404" s="389" t="s">
        <v>3222</v>
      </c>
      <c r="G404" s="389" t="s">
        <v>3223</v>
      </c>
      <c r="H404" s="390" t="s">
        <v>196</v>
      </c>
      <c r="I404" s="391" t="s">
        <v>3556</v>
      </c>
      <c r="J404" s="353" t="s">
        <v>3227</v>
      </c>
      <c r="K404" s="356" t="s">
        <v>3232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660" t="s">
        <v>3553</v>
      </c>
      <c r="B405" s="393" t="s">
        <v>3554</v>
      </c>
      <c r="C405" s="394" t="s">
        <v>3229</v>
      </c>
      <c r="D405" s="395" t="s">
        <v>3534</v>
      </c>
      <c r="E405" s="411" t="s">
        <v>3555</v>
      </c>
      <c r="F405" s="396" t="s">
        <v>3222</v>
      </c>
      <c r="G405" s="396" t="s">
        <v>3223</v>
      </c>
      <c r="H405" s="397" t="s">
        <v>196</v>
      </c>
      <c r="I405" s="661" t="s">
        <v>3556</v>
      </c>
      <c r="J405" s="353" t="s">
        <v>3227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3557</v>
      </c>
      <c r="B406" s="526" t="s">
        <v>3558</v>
      </c>
      <c r="C406" s="527">
        <v>1</v>
      </c>
      <c r="D406" s="528" t="s">
        <v>3534</v>
      </c>
      <c r="E406" s="426" t="s">
        <v>3559</v>
      </c>
      <c r="F406" s="529" t="s">
        <v>3222</v>
      </c>
      <c r="G406" s="529" t="s">
        <v>3223</v>
      </c>
      <c r="H406" s="530" t="s">
        <v>196</v>
      </c>
      <c r="I406" s="384" t="s">
        <v>3560</v>
      </c>
      <c r="J406" s="353" t="s">
        <v>3227</v>
      </c>
      <c r="K406" s="354" t="s">
        <v>3228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3557</v>
      </c>
      <c r="B407" s="386" t="s">
        <v>3558</v>
      </c>
      <c r="C407" s="352" t="s">
        <v>3229</v>
      </c>
      <c r="D407" s="387" t="s">
        <v>3534</v>
      </c>
      <c r="E407" s="388" t="s">
        <v>3559</v>
      </c>
      <c r="F407" s="389" t="s">
        <v>3222</v>
      </c>
      <c r="G407" s="389" t="s">
        <v>3223</v>
      </c>
      <c r="H407" s="390" t="s">
        <v>196</v>
      </c>
      <c r="I407" s="391" t="s">
        <v>3560</v>
      </c>
      <c r="J407" s="353" t="s">
        <v>3227</v>
      </c>
      <c r="K407" s="353" t="s">
        <v>3230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/>
      <c r="W407" s="401"/>
      <c r="X407" s="400"/>
      <c r="Y407" s="401"/>
      <c r="Z407" s="400"/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/>
      <c r="AK407" s="401"/>
      <c r="AL407" s="400"/>
      <c r="AM407" s="401"/>
      <c r="AN407" s="400"/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/>
      <c r="BC407" s="401"/>
      <c r="BD407" s="400"/>
      <c r="BE407" s="401"/>
      <c r="BF407" s="400">
        <v>2</v>
      </c>
      <c r="BG407" s="401"/>
      <c r="BH407" s="400"/>
      <c r="BI407" s="401"/>
      <c r="BJ407" s="400"/>
      <c r="BK407" s="401"/>
      <c r="BL407" s="400"/>
      <c r="BM407" s="401"/>
      <c r="BN407" s="400"/>
      <c r="BO407" s="401"/>
      <c r="BP407" s="400"/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2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3557</v>
      </c>
      <c r="B408" s="386" t="s">
        <v>3558</v>
      </c>
      <c r="C408" s="392" t="s">
        <v>3229</v>
      </c>
      <c r="D408" s="387" t="s">
        <v>3534</v>
      </c>
      <c r="E408" s="388" t="s">
        <v>3559</v>
      </c>
      <c r="F408" s="389" t="s">
        <v>3222</v>
      </c>
      <c r="G408" s="389" t="s">
        <v>3223</v>
      </c>
      <c r="H408" s="390" t="s">
        <v>196</v>
      </c>
      <c r="I408" s="391" t="s">
        <v>3560</v>
      </c>
      <c r="J408" s="353" t="s">
        <v>3227</v>
      </c>
      <c r="K408" s="355" t="s">
        <v>3231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3557</v>
      </c>
      <c r="B409" s="386" t="s">
        <v>3558</v>
      </c>
      <c r="C409" s="392" t="s">
        <v>3229</v>
      </c>
      <c r="D409" s="387" t="s">
        <v>3534</v>
      </c>
      <c r="E409" s="388" t="s">
        <v>3559</v>
      </c>
      <c r="F409" s="389" t="s">
        <v>3222</v>
      </c>
      <c r="G409" s="389" t="s">
        <v>3223</v>
      </c>
      <c r="H409" s="390" t="s">
        <v>196</v>
      </c>
      <c r="I409" s="391" t="s">
        <v>3560</v>
      </c>
      <c r="J409" s="353" t="s">
        <v>3227</v>
      </c>
      <c r="K409" s="356" t="s">
        <v>3232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660" t="s">
        <v>3557</v>
      </c>
      <c r="B410" s="393" t="s">
        <v>3558</v>
      </c>
      <c r="C410" s="394" t="s">
        <v>3229</v>
      </c>
      <c r="D410" s="395" t="s">
        <v>3534</v>
      </c>
      <c r="E410" s="411" t="s">
        <v>3559</v>
      </c>
      <c r="F410" s="396" t="s">
        <v>3222</v>
      </c>
      <c r="G410" s="396" t="s">
        <v>3223</v>
      </c>
      <c r="H410" s="397" t="s">
        <v>196</v>
      </c>
      <c r="I410" s="661" t="s">
        <v>3560</v>
      </c>
      <c r="J410" s="353" t="s">
        <v>3227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3561</v>
      </c>
      <c r="B411" s="526" t="s">
        <v>3562</v>
      </c>
      <c r="C411" s="527">
        <v>1</v>
      </c>
      <c r="D411" s="528" t="s">
        <v>3534</v>
      </c>
      <c r="E411" s="426" t="s">
        <v>3563</v>
      </c>
      <c r="F411" s="529" t="s">
        <v>3222</v>
      </c>
      <c r="G411" s="529" t="s">
        <v>3223</v>
      </c>
      <c r="H411" s="530" t="s">
        <v>196</v>
      </c>
      <c r="I411" s="384" t="s">
        <v>3564</v>
      </c>
      <c r="J411" s="353" t="s">
        <v>3227</v>
      </c>
      <c r="K411" s="354" t="s">
        <v>3228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3561</v>
      </c>
      <c r="B412" s="386" t="s">
        <v>3562</v>
      </c>
      <c r="C412" s="352" t="s">
        <v>3229</v>
      </c>
      <c r="D412" s="387" t="s">
        <v>3534</v>
      </c>
      <c r="E412" s="388" t="s">
        <v>3563</v>
      </c>
      <c r="F412" s="389" t="s">
        <v>3222</v>
      </c>
      <c r="G412" s="389" t="s">
        <v>3223</v>
      </c>
      <c r="H412" s="390" t="s">
        <v>196</v>
      </c>
      <c r="I412" s="391" t="s">
        <v>3564</v>
      </c>
      <c r="J412" s="353" t="s">
        <v>3227</v>
      </c>
      <c r="K412" s="353" t="s">
        <v>3230</v>
      </c>
      <c r="L412" s="400"/>
      <c r="M412" s="401"/>
      <c r="N412" s="400"/>
      <c r="O412" s="401"/>
      <c r="P412" s="400"/>
      <c r="Q412" s="401"/>
      <c r="R412" s="400"/>
      <c r="S412" s="401"/>
      <c r="T412" s="400"/>
      <c r="U412" s="401"/>
      <c r="V412" s="400"/>
      <c r="W412" s="401"/>
      <c r="X412" s="400"/>
      <c r="Y412" s="401"/>
      <c r="Z412" s="400"/>
      <c r="AA412" s="401"/>
      <c r="AB412" s="400"/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/>
      <c r="AM412" s="401"/>
      <c r="AN412" s="400"/>
      <c r="AO412" s="401"/>
      <c r="AP412" s="400"/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/>
      <c r="BA412" s="401"/>
      <c r="BB412" s="400"/>
      <c r="BC412" s="401"/>
      <c r="BD412" s="400"/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/>
      <c r="BO412" s="401"/>
      <c r="BP412" s="400"/>
      <c r="BQ412" s="401"/>
      <c r="BR412" s="400"/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3561</v>
      </c>
      <c r="B413" s="386" t="s">
        <v>3562</v>
      </c>
      <c r="C413" s="392" t="s">
        <v>3229</v>
      </c>
      <c r="D413" s="387" t="s">
        <v>3534</v>
      </c>
      <c r="E413" s="388" t="s">
        <v>3563</v>
      </c>
      <c r="F413" s="389" t="s">
        <v>3222</v>
      </c>
      <c r="G413" s="389" t="s">
        <v>3223</v>
      </c>
      <c r="H413" s="390" t="s">
        <v>196</v>
      </c>
      <c r="I413" s="391" t="s">
        <v>3564</v>
      </c>
      <c r="J413" s="353" t="s">
        <v>3227</v>
      </c>
      <c r="K413" s="355" t="s">
        <v>3231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3561</v>
      </c>
      <c r="B414" s="386" t="s">
        <v>3562</v>
      </c>
      <c r="C414" s="392" t="s">
        <v>3229</v>
      </c>
      <c r="D414" s="387" t="s">
        <v>3534</v>
      </c>
      <c r="E414" s="388" t="s">
        <v>3563</v>
      </c>
      <c r="F414" s="389" t="s">
        <v>3222</v>
      </c>
      <c r="G414" s="389" t="s">
        <v>3223</v>
      </c>
      <c r="H414" s="390" t="s">
        <v>196</v>
      </c>
      <c r="I414" s="391" t="s">
        <v>3564</v>
      </c>
      <c r="J414" s="353" t="s">
        <v>3227</v>
      </c>
      <c r="K414" s="356" t="s">
        <v>3232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660" t="s">
        <v>3561</v>
      </c>
      <c r="B415" s="393" t="s">
        <v>3562</v>
      </c>
      <c r="C415" s="394" t="s">
        <v>3229</v>
      </c>
      <c r="D415" s="395" t="s">
        <v>3534</v>
      </c>
      <c r="E415" s="411" t="s">
        <v>3563</v>
      </c>
      <c r="F415" s="396" t="s">
        <v>3222</v>
      </c>
      <c r="G415" s="396" t="s">
        <v>3223</v>
      </c>
      <c r="H415" s="397" t="s">
        <v>196</v>
      </c>
      <c r="I415" s="661" t="s">
        <v>3564</v>
      </c>
      <c r="J415" s="353" t="s">
        <v>3227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3565</v>
      </c>
      <c r="B416" s="526" t="s">
        <v>3566</v>
      </c>
      <c r="C416" s="527">
        <v>1</v>
      </c>
      <c r="D416" s="528" t="s">
        <v>3534</v>
      </c>
      <c r="E416" s="426" t="s">
        <v>3567</v>
      </c>
      <c r="F416" s="529" t="s">
        <v>3222</v>
      </c>
      <c r="G416" s="529" t="s">
        <v>3223</v>
      </c>
      <c r="H416" s="530" t="s">
        <v>196</v>
      </c>
      <c r="I416" s="384" t="s">
        <v>3568</v>
      </c>
      <c r="J416" s="353" t="s">
        <v>3227</v>
      </c>
      <c r="K416" s="354" t="s">
        <v>3228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3565</v>
      </c>
      <c r="B417" s="386" t="s">
        <v>3566</v>
      </c>
      <c r="C417" s="352" t="s">
        <v>3229</v>
      </c>
      <c r="D417" s="387" t="s">
        <v>3534</v>
      </c>
      <c r="E417" s="388" t="s">
        <v>3567</v>
      </c>
      <c r="F417" s="389" t="s">
        <v>3222</v>
      </c>
      <c r="G417" s="389" t="s">
        <v>3223</v>
      </c>
      <c r="H417" s="390" t="s">
        <v>196</v>
      </c>
      <c r="I417" s="391" t="s">
        <v>3568</v>
      </c>
      <c r="J417" s="353" t="s">
        <v>3227</v>
      </c>
      <c r="K417" s="353" t="s">
        <v>3230</v>
      </c>
      <c r="L417" s="400">
        <v>1</v>
      </c>
      <c r="M417" s="401"/>
      <c r="N417" s="400">
        <v>2</v>
      </c>
      <c r="O417" s="401"/>
      <c r="P417" s="400">
        <v>6</v>
      </c>
      <c r="Q417" s="401"/>
      <c r="R417" s="400"/>
      <c r="S417" s="401"/>
      <c r="T417" s="400"/>
      <c r="U417" s="401"/>
      <c r="V417" s="400">
        <v>2</v>
      </c>
      <c r="W417" s="401"/>
      <c r="X417" s="400">
        <v>3</v>
      </c>
      <c r="Y417" s="401"/>
      <c r="Z417" s="400">
        <v>1</v>
      </c>
      <c r="AA417" s="401"/>
      <c r="AB417" s="400">
        <v>2</v>
      </c>
      <c r="AC417" s="401"/>
      <c r="AD417" s="400">
        <v>6</v>
      </c>
      <c r="AE417" s="401"/>
      <c r="AF417" s="400"/>
      <c r="AG417" s="401"/>
      <c r="AH417" s="400"/>
      <c r="AI417" s="401"/>
      <c r="AJ417" s="400">
        <v>2</v>
      </c>
      <c r="AK417" s="401"/>
      <c r="AL417" s="400">
        <v>3</v>
      </c>
      <c r="AM417" s="401"/>
      <c r="AN417" s="400">
        <v>1</v>
      </c>
      <c r="AO417" s="401"/>
      <c r="AP417" s="400">
        <v>2</v>
      </c>
      <c r="AQ417" s="401"/>
      <c r="AR417" s="400">
        <v>6</v>
      </c>
      <c r="AS417" s="401"/>
      <c r="AT417" s="400"/>
      <c r="AU417" s="401"/>
      <c r="AV417" s="400"/>
      <c r="AW417" s="401"/>
      <c r="AX417" s="400">
        <v>2</v>
      </c>
      <c r="AY417" s="401"/>
      <c r="AZ417" s="400">
        <v>3</v>
      </c>
      <c r="BA417" s="401"/>
      <c r="BB417" s="400">
        <v>1</v>
      </c>
      <c r="BC417" s="401"/>
      <c r="BD417" s="400">
        <v>2</v>
      </c>
      <c r="BE417" s="401"/>
      <c r="BF417" s="400">
        <v>6</v>
      </c>
      <c r="BG417" s="401"/>
      <c r="BH417" s="400"/>
      <c r="BI417" s="401"/>
      <c r="BJ417" s="400"/>
      <c r="BK417" s="401"/>
      <c r="BL417" s="400">
        <v>2</v>
      </c>
      <c r="BM417" s="401"/>
      <c r="BN417" s="400">
        <v>3</v>
      </c>
      <c r="BO417" s="401"/>
      <c r="BP417" s="400">
        <v>1</v>
      </c>
      <c r="BQ417" s="401"/>
      <c r="BR417" s="400">
        <v>2</v>
      </c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59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3565</v>
      </c>
      <c r="B418" s="386" t="s">
        <v>3566</v>
      </c>
      <c r="C418" s="392" t="s">
        <v>3229</v>
      </c>
      <c r="D418" s="387" t="s">
        <v>3534</v>
      </c>
      <c r="E418" s="388" t="s">
        <v>3567</v>
      </c>
      <c r="F418" s="389" t="s">
        <v>3222</v>
      </c>
      <c r="G418" s="389" t="s">
        <v>3223</v>
      </c>
      <c r="H418" s="390" t="s">
        <v>196</v>
      </c>
      <c r="I418" s="391" t="s">
        <v>3568</v>
      </c>
      <c r="J418" s="353" t="s">
        <v>3227</v>
      </c>
      <c r="K418" s="355" t="s">
        <v>3231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3565</v>
      </c>
      <c r="B419" s="386" t="s">
        <v>3566</v>
      </c>
      <c r="C419" s="392" t="s">
        <v>3229</v>
      </c>
      <c r="D419" s="387" t="s">
        <v>3534</v>
      </c>
      <c r="E419" s="388" t="s">
        <v>3567</v>
      </c>
      <c r="F419" s="389" t="s">
        <v>3222</v>
      </c>
      <c r="G419" s="389" t="s">
        <v>3223</v>
      </c>
      <c r="H419" s="390" t="s">
        <v>196</v>
      </c>
      <c r="I419" s="391" t="s">
        <v>3568</v>
      </c>
      <c r="J419" s="353" t="s">
        <v>3227</v>
      </c>
      <c r="K419" s="356" t="s">
        <v>3232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660" t="s">
        <v>3565</v>
      </c>
      <c r="B420" s="393" t="s">
        <v>3566</v>
      </c>
      <c r="C420" s="394" t="s">
        <v>3229</v>
      </c>
      <c r="D420" s="395" t="s">
        <v>3534</v>
      </c>
      <c r="E420" s="411" t="s">
        <v>3567</v>
      </c>
      <c r="F420" s="396" t="s">
        <v>3222</v>
      </c>
      <c r="G420" s="396" t="s">
        <v>3223</v>
      </c>
      <c r="H420" s="397" t="s">
        <v>196</v>
      </c>
      <c r="I420" s="661" t="s">
        <v>3568</v>
      </c>
      <c r="J420" s="353" t="s">
        <v>3227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3569</v>
      </c>
      <c r="B421" s="526" t="s">
        <v>3570</v>
      </c>
      <c r="C421" s="527">
        <v>1</v>
      </c>
      <c r="D421" s="528" t="s">
        <v>3534</v>
      </c>
      <c r="E421" s="426" t="s">
        <v>3571</v>
      </c>
      <c r="F421" s="529" t="s">
        <v>3222</v>
      </c>
      <c r="G421" s="529" t="s">
        <v>3223</v>
      </c>
      <c r="H421" s="530" t="s">
        <v>196</v>
      </c>
      <c r="I421" s="384" t="s">
        <v>3572</v>
      </c>
      <c r="J421" s="353" t="s">
        <v>3227</v>
      </c>
      <c r="K421" s="354" t="s">
        <v>3228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3569</v>
      </c>
      <c r="B422" s="386" t="s">
        <v>3570</v>
      </c>
      <c r="C422" s="352" t="s">
        <v>3229</v>
      </c>
      <c r="D422" s="387" t="s">
        <v>3534</v>
      </c>
      <c r="E422" s="388" t="s">
        <v>3571</v>
      </c>
      <c r="F422" s="389" t="s">
        <v>3222</v>
      </c>
      <c r="G422" s="389" t="s">
        <v>3223</v>
      </c>
      <c r="H422" s="390" t="s">
        <v>196</v>
      </c>
      <c r="I422" s="391" t="s">
        <v>3572</v>
      </c>
      <c r="J422" s="353" t="s">
        <v>3227</v>
      </c>
      <c r="K422" s="353" t="s">
        <v>3230</v>
      </c>
      <c r="L422" s="400"/>
      <c r="M422" s="401"/>
      <c r="N422" s="400"/>
      <c r="O422" s="401"/>
      <c r="P422" s="400"/>
      <c r="Q422" s="401"/>
      <c r="R422" s="400"/>
      <c r="S422" s="401"/>
      <c r="T422" s="400"/>
      <c r="U422" s="401"/>
      <c r="V422" s="400"/>
      <c r="W422" s="401"/>
      <c r="X422" s="400"/>
      <c r="Y422" s="401"/>
      <c r="Z422" s="400"/>
      <c r="AA422" s="401"/>
      <c r="AB422" s="400"/>
      <c r="AC422" s="401"/>
      <c r="AD422" s="400"/>
      <c r="AE422" s="401"/>
      <c r="AF422" s="400"/>
      <c r="AG422" s="401"/>
      <c r="AH422" s="400"/>
      <c r="AI422" s="401"/>
      <c r="AJ422" s="400"/>
      <c r="AK422" s="401"/>
      <c r="AL422" s="400"/>
      <c r="AM422" s="401"/>
      <c r="AN422" s="400"/>
      <c r="AO422" s="401"/>
      <c r="AP422" s="400"/>
      <c r="AQ422" s="401"/>
      <c r="AR422" s="400"/>
      <c r="AS422" s="401"/>
      <c r="AT422" s="400"/>
      <c r="AU422" s="401"/>
      <c r="AV422" s="400"/>
      <c r="AW422" s="401"/>
      <c r="AX422" s="400"/>
      <c r="AY422" s="401"/>
      <c r="AZ422" s="400"/>
      <c r="BA422" s="401"/>
      <c r="BB422" s="400"/>
      <c r="BC422" s="401"/>
      <c r="BD422" s="400"/>
      <c r="BE422" s="401"/>
      <c r="BF422" s="400"/>
      <c r="BG422" s="401"/>
      <c r="BH422" s="400"/>
      <c r="BI422" s="401"/>
      <c r="BJ422" s="400"/>
      <c r="BK422" s="401"/>
      <c r="BL422" s="400"/>
      <c r="BM422" s="401"/>
      <c r="BN422" s="400"/>
      <c r="BO422" s="401"/>
      <c r="BP422" s="400"/>
      <c r="BQ422" s="401"/>
      <c r="BR422" s="400"/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0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3569</v>
      </c>
      <c r="B423" s="386" t="s">
        <v>3570</v>
      </c>
      <c r="C423" s="392" t="s">
        <v>3229</v>
      </c>
      <c r="D423" s="387" t="s">
        <v>3534</v>
      </c>
      <c r="E423" s="388" t="s">
        <v>3571</v>
      </c>
      <c r="F423" s="389" t="s">
        <v>3222</v>
      </c>
      <c r="G423" s="389" t="s">
        <v>3223</v>
      </c>
      <c r="H423" s="390" t="s">
        <v>196</v>
      </c>
      <c r="I423" s="391" t="s">
        <v>3572</v>
      </c>
      <c r="J423" s="353" t="s">
        <v>3227</v>
      </c>
      <c r="K423" s="355" t="s">
        <v>3231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3569</v>
      </c>
      <c r="B424" s="386" t="s">
        <v>3570</v>
      </c>
      <c r="C424" s="392" t="s">
        <v>3229</v>
      </c>
      <c r="D424" s="387" t="s">
        <v>3534</v>
      </c>
      <c r="E424" s="388" t="s">
        <v>3571</v>
      </c>
      <c r="F424" s="389" t="s">
        <v>3222</v>
      </c>
      <c r="G424" s="389" t="s">
        <v>3223</v>
      </c>
      <c r="H424" s="390" t="s">
        <v>196</v>
      </c>
      <c r="I424" s="391" t="s">
        <v>3572</v>
      </c>
      <c r="J424" s="353" t="s">
        <v>3227</v>
      </c>
      <c r="K424" s="356" t="s">
        <v>3232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660" t="s">
        <v>3569</v>
      </c>
      <c r="B425" s="393" t="s">
        <v>3570</v>
      </c>
      <c r="C425" s="394" t="s">
        <v>3229</v>
      </c>
      <c r="D425" s="395" t="s">
        <v>3534</v>
      </c>
      <c r="E425" s="411" t="s">
        <v>3571</v>
      </c>
      <c r="F425" s="396" t="s">
        <v>3222</v>
      </c>
      <c r="G425" s="396" t="s">
        <v>3223</v>
      </c>
      <c r="H425" s="397" t="s">
        <v>196</v>
      </c>
      <c r="I425" s="661" t="s">
        <v>3572</v>
      </c>
      <c r="J425" s="353" t="s">
        <v>3227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3573</v>
      </c>
      <c r="B426" s="526" t="s">
        <v>3574</v>
      </c>
      <c r="C426" s="527">
        <v>1</v>
      </c>
      <c r="D426" s="528" t="s">
        <v>3534</v>
      </c>
      <c r="E426" s="426" t="s">
        <v>3575</v>
      </c>
      <c r="F426" s="529" t="s">
        <v>3222</v>
      </c>
      <c r="G426" s="529" t="s">
        <v>3223</v>
      </c>
      <c r="H426" s="530" t="s">
        <v>196</v>
      </c>
      <c r="I426" s="384" t="s">
        <v>3576</v>
      </c>
      <c r="J426" s="353" t="s">
        <v>3227</v>
      </c>
      <c r="K426" s="354" t="s">
        <v>3228</v>
      </c>
      <c r="L426" s="402"/>
      <c r="M426" s="403"/>
      <c r="N426" s="402"/>
      <c r="O426" s="403"/>
      <c r="P426" s="402"/>
      <c r="Q426" s="403"/>
      <c r="R426" s="402"/>
      <c r="S426" s="403"/>
      <c r="T426" s="402"/>
      <c r="U426" s="403"/>
      <c r="V426" s="402"/>
      <c r="W426" s="403"/>
      <c r="X426" s="402"/>
      <c r="Y426" s="403"/>
      <c r="Z426" s="402"/>
      <c r="AA426" s="403"/>
      <c r="AB426" s="402"/>
      <c r="AC426" s="403"/>
      <c r="AD426" s="402"/>
      <c r="AE426" s="403"/>
      <c r="AF426" s="402"/>
      <c r="AG426" s="403"/>
      <c r="AH426" s="402"/>
      <c r="AI426" s="403"/>
      <c r="AJ426" s="402"/>
      <c r="AK426" s="403"/>
      <c r="AL426" s="402"/>
      <c r="AM426" s="403"/>
      <c r="AN426" s="402"/>
      <c r="AO426" s="403"/>
      <c r="AP426" s="402"/>
      <c r="AQ426" s="403"/>
      <c r="AR426" s="402"/>
      <c r="AS426" s="403"/>
      <c r="AT426" s="402"/>
      <c r="AU426" s="403"/>
      <c r="AV426" s="402"/>
      <c r="AW426" s="403"/>
      <c r="AX426" s="402"/>
      <c r="AY426" s="403"/>
      <c r="AZ426" s="402"/>
      <c r="BA426" s="403"/>
      <c r="BB426" s="402"/>
      <c r="BC426" s="403"/>
      <c r="BD426" s="402"/>
      <c r="BE426" s="403"/>
      <c r="BF426" s="402"/>
      <c r="BG426" s="403"/>
      <c r="BH426" s="402"/>
      <c r="BI426" s="403"/>
      <c r="BJ426" s="402"/>
      <c r="BK426" s="403"/>
      <c r="BL426" s="402"/>
      <c r="BM426" s="403"/>
      <c r="BN426" s="402"/>
      <c r="BO426" s="403"/>
      <c r="BP426" s="402"/>
      <c r="BQ426" s="403"/>
      <c r="BR426" s="402"/>
      <c r="BS426" s="403"/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3573</v>
      </c>
      <c r="B427" s="386" t="s">
        <v>3574</v>
      </c>
      <c r="C427" s="352" t="s">
        <v>3229</v>
      </c>
      <c r="D427" s="387" t="s">
        <v>3534</v>
      </c>
      <c r="E427" s="388" t="s">
        <v>3575</v>
      </c>
      <c r="F427" s="389" t="s">
        <v>3222</v>
      </c>
      <c r="G427" s="389" t="s">
        <v>3223</v>
      </c>
      <c r="H427" s="390" t="s">
        <v>196</v>
      </c>
      <c r="I427" s="391" t="s">
        <v>3576</v>
      </c>
      <c r="J427" s="353" t="s">
        <v>3227</v>
      </c>
      <c r="K427" s="353" t="s">
        <v>3230</v>
      </c>
      <c r="L427" s="400">
        <v>2</v>
      </c>
      <c r="M427" s="401"/>
      <c r="N427" s="400">
        <v>1</v>
      </c>
      <c r="O427" s="401"/>
      <c r="P427" s="400">
        <v>2</v>
      </c>
      <c r="Q427" s="401"/>
      <c r="R427" s="400"/>
      <c r="S427" s="401"/>
      <c r="T427" s="400"/>
      <c r="U427" s="401"/>
      <c r="V427" s="400">
        <v>5</v>
      </c>
      <c r="W427" s="401"/>
      <c r="X427" s="400">
        <v>1</v>
      </c>
      <c r="Y427" s="401"/>
      <c r="Z427" s="400">
        <v>2</v>
      </c>
      <c r="AA427" s="401"/>
      <c r="AB427" s="400">
        <v>1</v>
      </c>
      <c r="AC427" s="401"/>
      <c r="AD427" s="400">
        <v>2</v>
      </c>
      <c r="AE427" s="401"/>
      <c r="AF427" s="400"/>
      <c r="AG427" s="401"/>
      <c r="AH427" s="400"/>
      <c r="AI427" s="401"/>
      <c r="AJ427" s="400">
        <v>5</v>
      </c>
      <c r="AK427" s="401"/>
      <c r="AL427" s="400">
        <v>1</v>
      </c>
      <c r="AM427" s="401"/>
      <c r="AN427" s="400">
        <v>2</v>
      </c>
      <c r="AO427" s="401"/>
      <c r="AP427" s="400">
        <v>1</v>
      </c>
      <c r="AQ427" s="401"/>
      <c r="AR427" s="400">
        <v>2</v>
      </c>
      <c r="AS427" s="401"/>
      <c r="AT427" s="400"/>
      <c r="AU427" s="401"/>
      <c r="AV427" s="400"/>
      <c r="AW427" s="401"/>
      <c r="AX427" s="400">
        <v>5</v>
      </c>
      <c r="AY427" s="401"/>
      <c r="AZ427" s="400">
        <v>1</v>
      </c>
      <c r="BA427" s="401"/>
      <c r="BB427" s="400">
        <v>2</v>
      </c>
      <c r="BC427" s="401"/>
      <c r="BD427" s="400">
        <v>1</v>
      </c>
      <c r="BE427" s="401"/>
      <c r="BF427" s="400">
        <v>2</v>
      </c>
      <c r="BG427" s="401"/>
      <c r="BH427" s="400"/>
      <c r="BI427" s="401"/>
      <c r="BJ427" s="400"/>
      <c r="BK427" s="401"/>
      <c r="BL427" s="400">
        <v>5</v>
      </c>
      <c r="BM427" s="401"/>
      <c r="BN427" s="400">
        <v>1</v>
      </c>
      <c r="BO427" s="401"/>
      <c r="BP427" s="400">
        <v>2</v>
      </c>
      <c r="BQ427" s="401"/>
      <c r="BR427" s="400">
        <v>1</v>
      </c>
      <c r="BS427" s="401"/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47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3573</v>
      </c>
      <c r="B428" s="386" t="s">
        <v>3574</v>
      </c>
      <c r="C428" s="392" t="s">
        <v>3229</v>
      </c>
      <c r="D428" s="387" t="s">
        <v>3534</v>
      </c>
      <c r="E428" s="388" t="s">
        <v>3575</v>
      </c>
      <c r="F428" s="389" t="s">
        <v>3222</v>
      </c>
      <c r="G428" s="389" t="s">
        <v>3223</v>
      </c>
      <c r="H428" s="390" t="s">
        <v>196</v>
      </c>
      <c r="I428" s="391" t="s">
        <v>3576</v>
      </c>
      <c r="J428" s="353" t="s">
        <v>3227</v>
      </c>
      <c r="K428" s="355" t="s">
        <v>3231</v>
      </c>
      <c r="L428" s="400"/>
      <c r="M428" s="401"/>
      <c r="N428" s="400"/>
      <c r="O428" s="401"/>
      <c r="P428" s="400"/>
      <c r="Q428" s="401"/>
      <c r="R428" s="400"/>
      <c r="S428" s="401"/>
      <c r="T428" s="400"/>
      <c r="U428" s="401"/>
      <c r="V428" s="400"/>
      <c r="W428" s="401"/>
      <c r="X428" s="400"/>
      <c r="Y428" s="401"/>
      <c r="Z428" s="400"/>
      <c r="AA428" s="401"/>
      <c r="AB428" s="400"/>
      <c r="AC428" s="401"/>
      <c r="AD428" s="400"/>
      <c r="AE428" s="401"/>
      <c r="AF428" s="400"/>
      <c r="AG428" s="401"/>
      <c r="AH428" s="400"/>
      <c r="AI428" s="401"/>
      <c r="AJ428" s="400"/>
      <c r="AK428" s="401"/>
      <c r="AL428" s="400"/>
      <c r="AM428" s="401"/>
      <c r="AN428" s="400"/>
      <c r="AO428" s="401"/>
      <c r="AP428" s="400"/>
      <c r="AQ428" s="401"/>
      <c r="AR428" s="400"/>
      <c r="AS428" s="401"/>
      <c r="AT428" s="400"/>
      <c r="AU428" s="401"/>
      <c r="AV428" s="400"/>
      <c r="AW428" s="401"/>
      <c r="AX428" s="400"/>
      <c r="AY428" s="401"/>
      <c r="AZ428" s="400"/>
      <c r="BA428" s="401"/>
      <c r="BB428" s="400"/>
      <c r="BC428" s="401"/>
      <c r="BD428" s="400"/>
      <c r="BE428" s="401"/>
      <c r="BF428" s="400"/>
      <c r="BG428" s="401"/>
      <c r="BH428" s="400"/>
      <c r="BI428" s="401"/>
      <c r="BJ428" s="400"/>
      <c r="BK428" s="401"/>
      <c r="BL428" s="400"/>
      <c r="BM428" s="401"/>
      <c r="BN428" s="400"/>
      <c r="BO428" s="401"/>
      <c r="BP428" s="400"/>
      <c r="BQ428" s="401"/>
      <c r="BR428" s="400"/>
      <c r="BS428" s="401"/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3573</v>
      </c>
      <c r="B429" s="386" t="s">
        <v>3574</v>
      </c>
      <c r="C429" s="392" t="s">
        <v>3229</v>
      </c>
      <c r="D429" s="387" t="s">
        <v>3534</v>
      </c>
      <c r="E429" s="388" t="s">
        <v>3575</v>
      </c>
      <c r="F429" s="389" t="s">
        <v>3222</v>
      </c>
      <c r="G429" s="389" t="s">
        <v>3223</v>
      </c>
      <c r="H429" s="390" t="s">
        <v>196</v>
      </c>
      <c r="I429" s="391" t="s">
        <v>3576</v>
      </c>
      <c r="J429" s="353" t="s">
        <v>3227</v>
      </c>
      <c r="K429" s="356" t="s">
        <v>3232</v>
      </c>
      <c r="L429" s="400"/>
      <c r="M429" s="401"/>
      <c r="N429" s="400"/>
      <c r="O429" s="401"/>
      <c r="P429" s="400"/>
      <c r="Q429" s="401"/>
      <c r="R429" s="400"/>
      <c r="S429" s="401"/>
      <c r="T429" s="400"/>
      <c r="U429" s="401"/>
      <c r="V429" s="400"/>
      <c r="W429" s="401"/>
      <c r="X429" s="400"/>
      <c r="Y429" s="401"/>
      <c r="Z429" s="400"/>
      <c r="AA429" s="401"/>
      <c r="AB429" s="400"/>
      <c r="AC429" s="401"/>
      <c r="AD429" s="400"/>
      <c r="AE429" s="401"/>
      <c r="AF429" s="400"/>
      <c r="AG429" s="401"/>
      <c r="AH429" s="400"/>
      <c r="AI429" s="401"/>
      <c r="AJ429" s="400"/>
      <c r="AK429" s="401"/>
      <c r="AL429" s="400"/>
      <c r="AM429" s="401"/>
      <c r="AN429" s="400"/>
      <c r="AO429" s="401"/>
      <c r="AP429" s="400"/>
      <c r="AQ429" s="401"/>
      <c r="AR429" s="400"/>
      <c r="AS429" s="401"/>
      <c r="AT429" s="400"/>
      <c r="AU429" s="401"/>
      <c r="AV429" s="400"/>
      <c r="AW429" s="401"/>
      <c r="AX429" s="400"/>
      <c r="AY429" s="401"/>
      <c r="AZ429" s="400"/>
      <c r="BA429" s="401"/>
      <c r="BB429" s="400"/>
      <c r="BC429" s="401"/>
      <c r="BD429" s="400"/>
      <c r="BE429" s="401"/>
      <c r="BF429" s="400"/>
      <c r="BG429" s="401"/>
      <c r="BH429" s="400"/>
      <c r="BI429" s="401"/>
      <c r="BJ429" s="400"/>
      <c r="BK429" s="401"/>
      <c r="BL429" s="400"/>
      <c r="BM429" s="401"/>
      <c r="BN429" s="400"/>
      <c r="BO429" s="401"/>
      <c r="BP429" s="400"/>
      <c r="BQ429" s="401"/>
      <c r="BR429" s="400"/>
      <c r="BS429" s="401"/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660" t="s">
        <v>3573</v>
      </c>
      <c r="B430" s="393" t="s">
        <v>3574</v>
      </c>
      <c r="C430" s="394" t="s">
        <v>3229</v>
      </c>
      <c r="D430" s="395" t="s">
        <v>3534</v>
      </c>
      <c r="E430" s="411" t="s">
        <v>3575</v>
      </c>
      <c r="F430" s="396" t="s">
        <v>3222</v>
      </c>
      <c r="G430" s="396" t="s">
        <v>3223</v>
      </c>
      <c r="H430" s="397" t="s">
        <v>196</v>
      </c>
      <c r="I430" s="661" t="s">
        <v>3576</v>
      </c>
      <c r="J430" s="353" t="s">
        <v>3227</v>
      </c>
      <c r="K430" s="357" t="s">
        <v>60</v>
      </c>
      <c r="L430" s="402"/>
      <c r="M430" s="403"/>
      <c r="N430" s="402"/>
      <c r="O430" s="403"/>
      <c r="P430" s="402"/>
      <c r="Q430" s="403"/>
      <c r="R430" s="402"/>
      <c r="S430" s="403"/>
      <c r="T430" s="402"/>
      <c r="U430" s="403"/>
      <c r="V430" s="402"/>
      <c r="W430" s="403"/>
      <c r="X430" s="402"/>
      <c r="Y430" s="403"/>
      <c r="Z430" s="402"/>
      <c r="AA430" s="403"/>
      <c r="AB430" s="402"/>
      <c r="AC430" s="403"/>
      <c r="AD430" s="402"/>
      <c r="AE430" s="403"/>
      <c r="AF430" s="402"/>
      <c r="AG430" s="403"/>
      <c r="AH430" s="402"/>
      <c r="AI430" s="403"/>
      <c r="AJ430" s="402"/>
      <c r="AK430" s="403"/>
      <c r="AL430" s="402"/>
      <c r="AM430" s="403"/>
      <c r="AN430" s="402"/>
      <c r="AO430" s="403"/>
      <c r="AP430" s="402"/>
      <c r="AQ430" s="403"/>
      <c r="AR430" s="402"/>
      <c r="AS430" s="403"/>
      <c r="AT430" s="402"/>
      <c r="AU430" s="403"/>
      <c r="AV430" s="402"/>
      <c r="AW430" s="403"/>
      <c r="AX430" s="402"/>
      <c r="AY430" s="403"/>
      <c r="AZ430" s="402"/>
      <c r="BA430" s="403"/>
      <c r="BB430" s="402"/>
      <c r="BC430" s="403"/>
      <c r="BD430" s="402"/>
      <c r="BE430" s="403"/>
      <c r="BF430" s="402"/>
      <c r="BG430" s="403"/>
      <c r="BH430" s="402"/>
      <c r="BI430" s="403"/>
      <c r="BJ430" s="402"/>
      <c r="BK430" s="403"/>
      <c r="BL430" s="402"/>
      <c r="BM430" s="403"/>
      <c r="BN430" s="402"/>
      <c r="BO430" s="403"/>
      <c r="BP430" s="402"/>
      <c r="BQ430" s="403"/>
      <c r="BR430" s="402"/>
      <c r="BS430" s="403"/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3577</v>
      </c>
      <c r="B431" s="526" t="s">
        <v>3578</v>
      </c>
      <c r="C431" s="527">
        <v>1</v>
      </c>
      <c r="D431" s="528" t="s">
        <v>3534</v>
      </c>
      <c r="E431" s="426" t="s">
        <v>3579</v>
      </c>
      <c r="F431" s="529" t="s">
        <v>3222</v>
      </c>
      <c r="G431" s="529" t="s">
        <v>3223</v>
      </c>
      <c r="H431" s="530" t="s">
        <v>196</v>
      </c>
      <c r="I431" s="384" t="s">
        <v>3580</v>
      </c>
      <c r="J431" s="353" t="s">
        <v>3227</v>
      </c>
      <c r="K431" s="354" t="s">
        <v>3228</v>
      </c>
      <c r="L431" s="402"/>
      <c r="M431" s="403"/>
      <c r="N431" s="402"/>
      <c r="O431" s="403"/>
      <c r="P431" s="402"/>
      <c r="Q431" s="403"/>
      <c r="R431" s="402"/>
      <c r="S431" s="403"/>
      <c r="T431" s="402"/>
      <c r="U431" s="403"/>
      <c r="V431" s="402"/>
      <c r="W431" s="403"/>
      <c r="X431" s="402"/>
      <c r="Y431" s="403"/>
      <c r="Z431" s="402"/>
      <c r="AA431" s="403"/>
      <c r="AB431" s="402"/>
      <c r="AC431" s="403"/>
      <c r="AD431" s="402"/>
      <c r="AE431" s="403"/>
      <c r="AF431" s="402"/>
      <c r="AG431" s="403"/>
      <c r="AH431" s="402"/>
      <c r="AI431" s="403"/>
      <c r="AJ431" s="402"/>
      <c r="AK431" s="403"/>
      <c r="AL431" s="402"/>
      <c r="AM431" s="403"/>
      <c r="AN431" s="402"/>
      <c r="AO431" s="403"/>
      <c r="AP431" s="402"/>
      <c r="AQ431" s="403"/>
      <c r="AR431" s="402"/>
      <c r="AS431" s="403"/>
      <c r="AT431" s="402"/>
      <c r="AU431" s="403"/>
      <c r="AV431" s="402"/>
      <c r="AW431" s="403"/>
      <c r="AX431" s="402"/>
      <c r="AY431" s="403"/>
      <c r="AZ431" s="402"/>
      <c r="BA431" s="403"/>
      <c r="BB431" s="402"/>
      <c r="BC431" s="403"/>
      <c r="BD431" s="402"/>
      <c r="BE431" s="403"/>
      <c r="BF431" s="402"/>
      <c r="BG431" s="403"/>
      <c r="BH431" s="402"/>
      <c r="BI431" s="403"/>
      <c r="BJ431" s="402"/>
      <c r="BK431" s="403"/>
      <c r="BL431" s="402"/>
      <c r="BM431" s="403"/>
      <c r="BN431" s="402"/>
      <c r="BO431" s="403"/>
      <c r="BP431" s="402"/>
      <c r="BQ431" s="403"/>
      <c r="BR431" s="402"/>
      <c r="BS431" s="403"/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3577</v>
      </c>
      <c r="B432" s="386" t="s">
        <v>3578</v>
      </c>
      <c r="C432" s="352" t="s">
        <v>3229</v>
      </c>
      <c r="D432" s="387" t="s">
        <v>3534</v>
      </c>
      <c r="E432" s="388" t="s">
        <v>3579</v>
      </c>
      <c r="F432" s="389" t="s">
        <v>3222</v>
      </c>
      <c r="G432" s="389" t="s">
        <v>3223</v>
      </c>
      <c r="H432" s="390" t="s">
        <v>196</v>
      </c>
      <c r="I432" s="391" t="s">
        <v>3580</v>
      </c>
      <c r="J432" s="353" t="s">
        <v>3227</v>
      </c>
      <c r="K432" s="353" t="s">
        <v>3230</v>
      </c>
      <c r="L432" s="400"/>
      <c r="M432" s="401"/>
      <c r="N432" s="400"/>
      <c r="O432" s="401"/>
      <c r="P432" s="400"/>
      <c r="Q432" s="401"/>
      <c r="R432" s="400"/>
      <c r="S432" s="401"/>
      <c r="T432" s="400"/>
      <c r="U432" s="401"/>
      <c r="V432" s="400"/>
      <c r="W432" s="401"/>
      <c r="X432" s="400"/>
      <c r="Y432" s="401"/>
      <c r="Z432" s="400"/>
      <c r="AA432" s="401"/>
      <c r="AB432" s="400"/>
      <c r="AC432" s="401"/>
      <c r="AD432" s="400"/>
      <c r="AE432" s="401"/>
      <c r="AF432" s="400"/>
      <c r="AG432" s="401"/>
      <c r="AH432" s="400"/>
      <c r="AI432" s="401"/>
      <c r="AJ432" s="400"/>
      <c r="AK432" s="401"/>
      <c r="AL432" s="400"/>
      <c r="AM432" s="401"/>
      <c r="AN432" s="400"/>
      <c r="AO432" s="401"/>
      <c r="AP432" s="400"/>
      <c r="AQ432" s="401"/>
      <c r="AR432" s="400"/>
      <c r="AS432" s="401"/>
      <c r="AT432" s="400"/>
      <c r="AU432" s="401"/>
      <c r="AV432" s="400"/>
      <c r="AW432" s="401"/>
      <c r="AX432" s="400"/>
      <c r="AY432" s="401"/>
      <c r="AZ432" s="400"/>
      <c r="BA432" s="401"/>
      <c r="BB432" s="400"/>
      <c r="BC432" s="401"/>
      <c r="BD432" s="400"/>
      <c r="BE432" s="401"/>
      <c r="BF432" s="400"/>
      <c r="BG432" s="401"/>
      <c r="BH432" s="400"/>
      <c r="BI432" s="401"/>
      <c r="BJ432" s="400"/>
      <c r="BK432" s="401"/>
      <c r="BL432" s="400"/>
      <c r="BM432" s="401"/>
      <c r="BN432" s="400"/>
      <c r="BO432" s="401"/>
      <c r="BP432" s="400"/>
      <c r="BQ432" s="401"/>
      <c r="BR432" s="400"/>
      <c r="BS432" s="401"/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0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3577</v>
      </c>
      <c r="B433" s="386" t="s">
        <v>3578</v>
      </c>
      <c r="C433" s="392" t="s">
        <v>3229</v>
      </c>
      <c r="D433" s="387" t="s">
        <v>3534</v>
      </c>
      <c r="E433" s="388" t="s">
        <v>3579</v>
      </c>
      <c r="F433" s="389" t="s">
        <v>3222</v>
      </c>
      <c r="G433" s="389" t="s">
        <v>3223</v>
      </c>
      <c r="H433" s="390" t="s">
        <v>196</v>
      </c>
      <c r="I433" s="391" t="s">
        <v>3580</v>
      </c>
      <c r="J433" s="353" t="s">
        <v>3227</v>
      </c>
      <c r="K433" s="355" t="s">
        <v>3231</v>
      </c>
      <c r="L433" s="400"/>
      <c r="M433" s="401"/>
      <c r="N433" s="400"/>
      <c r="O433" s="401"/>
      <c r="P433" s="400"/>
      <c r="Q433" s="401"/>
      <c r="R433" s="400"/>
      <c r="S433" s="401"/>
      <c r="T433" s="400"/>
      <c r="U433" s="401"/>
      <c r="V433" s="400"/>
      <c r="W433" s="401"/>
      <c r="X433" s="400"/>
      <c r="Y433" s="401"/>
      <c r="Z433" s="400"/>
      <c r="AA433" s="401"/>
      <c r="AB433" s="400"/>
      <c r="AC433" s="401"/>
      <c r="AD433" s="400"/>
      <c r="AE433" s="401"/>
      <c r="AF433" s="400"/>
      <c r="AG433" s="401"/>
      <c r="AH433" s="400"/>
      <c r="AI433" s="401"/>
      <c r="AJ433" s="400"/>
      <c r="AK433" s="401"/>
      <c r="AL433" s="400"/>
      <c r="AM433" s="401"/>
      <c r="AN433" s="400"/>
      <c r="AO433" s="401"/>
      <c r="AP433" s="400"/>
      <c r="AQ433" s="401"/>
      <c r="AR433" s="400"/>
      <c r="AS433" s="401"/>
      <c r="AT433" s="400"/>
      <c r="AU433" s="401"/>
      <c r="AV433" s="400"/>
      <c r="AW433" s="401"/>
      <c r="AX433" s="400"/>
      <c r="AY433" s="401"/>
      <c r="AZ433" s="400"/>
      <c r="BA433" s="401"/>
      <c r="BB433" s="400"/>
      <c r="BC433" s="401"/>
      <c r="BD433" s="400"/>
      <c r="BE433" s="401"/>
      <c r="BF433" s="400"/>
      <c r="BG433" s="401"/>
      <c r="BH433" s="400"/>
      <c r="BI433" s="401"/>
      <c r="BJ433" s="400"/>
      <c r="BK433" s="401"/>
      <c r="BL433" s="400"/>
      <c r="BM433" s="401"/>
      <c r="BN433" s="400"/>
      <c r="BO433" s="401"/>
      <c r="BP433" s="400"/>
      <c r="BQ433" s="401"/>
      <c r="BR433" s="400"/>
      <c r="BS433" s="401"/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3577</v>
      </c>
      <c r="B434" s="386" t="s">
        <v>3578</v>
      </c>
      <c r="C434" s="392" t="s">
        <v>3229</v>
      </c>
      <c r="D434" s="387" t="s">
        <v>3534</v>
      </c>
      <c r="E434" s="388" t="s">
        <v>3579</v>
      </c>
      <c r="F434" s="389" t="s">
        <v>3222</v>
      </c>
      <c r="G434" s="389" t="s">
        <v>3223</v>
      </c>
      <c r="H434" s="390" t="s">
        <v>196</v>
      </c>
      <c r="I434" s="391" t="s">
        <v>3580</v>
      </c>
      <c r="J434" s="353" t="s">
        <v>3227</v>
      </c>
      <c r="K434" s="356" t="s">
        <v>3232</v>
      </c>
      <c r="L434" s="400"/>
      <c r="M434" s="401"/>
      <c r="N434" s="400"/>
      <c r="O434" s="401"/>
      <c r="P434" s="400"/>
      <c r="Q434" s="401"/>
      <c r="R434" s="400"/>
      <c r="S434" s="401"/>
      <c r="T434" s="400"/>
      <c r="U434" s="401"/>
      <c r="V434" s="400"/>
      <c r="W434" s="401"/>
      <c r="X434" s="400"/>
      <c r="Y434" s="401"/>
      <c r="Z434" s="400"/>
      <c r="AA434" s="401"/>
      <c r="AB434" s="400"/>
      <c r="AC434" s="401"/>
      <c r="AD434" s="400"/>
      <c r="AE434" s="401"/>
      <c r="AF434" s="400"/>
      <c r="AG434" s="401"/>
      <c r="AH434" s="400"/>
      <c r="AI434" s="401"/>
      <c r="AJ434" s="400"/>
      <c r="AK434" s="401"/>
      <c r="AL434" s="400"/>
      <c r="AM434" s="401"/>
      <c r="AN434" s="400"/>
      <c r="AO434" s="401"/>
      <c r="AP434" s="400"/>
      <c r="AQ434" s="401"/>
      <c r="AR434" s="400"/>
      <c r="AS434" s="401"/>
      <c r="AT434" s="400"/>
      <c r="AU434" s="401"/>
      <c r="AV434" s="400"/>
      <c r="AW434" s="401"/>
      <c r="AX434" s="400"/>
      <c r="AY434" s="401"/>
      <c r="AZ434" s="400"/>
      <c r="BA434" s="401"/>
      <c r="BB434" s="400"/>
      <c r="BC434" s="401"/>
      <c r="BD434" s="400"/>
      <c r="BE434" s="401"/>
      <c r="BF434" s="400"/>
      <c r="BG434" s="401"/>
      <c r="BH434" s="400"/>
      <c r="BI434" s="401"/>
      <c r="BJ434" s="400"/>
      <c r="BK434" s="401"/>
      <c r="BL434" s="400"/>
      <c r="BM434" s="401"/>
      <c r="BN434" s="400"/>
      <c r="BO434" s="401"/>
      <c r="BP434" s="400"/>
      <c r="BQ434" s="401"/>
      <c r="BR434" s="400"/>
      <c r="BS434" s="401"/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660" t="s">
        <v>3577</v>
      </c>
      <c r="B435" s="393" t="s">
        <v>3578</v>
      </c>
      <c r="C435" s="394" t="s">
        <v>3229</v>
      </c>
      <c r="D435" s="395" t="s">
        <v>3534</v>
      </c>
      <c r="E435" s="411" t="s">
        <v>3579</v>
      </c>
      <c r="F435" s="396" t="s">
        <v>3222</v>
      </c>
      <c r="G435" s="396" t="s">
        <v>3223</v>
      </c>
      <c r="H435" s="397" t="s">
        <v>196</v>
      </c>
      <c r="I435" s="661" t="s">
        <v>3580</v>
      </c>
      <c r="J435" s="353" t="s">
        <v>3227</v>
      </c>
      <c r="K435" s="357" t="s">
        <v>60</v>
      </c>
      <c r="L435" s="402"/>
      <c r="M435" s="403"/>
      <c r="N435" s="402"/>
      <c r="O435" s="403"/>
      <c r="P435" s="402"/>
      <c r="Q435" s="403"/>
      <c r="R435" s="402"/>
      <c r="S435" s="403"/>
      <c r="T435" s="402"/>
      <c r="U435" s="403"/>
      <c r="V435" s="402"/>
      <c r="W435" s="403"/>
      <c r="X435" s="402"/>
      <c r="Y435" s="403"/>
      <c r="Z435" s="402"/>
      <c r="AA435" s="403"/>
      <c r="AB435" s="402"/>
      <c r="AC435" s="403"/>
      <c r="AD435" s="402"/>
      <c r="AE435" s="403"/>
      <c r="AF435" s="402"/>
      <c r="AG435" s="403"/>
      <c r="AH435" s="402"/>
      <c r="AI435" s="403"/>
      <c r="AJ435" s="402"/>
      <c r="AK435" s="403"/>
      <c r="AL435" s="402"/>
      <c r="AM435" s="403"/>
      <c r="AN435" s="402"/>
      <c r="AO435" s="403"/>
      <c r="AP435" s="402"/>
      <c r="AQ435" s="403"/>
      <c r="AR435" s="402"/>
      <c r="AS435" s="403"/>
      <c r="AT435" s="402"/>
      <c r="AU435" s="403"/>
      <c r="AV435" s="402"/>
      <c r="AW435" s="403"/>
      <c r="AX435" s="402"/>
      <c r="AY435" s="403"/>
      <c r="AZ435" s="402"/>
      <c r="BA435" s="403"/>
      <c r="BB435" s="402"/>
      <c r="BC435" s="403"/>
      <c r="BD435" s="402"/>
      <c r="BE435" s="403"/>
      <c r="BF435" s="402"/>
      <c r="BG435" s="403"/>
      <c r="BH435" s="402"/>
      <c r="BI435" s="403"/>
      <c r="BJ435" s="402"/>
      <c r="BK435" s="403"/>
      <c r="BL435" s="402"/>
      <c r="BM435" s="403"/>
      <c r="BN435" s="402"/>
      <c r="BO435" s="403"/>
      <c r="BP435" s="402"/>
      <c r="BQ435" s="403"/>
      <c r="BR435" s="402"/>
      <c r="BS435" s="403"/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3581</v>
      </c>
      <c r="B436" s="526" t="s">
        <v>3582</v>
      </c>
      <c r="C436" s="527">
        <v>1</v>
      </c>
      <c r="D436" s="528" t="s">
        <v>3534</v>
      </c>
      <c r="E436" s="426" t="s">
        <v>3583</v>
      </c>
      <c r="F436" s="529" t="s">
        <v>3222</v>
      </c>
      <c r="G436" s="529" t="s">
        <v>3223</v>
      </c>
      <c r="H436" s="530" t="s">
        <v>196</v>
      </c>
      <c r="I436" s="384" t="s">
        <v>3584</v>
      </c>
      <c r="J436" s="353" t="s">
        <v>3227</v>
      </c>
      <c r="K436" s="354" t="s">
        <v>3228</v>
      </c>
      <c r="L436" s="402"/>
      <c r="M436" s="403"/>
      <c r="N436" s="402"/>
      <c r="O436" s="403"/>
      <c r="P436" s="402"/>
      <c r="Q436" s="403"/>
      <c r="R436" s="402"/>
      <c r="S436" s="403"/>
      <c r="T436" s="402"/>
      <c r="U436" s="403"/>
      <c r="V436" s="402"/>
      <c r="W436" s="403"/>
      <c r="X436" s="402"/>
      <c r="Y436" s="403"/>
      <c r="Z436" s="402"/>
      <c r="AA436" s="403"/>
      <c r="AB436" s="402"/>
      <c r="AC436" s="403"/>
      <c r="AD436" s="402"/>
      <c r="AE436" s="403"/>
      <c r="AF436" s="402"/>
      <c r="AG436" s="403"/>
      <c r="AH436" s="402"/>
      <c r="AI436" s="403"/>
      <c r="AJ436" s="402"/>
      <c r="AK436" s="403"/>
      <c r="AL436" s="402"/>
      <c r="AM436" s="403"/>
      <c r="AN436" s="402"/>
      <c r="AO436" s="403"/>
      <c r="AP436" s="402"/>
      <c r="AQ436" s="403"/>
      <c r="AR436" s="402"/>
      <c r="AS436" s="403"/>
      <c r="AT436" s="402"/>
      <c r="AU436" s="403"/>
      <c r="AV436" s="402"/>
      <c r="AW436" s="403"/>
      <c r="AX436" s="402"/>
      <c r="AY436" s="403"/>
      <c r="AZ436" s="402"/>
      <c r="BA436" s="403"/>
      <c r="BB436" s="402"/>
      <c r="BC436" s="403"/>
      <c r="BD436" s="402"/>
      <c r="BE436" s="403"/>
      <c r="BF436" s="402"/>
      <c r="BG436" s="403"/>
      <c r="BH436" s="402"/>
      <c r="BI436" s="403"/>
      <c r="BJ436" s="402"/>
      <c r="BK436" s="403"/>
      <c r="BL436" s="402"/>
      <c r="BM436" s="403"/>
      <c r="BN436" s="402"/>
      <c r="BO436" s="403"/>
      <c r="BP436" s="402"/>
      <c r="BQ436" s="403"/>
      <c r="BR436" s="402"/>
      <c r="BS436" s="403"/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3581</v>
      </c>
      <c r="B437" s="386" t="s">
        <v>3582</v>
      </c>
      <c r="C437" s="352" t="s">
        <v>3229</v>
      </c>
      <c r="D437" s="387" t="s">
        <v>3534</v>
      </c>
      <c r="E437" s="388" t="s">
        <v>3583</v>
      </c>
      <c r="F437" s="389" t="s">
        <v>3222</v>
      </c>
      <c r="G437" s="389" t="s">
        <v>3223</v>
      </c>
      <c r="H437" s="390" t="s">
        <v>196</v>
      </c>
      <c r="I437" s="391" t="s">
        <v>3584</v>
      </c>
      <c r="J437" s="353" t="s">
        <v>3227</v>
      </c>
      <c r="K437" s="353" t="s">
        <v>3230</v>
      </c>
      <c r="L437" s="400"/>
      <c r="M437" s="401"/>
      <c r="N437" s="400"/>
      <c r="O437" s="401"/>
      <c r="P437" s="400"/>
      <c r="Q437" s="401"/>
      <c r="R437" s="400"/>
      <c r="S437" s="401"/>
      <c r="T437" s="400"/>
      <c r="U437" s="401"/>
      <c r="V437" s="400"/>
      <c r="W437" s="401"/>
      <c r="X437" s="400"/>
      <c r="Y437" s="401"/>
      <c r="Z437" s="400"/>
      <c r="AA437" s="401"/>
      <c r="AB437" s="400"/>
      <c r="AC437" s="401"/>
      <c r="AD437" s="400"/>
      <c r="AE437" s="401"/>
      <c r="AF437" s="400"/>
      <c r="AG437" s="401"/>
      <c r="AH437" s="400"/>
      <c r="AI437" s="401"/>
      <c r="AJ437" s="400"/>
      <c r="AK437" s="401"/>
      <c r="AL437" s="400"/>
      <c r="AM437" s="401"/>
      <c r="AN437" s="400"/>
      <c r="AO437" s="401"/>
      <c r="AP437" s="400"/>
      <c r="AQ437" s="401"/>
      <c r="AR437" s="400"/>
      <c r="AS437" s="401"/>
      <c r="AT437" s="400"/>
      <c r="AU437" s="401"/>
      <c r="AV437" s="400"/>
      <c r="AW437" s="401"/>
      <c r="AX437" s="400"/>
      <c r="AY437" s="401"/>
      <c r="AZ437" s="400"/>
      <c r="BA437" s="401"/>
      <c r="BB437" s="400"/>
      <c r="BC437" s="401"/>
      <c r="BD437" s="400"/>
      <c r="BE437" s="401"/>
      <c r="BF437" s="400"/>
      <c r="BG437" s="401"/>
      <c r="BH437" s="400"/>
      <c r="BI437" s="401"/>
      <c r="BJ437" s="400"/>
      <c r="BK437" s="401"/>
      <c r="BL437" s="400"/>
      <c r="BM437" s="401"/>
      <c r="BN437" s="400"/>
      <c r="BO437" s="401"/>
      <c r="BP437" s="400"/>
      <c r="BQ437" s="401"/>
      <c r="BR437" s="400"/>
      <c r="BS437" s="401"/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3581</v>
      </c>
      <c r="B438" s="386" t="s">
        <v>3582</v>
      </c>
      <c r="C438" s="392" t="s">
        <v>3229</v>
      </c>
      <c r="D438" s="387" t="s">
        <v>3534</v>
      </c>
      <c r="E438" s="388" t="s">
        <v>3583</v>
      </c>
      <c r="F438" s="389" t="s">
        <v>3222</v>
      </c>
      <c r="G438" s="389" t="s">
        <v>3223</v>
      </c>
      <c r="H438" s="390" t="s">
        <v>196</v>
      </c>
      <c r="I438" s="391" t="s">
        <v>3584</v>
      </c>
      <c r="J438" s="353" t="s">
        <v>3227</v>
      </c>
      <c r="K438" s="355" t="s">
        <v>3231</v>
      </c>
      <c r="L438" s="400"/>
      <c r="M438" s="401"/>
      <c r="N438" s="400"/>
      <c r="O438" s="401"/>
      <c r="P438" s="400"/>
      <c r="Q438" s="401"/>
      <c r="R438" s="400"/>
      <c r="S438" s="401"/>
      <c r="T438" s="400"/>
      <c r="U438" s="401"/>
      <c r="V438" s="400"/>
      <c r="W438" s="401"/>
      <c r="X438" s="400"/>
      <c r="Y438" s="401"/>
      <c r="Z438" s="400"/>
      <c r="AA438" s="401"/>
      <c r="AB438" s="400"/>
      <c r="AC438" s="401"/>
      <c r="AD438" s="400"/>
      <c r="AE438" s="401"/>
      <c r="AF438" s="400"/>
      <c r="AG438" s="401"/>
      <c r="AH438" s="400"/>
      <c r="AI438" s="401"/>
      <c r="AJ438" s="400"/>
      <c r="AK438" s="401"/>
      <c r="AL438" s="400"/>
      <c r="AM438" s="401"/>
      <c r="AN438" s="400"/>
      <c r="AO438" s="401"/>
      <c r="AP438" s="400"/>
      <c r="AQ438" s="401"/>
      <c r="AR438" s="400"/>
      <c r="AS438" s="401"/>
      <c r="AT438" s="400"/>
      <c r="AU438" s="401"/>
      <c r="AV438" s="400"/>
      <c r="AW438" s="401"/>
      <c r="AX438" s="400"/>
      <c r="AY438" s="401"/>
      <c r="AZ438" s="400"/>
      <c r="BA438" s="401"/>
      <c r="BB438" s="400"/>
      <c r="BC438" s="401"/>
      <c r="BD438" s="400"/>
      <c r="BE438" s="401"/>
      <c r="BF438" s="400"/>
      <c r="BG438" s="401"/>
      <c r="BH438" s="400"/>
      <c r="BI438" s="401"/>
      <c r="BJ438" s="400"/>
      <c r="BK438" s="401"/>
      <c r="BL438" s="400"/>
      <c r="BM438" s="401"/>
      <c r="BN438" s="400"/>
      <c r="BO438" s="401"/>
      <c r="BP438" s="400"/>
      <c r="BQ438" s="401"/>
      <c r="BR438" s="400"/>
      <c r="BS438" s="401"/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3581</v>
      </c>
      <c r="B439" s="386" t="s">
        <v>3582</v>
      </c>
      <c r="C439" s="392" t="s">
        <v>3229</v>
      </c>
      <c r="D439" s="387" t="s">
        <v>3534</v>
      </c>
      <c r="E439" s="388" t="s">
        <v>3583</v>
      </c>
      <c r="F439" s="389" t="s">
        <v>3222</v>
      </c>
      <c r="G439" s="389" t="s">
        <v>3223</v>
      </c>
      <c r="H439" s="390" t="s">
        <v>196</v>
      </c>
      <c r="I439" s="391" t="s">
        <v>3584</v>
      </c>
      <c r="J439" s="353" t="s">
        <v>3227</v>
      </c>
      <c r="K439" s="356" t="s">
        <v>3232</v>
      </c>
      <c r="L439" s="400"/>
      <c r="M439" s="401"/>
      <c r="N439" s="400"/>
      <c r="O439" s="401"/>
      <c r="P439" s="400"/>
      <c r="Q439" s="401"/>
      <c r="R439" s="400"/>
      <c r="S439" s="401"/>
      <c r="T439" s="400"/>
      <c r="U439" s="401"/>
      <c r="V439" s="400"/>
      <c r="W439" s="401"/>
      <c r="X439" s="400"/>
      <c r="Y439" s="401"/>
      <c r="Z439" s="400"/>
      <c r="AA439" s="401"/>
      <c r="AB439" s="400"/>
      <c r="AC439" s="401"/>
      <c r="AD439" s="400"/>
      <c r="AE439" s="401"/>
      <c r="AF439" s="400"/>
      <c r="AG439" s="401"/>
      <c r="AH439" s="400"/>
      <c r="AI439" s="401"/>
      <c r="AJ439" s="400"/>
      <c r="AK439" s="401"/>
      <c r="AL439" s="400"/>
      <c r="AM439" s="401"/>
      <c r="AN439" s="400"/>
      <c r="AO439" s="401"/>
      <c r="AP439" s="400"/>
      <c r="AQ439" s="401"/>
      <c r="AR439" s="400"/>
      <c r="AS439" s="401"/>
      <c r="AT439" s="400"/>
      <c r="AU439" s="401"/>
      <c r="AV439" s="400"/>
      <c r="AW439" s="401"/>
      <c r="AX439" s="400"/>
      <c r="AY439" s="401"/>
      <c r="AZ439" s="400"/>
      <c r="BA439" s="401"/>
      <c r="BB439" s="400"/>
      <c r="BC439" s="401"/>
      <c r="BD439" s="400"/>
      <c r="BE439" s="401"/>
      <c r="BF439" s="400"/>
      <c r="BG439" s="401"/>
      <c r="BH439" s="400"/>
      <c r="BI439" s="401"/>
      <c r="BJ439" s="400"/>
      <c r="BK439" s="401"/>
      <c r="BL439" s="400"/>
      <c r="BM439" s="401"/>
      <c r="BN439" s="400"/>
      <c r="BO439" s="401"/>
      <c r="BP439" s="400"/>
      <c r="BQ439" s="401"/>
      <c r="BR439" s="400"/>
      <c r="BS439" s="401"/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660" t="s">
        <v>3581</v>
      </c>
      <c r="B440" s="393" t="s">
        <v>3582</v>
      </c>
      <c r="C440" s="394" t="s">
        <v>3229</v>
      </c>
      <c r="D440" s="395" t="s">
        <v>3534</v>
      </c>
      <c r="E440" s="411" t="s">
        <v>3583</v>
      </c>
      <c r="F440" s="396" t="s">
        <v>3222</v>
      </c>
      <c r="G440" s="396" t="s">
        <v>3223</v>
      </c>
      <c r="H440" s="397" t="s">
        <v>196</v>
      </c>
      <c r="I440" s="661" t="s">
        <v>3584</v>
      </c>
      <c r="J440" s="353" t="s">
        <v>3227</v>
      </c>
      <c r="K440" s="357" t="s">
        <v>60</v>
      </c>
      <c r="L440" s="402"/>
      <c r="M440" s="403"/>
      <c r="N440" s="402"/>
      <c r="O440" s="403"/>
      <c r="P440" s="402"/>
      <c r="Q440" s="403"/>
      <c r="R440" s="402"/>
      <c r="S440" s="403"/>
      <c r="T440" s="402"/>
      <c r="U440" s="403"/>
      <c r="V440" s="402"/>
      <c r="W440" s="403"/>
      <c r="X440" s="402"/>
      <c r="Y440" s="403"/>
      <c r="Z440" s="402"/>
      <c r="AA440" s="403"/>
      <c r="AB440" s="402"/>
      <c r="AC440" s="403"/>
      <c r="AD440" s="402"/>
      <c r="AE440" s="403"/>
      <c r="AF440" s="402"/>
      <c r="AG440" s="403"/>
      <c r="AH440" s="402"/>
      <c r="AI440" s="403"/>
      <c r="AJ440" s="402"/>
      <c r="AK440" s="403"/>
      <c r="AL440" s="402"/>
      <c r="AM440" s="403"/>
      <c r="AN440" s="402"/>
      <c r="AO440" s="403"/>
      <c r="AP440" s="402"/>
      <c r="AQ440" s="403"/>
      <c r="AR440" s="402"/>
      <c r="AS440" s="403"/>
      <c r="AT440" s="402"/>
      <c r="AU440" s="403"/>
      <c r="AV440" s="402"/>
      <c r="AW440" s="403"/>
      <c r="AX440" s="402"/>
      <c r="AY440" s="403"/>
      <c r="AZ440" s="402"/>
      <c r="BA440" s="403"/>
      <c r="BB440" s="402"/>
      <c r="BC440" s="403"/>
      <c r="BD440" s="402"/>
      <c r="BE440" s="403"/>
      <c r="BF440" s="402"/>
      <c r="BG440" s="403"/>
      <c r="BH440" s="402"/>
      <c r="BI440" s="403"/>
      <c r="BJ440" s="402"/>
      <c r="BK440" s="403"/>
      <c r="BL440" s="402"/>
      <c r="BM440" s="403"/>
      <c r="BN440" s="402"/>
      <c r="BO440" s="403"/>
      <c r="BP440" s="402"/>
      <c r="BQ440" s="403"/>
      <c r="BR440" s="402"/>
      <c r="BS440" s="403"/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3585</v>
      </c>
      <c r="B441" s="526" t="s">
        <v>3586</v>
      </c>
      <c r="C441" s="527">
        <v>1</v>
      </c>
      <c r="D441" s="528" t="s">
        <v>3534</v>
      </c>
      <c r="E441" s="426" t="s">
        <v>3587</v>
      </c>
      <c r="F441" s="529" t="s">
        <v>3222</v>
      </c>
      <c r="G441" s="529" t="s">
        <v>3223</v>
      </c>
      <c r="H441" s="530" t="s">
        <v>196</v>
      </c>
      <c r="I441" s="384" t="s">
        <v>3588</v>
      </c>
      <c r="J441" s="353" t="s">
        <v>3227</v>
      </c>
      <c r="K441" s="354" t="s">
        <v>3228</v>
      </c>
      <c r="L441" s="402"/>
      <c r="M441" s="403"/>
      <c r="N441" s="402"/>
      <c r="O441" s="403"/>
      <c r="P441" s="402"/>
      <c r="Q441" s="403"/>
      <c r="R441" s="402"/>
      <c r="S441" s="403"/>
      <c r="T441" s="402"/>
      <c r="U441" s="403"/>
      <c r="V441" s="402"/>
      <c r="W441" s="403"/>
      <c r="X441" s="402"/>
      <c r="Y441" s="403"/>
      <c r="Z441" s="402"/>
      <c r="AA441" s="403"/>
      <c r="AB441" s="402"/>
      <c r="AC441" s="403"/>
      <c r="AD441" s="402"/>
      <c r="AE441" s="403"/>
      <c r="AF441" s="402"/>
      <c r="AG441" s="403"/>
      <c r="AH441" s="402"/>
      <c r="AI441" s="403"/>
      <c r="AJ441" s="402"/>
      <c r="AK441" s="403"/>
      <c r="AL441" s="402"/>
      <c r="AM441" s="403"/>
      <c r="AN441" s="402"/>
      <c r="AO441" s="403"/>
      <c r="AP441" s="402"/>
      <c r="AQ441" s="403"/>
      <c r="AR441" s="402"/>
      <c r="AS441" s="403"/>
      <c r="AT441" s="402"/>
      <c r="AU441" s="403"/>
      <c r="AV441" s="402"/>
      <c r="AW441" s="403"/>
      <c r="AX441" s="402"/>
      <c r="AY441" s="403"/>
      <c r="AZ441" s="402"/>
      <c r="BA441" s="403"/>
      <c r="BB441" s="402"/>
      <c r="BC441" s="403"/>
      <c r="BD441" s="402"/>
      <c r="BE441" s="403"/>
      <c r="BF441" s="402"/>
      <c r="BG441" s="403"/>
      <c r="BH441" s="402"/>
      <c r="BI441" s="403"/>
      <c r="BJ441" s="402"/>
      <c r="BK441" s="403"/>
      <c r="BL441" s="402"/>
      <c r="BM441" s="403"/>
      <c r="BN441" s="402"/>
      <c r="BO441" s="403"/>
      <c r="BP441" s="402"/>
      <c r="BQ441" s="403"/>
      <c r="BR441" s="402"/>
      <c r="BS441" s="403"/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3585</v>
      </c>
      <c r="B442" s="386" t="s">
        <v>3586</v>
      </c>
      <c r="C442" s="352" t="s">
        <v>3229</v>
      </c>
      <c r="D442" s="387" t="s">
        <v>3534</v>
      </c>
      <c r="E442" s="388" t="s">
        <v>3587</v>
      </c>
      <c r="F442" s="389" t="s">
        <v>3222</v>
      </c>
      <c r="G442" s="389" t="s">
        <v>3223</v>
      </c>
      <c r="H442" s="390" t="s">
        <v>196</v>
      </c>
      <c r="I442" s="391" t="s">
        <v>3588</v>
      </c>
      <c r="J442" s="353" t="s">
        <v>3227</v>
      </c>
      <c r="K442" s="353" t="s">
        <v>3230</v>
      </c>
      <c r="L442" s="400">
        <v>1</v>
      </c>
      <c r="M442" s="401"/>
      <c r="N442" s="400">
        <v>2</v>
      </c>
      <c r="O442" s="401"/>
      <c r="P442" s="400">
        <v>1</v>
      </c>
      <c r="Q442" s="401"/>
      <c r="R442" s="400"/>
      <c r="S442" s="401"/>
      <c r="T442" s="400"/>
      <c r="U442" s="401"/>
      <c r="V442" s="400">
        <v>1</v>
      </c>
      <c r="W442" s="401"/>
      <c r="X442" s="400">
        <v>2</v>
      </c>
      <c r="Y442" s="401"/>
      <c r="Z442" s="400">
        <v>1</v>
      </c>
      <c r="AA442" s="401"/>
      <c r="AB442" s="400">
        <v>2</v>
      </c>
      <c r="AC442" s="401"/>
      <c r="AD442" s="400">
        <v>1</v>
      </c>
      <c r="AE442" s="401"/>
      <c r="AF442" s="400"/>
      <c r="AG442" s="401"/>
      <c r="AH442" s="400"/>
      <c r="AI442" s="401"/>
      <c r="AJ442" s="400">
        <v>1</v>
      </c>
      <c r="AK442" s="401"/>
      <c r="AL442" s="400">
        <v>2</v>
      </c>
      <c r="AM442" s="401"/>
      <c r="AN442" s="400">
        <v>1</v>
      </c>
      <c r="AO442" s="401"/>
      <c r="AP442" s="400">
        <v>2</v>
      </c>
      <c r="AQ442" s="401"/>
      <c r="AR442" s="400">
        <v>1</v>
      </c>
      <c r="AS442" s="401"/>
      <c r="AT442" s="400"/>
      <c r="AU442" s="401"/>
      <c r="AV442" s="400"/>
      <c r="AW442" s="401"/>
      <c r="AX442" s="400">
        <v>1</v>
      </c>
      <c r="AY442" s="401"/>
      <c r="AZ442" s="400">
        <v>2</v>
      </c>
      <c r="BA442" s="401"/>
      <c r="BB442" s="400">
        <v>1</v>
      </c>
      <c r="BC442" s="401"/>
      <c r="BD442" s="400">
        <v>2</v>
      </c>
      <c r="BE442" s="401"/>
      <c r="BF442" s="400">
        <v>1</v>
      </c>
      <c r="BG442" s="401"/>
      <c r="BH442" s="400"/>
      <c r="BI442" s="401"/>
      <c r="BJ442" s="400"/>
      <c r="BK442" s="401"/>
      <c r="BL442" s="400">
        <v>1</v>
      </c>
      <c r="BM442" s="401"/>
      <c r="BN442" s="400">
        <v>2</v>
      </c>
      <c r="BO442" s="401"/>
      <c r="BP442" s="400">
        <v>1</v>
      </c>
      <c r="BQ442" s="401"/>
      <c r="BR442" s="400">
        <v>2</v>
      </c>
      <c r="BS442" s="401"/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31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3585</v>
      </c>
      <c r="B443" s="386" t="s">
        <v>3586</v>
      </c>
      <c r="C443" s="392" t="s">
        <v>3229</v>
      </c>
      <c r="D443" s="387" t="s">
        <v>3534</v>
      </c>
      <c r="E443" s="388" t="s">
        <v>3587</v>
      </c>
      <c r="F443" s="389" t="s">
        <v>3222</v>
      </c>
      <c r="G443" s="389" t="s">
        <v>3223</v>
      </c>
      <c r="H443" s="390" t="s">
        <v>196</v>
      </c>
      <c r="I443" s="391" t="s">
        <v>3588</v>
      </c>
      <c r="J443" s="353" t="s">
        <v>3227</v>
      </c>
      <c r="K443" s="355" t="s">
        <v>3231</v>
      </c>
      <c r="L443" s="400"/>
      <c r="M443" s="401"/>
      <c r="N443" s="400"/>
      <c r="O443" s="401"/>
      <c r="P443" s="400"/>
      <c r="Q443" s="401"/>
      <c r="R443" s="400"/>
      <c r="S443" s="401"/>
      <c r="T443" s="400"/>
      <c r="U443" s="401"/>
      <c r="V443" s="400"/>
      <c r="W443" s="401"/>
      <c r="X443" s="400"/>
      <c r="Y443" s="401"/>
      <c r="Z443" s="400"/>
      <c r="AA443" s="401"/>
      <c r="AB443" s="400"/>
      <c r="AC443" s="401"/>
      <c r="AD443" s="400"/>
      <c r="AE443" s="401"/>
      <c r="AF443" s="400"/>
      <c r="AG443" s="401"/>
      <c r="AH443" s="400"/>
      <c r="AI443" s="401"/>
      <c r="AJ443" s="400"/>
      <c r="AK443" s="401"/>
      <c r="AL443" s="400"/>
      <c r="AM443" s="401"/>
      <c r="AN443" s="400"/>
      <c r="AO443" s="401"/>
      <c r="AP443" s="400"/>
      <c r="AQ443" s="401"/>
      <c r="AR443" s="400"/>
      <c r="AS443" s="401"/>
      <c r="AT443" s="400"/>
      <c r="AU443" s="401"/>
      <c r="AV443" s="400"/>
      <c r="AW443" s="401"/>
      <c r="AX443" s="400"/>
      <c r="AY443" s="401"/>
      <c r="AZ443" s="400"/>
      <c r="BA443" s="401"/>
      <c r="BB443" s="400"/>
      <c r="BC443" s="401"/>
      <c r="BD443" s="400"/>
      <c r="BE443" s="401"/>
      <c r="BF443" s="400"/>
      <c r="BG443" s="401"/>
      <c r="BH443" s="400"/>
      <c r="BI443" s="401"/>
      <c r="BJ443" s="400"/>
      <c r="BK443" s="401"/>
      <c r="BL443" s="400"/>
      <c r="BM443" s="401"/>
      <c r="BN443" s="400"/>
      <c r="BO443" s="401"/>
      <c r="BP443" s="400"/>
      <c r="BQ443" s="401"/>
      <c r="BR443" s="400"/>
      <c r="BS443" s="401"/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3585</v>
      </c>
      <c r="B444" s="386" t="s">
        <v>3586</v>
      </c>
      <c r="C444" s="392" t="s">
        <v>3229</v>
      </c>
      <c r="D444" s="387" t="s">
        <v>3534</v>
      </c>
      <c r="E444" s="388" t="s">
        <v>3587</v>
      </c>
      <c r="F444" s="389" t="s">
        <v>3222</v>
      </c>
      <c r="G444" s="389" t="s">
        <v>3223</v>
      </c>
      <c r="H444" s="390" t="s">
        <v>196</v>
      </c>
      <c r="I444" s="391" t="s">
        <v>3588</v>
      </c>
      <c r="J444" s="353" t="s">
        <v>3227</v>
      </c>
      <c r="K444" s="356" t="s">
        <v>3232</v>
      </c>
      <c r="L444" s="400"/>
      <c r="M444" s="401"/>
      <c r="N444" s="400"/>
      <c r="O444" s="401"/>
      <c r="P444" s="400"/>
      <c r="Q444" s="401"/>
      <c r="R444" s="400"/>
      <c r="S444" s="401"/>
      <c r="T444" s="400"/>
      <c r="U444" s="401"/>
      <c r="V444" s="400"/>
      <c r="W444" s="401"/>
      <c r="X444" s="400"/>
      <c r="Y444" s="401"/>
      <c r="Z444" s="400"/>
      <c r="AA444" s="401"/>
      <c r="AB444" s="400"/>
      <c r="AC444" s="401"/>
      <c r="AD444" s="400"/>
      <c r="AE444" s="401"/>
      <c r="AF444" s="400"/>
      <c r="AG444" s="401"/>
      <c r="AH444" s="400"/>
      <c r="AI444" s="401"/>
      <c r="AJ444" s="400"/>
      <c r="AK444" s="401"/>
      <c r="AL444" s="400"/>
      <c r="AM444" s="401"/>
      <c r="AN444" s="400"/>
      <c r="AO444" s="401"/>
      <c r="AP444" s="400"/>
      <c r="AQ444" s="401"/>
      <c r="AR444" s="400"/>
      <c r="AS444" s="401"/>
      <c r="AT444" s="400"/>
      <c r="AU444" s="401"/>
      <c r="AV444" s="400"/>
      <c r="AW444" s="401"/>
      <c r="AX444" s="400"/>
      <c r="AY444" s="401"/>
      <c r="AZ444" s="400"/>
      <c r="BA444" s="401"/>
      <c r="BB444" s="400"/>
      <c r="BC444" s="401"/>
      <c r="BD444" s="400"/>
      <c r="BE444" s="401"/>
      <c r="BF444" s="400"/>
      <c r="BG444" s="401"/>
      <c r="BH444" s="400"/>
      <c r="BI444" s="401"/>
      <c r="BJ444" s="400"/>
      <c r="BK444" s="401"/>
      <c r="BL444" s="400"/>
      <c r="BM444" s="401"/>
      <c r="BN444" s="400"/>
      <c r="BO444" s="401"/>
      <c r="BP444" s="400"/>
      <c r="BQ444" s="401"/>
      <c r="BR444" s="400"/>
      <c r="BS444" s="401"/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660" t="s">
        <v>3585</v>
      </c>
      <c r="B445" s="393" t="s">
        <v>3586</v>
      </c>
      <c r="C445" s="394" t="s">
        <v>3229</v>
      </c>
      <c r="D445" s="395" t="s">
        <v>3534</v>
      </c>
      <c r="E445" s="411" t="s">
        <v>3587</v>
      </c>
      <c r="F445" s="396" t="s">
        <v>3222</v>
      </c>
      <c r="G445" s="396" t="s">
        <v>3223</v>
      </c>
      <c r="H445" s="397" t="s">
        <v>196</v>
      </c>
      <c r="I445" s="661" t="s">
        <v>3588</v>
      </c>
      <c r="J445" s="353" t="s">
        <v>3227</v>
      </c>
      <c r="K445" s="357" t="s">
        <v>60</v>
      </c>
      <c r="L445" s="402"/>
      <c r="M445" s="403"/>
      <c r="N445" s="402"/>
      <c r="O445" s="403"/>
      <c r="P445" s="402"/>
      <c r="Q445" s="403"/>
      <c r="R445" s="402"/>
      <c r="S445" s="403"/>
      <c r="T445" s="402"/>
      <c r="U445" s="403"/>
      <c r="V445" s="402"/>
      <c r="W445" s="403"/>
      <c r="X445" s="402"/>
      <c r="Y445" s="403"/>
      <c r="Z445" s="402"/>
      <c r="AA445" s="403"/>
      <c r="AB445" s="402"/>
      <c r="AC445" s="403"/>
      <c r="AD445" s="402"/>
      <c r="AE445" s="403"/>
      <c r="AF445" s="402"/>
      <c r="AG445" s="403"/>
      <c r="AH445" s="402"/>
      <c r="AI445" s="403"/>
      <c r="AJ445" s="402"/>
      <c r="AK445" s="403"/>
      <c r="AL445" s="402"/>
      <c r="AM445" s="403"/>
      <c r="AN445" s="402"/>
      <c r="AO445" s="403"/>
      <c r="AP445" s="402"/>
      <c r="AQ445" s="403"/>
      <c r="AR445" s="402"/>
      <c r="AS445" s="403"/>
      <c r="AT445" s="402"/>
      <c r="AU445" s="403"/>
      <c r="AV445" s="402"/>
      <c r="AW445" s="403"/>
      <c r="AX445" s="402"/>
      <c r="AY445" s="403"/>
      <c r="AZ445" s="402"/>
      <c r="BA445" s="403"/>
      <c r="BB445" s="402"/>
      <c r="BC445" s="403"/>
      <c r="BD445" s="402"/>
      <c r="BE445" s="403"/>
      <c r="BF445" s="402"/>
      <c r="BG445" s="403"/>
      <c r="BH445" s="402"/>
      <c r="BI445" s="403"/>
      <c r="BJ445" s="402"/>
      <c r="BK445" s="403"/>
      <c r="BL445" s="402"/>
      <c r="BM445" s="403"/>
      <c r="BN445" s="402"/>
      <c r="BO445" s="403"/>
      <c r="BP445" s="402"/>
      <c r="BQ445" s="403"/>
      <c r="BR445" s="402"/>
      <c r="BS445" s="403"/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3589</v>
      </c>
      <c r="B446" s="526" t="s">
        <v>3590</v>
      </c>
      <c r="C446" s="527">
        <v>1</v>
      </c>
      <c r="D446" s="528" t="s">
        <v>3534</v>
      </c>
      <c r="E446" s="426" t="s">
        <v>3591</v>
      </c>
      <c r="F446" s="529" t="s">
        <v>3222</v>
      </c>
      <c r="G446" s="529" t="s">
        <v>3223</v>
      </c>
      <c r="H446" s="530" t="s">
        <v>196</v>
      </c>
      <c r="I446" s="384" t="s">
        <v>3592</v>
      </c>
      <c r="J446" s="353" t="s">
        <v>3227</v>
      </c>
      <c r="K446" s="354" t="s">
        <v>3228</v>
      </c>
      <c r="L446" s="402"/>
      <c r="M446" s="403"/>
      <c r="N446" s="402"/>
      <c r="O446" s="403"/>
      <c r="P446" s="402"/>
      <c r="Q446" s="403"/>
      <c r="R446" s="402"/>
      <c r="S446" s="403"/>
      <c r="T446" s="402"/>
      <c r="U446" s="403"/>
      <c r="V446" s="402"/>
      <c r="W446" s="403"/>
      <c r="X446" s="402"/>
      <c r="Y446" s="403"/>
      <c r="Z446" s="402"/>
      <c r="AA446" s="403"/>
      <c r="AB446" s="402"/>
      <c r="AC446" s="403"/>
      <c r="AD446" s="402"/>
      <c r="AE446" s="403"/>
      <c r="AF446" s="402"/>
      <c r="AG446" s="403"/>
      <c r="AH446" s="402"/>
      <c r="AI446" s="403"/>
      <c r="AJ446" s="402"/>
      <c r="AK446" s="403"/>
      <c r="AL446" s="402"/>
      <c r="AM446" s="403"/>
      <c r="AN446" s="402"/>
      <c r="AO446" s="403"/>
      <c r="AP446" s="402"/>
      <c r="AQ446" s="403"/>
      <c r="AR446" s="402"/>
      <c r="AS446" s="403"/>
      <c r="AT446" s="402"/>
      <c r="AU446" s="403"/>
      <c r="AV446" s="402"/>
      <c r="AW446" s="403"/>
      <c r="AX446" s="402"/>
      <c r="AY446" s="403"/>
      <c r="AZ446" s="402"/>
      <c r="BA446" s="403"/>
      <c r="BB446" s="402"/>
      <c r="BC446" s="403"/>
      <c r="BD446" s="402"/>
      <c r="BE446" s="403"/>
      <c r="BF446" s="402"/>
      <c r="BG446" s="403"/>
      <c r="BH446" s="402"/>
      <c r="BI446" s="403"/>
      <c r="BJ446" s="402"/>
      <c r="BK446" s="403"/>
      <c r="BL446" s="402"/>
      <c r="BM446" s="403"/>
      <c r="BN446" s="402"/>
      <c r="BO446" s="403"/>
      <c r="BP446" s="402"/>
      <c r="BQ446" s="403"/>
      <c r="BR446" s="402"/>
      <c r="BS446" s="403"/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3589</v>
      </c>
      <c r="B447" s="386" t="s">
        <v>3590</v>
      </c>
      <c r="C447" s="352" t="s">
        <v>3229</v>
      </c>
      <c r="D447" s="387" t="s">
        <v>3534</v>
      </c>
      <c r="E447" s="388" t="s">
        <v>3591</v>
      </c>
      <c r="F447" s="389" t="s">
        <v>3222</v>
      </c>
      <c r="G447" s="389" t="s">
        <v>3223</v>
      </c>
      <c r="H447" s="390" t="s">
        <v>196</v>
      </c>
      <c r="I447" s="391" t="s">
        <v>3592</v>
      </c>
      <c r="J447" s="353" t="s">
        <v>3227</v>
      </c>
      <c r="K447" s="353" t="s">
        <v>3230</v>
      </c>
      <c r="L447" s="400"/>
      <c r="M447" s="401"/>
      <c r="N447" s="400"/>
      <c r="O447" s="401"/>
      <c r="P447" s="400"/>
      <c r="Q447" s="401"/>
      <c r="R447" s="400"/>
      <c r="S447" s="401"/>
      <c r="T447" s="400"/>
      <c r="U447" s="401"/>
      <c r="V447" s="400"/>
      <c r="W447" s="401"/>
      <c r="X447" s="400"/>
      <c r="Y447" s="401"/>
      <c r="Z447" s="400"/>
      <c r="AA447" s="401"/>
      <c r="AB447" s="400"/>
      <c r="AC447" s="401"/>
      <c r="AD447" s="400"/>
      <c r="AE447" s="401"/>
      <c r="AF447" s="400"/>
      <c r="AG447" s="401"/>
      <c r="AH447" s="400"/>
      <c r="AI447" s="401"/>
      <c r="AJ447" s="400"/>
      <c r="AK447" s="401"/>
      <c r="AL447" s="400"/>
      <c r="AM447" s="401"/>
      <c r="AN447" s="400"/>
      <c r="AO447" s="401"/>
      <c r="AP447" s="400"/>
      <c r="AQ447" s="401"/>
      <c r="AR447" s="400"/>
      <c r="AS447" s="401"/>
      <c r="AT447" s="400"/>
      <c r="AU447" s="401"/>
      <c r="AV447" s="400"/>
      <c r="AW447" s="401"/>
      <c r="AX447" s="400"/>
      <c r="AY447" s="401"/>
      <c r="AZ447" s="400"/>
      <c r="BA447" s="401"/>
      <c r="BB447" s="400"/>
      <c r="BC447" s="401"/>
      <c r="BD447" s="400"/>
      <c r="BE447" s="401"/>
      <c r="BF447" s="400"/>
      <c r="BG447" s="401"/>
      <c r="BH447" s="400"/>
      <c r="BI447" s="401"/>
      <c r="BJ447" s="400"/>
      <c r="BK447" s="401"/>
      <c r="BL447" s="400"/>
      <c r="BM447" s="401"/>
      <c r="BN447" s="400"/>
      <c r="BO447" s="401"/>
      <c r="BP447" s="400"/>
      <c r="BQ447" s="401"/>
      <c r="BR447" s="400"/>
      <c r="BS447" s="401"/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0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3589</v>
      </c>
      <c r="B448" s="386" t="s">
        <v>3590</v>
      </c>
      <c r="C448" s="392" t="s">
        <v>3229</v>
      </c>
      <c r="D448" s="387" t="s">
        <v>3534</v>
      </c>
      <c r="E448" s="388" t="s">
        <v>3591</v>
      </c>
      <c r="F448" s="389" t="s">
        <v>3222</v>
      </c>
      <c r="G448" s="389" t="s">
        <v>3223</v>
      </c>
      <c r="H448" s="390" t="s">
        <v>196</v>
      </c>
      <c r="I448" s="391" t="s">
        <v>3592</v>
      </c>
      <c r="J448" s="353" t="s">
        <v>3227</v>
      </c>
      <c r="K448" s="355" t="s">
        <v>3231</v>
      </c>
      <c r="L448" s="400"/>
      <c r="M448" s="401"/>
      <c r="N448" s="400"/>
      <c r="O448" s="401"/>
      <c r="P448" s="400"/>
      <c r="Q448" s="401"/>
      <c r="R448" s="400"/>
      <c r="S448" s="401"/>
      <c r="T448" s="400"/>
      <c r="U448" s="401"/>
      <c r="V448" s="400"/>
      <c r="W448" s="401"/>
      <c r="X448" s="400"/>
      <c r="Y448" s="401"/>
      <c r="Z448" s="400"/>
      <c r="AA448" s="401"/>
      <c r="AB448" s="400"/>
      <c r="AC448" s="401"/>
      <c r="AD448" s="400"/>
      <c r="AE448" s="401"/>
      <c r="AF448" s="400"/>
      <c r="AG448" s="401"/>
      <c r="AH448" s="400"/>
      <c r="AI448" s="401"/>
      <c r="AJ448" s="400"/>
      <c r="AK448" s="401"/>
      <c r="AL448" s="400"/>
      <c r="AM448" s="401"/>
      <c r="AN448" s="400"/>
      <c r="AO448" s="401"/>
      <c r="AP448" s="400"/>
      <c r="AQ448" s="401"/>
      <c r="AR448" s="400"/>
      <c r="AS448" s="401"/>
      <c r="AT448" s="400"/>
      <c r="AU448" s="401"/>
      <c r="AV448" s="400"/>
      <c r="AW448" s="401"/>
      <c r="AX448" s="400"/>
      <c r="AY448" s="401"/>
      <c r="AZ448" s="400"/>
      <c r="BA448" s="401"/>
      <c r="BB448" s="400"/>
      <c r="BC448" s="401"/>
      <c r="BD448" s="400"/>
      <c r="BE448" s="401"/>
      <c r="BF448" s="400"/>
      <c r="BG448" s="401"/>
      <c r="BH448" s="400"/>
      <c r="BI448" s="401"/>
      <c r="BJ448" s="400"/>
      <c r="BK448" s="401"/>
      <c r="BL448" s="400"/>
      <c r="BM448" s="401"/>
      <c r="BN448" s="400"/>
      <c r="BO448" s="401"/>
      <c r="BP448" s="400"/>
      <c r="BQ448" s="401"/>
      <c r="BR448" s="400"/>
      <c r="BS448" s="401"/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3589</v>
      </c>
      <c r="B449" s="386" t="s">
        <v>3590</v>
      </c>
      <c r="C449" s="392" t="s">
        <v>3229</v>
      </c>
      <c r="D449" s="387" t="s">
        <v>3534</v>
      </c>
      <c r="E449" s="388" t="s">
        <v>3591</v>
      </c>
      <c r="F449" s="389" t="s">
        <v>3222</v>
      </c>
      <c r="G449" s="389" t="s">
        <v>3223</v>
      </c>
      <c r="H449" s="390" t="s">
        <v>196</v>
      </c>
      <c r="I449" s="391" t="s">
        <v>3592</v>
      </c>
      <c r="J449" s="353" t="s">
        <v>3227</v>
      </c>
      <c r="K449" s="356" t="s">
        <v>3232</v>
      </c>
      <c r="L449" s="400"/>
      <c r="M449" s="401"/>
      <c r="N449" s="400"/>
      <c r="O449" s="401"/>
      <c r="P449" s="400"/>
      <c r="Q449" s="401"/>
      <c r="R449" s="400"/>
      <c r="S449" s="401"/>
      <c r="T449" s="400"/>
      <c r="U449" s="401"/>
      <c r="V449" s="400"/>
      <c r="W449" s="401"/>
      <c r="X449" s="400"/>
      <c r="Y449" s="401"/>
      <c r="Z449" s="400"/>
      <c r="AA449" s="401"/>
      <c r="AB449" s="400"/>
      <c r="AC449" s="401"/>
      <c r="AD449" s="400"/>
      <c r="AE449" s="401"/>
      <c r="AF449" s="400"/>
      <c r="AG449" s="401"/>
      <c r="AH449" s="400"/>
      <c r="AI449" s="401"/>
      <c r="AJ449" s="400"/>
      <c r="AK449" s="401"/>
      <c r="AL449" s="400"/>
      <c r="AM449" s="401"/>
      <c r="AN449" s="400"/>
      <c r="AO449" s="401"/>
      <c r="AP449" s="400"/>
      <c r="AQ449" s="401"/>
      <c r="AR449" s="400"/>
      <c r="AS449" s="401"/>
      <c r="AT449" s="400"/>
      <c r="AU449" s="401"/>
      <c r="AV449" s="400"/>
      <c r="AW449" s="401"/>
      <c r="AX449" s="400"/>
      <c r="AY449" s="401"/>
      <c r="AZ449" s="400"/>
      <c r="BA449" s="401"/>
      <c r="BB449" s="400"/>
      <c r="BC449" s="401"/>
      <c r="BD449" s="400"/>
      <c r="BE449" s="401"/>
      <c r="BF449" s="400"/>
      <c r="BG449" s="401"/>
      <c r="BH449" s="400"/>
      <c r="BI449" s="401"/>
      <c r="BJ449" s="400"/>
      <c r="BK449" s="401"/>
      <c r="BL449" s="400"/>
      <c r="BM449" s="401"/>
      <c r="BN449" s="400"/>
      <c r="BO449" s="401"/>
      <c r="BP449" s="400"/>
      <c r="BQ449" s="401"/>
      <c r="BR449" s="400"/>
      <c r="BS449" s="401"/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660" t="s">
        <v>3589</v>
      </c>
      <c r="B450" s="393" t="s">
        <v>3590</v>
      </c>
      <c r="C450" s="394" t="s">
        <v>3229</v>
      </c>
      <c r="D450" s="395" t="s">
        <v>3534</v>
      </c>
      <c r="E450" s="411" t="s">
        <v>3591</v>
      </c>
      <c r="F450" s="396" t="s">
        <v>3222</v>
      </c>
      <c r="G450" s="396" t="s">
        <v>3223</v>
      </c>
      <c r="H450" s="397" t="s">
        <v>196</v>
      </c>
      <c r="I450" s="661" t="s">
        <v>3592</v>
      </c>
      <c r="J450" s="353" t="s">
        <v>3227</v>
      </c>
      <c r="K450" s="357" t="s">
        <v>60</v>
      </c>
      <c r="L450" s="402"/>
      <c r="M450" s="403"/>
      <c r="N450" s="402"/>
      <c r="O450" s="403"/>
      <c r="P450" s="402"/>
      <c r="Q450" s="403"/>
      <c r="R450" s="402"/>
      <c r="S450" s="403"/>
      <c r="T450" s="402"/>
      <c r="U450" s="403"/>
      <c r="V450" s="402"/>
      <c r="W450" s="403"/>
      <c r="X450" s="402"/>
      <c r="Y450" s="403"/>
      <c r="Z450" s="402"/>
      <c r="AA450" s="403"/>
      <c r="AB450" s="402"/>
      <c r="AC450" s="403"/>
      <c r="AD450" s="402"/>
      <c r="AE450" s="403"/>
      <c r="AF450" s="402"/>
      <c r="AG450" s="403"/>
      <c r="AH450" s="402"/>
      <c r="AI450" s="403"/>
      <c r="AJ450" s="402"/>
      <c r="AK450" s="403"/>
      <c r="AL450" s="402"/>
      <c r="AM450" s="403"/>
      <c r="AN450" s="402"/>
      <c r="AO450" s="403"/>
      <c r="AP450" s="402"/>
      <c r="AQ450" s="403"/>
      <c r="AR450" s="402"/>
      <c r="AS450" s="403"/>
      <c r="AT450" s="402"/>
      <c r="AU450" s="403"/>
      <c r="AV450" s="402"/>
      <c r="AW450" s="403"/>
      <c r="AX450" s="402"/>
      <c r="AY450" s="403"/>
      <c r="AZ450" s="402"/>
      <c r="BA450" s="403"/>
      <c r="BB450" s="402"/>
      <c r="BC450" s="403"/>
      <c r="BD450" s="402"/>
      <c r="BE450" s="403"/>
      <c r="BF450" s="402"/>
      <c r="BG450" s="403"/>
      <c r="BH450" s="402"/>
      <c r="BI450" s="403"/>
      <c r="BJ450" s="402"/>
      <c r="BK450" s="403"/>
      <c r="BL450" s="402"/>
      <c r="BM450" s="403"/>
      <c r="BN450" s="402"/>
      <c r="BO450" s="403"/>
      <c r="BP450" s="402"/>
      <c r="BQ450" s="403"/>
      <c r="BR450" s="402"/>
      <c r="BS450" s="403"/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3593</v>
      </c>
      <c r="B451" s="526" t="s">
        <v>3594</v>
      </c>
      <c r="C451" s="527">
        <v>1</v>
      </c>
      <c r="D451" s="528" t="s">
        <v>3534</v>
      </c>
      <c r="E451" s="426" t="s">
        <v>3595</v>
      </c>
      <c r="F451" s="529" t="s">
        <v>3222</v>
      </c>
      <c r="G451" s="529" t="s">
        <v>3223</v>
      </c>
      <c r="H451" s="530" t="s">
        <v>196</v>
      </c>
      <c r="I451" s="384" t="s">
        <v>3596</v>
      </c>
      <c r="J451" s="353" t="s">
        <v>3227</v>
      </c>
      <c r="K451" s="354" t="s">
        <v>3228</v>
      </c>
      <c r="L451" s="402"/>
      <c r="M451" s="403"/>
      <c r="N451" s="402"/>
      <c r="O451" s="403"/>
      <c r="P451" s="402"/>
      <c r="Q451" s="403"/>
      <c r="R451" s="402"/>
      <c r="S451" s="403"/>
      <c r="T451" s="402"/>
      <c r="U451" s="403"/>
      <c r="V451" s="402"/>
      <c r="W451" s="403"/>
      <c r="X451" s="402"/>
      <c r="Y451" s="403"/>
      <c r="Z451" s="402"/>
      <c r="AA451" s="403"/>
      <c r="AB451" s="402"/>
      <c r="AC451" s="403"/>
      <c r="AD451" s="402"/>
      <c r="AE451" s="403"/>
      <c r="AF451" s="402"/>
      <c r="AG451" s="403"/>
      <c r="AH451" s="402"/>
      <c r="AI451" s="403"/>
      <c r="AJ451" s="402"/>
      <c r="AK451" s="403"/>
      <c r="AL451" s="402"/>
      <c r="AM451" s="403"/>
      <c r="AN451" s="402"/>
      <c r="AO451" s="403"/>
      <c r="AP451" s="402"/>
      <c r="AQ451" s="403"/>
      <c r="AR451" s="402"/>
      <c r="AS451" s="403"/>
      <c r="AT451" s="402"/>
      <c r="AU451" s="403"/>
      <c r="AV451" s="402"/>
      <c r="AW451" s="403"/>
      <c r="AX451" s="402"/>
      <c r="AY451" s="403"/>
      <c r="AZ451" s="402"/>
      <c r="BA451" s="403"/>
      <c r="BB451" s="402"/>
      <c r="BC451" s="403"/>
      <c r="BD451" s="402"/>
      <c r="BE451" s="403"/>
      <c r="BF451" s="402"/>
      <c r="BG451" s="403"/>
      <c r="BH451" s="402"/>
      <c r="BI451" s="403"/>
      <c r="BJ451" s="402"/>
      <c r="BK451" s="403"/>
      <c r="BL451" s="402"/>
      <c r="BM451" s="403"/>
      <c r="BN451" s="402"/>
      <c r="BO451" s="403"/>
      <c r="BP451" s="402"/>
      <c r="BQ451" s="403"/>
      <c r="BR451" s="402"/>
      <c r="BS451" s="403"/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3593</v>
      </c>
      <c r="B452" s="386" t="s">
        <v>3594</v>
      </c>
      <c r="C452" s="352" t="s">
        <v>3229</v>
      </c>
      <c r="D452" s="387" t="s">
        <v>3534</v>
      </c>
      <c r="E452" s="388" t="s">
        <v>3595</v>
      </c>
      <c r="F452" s="389" t="s">
        <v>3222</v>
      </c>
      <c r="G452" s="389" t="s">
        <v>3223</v>
      </c>
      <c r="H452" s="390" t="s">
        <v>196</v>
      </c>
      <c r="I452" s="391" t="s">
        <v>3596</v>
      </c>
      <c r="J452" s="353" t="s">
        <v>3227</v>
      </c>
      <c r="K452" s="353" t="s">
        <v>3230</v>
      </c>
      <c r="L452" s="400">
        <v>2</v>
      </c>
      <c r="M452" s="401"/>
      <c r="N452" s="400">
        <v>3</v>
      </c>
      <c r="O452" s="401"/>
      <c r="P452" s="400">
        <v>2</v>
      </c>
      <c r="Q452" s="401"/>
      <c r="R452" s="400"/>
      <c r="S452" s="401"/>
      <c r="T452" s="400"/>
      <c r="U452" s="401"/>
      <c r="V452" s="400">
        <v>2</v>
      </c>
      <c r="W452" s="401"/>
      <c r="X452" s="400">
        <v>5</v>
      </c>
      <c r="Y452" s="401"/>
      <c r="Z452" s="400">
        <v>2</v>
      </c>
      <c r="AA452" s="401"/>
      <c r="AB452" s="400">
        <v>3</v>
      </c>
      <c r="AC452" s="401"/>
      <c r="AD452" s="400">
        <v>2</v>
      </c>
      <c r="AE452" s="401"/>
      <c r="AF452" s="400"/>
      <c r="AG452" s="401"/>
      <c r="AH452" s="400"/>
      <c r="AI452" s="401"/>
      <c r="AJ452" s="400">
        <v>2</v>
      </c>
      <c r="AK452" s="401"/>
      <c r="AL452" s="400">
        <v>5</v>
      </c>
      <c r="AM452" s="401"/>
      <c r="AN452" s="400">
        <v>2</v>
      </c>
      <c r="AO452" s="401"/>
      <c r="AP452" s="400">
        <v>3</v>
      </c>
      <c r="AQ452" s="401"/>
      <c r="AR452" s="400">
        <v>2</v>
      </c>
      <c r="AS452" s="401"/>
      <c r="AT452" s="400"/>
      <c r="AU452" s="401"/>
      <c r="AV452" s="400"/>
      <c r="AW452" s="401"/>
      <c r="AX452" s="400">
        <v>2</v>
      </c>
      <c r="AY452" s="401"/>
      <c r="AZ452" s="400">
        <v>5</v>
      </c>
      <c r="BA452" s="401"/>
      <c r="BB452" s="400">
        <v>2</v>
      </c>
      <c r="BC452" s="401"/>
      <c r="BD452" s="400">
        <v>3</v>
      </c>
      <c r="BE452" s="401"/>
      <c r="BF452" s="400">
        <v>2</v>
      </c>
      <c r="BG452" s="401"/>
      <c r="BH452" s="400"/>
      <c r="BI452" s="401"/>
      <c r="BJ452" s="400"/>
      <c r="BK452" s="401"/>
      <c r="BL452" s="400">
        <v>2</v>
      </c>
      <c r="BM452" s="401"/>
      <c r="BN452" s="400">
        <v>5</v>
      </c>
      <c r="BO452" s="401"/>
      <c r="BP452" s="400">
        <v>2</v>
      </c>
      <c r="BQ452" s="401"/>
      <c r="BR452" s="400">
        <v>3</v>
      </c>
      <c r="BS452" s="401"/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61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4" customFormat="1" ht="21.95" customHeight="1" x14ac:dyDescent="0.2">
      <c r="A453" s="385" t="s">
        <v>3593</v>
      </c>
      <c r="B453" s="386" t="s">
        <v>3594</v>
      </c>
      <c r="C453" s="392" t="s">
        <v>3229</v>
      </c>
      <c r="D453" s="387" t="s">
        <v>3534</v>
      </c>
      <c r="E453" s="388" t="s">
        <v>3595</v>
      </c>
      <c r="F453" s="389" t="s">
        <v>3222</v>
      </c>
      <c r="G453" s="389" t="s">
        <v>3223</v>
      </c>
      <c r="H453" s="390" t="s">
        <v>196</v>
      </c>
      <c r="I453" s="391" t="s">
        <v>3596</v>
      </c>
      <c r="J453" s="353" t="s">
        <v>3227</v>
      </c>
      <c r="K453" s="355" t="s">
        <v>3231</v>
      </c>
      <c r="L453" s="400"/>
      <c r="M453" s="401"/>
      <c r="N453" s="400"/>
      <c r="O453" s="401"/>
      <c r="P453" s="400"/>
      <c r="Q453" s="401"/>
      <c r="R453" s="400"/>
      <c r="S453" s="401"/>
      <c r="T453" s="400"/>
      <c r="U453" s="401"/>
      <c r="V453" s="400"/>
      <c r="W453" s="401"/>
      <c r="X453" s="400"/>
      <c r="Y453" s="401"/>
      <c r="Z453" s="400"/>
      <c r="AA453" s="401"/>
      <c r="AB453" s="400"/>
      <c r="AC453" s="401"/>
      <c r="AD453" s="400"/>
      <c r="AE453" s="401"/>
      <c r="AF453" s="400"/>
      <c r="AG453" s="401"/>
      <c r="AH453" s="400"/>
      <c r="AI453" s="401"/>
      <c r="AJ453" s="400"/>
      <c r="AK453" s="401"/>
      <c r="AL453" s="400"/>
      <c r="AM453" s="401"/>
      <c r="AN453" s="400"/>
      <c r="AO453" s="401"/>
      <c r="AP453" s="400"/>
      <c r="AQ453" s="401"/>
      <c r="AR453" s="400"/>
      <c r="AS453" s="401"/>
      <c r="AT453" s="400"/>
      <c r="AU453" s="401"/>
      <c r="AV453" s="400"/>
      <c r="AW453" s="401"/>
      <c r="AX453" s="400"/>
      <c r="AY453" s="401"/>
      <c r="AZ453" s="400"/>
      <c r="BA453" s="401"/>
      <c r="BB453" s="400"/>
      <c r="BC453" s="401"/>
      <c r="BD453" s="400"/>
      <c r="BE453" s="401"/>
      <c r="BF453" s="400"/>
      <c r="BG453" s="401"/>
      <c r="BH453" s="400"/>
      <c r="BI453" s="401"/>
      <c r="BJ453" s="400"/>
      <c r="BK453" s="401"/>
      <c r="BL453" s="400"/>
      <c r="BM453" s="401"/>
      <c r="BN453" s="400"/>
      <c r="BO453" s="401"/>
      <c r="BP453" s="400"/>
      <c r="BQ453" s="401"/>
      <c r="BR453" s="400"/>
      <c r="BS453" s="401"/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3593</v>
      </c>
      <c r="B454" s="386" t="s">
        <v>3594</v>
      </c>
      <c r="C454" s="392" t="s">
        <v>3229</v>
      </c>
      <c r="D454" s="387" t="s">
        <v>3534</v>
      </c>
      <c r="E454" s="388" t="s">
        <v>3595</v>
      </c>
      <c r="F454" s="389" t="s">
        <v>3222</v>
      </c>
      <c r="G454" s="389" t="s">
        <v>3223</v>
      </c>
      <c r="H454" s="390" t="s">
        <v>196</v>
      </c>
      <c r="I454" s="391" t="s">
        <v>3596</v>
      </c>
      <c r="J454" s="353" t="s">
        <v>3227</v>
      </c>
      <c r="K454" s="356" t="s">
        <v>3232</v>
      </c>
      <c r="L454" s="400"/>
      <c r="M454" s="401"/>
      <c r="N454" s="400"/>
      <c r="O454" s="401"/>
      <c r="P454" s="400"/>
      <c r="Q454" s="401"/>
      <c r="R454" s="400"/>
      <c r="S454" s="401"/>
      <c r="T454" s="400"/>
      <c r="U454" s="401"/>
      <c r="V454" s="400"/>
      <c r="W454" s="401"/>
      <c r="X454" s="400"/>
      <c r="Y454" s="401"/>
      <c r="Z454" s="400"/>
      <c r="AA454" s="401"/>
      <c r="AB454" s="400"/>
      <c r="AC454" s="401"/>
      <c r="AD454" s="400"/>
      <c r="AE454" s="401"/>
      <c r="AF454" s="400"/>
      <c r="AG454" s="401"/>
      <c r="AH454" s="400"/>
      <c r="AI454" s="401"/>
      <c r="AJ454" s="400"/>
      <c r="AK454" s="401"/>
      <c r="AL454" s="400"/>
      <c r="AM454" s="401"/>
      <c r="AN454" s="400"/>
      <c r="AO454" s="401"/>
      <c r="AP454" s="400"/>
      <c r="AQ454" s="401"/>
      <c r="AR454" s="400"/>
      <c r="AS454" s="401"/>
      <c r="AT454" s="400"/>
      <c r="AU454" s="401"/>
      <c r="AV454" s="400"/>
      <c r="AW454" s="401"/>
      <c r="AX454" s="400"/>
      <c r="AY454" s="401"/>
      <c r="AZ454" s="400"/>
      <c r="BA454" s="401"/>
      <c r="BB454" s="400"/>
      <c r="BC454" s="401"/>
      <c r="BD454" s="400"/>
      <c r="BE454" s="401"/>
      <c r="BF454" s="400"/>
      <c r="BG454" s="401"/>
      <c r="BH454" s="400"/>
      <c r="BI454" s="401"/>
      <c r="BJ454" s="400"/>
      <c r="BK454" s="401"/>
      <c r="BL454" s="400"/>
      <c r="BM454" s="401"/>
      <c r="BN454" s="400"/>
      <c r="BO454" s="401"/>
      <c r="BP454" s="400"/>
      <c r="BQ454" s="401"/>
      <c r="BR454" s="400"/>
      <c r="BS454" s="401"/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660" t="s">
        <v>3593</v>
      </c>
      <c r="B455" s="393" t="s">
        <v>3594</v>
      </c>
      <c r="C455" s="394" t="s">
        <v>3229</v>
      </c>
      <c r="D455" s="395" t="s">
        <v>3534</v>
      </c>
      <c r="E455" s="411" t="s">
        <v>3595</v>
      </c>
      <c r="F455" s="396" t="s">
        <v>3222</v>
      </c>
      <c r="G455" s="396" t="s">
        <v>3223</v>
      </c>
      <c r="H455" s="397" t="s">
        <v>196</v>
      </c>
      <c r="I455" s="661" t="s">
        <v>3596</v>
      </c>
      <c r="J455" s="353" t="s">
        <v>3227</v>
      </c>
      <c r="K455" s="357" t="s">
        <v>60</v>
      </c>
      <c r="L455" s="402"/>
      <c r="M455" s="403"/>
      <c r="N455" s="402"/>
      <c r="O455" s="403"/>
      <c r="P455" s="402"/>
      <c r="Q455" s="403"/>
      <c r="R455" s="402"/>
      <c r="S455" s="403"/>
      <c r="T455" s="402"/>
      <c r="U455" s="403"/>
      <c r="V455" s="402"/>
      <c r="W455" s="403"/>
      <c r="X455" s="402"/>
      <c r="Y455" s="403"/>
      <c r="Z455" s="402"/>
      <c r="AA455" s="403"/>
      <c r="AB455" s="402"/>
      <c r="AC455" s="403"/>
      <c r="AD455" s="402"/>
      <c r="AE455" s="403"/>
      <c r="AF455" s="402"/>
      <c r="AG455" s="403"/>
      <c r="AH455" s="402"/>
      <c r="AI455" s="403"/>
      <c r="AJ455" s="402"/>
      <c r="AK455" s="403"/>
      <c r="AL455" s="402"/>
      <c r="AM455" s="403"/>
      <c r="AN455" s="402"/>
      <c r="AO455" s="403"/>
      <c r="AP455" s="402"/>
      <c r="AQ455" s="403"/>
      <c r="AR455" s="402"/>
      <c r="AS455" s="403"/>
      <c r="AT455" s="402"/>
      <c r="AU455" s="403"/>
      <c r="AV455" s="402"/>
      <c r="AW455" s="403"/>
      <c r="AX455" s="402"/>
      <c r="AY455" s="403"/>
      <c r="AZ455" s="402"/>
      <c r="BA455" s="403"/>
      <c r="BB455" s="402"/>
      <c r="BC455" s="403"/>
      <c r="BD455" s="402"/>
      <c r="BE455" s="403"/>
      <c r="BF455" s="402"/>
      <c r="BG455" s="403"/>
      <c r="BH455" s="402"/>
      <c r="BI455" s="403"/>
      <c r="BJ455" s="402"/>
      <c r="BK455" s="403"/>
      <c r="BL455" s="402"/>
      <c r="BM455" s="403"/>
      <c r="BN455" s="402"/>
      <c r="BO455" s="403"/>
      <c r="BP455" s="402"/>
      <c r="BQ455" s="403"/>
      <c r="BR455" s="402"/>
      <c r="BS455" s="403"/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3597</v>
      </c>
      <c r="B456" s="526" t="s">
        <v>3598</v>
      </c>
      <c r="C456" s="527">
        <v>1</v>
      </c>
      <c r="D456" s="528" t="s">
        <v>3534</v>
      </c>
      <c r="E456" s="426" t="s">
        <v>3599</v>
      </c>
      <c r="F456" s="529" t="s">
        <v>3222</v>
      </c>
      <c r="G456" s="529" t="s">
        <v>3223</v>
      </c>
      <c r="H456" s="530" t="s">
        <v>196</v>
      </c>
      <c r="I456" s="384" t="s">
        <v>3600</v>
      </c>
      <c r="J456" s="353" t="s">
        <v>3227</v>
      </c>
      <c r="K456" s="354" t="s">
        <v>3228</v>
      </c>
      <c r="L456" s="402"/>
      <c r="M456" s="403"/>
      <c r="N456" s="402"/>
      <c r="O456" s="403"/>
      <c r="P456" s="402"/>
      <c r="Q456" s="403"/>
      <c r="R456" s="402"/>
      <c r="S456" s="403"/>
      <c r="T456" s="402"/>
      <c r="U456" s="403"/>
      <c r="V456" s="402"/>
      <c r="W456" s="403"/>
      <c r="X456" s="402"/>
      <c r="Y456" s="403"/>
      <c r="Z456" s="402"/>
      <c r="AA456" s="403"/>
      <c r="AB456" s="402"/>
      <c r="AC456" s="403"/>
      <c r="AD456" s="402"/>
      <c r="AE456" s="403"/>
      <c r="AF456" s="402"/>
      <c r="AG456" s="403"/>
      <c r="AH456" s="402"/>
      <c r="AI456" s="403"/>
      <c r="AJ456" s="402"/>
      <c r="AK456" s="403"/>
      <c r="AL456" s="402"/>
      <c r="AM456" s="403"/>
      <c r="AN456" s="402"/>
      <c r="AO456" s="403"/>
      <c r="AP456" s="402"/>
      <c r="AQ456" s="403"/>
      <c r="AR456" s="402"/>
      <c r="AS456" s="403"/>
      <c r="AT456" s="402"/>
      <c r="AU456" s="403"/>
      <c r="AV456" s="402"/>
      <c r="AW456" s="403"/>
      <c r="AX456" s="402"/>
      <c r="AY456" s="403"/>
      <c r="AZ456" s="402"/>
      <c r="BA456" s="403"/>
      <c r="BB456" s="402"/>
      <c r="BC456" s="403"/>
      <c r="BD456" s="402"/>
      <c r="BE456" s="403"/>
      <c r="BF456" s="402"/>
      <c r="BG456" s="403"/>
      <c r="BH456" s="402"/>
      <c r="BI456" s="403"/>
      <c r="BJ456" s="402"/>
      <c r="BK456" s="403"/>
      <c r="BL456" s="402"/>
      <c r="BM456" s="403"/>
      <c r="BN456" s="402"/>
      <c r="BO456" s="403"/>
      <c r="BP456" s="402"/>
      <c r="BQ456" s="403"/>
      <c r="BR456" s="402"/>
      <c r="BS456" s="403"/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3597</v>
      </c>
      <c r="B457" s="386" t="s">
        <v>3598</v>
      </c>
      <c r="C457" s="352" t="s">
        <v>3229</v>
      </c>
      <c r="D457" s="387" t="s">
        <v>3534</v>
      </c>
      <c r="E457" s="388" t="s">
        <v>3599</v>
      </c>
      <c r="F457" s="389" t="s">
        <v>3222</v>
      </c>
      <c r="G457" s="389" t="s">
        <v>3223</v>
      </c>
      <c r="H457" s="390" t="s">
        <v>196</v>
      </c>
      <c r="I457" s="391" t="s">
        <v>3600</v>
      </c>
      <c r="J457" s="353" t="s">
        <v>3227</v>
      </c>
      <c r="K457" s="353" t="s">
        <v>3230</v>
      </c>
      <c r="L457" s="400"/>
      <c r="M457" s="401"/>
      <c r="N457" s="400"/>
      <c r="O457" s="401"/>
      <c r="P457" s="400"/>
      <c r="Q457" s="401"/>
      <c r="R457" s="400"/>
      <c r="S457" s="401"/>
      <c r="T457" s="400"/>
      <c r="U457" s="401"/>
      <c r="V457" s="400"/>
      <c r="W457" s="401"/>
      <c r="X457" s="400"/>
      <c r="Y457" s="401"/>
      <c r="Z457" s="400"/>
      <c r="AA457" s="401"/>
      <c r="AB457" s="400"/>
      <c r="AC457" s="401"/>
      <c r="AD457" s="400"/>
      <c r="AE457" s="401"/>
      <c r="AF457" s="400"/>
      <c r="AG457" s="401"/>
      <c r="AH457" s="400"/>
      <c r="AI457" s="401"/>
      <c r="AJ457" s="400"/>
      <c r="AK457" s="401"/>
      <c r="AL457" s="400"/>
      <c r="AM457" s="401"/>
      <c r="AN457" s="400"/>
      <c r="AO457" s="401"/>
      <c r="AP457" s="400"/>
      <c r="AQ457" s="401"/>
      <c r="AR457" s="400"/>
      <c r="AS457" s="401"/>
      <c r="AT457" s="400"/>
      <c r="AU457" s="401"/>
      <c r="AV457" s="400"/>
      <c r="AW457" s="401"/>
      <c r="AX457" s="400">
        <v>2</v>
      </c>
      <c r="AY457" s="401"/>
      <c r="AZ457" s="400">
        <v>1</v>
      </c>
      <c r="BA457" s="401"/>
      <c r="BB457" s="400"/>
      <c r="BC457" s="401"/>
      <c r="BD457" s="400"/>
      <c r="BE457" s="401"/>
      <c r="BF457" s="400"/>
      <c r="BG457" s="401"/>
      <c r="BH457" s="400"/>
      <c r="BI457" s="401"/>
      <c r="BJ457" s="400"/>
      <c r="BK457" s="401"/>
      <c r="BL457" s="400">
        <v>2</v>
      </c>
      <c r="BM457" s="401"/>
      <c r="BN457" s="400">
        <v>1</v>
      </c>
      <c r="BO457" s="401"/>
      <c r="BP457" s="400">
        <v>1</v>
      </c>
      <c r="BQ457" s="401"/>
      <c r="BR457" s="400">
        <v>1</v>
      </c>
      <c r="BS457" s="401"/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8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0</v>
      </c>
    </row>
    <row r="458" spans="1:75" s="64" customFormat="1" ht="21.95" customHeight="1" x14ac:dyDescent="0.2">
      <c r="A458" s="385" t="s">
        <v>3597</v>
      </c>
      <c r="B458" s="386" t="s">
        <v>3598</v>
      </c>
      <c r="C458" s="392" t="s">
        <v>3229</v>
      </c>
      <c r="D458" s="387" t="s">
        <v>3534</v>
      </c>
      <c r="E458" s="388" t="s">
        <v>3599</v>
      </c>
      <c r="F458" s="389" t="s">
        <v>3222</v>
      </c>
      <c r="G458" s="389" t="s">
        <v>3223</v>
      </c>
      <c r="H458" s="390" t="s">
        <v>196</v>
      </c>
      <c r="I458" s="391" t="s">
        <v>3600</v>
      </c>
      <c r="J458" s="353" t="s">
        <v>3227</v>
      </c>
      <c r="K458" s="355" t="s">
        <v>3231</v>
      </c>
      <c r="L458" s="400"/>
      <c r="M458" s="401"/>
      <c r="N458" s="400"/>
      <c r="O458" s="401"/>
      <c r="P458" s="400"/>
      <c r="Q458" s="401"/>
      <c r="R458" s="400"/>
      <c r="S458" s="401"/>
      <c r="T458" s="400"/>
      <c r="U458" s="401"/>
      <c r="V458" s="400"/>
      <c r="W458" s="401"/>
      <c r="X458" s="400"/>
      <c r="Y458" s="401"/>
      <c r="Z458" s="400"/>
      <c r="AA458" s="401"/>
      <c r="AB458" s="400"/>
      <c r="AC458" s="401"/>
      <c r="AD458" s="400"/>
      <c r="AE458" s="401"/>
      <c r="AF458" s="400"/>
      <c r="AG458" s="401"/>
      <c r="AH458" s="400"/>
      <c r="AI458" s="401"/>
      <c r="AJ458" s="400"/>
      <c r="AK458" s="401"/>
      <c r="AL458" s="400"/>
      <c r="AM458" s="401"/>
      <c r="AN458" s="400"/>
      <c r="AO458" s="401"/>
      <c r="AP458" s="400"/>
      <c r="AQ458" s="401"/>
      <c r="AR458" s="400"/>
      <c r="AS458" s="401"/>
      <c r="AT458" s="400"/>
      <c r="AU458" s="401"/>
      <c r="AV458" s="400"/>
      <c r="AW458" s="401"/>
      <c r="AX458" s="400"/>
      <c r="AY458" s="401"/>
      <c r="AZ458" s="400"/>
      <c r="BA458" s="401"/>
      <c r="BB458" s="400"/>
      <c r="BC458" s="401"/>
      <c r="BD458" s="400"/>
      <c r="BE458" s="401"/>
      <c r="BF458" s="400"/>
      <c r="BG458" s="401"/>
      <c r="BH458" s="400"/>
      <c r="BI458" s="401"/>
      <c r="BJ458" s="400"/>
      <c r="BK458" s="401"/>
      <c r="BL458" s="400"/>
      <c r="BM458" s="401"/>
      <c r="BN458" s="400"/>
      <c r="BO458" s="401"/>
      <c r="BP458" s="400"/>
      <c r="BQ458" s="401"/>
      <c r="BR458" s="400"/>
      <c r="BS458" s="401"/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3597</v>
      </c>
      <c r="B459" s="386" t="s">
        <v>3598</v>
      </c>
      <c r="C459" s="392" t="s">
        <v>3229</v>
      </c>
      <c r="D459" s="387" t="s">
        <v>3534</v>
      </c>
      <c r="E459" s="388" t="s">
        <v>3599</v>
      </c>
      <c r="F459" s="389" t="s">
        <v>3222</v>
      </c>
      <c r="G459" s="389" t="s">
        <v>3223</v>
      </c>
      <c r="H459" s="390" t="s">
        <v>196</v>
      </c>
      <c r="I459" s="391" t="s">
        <v>3600</v>
      </c>
      <c r="J459" s="353" t="s">
        <v>3227</v>
      </c>
      <c r="K459" s="356" t="s">
        <v>3232</v>
      </c>
      <c r="L459" s="400"/>
      <c r="M459" s="401"/>
      <c r="N459" s="400"/>
      <c r="O459" s="401"/>
      <c r="P459" s="400"/>
      <c r="Q459" s="401"/>
      <c r="R459" s="400"/>
      <c r="S459" s="401"/>
      <c r="T459" s="400"/>
      <c r="U459" s="401"/>
      <c r="V459" s="400"/>
      <c r="W459" s="401"/>
      <c r="X459" s="400"/>
      <c r="Y459" s="401"/>
      <c r="Z459" s="400"/>
      <c r="AA459" s="401"/>
      <c r="AB459" s="400"/>
      <c r="AC459" s="401"/>
      <c r="AD459" s="400"/>
      <c r="AE459" s="401"/>
      <c r="AF459" s="400"/>
      <c r="AG459" s="401"/>
      <c r="AH459" s="400"/>
      <c r="AI459" s="401"/>
      <c r="AJ459" s="400"/>
      <c r="AK459" s="401"/>
      <c r="AL459" s="400"/>
      <c r="AM459" s="401"/>
      <c r="AN459" s="400"/>
      <c r="AO459" s="401"/>
      <c r="AP459" s="400"/>
      <c r="AQ459" s="401"/>
      <c r="AR459" s="400"/>
      <c r="AS459" s="401"/>
      <c r="AT459" s="400"/>
      <c r="AU459" s="401"/>
      <c r="AV459" s="400"/>
      <c r="AW459" s="401"/>
      <c r="AX459" s="400"/>
      <c r="AY459" s="401"/>
      <c r="AZ459" s="400"/>
      <c r="BA459" s="401"/>
      <c r="BB459" s="400"/>
      <c r="BC459" s="401"/>
      <c r="BD459" s="400"/>
      <c r="BE459" s="401"/>
      <c r="BF459" s="400"/>
      <c r="BG459" s="401"/>
      <c r="BH459" s="400"/>
      <c r="BI459" s="401"/>
      <c r="BJ459" s="400"/>
      <c r="BK459" s="401"/>
      <c r="BL459" s="400"/>
      <c r="BM459" s="401"/>
      <c r="BN459" s="400"/>
      <c r="BO459" s="401"/>
      <c r="BP459" s="400"/>
      <c r="BQ459" s="401"/>
      <c r="BR459" s="400"/>
      <c r="BS459" s="401"/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660" t="s">
        <v>3597</v>
      </c>
      <c r="B460" s="393" t="s">
        <v>3598</v>
      </c>
      <c r="C460" s="394" t="s">
        <v>3229</v>
      </c>
      <c r="D460" s="395" t="s">
        <v>3534</v>
      </c>
      <c r="E460" s="411" t="s">
        <v>3599</v>
      </c>
      <c r="F460" s="396" t="s">
        <v>3222</v>
      </c>
      <c r="G460" s="396" t="s">
        <v>3223</v>
      </c>
      <c r="H460" s="397" t="s">
        <v>196</v>
      </c>
      <c r="I460" s="661" t="s">
        <v>3600</v>
      </c>
      <c r="J460" s="353" t="s">
        <v>3227</v>
      </c>
      <c r="K460" s="357" t="s">
        <v>60</v>
      </c>
      <c r="L460" s="402"/>
      <c r="M460" s="403"/>
      <c r="N460" s="402"/>
      <c r="O460" s="403"/>
      <c r="P460" s="402"/>
      <c r="Q460" s="403"/>
      <c r="R460" s="402"/>
      <c r="S460" s="403"/>
      <c r="T460" s="402"/>
      <c r="U460" s="403"/>
      <c r="V460" s="402"/>
      <c r="W460" s="403"/>
      <c r="X460" s="402"/>
      <c r="Y460" s="403"/>
      <c r="Z460" s="402"/>
      <c r="AA460" s="403"/>
      <c r="AB460" s="402"/>
      <c r="AC460" s="403"/>
      <c r="AD460" s="402"/>
      <c r="AE460" s="403"/>
      <c r="AF460" s="402"/>
      <c r="AG460" s="403"/>
      <c r="AH460" s="402"/>
      <c r="AI460" s="403"/>
      <c r="AJ460" s="402"/>
      <c r="AK460" s="403"/>
      <c r="AL460" s="402"/>
      <c r="AM460" s="403"/>
      <c r="AN460" s="402"/>
      <c r="AO460" s="403"/>
      <c r="AP460" s="402"/>
      <c r="AQ460" s="403"/>
      <c r="AR460" s="402"/>
      <c r="AS460" s="403"/>
      <c r="AT460" s="402"/>
      <c r="AU460" s="403"/>
      <c r="AV460" s="402"/>
      <c r="AW460" s="403"/>
      <c r="AX460" s="402"/>
      <c r="AY460" s="403"/>
      <c r="AZ460" s="402"/>
      <c r="BA460" s="403"/>
      <c r="BB460" s="402"/>
      <c r="BC460" s="403"/>
      <c r="BD460" s="402"/>
      <c r="BE460" s="403"/>
      <c r="BF460" s="402"/>
      <c r="BG460" s="403"/>
      <c r="BH460" s="402"/>
      <c r="BI460" s="403"/>
      <c r="BJ460" s="402"/>
      <c r="BK460" s="403"/>
      <c r="BL460" s="402"/>
      <c r="BM460" s="403"/>
      <c r="BN460" s="402"/>
      <c r="BO460" s="403"/>
      <c r="BP460" s="402"/>
      <c r="BQ460" s="403"/>
      <c r="BR460" s="402"/>
      <c r="BS460" s="403"/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3601</v>
      </c>
      <c r="B461" s="526" t="s">
        <v>3602</v>
      </c>
      <c r="C461" s="527">
        <v>1</v>
      </c>
      <c r="D461" s="528" t="s">
        <v>3534</v>
      </c>
      <c r="E461" s="426" t="s">
        <v>3603</v>
      </c>
      <c r="F461" s="529" t="s">
        <v>3222</v>
      </c>
      <c r="G461" s="529" t="s">
        <v>3223</v>
      </c>
      <c r="H461" s="530" t="s">
        <v>196</v>
      </c>
      <c r="I461" s="384" t="s">
        <v>3604</v>
      </c>
      <c r="J461" s="353" t="s">
        <v>3227</v>
      </c>
      <c r="K461" s="354" t="s">
        <v>3228</v>
      </c>
      <c r="L461" s="402"/>
      <c r="M461" s="403"/>
      <c r="N461" s="402"/>
      <c r="O461" s="403"/>
      <c r="P461" s="402"/>
      <c r="Q461" s="403"/>
      <c r="R461" s="402"/>
      <c r="S461" s="403"/>
      <c r="T461" s="402"/>
      <c r="U461" s="403"/>
      <c r="V461" s="402"/>
      <c r="W461" s="403"/>
      <c r="X461" s="402"/>
      <c r="Y461" s="403"/>
      <c r="Z461" s="402"/>
      <c r="AA461" s="403"/>
      <c r="AB461" s="402"/>
      <c r="AC461" s="403"/>
      <c r="AD461" s="402"/>
      <c r="AE461" s="403"/>
      <c r="AF461" s="402"/>
      <c r="AG461" s="403"/>
      <c r="AH461" s="402"/>
      <c r="AI461" s="403"/>
      <c r="AJ461" s="402"/>
      <c r="AK461" s="403"/>
      <c r="AL461" s="402"/>
      <c r="AM461" s="403"/>
      <c r="AN461" s="402"/>
      <c r="AO461" s="403"/>
      <c r="AP461" s="402"/>
      <c r="AQ461" s="403"/>
      <c r="AR461" s="402"/>
      <c r="AS461" s="403"/>
      <c r="AT461" s="402"/>
      <c r="AU461" s="403"/>
      <c r="AV461" s="402"/>
      <c r="AW461" s="403"/>
      <c r="AX461" s="402"/>
      <c r="AY461" s="403"/>
      <c r="AZ461" s="402"/>
      <c r="BA461" s="403"/>
      <c r="BB461" s="402"/>
      <c r="BC461" s="403"/>
      <c r="BD461" s="402"/>
      <c r="BE461" s="403"/>
      <c r="BF461" s="402"/>
      <c r="BG461" s="403"/>
      <c r="BH461" s="402"/>
      <c r="BI461" s="403"/>
      <c r="BJ461" s="402"/>
      <c r="BK461" s="403"/>
      <c r="BL461" s="402"/>
      <c r="BM461" s="403"/>
      <c r="BN461" s="402"/>
      <c r="BO461" s="403"/>
      <c r="BP461" s="402"/>
      <c r="BQ461" s="403"/>
      <c r="BR461" s="402"/>
      <c r="BS461" s="403"/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3601</v>
      </c>
      <c r="B462" s="386" t="s">
        <v>3602</v>
      </c>
      <c r="C462" s="352" t="s">
        <v>3229</v>
      </c>
      <c r="D462" s="387" t="s">
        <v>3534</v>
      </c>
      <c r="E462" s="388" t="s">
        <v>3603</v>
      </c>
      <c r="F462" s="389" t="s">
        <v>3222</v>
      </c>
      <c r="G462" s="389" t="s">
        <v>3223</v>
      </c>
      <c r="H462" s="390" t="s">
        <v>196</v>
      </c>
      <c r="I462" s="391" t="s">
        <v>3604</v>
      </c>
      <c r="J462" s="353" t="s">
        <v>3227</v>
      </c>
      <c r="K462" s="353" t="s">
        <v>3230</v>
      </c>
      <c r="L462" s="400"/>
      <c r="M462" s="401"/>
      <c r="N462" s="400"/>
      <c r="O462" s="401"/>
      <c r="P462" s="400"/>
      <c r="Q462" s="401"/>
      <c r="R462" s="400"/>
      <c r="S462" s="401"/>
      <c r="T462" s="400"/>
      <c r="U462" s="401"/>
      <c r="V462" s="400"/>
      <c r="W462" s="401"/>
      <c r="X462" s="400"/>
      <c r="Y462" s="401"/>
      <c r="Z462" s="400"/>
      <c r="AA462" s="401"/>
      <c r="AB462" s="400"/>
      <c r="AC462" s="401"/>
      <c r="AD462" s="400"/>
      <c r="AE462" s="401"/>
      <c r="AF462" s="400"/>
      <c r="AG462" s="401"/>
      <c r="AH462" s="400"/>
      <c r="AI462" s="401"/>
      <c r="AJ462" s="400"/>
      <c r="AK462" s="401"/>
      <c r="AL462" s="400"/>
      <c r="AM462" s="401"/>
      <c r="AN462" s="400"/>
      <c r="AO462" s="401"/>
      <c r="AP462" s="400"/>
      <c r="AQ462" s="401"/>
      <c r="AR462" s="400"/>
      <c r="AS462" s="401"/>
      <c r="AT462" s="400"/>
      <c r="AU462" s="401"/>
      <c r="AV462" s="400"/>
      <c r="AW462" s="401"/>
      <c r="AX462" s="400"/>
      <c r="AY462" s="401"/>
      <c r="AZ462" s="400"/>
      <c r="BA462" s="401"/>
      <c r="BB462" s="400"/>
      <c r="BC462" s="401"/>
      <c r="BD462" s="400"/>
      <c r="BE462" s="401"/>
      <c r="BF462" s="400"/>
      <c r="BG462" s="401"/>
      <c r="BH462" s="400"/>
      <c r="BI462" s="401"/>
      <c r="BJ462" s="400"/>
      <c r="BK462" s="401"/>
      <c r="BL462" s="400"/>
      <c r="BM462" s="401"/>
      <c r="BN462" s="400"/>
      <c r="BO462" s="401"/>
      <c r="BP462" s="400"/>
      <c r="BQ462" s="401"/>
      <c r="BR462" s="400"/>
      <c r="BS462" s="401"/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0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3601</v>
      </c>
      <c r="B463" s="386" t="s">
        <v>3602</v>
      </c>
      <c r="C463" s="392" t="s">
        <v>3229</v>
      </c>
      <c r="D463" s="387" t="s">
        <v>3534</v>
      </c>
      <c r="E463" s="388" t="s">
        <v>3603</v>
      </c>
      <c r="F463" s="389" t="s">
        <v>3222</v>
      </c>
      <c r="G463" s="389" t="s">
        <v>3223</v>
      </c>
      <c r="H463" s="390" t="s">
        <v>196</v>
      </c>
      <c r="I463" s="391" t="s">
        <v>3604</v>
      </c>
      <c r="J463" s="353" t="s">
        <v>3227</v>
      </c>
      <c r="K463" s="355" t="s">
        <v>3231</v>
      </c>
      <c r="L463" s="400"/>
      <c r="M463" s="401"/>
      <c r="N463" s="400"/>
      <c r="O463" s="401"/>
      <c r="P463" s="400"/>
      <c r="Q463" s="401"/>
      <c r="R463" s="400"/>
      <c r="S463" s="401"/>
      <c r="T463" s="400"/>
      <c r="U463" s="401"/>
      <c r="V463" s="400"/>
      <c r="W463" s="401"/>
      <c r="X463" s="400"/>
      <c r="Y463" s="401"/>
      <c r="Z463" s="400"/>
      <c r="AA463" s="401"/>
      <c r="AB463" s="400"/>
      <c r="AC463" s="401"/>
      <c r="AD463" s="400"/>
      <c r="AE463" s="401"/>
      <c r="AF463" s="400"/>
      <c r="AG463" s="401"/>
      <c r="AH463" s="400"/>
      <c r="AI463" s="401"/>
      <c r="AJ463" s="400"/>
      <c r="AK463" s="401"/>
      <c r="AL463" s="400"/>
      <c r="AM463" s="401"/>
      <c r="AN463" s="400"/>
      <c r="AO463" s="401"/>
      <c r="AP463" s="400"/>
      <c r="AQ463" s="401"/>
      <c r="AR463" s="400"/>
      <c r="AS463" s="401"/>
      <c r="AT463" s="400"/>
      <c r="AU463" s="401"/>
      <c r="AV463" s="400"/>
      <c r="AW463" s="401"/>
      <c r="AX463" s="400"/>
      <c r="AY463" s="401"/>
      <c r="AZ463" s="400"/>
      <c r="BA463" s="401"/>
      <c r="BB463" s="400"/>
      <c r="BC463" s="401"/>
      <c r="BD463" s="400"/>
      <c r="BE463" s="401"/>
      <c r="BF463" s="400"/>
      <c r="BG463" s="401"/>
      <c r="BH463" s="400"/>
      <c r="BI463" s="401"/>
      <c r="BJ463" s="400"/>
      <c r="BK463" s="401"/>
      <c r="BL463" s="400"/>
      <c r="BM463" s="401"/>
      <c r="BN463" s="400"/>
      <c r="BO463" s="401"/>
      <c r="BP463" s="400"/>
      <c r="BQ463" s="401"/>
      <c r="BR463" s="400"/>
      <c r="BS463" s="401"/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3601</v>
      </c>
      <c r="B464" s="386" t="s">
        <v>3602</v>
      </c>
      <c r="C464" s="392" t="s">
        <v>3229</v>
      </c>
      <c r="D464" s="387" t="s">
        <v>3534</v>
      </c>
      <c r="E464" s="388" t="s">
        <v>3603</v>
      </c>
      <c r="F464" s="389" t="s">
        <v>3222</v>
      </c>
      <c r="G464" s="389" t="s">
        <v>3223</v>
      </c>
      <c r="H464" s="390" t="s">
        <v>196</v>
      </c>
      <c r="I464" s="391" t="s">
        <v>3604</v>
      </c>
      <c r="J464" s="353" t="s">
        <v>3227</v>
      </c>
      <c r="K464" s="356" t="s">
        <v>3232</v>
      </c>
      <c r="L464" s="400"/>
      <c r="M464" s="401"/>
      <c r="N464" s="400"/>
      <c r="O464" s="401"/>
      <c r="P464" s="400"/>
      <c r="Q464" s="401"/>
      <c r="R464" s="400"/>
      <c r="S464" s="401"/>
      <c r="T464" s="400"/>
      <c r="U464" s="401"/>
      <c r="V464" s="400"/>
      <c r="W464" s="401"/>
      <c r="X464" s="400"/>
      <c r="Y464" s="401"/>
      <c r="Z464" s="400"/>
      <c r="AA464" s="401"/>
      <c r="AB464" s="400"/>
      <c r="AC464" s="401"/>
      <c r="AD464" s="400"/>
      <c r="AE464" s="401"/>
      <c r="AF464" s="400"/>
      <c r="AG464" s="401"/>
      <c r="AH464" s="400"/>
      <c r="AI464" s="401"/>
      <c r="AJ464" s="400"/>
      <c r="AK464" s="401"/>
      <c r="AL464" s="400"/>
      <c r="AM464" s="401"/>
      <c r="AN464" s="400"/>
      <c r="AO464" s="401"/>
      <c r="AP464" s="400"/>
      <c r="AQ464" s="401"/>
      <c r="AR464" s="400"/>
      <c r="AS464" s="401"/>
      <c r="AT464" s="400"/>
      <c r="AU464" s="401"/>
      <c r="AV464" s="400"/>
      <c r="AW464" s="401"/>
      <c r="AX464" s="400"/>
      <c r="AY464" s="401"/>
      <c r="AZ464" s="400"/>
      <c r="BA464" s="401"/>
      <c r="BB464" s="400"/>
      <c r="BC464" s="401"/>
      <c r="BD464" s="400"/>
      <c r="BE464" s="401"/>
      <c r="BF464" s="400"/>
      <c r="BG464" s="401"/>
      <c r="BH464" s="400"/>
      <c r="BI464" s="401"/>
      <c r="BJ464" s="400"/>
      <c r="BK464" s="401"/>
      <c r="BL464" s="400"/>
      <c r="BM464" s="401"/>
      <c r="BN464" s="400"/>
      <c r="BO464" s="401"/>
      <c r="BP464" s="400"/>
      <c r="BQ464" s="401"/>
      <c r="BR464" s="400"/>
      <c r="BS464" s="401"/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660" t="s">
        <v>3601</v>
      </c>
      <c r="B465" s="393" t="s">
        <v>3602</v>
      </c>
      <c r="C465" s="394" t="s">
        <v>3229</v>
      </c>
      <c r="D465" s="395" t="s">
        <v>3534</v>
      </c>
      <c r="E465" s="411" t="s">
        <v>3603</v>
      </c>
      <c r="F465" s="396" t="s">
        <v>3222</v>
      </c>
      <c r="G465" s="396" t="s">
        <v>3223</v>
      </c>
      <c r="H465" s="397" t="s">
        <v>196</v>
      </c>
      <c r="I465" s="661" t="s">
        <v>3604</v>
      </c>
      <c r="J465" s="353" t="s">
        <v>3227</v>
      </c>
      <c r="K465" s="357" t="s">
        <v>60</v>
      </c>
      <c r="L465" s="402"/>
      <c r="M465" s="403"/>
      <c r="N465" s="402"/>
      <c r="O465" s="403"/>
      <c r="P465" s="402"/>
      <c r="Q465" s="403"/>
      <c r="R465" s="402"/>
      <c r="S465" s="403"/>
      <c r="T465" s="402"/>
      <c r="U465" s="403"/>
      <c r="V465" s="402"/>
      <c r="W465" s="403"/>
      <c r="X465" s="402"/>
      <c r="Y465" s="403"/>
      <c r="Z465" s="402"/>
      <c r="AA465" s="403"/>
      <c r="AB465" s="402"/>
      <c r="AC465" s="403"/>
      <c r="AD465" s="402"/>
      <c r="AE465" s="403"/>
      <c r="AF465" s="402"/>
      <c r="AG465" s="403"/>
      <c r="AH465" s="402"/>
      <c r="AI465" s="403"/>
      <c r="AJ465" s="402"/>
      <c r="AK465" s="403"/>
      <c r="AL465" s="402"/>
      <c r="AM465" s="403"/>
      <c r="AN465" s="402"/>
      <c r="AO465" s="403"/>
      <c r="AP465" s="402"/>
      <c r="AQ465" s="403"/>
      <c r="AR465" s="402"/>
      <c r="AS465" s="403"/>
      <c r="AT465" s="402"/>
      <c r="AU465" s="403"/>
      <c r="AV465" s="402"/>
      <c r="AW465" s="403"/>
      <c r="AX465" s="402"/>
      <c r="AY465" s="403"/>
      <c r="AZ465" s="402"/>
      <c r="BA465" s="403"/>
      <c r="BB465" s="402"/>
      <c r="BC465" s="403"/>
      <c r="BD465" s="402"/>
      <c r="BE465" s="403"/>
      <c r="BF465" s="402"/>
      <c r="BG465" s="403"/>
      <c r="BH465" s="402"/>
      <c r="BI465" s="403"/>
      <c r="BJ465" s="402"/>
      <c r="BK465" s="403"/>
      <c r="BL465" s="402"/>
      <c r="BM465" s="403"/>
      <c r="BN465" s="402"/>
      <c r="BO465" s="403"/>
      <c r="BP465" s="402"/>
      <c r="BQ465" s="403"/>
      <c r="BR465" s="402"/>
      <c r="BS465" s="403"/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3605</v>
      </c>
      <c r="B466" s="526" t="s">
        <v>3606</v>
      </c>
      <c r="C466" s="527">
        <v>1</v>
      </c>
      <c r="D466" s="528" t="s">
        <v>3534</v>
      </c>
      <c r="E466" s="426" t="s">
        <v>3607</v>
      </c>
      <c r="F466" s="529" t="s">
        <v>3222</v>
      </c>
      <c r="G466" s="529" t="s">
        <v>3223</v>
      </c>
      <c r="H466" s="530" t="s">
        <v>196</v>
      </c>
      <c r="I466" s="384" t="s">
        <v>3608</v>
      </c>
      <c r="J466" s="353" t="s">
        <v>3227</v>
      </c>
      <c r="K466" s="354" t="s">
        <v>3228</v>
      </c>
      <c r="L466" s="402"/>
      <c r="M466" s="403"/>
      <c r="N466" s="402"/>
      <c r="O466" s="403"/>
      <c r="P466" s="402"/>
      <c r="Q466" s="403"/>
      <c r="R466" s="402"/>
      <c r="S466" s="403"/>
      <c r="T466" s="402"/>
      <c r="U466" s="403"/>
      <c r="V466" s="402"/>
      <c r="W466" s="403"/>
      <c r="X466" s="402"/>
      <c r="Y466" s="403"/>
      <c r="Z466" s="402"/>
      <c r="AA466" s="403"/>
      <c r="AB466" s="402"/>
      <c r="AC466" s="403"/>
      <c r="AD466" s="402"/>
      <c r="AE466" s="403"/>
      <c r="AF466" s="402"/>
      <c r="AG466" s="403"/>
      <c r="AH466" s="402"/>
      <c r="AI466" s="403"/>
      <c r="AJ466" s="402"/>
      <c r="AK466" s="403"/>
      <c r="AL466" s="402"/>
      <c r="AM466" s="403"/>
      <c r="AN466" s="402"/>
      <c r="AO466" s="403"/>
      <c r="AP466" s="402"/>
      <c r="AQ466" s="403"/>
      <c r="AR466" s="402"/>
      <c r="AS466" s="403"/>
      <c r="AT466" s="402"/>
      <c r="AU466" s="403"/>
      <c r="AV466" s="402"/>
      <c r="AW466" s="403"/>
      <c r="AX466" s="402"/>
      <c r="AY466" s="403"/>
      <c r="AZ466" s="402"/>
      <c r="BA466" s="403"/>
      <c r="BB466" s="402"/>
      <c r="BC466" s="403"/>
      <c r="BD466" s="402"/>
      <c r="BE466" s="403"/>
      <c r="BF466" s="402"/>
      <c r="BG466" s="403"/>
      <c r="BH466" s="402"/>
      <c r="BI466" s="403"/>
      <c r="BJ466" s="402"/>
      <c r="BK466" s="403"/>
      <c r="BL466" s="402"/>
      <c r="BM466" s="403"/>
      <c r="BN466" s="402"/>
      <c r="BO466" s="403"/>
      <c r="BP466" s="402"/>
      <c r="BQ466" s="403"/>
      <c r="BR466" s="402"/>
      <c r="BS466" s="403"/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3605</v>
      </c>
      <c r="B467" s="386" t="s">
        <v>3606</v>
      </c>
      <c r="C467" s="352" t="s">
        <v>3229</v>
      </c>
      <c r="D467" s="387" t="s">
        <v>3534</v>
      </c>
      <c r="E467" s="388" t="s">
        <v>3607</v>
      </c>
      <c r="F467" s="389" t="s">
        <v>3222</v>
      </c>
      <c r="G467" s="389" t="s">
        <v>3223</v>
      </c>
      <c r="H467" s="390" t="s">
        <v>196</v>
      </c>
      <c r="I467" s="391" t="s">
        <v>3608</v>
      </c>
      <c r="J467" s="353" t="s">
        <v>3227</v>
      </c>
      <c r="K467" s="353" t="s">
        <v>3230</v>
      </c>
      <c r="L467" s="400">
        <v>2</v>
      </c>
      <c r="M467" s="401"/>
      <c r="N467" s="400">
        <v>2</v>
      </c>
      <c r="O467" s="401"/>
      <c r="P467" s="400">
        <v>5</v>
      </c>
      <c r="Q467" s="401"/>
      <c r="R467" s="400"/>
      <c r="S467" s="401"/>
      <c r="T467" s="400"/>
      <c r="U467" s="401"/>
      <c r="V467" s="400">
        <v>6</v>
      </c>
      <c r="W467" s="401"/>
      <c r="X467" s="400">
        <v>5</v>
      </c>
      <c r="Y467" s="401"/>
      <c r="Z467" s="400">
        <v>2</v>
      </c>
      <c r="AA467" s="401"/>
      <c r="AB467" s="400">
        <v>2</v>
      </c>
      <c r="AC467" s="401"/>
      <c r="AD467" s="400">
        <v>5</v>
      </c>
      <c r="AE467" s="401"/>
      <c r="AF467" s="400"/>
      <c r="AG467" s="401"/>
      <c r="AH467" s="400"/>
      <c r="AI467" s="401"/>
      <c r="AJ467" s="400">
        <v>6</v>
      </c>
      <c r="AK467" s="401"/>
      <c r="AL467" s="400">
        <v>5</v>
      </c>
      <c r="AM467" s="401"/>
      <c r="AN467" s="400">
        <v>2</v>
      </c>
      <c r="AO467" s="401"/>
      <c r="AP467" s="400">
        <v>2</v>
      </c>
      <c r="AQ467" s="401"/>
      <c r="AR467" s="400">
        <v>5</v>
      </c>
      <c r="AS467" s="401"/>
      <c r="AT467" s="400"/>
      <c r="AU467" s="401"/>
      <c r="AV467" s="400"/>
      <c r="AW467" s="401"/>
      <c r="AX467" s="400">
        <v>6</v>
      </c>
      <c r="AY467" s="401"/>
      <c r="AZ467" s="400">
        <v>5</v>
      </c>
      <c r="BA467" s="401"/>
      <c r="BB467" s="400">
        <v>2</v>
      </c>
      <c r="BC467" s="401"/>
      <c r="BD467" s="400">
        <v>2</v>
      </c>
      <c r="BE467" s="401"/>
      <c r="BF467" s="400">
        <v>5</v>
      </c>
      <c r="BG467" s="401"/>
      <c r="BH467" s="400"/>
      <c r="BI467" s="401"/>
      <c r="BJ467" s="400"/>
      <c r="BK467" s="401"/>
      <c r="BL467" s="400">
        <v>6</v>
      </c>
      <c r="BM467" s="401"/>
      <c r="BN467" s="400">
        <v>5</v>
      </c>
      <c r="BO467" s="401"/>
      <c r="BP467" s="400">
        <v>2</v>
      </c>
      <c r="BQ467" s="401"/>
      <c r="BR467" s="400">
        <v>2</v>
      </c>
      <c r="BS467" s="401"/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84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3605</v>
      </c>
      <c r="B468" s="386" t="s">
        <v>3606</v>
      </c>
      <c r="C468" s="392" t="s">
        <v>3229</v>
      </c>
      <c r="D468" s="387" t="s">
        <v>3534</v>
      </c>
      <c r="E468" s="388" t="s">
        <v>3607</v>
      </c>
      <c r="F468" s="389" t="s">
        <v>3222</v>
      </c>
      <c r="G468" s="389" t="s">
        <v>3223</v>
      </c>
      <c r="H468" s="390" t="s">
        <v>196</v>
      </c>
      <c r="I468" s="391" t="s">
        <v>3608</v>
      </c>
      <c r="J468" s="353" t="s">
        <v>3227</v>
      </c>
      <c r="K468" s="355" t="s">
        <v>3231</v>
      </c>
      <c r="L468" s="400"/>
      <c r="M468" s="401"/>
      <c r="N468" s="400"/>
      <c r="O468" s="401"/>
      <c r="P468" s="400"/>
      <c r="Q468" s="401"/>
      <c r="R468" s="400"/>
      <c r="S468" s="401"/>
      <c r="T468" s="400"/>
      <c r="U468" s="401"/>
      <c r="V468" s="400"/>
      <c r="W468" s="401"/>
      <c r="X468" s="400"/>
      <c r="Y468" s="401"/>
      <c r="Z468" s="400"/>
      <c r="AA468" s="401"/>
      <c r="AB468" s="400"/>
      <c r="AC468" s="401"/>
      <c r="AD468" s="400"/>
      <c r="AE468" s="401"/>
      <c r="AF468" s="400"/>
      <c r="AG468" s="401"/>
      <c r="AH468" s="400"/>
      <c r="AI468" s="401"/>
      <c r="AJ468" s="400"/>
      <c r="AK468" s="401"/>
      <c r="AL468" s="400"/>
      <c r="AM468" s="401"/>
      <c r="AN468" s="400"/>
      <c r="AO468" s="401"/>
      <c r="AP468" s="400"/>
      <c r="AQ468" s="401"/>
      <c r="AR468" s="400"/>
      <c r="AS468" s="401"/>
      <c r="AT468" s="400"/>
      <c r="AU468" s="401"/>
      <c r="AV468" s="400"/>
      <c r="AW468" s="401"/>
      <c r="AX468" s="400"/>
      <c r="AY468" s="401"/>
      <c r="AZ468" s="400"/>
      <c r="BA468" s="401"/>
      <c r="BB468" s="400"/>
      <c r="BC468" s="401"/>
      <c r="BD468" s="400"/>
      <c r="BE468" s="401"/>
      <c r="BF468" s="400"/>
      <c r="BG468" s="401"/>
      <c r="BH468" s="400"/>
      <c r="BI468" s="401"/>
      <c r="BJ468" s="400"/>
      <c r="BK468" s="401"/>
      <c r="BL468" s="400"/>
      <c r="BM468" s="401"/>
      <c r="BN468" s="400"/>
      <c r="BO468" s="401"/>
      <c r="BP468" s="400"/>
      <c r="BQ468" s="401"/>
      <c r="BR468" s="400"/>
      <c r="BS468" s="401"/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3605</v>
      </c>
      <c r="B469" s="386" t="s">
        <v>3606</v>
      </c>
      <c r="C469" s="392" t="s">
        <v>3229</v>
      </c>
      <c r="D469" s="387" t="s">
        <v>3534</v>
      </c>
      <c r="E469" s="388" t="s">
        <v>3607</v>
      </c>
      <c r="F469" s="389" t="s">
        <v>3222</v>
      </c>
      <c r="G469" s="389" t="s">
        <v>3223</v>
      </c>
      <c r="H469" s="390" t="s">
        <v>196</v>
      </c>
      <c r="I469" s="391" t="s">
        <v>3608</v>
      </c>
      <c r="J469" s="353" t="s">
        <v>3227</v>
      </c>
      <c r="K469" s="356" t="s">
        <v>3232</v>
      </c>
      <c r="L469" s="400"/>
      <c r="M469" s="401"/>
      <c r="N469" s="400"/>
      <c r="O469" s="401"/>
      <c r="P469" s="400"/>
      <c r="Q469" s="401"/>
      <c r="R469" s="400"/>
      <c r="S469" s="401"/>
      <c r="T469" s="400"/>
      <c r="U469" s="401"/>
      <c r="V469" s="400"/>
      <c r="W469" s="401"/>
      <c r="X469" s="400"/>
      <c r="Y469" s="401"/>
      <c r="Z469" s="400"/>
      <c r="AA469" s="401"/>
      <c r="AB469" s="400"/>
      <c r="AC469" s="401"/>
      <c r="AD469" s="400"/>
      <c r="AE469" s="401"/>
      <c r="AF469" s="400"/>
      <c r="AG469" s="401"/>
      <c r="AH469" s="400"/>
      <c r="AI469" s="401"/>
      <c r="AJ469" s="400"/>
      <c r="AK469" s="401"/>
      <c r="AL469" s="400"/>
      <c r="AM469" s="401"/>
      <c r="AN469" s="400"/>
      <c r="AO469" s="401"/>
      <c r="AP469" s="400"/>
      <c r="AQ469" s="401"/>
      <c r="AR469" s="400"/>
      <c r="AS469" s="401"/>
      <c r="AT469" s="400"/>
      <c r="AU469" s="401"/>
      <c r="AV469" s="400"/>
      <c r="AW469" s="401"/>
      <c r="AX469" s="400"/>
      <c r="AY469" s="401"/>
      <c r="AZ469" s="400"/>
      <c r="BA469" s="401"/>
      <c r="BB469" s="400"/>
      <c r="BC469" s="401"/>
      <c r="BD469" s="400"/>
      <c r="BE469" s="401"/>
      <c r="BF469" s="400"/>
      <c r="BG469" s="401"/>
      <c r="BH469" s="400"/>
      <c r="BI469" s="401"/>
      <c r="BJ469" s="400"/>
      <c r="BK469" s="401"/>
      <c r="BL469" s="400"/>
      <c r="BM469" s="401"/>
      <c r="BN469" s="400"/>
      <c r="BO469" s="401"/>
      <c r="BP469" s="400"/>
      <c r="BQ469" s="401"/>
      <c r="BR469" s="400"/>
      <c r="BS469" s="401"/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660" t="s">
        <v>3605</v>
      </c>
      <c r="B470" s="393" t="s">
        <v>3606</v>
      </c>
      <c r="C470" s="394" t="s">
        <v>3229</v>
      </c>
      <c r="D470" s="395" t="s">
        <v>3534</v>
      </c>
      <c r="E470" s="411" t="s">
        <v>3607</v>
      </c>
      <c r="F470" s="396" t="s">
        <v>3222</v>
      </c>
      <c r="G470" s="396" t="s">
        <v>3223</v>
      </c>
      <c r="H470" s="397" t="s">
        <v>196</v>
      </c>
      <c r="I470" s="661" t="s">
        <v>3608</v>
      </c>
      <c r="J470" s="353" t="s">
        <v>3227</v>
      </c>
      <c r="K470" s="357" t="s">
        <v>60</v>
      </c>
      <c r="L470" s="402"/>
      <c r="M470" s="403"/>
      <c r="N470" s="402"/>
      <c r="O470" s="403"/>
      <c r="P470" s="402"/>
      <c r="Q470" s="403"/>
      <c r="R470" s="402"/>
      <c r="S470" s="403"/>
      <c r="T470" s="402"/>
      <c r="U470" s="403"/>
      <c r="V470" s="402"/>
      <c r="W470" s="403"/>
      <c r="X470" s="402"/>
      <c r="Y470" s="403"/>
      <c r="Z470" s="402"/>
      <c r="AA470" s="403"/>
      <c r="AB470" s="402"/>
      <c r="AC470" s="403"/>
      <c r="AD470" s="402"/>
      <c r="AE470" s="403"/>
      <c r="AF470" s="402"/>
      <c r="AG470" s="403"/>
      <c r="AH470" s="402"/>
      <c r="AI470" s="403"/>
      <c r="AJ470" s="402"/>
      <c r="AK470" s="403"/>
      <c r="AL470" s="402"/>
      <c r="AM470" s="403"/>
      <c r="AN470" s="402"/>
      <c r="AO470" s="403"/>
      <c r="AP470" s="402"/>
      <c r="AQ470" s="403"/>
      <c r="AR470" s="402"/>
      <c r="AS470" s="403"/>
      <c r="AT470" s="402"/>
      <c r="AU470" s="403"/>
      <c r="AV470" s="402"/>
      <c r="AW470" s="403"/>
      <c r="AX470" s="402"/>
      <c r="AY470" s="403"/>
      <c r="AZ470" s="402"/>
      <c r="BA470" s="403"/>
      <c r="BB470" s="402"/>
      <c r="BC470" s="403"/>
      <c r="BD470" s="402"/>
      <c r="BE470" s="403"/>
      <c r="BF470" s="402"/>
      <c r="BG470" s="403"/>
      <c r="BH470" s="402"/>
      <c r="BI470" s="403"/>
      <c r="BJ470" s="402"/>
      <c r="BK470" s="403"/>
      <c r="BL470" s="402"/>
      <c r="BM470" s="403"/>
      <c r="BN470" s="402"/>
      <c r="BO470" s="403"/>
      <c r="BP470" s="402"/>
      <c r="BQ470" s="403"/>
      <c r="BR470" s="402"/>
      <c r="BS470" s="403"/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3609</v>
      </c>
      <c r="B471" s="526" t="s">
        <v>3610</v>
      </c>
      <c r="C471" s="527">
        <v>1</v>
      </c>
      <c r="D471" s="528" t="s">
        <v>3534</v>
      </c>
      <c r="E471" s="426" t="s">
        <v>3611</v>
      </c>
      <c r="F471" s="529" t="s">
        <v>3222</v>
      </c>
      <c r="G471" s="529" t="s">
        <v>3223</v>
      </c>
      <c r="H471" s="530" t="s">
        <v>196</v>
      </c>
      <c r="I471" s="384" t="s">
        <v>3612</v>
      </c>
      <c r="J471" s="353" t="s">
        <v>3227</v>
      </c>
      <c r="K471" s="354" t="s">
        <v>3228</v>
      </c>
      <c r="L471" s="402"/>
      <c r="M471" s="403"/>
      <c r="N471" s="402"/>
      <c r="O471" s="403"/>
      <c r="P471" s="402"/>
      <c r="Q471" s="403"/>
      <c r="R471" s="402"/>
      <c r="S471" s="403"/>
      <c r="T471" s="402"/>
      <c r="U471" s="403"/>
      <c r="V471" s="402"/>
      <c r="W471" s="403"/>
      <c r="X471" s="402"/>
      <c r="Y471" s="403"/>
      <c r="Z471" s="402"/>
      <c r="AA471" s="403"/>
      <c r="AB471" s="402"/>
      <c r="AC471" s="403"/>
      <c r="AD471" s="402"/>
      <c r="AE471" s="403"/>
      <c r="AF471" s="402"/>
      <c r="AG471" s="403"/>
      <c r="AH471" s="402"/>
      <c r="AI471" s="403"/>
      <c r="AJ471" s="402"/>
      <c r="AK471" s="403"/>
      <c r="AL471" s="402"/>
      <c r="AM471" s="403"/>
      <c r="AN471" s="402"/>
      <c r="AO471" s="403"/>
      <c r="AP471" s="402"/>
      <c r="AQ471" s="403"/>
      <c r="AR471" s="402"/>
      <c r="AS471" s="403"/>
      <c r="AT471" s="402"/>
      <c r="AU471" s="403"/>
      <c r="AV471" s="402"/>
      <c r="AW471" s="403"/>
      <c r="AX471" s="402"/>
      <c r="AY471" s="403"/>
      <c r="AZ471" s="402"/>
      <c r="BA471" s="403"/>
      <c r="BB471" s="402"/>
      <c r="BC471" s="403"/>
      <c r="BD471" s="402"/>
      <c r="BE471" s="403"/>
      <c r="BF471" s="402"/>
      <c r="BG471" s="403"/>
      <c r="BH471" s="402"/>
      <c r="BI471" s="403"/>
      <c r="BJ471" s="402"/>
      <c r="BK471" s="403"/>
      <c r="BL471" s="402"/>
      <c r="BM471" s="403"/>
      <c r="BN471" s="402"/>
      <c r="BO471" s="403"/>
      <c r="BP471" s="402"/>
      <c r="BQ471" s="403"/>
      <c r="BR471" s="402"/>
      <c r="BS471" s="403"/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3609</v>
      </c>
      <c r="B472" s="386" t="s">
        <v>3610</v>
      </c>
      <c r="C472" s="352" t="s">
        <v>3229</v>
      </c>
      <c r="D472" s="387" t="s">
        <v>3534</v>
      </c>
      <c r="E472" s="388" t="s">
        <v>3611</v>
      </c>
      <c r="F472" s="389" t="s">
        <v>3222</v>
      </c>
      <c r="G472" s="389" t="s">
        <v>3223</v>
      </c>
      <c r="H472" s="390" t="s">
        <v>196</v>
      </c>
      <c r="I472" s="391" t="s">
        <v>3612</v>
      </c>
      <c r="J472" s="353" t="s">
        <v>3227</v>
      </c>
      <c r="K472" s="353" t="s">
        <v>3230</v>
      </c>
      <c r="L472" s="400"/>
      <c r="M472" s="401"/>
      <c r="N472" s="400"/>
      <c r="O472" s="401"/>
      <c r="P472" s="400"/>
      <c r="Q472" s="401"/>
      <c r="R472" s="400"/>
      <c r="S472" s="401"/>
      <c r="T472" s="400"/>
      <c r="U472" s="401"/>
      <c r="V472" s="400"/>
      <c r="W472" s="401"/>
      <c r="X472" s="400"/>
      <c r="Y472" s="401"/>
      <c r="Z472" s="400"/>
      <c r="AA472" s="401"/>
      <c r="AB472" s="400"/>
      <c r="AC472" s="401"/>
      <c r="AD472" s="400"/>
      <c r="AE472" s="401"/>
      <c r="AF472" s="400"/>
      <c r="AG472" s="401"/>
      <c r="AH472" s="400"/>
      <c r="AI472" s="401"/>
      <c r="AJ472" s="400"/>
      <c r="AK472" s="401"/>
      <c r="AL472" s="400"/>
      <c r="AM472" s="401"/>
      <c r="AN472" s="400"/>
      <c r="AO472" s="401"/>
      <c r="AP472" s="400"/>
      <c r="AQ472" s="401"/>
      <c r="AR472" s="400"/>
      <c r="AS472" s="401"/>
      <c r="AT472" s="400"/>
      <c r="AU472" s="401"/>
      <c r="AV472" s="400"/>
      <c r="AW472" s="401"/>
      <c r="AX472" s="400"/>
      <c r="AY472" s="401"/>
      <c r="AZ472" s="400"/>
      <c r="BA472" s="401"/>
      <c r="BB472" s="400"/>
      <c r="BC472" s="401"/>
      <c r="BD472" s="400"/>
      <c r="BE472" s="401"/>
      <c r="BF472" s="400"/>
      <c r="BG472" s="401"/>
      <c r="BH472" s="400"/>
      <c r="BI472" s="401"/>
      <c r="BJ472" s="400"/>
      <c r="BK472" s="401"/>
      <c r="BL472" s="400"/>
      <c r="BM472" s="401"/>
      <c r="BN472" s="400"/>
      <c r="BO472" s="401"/>
      <c r="BP472" s="400"/>
      <c r="BQ472" s="401"/>
      <c r="BR472" s="400"/>
      <c r="BS472" s="401"/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0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3609</v>
      </c>
      <c r="B473" s="386" t="s">
        <v>3610</v>
      </c>
      <c r="C473" s="392" t="s">
        <v>3229</v>
      </c>
      <c r="D473" s="387" t="s">
        <v>3534</v>
      </c>
      <c r="E473" s="388" t="s">
        <v>3611</v>
      </c>
      <c r="F473" s="389" t="s">
        <v>3222</v>
      </c>
      <c r="G473" s="389" t="s">
        <v>3223</v>
      </c>
      <c r="H473" s="390" t="s">
        <v>196</v>
      </c>
      <c r="I473" s="391" t="s">
        <v>3612</v>
      </c>
      <c r="J473" s="353" t="s">
        <v>3227</v>
      </c>
      <c r="K473" s="355" t="s">
        <v>3231</v>
      </c>
      <c r="L473" s="400"/>
      <c r="M473" s="401"/>
      <c r="N473" s="400"/>
      <c r="O473" s="401"/>
      <c r="P473" s="400"/>
      <c r="Q473" s="401"/>
      <c r="R473" s="400"/>
      <c r="S473" s="401"/>
      <c r="T473" s="400"/>
      <c r="U473" s="401"/>
      <c r="V473" s="400"/>
      <c r="W473" s="401"/>
      <c r="X473" s="400"/>
      <c r="Y473" s="401"/>
      <c r="Z473" s="400"/>
      <c r="AA473" s="401"/>
      <c r="AB473" s="400"/>
      <c r="AC473" s="401"/>
      <c r="AD473" s="400"/>
      <c r="AE473" s="401"/>
      <c r="AF473" s="400"/>
      <c r="AG473" s="401"/>
      <c r="AH473" s="400"/>
      <c r="AI473" s="401"/>
      <c r="AJ473" s="400"/>
      <c r="AK473" s="401"/>
      <c r="AL473" s="400"/>
      <c r="AM473" s="401"/>
      <c r="AN473" s="400"/>
      <c r="AO473" s="401"/>
      <c r="AP473" s="400"/>
      <c r="AQ473" s="401"/>
      <c r="AR473" s="400"/>
      <c r="AS473" s="401"/>
      <c r="AT473" s="400"/>
      <c r="AU473" s="401"/>
      <c r="AV473" s="400"/>
      <c r="AW473" s="401"/>
      <c r="AX473" s="400"/>
      <c r="AY473" s="401"/>
      <c r="AZ473" s="400"/>
      <c r="BA473" s="401"/>
      <c r="BB473" s="400"/>
      <c r="BC473" s="401"/>
      <c r="BD473" s="400"/>
      <c r="BE473" s="401"/>
      <c r="BF473" s="400"/>
      <c r="BG473" s="401"/>
      <c r="BH473" s="400"/>
      <c r="BI473" s="401"/>
      <c r="BJ473" s="400"/>
      <c r="BK473" s="401"/>
      <c r="BL473" s="400"/>
      <c r="BM473" s="401"/>
      <c r="BN473" s="400"/>
      <c r="BO473" s="401"/>
      <c r="BP473" s="400"/>
      <c r="BQ473" s="401"/>
      <c r="BR473" s="400"/>
      <c r="BS473" s="401"/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3609</v>
      </c>
      <c r="B474" s="386" t="s">
        <v>3610</v>
      </c>
      <c r="C474" s="392" t="s">
        <v>3229</v>
      </c>
      <c r="D474" s="387" t="s">
        <v>3534</v>
      </c>
      <c r="E474" s="388" t="s">
        <v>3611</v>
      </c>
      <c r="F474" s="389" t="s">
        <v>3222</v>
      </c>
      <c r="G474" s="389" t="s">
        <v>3223</v>
      </c>
      <c r="H474" s="390" t="s">
        <v>196</v>
      </c>
      <c r="I474" s="391" t="s">
        <v>3612</v>
      </c>
      <c r="J474" s="353" t="s">
        <v>3227</v>
      </c>
      <c r="K474" s="356" t="s">
        <v>3232</v>
      </c>
      <c r="L474" s="400"/>
      <c r="M474" s="401"/>
      <c r="N474" s="400"/>
      <c r="O474" s="401"/>
      <c r="P474" s="400"/>
      <c r="Q474" s="401"/>
      <c r="R474" s="400"/>
      <c r="S474" s="401"/>
      <c r="T474" s="400"/>
      <c r="U474" s="401"/>
      <c r="V474" s="400"/>
      <c r="W474" s="401"/>
      <c r="X474" s="400"/>
      <c r="Y474" s="401"/>
      <c r="Z474" s="400"/>
      <c r="AA474" s="401"/>
      <c r="AB474" s="400"/>
      <c r="AC474" s="401"/>
      <c r="AD474" s="400"/>
      <c r="AE474" s="401"/>
      <c r="AF474" s="400"/>
      <c r="AG474" s="401"/>
      <c r="AH474" s="400"/>
      <c r="AI474" s="401"/>
      <c r="AJ474" s="400"/>
      <c r="AK474" s="401"/>
      <c r="AL474" s="400"/>
      <c r="AM474" s="401"/>
      <c r="AN474" s="400"/>
      <c r="AO474" s="401"/>
      <c r="AP474" s="400"/>
      <c r="AQ474" s="401"/>
      <c r="AR474" s="400"/>
      <c r="AS474" s="401"/>
      <c r="AT474" s="400"/>
      <c r="AU474" s="401"/>
      <c r="AV474" s="400"/>
      <c r="AW474" s="401"/>
      <c r="AX474" s="400"/>
      <c r="AY474" s="401"/>
      <c r="AZ474" s="400"/>
      <c r="BA474" s="401"/>
      <c r="BB474" s="400"/>
      <c r="BC474" s="401"/>
      <c r="BD474" s="400"/>
      <c r="BE474" s="401"/>
      <c r="BF474" s="400"/>
      <c r="BG474" s="401"/>
      <c r="BH474" s="400"/>
      <c r="BI474" s="401"/>
      <c r="BJ474" s="400"/>
      <c r="BK474" s="401"/>
      <c r="BL474" s="400"/>
      <c r="BM474" s="401"/>
      <c r="BN474" s="400"/>
      <c r="BO474" s="401"/>
      <c r="BP474" s="400"/>
      <c r="BQ474" s="401"/>
      <c r="BR474" s="400"/>
      <c r="BS474" s="401"/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660" t="s">
        <v>3609</v>
      </c>
      <c r="B475" s="393" t="s">
        <v>3610</v>
      </c>
      <c r="C475" s="394" t="s">
        <v>3229</v>
      </c>
      <c r="D475" s="395" t="s">
        <v>3534</v>
      </c>
      <c r="E475" s="411" t="s">
        <v>3611</v>
      </c>
      <c r="F475" s="396" t="s">
        <v>3222</v>
      </c>
      <c r="G475" s="396" t="s">
        <v>3223</v>
      </c>
      <c r="H475" s="397" t="s">
        <v>196</v>
      </c>
      <c r="I475" s="661" t="s">
        <v>3612</v>
      </c>
      <c r="J475" s="353" t="s">
        <v>3227</v>
      </c>
      <c r="K475" s="357" t="s">
        <v>60</v>
      </c>
      <c r="L475" s="402"/>
      <c r="M475" s="403"/>
      <c r="N475" s="402"/>
      <c r="O475" s="403"/>
      <c r="P475" s="402"/>
      <c r="Q475" s="403"/>
      <c r="R475" s="402"/>
      <c r="S475" s="403"/>
      <c r="T475" s="402"/>
      <c r="U475" s="403"/>
      <c r="V475" s="402"/>
      <c r="W475" s="403"/>
      <c r="X475" s="402"/>
      <c r="Y475" s="403"/>
      <c r="Z475" s="402"/>
      <c r="AA475" s="403"/>
      <c r="AB475" s="402"/>
      <c r="AC475" s="403"/>
      <c r="AD475" s="402"/>
      <c r="AE475" s="403"/>
      <c r="AF475" s="402"/>
      <c r="AG475" s="403"/>
      <c r="AH475" s="402"/>
      <c r="AI475" s="403"/>
      <c r="AJ475" s="402"/>
      <c r="AK475" s="403"/>
      <c r="AL475" s="402"/>
      <c r="AM475" s="403"/>
      <c r="AN475" s="402"/>
      <c r="AO475" s="403"/>
      <c r="AP475" s="402"/>
      <c r="AQ475" s="403"/>
      <c r="AR475" s="402"/>
      <c r="AS475" s="403"/>
      <c r="AT475" s="402"/>
      <c r="AU475" s="403"/>
      <c r="AV475" s="402"/>
      <c r="AW475" s="403"/>
      <c r="AX475" s="402"/>
      <c r="AY475" s="403"/>
      <c r="AZ475" s="402"/>
      <c r="BA475" s="403"/>
      <c r="BB475" s="402"/>
      <c r="BC475" s="403"/>
      <c r="BD475" s="402"/>
      <c r="BE475" s="403"/>
      <c r="BF475" s="402"/>
      <c r="BG475" s="403"/>
      <c r="BH475" s="402"/>
      <c r="BI475" s="403"/>
      <c r="BJ475" s="402"/>
      <c r="BK475" s="403"/>
      <c r="BL475" s="402"/>
      <c r="BM475" s="403"/>
      <c r="BN475" s="402"/>
      <c r="BO475" s="403"/>
      <c r="BP475" s="402"/>
      <c r="BQ475" s="403"/>
      <c r="BR475" s="402"/>
      <c r="BS475" s="403"/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3613</v>
      </c>
      <c r="B476" s="526" t="s">
        <v>3614</v>
      </c>
      <c r="C476" s="527">
        <v>1</v>
      </c>
      <c r="D476" s="528" t="s">
        <v>3534</v>
      </c>
      <c r="E476" s="426" t="s">
        <v>3615</v>
      </c>
      <c r="F476" s="529" t="s">
        <v>3222</v>
      </c>
      <c r="G476" s="529" t="s">
        <v>3223</v>
      </c>
      <c r="H476" s="530" t="s">
        <v>196</v>
      </c>
      <c r="I476" s="384" t="s">
        <v>3616</v>
      </c>
      <c r="J476" s="353" t="s">
        <v>3227</v>
      </c>
      <c r="K476" s="354" t="s">
        <v>3228</v>
      </c>
      <c r="L476" s="402"/>
      <c r="M476" s="403"/>
      <c r="N476" s="402"/>
      <c r="O476" s="403"/>
      <c r="P476" s="402"/>
      <c r="Q476" s="403"/>
      <c r="R476" s="402"/>
      <c r="S476" s="403"/>
      <c r="T476" s="402"/>
      <c r="U476" s="403"/>
      <c r="V476" s="402"/>
      <c r="W476" s="403"/>
      <c r="X476" s="402"/>
      <c r="Y476" s="403"/>
      <c r="Z476" s="402"/>
      <c r="AA476" s="403"/>
      <c r="AB476" s="402"/>
      <c r="AC476" s="403"/>
      <c r="AD476" s="402"/>
      <c r="AE476" s="403"/>
      <c r="AF476" s="402"/>
      <c r="AG476" s="403"/>
      <c r="AH476" s="402"/>
      <c r="AI476" s="403"/>
      <c r="AJ476" s="402"/>
      <c r="AK476" s="403"/>
      <c r="AL476" s="402"/>
      <c r="AM476" s="403"/>
      <c r="AN476" s="402"/>
      <c r="AO476" s="403"/>
      <c r="AP476" s="402"/>
      <c r="AQ476" s="403"/>
      <c r="AR476" s="402"/>
      <c r="AS476" s="403"/>
      <c r="AT476" s="402"/>
      <c r="AU476" s="403"/>
      <c r="AV476" s="402"/>
      <c r="AW476" s="403"/>
      <c r="AX476" s="402"/>
      <c r="AY476" s="403"/>
      <c r="AZ476" s="402"/>
      <c r="BA476" s="403"/>
      <c r="BB476" s="402"/>
      <c r="BC476" s="403"/>
      <c r="BD476" s="402"/>
      <c r="BE476" s="403"/>
      <c r="BF476" s="402"/>
      <c r="BG476" s="403"/>
      <c r="BH476" s="402"/>
      <c r="BI476" s="403"/>
      <c r="BJ476" s="402"/>
      <c r="BK476" s="403"/>
      <c r="BL476" s="402"/>
      <c r="BM476" s="403"/>
      <c r="BN476" s="402"/>
      <c r="BO476" s="403"/>
      <c r="BP476" s="402"/>
      <c r="BQ476" s="403"/>
      <c r="BR476" s="402"/>
      <c r="BS476" s="403"/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3613</v>
      </c>
      <c r="B477" s="386" t="s">
        <v>3614</v>
      </c>
      <c r="C477" s="352" t="s">
        <v>3229</v>
      </c>
      <c r="D477" s="387" t="s">
        <v>3534</v>
      </c>
      <c r="E477" s="388" t="s">
        <v>3615</v>
      </c>
      <c r="F477" s="389" t="s">
        <v>3222</v>
      </c>
      <c r="G477" s="389" t="s">
        <v>3223</v>
      </c>
      <c r="H477" s="390" t="s">
        <v>196</v>
      </c>
      <c r="I477" s="391" t="s">
        <v>3616</v>
      </c>
      <c r="J477" s="353" t="s">
        <v>3227</v>
      </c>
      <c r="K477" s="353" t="s">
        <v>3230</v>
      </c>
      <c r="L477" s="400">
        <v>4</v>
      </c>
      <c r="M477" s="401"/>
      <c r="N477" s="400">
        <v>1</v>
      </c>
      <c r="O477" s="401"/>
      <c r="P477" s="400">
        <v>2</v>
      </c>
      <c r="Q477" s="401"/>
      <c r="R477" s="400"/>
      <c r="S477" s="401"/>
      <c r="T477" s="400"/>
      <c r="U477" s="401"/>
      <c r="V477" s="400">
        <v>6</v>
      </c>
      <c r="W477" s="401"/>
      <c r="X477" s="400">
        <v>9</v>
      </c>
      <c r="Y477" s="401"/>
      <c r="Z477" s="400">
        <v>4</v>
      </c>
      <c r="AA477" s="401"/>
      <c r="AB477" s="400">
        <v>1</v>
      </c>
      <c r="AC477" s="401"/>
      <c r="AD477" s="400">
        <v>2</v>
      </c>
      <c r="AE477" s="401"/>
      <c r="AF477" s="400"/>
      <c r="AG477" s="401"/>
      <c r="AH477" s="400"/>
      <c r="AI477" s="401"/>
      <c r="AJ477" s="400">
        <v>6</v>
      </c>
      <c r="AK477" s="401"/>
      <c r="AL477" s="400">
        <v>9</v>
      </c>
      <c r="AM477" s="401"/>
      <c r="AN477" s="400">
        <v>4</v>
      </c>
      <c r="AO477" s="401"/>
      <c r="AP477" s="400">
        <v>1</v>
      </c>
      <c r="AQ477" s="401"/>
      <c r="AR477" s="400">
        <v>2</v>
      </c>
      <c r="AS477" s="401"/>
      <c r="AT477" s="400"/>
      <c r="AU477" s="401"/>
      <c r="AV477" s="400"/>
      <c r="AW477" s="401"/>
      <c r="AX477" s="400">
        <v>6</v>
      </c>
      <c r="AY477" s="401"/>
      <c r="AZ477" s="400">
        <v>9</v>
      </c>
      <c r="BA477" s="401"/>
      <c r="BB477" s="400">
        <v>4</v>
      </c>
      <c r="BC477" s="401"/>
      <c r="BD477" s="400">
        <v>1</v>
      </c>
      <c r="BE477" s="401"/>
      <c r="BF477" s="400">
        <v>2</v>
      </c>
      <c r="BG477" s="401"/>
      <c r="BH477" s="400"/>
      <c r="BI477" s="401"/>
      <c r="BJ477" s="400"/>
      <c r="BK477" s="401"/>
      <c r="BL477" s="400">
        <v>6</v>
      </c>
      <c r="BM477" s="401"/>
      <c r="BN477" s="400">
        <v>9</v>
      </c>
      <c r="BO477" s="401"/>
      <c r="BP477" s="400">
        <v>4</v>
      </c>
      <c r="BQ477" s="401"/>
      <c r="BR477" s="400">
        <v>1</v>
      </c>
      <c r="BS477" s="401"/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93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3613</v>
      </c>
      <c r="B478" s="386" t="s">
        <v>3614</v>
      </c>
      <c r="C478" s="392" t="s">
        <v>3229</v>
      </c>
      <c r="D478" s="387" t="s">
        <v>3534</v>
      </c>
      <c r="E478" s="388" t="s">
        <v>3615</v>
      </c>
      <c r="F478" s="389" t="s">
        <v>3222</v>
      </c>
      <c r="G478" s="389" t="s">
        <v>3223</v>
      </c>
      <c r="H478" s="390" t="s">
        <v>196</v>
      </c>
      <c r="I478" s="391" t="s">
        <v>3616</v>
      </c>
      <c r="J478" s="353" t="s">
        <v>3227</v>
      </c>
      <c r="K478" s="355" t="s">
        <v>3231</v>
      </c>
      <c r="L478" s="400"/>
      <c r="M478" s="401"/>
      <c r="N478" s="400"/>
      <c r="O478" s="401"/>
      <c r="P478" s="400"/>
      <c r="Q478" s="401"/>
      <c r="R478" s="400"/>
      <c r="S478" s="401"/>
      <c r="T478" s="400"/>
      <c r="U478" s="401"/>
      <c r="V478" s="400"/>
      <c r="W478" s="401"/>
      <c r="X478" s="400"/>
      <c r="Y478" s="401"/>
      <c r="Z478" s="400"/>
      <c r="AA478" s="401"/>
      <c r="AB478" s="400"/>
      <c r="AC478" s="401"/>
      <c r="AD478" s="400"/>
      <c r="AE478" s="401"/>
      <c r="AF478" s="400"/>
      <c r="AG478" s="401"/>
      <c r="AH478" s="400"/>
      <c r="AI478" s="401"/>
      <c r="AJ478" s="400"/>
      <c r="AK478" s="401"/>
      <c r="AL478" s="400"/>
      <c r="AM478" s="401"/>
      <c r="AN478" s="400"/>
      <c r="AO478" s="401"/>
      <c r="AP478" s="400"/>
      <c r="AQ478" s="401"/>
      <c r="AR478" s="400"/>
      <c r="AS478" s="401"/>
      <c r="AT478" s="400"/>
      <c r="AU478" s="401"/>
      <c r="AV478" s="400"/>
      <c r="AW478" s="401"/>
      <c r="AX478" s="400"/>
      <c r="AY478" s="401"/>
      <c r="AZ478" s="400"/>
      <c r="BA478" s="401"/>
      <c r="BB478" s="400"/>
      <c r="BC478" s="401"/>
      <c r="BD478" s="400"/>
      <c r="BE478" s="401"/>
      <c r="BF478" s="400"/>
      <c r="BG478" s="401"/>
      <c r="BH478" s="400"/>
      <c r="BI478" s="401"/>
      <c r="BJ478" s="400"/>
      <c r="BK478" s="401"/>
      <c r="BL478" s="400"/>
      <c r="BM478" s="401"/>
      <c r="BN478" s="400"/>
      <c r="BO478" s="401"/>
      <c r="BP478" s="400"/>
      <c r="BQ478" s="401"/>
      <c r="BR478" s="400"/>
      <c r="BS478" s="401"/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3613</v>
      </c>
      <c r="B479" s="386" t="s">
        <v>3614</v>
      </c>
      <c r="C479" s="392" t="s">
        <v>3229</v>
      </c>
      <c r="D479" s="387" t="s">
        <v>3534</v>
      </c>
      <c r="E479" s="388" t="s">
        <v>3615</v>
      </c>
      <c r="F479" s="389" t="s">
        <v>3222</v>
      </c>
      <c r="G479" s="389" t="s">
        <v>3223</v>
      </c>
      <c r="H479" s="390" t="s">
        <v>196</v>
      </c>
      <c r="I479" s="391" t="s">
        <v>3616</v>
      </c>
      <c r="J479" s="353" t="s">
        <v>3227</v>
      </c>
      <c r="K479" s="356" t="s">
        <v>3232</v>
      </c>
      <c r="L479" s="400"/>
      <c r="M479" s="401"/>
      <c r="N479" s="400"/>
      <c r="O479" s="401"/>
      <c r="P479" s="400"/>
      <c r="Q479" s="401"/>
      <c r="R479" s="400"/>
      <c r="S479" s="401"/>
      <c r="T479" s="400"/>
      <c r="U479" s="401"/>
      <c r="V479" s="400"/>
      <c r="W479" s="401"/>
      <c r="X479" s="400"/>
      <c r="Y479" s="401"/>
      <c r="Z479" s="400"/>
      <c r="AA479" s="401"/>
      <c r="AB479" s="400"/>
      <c r="AC479" s="401"/>
      <c r="AD479" s="400"/>
      <c r="AE479" s="401"/>
      <c r="AF479" s="400"/>
      <c r="AG479" s="401"/>
      <c r="AH479" s="400"/>
      <c r="AI479" s="401"/>
      <c r="AJ479" s="400"/>
      <c r="AK479" s="401"/>
      <c r="AL479" s="400"/>
      <c r="AM479" s="401"/>
      <c r="AN479" s="400"/>
      <c r="AO479" s="401"/>
      <c r="AP479" s="400"/>
      <c r="AQ479" s="401"/>
      <c r="AR479" s="400"/>
      <c r="AS479" s="401"/>
      <c r="AT479" s="400"/>
      <c r="AU479" s="401"/>
      <c r="AV479" s="400"/>
      <c r="AW479" s="401"/>
      <c r="AX479" s="400"/>
      <c r="AY479" s="401"/>
      <c r="AZ479" s="400"/>
      <c r="BA479" s="401"/>
      <c r="BB479" s="400"/>
      <c r="BC479" s="401"/>
      <c r="BD479" s="400"/>
      <c r="BE479" s="401"/>
      <c r="BF479" s="400"/>
      <c r="BG479" s="401"/>
      <c r="BH479" s="400"/>
      <c r="BI479" s="401"/>
      <c r="BJ479" s="400"/>
      <c r="BK479" s="401"/>
      <c r="BL479" s="400"/>
      <c r="BM479" s="401"/>
      <c r="BN479" s="400"/>
      <c r="BO479" s="401"/>
      <c r="BP479" s="400"/>
      <c r="BQ479" s="401"/>
      <c r="BR479" s="400"/>
      <c r="BS479" s="401"/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660" t="s">
        <v>3613</v>
      </c>
      <c r="B480" s="393" t="s">
        <v>3614</v>
      </c>
      <c r="C480" s="394" t="s">
        <v>3229</v>
      </c>
      <c r="D480" s="395" t="s">
        <v>3534</v>
      </c>
      <c r="E480" s="411" t="s">
        <v>3615</v>
      </c>
      <c r="F480" s="396" t="s">
        <v>3222</v>
      </c>
      <c r="G480" s="396" t="s">
        <v>3223</v>
      </c>
      <c r="H480" s="397" t="s">
        <v>196</v>
      </c>
      <c r="I480" s="661" t="s">
        <v>3616</v>
      </c>
      <c r="J480" s="353" t="s">
        <v>3227</v>
      </c>
      <c r="K480" s="357" t="s">
        <v>60</v>
      </c>
      <c r="L480" s="402"/>
      <c r="M480" s="403"/>
      <c r="N480" s="402"/>
      <c r="O480" s="403"/>
      <c r="P480" s="402"/>
      <c r="Q480" s="403"/>
      <c r="R480" s="402"/>
      <c r="S480" s="403"/>
      <c r="T480" s="402"/>
      <c r="U480" s="403"/>
      <c r="V480" s="402"/>
      <c r="W480" s="403"/>
      <c r="X480" s="402"/>
      <c r="Y480" s="403"/>
      <c r="Z480" s="402"/>
      <c r="AA480" s="403"/>
      <c r="AB480" s="402"/>
      <c r="AC480" s="403"/>
      <c r="AD480" s="402"/>
      <c r="AE480" s="403"/>
      <c r="AF480" s="402"/>
      <c r="AG480" s="403"/>
      <c r="AH480" s="402"/>
      <c r="AI480" s="403"/>
      <c r="AJ480" s="402"/>
      <c r="AK480" s="403"/>
      <c r="AL480" s="402"/>
      <c r="AM480" s="403"/>
      <c r="AN480" s="402"/>
      <c r="AO480" s="403"/>
      <c r="AP480" s="402"/>
      <c r="AQ480" s="403"/>
      <c r="AR480" s="402"/>
      <c r="AS480" s="403"/>
      <c r="AT480" s="402"/>
      <c r="AU480" s="403"/>
      <c r="AV480" s="402"/>
      <c r="AW480" s="403"/>
      <c r="AX480" s="402"/>
      <c r="AY480" s="403"/>
      <c r="AZ480" s="402"/>
      <c r="BA480" s="403"/>
      <c r="BB480" s="402"/>
      <c r="BC480" s="403"/>
      <c r="BD480" s="402"/>
      <c r="BE480" s="403"/>
      <c r="BF480" s="402"/>
      <c r="BG480" s="403"/>
      <c r="BH480" s="402"/>
      <c r="BI480" s="403"/>
      <c r="BJ480" s="402"/>
      <c r="BK480" s="403"/>
      <c r="BL480" s="402"/>
      <c r="BM480" s="403"/>
      <c r="BN480" s="402"/>
      <c r="BO480" s="403"/>
      <c r="BP480" s="402"/>
      <c r="BQ480" s="403"/>
      <c r="BR480" s="402"/>
      <c r="BS480" s="403"/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3617</v>
      </c>
      <c r="B481" s="526" t="s">
        <v>3618</v>
      </c>
      <c r="C481" s="527">
        <v>3</v>
      </c>
      <c r="D481" s="528" t="s">
        <v>3619</v>
      </c>
      <c r="E481" s="426" t="s">
        <v>3620</v>
      </c>
      <c r="F481" s="529" t="s">
        <v>3222</v>
      </c>
      <c r="G481" s="529" t="s">
        <v>3223</v>
      </c>
      <c r="H481" s="530" t="s">
        <v>197</v>
      </c>
      <c r="I481" s="384" t="s">
        <v>3621</v>
      </c>
      <c r="J481" s="353" t="s">
        <v>3257</v>
      </c>
      <c r="K481" s="354" t="s">
        <v>3228</v>
      </c>
      <c r="L481" s="402"/>
      <c r="M481" s="403"/>
      <c r="N481" s="402"/>
      <c r="O481" s="403"/>
      <c r="P481" s="402"/>
      <c r="Q481" s="403"/>
      <c r="R481" s="402"/>
      <c r="S481" s="403"/>
      <c r="T481" s="402"/>
      <c r="U481" s="403"/>
      <c r="V481" s="402"/>
      <c r="W481" s="403"/>
      <c r="X481" s="402"/>
      <c r="Y481" s="403"/>
      <c r="Z481" s="402"/>
      <c r="AA481" s="403"/>
      <c r="AB481" s="402"/>
      <c r="AC481" s="403"/>
      <c r="AD481" s="402"/>
      <c r="AE481" s="403"/>
      <c r="AF481" s="402"/>
      <c r="AG481" s="403"/>
      <c r="AH481" s="402"/>
      <c r="AI481" s="403"/>
      <c r="AJ481" s="402"/>
      <c r="AK481" s="403"/>
      <c r="AL481" s="402"/>
      <c r="AM481" s="403"/>
      <c r="AN481" s="402"/>
      <c r="AO481" s="403"/>
      <c r="AP481" s="402"/>
      <c r="AQ481" s="403"/>
      <c r="AR481" s="402"/>
      <c r="AS481" s="403"/>
      <c r="AT481" s="402"/>
      <c r="AU481" s="403"/>
      <c r="AV481" s="402"/>
      <c r="AW481" s="403"/>
      <c r="AX481" s="402"/>
      <c r="AY481" s="403"/>
      <c r="AZ481" s="402"/>
      <c r="BA481" s="403"/>
      <c r="BB481" s="402"/>
      <c r="BC481" s="403"/>
      <c r="BD481" s="402"/>
      <c r="BE481" s="403"/>
      <c r="BF481" s="402"/>
      <c r="BG481" s="403"/>
      <c r="BH481" s="402"/>
      <c r="BI481" s="403"/>
      <c r="BJ481" s="402"/>
      <c r="BK481" s="403"/>
      <c r="BL481" s="402"/>
      <c r="BM481" s="403"/>
      <c r="BN481" s="402"/>
      <c r="BO481" s="403"/>
      <c r="BP481" s="402"/>
      <c r="BQ481" s="403"/>
      <c r="BR481" s="402"/>
      <c r="BS481" s="403"/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3617</v>
      </c>
      <c r="B482" s="386" t="s">
        <v>3618</v>
      </c>
      <c r="C482" s="352" t="s">
        <v>3258</v>
      </c>
      <c r="D482" s="387" t="s">
        <v>3619</v>
      </c>
      <c r="E482" s="388" t="s">
        <v>3620</v>
      </c>
      <c r="F482" s="389" t="s">
        <v>3222</v>
      </c>
      <c r="G482" s="389" t="s">
        <v>3223</v>
      </c>
      <c r="H482" s="390" t="s">
        <v>197</v>
      </c>
      <c r="I482" s="391" t="s">
        <v>3621</v>
      </c>
      <c r="J482" s="353" t="s">
        <v>3257</v>
      </c>
      <c r="K482" s="353" t="s">
        <v>3230</v>
      </c>
      <c r="L482" s="400"/>
      <c r="M482" s="401"/>
      <c r="N482" s="400"/>
      <c r="O482" s="401"/>
      <c r="P482" s="400"/>
      <c r="Q482" s="401"/>
      <c r="R482" s="400"/>
      <c r="S482" s="401"/>
      <c r="T482" s="400"/>
      <c r="U482" s="401"/>
      <c r="V482" s="400"/>
      <c r="W482" s="401"/>
      <c r="X482" s="400"/>
      <c r="Y482" s="401"/>
      <c r="Z482" s="400"/>
      <c r="AA482" s="401"/>
      <c r="AB482" s="400"/>
      <c r="AC482" s="401"/>
      <c r="AD482" s="400"/>
      <c r="AE482" s="401"/>
      <c r="AF482" s="400"/>
      <c r="AG482" s="401"/>
      <c r="AH482" s="400"/>
      <c r="AI482" s="401"/>
      <c r="AJ482" s="400"/>
      <c r="AK482" s="401"/>
      <c r="AL482" s="400"/>
      <c r="AM482" s="401"/>
      <c r="AN482" s="400"/>
      <c r="AO482" s="401"/>
      <c r="AP482" s="400"/>
      <c r="AQ482" s="401"/>
      <c r="AR482" s="400"/>
      <c r="AS482" s="401"/>
      <c r="AT482" s="400"/>
      <c r="AU482" s="401"/>
      <c r="AV482" s="400"/>
      <c r="AW482" s="401"/>
      <c r="AX482" s="400"/>
      <c r="AY482" s="401"/>
      <c r="AZ482" s="400"/>
      <c r="BA482" s="401"/>
      <c r="BB482" s="400"/>
      <c r="BC482" s="401"/>
      <c r="BD482" s="400"/>
      <c r="BE482" s="401"/>
      <c r="BF482" s="400"/>
      <c r="BG482" s="401"/>
      <c r="BH482" s="400"/>
      <c r="BI482" s="401"/>
      <c r="BJ482" s="400"/>
      <c r="BK482" s="401"/>
      <c r="BL482" s="400"/>
      <c r="BM482" s="401"/>
      <c r="BN482" s="400"/>
      <c r="BO482" s="401"/>
      <c r="BP482" s="400"/>
      <c r="BQ482" s="401"/>
      <c r="BR482" s="400"/>
      <c r="BS482" s="401"/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0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3617</v>
      </c>
      <c r="B483" s="386" t="s">
        <v>3618</v>
      </c>
      <c r="C483" s="392" t="s">
        <v>3258</v>
      </c>
      <c r="D483" s="387" t="s">
        <v>3619</v>
      </c>
      <c r="E483" s="388" t="s">
        <v>3620</v>
      </c>
      <c r="F483" s="389" t="s">
        <v>3222</v>
      </c>
      <c r="G483" s="389" t="s">
        <v>3223</v>
      </c>
      <c r="H483" s="390" t="s">
        <v>197</v>
      </c>
      <c r="I483" s="391" t="s">
        <v>3621</v>
      </c>
      <c r="J483" s="353" t="s">
        <v>3257</v>
      </c>
      <c r="K483" s="355" t="s">
        <v>3231</v>
      </c>
      <c r="L483" s="400"/>
      <c r="M483" s="401"/>
      <c r="N483" s="400"/>
      <c r="O483" s="401"/>
      <c r="P483" s="400"/>
      <c r="Q483" s="401"/>
      <c r="R483" s="400"/>
      <c r="S483" s="401"/>
      <c r="T483" s="400"/>
      <c r="U483" s="401"/>
      <c r="V483" s="400"/>
      <c r="W483" s="401"/>
      <c r="X483" s="400"/>
      <c r="Y483" s="401"/>
      <c r="Z483" s="400"/>
      <c r="AA483" s="401"/>
      <c r="AB483" s="400"/>
      <c r="AC483" s="401"/>
      <c r="AD483" s="400"/>
      <c r="AE483" s="401"/>
      <c r="AF483" s="400"/>
      <c r="AG483" s="401"/>
      <c r="AH483" s="400"/>
      <c r="AI483" s="401"/>
      <c r="AJ483" s="400"/>
      <c r="AK483" s="401"/>
      <c r="AL483" s="400"/>
      <c r="AM483" s="401"/>
      <c r="AN483" s="400"/>
      <c r="AO483" s="401"/>
      <c r="AP483" s="400"/>
      <c r="AQ483" s="401"/>
      <c r="AR483" s="400"/>
      <c r="AS483" s="401"/>
      <c r="AT483" s="400"/>
      <c r="AU483" s="401"/>
      <c r="AV483" s="400"/>
      <c r="AW483" s="401"/>
      <c r="AX483" s="400"/>
      <c r="AY483" s="401"/>
      <c r="AZ483" s="400"/>
      <c r="BA483" s="401"/>
      <c r="BB483" s="400"/>
      <c r="BC483" s="401"/>
      <c r="BD483" s="400"/>
      <c r="BE483" s="401"/>
      <c r="BF483" s="400"/>
      <c r="BG483" s="401"/>
      <c r="BH483" s="400"/>
      <c r="BI483" s="401"/>
      <c r="BJ483" s="400"/>
      <c r="BK483" s="401"/>
      <c r="BL483" s="400"/>
      <c r="BM483" s="401"/>
      <c r="BN483" s="400"/>
      <c r="BO483" s="401"/>
      <c r="BP483" s="400"/>
      <c r="BQ483" s="401"/>
      <c r="BR483" s="400"/>
      <c r="BS483" s="401"/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3617</v>
      </c>
      <c r="B484" s="386" t="s">
        <v>3618</v>
      </c>
      <c r="C484" s="392" t="s">
        <v>3258</v>
      </c>
      <c r="D484" s="387" t="s">
        <v>3619</v>
      </c>
      <c r="E484" s="388" t="s">
        <v>3620</v>
      </c>
      <c r="F484" s="389" t="s">
        <v>3222</v>
      </c>
      <c r="G484" s="389" t="s">
        <v>3223</v>
      </c>
      <c r="H484" s="390" t="s">
        <v>197</v>
      </c>
      <c r="I484" s="391" t="s">
        <v>3621</v>
      </c>
      <c r="J484" s="353" t="s">
        <v>3257</v>
      </c>
      <c r="K484" s="356" t="s">
        <v>3232</v>
      </c>
      <c r="L484" s="400"/>
      <c r="M484" s="401"/>
      <c r="N484" s="400"/>
      <c r="O484" s="401"/>
      <c r="P484" s="400"/>
      <c r="Q484" s="401"/>
      <c r="R484" s="400"/>
      <c r="S484" s="401"/>
      <c r="T484" s="400"/>
      <c r="U484" s="401"/>
      <c r="V484" s="400"/>
      <c r="W484" s="401"/>
      <c r="X484" s="400"/>
      <c r="Y484" s="401"/>
      <c r="Z484" s="400"/>
      <c r="AA484" s="401"/>
      <c r="AB484" s="400"/>
      <c r="AC484" s="401"/>
      <c r="AD484" s="400"/>
      <c r="AE484" s="401"/>
      <c r="AF484" s="400"/>
      <c r="AG484" s="401"/>
      <c r="AH484" s="400"/>
      <c r="AI484" s="401"/>
      <c r="AJ484" s="400"/>
      <c r="AK484" s="401"/>
      <c r="AL484" s="400"/>
      <c r="AM484" s="401"/>
      <c r="AN484" s="400"/>
      <c r="AO484" s="401"/>
      <c r="AP484" s="400"/>
      <c r="AQ484" s="401"/>
      <c r="AR484" s="400"/>
      <c r="AS484" s="401"/>
      <c r="AT484" s="400"/>
      <c r="AU484" s="401"/>
      <c r="AV484" s="400"/>
      <c r="AW484" s="401"/>
      <c r="AX484" s="400"/>
      <c r="AY484" s="401"/>
      <c r="AZ484" s="400"/>
      <c r="BA484" s="401"/>
      <c r="BB484" s="400"/>
      <c r="BC484" s="401"/>
      <c r="BD484" s="400"/>
      <c r="BE484" s="401"/>
      <c r="BF484" s="400"/>
      <c r="BG484" s="401"/>
      <c r="BH484" s="400"/>
      <c r="BI484" s="401"/>
      <c r="BJ484" s="400"/>
      <c r="BK484" s="401"/>
      <c r="BL484" s="400"/>
      <c r="BM484" s="401"/>
      <c r="BN484" s="400"/>
      <c r="BO484" s="401"/>
      <c r="BP484" s="400"/>
      <c r="BQ484" s="401"/>
      <c r="BR484" s="400"/>
      <c r="BS484" s="401"/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660" t="s">
        <v>3617</v>
      </c>
      <c r="B485" s="393" t="s">
        <v>3618</v>
      </c>
      <c r="C485" s="394" t="s">
        <v>3258</v>
      </c>
      <c r="D485" s="395" t="s">
        <v>3619</v>
      </c>
      <c r="E485" s="411" t="s">
        <v>3620</v>
      </c>
      <c r="F485" s="396" t="s">
        <v>3222</v>
      </c>
      <c r="G485" s="396" t="s">
        <v>3223</v>
      </c>
      <c r="H485" s="397" t="s">
        <v>197</v>
      </c>
      <c r="I485" s="661" t="s">
        <v>3621</v>
      </c>
      <c r="J485" s="353" t="s">
        <v>3257</v>
      </c>
      <c r="K485" s="357" t="s">
        <v>60</v>
      </c>
      <c r="L485" s="402"/>
      <c r="M485" s="403"/>
      <c r="N485" s="402"/>
      <c r="O485" s="403"/>
      <c r="P485" s="402"/>
      <c r="Q485" s="403"/>
      <c r="R485" s="402"/>
      <c r="S485" s="403"/>
      <c r="T485" s="402"/>
      <c r="U485" s="403"/>
      <c r="V485" s="402"/>
      <c r="W485" s="403"/>
      <c r="X485" s="402"/>
      <c r="Y485" s="403"/>
      <c r="Z485" s="402"/>
      <c r="AA485" s="403"/>
      <c r="AB485" s="402"/>
      <c r="AC485" s="403"/>
      <c r="AD485" s="402"/>
      <c r="AE485" s="403"/>
      <c r="AF485" s="402"/>
      <c r="AG485" s="403"/>
      <c r="AH485" s="402"/>
      <c r="AI485" s="403"/>
      <c r="AJ485" s="402"/>
      <c r="AK485" s="403"/>
      <c r="AL485" s="402"/>
      <c r="AM485" s="403"/>
      <c r="AN485" s="402"/>
      <c r="AO485" s="403"/>
      <c r="AP485" s="402"/>
      <c r="AQ485" s="403"/>
      <c r="AR485" s="402"/>
      <c r="AS485" s="403"/>
      <c r="AT485" s="402"/>
      <c r="AU485" s="403"/>
      <c r="AV485" s="402"/>
      <c r="AW485" s="403"/>
      <c r="AX485" s="402"/>
      <c r="AY485" s="403"/>
      <c r="AZ485" s="402"/>
      <c r="BA485" s="403"/>
      <c r="BB485" s="402"/>
      <c r="BC485" s="403"/>
      <c r="BD485" s="402"/>
      <c r="BE485" s="403"/>
      <c r="BF485" s="402"/>
      <c r="BG485" s="403"/>
      <c r="BH485" s="402"/>
      <c r="BI485" s="403"/>
      <c r="BJ485" s="402"/>
      <c r="BK485" s="403"/>
      <c r="BL485" s="402"/>
      <c r="BM485" s="403"/>
      <c r="BN485" s="402"/>
      <c r="BO485" s="403"/>
      <c r="BP485" s="402"/>
      <c r="BQ485" s="403"/>
      <c r="BR485" s="402"/>
      <c r="BS485" s="403"/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3622</v>
      </c>
      <c r="B486" s="526" t="s">
        <v>3623</v>
      </c>
      <c r="C486" s="527">
        <v>1</v>
      </c>
      <c r="D486" s="528" t="s">
        <v>3619</v>
      </c>
      <c r="E486" s="426" t="s">
        <v>3624</v>
      </c>
      <c r="F486" s="529" t="s">
        <v>3222</v>
      </c>
      <c r="G486" s="529" t="s">
        <v>3223</v>
      </c>
      <c r="H486" s="530" t="s">
        <v>197</v>
      </c>
      <c r="I486" s="384" t="s">
        <v>3625</v>
      </c>
      <c r="J486" s="353" t="s">
        <v>3227</v>
      </c>
      <c r="K486" s="354" t="s">
        <v>3228</v>
      </c>
      <c r="L486" s="402"/>
      <c r="M486" s="403"/>
      <c r="N486" s="402"/>
      <c r="O486" s="403"/>
      <c r="P486" s="402"/>
      <c r="Q486" s="403"/>
      <c r="R486" s="402"/>
      <c r="S486" s="403"/>
      <c r="T486" s="402"/>
      <c r="U486" s="403"/>
      <c r="V486" s="402"/>
      <c r="W486" s="403"/>
      <c r="X486" s="402"/>
      <c r="Y486" s="403"/>
      <c r="Z486" s="402"/>
      <c r="AA486" s="403"/>
      <c r="AB486" s="402"/>
      <c r="AC486" s="403"/>
      <c r="AD486" s="402"/>
      <c r="AE486" s="403"/>
      <c r="AF486" s="402"/>
      <c r="AG486" s="403"/>
      <c r="AH486" s="402"/>
      <c r="AI486" s="403"/>
      <c r="AJ486" s="402"/>
      <c r="AK486" s="403"/>
      <c r="AL486" s="402"/>
      <c r="AM486" s="403"/>
      <c r="AN486" s="402"/>
      <c r="AO486" s="403"/>
      <c r="AP486" s="402"/>
      <c r="AQ486" s="403"/>
      <c r="AR486" s="402"/>
      <c r="AS486" s="403"/>
      <c r="AT486" s="402"/>
      <c r="AU486" s="403"/>
      <c r="AV486" s="402"/>
      <c r="AW486" s="403"/>
      <c r="AX486" s="402"/>
      <c r="AY486" s="403"/>
      <c r="AZ486" s="402"/>
      <c r="BA486" s="403"/>
      <c r="BB486" s="402"/>
      <c r="BC486" s="403"/>
      <c r="BD486" s="402"/>
      <c r="BE486" s="403"/>
      <c r="BF486" s="402"/>
      <c r="BG486" s="403"/>
      <c r="BH486" s="402"/>
      <c r="BI486" s="403"/>
      <c r="BJ486" s="402"/>
      <c r="BK486" s="403"/>
      <c r="BL486" s="402"/>
      <c r="BM486" s="403"/>
      <c r="BN486" s="402"/>
      <c r="BO486" s="403"/>
      <c r="BP486" s="402"/>
      <c r="BQ486" s="403"/>
      <c r="BR486" s="402"/>
      <c r="BS486" s="403"/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3622</v>
      </c>
      <c r="B487" s="386" t="s">
        <v>3623</v>
      </c>
      <c r="C487" s="352" t="s">
        <v>3229</v>
      </c>
      <c r="D487" s="387" t="s">
        <v>3619</v>
      </c>
      <c r="E487" s="388" t="s">
        <v>3624</v>
      </c>
      <c r="F487" s="389" t="s">
        <v>3222</v>
      </c>
      <c r="G487" s="389" t="s">
        <v>3223</v>
      </c>
      <c r="H487" s="390" t="s">
        <v>197</v>
      </c>
      <c r="I487" s="391" t="s">
        <v>3625</v>
      </c>
      <c r="J487" s="353" t="s">
        <v>3227</v>
      </c>
      <c r="K487" s="353" t="s">
        <v>3230</v>
      </c>
      <c r="L487" s="400"/>
      <c r="M487" s="401"/>
      <c r="N487" s="400"/>
      <c r="O487" s="401"/>
      <c r="P487" s="400"/>
      <c r="Q487" s="401"/>
      <c r="R487" s="400"/>
      <c r="S487" s="401"/>
      <c r="T487" s="400"/>
      <c r="U487" s="401"/>
      <c r="V487" s="400">
        <v>2</v>
      </c>
      <c r="W487" s="401"/>
      <c r="X487" s="400"/>
      <c r="Y487" s="401"/>
      <c r="Z487" s="400"/>
      <c r="AA487" s="401"/>
      <c r="AB487" s="400"/>
      <c r="AC487" s="401"/>
      <c r="AD487" s="400"/>
      <c r="AE487" s="401"/>
      <c r="AF487" s="400"/>
      <c r="AG487" s="401"/>
      <c r="AH487" s="400"/>
      <c r="AI487" s="401"/>
      <c r="AJ487" s="400">
        <v>2</v>
      </c>
      <c r="AK487" s="401"/>
      <c r="AL487" s="400"/>
      <c r="AM487" s="401"/>
      <c r="AN487" s="400"/>
      <c r="AO487" s="401"/>
      <c r="AP487" s="400"/>
      <c r="AQ487" s="401"/>
      <c r="AR487" s="400"/>
      <c r="AS487" s="401"/>
      <c r="AT487" s="400"/>
      <c r="AU487" s="401"/>
      <c r="AV487" s="400"/>
      <c r="AW487" s="401"/>
      <c r="AX487" s="400">
        <v>2</v>
      </c>
      <c r="AY487" s="401"/>
      <c r="AZ487" s="400"/>
      <c r="BA487" s="401"/>
      <c r="BB487" s="400"/>
      <c r="BC487" s="401"/>
      <c r="BD487" s="400"/>
      <c r="BE487" s="401"/>
      <c r="BF487" s="400"/>
      <c r="BG487" s="401"/>
      <c r="BH487" s="400"/>
      <c r="BI487" s="401"/>
      <c r="BJ487" s="400"/>
      <c r="BK487" s="401"/>
      <c r="BL487" s="400">
        <v>3</v>
      </c>
      <c r="BM487" s="401"/>
      <c r="BN487" s="400"/>
      <c r="BO487" s="401"/>
      <c r="BP487" s="400"/>
      <c r="BQ487" s="401"/>
      <c r="BR487" s="400"/>
      <c r="BS487" s="401"/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9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3622</v>
      </c>
      <c r="B488" s="386" t="s">
        <v>3623</v>
      </c>
      <c r="C488" s="392" t="s">
        <v>3229</v>
      </c>
      <c r="D488" s="387" t="s">
        <v>3619</v>
      </c>
      <c r="E488" s="388" t="s">
        <v>3624</v>
      </c>
      <c r="F488" s="389" t="s">
        <v>3222</v>
      </c>
      <c r="G488" s="389" t="s">
        <v>3223</v>
      </c>
      <c r="H488" s="390" t="s">
        <v>197</v>
      </c>
      <c r="I488" s="391" t="s">
        <v>3625</v>
      </c>
      <c r="J488" s="353" t="s">
        <v>3227</v>
      </c>
      <c r="K488" s="355" t="s">
        <v>3231</v>
      </c>
      <c r="L488" s="400"/>
      <c r="M488" s="401"/>
      <c r="N488" s="400"/>
      <c r="O488" s="401"/>
      <c r="P488" s="400"/>
      <c r="Q488" s="401"/>
      <c r="R488" s="400"/>
      <c r="S488" s="401"/>
      <c r="T488" s="400"/>
      <c r="U488" s="401"/>
      <c r="V488" s="400"/>
      <c r="W488" s="401"/>
      <c r="X488" s="400"/>
      <c r="Y488" s="401"/>
      <c r="Z488" s="400"/>
      <c r="AA488" s="401"/>
      <c r="AB488" s="400"/>
      <c r="AC488" s="401"/>
      <c r="AD488" s="400"/>
      <c r="AE488" s="401"/>
      <c r="AF488" s="400"/>
      <c r="AG488" s="401"/>
      <c r="AH488" s="400"/>
      <c r="AI488" s="401"/>
      <c r="AJ488" s="400"/>
      <c r="AK488" s="401"/>
      <c r="AL488" s="400"/>
      <c r="AM488" s="401"/>
      <c r="AN488" s="400"/>
      <c r="AO488" s="401"/>
      <c r="AP488" s="400"/>
      <c r="AQ488" s="401"/>
      <c r="AR488" s="400"/>
      <c r="AS488" s="401"/>
      <c r="AT488" s="400"/>
      <c r="AU488" s="401"/>
      <c r="AV488" s="400"/>
      <c r="AW488" s="401"/>
      <c r="AX488" s="400"/>
      <c r="AY488" s="401"/>
      <c r="AZ488" s="400"/>
      <c r="BA488" s="401"/>
      <c r="BB488" s="400"/>
      <c r="BC488" s="401"/>
      <c r="BD488" s="400"/>
      <c r="BE488" s="401"/>
      <c r="BF488" s="400"/>
      <c r="BG488" s="401"/>
      <c r="BH488" s="400"/>
      <c r="BI488" s="401"/>
      <c r="BJ488" s="400"/>
      <c r="BK488" s="401"/>
      <c r="BL488" s="400"/>
      <c r="BM488" s="401"/>
      <c r="BN488" s="400"/>
      <c r="BO488" s="401"/>
      <c r="BP488" s="400"/>
      <c r="BQ488" s="401"/>
      <c r="BR488" s="400"/>
      <c r="BS488" s="401"/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3622</v>
      </c>
      <c r="B489" s="386" t="s">
        <v>3623</v>
      </c>
      <c r="C489" s="392" t="s">
        <v>3229</v>
      </c>
      <c r="D489" s="387" t="s">
        <v>3619</v>
      </c>
      <c r="E489" s="388" t="s">
        <v>3624</v>
      </c>
      <c r="F489" s="389" t="s">
        <v>3222</v>
      </c>
      <c r="G489" s="389" t="s">
        <v>3223</v>
      </c>
      <c r="H489" s="390" t="s">
        <v>197</v>
      </c>
      <c r="I489" s="391" t="s">
        <v>3625</v>
      </c>
      <c r="J489" s="353" t="s">
        <v>3227</v>
      </c>
      <c r="K489" s="356" t="s">
        <v>3232</v>
      </c>
      <c r="L489" s="400"/>
      <c r="M489" s="401"/>
      <c r="N489" s="400"/>
      <c r="O489" s="401"/>
      <c r="P489" s="400"/>
      <c r="Q489" s="401"/>
      <c r="R489" s="400"/>
      <c r="S489" s="401"/>
      <c r="T489" s="400"/>
      <c r="U489" s="401"/>
      <c r="V489" s="400"/>
      <c r="W489" s="401"/>
      <c r="X489" s="400"/>
      <c r="Y489" s="401"/>
      <c r="Z489" s="400"/>
      <c r="AA489" s="401"/>
      <c r="AB489" s="400"/>
      <c r="AC489" s="401"/>
      <c r="AD489" s="400"/>
      <c r="AE489" s="401"/>
      <c r="AF489" s="400"/>
      <c r="AG489" s="401"/>
      <c r="AH489" s="400"/>
      <c r="AI489" s="401"/>
      <c r="AJ489" s="400"/>
      <c r="AK489" s="401"/>
      <c r="AL489" s="400"/>
      <c r="AM489" s="401"/>
      <c r="AN489" s="400"/>
      <c r="AO489" s="401"/>
      <c r="AP489" s="400"/>
      <c r="AQ489" s="401"/>
      <c r="AR489" s="400"/>
      <c r="AS489" s="401"/>
      <c r="AT489" s="400"/>
      <c r="AU489" s="401"/>
      <c r="AV489" s="400"/>
      <c r="AW489" s="401"/>
      <c r="AX489" s="400"/>
      <c r="AY489" s="401"/>
      <c r="AZ489" s="400"/>
      <c r="BA489" s="401"/>
      <c r="BB489" s="400"/>
      <c r="BC489" s="401"/>
      <c r="BD489" s="400"/>
      <c r="BE489" s="401"/>
      <c r="BF489" s="400"/>
      <c r="BG489" s="401"/>
      <c r="BH489" s="400"/>
      <c r="BI489" s="401"/>
      <c r="BJ489" s="400"/>
      <c r="BK489" s="401"/>
      <c r="BL489" s="400"/>
      <c r="BM489" s="401"/>
      <c r="BN489" s="400"/>
      <c r="BO489" s="401"/>
      <c r="BP489" s="400"/>
      <c r="BQ489" s="401"/>
      <c r="BR489" s="400"/>
      <c r="BS489" s="401"/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660" t="s">
        <v>3622</v>
      </c>
      <c r="B490" s="393" t="s">
        <v>3623</v>
      </c>
      <c r="C490" s="394" t="s">
        <v>3229</v>
      </c>
      <c r="D490" s="395" t="s">
        <v>3619</v>
      </c>
      <c r="E490" s="411" t="s">
        <v>3624</v>
      </c>
      <c r="F490" s="396" t="s">
        <v>3222</v>
      </c>
      <c r="G490" s="396" t="s">
        <v>3223</v>
      </c>
      <c r="H490" s="397" t="s">
        <v>197</v>
      </c>
      <c r="I490" s="661" t="s">
        <v>3625</v>
      </c>
      <c r="J490" s="353" t="s">
        <v>3227</v>
      </c>
      <c r="K490" s="357" t="s">
        <v>60</v>
      </c>
      <c r="L490" s="402"/>
      <c r="M490" s="403"/>
      <c r="N490" s="402"/>
      <c r="O490" s="403"/>
      <c r="P490" s="402"/>
      <c r="Q490" s="403"/>
      <c r="R490" s="402"/>
      <c r="S490" s="403"/>
      <c r="T490" s="402"/>
      <c r="U490" s="403"/>
      <c r="V490" s="402"/>
      <c r="W490" s="403"/>
      <c r="X490" s="402"/>
      <c r="Y490" s="403"/>
      <c r="Z490" s="402"/>
      <c r="AA490" s="403"/>
      <c r="AB490" s="402"/>
      <c r="AC490" s="403"/>
      <c r="AD490" s="402"/>
      <c r="AE490" s="403"/>
      <c r="AF490" s="402"/>
      <c r="AG490" s="403"/>
      <c r="AH490" s="402"/>
      <c r="AI490" s="403"/>
      <c r="AJ490" s="402"/>
      <c r="AK490" s="403"/>
      <c r="AL490" s="402"/>
      <c r="AM490" s="403"/>
      <c r="AN490" s="402"/>
      <c r="AO490" s="403"/>
      <c r="AP490" s="402"/>
      <c r="AQ490" s="403"/>
      <c r="AR490" s="402"/>
      <c r="AS490" s="403"/>
      <c r="AT490" s="402"/>
      <c r="AU490" s="403"/>
      <c r="AV490" s="402"/>
      <c r="AW490" s="403"/>
      <c r="AX490" s="402"/>
      <c r="AY490" s="403"/>
      <c r="AZ490" s="402"/>
      <c r="BA490" s="403"/>
      <c r="BB490" s="402"/>
      <c r="BC490" s="403"/>
      <c r="BD490" s="402"/>
      <c r="BE490" s="403"/>
      <c r="BF490" s="402"/>
      <c r="BG490" s="403"/>
      <c r="BH490" s="402"/>
      <c r="BI490" s="403"/>
      <c r="BJ490" s="402"/>
      <c r="BK490" s="403"/>
      <c r="BL490" s="402"/>
      <c r="BM490" s="403"/>
      <c r="BN490" s="402"/>
      <c r="BO490" s="403"/>
      <c r="BP490" s="402"/>
      <c r="BQ490" s="403"/>
      <c r="BR490" s="402"/>
      <c r="BS490" s="403"/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3626</v>
      </c>
      <c r="B491" s="526" t="s">
        <v>3627</v>
      </c>
      <c r="C491" s="527">
        <v>1</v>
      </c>
      <c r="D491" s="528" t="s">
        <v>3619</v>
      </c>
      <c r="E491" s="426" t="s">
        <v>3628</v>
      </c>
      <c r="F491" s="529" t="s">
        <v>3222</v>
      </c>
      <c r="G491" s="529" t="s">
        <v>3223</v>
      </c>
      <c r="H491" s="530" t="s">
        <v>197</v>
      </c>
      <c r="I491" s="384" t="s">
        <v>3629</v>
      </c>
      <c r="J491" s="353" t="s">
        <v>3227</v>
      </c>
      <c r="K491" s="354" t="s">
        <v>3228</v>
      </c>
      <c r="L491" s="402"/>
      <c r="M491" s="403"/>
      <c r="N491" s="402"/>
      <c r="O491" s="403"/>
      <c r="P491" s="402"/>
      <c r="Q491" s="403"/>
      <c r="R491" s="402"/>
      <c r="S491" s="403"/>
      <c r="T491" s="402"/>
      <c r="U491" s="403"/>
      <c r="V491" s="402"/>
      <c r="W491" s="403"/>
      <c r="X491" s="402"/>
      <c r="Y491" s="403"/>
      <c r="Z491" s="402"/>
      <c r="AA491" s="403"/>
      <c r="AB491" s="402"/>
      <c r="AC491" s="403"/>
      <c r="AD491" s="402"/>
      <c r="AE491" s="403"/>
      <c r="AF491" s="402"/>
      <c r="AG491" s="403"/>
      <c r="AH491" s="402"/>
      <c r="AI491" s="403"/>
      <c r="AJ491" s="402"/>
      <c r="AK491" s="403"/>
      <c r="AL491" s="402"/>
      <c r="AM491" s="403"/>
      <c r="AN491" s="402"/>
      <c r="AO491" s="403"/>
      <c r="AP491" s="402"/>
      <c r="AQ491" s="403"/>
      <c r="AR491" s="402"/>
      <c r="AS491" s="403"/>
      <c r="AT491" s="402"/>
      <c r="AU491" s="403"/>
      <c r="AV491" s="402"/>
      <c r="AW491" s="403"/>
      <c r="AX491" s="402"/>
      <c r="AY491" s="403"/>
      <c r="AZ491" s="402"/>
      <c r="BA491" s="403"/>
      <c r="BB491" s="402"/>
      <c r="BC491" s="403"/>
      <c r="BD491" s="402"/>
      <c r="BE491" s="403"/>
      <c r="BF491" s="402"/>
      <c r="BG491" s="403"/>
      <c r="BH491" s="402"/>
      <c r="BI491" s="403"/>
      <c r="BJ491" s="402"/>
      <c r="BK491" s="403"/>
      <c r="BL491" s="402"/>
      <c r="BM491" s="403"/>
      <c r="BN491" s="402"/>
      <c r="BO491" s="403"/>
      <c r="BP491" s="402"/>
      <c r="BQ491" s="403"/>
      <c r="BR491" s="402"/>
      <c r="BS491" s="403"/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3626</v>
      </c>
      <c r="B492" s="386" t="s">
        <v>3627</v>
      </c>
      <c r="C492" s="352" t="s">
        <v>3229</v>
      </c>
      <c r="D492" s="387" t="s">
        <v>3619</v>
      </c>
      <c r="E492" s="388" t="s">
        <v>3628</v>
      </c>
      <c r="F492" s="389" t="s">
        <v>3222</v>
      </c>
      <c r="G492" s="389" t="s">
        <v>3223</v>
      </c>
      <c r="H492" s="390" t="s">
        <v>197</v>
      </c>
      <c r="I492" s="391" t="s">
        <v>3629</v>
      </c>
      <c r="J492" s="353" t="s">
        <v>3227</v>
      </c>
      <c r="K492" s="353" t="s">
        <v>3230</v>
      </c>
      <c r="L492" s="400"/>
      <c r="M492" s="401"/>
      <c r="N492" s="400"/>
      <c r="O492" s="401"/>
      <c r="P492" s="400"/>
      <c r="Q492" s="401"/>
      <c r="R492" s="400"/>
      <c r="S492" s="401"/>
      <c r="T492" s="400"/>
      <c r="U492" s="401"/>
      <c r="V492" s="400"/>
      <c r="W492" s="401"/>
      <c r="X492" s="400"/>
      <c r="Y492" s="401"/>
      <c r="Z492" s="400"/>
      <c r="AA492" s="401"/>
      <c r="AB492" s="400"/>
      <c r="AC492" s="401"/>
      <c r="AD492" s="400"/>
      <c r="AE492" s="401"/>
      <c r="AF492" s="400"/>
      <c r="AG492" s="401"/>
      <c r="AH492" s="400"/>
      <c r="AI492" s="401"/>
      <c r="AJ492" s="400"/>
      <c r="AK492" s="401"/>
      <c r="AL492" s="400"/>
      <c r="AM492" s="401"/>
      <c r="AN492" s="400"/>
      <c r="AO492" s="401"/>
      <c r="AP492" s="400"/>
      <c r="AQ492" s="401"/>
      <c r="AR492" s="400"/>
      <c r="AS492" s="401"/>
      <c r="AT492" s="400"/>
      <c r="AU492" s="401"/>
      <c r="AV492" s="400"/>
      <c r="AW492" s="401"/>
      <c r="AX492" s="400"/>
      <c r="AY492" s="401"/>
      <c r="AZ492" s="400"/>
      <c r="BA492" s="401"/>
      <c r="BB492" s="400"/>
      <c r="BC492" s="401"/>
      <c r="BD492" s="400"/>
      <c r="BE492" s="401"/>
      <c r="BF492" s="400"/>
      <c r="BG492" s="401"/>
      <c r="BH492" s="400"/>
      <c r="BI492" s="401"/>
      <c r="BJ492" s="400"/>
      <c r="BK492" s="401"/>
      <c r="BL492" s="400"/>
      <c r="BM492" s="401"/>
      <c r="BN492" s="400"/>
      <c r="BO492" s="401"/>
      <c r="BP492" s="400"/>
      <c r="BQ492" s="401"/>
      <c r="BR492" s="400"/>
      <c r="BS492" s="401"/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0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3626</v>
      </c>
      <c r="B493" s="386" t="s">
        <v>3627</v>
      </c>
      <c r="C493" s="392" t="s">
        <v>3229</v>
      </c>
      <c r="D493" s="387" t="s">
        <v>3619</v>
      </c>
      <c r="E493" s="388" t="s">
        <v>3628</v>
      </c>
      <c r="F493" s="389" t="s">
        <v>3222</v>
      </c>
      <c r="G493" s="389" t="s">
        <v>3223</v>
      </c>
      <c r="H493" s="390" t="s">
        <v>197</v>
      </c>
      <c r="I493" s="391" t="s">
        <v>3629</v>
      </c>
      <c r="J493" s="353" t="s">
        <v>3227</v>
      </c>
      <c r="K493" s="355" t="s">
        <v>3231</v>
      </c>
      <c r="L493" s="400"/>
      <c r="M493" s="401"/>
      <c r="N493" s="400"/>
      <c r="O493" s="401"/>
      <c r="P493" s="400"/>
      <c r="Q493" s="401"/>
      <c r="R493" s="400"/>
      <c r="S493" s="401"/>
      <c r="T493" s="400"/>
      <c r="U493" s="401"/>
      <c r="V493" s="400"/>
      <c r="W493" s="401"/>
      <c r="X493" s="400"/>
      <c r="Y493" s="401"/>
      <c r="Z493" s="400"/>
      <c r="AA493" s="401"/>
      <c r="AB493" s="400"/>
      <c r="AC493" s="401"/>
      <c r="AD493" s="400"/>
      <c r="AE493" s="401"/>
      <c r="AF493" s="400"/>
      <c r="AG493" s="401"/>
      <c r="AH493" s="400"/>
      <c r="AI493" s="401"/>
      <c r="AJ493" s="400"/>
      <c r="AK493" s="401"/>
      <c r="AL493" s="400"/>
      <c r="AM493" s="401"/>
      <c r="AN493" s="400"/>
      <c r="AO493" s="401"/>
      <c r="AP493" s="400"/>
      <c r="AQ493" s="401"/>
      <c r="AR493" s="400"/>
      <c r="AS493" s="401"/>
      <c r="AT493" s="400"/>
      <c r="AU493" s="401"/>
      <c r="AV493" s="400"/>
      <c r="AW493" s="401"/>
      <c r="AX493" s="400"/>
      <c r="AY493" s="401"/>
      <c r="AZ493" s="400"/>
      <c r="BA493" s="401"/>
      <c r="BB493" s="400"/>
      <c r="BC493" s="401"/>
      <c r="BD493" s="400"/>
      <c r="BE493" s="401"/>
      <c r="BF493" s="400"/>
      <c r="BG493" s="401"/>
      <c r="BH493" s="400"/>
      <c r="BI493" s="401"/>
      <c r="BJ493" s="400"/>
      <c r="BK493" s="401"/>
      <c r="BL493" s="400"/>
      <c r="BM493" s="401"/>
      <c r="BN493" s="400"/>
      <c r="BO493" s="401"/>
      <c r="BP493" s="400"/>
      <c r="BQ493" s="401"/>
      <c r="BR493" s="400"/>
      <c r="BS493" s="401"/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3626</v>
      </c>
      <c r="B494" s="386" t="s">
        <v>3627</v>
      </c>
      <c r="C494" s="392" t="s">
        <v>3229</v>
      </c>
      <c r="D494" s="387" t="s">
        <v>3619</v>
      </c>
      <c r="E494" s="388" t="s">
        <v>3628</v>
      </c>
      <c r="F494" s="389" t="s">
        <v>3222</v>
      </c>
      <c r="G494" s="389" t="s">
        <v>3223</v>
      </c>
      <c r="H494" s="390" t="s">
        <v>197</v>
      </c>
      <c r="I494" s="391" t="s">
        <v>3629</v>
      </c>
      <c r="J494" s="353" t="s">
        <v>3227</v>
      </c>
      <c r="K494" s="356" t="s">
        <v>3232</v>
      </c>
      <c r="L494" s="400"/>
      <c r="M494" s="401"/>
      <c r="N494" s="400"/>
      <c r="O494" s="401"/>
      <c r="P494" s="400"/>
      <c r="Q494" s="401"/>
      <c r="R494" s="400"/>
      <c r="S494" s="401"/>
      <c r="T494" s="400"/>
      <c r="U494" s="401"/>
      <c r="V494" s="400"/>
      <c r="W494" s="401"/>
      <c r="X494" s="400"/>
      <c r="Y494" s="401"/>
      <c r="Z494" s="400"/>
      <c r="AA494" s="401"/>
      <c r="AB494" s="400"/>
      <c r="AC494" s="401"/>
      <c r="AD494" s="400"/>
      <c r="AE494" s="401"/>
      <c r="AF494" s="400"/>
      <c r="AG494" s="401"/>
      <c r="AH494" s="400"/>
      <c r="AI494" s="401"/>
      <c r="AJ494" s="400"/>
      <c r="AK494" s="401"/>
      <c r="AL494" s="400"/>
      <c r="AM494" s="401"/>
      <c r="AN494" s="400"/>
      <c r="AO494" s="401"/>
      <c r="AP494" s="400"/>
      <c r="AQ494" s="401"/>
      <c r="AR494" s="400"/>
      <c r="AS494" s="401"/>
      <c r="AT494" s="400"/>
      <c r="AU494" s="401"/>
      <c r="AV494" s="400"/>
      <c r="AW494" s="401"/>
      <c r="AX494" s="400"/>
      <c r="AY494" s="401"/>
      <c r="AZ494" s="400"/>
      <c r="BA494" s="401"/>
      <c r="BB494" s="400"/>
      <c r="BC494" s="401"/>
      <c r="BD494" s="400"/>
      <c r="BE494" s="401"/>
      <c r="BF494" s="400"/>
      <c r="BG494" s="401"/>
      <c r="BH494" s="400"/>
      <c r="BI494" s="401"/>
      <c r="BJ494" s="400"/>
      <c r="BK494" s="401"/>
      <c r="BL494" s="400"/>
      <c r="BM494" s="401"/>
      <c r="BN494" s="400"/>
      <c r="BO494" s="401"/>
      <c r="BP494" s="400"/>
      <c r="BQ494" s="401"/>
      <c r="BR494" s="400"/>
      <c r="BS494" s="401"/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660" t="s">
        <v>3626</v>
      </c>
      <c r="B495" s="393" t="s">
        <v>3627</v>
      </c>
      <c r="C495" s="394" t="s">
        <v>3229</v>
      </c>
      <c r="D495" s="395" t="s">
        <v>3619</v>
      </c>
      <c r="E495" s="411" t="s">
        <v>3628</v>
      </c>
      <c r="F495" s="396" t="s">
        <v>3222</v>
      </c>
      <c r="G495" s="396" t="s">
        <v>3223</v>
      </c>
      <c r="H495" s="397" t="s">
        <v>197</v>
      </c>
      <c r="I495" s="661" t="s">
        <v>3629</v>
      </c>
      <c r="J495" s="353" t="s">
        <v>3227</v>
      </c>
      <c r="K495" s="357" t="s">
        <v>60</v>
      </c>
      <c r="L495" s="402"/>
      <c r="M495" s="403"/>
      <c r="N495" s="402"/>
      <c r="O495" s="403"/>
      <c r="P495" s="402"/>
      <c r="Q495" s="403"/>
      <c r="R495" s="402"/>
      <c r="S495" s="403"/>
      <c r="T495" s="402"/>
      <c r="U495" s="403"/>
      <c r="V495" s="402"/>
      <c r="W495" s="403"/>
      <c r="X495" s="402"/>
      <c r="Y495" s="403"/>
      <c r="Z495" s="402"/>
      <c r="AA495" s="403"/>
      <c r="AB495" s="402"/>
      <c r="AC495" s="403"/>
      <c r="AD495" s="402"/>
      <c r="AE495" s="403"/>
      <c r="AF495" s="402"/>
      <c r="AG495" s="403"/>
      <c r="AH495" s="402"/>
      <c r="AI495" s="403"/>
      <c r="AJ495" s="402"/>
      <c r="AK495" s="403"/>
      <c r="AL495" s="402"/>
      <c r="AM495" s="403"/>
      <c r="AN495" s="402"/>
      <c r="AO495" s="403"/>
      <c r="AP495" s="402"/>
      <c r="AQ495" s="403"/>
      <c r="AR495" s="402"/>
      <c r="AS495" s="403"/>
      <c r="AT495" s="402"/>
      <c r="AU495" s="403"/>
      <c r="AV495" s="402"/>
      <c r="AW495" s="403"/>
      <c r="AX495" s="402"/>
      <c r="AY495" s="403"/>
      <c r="AZ495" s="402"/>
      <c r="BA495" s="403"/>
      <c r="BB495" s="402"/>
      <c r="BC495" s="403"/>
      <c r="BD495" s="402"/>
      <c r="BE495" s="403"/>
      <c r="BF495" s="402"/>
      <c r="BG495" s="403"/>
      <c r="BH495" s="402"/>
      <c r="BI495" s="403"/>
      <c r="BJ495" s="402"/>
      <c r="BK495" s="403"/>
      <c r="BL495" s="402"/>
      <c r="BM495" s="403"/>
      <c r="BN495" s="402"/>
      <c r="BO495" s="403"/>
      <c r="BP495" s="402"/>
      <c r="BQ495" s="403"/>
      <c r="BR495" s="402"/>
      <c r="BS495" s="403"/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3630</v>
      </c>
      <c r="B496" s="526" t="s">
        <v>3631</v>
      </c>
      <c r="C496" s="527">
        <v>3</v>
      </c>
      <c r="D496" s="528" t="s">
        <v>3619</v>
      </c>
      <c r="E496" s="426" t="s">
        <v>3632</v>
      </c>
      <c r="F496" s="529" t="s">
        <v>3222</v>
      </c>
      <c r="G496" s="529" t="s">
        <v>3223</v>
      </c>
      <c r="H496" s="530" t="s">
        <v>197</v>
      </c>
      <c r="I496" s="384" t="s">
        <v>3633</v>
      </c>
      <c r="J496" s="353" t="s">
        <v>3257</v>
      </c>
      <c r="K496" s="354" t="s">
        <v>3228</v>
      </c>
      <c r="L496" s="402"/>
      <c r="M496" s="403"/>
      <c r="N496" s="402"/>
      <c r="O496" s="403"/>
      <c r="P496" s="402"/>
      <c r="Q496" s="403"/>
      <c r="R496" s="402"/>
      <c r="S496" s="403"/>
      <c r="T496" s="402"/>
      <c r="U496" s="403"/>
      <c r="V496" s="402"/>
      <c r="W496" s="403"/>
      <c r="X496" s="402"/>
      <c r="Y496" s="403"/>
      <c r="Z496" s="402"/>
      <c r="AA496" s="403"/>
      <c r="AB496" s="402"/>
      <c r="AC496" s="403"/>
      <c r="AD496" s="402"/>
      <c r="AE496" s="403"/>
      <c r="AF496" s="402"/>
      <c r="AG496" s="403"/>
      <c r="AH496" s="402"/>
      <c r="AI496" s="403"/>
      <c r="AJ496" s="402"/>
      <c r="AK496" s="403"/>
      <c r="AL496" s="402"/>
      <c r="AM496" s="403"/>
      <c r="AN496" s="402"/>
      <c r="AO496" s="403"/>
      <c r="AP496" s="402"/>
      <c r="AQ496" s="403"/>
      <c r="AR496" s="402"/>
      <c r="AS496" s="403"/>
      <c r="AT496" s="402"/>
      <c r="AU496" s="403"/>
      <c r="AV496" s="402"/>
      <c r="AW496" s="403"/>
      <c r="AX496" s="402"/>
      <c r="AY496" s="403"/>
      <c r="AZ496" s="402"/>
      <c r="BA496" s="403"/>
      <c r="BB496" s="402"/>
      <c r="BC496" s="403"/>
      <c r="BD496" s="402"/>
      <c r="BE496" s="403"/>
      <c r="BF496" s="402"/>
      <c r="BG496" s="403"/>
      <c r="BH496" s="402"/>
      <c r="BI496" s="403"/>
      <c r="BJ496" s="402"/>
      <c r="BK496" s="403"/>
      <c r="BL496" s="402"/>
      <c r="BM496" s="403"/>
      <c r="BN496" s="402"/>
      <c r="BO496" s="403"/>
      <c r="BP496" s="402"/>
      <c r="BQ496" s="403"/>
      <c r="BR496" s="402"/>
      <c r="BS496" s="403"/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3630</v>
      </c>
      <c r="B497" s="386" t="s">
        <v>3631</v>
      </c>
      <c r="C497" s="352" t="s">
        <v>3258</v>
      </c>
      <c r="D497" s="387" t="s">
        <v>3619</v>
      </c>
      <c r="E497" s="388" t="s">
        <v>3632</v>
      </c>
      <c r="F497" s="389" t="s">
        <v>3222</v>
      </c>
      <c r="G497" s="389" t="s">
        <v>3223</v>
      </c>
      <c r="H497" s="390" t="s">
        <v>197</v>
      </c>
      <c r="I497" s="391" t="s">
        <v>3633</v>
      </c>
      <c r="J497" s="353" t="s">
        <v>3257</v>
      </c>
      <c r="K497" s="353" t="s">
        <v>3230</v>
      </c>
      <c r="L497" s="400"/>
      <c r="M497" s="401"/>
      <c r="N497" s="400"/>
      <c r="O497" s="401"/>
      <c r="P497" s="400"/>
      <c r="Q497" s="401"/>
      <c r="R497" s="400"/>
      <c r="S497" s="401"/>
      <c r="T497" s="400"/>
      <c r="U497" s="401"/>
      <c r="V497" s="400"/>
      <c r="W497" s="401"/>
      <c r="X497" s="400"/>
      <c r="Y497" s="401"/>
      <c r="Z497" s="400"/>
      <c r="AA497" s="401"/>
      <c r="AB497" s="400"/>
      <c r="AC497" s="401"/>
      <c r="AD497" s="400"/>
      <c r="AE497" s="401"/>
      <c r="AF497" s="400"/>
      <c r="AG497" s="401"/>
      <c r="AH497" s="400"/>
      <c r="AI497" s="401"/>
      <c r="AJ497" s="400"/>
      <c r="AK497" s="401"/>
      <c r="AL497" s="400"/>
      <c r="AM497" s="401"/>
      <c r="AN497" s="400"/>
      <c r="AO497" s="401"/>
      <c r="AP497" s="400"/>
      <c r="AQ497" s="401"/>
      <c r="AR497" s="400"/>
      <c r="AS497" s="401"/>
      <c r="AT497" s="400"/>
      <c r="AU497" s="401"/>
      <c r="AV497" s="400"/>
      <c r="AW497" s="401"/>
      <c r="AX497" s="400"/>
      <c r="AY497" s="401"/>
      <c r="AZ497" s="400"/>
      <c r="BA497" s="401"/>
      <c r="BB497" s="400"/>
      <c r="BC497" s="401"/>
      <c r="BD497" s="400"/>
      <c r="BE497" s="401"/>
      <c r="BF497" s="400"/>
      <c r="BG497" s="401"/>
      <c r="BH497" s="400"/>
      <c r="BI497" s="401"/>
      <c r="BJ497" s="400"/>
      <c r="BK497" s="401"/>
      <c r="BL497" s="400"/>
      <c r="BM497" s="401"/>
      <c r="BN497" s="400"/>
      <c r="BO497" s="401"/>
      <c r="BP497" s="400"/>
      <c r="BQ497" s="401"/>
      <c r="BR497" s="400"/>
      <c r="BS497" s="401"/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0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3630</v>
      </c>
      <c r="B498" s="386" t="s">
        <v>3631</v>
      </c>
      <c r="C498" s="392" t="s">
        <v>3258</v>
      </c>
      <c r="D498" s="387" t="s">
        <v>3619</v>
      </c>
      <c r="E498" s="388" t="s">
        <v>3632</v>
      </c>
      <c r="F498" s="389" t="s">
        <v>3222</v>
      </c>
      <c r="G498" s="389" t="s">
        <v>3223</v>
      </c>
      <c r="H498" s="390" t="s">
        <v>197</v>
      </c>
      <c r="I498" s="391" t="s">
        <v>3633</v>
      </c>
      <c r="J498" s="353" t="s">
        <v>3257</v>
      </c>
      <c r="K498" s="355" t="s">
        <v>3231</v>
      </c>
      <c r="L498" s="400"/>
      <c r="M498" s="401"/>
      <c r="N498" s="400"/>
      <c r="O498" s="401"/>
      <c r="P498" s="400"/>
      <c r="Q498" s="401"/>
      <c r="R498" s="400"/>
      <c r="S498" s="401"/>
      <c r="T498" s="400"/>
      <c r="U498" s="401"/>
      <c r="V498" s="400"/>
      <c r="W498" s="401"/>
      <c r="X498" s="400"/>
      <c r="Y498" s="401"/>
      <c r="Z498" s="400"/>
      <c r="AA498" s="401"/>
      <c r="AB498" s="400"/>
      <c r="AC498" s="401"/>
      <c r="AD498" s="400"/>
      <c r="AE498" s="401"/>
      <c r="AF498" s="400"/>
      <c r="AG498" s="401"/>
      <c r="AH498" s="400"/>
      <c r="AI498" s="401"/>
      <c r="AJ498" s="400"/>
      <c r="AK498" s="401"/>
      <c r="AL498" s="400"/>
      <c r="AM498" s="401"/>
      <c r="AN498" s="400"/>
      <c r="AO498" s="401"/>
      <c r="AP498" s="400"/>
      <c r="AQ498" s="401"/>
      <c r="AR498" s="400"/>
      <c r="AS498" s="401"/>
      <c r="AT498" s="400"/>
      <c r="AU498" s="401"/>
      <c r="AV498" s="400"/>
      <c r="AW498" s="401"/>
      <c r="AX498" s="400"/>
      <c r="AY498" s="401"/>
      <c r="AZ498" s="400"/>
      <c r="BA498" s="401"/>
      <c r="BB498" s="400"/>
      <c r="BC498" s="401"/>
      <c r="BD498" s="400"/>
      <c r="BE498" s="401"/>
      <c r="BF498" s="400"/>
      <c r="BG498" s="401"/>
      <c r="BH498" s="400"/>
      <c r="BI498" s="401"/>
      <c r="BJ498" s="400"/>
      <c r="BK498" s="401"/>
      <c r="BL498" s="400"/>
      <c r="BM498" s="401"/>
      <c r="BN498" s="400"/>
      <c r="BO498" s="401"/>
      <c r="BP498" s="400"/>
      <c r="BQ498" s="401"/>
      <c r="BR498" s="400"/>
      <c r="BS498" s="401"/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3630</v>
      </c>
      <c r="B499" s="386" t="s">
        <v>3631</v>
      </c>
      <c r="C499" s="392" t="s">
        <v>3258</v>
      </c>
      <c r="D499" s="387" t="s">
        <v>3619</v>
      </c>
      <c r="E499" s="388" t="s">
        <v>3632</v>
      </c>
      <c r="F499" s="389" t="s">
        <v>3222</v>
      </c>
      <c r="G499" s="389" t="s">
        <v>3223</v>
      </c>
      <c r="H499" s="390" t="s">
        <v>197</v>
      </c>
      <c r="I499" s="391" t="s">
        <v>3633</v>
      </c>
      <c r="J499" s="353" t="s">
        <v>3257</v>
      </c>
      <c r="K499" s="356" t="s">
        <v>3232</v>
      </c>
      <c r="L499" s="400"/>
      <c r="M499" s="401"/>
      <c r="N499" s="400"/>
      <c r="O499" s="401"/>
      <c r="P499" s="400"/>
      <c r="Q499" s="401"/>
      <c r="R499" s="400"/>
      <c r="S499" s="401"/>
      <c r="T499" s="400"/>
      <c r="U499" s="401"/>
      <c r="V499" s="400"/>
      <c r="W499" s="401"/>
      <c r="X499" s="400"/>
      <c r="Y499" s="401"/>
      <c r="Z499" s="400"/>
      <c r="AA499" s="401"/>
      <c r="AB499" s="400"/>
      <c r="AC499" s="401"/>
      <c r="AD499" s="400"/>
      <c r="AE499" s="401"/>
      <c r="AF499" s="400"/>
      <c r="AG499" s="401"/>
      <c r="AH499" s="400"/>
      <c r="AI499" s="401"/>
      <c r="AJ499" s="400"/>
      <c r="AK499" s="401"/>
      <c r="AL499" s="400"/>
      <c r="AM499" s="401"/>
      <c r="AN499" s="400"/>
      <c r="AO499" s="401"/>
      <c r="AP499" s="400"/>
      <c r="AQ499" s="401"/>
      <c r="AR499" s="400"/>
      <c r="AS499" s="401"/>
      <c r="AT499" s="400"/>
      <c r="AU499" s="401"/>
      <c r="AV499" s="400"/>
      <c r="AW499" s="401"/>
      <c r="AX499" s="400"/>
      <c r="AY499" s="401"/>
      <c r="AZ499" s="400"/>
      <c r="BA499" s="401"/>
      <c r="BB499" s="400"/>
      <c r="BC499" s="401"/>
      <c r="BD499" s="400"/>
      <c r="BE499" s="401"/>
      <c r="BF499" s="400"/>
      <c r="BG499" s="401"/>
      <c r="BH499" s="400"/>
      <c r="BI499" s="401"/>
      <c r="BJ499" s="400"/>
      <c r="BK499" s="401"/>
      <c r="BL499" s="400"/>
      <c r="BM499" s="401"/>
      <c r="BN499" s="400"/>
      <c r="BO499" s="401"/>
      <c r="BP499" s="400"/>
      <c r="BQ499" s="401"/>
      <c r="BR499" s="400"/>
      <c r="BS499" s="401"/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660" t="s">
        <v>3630</v>
      </c>
      <c r="B500" s="393" t="s">
        <v>3631</v>
      </c>
      <c r="C500" s="394" t="s">
        <v>3258</v>
      </c>
      <c r="D500" s="395" t="s">
        <v>3619</v>
      </c>
      <c r="E500" s="411" t="s">
        <v>3632</v>
      </c>
      <c r="F500" s="396" t="s">
        <v>3222</v>
      </c>
      <c r="G500" s="396" t="s">
        <v>3223</v>
      </c>
      <c r="H500" s="397" t="s">
        <v>197</v>
      </c>
      <c r="I500" s="661" t="s">
        <v>3633</v>
      </c>
      <c r="J500" s="353" t="s">
        <v>3257</v>
      </c>
      <c r="K500" s="357" t="s">
        <v>60</v>
      </c>
      <c r="L500" s="402"/>
      <c r="M500" s="403"/>
      <c r="N500" s="402"/>
      <c r="O500" s="403"/>
      <c r="P500" s="402"/>
      <c r="Q500" s="403"/>
      <c r="R500" s="402"/>
      <c r="S500" s="403"/>
      <c r="T500" s="402"/>
      <c r="U500" s="403"/>
      <c r="V500" s="402"/>
      <c r="W500" s="403"/>
      <c r="X500" s="402"/>
      <c r="Y500" s="403"/>
      <c r="Z500" s="402"/>
      <c r="AA500" s="403"/>
      <c r="AB500" s="402"/>
      <c r="AC500" s="403"/>
      <c r="AD500" s="402"/>
      <c r="AE500" s="403"/>
      <c r="AF500" s="402"/>
      <c r="AG500" s="403"/>
      <c r="AH500" s="402"/>
      <c r="AI500" s="403"/>
      <c r="AJ500" s="402"/>
      <c r="AK500" s="403"/>
      <c r="AL500" s="402"/>
      <c r="AM500" s="403"/>
      <c r="AN500" s="402"/>
      <c r="AO500" s="403"/>
      <c r="AP500" s="402"/>
      <c r="AQ500" s="403"/>
      <c r="AR500" s="402"/>
      <c r="AS500" s="403"/>
      <c r="AT500" s="402"/>
      <c r="AU500" s="403"/>
      <c r="AV500" s="402"/>
      <c r="AW500" s="403"/>
      <c r="AX500" s="402"/>
      <c r="AY500" s="403"/>
      <c r="AZ500" s="402"/>
      <c r="BA500" s="403"/>
      <c r="BB500" s="402"/>
      <c r="BC500" s="403"/>
      <c r="BD500" s="402"/>
      <c r="BE500" s="403"/>
      <c r="BF500" s="402"/>
      <c r="BG500" s="403"/>
      <c r="BH500" s="402"/>
      <c r="BI500" s="403"/>
      <c r="BJ500" s="402"/>
      <c r="BK500" s="403"/>
      <c r="BL500" s="402"/>
      <c r="BM500" s="403"/>
      <c r="BN500" s="402"/>
      <c r="BO500" s="403"/>
      <c r="BP500" s="402"/>
      <c r="BQ500" s="403"/>
      <c r="BR500" s="402"/>
      <c r="BS500" s="403"/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3634</v>
      </c>
      <c r="B501" s="526" t="s">
        <v>3635</v>
      </c>
      <c r="C501" s="527">
        <v>3</v>
      </c>
      <c r="D501" s="528" t="s">
        <v>3619</v>
      </c>
      <c r="E501" s="426" t="s">
        <v>3636</v>
      </c>
      <c r="F501" s="529" t="s">
        <v>3222</v>
      </c>
      <c r="G501" s="529" t="s">
        <v>3223</v>
      </c>
      <c r="H501" s="530" t="s">
        <v>197</v>
      </c>
      <c r="I501" s="384" t="s">
        <v>3637</v>
      </c>
      <c r="J501" s="353" t="s">
        <v>3257</v>
      </c>
      <c r="K501" s="354" t="s">
        <v>3228</v>
      </c>
      <c r="L501" s="402"/>
      <c r="M501" s="403"/>
      <c r="N501" s="402"/>
      <c r="O501" s="403"/>
      <c r="P501" s="402"/>
      <c r="Q501" s="403"/>
      <c r="R501" s="402"/>
      <c r="S501" s="403"/>
      <c r="T501" s="402"/>
      <c r="U501" s="403"/>
      <c r="V501" s="402"/>
      <c r="W501" s="403"/>
      <c r="X501" s="402"/>
      <c r="Y501" s="403"/>
      <c r="Z501" s="402"/>
      <c r="AA501" s="403"/>
      <c r="AB501" s="402"/>
      <c r="AC501" s="403"/>
      <c r="AD501" s="402"/>
      <c r="AE501" s="403"/>
      <c r="AF501" s="402"/>
      <c r="AG501" s="403"/>
      <c r="AH501" s="402"/>
      <c r="AI501" s="403"/>
      <c r="AJ501" s="402"/>
      <c r="AK501" s="403"/>
      <c r="AL501" s="402"/>
      <c r="AM501" s="403"/>
      <c r="AN501" s="402"/>
      <c r="AO501" s="403"/>
      <c r="AP501" s="402"/>
      <c r="AQ501" s="403"/>
      <c r="AR501" s="402"/>
      <c r="AS501" s="403"/>
      <c r="AT501" s="402"/>
      <c r="AU501" s="403"/>
      <c r="AV501" s="402"/>
      <c r="AW501" s="403"/>
      <c r="AX501" s="402"/>
      <c r="AY501" s="403"/>
      <c r="AZ501" s="402"/>
      <c r="BA501" s="403"/>
      <c r="BB501" s="402"/>
      <c r="BC501" s="403"/>
      <c r="BD501" s="402"/>
      <c r="BE501" s="403"/>
      <c r="BF501" s="402"/>
      <c r="BG501" s="403"/>
      <c r="BH501" s="402"/>
      <c r="BI501" s="403"/>
      <c r="BJ501" s="402"/>
      <c r="BK501" s="403"/>
      <c r="BL501" s="402"/>
      <c r="BM501" s="403"/>
      <c r="BN501" s="402"/>
      <c r="BO501" s="403"/>
      <c r="BP501" s="402"/>
      <c r="BQ501" s="403"/>
      <c r="BR501" s="402"/>
      <c r="BS501" s="403"/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3634</v>
      </c>
      <c r="B502" s="386" t="s">
        <v>3635</v>
      </c>
      <c r="C502" s="352" t="s">
        <v>3258</v>
      </c>
      <c r="D502" s="387" t="s">
        <v>3619</v>
      </c>
      <c r="E502" s="388" t="s">
        <v>3636</v>
      </c>
      <c r="F502" s="389" t="s">
        <v>3222</v>
      </c>
      <c r="G502" s="389" t="s">
        <v>3223</v>
      </c>
      <c r="H502" s="390" t="s">
        <v>197</v>
      </c>
      <c r="I502" s="391" t="s">
        <v>3637</v>
      </c>
      <c r="J502" s="353" t="s">
        <v>3257</v>
      </c>
      <c r="K502" s="353" t="s">
        <v>3230</v>
      </c>
      <c r="L502" s="400"/>
      <c r="M502" s="401"/>
      <c r="N502" s="400"/>
      <c r="O502" s="401"/>
      <c r="P502" s="400"/>
      <c r="Q502" s="401"/>
      <c r="R502" s="400"/>
      <c r="S502" s="401"/>
      <c r="T502" s="400"/>
      <c r="U502" s="401"/>
      <c r="V502" s="400"/>
      <c r="W502" s="401"/>
      <c r="X502" s="400"/>
      <c r="Y502" s="401"/>
      <c r="Z502" s="400"/>
      <c r="AA502" s="401"/>
      <c r="AB502" s="400"/>
      <c r="AC502" s="401"/>
      <c r="AD502" s="400"/>
      <c r="AE502" s="401"/>
      <c r="AF502" s="400"/>
      <c r="AG502" s="401"/>
      <c r="AH502" s="400"/>
      <c r="AI502" s="401"/>
      <c r="AJ502" s="400"/>
      <c r="AK502" s="401"/>
      <c r="AL502" s="400"/>
      <c r="AM502" s="401"/>
      <c r="AN502" s="400"/>
      <c r="AO502" s="401"/>
      <c r="AP502" s="400"/>
      <c r="AQ502" s="401"/>
      <c r="AR502" s="400"/>
      <c r="AS502" s="401"/>
      <c r="AT502" s="400"/>
      <c r="AU502" s="401"/>
      <c r="AV502" s="400"/>
      <c r="AW502" s="401"/>
      <c r="AX502" s="400"/>
      <c r="AY502" s="401"/>
      <c r="AZ502" s="400"/>
      <c r="BA502" s="401"/>
      <c r="BB502" s="400"/>
      <c r="BC502" s="401"/>
      <c r="BD502" s="400"/>
      <c r="BE502" s="401"/>
      <c r="BF502" s="400"/>
      <c r="BG502" s="401"/>
      <c r="BH502" s="400"/>
      <c r="BI502" s="401"/>
      <c r="BJ502" s="400"/>
      <c r="BK502" s="401"/>
      <c r="BL502" s="400"/>
      <c r="BM502" s="401"/>
      <c r="BN502" s="400"/>
      <c r="BO502" s="401"/>
      <c r="BP502" s="400"/>
      <c r="BQ502" s="401"/>
      <c r="BR502" s="400"/>
      <c r="BS502" s="401"/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3634</v>
      </c>
      <c r="B503" s="386" t="s">
        <v>3635</v>
      </c>
      <c r="C503" s="392" t="s">
        <v>3258</v>
      </c>
      <c r="D503" s="387" t="s">
        <v>3619</v>
      </c>
      <c r="E503" s="388" t="s">
        <v>3636</v>
      </c>
      <c r="F503" s="389" t="s">
        <v>3222</v>
      </c>
      <c r="G503" s="389" t="s">
        <v>3223</v>
      </c>
      <c r="H503" s="390" t="s">
        <v>197</v>
      </c>
      <c r="I503" s="391" t="s">
        <v>3637</v>
      </c>
      <c r="J503" s="353" t="s">
        <v>3257</v>
      </c>
      <c r="K503" s="355" t="s">
        <v>3231</v>
      </c>
      <c r="L503" s="400"/>
      <c r="M503" s="401"/>
      <c r="N503" s="400"/>
      <c r="O503" s="401"/>
      <c r="P503" s="400"/>
      <c r="Q503" s="401"/>
      <c r="R503" s="400"/>
      <c r="S503" s="401"/>
      <c r="T503" s="400"/>
      <c r="U503" s="401"/>
      <c r="V503" s="400"/>
      <c r="W503" s="401"/>
      <c r="X503" s="400"/>
      <c r="Y503" s="401"/>
      <c r="Z503" s="400"/>
      <c r="AA503" s="401"/>
      <c r="AB503" s="400"/>
      <c r="AC503" s="401"/>
      <c r="AD503" s="400"/>
      <c r="AE503" s="401"/>
      <c r="AF503" s="400"/>
      <c r="AG503" s="401"/>
      <c r="AH503" s="400"/>
      <c r="AI503" s="401"/>
      <c r="AJ503" s="400"/>
      <c r="AK503" s="401"/>
      <c r="AL503" s="400"/>
      <c r="AM503" s="401"/>
      <c r="AN503" s="400"/>
      <c r="AO503" s="401"/>
      <c r="AP503" s="400"/>
      <c r="AQ503" s="401"/>
      <c r="AR503" s="400"/>
      <c r="AS503" s="401"/>
      <c r="AT503" s="400"/>
      <c r="AU503" s="401"/>
      <c r="AV503" s="400"/>
      <c r="AW503" s="401"/>
      <c r="AX503" s="400"/>
      <c r="AY503" s="401"/>
      <c r="AZ503" s="400"/>
      <c r="BA503" s="401"/>
      <c r="BB503" s="400"/>
      <c r="BC503" s="401"/>
      <c r="BD503" s="400"/>
      <c r="BE503" s="401"/>
      <c r="BF503" s="400"/>
      <c r="BG503" s="401"/>
      <c r="BH503" s="400"/>
      <c r="BI503" s="401"/>
      <c r="BJ503" s="400"/>
      <c r="BK503" s="401"/>
      <c r="BL503" s="400"/>
      <c r="BM503" s="401"/>
      <c r="BN503" s="400"/>
      <c r="BO503" s="401"/>
      <c r="BP503" s="400"/>
      <c r="BQ503" s="401"/>
      <c r="BR503" s="400"/>
      <c r="BS503" s="401"/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3634</v>
      </c>
      <c r="B504" s="386" t="s">
        <v>3635</v>
      </c>
      <c r="C504" s="392" t="s">
        <v>3258</v>
      </c>
      <c r="D504" s="387" t="s">
        <v>3619</v>
      </c>
      <c r="E504" s="388" t="s">
        <v>3636</v>
      </c>
      <c r="F504" s="389" t="s">
        <v>3222</v>
      </c>
      <c r="G504" s="389" t="s">
        <v>3223</v>
      </c>
      <c r="H504" s="390" t="s">
        <v>197</v>
      </c>
      <c r="I504" s="391" t="s">
        <v>3637</v>
      </c>
      <c r="J504" s="353" t="s">
        <v>3257</v>
      </c>
      <c r="K504" s="356" t="s">
        <v>3232</v>
      </c>
      <c r="L504" s="400"/>
      <c r="M504" s="401"/>
      <c r="N504" s="400"/>
      <c r="O504" s="401"/>
      <c r="P504" s="400"/>
      <c r="Q504" s="401"/>
      <c r="R504" s="400"/>
      <c r="S504" s="401"/>
      <c r="T504" s="400"/>
      <c r="U504" s="401"/>
      <c r="V504" s="400"/>
      <c r="W504" s="401"/>
      <c r="X504" s="400"/>
      <c r="Y504" s="401"/>
      <c r="Z504" s="400"/>
      <c r="AA504" s="401"/>
      <c r="AB504" s="400"/>
      <c r="AC504" s="401"/>
      <c r="AD504" s="400"/>
      <c r="AE504" s="401"/>
      <c r="AF504" s="400"/>
      <c r="AG504" s="401"/>
      <c r="AH504" s="400"/>
      <c r="AI504" s="401"/>
      <c r="AJ504" s="400"/>
      <c r="AK504" s="401"/>
      <c r="AL504" s="400"/>
      <c r="AM504" s="401"/>
      <c r="AN504" s="400"/>
      <c r="AO504" s="401"/>
      <c r="AP504" s="400"/>
      <c r="AQ504" s="401"/>
      <c r="AR504" s="400"/>
      <c r="AS504" s="401"/>
      <c r="AT504" s="400"/>
      <c r="AU504" s="401"/>
      <c r="AV504" s="400"/>
      <c r="AW504" s="401"/>
      <c r="AX504" s="400"/>
      <c r="AY504" s="401"/>
      <c r="AZ504" s="400"/>
      <c r="BA504" s="401"/>
      <c r="BB504" s="400"/>
      <c r="BC504" s="401"/>
      <c r="BD504" s="400"/>
      <c r="BE504" s="401"/>
      <c r="BF504" s="400"/>
      <c r="BG504" s="401"/>
      <c r="BH504" s="400"/>
      <c r="BI504" s="401"/>
      <c r="BJ504" s="400"/>
      <c r="BK504" s="401"/>
      <c r="BL504" s="400"/>
      <c r="BM504" s="401"/>
      <c r="BN504" s="400"/>
      <c r="BO504" s="401"/>
      <c r="BP504" s="400"/>
      <c r="BQ504" s="401"/>
      <c r="BR504" s="400"/>
      <c r="BS504" s="401"/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660" t="s">
        <v>3634</v>
      </c>
      <c r="B505" s="393" t="s">
        <v>3635</v>
      </c>
      <c r="C505" s="394" t="s">
        <v>3258</v>
      </c>
      <c r="D505" s="395" t="s">
        <v>3619</v>
      </c>
      <c r="E505" s="411" t="s">
        <v>3636</v>
      </c>
      <c r="F505" s="396" t="s">
        <v>3222</v>
      </c>
      <c r="G505" s="396" t="s">
        <v>3223</v>
      </c>
      <c r="H505" s="397" t="s">
        <v>197</v>
      </c>
      <c r="I505" s="661" t="s">
        <v>3637</v>
      </c>
      <c r="J505" s="353" t="s">
        <v>3257</v>
      </c>
      <c r="K505" s="357" t="s">
        <v>60</v>
      </c>
      <c r="L505" s="402"/>
      <c r="M505" s="403"/>
      <c r="N505" s="402"/>
      <c r="O505" s="403"/>
      <c r="P505" s="402"/>
      <c r="Q505" s="403"/>
      <c r="R505" s="402"/>
      <c r="S505" s="403"/>
      <c r="T505" s="402"/>
      <c r="U505" s="403"/>
      <c r="V505" s="402"/>
      <c r="W505" s="403"/>
      <c r="X505" s="402"/>
      <c r="Y505" s="403"/>
      <c r="Z505" s="402"/>
      <c r="AA505" s="403"/>
      <c r="AB505" s="402"/>
      <c r="AC505" s="403"/>
      <c r="AD505" s="402"/>
      <c r="AE505" s="403"/>
      <c r="AF505" s="402"/>
      <c r="AG505" s="403"/>
      <c r="AH505" s="402"/>
      <c r="AI505" s="403"/>
      <c r="AJ505" s="402"/>
      <c r="AK505" s="403"/>
      <c r="AL505" s="402"/>
      <c r="AM505" s="403"/>
      <c r="AN505" s="402"/>
      <c r="AO505" s="403"/>
      <c r="AP505" s="402"/>
      <c r="AQ505" s="403"/>
      <c r="AR505" s="402"/>
      <c r="AS505" s="403"/>
      <c r="AT505" s="402"/>
      <c r="AU505" s="403"/>
      <c r="AV505" s="402"/>
      <c r="AW505" s="403"/>
      <c r="AX505" s="402"/>
      <c r="AY505" s="403"/>
      <c r="AZ505" s="402"/>
      <c r="BA505" s="403"/>
      <c r="BB505" s="402"/>
      <c r="BC505" s="403"/>
      <c r="BD505" s="402"/>
      <c r="BE505" s="403"/>
      <c r="BF505" s="402"/>
      <c r="BG505" s="403"/>
      <c r="BH505" s="402"/>
      <c r="BI505" s="403"/>
      <c r="BJ505" s="402"/>
      <c r="BK505" s="403"/>
      <c r="BL505" s="402"/>
      <c r="BM505" s="403"/>
      <c r="BN505" s="402"/>
      <c r="BO505" s="403"/>
      <c r="BP505" s="402"/>
      <c r="BQ505" s="403"/>
      <c r="BR505" s="402"/>
      <c r="BS505" s="403"/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3638</v>
      </c>
      <c r="B506" s="526" t="s">
        <v>3639</v>
      </c>
      <c r="C506" s="527">
        <v>1</v>
      </c>
      <c r="D506" s="528" t="s">
        <v>3619</v>
      </c>
      <c r="E506" s="426" t="s">
        <v>3640</v>
      </c>
      <c r="F506" s="529" t="s">
        <v>3222</v>
      </c>
      <c r="G506" s="529" t="s">
        <v>3223</v>
      </c>
      <c r="H506" s="530" t="s">
        <v>197</v>
      </c>
      <c r="I506" s="384" t="s">
        <v>3641</v>
      </c>
      <c r="J506" s="353" t="s">
        <v>3227</v>
      </c>
      <c r="K506" s="354" t="s">
        <v>3228</v>
      </c>
      <c r="L506" s="402"/>
      <c r="M506" s="403"/>
      <c r="N506" s="402"/>
      <c r="O506" s="403"/>
      <c r="P506" s="402"/>
      <c r="Q506" s="403"/>
      <c r="R506" s="402"/>
      <c r="S506" s="403"/>
      <c r="T506" s="402"/>
      <c r="U506" s="403"/>
      <c r="V506" s="402"/>
      <c r="W506" s="403"/>
      <c r="X506" s="402"/>
      <c r="Y506" s="403"/>
      <c r="Z506" s="402"/>
      <c r="AA506" s="403"/>
      <c r="AB506" s="402"/>
      <c r="AC506" s="403"/>
      <c r="AD506" s="402"/>
      <c r="AE506" s="403"/>
      <c r="AF506" s="402"/>
      <c r="AG506" s="403"/>
      <c r="AH506" s="402"/>
      <c r="AI506" s="403"/>
      <c r="AJ506" s="402"/>
      <c r="AK506" s="403"/>
      <c r="AL506" s="402"/>
      <c r="AM506" s="403"/>
      <c r="AN506" s="402"/>
      <c r="AO506" s="403"/>
      <c r="AP506" s="402"/>
      <c r="AQ506" s="403"/>
      <c r="AR506" s="402"/>
      <c r="AS506" s="403"/>
      <c r="AT506" s="402"/>
      <c r="AU506" s="403"/>
      <c r="AV506" s="402"/>
      <c r="AW506" s="403"/>
      <c r="AX506" s="402"/>
      <c r="AY506" s="403"/>
      <c r="AZ506" s="402"/>
      <c r="BA506" s="403"/>
      <c r="BB506" s="402"/>
      <c r="BC506" s="403"/>
      <c r="BD506" s="402"/>
      <c r="BE506" s="403"/>
      <c r="BF506" s="402"/>
      <c r="BG506" s="403"/>
      <c r="BH506" s="402"/>
      <c r="BI506" s="403"/>
      <c r="BJ506" s="402"/>
      <c r="BK506" s="403"/>
      <c r="BL506" s="402"/>
      <c r="BM506" s="403"/>
      <c r="BN506" s="402"/>
      <c r="BO506" s="403"/>
      <c r="BP506" s="402"/>
      <c r="BQ506" s="403"/>
      <c r="BR506" s="402"/>
      <c r="BS506" s="403"/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3638</v>
      </c>
      <c r="B507" s="386" t="s">
        <v>3639</v>
      </c>
      <c r="C507" s="352" t="s">
        <v>3229</v>
      </c>
      <c r="D507" s="387" t="s">
        <v>3619</v>
      </c>
      <c r="E507" s="388" t="s">
        <v>3640</v>
      </c>
      <c r="F507" s="389" t="s">
        <v>3222</v>
      </c>
      <c r="G507" s="389" t="s">
        <v>3223</v>
      </c>
      <c r="H507" s="390" t="s">
        <v>197</v>
      </c>
      <c r="I507" s="391" t="s">
        <v>3641</v>
      </c>
      <c r="J507" s="353" t="s">
        <v>3227</v>
      </c>
      <c r="K507" s="353" t="s">
        <v>3230</v>
      </c>
      <c r="L507" s="400"/>
      <c r="M507" s="401"/>
      <c r="N507" s="400"/>
      <c r="O507" s="401"/>
      <c r="P507" s="400"/>
      <c r="Q507" s="401"/>
      <c r="R507" s="400"/>
      <c r="S507" s="401"/>
      <c r="T507" s="400"/>
      <c r="U507" s="401"/>
      <c r="V507" s="400"/>
      <c r="W507" s="401"/>
      <c r="X507" s="400"/>
      <c r="Y507" s="401"/>
      <c r="Z507" s="400"/>
      <c r="AA507" s="401"/>
      <c r="AB507" s="400"/>
      <c r="AC507" s="401"/>
      <c r="AD507" s="400"/>
      <c r="AE507" s="401"/>
      <c r="AF507" s="400"/>
      <c r="AG507" s="401"/>
      <c r="AH507" s="400"/>
      <c r="AI507" s="401"/>
      <c r="AJ507" s="400"/>
      <c r="AK507" s="401"/>
      <c r="AL507" s="400"/>
      <c r="AM507" s="401"/>
      <c r="AN507" s="400"/>
      <c r="AO507" s="401"/>
      <c r="AP507" s="400"/>
      <c r="AQ507" s="401"/>
      <c r="AR507" s="400"/>
      <c r="AS507" s="401"/>
      <c r="AT507" s="400"/>
      <c r="AU507" s="401"/>
      <c r="AV507" s="400"/>
      <c r="AW507" s="401"/>
      <c r="AX507" s="400"/>
      <c r="AY507" s="401"/>
      <c r="AZ507" s="400"/>
      <c r="BA507" s="401"/>
      <c r="BB507" s="400"/>
      <c r="BC507" s="401"/>
      <c r="BD507" s="400"/>
      <c r="BE507" s="401"/>
      <c r="BF507" s="400"/>
      <c r="BG507" s="401"/>
      <c r="BH507" s="400"/>
      <c r="BI507" s="401"/>
      <c r="BJ507" s="400"/>
      <c r="BK507" s="401"/>
      <c r="BL507" s="400"/>
      <c r="BM507" s="401"/>
      <c r="BN507" s="400"/>
      <c r="BO507" s="401"/>
      <c r="BP507" s="400"/>
      <c r="BQ507" s="401"/>
      <c r="BR507" s="400"/>
      <c r="BS507" s="401"/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0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3638</v>
      </c>
      <c r="B508" s="386" t="s">
        <v>3639</v>
      </c>
      <c r="C508" s="392" t="s">
        <v>3229</v>
      </c>
      <c r="D508" s="387" t="s">
        <v>3619</v>
      </c>
      <c r="E508" s="388" t="s">
        <v>3640</v>
      </c>
      <c r="F508" s="389" t="s">
        <v>3222</v>
      </c>
      <c r="G508" s="389" t="s">
        <v>3223</v>
      </c>
      <c r="H508" s="390" t="s">
        <v>197</v>
      </c>
      <c r="I508" s="391" t="s">
        <v>3641</v>
      </c>
      <c r="J508" s="353" t="s">
        <v>3227</v>
      </c>
      <c r="K508" s="355" t="s">
        <v>3231</v>
      </c>
      <c r="L508" s="400"/>
      <c r="M508" s="401"/>
      <c r="N508" s="400"/>
      <c r="O508" s="401"/>
      <c r="P508" s="400"/>
      <c r="Q508" s="401"/>
      <c r="R508" s="400"/>
      <c r="S508" s="401"/>
      <c r="T508" s="400"/>
      <c r="U508" s="401"/>
      <c r="V508" s="400"/>
      <c r="W508" s="401"/>
      <c r="X508" s="400"/>
      <c r="Y508" s="401"/>
      <c r="Z508" s="400"/>
      <c r="AA508" s="401"/>
      <c r="AB508" s="400"/>
      <c r="AC508" s="401"/>
      <c r="AD508" s="400"/>
      <c r="AE508" s="401"/>
      <c r="AF508" s="400"/>
      <c r="AG508" s="401"/>
      <c r="AH508" s="400"/>
      <c r="AI508" s="401"/>
      <c r="AJ508" s="400"/>
      <c r="AK508" s="401"/>
      <c r="AL508" s="400"/>
      <c r="AM508" s="401"/>
      <c r="AN508" s="400"/>
      <c r="AO508" s="401"/>
      <c r="AP508" s="400"/>
      <c r="AQ508" s="401"/>
      <c r="AR508" s="400"/>
      <c r="AS508" s="401"/>
      <c r="AT508" s="400"/>
      <c r="AU508" s="401"/>
      <c r="AV508" s="400"/>
      <c r="AW508" s="401"/>
      <c r="AX508" s="400"/>
      <c r="AY508" s="401"/>
      <c r="AZ508" s="400"/>
      <c r="BA508" s="401"/>
      <c r="BB508" s="400"/>
      <c r="BC508" s="401"/>
      <c r="BD508" s="400"/>
      <c r="BE508" s="401"/>
      <c r="BF508" s="400"/>
      <c r="BG508" s="401"/>
      <c r="BH508" s="400"/>
      <c r="BI508" s="401"/>
      <c r="BJ508" s="400"/>
      <c r="BK508" s="401"/>
      <c r="BL508" s="400"/>
      <c r="BM508" s="401"/>
      <c r="BN508" s="400"/>
      <c r="BO508" s="401"/>
      <c r="BP508" s="400"/>
      <c r="BQ508" s="401"/>
      <c r="BR508" s="400"/>
      <c r="BS508" s="401"/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3638</v>
      </c>
      <c r="B509" s="386" t="s">
        <v>3639</v>
      </c>
      <c r="C509" s="392" t="s">
        <v>3229</v>
      </c>
      <c r="D509" s="387" t="s">
        <v>3619</v>
      </c>
      <c r="E509" s="388" t="s">
        <v>3640</v>
      </c>
      <c r="F509" s="389" t="s">
        <v>3222</v>
      </c>
      <c r="G509" s="389" t="s">
        <v>3223</v>
      </c>
      <c r="H509" s="390" t="s">
        <v>197</v>
      </c>
      <c r="I509" s="391" t="s">
        <v>3641</v>
      </c>
      <c r="J509" s="353" t="s">
        <v>3227</v>
      </c>
      <c r="K509" s="356" t="s">
        <v>3232</v>
      </c>
      <c r="L509" s="400"/>
      <c r="M509" s="401"/>
      <c r="N509" s="400"/>
      <c r="O509" s="401"/>
      <c r="P509" s="400"/>
      <c r="Q509" s="401"/>
      <c r="R509" s="400"/>
      <c r="S509" s="401"/>
      <c r="T509" s="400"/>
      <c r="U509" s="401"/>
      <c r="V509" s="400"/>
      <c r="W509" s="401"/>
      <c r="X509" s="400"/>
      <c r="Y509" s="401"/>
      <c r="Z509" s="400"/>
      <c r="AA509" s="401"/>
      <c r="AB509" s="400"/>
      <c r="AC509" s="401"/>
      <c r="AD509" s="400"/>
      <c r="AE509" s="401"/>
      <c r="AF509" s="400"/>
      <c r="AG509" s="401"/>
      <c r="AH509" s="400"/>
      <c r="AI509" s="401"/>
      <c r="AJ509" s="400"/>
      <c r="AK509" s="401"/>
      <c r="AL509" s="400"/>
      <c r="AM509" s="401"/>
      <c r="AN509" s="400"/>
      <c r="AO509" s="401"/>
      <c r="AP509" s="400"/>
      <c r="AQ509" s="401"/>
      <c r="AR509" s="400"/>
      <c r="AS509" s="401"/>
      <c r="AT509" s="400"/>
      <c r="AU509" s="401"/>
      <c r="AV509" s="400"/>
      <c r="AW509" s="401"/>
      <c r="AX509" s="400"/>
      <c r="AY509" s="401"/>
      <c r="AZ509" s="400"/>
      <c r="BA509" s="401"/>
      <c r="BB509" s="400"/>
      <c r="BC509" s="401"/>
      <c r="BD509" s="400"/>
      <c r="BE509" s="401"/>
      <c r="BF509" s="400"/>
      <c r="BG509" s="401"/>
      <c r="BH509" s="400"/>
      <c r="BI509" s="401"/>
      <c r="BJ509" s="400"/>
      <c r="BK509" s="401"/>
      <c r="BL509" s="400"/>
      <c r="BM509" s="401"/>
      <c r="BN509" s="400"/>
      <c r="BO509" s="401"/>
      <c r="BP509" s="400"/>
      <c r="BQ509" s="401"/>
      <c r="BR509" s="400"/>
      <c r="BS509" s="401"/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660" t="s">
        <v>3638</v>
      </c>
      <c r="B510" s="393" t="s">
        <v>3639</v>
      </c>
      <c r="C510" s="394" t="s">
        <v>3229</v>
      </c>
      <c r="D510" s="395" t="s">
        <v>3619</v>
      </c>
      <c r="E510" s="411" t="s">
        <v>3640</v>
      </c>
      <c r="F510" s="396" t="s">
        <v>3222</v>
      </c>
      <c r="G510" s="396" t="s">
        <v>3223</v>
      </c>
      <c r="H510" s="397" t="s">
        <v>197</v>
      </c>
      <c r="I510" s="661" t="s">
        <v>3641</v>
      </c>
      <c r="J510" s="353" t="s">
        <v>3227</v>
      </c>
      <c r="K510" s="357" t="s">
        <v>60</v>
      </c>
      <c r="L510" s="402"/>
      <c r="M510" s="403"/>
      <c r="N510" s="402"/>
      <c r="O510" s="403"/>
      <c r="P510" s="402"/>
      <c r="Q510" s="403"/>
      <c r="R510" s="402"/>
      <c r="S510" s="403"/>
      <c r="T510" s="402"/>
      <c r="U510" s="403"/>
      <c r="V510" s="402"/>
      <c r="W510" s="403"/>
      <c r="X510" s="402"/>
      <c r="Y510" s="403"/>
      <c r="Z510" s="402"/>
      <c r="AA510" s="403"/>
      <c r="AB510" s="402"/>
      <c r="AC510" s="403"/>
      <c r="AD510" s="402"/>
      <c r="AE510" s="403"/>
      <c r="AF510" s="402"/>
      <c r="AG510" s="403"/>
      <c r="AH510" s="402"/>
      <c r="AI510" s="403"/>
      <c r="AJ510" s="402"/>
      <c r="AK510" s="403"/>
      <c r="AL510" s="402"/>
      <c r="AM510" s="403"/>
      <c r="AN510" s="402"/>
      <c r="AO510" s="403"/>
      <c r="AP510" s="402"/>
      <c r="AQ510" s="403"/>
      <c r="AR510" s="402"/>
      <c r="AS510" s="403"/>
      <c r="AT510" s="402"/>
      <c r="AU510" s="403"/>
      <c r="AV510" s="402"/>
      <c r="AW510" s="403"/>
      <c r="AX510" s="402"/>
      <c r="AY510" s="403"/>
      <c r="AZ510" s="402"/>
      <c r="BA510" s="403"/>
      <c r="BB510" s="402"/>
      <c r="BC510" s="403"/>
      <c r="BD510" s="402"/>
      <c r="BE510" s="403"/>
      <c r="BF510" s="402"/>
      <c r="BG510" s="403"/>
      <c r="BH510" s="402"/>
      <c r="BI510" s="403"/>
      <c r="BJ510" s="402"/>
      <c r="BK510" s="403"/>
      <c r="BL510" s="402"/>
      <c r="BM510" s="403"/>
      <c r="BN510" s="402"/>
      <c r="BO510" s="403"/>
      <c r="BP510" s="402"/>
      <c r="BQ510" s="403"/>
      <c r="BR510" s="402"/>
      <c r="BS510" s="403"/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3642</v>
      </c>
      <c r="B511" s="526" t="s">
        <v>3643</v>
      </c>
      <c r="C511" s="527">
        <v>1</v>
      </c>
      <c r="D511" s="528" t="s">
        <v>3619</v>
      </c>
      <c r="E511" s="426" t="s">
        <v>3644</v>
      </c>
      <c r="F511" s="529" t="s">
        <v>3222</v>
      </c>
      <c r="G511" s="529" t="s">
        <v>3223</v>
      </c>
      <c r="H511" s="530" t="s">
        <v>197</v>
      </c>
      <c r="I511" s="384" t="s">
        <v>3645</v>
      </c>
      <c r="J511" s="353" t="s">
        <v>3227</v>
      </c>
      <c r="K511" s="354" t="s">
        <v>3228</v>
      </c>
      <c r="L511" s="402"/>
      <c r="M511" s="403"/>
      <c r="N511" s="402"/>
      <c r="O511" s="403"/>
      <c r="P511" s="402"/>
      <c r="Q511" s="403"/>
      <c r="R511" s="402"/>
      <c r="S511" s="403"/>
      <c r="T511" s="402"/>
      <c r="U511" s="403"/>
      <c r="V511" s="402"/>
      <c r="W511" s="403"/>
      <c r="X511" s="402"/>
      <c r="Y511" s="403"/>
      <c r="Z511" s="402"/>
      <c r="AA511" s="403"/>
      <c r="AB511" s="402"/>
      <c r="AC511" s="403"/>
      <c r="AD511" s="402"/>
      <c r="AE511" s="403"/>
      <c r="AF511" s="402"/>
      <c r="AG511" s="403"/>
      <c r="AH511" s="402"/>
      <c r="AI511" s="403"/>
      <c r="AJ511" s="402"/>
      <c r="AK511" s="403"/>
      <c r="AL511" s="402"/>
      <c r="AM511" s="403"/>
      <c r="AN511" s="402"/>
      <c r="AO511" s="403"/>
      <c r="AP511" s="402"/>
      <c r="AQ511" s="403"/>
      <c r="AR511" s="402"/>
      <c r="AS511" s="403"/>
      <c r="AT511" s="402"/>
      <c r="AU511" s="403"/>
      <c r="AV511" s="402"/>
      <c r="AW511" s="403"/>
      <c r="AX511" s="402"/>
      <c r="AY511" s="403"/>
      <c r="AZ511" s="402"/>
      <c r="BA511" s="403"/>
      <c r="BB511" s="402"/>
      <c r="BC511" s="403"/>
      <c r="BD511" s="402"/>
      <c r="BE511" s="403"/>
      <c r="BF511" s="402"/>
      <c r="BG511" s="403"/>
      <c r="BH511" s="402"/>
      <c r="BI511" s="403"/>
      <c r="BJ511" s="402"/>
      <c r="BK511" s="403"/>
      <c r="BL511" s="402"/>
      <c r="BM511" s="403"/>
      <c r="BN511" s="402"/>
      <c r="BO511" s="403"/>
      <c r="BP511" s="402"/>
      <c r="BQ511" s="403"/>
      <c r="BR511" s="402"/>
      <c r="BS511" s="403"/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3642</v>
      </c>
      <c r="B512" s="386" t="s">
        <v>3643</v>
      </c>
      <c r="C512" s="352" t="s">
        <v>3229</v>
      </c>
      <c r="D512" s="387" t="s">
        <v>3619</v>
      </c>
      <c r="E512" s="388" t="s">
        <v>3644</v>
      </c>
      <c r="F512" s="389" t="s">
        <v>3222</v>
      </c>
      <c r="G512" s="389" t="s">
        <v>3223</v>
      </c>
      <c r="H512" s="390" t="s">
        <v>197</v>
      </c>
      <c r="I512" s="391" t="s">
        <v>3645</v>
      </c>
      <c r="J512" s="353" t="s">
        <v>3227</v>
      </c>
      <c r="K512" s="353" t="s">
        <v>3230</v>
      </c>
      <c r="L512" s="400">
        <v>1</v>
      </c>
      <c r="M512" s="401"/>
      <c r="N512" s="400">
        <v>2</v>
      </c>
      <c r="O512" s="401"/>
      <c r="P512" s="400">
        <v>1</v>
      </c>
      <c r="Q512" s="401"/>
      <c r="R512" s="400"/>
      <c r="S512" s="401"/>
      <c r="T512" s="400"/>
      <c r="U512" s="401"/>
      <c r="V512" s="400">
        <v>1</v>
      </c>
      <c r="W512" s="401"/>
      <c r="X512" s="400">
        <v>2</v>
      </c>
      <c r="Y512" s="401"/>
      <c r="Z512" s="400">
        <v>1</v>
      </c>
      <c r="AA512" s="401"/>
      <c r="AB512" s="400">
        <v>2</v>
      </c>
      <c r="AC512" s="401"/>
      <c r="AD512" s="400">
        <v>1</v>
      </c>
      <c r="AE512" s="401"/>
      <c r="AF512" s="400"/>
      <c r="AG512" s="401"/>
      <c r="AH512" s="400"/>
      <c r="AI512" s="401"/>
      <c r="AJ512" s="400">
        <v>1</v>
      </c>
      <c r="AK512" s="401"/>
      <c r="AL512" s="400">
        <v>2</v>
      </c>
      <c r="AM512" s="401"/>
      <c r="AN512" s="400">
        <v>1</v>
      </c>
      <c r="AO512" s="401"/>
      <c r="AP512" s="400">
        <v>2</v>
      </c>
      <c r="AQ512" s="401"/>
      <c r="AR512" s="400">
        <v>1</v>
      </c>
      <c r="AS512" s="401"/>
      <c r="AT512" s="400"/>
      <c r="AU512" s="401"/>
      <c r="AV512" s="400"/>
      <c r="AW512" s="401"/>
      <c r="AX512" s="400">
        <v>1</v>
      </c>
      <c r="AY512" s="401"/>
      <c r="AZ512" s="400">
        <v>2</v>
      </c>
      <c r="BA512" s="401"/>
      <c r="BB512" s="400">
        <v>1</v>
      </c>
      <c r="BC512" s="401"/>
      <c r="BD512" s="400">
        <v>2</v>
      </c>
      <c r="BE512" s="401"/>
      <c r="BF512" s="400">
        <v>1</v>
      </c>
      <c r="BG512" s="401"/>
      <c r="BH512" s="400"/>
      <c r="BI512" s="401"/>
      <c r="BJ512" s="400"/>
      <c r="BK512" s="401"/>
      <c r="BL512" s="400">
        <v>1</v>
      </c>
      <c r="BM512" s="401"/>
      <c r="BN512" s="400">
        <v>2</v>
      </c>
      <c r="BO512" s="401"/>
      <c r="BP512" s="400">
        <v>1</v>
      </c>
      <c r="BQ512" s="401"/>
      <c r="BR512" s="400">
        <v>2</v>
      </c>
      <c r="BS512" s="401"/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31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3642</v>
      </c>
      <c r="B513" s="386" t="s">
        <v>3643</v>
      </c>
      <c r="C513" s="392" t="s">
        <v>3229</v>
      </c>
      <c r="D513" s="387" t="s">
        <v>3619</v>
      </c>
      <c r="E513" s="388" t="s">
        <v>3644</v>
      </c>
      <c r="F513" s="389" t="s">
        <v>3222</v>
      </c>
      <c r="G513" s="389" t="s">
        <v>3223</v>
      </c>
      <c r="H513" s="390" t="s">
        <v>197</v>
      </c>
      <c r="I513" s="391" t="s">
        <v>3645</v>
      </c>
      <c r="J513" s="353" t="s">
        <v>3227</v>
      </c>
      <c r="K513" s="355" t="s">
        <v>3231</v>
      </c>
      <c r="L513" s="400"/>
      <c r="M513" s="401"/>
      <c r="N513" s="400"/>
      <c r="O513" s="401"/>
      <c r="P513" s="400"/>
      <c r="Q513" s="401"/>
      <c r="R513" s="400"/>
      <c r="S513" s="401"/>
      <c r="T513" s="400"/>
      <c r="U513" s="401"/>
      <c r="V513" s="400"/>
      <c r="W513" s="401"/>
      <c r="X513" s="400"/>
      <c r="Y513" s="401"/>
      <c r="Z513" s="400"/>
      <c r="AA513" s="401"/>
      <c r="AB513" s="400"/>
      <c r="AC513" s="401"/>
      <c r="AD513" s="400"/>
      <c r="AE513" s="401"/>
      <c r="AF513" s="400"/>
      <c r="AG513" s="401"/>
      <c r="AH513" s="400"/>
      <c r="AI513" s="401"/>
      <c r="AJ513" s="400"/>
      <c r="AK513" s="401"/>
      <c r="AL513" s="400"/>
      <c r="AM513" s="401"/>
      <c r="AN513" s="400"/>
      <c r="AO513" s="401"/>
      <c r="AP513" s="400"/>
      <c r="AQ513" s="401"/>
      <c r="AR513" s="400"/>
      <c r="AS513" s="401"/>
      <c r="AT513" s="400"/>
      <c r="AU513" s="401"/>
      <c r="AV513" s="400"/>
      <c r="AW513" s="401"/>
      <c r="AX513" s="400"/>
      <c r="AY513" s="401"/>
      <c r="AZ513" s="400"/>
      <c r="BA513" s="401"/>
      <c r="BB513" s="400"/>
      <c r="BC513" s="401"/>
      <c r="BD513" s="400"/>
      <c r="BE513" s="401"/>
      <c r="BF513" s="400"/>
      <c r="BG513" s="401"/>
      <c r="BH513" s="400"/>
      <c r="BI513" s="401"/>
      <c r="BJ513" s="400"/>
      <c r="BK513" s="401"/>
      <c r="BL513" s="400"/>
      <c r="BM513" s="401"/>
      <c r="BN513" s="400"/>
      <c r="BO513" s="401"/>
      <c r="BP513" s="400"/>
      <c r="BQ513" s="401"/>
      <c r="BR513" s="400"/>
      <c r="BS513" s="401"/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3642</v>
      </c>
      <c r="B514" s="386" t="s">
        <v>3643</v>
      </c>
      <c r="C514" s="392" t="s">
        <v>3229</v>
      </c>
      <c r="D514" s="387" t="s">
        <v>3619</v>
      </c>
      <c r="E514" s="388" t="s">
        <v>3644</v>
      </c>
      <c r="F514" s="389" t="s">
        <v>3222</v>
      </c>
      <c r="G514" s="389" t="s">
        <v>3223</v>
      </c>
      <c r="H514" s="390" t="s">
        <v>197</v>
      </c>
      <c r="I514" s="391" t="s">
        <v>3645</v>
      </c>
      <c r="J514" s="353" t="s">
        <v>3227</v>
      </c>
      <c r="K514" s="356" t="s">
        <v>3232</v>
      </c>
      <c r="L514" s="400"/>
      <c r="M514" s="401"/>
      <c r="N514" s="400"/>
      <c r="O514" s="401"/>
      <c r="P514" s="400"/>
      <c r="Q514" s="401"/>
      <c r="R514" s="400"/>
      <c r="S514" s="401"/>
      <c r="T514" s="400"/>
      <c r="U514" s="401"/>
      <c r="V514" s="400"/>
      <c r="W514" s="401"/>
      <c r="X514" s="400"/>
      <c r="Y514" s="401"/>
      <c r="Z514" s="400"/>
      <c r="AA514" s="401"/>
      <c r="AB514" s="400"/>
      <c r="AC514" s="401"/>
      <c r="AD514" s="400"/>
      <c r="AE514" s="401"/>
      <c r="AF514" s="400"/>
      <c r="AG514" s="401"/>
      <c r="AH514" s="400"/>
      <c r="AI514" s="401"/>
      <c r="AJ514" s="400"/>
      <c r="AK514" s="401"/>
      <c r="AL514" s="400"/>
      <c r="AM514" s="401"/>
      <c r="AN514" s="400"/>
      <c r="AO514" s="401"/>
      <c r="AP514" s="400"/>
      <c r="AQ514" s="401"/>
      <c r="AR514" s="400"/>
      <c r="AS514" s="401"/>
      <c r="AT514" s="400"/>
      <c r="AU514" s="401"/>
      <c r="AV514" s="400"/>
      <c r="AW514" s="401"/>
      <c r="AX514" s="400"/>
      <c r="AY514" s="401"/>
      <c r="AZ514" s="400"/>
      <c r="BA514" s="401"/>
      <c r="BB514" s="400"/>
      <c r="BC514" s="401"/>
      <c r="BD514" s="400"/>
      <c r="BE514" s="401"/>
      <c r="BF514" s="400"/>
      <c r="BG514" s="401"/>
      <c r="BH514" s="400"/>
      <c r="BI514" s="401"/>
      <c r="BJ514" s="400"/>
      <c r="BK514" s="401"/>
      <c r="BL514" s="400"/>
      <c r="BM514" s="401"/>
      <c r="BN514" s="400"/>
      <c r="BO514" s="401"/>
      <c r="BP514" s="400"/>
      <c r="BQ514" s="401"/>
      <c r="BR514" s="400"/>
      <c r="BS514" s="401"/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660" t="s">
        <v>3642</v>
      </c>
      <c r="B515" s="393" t="s">
        <v>3643</v>
      </c>
      <c r="C515" s="394" t="s">
        <v>3229</v>
      </c>
      <c r="D515" s="395" t="s">
        <v>3619</v>
      </c>
      <c r="E515" s="411" t="s">
        <v>3644</v>
      </c>
      <c r="F515" s="396" t="s">
        <v>3222</v>
      </c>
      <c r="G515" s="396" t="s">
        <v>3223</v>
      </c>
      <c r="H515" s="397" t="s">
        <v>197</v>
      </c>
      <c r="I515" s="661" t="s">
        <v>3645</v>
      </c>
      <c r="J515" s="353" t="s">
        <v>3227</v>
      </c>
      <c r="K515" s="357" t="s">
        <v>60</v>
      </c>
      <c r="L515" s="402"/>
      <c r="M515" s="403"/>
      <c r="N515" s="402"/>
      <c r="O515" s="403"/>
      <c r="P515" s="402"/>
      <c r="Q515" s="403"/>
      <c r="R515" s="402"/>
      <c r="S515" s="403"/>
      <c r="T515" s="402"/>
      <c r="U515" s="403"/>
      <c r="V515" s="402"/>
      <c r="W515" s="403"/>
      <c r="X515" s="402"/>
      <c r="Y515" s="403"/>
      <c r="Z515" s="402"/>
      <c r="AA515" s="403"/>
      <c r="AB515" s="402"/>
      <c r="AC515" s="403"/>
      <c r="AD515" s="402"/>
      <c r="AE515" s="403"/>
      <c r="AF515" s="402"/>
      <c r="AG515" s="403"/>
      <c r="AH515" s="402"/>
      <c r="AI515" s="403"/>
      <c r="AJ515" s="402"/>
      <c r="AK515" s="403"/>
      <c r="AL515" s="402"/>
      <c r="AM515" s="403"/>
      <c r="AN515" s="402"/>
      <c r="AO515" s="403"/>
      <c r="AP515" s="402"/>
      <c r="AQ515" s="403"/>
      <c r="AR515" s="402"/>
      <c r="AS515" s="403"/>
      <c r="AT515" s="402"/>
      <c r="AU515" s="403"/>
      <c r="AV515" s="402"/>
      <c r="AW515" s="403"/>
      <c r="AX515" s="402"/>
      <c r="AY515" s="403"/>
      <c r="AZ515" s="402"/>
      <c r="BA515" s="403"/>
      <c r="BB515" s="402"/>
      <c r="BC515" s="403"/>
      <c r="BD515" s="402"/>
      <c r="BE515" s="403"/>
      <c r="BF515" s="402"/>
      <c r="BG515" s="403"/>
      <c r="BH515" s="402"/>
      <c r="BI515" s="403"/>
      <c r="BJ515" s="402"/>
      <c r="BK515" s="403"/>
      <c r="BL515" s="402"/>
      <c r="BM515" s="403"/>
      <c r="BN515" s="402"/>
      <c r="BO515" s="403"/>
      <c r="BP515" s="402"/>
      <c r="BQ515" s="403"/>
      <c r="BR515" s="402"/>
      <c r="BS515" s="403"/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3646</v>
      </c>
      <c r="B516" s="526" t="s">
        <v>3647</v>
      </c>
      <c r="C516" s="527">
        <v>1</v>
      </c>
      <c r="D516" s="528" t="s">
        <v>3619</v>
      </c>
      <c r="E516" s="426" t="s">
        <v>3648</v>
      </c>
      <c r="F516" s="529" t="s">
        <v>3222</v>
      </c>
      <c r="G516" s="529" t="s">
        <v>3223</v>
      </c>
      <c r="H516" s="530" t="s">
        <v>197</v>
      </c>
      <c r="I516" s="384" t="s">
        <v>3649</v>
      </c>
      <c r="J516" s="353" t="s">
        <v>3227</v>
      </c>
      <c r="K516" s="354" t="s">
        <v>3228</v>
      </c>
      <c r="L516" s="402"/>
      <c r="M516" s="403"/>
      <c r="N516" s="402"/>
      <c r="O516" s="403"/>
      <c r="P516" s="402"/>
      <c r="Q516" s="403"/>
      <c r="R516" s="402"/>
      <c r="S516" s="403"/>
      <c r="T516" s="402"/>
      <c r="U516" s="403"/>
      <c r="V516" s="402"/>
      <c r="W516" s="403"/>
      <c r="X516" s="402"/>
      <c r="Y516" s="403"/>
      <c r="Z516" s="402"/>
      <c r="AA516" s="403"/>
      <c r="AB516" s="402"/>
      <c r="AC516" s="403"/>
      <c r="AD516" s="402"/>
      <c r="AE516" s="403"/>
      <c r="AF516" s="402"/>
      <c r="AG516" s="403"/>
      <c r="AH516" s="402"/>
      <c r="AI516" s="403"/>
      <c r="AJ516" s="402"/>
      <c r="AK516" s="403"/>
      <c r="AL516" s="402"/>
      <c r="AM516" s="403"/>
      <c r="AN516" s="402"/>
      <c r="AO516" s="403"/>
      <c r="AP516" s="402"/>
      <c r="AQ516" s="403"/>
      <c r="AR516" s="402"/>
      <c r="AS516" s="403"/>
      <c r="AT516" s="402"/>
      <c r="AU516" s="403"/>
      <c r="AV516" s="402"/>
      <c r="AW516" s="403"/>
      <c r="AX516" s="402"/>
      <c r="AY516" s="403"/>
      <c r="AZ516" s="402"/>
      <c r="BA516" s="403"/>
      <c r="BB516" s="402"/>
      <c r="BC516" s="403"/>
      <c r="BD516" s="402"/>
      <c r="BE516" s="403"/>
      <c r="BF516" s="402"/>
      <c r="BG516" s="403"/>
      <c r="BH516" s="402"/>
      <c r="BI516" s="403"/>
      <c r="BJ516" s="402"/>
      <c r="BK516" s="403"/>
      <c r="BL516" s="402"/>
      <c r="BM516" s="403"/>
      <c r="BN516" s="402"/>
      <c r="BO516" s="403"/>
      <c r="BP516" s="402"/>
      <c r="BQ516" s="403"/>
      <c r="BR516" s="402"/>
      <c r="BS516" s="403"/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3646</v>
      </c>
      <c r="B517" s="386" t="s">
        <v>3647</v>
      </c>
      <c r="C517" s="352" t="s">
        <v>3229</v>
      </c>
      <c r="D517" s="387" t="s">
        <v>3619</v>
      </c>
      <c r="E517" s="388" t="s">
        <v>3648</v>
      </c>
      <c r="F517" s="389" t="s">
        <v>3222</v>
      </c>
      <c r="G517" s="389" t="s">
        <v>3223</v>
      </c>
      <c r="H517" s="390" t="s">
        <v>197</v>
      </c>
      <c r="I517" s="391" t="s">
        <v>3649</v>
      </c>
      <c r="J517" s="353" t="s">
        <v>3227</v>
      </c>
      <c r="K517" s="353" t="s">
        <v>3230</v>
      </c>
      <c r="L517" s="400"/>
      <c r="M517" s="401"/>
      <c r="N517" s="400">
        <v>3</v>
      </c>
      <c r="O517" s="401"/>
      <c r="P517" s="400"/>
      <c r="Q517" s="401"/>
      <c r="R517" s="400"/>
      <c r="S517" s="401"/>
      <c r="T517" s="400"/>
      <c r="U517" s="401"/>
      <c r="V517" s="400"/>
      <c r="W517" s="401"/>
      <c r="X517" s="400">
        <v>3</v>
      </c>
      <c r="Y517" s="401"/>
      <c r="Z517" s="400"/>
      <c r="AA517" s="401"/>
      <c r="AB517" s="400">
        <v>3</v>
      </c>
      <c r="AC517" s="401"/>
      <c r="AD517" s="400"/>
      <c r="AE517" s="401"/>
      <c r="AF517" s="400"/>
      <c r="AG517" s="401"/>
      <c r="AH517" s="400"/>
      <c r="AI517" s="401"/>
      <c r="AJ517" s="400"/>
      <c r="AK517" s="401"/>
      <c r="AL517" s="400">
        <v>3</v>
      </c>
      <c r="AM517" s="401"/>
      <c r="AN517" s="400"/>
      <c r="AO517" s="401"/>
      <c r="AP517" s="400">
        <v>3</v>
      </c>
      <c r="AQ517" s="401"/>
      <c r="AR517" s="400"/>
      <c r="AS517" s="401"/>
      <c r="AT517" s="400"/>
      <c r="AU517" s="401"/>
      <c r="AV517" s="400"/>
      <c r="AW517" s="401"/>
      <c r="AX517" s="400"/>
      <c r="AY517" s="401"/>
      <c r="AZ517" s="400">
        <v>3</v>
      </c>
      <c r="BA517" s="401"/>
      <c r="BB517" s="400"/>
      <c r="BC517" s="401"/>
      <c r="BD517" s="400">
        <v>3</v>
      </c>
      <c r="BE517" s="401"/>
      <c r="BF517" s="400"/>
      <c r="BG517" s="401"/>
      <c r="BH517" s="400"/>
      <c r="BI517" s="401"/>
      <c r="BJ517" s="400"/>
      <c r="BK517" s="401"/>
      <c r="BL517" s="400"/>
      <c r="BM517" s="401"/>
      <c r="BN517" s="400">
        <v>3</v>
      </c>
      <c r="BO517" s="401"/>
      <c r="BP517" s="400"/>
      <c r="BQ517" s="401"/>
      <c r="BR517" s="400">
        <v>3</v>
      </c>
      <c r="BS517" s="401"/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27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3646</v>
      </c>
      <c r="B518" s="386" t="s">
        <v>3647</v>
      </c>
      <c r="C518" s="392" t="s">
        <v>3229</v>
      </c>
      <c r="D518" s="387" t="s">
        <v>3619</v>
      </c>
      <c r="E518" s="388" t="s">
        <v>3648</v>
      </c>
      <c r="F518" s="389" t="s">
        <v>3222</v>
      </c>
      <c r="G518" s="389" t="s">
        <v>3223</v>
      </c>
      <c r="H518" s="390" t="s">
        <v>197</v>
      </c>
      <c r="I518" s="391" t="s">
        <v>3649</v>
      </c>
      <c r="J518" s="353" t="s">
        <v>3227</v>
      </c>
      <c r="K518" s="355" t="s">
        <v>3231</v>
      </c>
      <c r="L518" s="400"/>
      <c r="M518" s="401"/>
      <c r="N518" s="400"/>
      <c r="O518" s="401"/>
      <c r="P518" s="400"/>
      <c r="Q518" s="401"/>
      <c r="R518" s="400"/>
      <c r="S518" s="401"/>
      <c r="T518" s="400"/>
      <c r="U518" s="401"/>
      <c r="V518" s="400"/>
      <c r="W518" s="401"/>
      <c r="X518" s="400"/>
      <c r="Y518" s="401"/>
      <c r="Z518" s="400"/>
      <c r="AA518" s="401"/>
      <c r="AB518" s="400"/>
      <c r="AC518" s="401"/>
      <c r="AD518" s="400"/>
      <c r="AE518" s="401"/>
      <c r="AF518" s="400"/>
      <c r="AG518" s="401"/>
      <c r="AH518" s="400"/>
      <c r="AI518" s="401"/>
      <c r="AJ518" s="400"/>
      <c r="AK518" s="401"/>
      <c r="AL518" s="400"/>
      <c r="AM518" s="401"/>
      <c r="AN518" s="400"/>
      <c r="AO518" s="401"/>
      <c r="AP518" s="400"/>
      <c r="AQ518" s="401"/>
      <c r="AR518" s="400"/>
      <c r="AS518" s="401"/>
      <c r="AT518" s="400"/>
      <c r="AU518" s="401"/>
      <c r="AV518" s="400"/>
      <c r="AW518" s="401"/>
      <c r="AX518" s="400"/>
      <c r="AY518" s="401"/>
      <c r="AZ518" s="400"/>
      <c r="BA518" s="401"/>
      <c r="BB518" s="400"/>
      <c r="BC518" s="401"/>
      <c r="BD518" s="400"/>
      <c r="BE518" s="401"/>
      <c r="BF518" s="400"/>
      <c r="BG518" s="401"/>
      <c r="BH518" s="400"/>
      <c r="BI518" s="401"/>
      <c r="BJ518" s="400"/>
      <c r="BK518" s="401"/>
      <c r="BL518" s="400"/>
      <c r="BM518" s="401"/>
      <c r="BN518" s="400"/>
      <c r="BO518" s="401"/>
      <c r="BP518" s="400"/>
      <c r="BQ518" s="401"/>
      <c r="BR518" s="400"/>
      <c r="BS518" s="401"/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3646</v>
      </c>
      <c r="B519" s="386" t="s">
        <v>3647</v>
      </c>
      <c r="C519" s="392" t="s">
        <v>3229</v>
      </c>
      <c r="D519" s="387" t="s">
        <v>3619</v>
      </c>
      <c r="E519" s="388" t="s">
        <v>3648</v>
      </c>
      <c r="F519" s="389" t="s">
        <v>3222</v>
      </c>
      <c r="G519" s="389" t="s">
        <v>3223</v>
      </c>
      <c r="H519" s="390" t="s">
        <v>197</v>
      </c>
      <c r="I519" s="391" t="s">
        <v>3649</v>
      </c>
      <c r="J519" s="353" t="s">
        <v>3227</v>
      </c>
      <c r="K519" s="356" t="s">
        <v>3232</v>
      </c>
      <c r="L519" s="400"/>
      <c r="M519" s="401"/>
      <c r="N519" s="400"/>
      <c r="O519" s="401"/>
      <c r="P519" s="400"/>
      <c r="Q519" s="401"/>
      <c r="R519" s="400"/>
      <c r="S519" s="401"/>
      <c r="T519" s="400"/>
      <c r="U519" s="401"/>
      <c r="V519" s="400"/>
      <c r="W519" s="401"/>
      <c r="X519" s="400"/>
      <c r="Y519" s="401"/>
      <c r="Z519" s="400"/>
      <c r="AA519" s="401"/>
      <c r="AB519" s="400"/>
      <c r="AC519" s="401"/>
      <c r="AD519" s="400"/>
      <c r="AE519" s="401"/>
      <c r="AF519" s="400"/>
      <c r="AG519" s="401"/>
      <c r="AH519" s="400"/>
      <c r="AI519" s="401"/>
      <c r="AJ519" s="400"/>
      <c r="AK519" s="401"/>
      <c r="AL519" s="400"/>
      <c r="AM519" s="401"/>
      <c r="AN519" s="400"/>
      <c r="AO519" s="401"/>
      <c r="AP519" s="400"/>
      <c r="AQ519" s="401"/>
      <c r="AR519" s="400"/>
      <c r="AS519" s="401"/>
      <c r="AT519" s="400"/>
      <c r="AU519" s="401"/>
      <c r="AV519" s="400"/>
      <c r="AW519" s="401"/>
      <c r="AX519" s="400"/>
      <c r="AY519" s="401"/>
      <c r="AZ519" s="400"/>
      <c r="BA519" s="401"/>
      <c r="BB519" s="400"/>
      <c r="BC519" s="401"/>
      <c r="BD519" s="400"/>
      <c r="BE519" s="401"/>
      <c r="BF519" s="400"/>
      <c r="BG519" s="401"/>
      <c r="BH519" s="400"/>
      <c r="BI519" s="401"/>
      <c r="BJ519" s="400"/>
      <c r="BK519" s="401"/>
      <c r="BL519" s="400"/>
      <c r="BM519" s="401"/>
      <c r="BN519" s="400"/>
      <c r="BO519" s="401"/>
      <c r="BP519" s="400"/>
      <c r="BQ519" s="401"/>
      <c r="BR519" s="400"/>
      <c r="BS519" s="401"/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660" t="s">
        <v>3646</v>
      </c>
      <c r="B520" s="393" t="s">
        <v>3647</v>
      </c>
      <c r="C520" s="394" t="s">
        <v>3229</v>
      </c>
      <c r="D520" s="395" t="s">
        <v>3619</v>
      </c>
      <c r="E520" s="411" t="s">
        <v>3648</v>
      </c>
      <c r="F520" s="396" t="s">
        <v>3222</v>
      </c>
      <c r="G520" s="396" t="s">
        <v>3223</v>
      </c>
      <c r="H520" s="397" t="s">
        <v>197</v>
      </c>
      <c r="I520" s="661" t="s">
        <v>3649</v>
      </c>
      <c r="J520" s="353" t="s">
        <v>3227</v>
      </c>
      <c r="K520" s="357" t="s">
        <v>60</v>
      </c>
      <c r="L520" s="402"/>
      <c r="M520" s="403"/>
      <c r="N520" s="402"/>
      <c r="O520" s="403"/>
      <c r="P520" s="402"/>
      <c r="Q520" s="403"/>
      <c r="R520" s="402"/>
      <c r="S520" s="403"/>
      <c r="T520" s="402"/>
      <c r="U520" s="403"/>
      <c r="V520" s="402"/>
      <c r="W520" s="403"/>
      <c r="X520" s="402"/>
      <c r="Y520" s="403"/>
      <c r="Z520" s="402"/>
      <c r="AA520" s="403"/>
      <c r="AB520" s="402"/>
      <c r="AC520" s="403"/>
      <c r="AD520" s="402"/>
      <c r="AE520" s="403"/>
      <c r="AF520" s="402"/>
      <c r="AG520" s="403"/>
      <c r="AH520" s="402"/>
      <c r="AI520" s="403"/>
      <c r="AJ520" s="402"/>
      <c r="AK520" s="403"/>
      <c r="AL520" s="402"/>
      <c r="AM520" s="403"/>
      <c r="AN520" s="402"/>
      <c r="AO520" s="403"/>
      <c r="AP520" s="402"/>
      <c r="AQ520" s="403"/>
      <c r="AR520" s="402"/>
      <c r="AS520" s="403"/>
      <c r="AT520" s="402"/>
      <c r="AU520" s="403"/>
      <c r="AV520" s="402"/>
      <c r="AW520" s="403"/>
      <c r="AX520" s="402"/>
      <c r="AY520" s="403"/>
      <c r="AZ520" s="402"/>
      <c r="BA520" s="403"/>
      <c r="BB520" s="402"/>
      <c r="BC520" s="403"/>
      <c r="BD520" s="402"/>
      <c r="BE520" s="403"/>
      <c r="BF520" s="402"/>
      <c r="BG520" s="403"/>
      <c r="BH520" s="402"/>
      <c r="BI520" s="403"/>
      <c r="BJ520" s="402"/>
      <c r="BK520" s="403"/>
      <c r="BL520" s="402"/>
      <c r="BM520" s="403"/>
      <c r="BN520" s="402"/>
      <c r="BO520" s="403"/>
      <c r="BP520" s="402"/>
      <c r="BQ520" s="403"/>
      <c r="BR520" s="402"/>
      <c r="BS520" s="403"/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3650</v>
      </c>
      <c r="B521" s="526" t="s">
        <v>3651</v>
      </c>
      <c r="C521" s="527">
        <v>3</v>
      </c>
      <c r="D521" s="528" t="s">
        <v>3619</v>
      </c>
      <c r="E521" s="426" t="s">
        <v>3652</v>
      </c>
      <c r="F521" s="529" t="s">
        <v>3222</v>
      </c>
      <c r="G521" s="529" t="s">
        <v>3223</v>
      </c>
      <c r="H521" s="530" t="s">
        <v>197</v>
      </c>
      <c r="I521" s="384" t="s">
        <v>3653</v>
      </c>
      <c r="J521" s="353" t="s">
        <v>3257</v>
      </c>
      <c r="K521" s="354" t="s">
        <v>3228</v>
      </c>
      <c r="L521" s="402"/>
      <c r="M521" s="403"/>
      <c r="N521" s="402"/>
      <c r="O521" s="403"/>
      <c r="P521" s="402"/>
      <c r="Q521" s="403"/>
      <c r="R521" s="402"/>
      <c r="S521" s="403"/>
      <c r="T521" s="402"/>
      <c r="U521" s="403"/>
      <c r="V521" s="402"/>
      <c r="W521" s="403"/>
      <c r="X521" s="402"/>
      <c r="Y521" s="403"/>
      <c r="Z521" s="402"/>
      <c r="AA521" s="403"/>
      <c r="AB521" s="402"/>
      <c r="AC521" s="403"/>
      <c r="AD521" s="402"/>
      <c r="AE521" s="403"/>
      <c r="AF521" s="402"/>
      <c r="AG521" s="403"/>
      <c r="AH521" s="402"/>
      <c r="AI521" s="403"/>
      <c r="AJ521" s="402"/>
      <c r="AK521" s="403"/>
      <c r="AL521" s="402"/>
      <c r="AM521" s="403"/>
      <c r="AN521" s="402"/>
      <c r="AO521" s="403"/>
      <c r="AP521" s="402"/>
      <c r="AQ521" s="403"/>
      <c r="AR521" s="402"/>
      <c r="AS521" s="403"/>
      <c r="AT521" s="402"/>
      <c r="AU521" s="403"/>
      <c r="AV521" s="402"/>
      <c r="AW521" s="403"/>
      <c r="AX521" s="402"/>
      <c r="AY521" s="403"/>
      <c r="AZ521" s="402"/>
      <c r="BA521" s="403"/>
      <c r="BB521" s="402"/>
      <c r="BC521" s="403"/>
      <c r="BD521" s="402"/>
      <c r="BE521" s="403"/>
      <c r="BF521" s="402"/>
      <c r="BG521" s="403"/>
      <c r="BH521" s="402"/>
      <c r="BI521" s="403"/>
      <c r="BJ521" s="402"/>
      <c r="BK521" s="403"/>
      <c r="BL521" s="402"/>
      <c r="BM521" s="403"/>
      <c r="BN521" s="402"/>
      <c r="BO521" s="403"/>
      <c r="BP521" s="402"/>
      <c r="BQ521" s="403"/>
      <c r="BR521" s="402"/>
      <c r="BS521" s="403"/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3650</v>
      </c>
      <c r="B522" s="386" t="s">
        <v>3651</v>
      </c>
      <c r="C522" s="352" t="s">
        <v>3258</v>
      </c>
      <c r="D522" s="387" t="s">
        <v>3619</v>
      </c>
      <c r="E522" s="388" t="s">
        <v>3652</v>
      </c>
      <c r="F522" s="389" t="s">
        <v>3222</v>
      </c>
      <c r="G522" s="389" t="s">
        <v>3223</v>
      </c>
      <c r="H522" s="390" t="s">
        <v>197</v>
      </c>
      <c r="I522" s="391" t="s">
        <v>3653</v>
      </c>
      <c r="J522" s="353" t="s">
        <v>3257</v>
      </c>
      <c r="K522" s="353" t="s">
        <v>3230</v>
      </c>
      <c r="L522" s="400"/>
      <c r="M522" s="401"/>
      <c r="N522" s="400"/>
      <c r="O522" s="401"/>
      <c r="P522" s="400"/>
      <c r="Q522" s="401"/>
      <c r="R522" s="400"/>
      <c r="S522" s="401"/>
      <c r="T522" s="400"/>
      <c r="U522" s="401"/>
      <c r="V522" s="400"/>
      <c r="W522" s="401"/>
      <c r="X522" s="400"/>
      <c r="Y522" s="401"/>
      <c r="Z522" s="400"/>
      <c r="AA522" s="401"/>
      <c r="AB522" s="400"/>
      <c r="AC522" s="401"/>
      <c r="AD522" s="400"/>
      <c r="AE522" s="401"/>
      <c r="AF522" s="400"/>
      <c r="AG522" s="401"/>
      <c r="AH522" s="400"/>
      <c r="AI522" s="401"/>
      <c r="AJ522" s="400"/>
      <c r="AK522" s="401"/>
      <c r="AL522" s="400"/>
      <c r="AM522" s="401"/>
      <c r="AN522" s="400"/>
      <c r="AO522" s="401"/>
      <c r="AP522" s="400"/>
      <c r="AQ522" s="401"/>
      <c r="AR522" s="400"/>
      <c r="AS522" s="401"/>
      <c r="AT522" s="400"/>
      <c r="AU522" s="401"/>
      <c r="AV522" s="400"/>
      <c r="AW522" s="401"/>
      <c r="AX522" s="400"/>
      <c r="AY522" s="401"/>
      <c r="AZ522" s="400"/>
      <c r="BA522" s="401"/>
      <c r="BB522" s="400"/>
      <c r="BC522" s="401"/>
      <c r="BD522" s="400"/>
      <c r="BE522" s="401"/>
      <c r="BF522" s="400"/>
      <c r="BG522" s="401"/>
      <c r="BH522" s="400"/>
      <c r="BI522" s="401"/>
      <c r="BJ522" s="400"/>
      <c r="BK522" s="401"/>
      <c r="BL522" s="400"/>
      <c r="BM522" s="401"/>
      <c r="BN522" s="400"/>
      <c r="BO522" s="401"/>
      <c r="BP522" s="400"/>
      <c r="BQ522" s="401"/>
      <c r="BR522" s="400"/>
      <c r="BS522" s="401"/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0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3650</v>
      </c>
      <c r="B523" s="386" t="s">
        <v>3651</v>
      </c>
      <c r="C523" s="392" t="s">
        <v>3258</v>
      </c>
      <c r="D523" s="387" t="s">
        <v>3619</v>
      </c>
      <c r="E523" s="388" t="s">
        <v>3652</v>
      </c>
      <c r="F523" s="389" t="s">
        <v>3222</v>
      </c>
      <c r="G523" s="389" t="s">
        <v>3223</v>
      </c>
      <c r="H523" s="390" t="s">
        <v>197</v>
      </c>
      <c r="I523" s="391" t="s">
        <v>3653</v>
      </c>
      <c r="J523" s="353" t="s">
        <v>3257</v>
      </c>
      <c r="K523" s="355" t="s">
        <v>3231</v>
      </c>
      <c r="L523" s="400"/>
      <c r="M523" s="401"/>
      <c r="N523" s="400"/>
      <c r="O523" s="401"/>
      <c r="P523" s="400"/>
      <c r="Q523" s="401"/>
      <c r="R523" s="400"/>
      <c r="S523" s="401"/>
      <c r="T523" s="400"/>
      <c r="U523" s="401"/>
      <c r="V523" s="400"/>
      <c r="W523" s="401"/>
      <c r="X523" s="400"/>
      <c r="Y523" s="401"/>
      <c r="Z523" s="400"/>
      <c r="AA523" s="401"/>
      <c r="AB523" s="400"/>
      <c r="AC523" s="401"/>
      <c r="AD523" s="400"/>
      <c r="AE523" s="401"/>
      <c r="AF523" s="400"/>
      <c r="AG523" s="401"/>
      <c r="AH523" s="400"/>
      <c r="AI523" s="401"/>
      <c r="AJ523" s="400"/>
      <c r="AK523" s="401"/>
      <c r="AL523" s="400"/>
      <c r="AM523" s="401"/>
      <c r="AN523" s="400"/>
      <c r="AO523" s="401"/>
      <c r="AP523" s="400"/>
      <c r="AQ523" s="401"/>
      <c r="AR523" s="400"/>
      <c r="AS523" s="401"/>
      <c r="AT523" s="400"/>
      <c r="AU523" s="401"/>
      <c r="AV523" s="400"/>
      <c r="AW523" s="401"/>
      <c r="AX523" s="400"/>
      <c r="AY523" s="401"/>
      <c r="AZ523" s="400"/>
      <c r="BA523" s="401"/>
      <c r="BB523" s="400"/>
      <c r="BC523" s="401"/>
      <c r="BD523" s="400"/>
      <c r="BE523" s="401"/>
      <c r="BF523" s="400"/>
      <c r="BG523" s="401"/>
      <c r="BH523" s="400"/>
      <c r="BI523" s="401"/>
      <c r="BJ523" s="400"/>
      <c r="BK523" s="401"/>
      <c r="BL523" s="400"/>
      <c r="BM523" s="401"/>
      <c r="BN523" s="400"/>
      <c r="BO523" s="401"/>
      <c r="BP523" s="400"/>
      <c r="BQ523" s="401"/>
      <c r="BR523" s="400"/>
      <c r="BS523" s="401"/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3650</v>
      </c>
      <c r="B524" s="386" t="s">
        <v>3651</v>
      </c>
      <c r="C524" s="392" t="s">
        <v>3258</v>
      </c>
      <c r="D524" s="387" t="s">
        <v>3619</v>
      </c>
      <c r="E524" s="388" t="s">
        <v>3652</v>
      </c>
      <c r="F524" s="389" t="s">
        <v>3222</v>
      </c>
      <c r="G524" s="389" t="s">
        <v>3223</v>
      </c>
      <c r="H524" s="390" t="s">
        <v>197</v>
      </c>
      <c r="I524" s="391" t="s">
        <v>3653</v>
      </c>
      <c r="J524" s="353" t="s">
        <v>3257</v>
      </c>
      <c r="K524" s="356" t="s">
        <v>3232</v>
      </c>
      <c r="L524" s="400"/>
      <c r="M524" s="401"/>
      <c r="N524" s="400"/>
      <c r="O524" s="401"/>
      <c r="P524" s="400"/>
      <c r="Q524" s="401"/>
      <c r="R524" s="400"/>
      <c r="S524" s="401"/>
      <c r="T524" s="400"/>
      <c r="U524" s="401"/>
      <c r="V524" s="400"/>
      <c r="W524" s="401"/>
      <c r="X524" s="400"/>
      <c r="Y524" s="401"/>
      <c r="Z524" s="400"/>
      <c r="AA524" s="401"/>
      <c r="AB524" s="400"/>
      <c r="AC524" s="401"/>
      <c r="AD524" s="400"/>
      <c r="AE524" s="401"/>
      <c r="AF524" s="400"/>
      <c r="AG524" s="401"/>
      <c r="AH524" s="400"/>
      <c r="AI524" s="401"/>
      <c r="AJ524" s="400"/>
      <c r="AK524" s="401"/>
      <c r="AL524" s="400"/>
      <c r="AM524" s="401"/>
      <c r="AN524" s="400"/>
      <c r="AO524" s="401"/>
      <c r="AP524" s="400"/>
      <c r="AQ524" s="401"/>
      <c r="AR524" s="400"/>
      <c r="AS524" s="401"/>
      <c r="AT524" s="400"/>
      <c r="AU524" s="401"/>
      <c r="AV524" s="400"/>
      <c r="AW524" s="401"/>
      <c r="AX524" s="400"/>
      <c r="AY524" s="401"/>
      <c r="AZ524" s="400"/>
      <c r="BA524" s="401"/>
      <c r="BB524" s="400"/>
      <c r="BC524" s="401"/>
      <c r="BD524" s="400"/>
      <c r="BE524" s="401"/>
      <c r="BF524" s="400"/>
      <c r="BG524" s="401"/>
      <c r="BH524" s="400"/>
      <c r="BI524" s="401"/>
      <c r="BJ524" s="400"/>
      <c r="BK524" s="401"/>
      <c r="BL524" s="400"/>
      <c r="BM524" s="401"/>
      <c r="BN524" s="400"/>
      <c r="BO524" s="401"/>
      <c r="BP524" s="400"/>
      <c r="BQ524" s="401"/>
      <c r="BR524" s="400"/>
      <c r="BS524" s="401"/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660" t="s">
        <v>3650</v>
      </c>
      <c r="B525" s="393" t="s">
        <v>3651</v>
      </c>
      <c r="C525" s="394" t="s">
        <v>3258</v>
      </c>
      <c r="D525" s="395" t="s">
        <v>3619</v>
      </c>
      <c r="E525" s="411" t="s">
        <v>3652</v>
      </c>
      <c r="F525" s="396" t="s">
        <v>3222</v>
      </c>
      <c r="G525" s="396" t="s">
        <v>3223</v>
      </c>
      <c r="H525" s="397" t="s">
        <v>197</v>
      </c>
      <c r="I525" s="661" t="s">
        <v>3653</v>
      </c>
      <c r="J525" s="353" t="s">
        <v>3257</v>
      </c>
      <c r="K525" s="357" t="s">
        <v>60</v>
      </c>
      <c r="L525" s="402"/>
      <c r="M525" s="403"/>
      <c r="N525" s="402"/>
      <c r="O525" s="403"/>
      <c r="P525" s="402"/>
      <c r="Q525" s="403"/>
      <c r="R525" s="402"/>
      <c r="S525" s="403"/>
      <c r="T525" s="402"/>
      <c r="U525" s="403"/>
      <c r="V525" s="402"/>
      <c r="W525" s="403"/>
      <c r="X525" s="402"/>
      <c r="Y525" s="403"/>
      <c r="Z525" s="402"/>
      <c r="AA525" s="403"/>
      <c r="AB525" s="402"/>
      <c r="AC525" s="403"/>
      <c r="AD525" s="402"/>
      <c r="AE525" s="403"/>
      <c r="AF525" s="402"/>
      <c r="AG525" s="403"/>
      <c r="AH525" s="402"/>
      <c r="AI525" s="403"/>
      <c r="AJ525" s="402"/>
      <c r="AK525" s="403"/>
      <c r="AL525" s="402"/>
      <c r="AM525" s="403"/>
      <c r="AN525" s="402"/>
      <c r="AO525" s="403"/>
      <c r="AP525" s="402"/>
      <c r="AQ525" s="403"/>
      <c r="AR525" s="402"/>
      <c r="AS525" s="403"/>
      <c r="AT525" s="402"/>
      <c r="AU525" s="403"/>
      <c r="AV525" s="402"/>
      <c r="AW525" s="403"/>
      <c r="AX525" s="402"/>
      <c r="AY525" s="403"/>
      <c r="AZ525" s="402"/>
      <c r="BA525" s="403"/>
      <c r="BB525" s="402"/>
      <c r="BC525" s="403"/>
      <c r="BD525" s="402"/>
      <c r="BE525" s="403"/>
      <c r="BF525" s="402"/>
      <c r="BG525" s="403"/>
      <c r="BH525" s="402"/>
      <c r="BI525" s="403"/>
      <c r="BJ525" s="402"/>
      <c r="BK525" s="403"/>
      <c r="BL525" s="402"/>
      <c r="BM525" s="403"/>
      <c r="BN525" s="402"/>
      <c r="BO525" s="403"/>
      <c r="BP525" s="402"/>
      <c r="BQ525" s="403"/>
      <c r="BR525" s="402"/>
      <c r="BS525" s="403"/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3654</v>
      </c>
      <c r="B526" s="526" t="s">
        <v>3655</v>
      </c>
      <c r="C526" s="527">
        <v>3</v>
      </c>
      <c r="D526" s="528" t="s">
        <v>3619</v>
      </c>
      <c r="E526" s="426" t="s">
        <v>3656</v>
      </c>
      <c r="F526" s="529" t="s">
        <v>3222</v>
      </c>
      <c r="G526" s="529" t="s">
        <v>3223</v>
      </c>
      <c r="H526" s="530" t="s">
        <v>197</v>
      </c>
      <c r="I526" s="384" t="s">
        <v>3657</v>
      </c>
      <c r="J526" s="353" t="s">
        <v>3257</v>
      </c>
      <c r="K526" s="354" t="s">
        <v>3228</v>
      </c>
      <c r="L526" s="402"/>
      <c r="M526" s="403"/>
      <c r="N526" s="402"/>
      <c r="O526" s="403"/>
      <c r="P526" s="402"/>
      <c r="Q526" s="403"/>
      <c r="R526" s="402"/>
      <c r="S526" s="403"/>
      <c r="T526" s="402"/>
      <c r="U526" s="403"/>
      <c r="V526" s="402"/>
      <c r="W526" s="403"/>
      <c r="X526" s="402"/>
      <c r="Y526" s="403"/>
      <c r="Z526" s="402"/>
      <c r="AA526" s="403"/>
      <c r="AB526" s="402"/>
      <c r="AC526" s="403"/>
      <c r="AD526" s="402"/>
      <c r="AE526" s="403"/>
      <c r="AF526" s="402"/>
      <c r="AG526" s="403"/>
      <c r="AH526" s="402"/>
      <c r="AI526" s="403"/>
      <c r="AJ526" s="402"/>
      <c r="AK526" s="403"/>
      <c r="AL526" s="402"/>
      <c r="AM526" s="403"/>
      <c r="AN526" s="402"/>
      <c r="AO526" s="403"/>
      <c r="AP526" s="402"/>
      <c r="AQ526" s="403"/>
      <c r="AR526" s="402"/>
      <c r="AS526" s="403"/>
      <c r="AT526" s="402"/>
      <c r="AU526" s="403"/>
      <c r="AV526" s="402"/>
      <c r="AW526" s="403"/>
      <c r="AX526" s="402"/>
      <c r="AY526" s="403"/>
      <c r="AZ526" s="402"/>
      <c r="BA526" s="403"/>
      <c r="BB526" s="402"/>
      <c r="BC526" s="403"/>
      <c r="BD526" s="402"/>
      <c r="BE526" s="403"/>
      <c r="BF526" s="402"/>
      <c r="BG526" s="403"/>
      <c r="BH526" s="402"/>
      <c r="BI526" s="403"/>
      <c r="BJ526" s="402"/>
      <c r="BK526" s="403"/>
      <c r="BL526" s="402"/>
      <c r="BM526" s="403"/>
      <c r="BN526" s="402"/>
      <c r="BO526" s="403"/>
      <c r="BP526" s="402"/>
      <c r="BQ526" s="403"/>
      <c r="BR526" s="402"/>
      <c r="BS526" s="403"/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3654</v>
      </c>
      <c r="B527" s="386" t="s">
        <v>3655</v>
      </c>
      <c r="C527" s="352" t="s">
        <v>3258</v>
      </c>
      <c r="D527" s="387" t="s">
        <v>3619</v>
      </c>
      <c r="E527" s="388" t="s">
        <v>3656</v>
      </c>
      <c r="F527" s="389" t="s">
        <v>3222</v>
      </c>
      <c r="G527" s="389" t="s">
        <v>3223</v>
      </c>
      <c r="H527" s="390" t="s">
        <v>197</v>
      </c>
      <c r="I527" s="391" t="s">
        <v>3657</v>
      </c>
      <c r="J527" s="353" t="s">
        <v>3257</v>
      </c>
      <c r="K527" s="353" t="s">
        <v>3230</v>
      </c>
      <c r="L527" s="400"/>
      <c r="M527" s="401"/>
      <c r="N527" s="400"/>
      <c r="O527" s="401"/>
      <c r="P527" s="400"/>
      <c r="Q527" s="401"/>
      <c r="R527" s="400"/>
      <c r="S527" s="401"/>
      <c r="T527" s="400"/>
      <c r="U527" s="401"/>
      <c r="V527" s="400"/>
      <c r="W527" s="401"/>
      <c r="X527" s="400"/>
      <c r="Y527" s="401"/>
      <c r="Z527" s="400"/>
      <c r="AA527" s="401"/>
      <c r="AB527" s="400"/>
      <c r="AC527" s="401"/>
      <c r="AD527" s="400"/>
      <c r="AE527" s="401"/>
      <c r="AF527" s="400"/>
      <c r="AG527" s="401"/>
      <c r="AH527" s="400"/>
      <c r="AI527" s="401"/>
      <c r="AJ527" s="400"/>
      <c r="AK527" s="401"/>
      <c r="AL527" s="400"/>
      <c r="AM527" s="401"/>
      <c r="AN527" s="400"/>
      <c r="AO527" s="401"/>
      <c r="AP527" s="400"/>
      <c r="AQ527" s="401"/>
      <c r="AR527" s="400"/>
      <c r="AS527" s="401"/>
      <c r="AT527" s="400"/>
      <c r="AU527" s="401"/>
      <c r="AV527" s="400"/>
      <c r="AW527" s="401"/>
      <c r="AX527" s="400"/>
      <c r="AY527" s="401"/>
      <c r="AZ527" s="400"/>
      <c r="BA527" s="401"/>
      <c r="BB527" s="400"/>
      <c r="BC527" s="401"/>
      <c r="BD527" s="400"/>
      <c r="BE527" s="401"/>
      <c r="BF527" s="400"/>
      <c r="BG527" s="401"/>
      <c r="BH527" s="400"/>
      <c r="BI527" s="401"/>
      <c r="BJ527" s="400"/>
      <c r="BK527" s="401"/>
      <c r="BL527" s="400"/>
      <c r="BM527" s="401"/>
      <c r="BN527" s="400"/>
      <c r="BO527" s="401"/>
      <c r="BP527" s="400"/>
      <c r="BQ527" s="401"/>
      <c r="BR527" s="400"/>
      <c r="BS527" s="401"/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0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4" customFormat="1" ht="21.95" customHeight="1" x14ac:dyDescent="0.2">
      <c r="A528" s="385" t="s">
        <v>3654</v>
      </c>
      <c r="B528" s="386" t="s">
        <v>3655</v>
      </c>
      <c r="C528" s="392" t="s">
        <v>3258</v>
      </c>
      <c r="D528" s="387" t="s">
        <v>3619</v>
      </c>
      <c r="E528" s="388" t="s">
        <v>3656</v>
      </c>
      <c r="F528" s="389" t="s">
        <v>3222</v>
      </c>
      <c r="G528" s="389" t="s">
        <v>3223</v>
      </c>
      <c r="H528" s="390" t="s">
        <v>197</v>
      </c>
      <c r="I528" s="391" t="s">
        <v>3657</v>
      </c>
      <c r="J528" s="353" t="s">
        <v>3257</v>
      </c>
      <c r="K528" s="355" t="s">
        <v>3231</v>
      </c>
      <c r="L528" s="400"/>
      <c r="M528" s="401"/>
      <c r="N528" s="400"/>
      <c r="O528" s="401"/>
      <c r="P528" s="400"/>
      <c r="Q528" s="401"/>
      <c r="R528" s="400"/>
      <c r="S528" s="401"/>
      <c r="T528" s="400"/>
      <c r="U528" s="401"/>
      <c r="V528" s="400"/>
      <c r="W528" s="401"/>
      <c r="X528" s="400"/>
      <c r="Y528" s="401"/>
      <c r="Z528" s="400"/>
      <c r="AA528" s="401"/>
      <c r="AB528" s="400"/>
      <c r="AC528" s="401"/>
      <c r="AD528" s="400"/>
      <c r="AE528" s="401"/>
      <c r="AF528" s="400"/>
      <c r="AG528" s="401"/>
      <c r="AH528" s="400"/>
      <c r="AI528" s="401"/>
      <c r="AJ528" s="400"/>
      <c r="AK528" s="401"/>
      <c r="AL528" s="400"/>
      <c r="AM528" s="401"/>
      <c r="AN528" s="400"/>
      <c r="AO528" s="401"/>
      <c r="AP528" s="400"/>
      <c r="AQ528" s="401"/>
      <c r="AR528" s="400"/>
      <c r="AS528" s="401"/>
      <c r="AT528" s="400"/>
      <c r="AU528" s="401"/>
      <c r="AV528" s="400"/>
      <c r="AW528" s="401"/>
      <c r="AX528" s="400"/>
      <c r="AY528" s="401"/>
      <c r="AZ528" s="400"/>
      <c r="BA528" s="401"/>
      <c r="BB528" s="400"/>
      <c r="BC528" s="401"/>
      <c r="BD528" s="400"/>
      <c r="BE528" s="401"/>
      <c r="BF528" s="400"/>
      <c r="BG528" s="401"/>
      <c r="BH528" s="400"/>
      <c r="BI528" s="401"/>
      <c r="BJ528" s="400"/>
      <c r="BK528" s="401"/>
      <c r="BL528" s="400"/>
      <c r="BM528" s="401"/>
      <c r="BN528" s="400"/>
      <c r="BO528" s="401"/>
      <c r="BP528" s="400"/>
      <c r="BQ528" s="401"/>
      <c r="BR528" s="400"/>
      <c r="BS528" s="401"/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3654</v>
      </c>
      <c r="B529" s="386" t="s">
        <v>3655</v>
      </c>
      <c r="C529" s="392" t="s">
        <v>3258</v>
      </c>
      <c r="D529" s="387" t="s">
        <v>3619</v>
      </c>
      <c r="E529" s="388" t="s">
        <v>3656</v>
      </c>
      <c r="F529" s="389" t="s">
        <v>3222</v>
      </c>
      <c r="G529" s="389" t="s">
        <v>3223</v>
      </c>
      <c r="H529" s="390" t="s">
        <v>197</v>
      </c>
      <c r="I529" s="391" t="s">
        <v>3657</v>
      </c>
      <c r="J529" s="353" t="s">
        <v>3257</v>
      </c>
      <c r="K529" s="356" t="s">
        <v>3232</v>
      </c>
      <c r="L529" s="400"/>
      <c r="M529" s="401"/>
      <c r="N529" s="400"/>
      <c r="O529" s="401"/>
      <c r="P529" s="400"/>
      <c r="Q529" s="401"/>
      <c r="R529" s="400"/>
      <c r="S529" s="401"/>
      <c r="T529" s="400"/>
      <c r="U529" s="401"/>
      <c r="V529" s="400"/>
      <c r="W529" s="401"/>
      <c r="X529" s="400"/>
      <c r="Y529" s="401"/>
      <c r="Z529" s="400"/>
      <c r="AA529" s="401"/>
      <c r="AB529" s="400"/>
      <c r="AC529" s="401"/>
      <c r="AD529" s="400"/>
      <c r="AE529" s="401"/>
      <c r="AF529" s="400"/>
      <c r="AG529" s="401"/>
      <c r="AH529" s="400"/>
      <c r="AI529" s="401"/>
      <c r="AJ529" s="400"/>
      <c r="AK529" s="401"/>
      <c r="AL529" s="400"/>
      <c r="AM529" s="401"/>
      <c r="AN529" s="400"/>
      <c r="AO529" s="401"/>
      <c r="AP529" s="400"/>
      <c r="AQ529" s="401"/>
      <c r="AR529" s="400"/>
      <c r="AS529" s="401"/>
      <c r="AT529" s="400"/>
      <c r="AU529" s="401"/>
      <c r="AV529" s="400"/>
      <c r="AW529" s="401"/>
      <c r="AX529" s="400"/>
      <c r="AY529" s="401"/>
      <c r="AZ529" s="400"/>
      <c r="BA529" s="401"/>
      <c r="BB529" s="400"/>
      <c r="BC529" s="401"/>
      <c r="BD529" s="400"/>
      <c r="BE529" s="401"/>
      <c r="BF529" s="400"/>
      <c r="BG529" s="401"/>
      <c r="BH529" s="400"/>
      <c r="BI529" s="401"/>
      <c r="BJ529" s="400"/>
      <c r="BK529" s="401"/>
      <c r="BL529" s="400"/>
      <c r="BM529" s="401"/>
      <c r="BN529" s="400"/>
      <c r="BO529" s="401"/>
      <c r="BP529" s="400"/>
      <c r="BQ529" s="401"/>
      <c r="BR529" s="400"/>
      <c r="BS529" s="401"/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660" t="s">
        <v>3654</v>
      </c>
      <c r="B530" s="393" t="s">
        <v>3655</v>
      </c>
      <c r="C530" s="394" t="s">
        <v>3258</v>
      </c>
      <c r="D530" s="395" t="s">
        <v>3619</v>
      </c>
      <c r="E530" s="411" t="s">
        <v>3656</v>
      </c>
      <c r="F530" s="396" t="s">
        <v>3222</v>
      </c>
      <c r="G530" s="396" t="s">
        <v>3223</v>
      </c>
      <c r="H530" s="397" t="s">
        <v>197</v>
      </c>
      <c r="I530" s="661" t="s">
        <v>3657</v>
      </c>
      <c r="J530" s="353" t="s">
        <v>3257</v>
      </c>
      <c r="K530" s="357" t="s">
        <v>60</v>
      </c>
      <c r="L530" s="402"/>
      <c r="M530" s="403"/>
      <c r="N530" s="402"/>
      <c r="O530" s="403"/>
      <c r="P530" s="402"/>
      <c r="Q530" s="403"/>
      <c r="R530" s="402"/>
      <c r="S530" s="403"/>
      <c r="T530" s="402"/>
      <c r="U530" s="403"/>
      <c r="V530" s="402"/>
      <c r="W530" s="403"/>
      <c r="X530" s="402"/>
      <c r="Y530" s="403"/>
      <c r="Z530" s="402"/>
      <c r="AA530" s="403"/>
      <c r="AB530" s="402"/>
      <c r="AC530" s="403"/>
      <c r="AD530" s="402"/>
      <c r="AE530" s="403"/>
      <c r="AF530" s="402"/>
      <c r="AG530" s="403"/>
      <c r="AH530" s="402"/>
      <c r="AI530" s="403"/>
      <c r="AJ530" s="402"/>
      <c r="AK530" s="403"/>
      <c r="AL530" s="402"/>
      <c r="AM530" s="403"/>
      <c r="AN530" s="402"/>
      <c r="AO530" s="403"/>
      <c r="AP530" s="402"/>
      <c r="AQ530" s="403"/>
      <c r="AR530" s="402"/>
      <c r="AS530" s="403"/>
      <c r="AT530" s="402"/>
      <c r="AU530" s="403"/>
      <c r="AV530" s="402"/>
      <c r="AW530" s="403"/>
      <c r="AX530" s="402"/>
      <c r="AY530" s="403"/>
      <c r="AZ530" s="402"/>
      <c r="BA530" s="403"/>
      <c r="BB530" s="402"/>
      <c r="BC530" s="403"/>
      <c r="BD530" s="402"/>
      <c r="BE530" s="403"/>
      <c r="BF530" s="402"/>
      <c r="BG530" s="403"/>
      <c r="BH530" s="402"/>
      <c r="BI530" s="403"/>
      <c r="BJ530" s="402"/>
      <c r="BK530" s="403"/>
      <c r="BL530" s="402"/>
      <c r="BM530" s="403"/>
      <c r="BN530" s="402"/>
      <c r="BO530" s="403"/>
      <c r="BP530" s="402"/>
      <c r="BQ530" s="403"/>
      <c r="BR530" s="402"/>
      <c r="BS530" s="403"/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3658</v>
      </c>
      <c r="B531" s="526" t="s">
        <v>3659</v>
      </c>
      <c r="C531" s="527">
        <v>1</v>
      </c>
      <c r="D531" s="528" t="s">
        <v>3619</v>
      </c>
      <c r="E531" s="426" t="s">
        <v>3660</v>
      </c>
      <c r="F531" s="529" t="s">
        <v>3222</v>
      </c>
      <c r="G531" s="529" t="s">
        <v>3223</v>
      </c>
      <c r="H531" s="530" t="s">
        <v>197</v>
      </c>
      <c r="I531" s="384" t="s">
        <v>3661</v>
      </c>
      <c r="J531" s="353" t="s">
        <v>3227</v>
      </c>
      <c r="K531" s="354" t="s">
        <v>3228</v>
      </c>
      <c r="L531" s="402"/>
      <c r="M531" s="403"/>
      <c r="N531" s="402"/>
      <c r="O531" s="403"/>
      <c r="P531" s="402"/>
      <c r="Q531" s="403"/>
      <c r="R531" s="402"/>
      <c r="S531" s="403"/>
      <c r="T531" s="402"/>
      <c r="U531" s="403"/>
      <c r="V531" s="402"/>
      <c r="W531" s="403"/>
      <c r="X531" s="402"/>
      <c r="Y531" s="403"/>
      <c r="Z531" s="402"/>
      <c r="AA531" s="403"/>
      <c r="AB531" s="402"/>
      <c r="AC531" s="403"/>
      <c r="AD531" s="402"/>
      <c r="AE531" s="403"/>
      <c r="AF531" s="402"/>
      <c r="AG531" s="403"/>
      <c r="AH531" s="402"/>
      <c r="AI531" s="403"/>
      <c r="AJ531" s="402"/>
      <c r="AK531" s="403"/>
      <c r="AL531" s="402"/>
      <c r="AM531" s="403"/>
      <c r="AN531" s="402"/>
      <c r="AO531" s="403"/>
      <c r="AP531" s="402"/>
      <c r="AQ531" s="403"/>
      <c r="AR531" s="402"/>
      <c r="AS531" s="403"/>
      <c r="AT531" s="402"/>
      <c r="AU531" s="403"/>
      <c r="AV531" s="402"/>
      <c r="AW531" s="403"/>
      <c r="AX531" s="402"/>
      <c r="AY531" s="403"/>
      <c r="AZ531" s="402"/>
      <c r="BA531" s="403"/>
      <c r="BB531" s="402"/>
      <c r="BC531" s="403"/>
      <c r="BD531" s="402"/>
      <c r="BE531" s="403"/>
      <c r="BF531" s="402"/>
      <c r="BG531" s="403"/>
      <c r="BH531" s="402"/>
      <c r="BI531" s="403"/>
      <c r="BJ531" s="402"/>
      <c r="BK531" s="403"/>
      <c r="BL531" s="402"/>
      <c r="BM531" s="403"/>
      <c r="BN531" s="402"/>
      <c r="BO531" s="403"/>
      <c r="BP531" s="402"/>
      <c r="BQ531" s="403"/>
      <c r="BR531" s="402"/>
      <c r="BS531" s="403"/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3658</v>
      </c>
      <c r="B532" s="386" t="s">
        <v>3659</v>
      </c>
      <c r="C532" s="352" t="s">
        <v>3229</v>
      </c>
      <c r="D532" s="387" t="s">
        <v>3619</v>
      </c>
      <c r="E532" s="388" t="s">
        <v>3660</v>
      </c>
      <c r="F532" s="389" t="s">
        <v>3222</v>
      </c>
      <c r="G532" s="389" t="s">
        <v>3223</v>
      </c>
      <c r="H532" s="390" t="s">
        <v>197</v>
      </c>
      <c r="I532" s="391" t="s">
        <v>3661</v>
      </c>
      <c r="J532" s="353" t="s">
        <v>3227</v>
      </c>
      <c r="K532" s="353" t="s">
        <v>3230</v>
      </c>
      <c r="L532" s="400"/>
      <c r="M532" s="401"/>
      <c r="N532" s="400"/>
      <c r="O532" s="401"/>
      <c r="P532" s="400"/>
      <c r="Q532" s="401"/>
      <c r="R532" s="400"/>
      <c r="S532" s="401"/>
      <c r="T532" s="400"/>
      <c r="U532" s="401"/>
      <c r="V532" s="400"/>
      <c r="W532" s="401"/>
      <c r="X532" s="400"/>
      <c r="Y532" s="401"/>
      <c r="Z532" s="400"/>
      <c r="AA532" s="401"/>
      <c r="AB532" s="400"/>
      <c r="AC532" s="401"/>
      <c r="AD532" s="400"/>
      <c r="AE532" s="401"/>
      <c r="AF532" s="400"/>
      <c r="AG532" s="401"/>
      <c r="AH532" s="400"/>
      <c r="AI532" s="401"/>
      <c r="AJ532" s="400"/>
      <c r="AK532" s="401"/>
      <c r="AL532" s="400"/>
      <c r="AM532" s="401"/>
      <c r="AN532" s="400"/>
      <c r="AO532" s="401"/>
      <c r="AP532" s="400"/>
      <c r="AQ532" s="401"/>
      <c r="AR532" s="400"/>
      <c r="AS532" s="401"/>
      <c r="AT532" s="400"/>
      <c r="AU532" s="401"/>
      <c r="AV532" s="400"/>
      <c r="AW532" s="401"/>
      <c r="AX532" s="400"/>
      <c r="AY532" s="401"/>
      <c r="AZ532" s="400"/>
      <c r="BA532" s="401"/>
      <c r="BB532" s="400"/>
      <c r="BC532" s="401"/>
      <c r="BD532" s="400"/>
      <c r="BE532" s="401"/>
      <c r="BF532" s="400"/>
      <c r="BG532" s="401"/>
      <c r="BH532" s="400"/>
      <c r="BI532" s="401"/>
      <c r="BJ532" s="400"/>
      <c r="BK532" s="401"/>
      <c r="BL532" s="400"/>
      <c r="BM532" s="401"/>
      <c r="BN532" s="400"/>
      <c r="BO532" s="401"/>
      <c r="BP532" s="400"/>
      <c r="BQ532" s="401"/>
      <c r="BR532" s="400"/>
      <c r="BS532" s="401"/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0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3658</v>
      </c>
      <c r="B533" s="386" t="s">
        <v>3659</v>
      </c>
      <c r="C533" s="392" t="s">
        <v>3229</v>
      </c>
      <c r="D533" s="387" t="s">
        <v>3619</v>
      </c>
      <c r="E533" s="388" t="s">
        <v>3660</v>
      </c>
      <c r="F533" s="389" t="s">
        <v>3222</v>
      </c>
      <c r="G533" s="389" t="s">
        <v>3223</v>
      </c>
      <c r="H533" s="390" t="s">
        <v>197</v>
      </c>
      <c r="I533" s="391" t="s">
        <v>3661</v>
      </c>
      <c r="J533" s="353" t="s">
        <v>3227</v>
      </c>
      <c r="K533" s="355" t="s">
        <v>3231</v>
      </c>
      <c r="L533" s="400"/>
      <c r="M533" s="401"/>
      <c r="N533" s="400"/>
      <c r="O533" s="401"/>
      <c r="P533" s="400"/>
      <c r="Q533" s="401"/>
      <c r="R533" s="400"/>
      <c r="S533" s="401"/>
      <c r="T533" s="400"/>
      <c r="U533" s="401"/>
      <c r="V533" s="400"/>
      <c r="W533" s="401"/>
      <c r="X533" s="400"/>
      <c r="Y533" s="401"/>
      <c r="Z533" s="400"/>
      <c r="AA533" s="401"/>
      <c r="AB533" s="400"/>
      <c r="AC533" s="401"/>
      <c r="AD533" s="400"/>
      <c r="AE533" s="401"/>
      <c r="AF533" s="400"/>
      <c r="AG533" s="401"/>
      <c r="AH533" s="400"/>
      <c r="AI533" s="401"/>
      <c r="AJ533" s="400"/>
      <c r="AK533" s="401"/>
      <c r="AL533" s="400"/>
      <c r="AM533" s="401"/>
      <c r="AN533" s="400"/>
      <c r="AO533" s="401"/>
      <c r="AP533" s="400"/>
      <c r="AQ533" s="401"/>
      <c r="AR533" s="400"/>
      <c r="AS533" s="401"/>
      <c r="AT533" s="400"/>
      <c r="AU533" s="401"/>
      <c r="AV533" s="400"/>
      <c r="AW533" s="401"/>
      <c r="AX533" s="400"/>
      <c r="AY533" s="401"/>
      <c r="AZ533" s="400"/>
      <c r="BA533" s="401"/>
      <c r="BB533" s="400"/>
      <c r="BC533" s="401"/>
      <c r="BD533" s="400"/>
      <c r="BE533" s="401"/>
      <c r="BF533" s="400"/>
      <c r="BG533" s="401"/>
      <c r="BH533" s="400"/>
      <c r="BI533" s="401"/>
      <c r="BJ533" s="400"/>
      <c r="BK533" s="401"/>
      <c r="BL533" s="400"/>
      <c r="BM533" s="401"/>
      <c r="BN533" s="400"/>
      <c r="BO533" s="401"/>
      <c r="BP533" s="400"/>
      <c r="BQ533" s="401"/>
      <c r="BR533" s="400"/>
      <c r="BS533" s="401"/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3658</v>
      </c>
      <c r="B534" s="386" t="s">
        <v>3659</v>
      </c>
      <c r="C534" s="392" t="s">
        <v>3229</v>
      </c>
      <c r="D534" s="387" t="s">
        <v>3619</v>
      </c>
      <c r="E534" s="388" t="s">
        <v>3660</v>
      </c>
      <c r="F534" s="389" t="s">
        <v>3222</v>
      </c>
      <c r="G534" s="389" t="s">
        <v>3223</v>
      </c>
      <c r="H534" s="390" t="s">
        <v>197</v>
      </c>
      <c r="I534" s="391" t="s">
        <v>3661</v>
      </c>
      <c r="J534" s="353" t="s">
        <v>3227</v>
      </c>
      <c r="K534" s="356" t="s">
        <v>3232</v>
      </c>
      <c r="L534" s="400"/>
      <c r="M534" s="401"/>
      <c r="N534" s="400"/>
      <c r="O534" s="401"/>
      <c r="P534" s="400"/>
      <c r="Q534" s="401"/>
      <c r="R534" s="400"/>
      <c r="S534" s="401"/>
      <c r="T534" s="400"/>
      <c r="U534" s="401"/>
      <c r="V534" s="400"/>
      <c r="W534" s="401"/>
      <c r="X534" s="400"/>
      <c r="Y534" s="401"/>
      <c r="Z534" s="400"/>
      <c r="AA534" s="401"/>
      <c r="AB534" s="400"/>
      <c r="AC534" s="401"/>
      <c r="AD534" s="400"/>
      <c r="AE534" s="401"/>
      <c r="AF534" s="400"/>
      <c r="AG534" s="401"/>
      <c r="AH534" s="400"/>
      <c r="AI534" s="401"/>
      <c r="AJ534" s="400"/>
      <c r="AK534" s="401"/>
      <c r="AL534" s="400"/>
      <c r="AM534" s="401"/>
      <c r="AN534" s="400"/>
      <c r="AO534" s="401"/>
      <c r="AP534" s="400"/>
      <c r="AQ534" s="401"/>
      <c r="AR534" s="400"/>
      <c r="AS534" s="401"/>
      <c r="AT534" s="400"/>
      <c r="AU534" s="401"/>
      <c r="AV534" s="400"/>
      <c r="AW534" s="401"/>
      <c r="AX534" s="400"/>
      <c r="AY534" s="401"/>
      <c r="AZ534" s="400"/>
      <c r="BA534" s="401"/>
      <c r="BB534" s="400"/>
      <c r="BC534" s="401"/>
      <c r="BD534" s="400"/>
      <c r="BE534" s="401"/>
      <c r="BF534" s="400"/>
      <c r="BG534" s="401"/>
      <c r="BH534" s="400"/>
      <c r="BI534" s="401"/>
      <c r="BJ534" s="400"/>
      <c r="BK534" s="401"/>
      <c r="BL534" s="400"/>
      <c r="BM534" s="401"/>
      <c r="BN534" s="400"/>
      <c r="BO534" s="401"/>
      <c r="BP534" s="400"/>
      <c r="BQ534" s="401"/>
      <c r="BR534" s="400"/>
      <c r="BS534" s="401"/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660" t="s">
        <v>3658</v>
      </c>
      <c r="B535" s="393" t="s">
        <v>3659</v>
      </c>
      <c r="C535" s="394" t="s">
        <v>3229</v>
      </c>
      <c r="D535" s="395" t="s">
        <v>3619</v>
      </c>
      <c r="E535" s="411" t="s">
        <v>3660</v>
      </c>
      <c r="F535" s="396" t="s">
        <v>3222</v>
      </c>
      <c r="G535" s="396" t="s">
        <v>3223</v>
      </c>
      <c r="H535" s="397" t="s">
        <v>197</v>
      </c>
      <c r="I535" s="661" t="s">
        <v>3661</v>
      </c>
      <c r="J535" s="353" t="s">
        <v>3227</v>
      </c>
      <c r="K535" s="357" t="s">
        <v>60</v>
      </c>
      <c r="L535" s="402"/>
      <c r="M535" s="403"/>
      <c r="N535" s="402"/>
      <c r="O535" s="403"/>
      <c r="P535" s="402"/>
      <c r="Q535" s="403"/>
      <c r="R535" s="402"/>
      <c r="S535" s="403"/>
      <c r="T535" s="402"/>
      <c r="U535" s="403"/>
      <c r="V535" s="402"/>
      <c r="W535" s="403"/>
      <c r="X535" s="402"/>
      <c r="Y535" s="403"/>
      <c r="Z535" s="402"/>
      <c r="AA535" s="403"/>
      <c r="AB535" s="402"/>
      <c r="AC535" s="403"/>
      <c r="AD535" s="402"/>
      <c r="AE535" s="403"/>
      <c r="AF535" s="402"/>
      <c r="AG535" s="403"/>
      <c r="AH535" s="402"/>
      <c r="AI535" s="403"/>
      <c r="AJ535" s="402"/>
      <c r="AK535" s="403"/>
      <c r="AL535" s="402"/>
      <c r="AM535" s="403"/>
      <c r="AN535" s="402"/>
      <c r="AO535" s="403"/>
      <c r="AP535" s="402"/>
      <c r="AQ535" s="403"/>
      <c r="AR535" s="402"/>
      <c r="AS535" s="403"/>
      <c r="AT535" s="402"/>
      <c r="AU535" s="403"/>
      <c r="AV535" s="402"/>
      <c r="AW535" s="403"/>
      <c r="AX535" s="402"/>
      <c r="AY535" s="403"/>
      <c r="AZ535" s="402"/>
      <c r="BA535" s="403"/>
      <c r="BB535" s="402"/>
      <c r="BC535" s="403"/>
      <c r="BD535" s="402"/>
      <c r="BE535" s="403"/>
      <c r="BF535" s="402"/>
      <c r="BG535" s="403"/>
      <c r="BH535" s="402"/>
      <c r="BI535" s="403"/>
      <c r="BJ535" s="402"/>
      <c r="BK535" s="403"/>
      <c r="BL535" s="402"/>
      <c r="BM535" s="403"/>
      <c r="BN535" s="402"/>
      <c r="BO535" s="403"/>
      <c r="BP535" s="402"/>
      <c r="BQ535" s="403"/>
      <c r="BR535" s="402"/>
      <c r="BS535" s="403"/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3662</v>
      </c>
      <c r="B536" s="526" t="s">
        <v>3663</v>
      </c>
      <c r="C536" s="527">
        <v>1</v>
      </c>
      <c r="D536" s="528" t="s">
        <v>3619</v>
      </c>
      <c r="E536" s="426" t="s">
        <v>3664</v>
      </c>
      <c r="F536" s="529" t="s">
        <v>3222</v>
      </c>
      <c r="G536" s="529" t="s">
        <v>3223</v>
      </c>
      <c r="H536" s="530" t="s">
        <v>197</v>
      </c>
      <c r="I536" s="384" t="s">
        <v>3665</v>
      </c>
      <c r="J536" s="353" t="s">
        <v>3227</v>
      </c>
      <c r="K536" s="354" t="s">
        <v>3228</v>
      </c>
      <c r="L536" s="402"/>
      <c r="M536" s="403"/>
      <c r="N536" s="402"/>
      <c r="O536" s="403"/>
      <c r="P536" s="402"/>
      <c r="Q536" s="403"/>
      <c r="R536" s="402"/>
      <c r="S536" s="403"/>
      <c r="T536" s="402"/>
      <c r="U536" s="403"/>
      <c r="V536" s="402"/>
      <c r="W536" s="403"/>
      <c r="X536" s="402"/>
      <c r="Y536" s="403"/>
      <c r="Z536" s="402"/>
      <c r="AA536" s="403"/>
      <c r="AB536" s="402"/>
      <c r="AC536" s="403"/>
      <c r="AD536" s="402"/>
      <c r="AE536" s="403"/>
      <c r="AF536" s="402"/>
      <c r="AG536" s="403"/>
      <c r="AH536" s="402"/>
      <c r="AI536" s="403"/>
      <c r="AJ536" s="402"/>
      <c r="AK536" s="403"/>
      <c r="AL536" s="402"/>
      <c r="AM536" s="403"/>
      <c r="AN536" s="402"/>
      <c r="AO536" s="403"/>
      <c r="AP536" s="402"/>
      <c r="AQ536" s="403"/>
      <c r="AR536" s="402"/>
      <c r="AS536" s="403"/>
      <c r="AT536" s="402"/>
      <c r="AU536" s="403"/>
      <c r="AV536" s="402"/>
      <c r="AW536" s="403"/>
      <c r="AX536" s="402"/>
      <c r="AY536" s="403"/>
      <c r="AZ536" s="402"/>
      <c r="BA536" s="403"/>
      <c r="BB536" s="402"/>
      <c r="BC536" s="403"/>
      <c r="BD536" s="402"/>
      <c r="BE536" s="403"/>
      <c r="BF536" s="402"/>
      <c r="BG536" s="403"/>
      <c r="BH536" s="402"/>
      <c r="BI536" s="403"/>
      <c r="BJ536" s="402"/>
      <c r="BK536" s="403"/>
      <c r="BL536" s="402"/>
      <c r="BM536" s="403"/>
      <c r="BN536" s="402"/>
      <c r="BO536" s="403"/>
      <c r="BP536" s="402"/>
      <c r="BQ536" s="403"/>
      <c r="BR536" s="402"/>
      <c r="BS536" s="403"/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3662</v>
      </c>
      <c r="B537" s="386" t="s">
        <v>3663</v>
      </c>
      <c r="C537" s="352" t="s">
        <v>3229</v>
      </c>
      <c r="D537" s="387" t="s">
        <v>3619</v>
      </c>
      <c r="E537" s="388" t="s">
        <v>3664</v>
      </c>
      <c r="F537" s="389" t="s">
        <v>3222</v>
      </c>
      <c r="G537" s="389" t="s">
        <v>3223</v>
      </c>
      <c r="H537" s="390" t="s">
        <v>197</v>
      </c>
      <c r="I537" s="391" t="s">
        <v>3665</v>
      </c>
      <c r="J537" s="353" t="s">
        <v>3227</v>
      </c>
      <c r="K537" s="353" t="s">
        <v>3230</v>
      </c>
      <c r="L537" s="400">
        <v>6</v>
      </c>
      <c r="M537" s="401"/>
      <c r="N537" s="400">
        <v>1</v>
      </c>
      <c r="O537" s="401"/>
      <c r="P537" s="400">
        <v>5</v>
      </c>
      <c r="Q537" s="401"/>
      <c r="R537" s="400"/>
      <c r="S537" s="401"/>
      <c r="T537" s="400"/>
      <c r="U537" s="401"/>
      <c r="V537" s="400">
        <v>5</v>
      </c>
      <c r="W537" s="401"/>
      <c r="X537" s="400">
        <v>2</v>
      </c>
      <c r="Y537" s="401"/>
      <c r="Z537" s="400">
        <v>6</v>
      </c>
      <c r="AA537" s="401"/>
      <c r="AB537" s="400">
        <v>1</v>
      </c>
      <c r="AC537" s="401"/>
      <c r="AD537" s="400">
        <v>5</v>
      </c>
      <c r="AE537" s="401"/>
      <c r="AF537" s="400"/>
      <c r="AG537" s="401"/>
      <c r="AH537" s="400"/>
      <c r="AI537" s="401"/>
      <c r="AJ537" s="400">
        <v>5</v>
      </c>
      <c r="AK537" s="401"/>
      <c r="AL537" s="400">
        <v>2</v>
      </c>
      <c r="AM537" s="401"/>
      <c r="AN537" s="400">
        <v>6</v>
      </c>
      <c r="AO537" s="401"/>
      <c r="AP537" s="400">
        <v>1</v>
      </c>
      <c r="AQ537" s="401"/>
      <c r="AR537" s="400">
        <v>5</v>
      </c>
      <c r="AS537" s="401"/>
      <c r="AT537" s="400"/>
      <c r="AU537" s="401"/>
      <c r="AV537" s="400"/>
      <c r="AW537" s="401"/>
      <c r="AX537" s="400">
        <v>5</v>
      </c>
      <c r="AY537" s="401"/>
      <c r="AZ537" s="400">
        <v>2</v>
      </c>
      <c r="BA537" s="401"/>
      <c r="BB537" s="400">
        <v>6</v>
      </c>
      <c r="BC537" s="401"/>
      <c r="BD537" s="400">
        <v>1</v>
      </c>
      <c r="BE537" s="401"/>
      <c r="BF537" s="400">
        <v>5</v>
      </c>
      <c r="BG537" s="401"/>
      <c r="BH537" s="400"/>
      <c r="BI537" s="401"/>
      <c r="BJ537" s="400"/>
      <c r="BK537" s="401"/>
      <c r="BL537" s="400">
        <v>5</v>
      </c>
      <c r="BM537" s="401"/>
      <c r="BN537" s="400">
        <v>2</v>
      </c>
      <c r="BO537" s="401"/>
      <c r="BP537" s="400">
        <v>6</v>
      </c>
      <c r="BQ537" s="401"/>
      <c r="BR537" s="400">
        <v>1</v>
      </c>
      <c r="BS537" s="401"/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83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3662</v>
      </c>
      <c r="B538" s="386" t="s">
        <v>3663</v>
      </c>
      <c r="C538" s="392" t="s">
        <v>3229</v>
      </c>
      <c r="D538" s="387" t="s">
        <v>3619</v>
      </c>
      <c r="E538" s="388" t="s">
        <v>3664</v>
      </c>
      <c r="F538" s="389" t="s">
        <v>3222</v>
      </c>
      <c r="G538" s="389" t="s">
        <v>3223</v>
      </c>
      <c r="H538" s="390" t="s">
        <v>197</v>
      </c>
      <c r="I538" s="391" t="s">
        <v>3665</v>
      </c>
      <c r="J538" s="353" t="s">
        <v>3227</v>
      </c>
      <c r="K538" s="355" t="s">
        <v>3231</v>
      </c>
      <c r="L538" s="400"/>
      <c r="M538" s="401"/>
      <c r="N538" s="400"/>
      <c r="O538" s="401"/>
      <c r="P538" s="400"/>
      <c r="Q538" s="401"/>
      <c r="R538" s="400"/>
      <c r="S538" s="401"/>
      <c r="T538" s="400"/>
      <c r="U538" s="401"/>
      <c r="V538" s="400"/>
      <c r="W538" s="401"/>
      <c r="X538" s="400"/>
      <c r="Y538" s="401"/>
      <c r="Z538" s="400"/>
      <c r="AA538" s="401"/>
      <c r="AB538" s="400"/>
      <c r="AC538" s="401"/>
      <c r="AD538" s="400"/>
      <c r="AE538" s="401"/>
      <c r="AF538" s="400"/>
      <c r="AG538" s="401"/>
      <c r="AH538" s="400"/>
      <c r="AI538" s="401"/>
      <c r="AJ538" s="400"/>
      <c r="AK538" s="401"/>
      <c r="AL538" s="400"/>
      <c r="AM538" s="401"/>
      <c r="AN538" s="400"/>
      <c r="AO538" s="401"/>
      <c r="AP538" s="400"/>
      <c r="AQ538" s="401"/>
      <c r="AR538" s="400"/>
      <c r="AS538" s="401"/>
      <c r="AT538" s="400"/>
      <c r="AU538" s="401"/>
      <c r="AV538" s="400"/>
      <c r="AW538" s="401"/>
      <c r="AX538" s="400"/>
      <c r="AY538" s="401"/>
      <c r="AZ538" s="400"/>
      <c r="BA538" s="401"/>
      <c r="BB538" s="400"/>
      <c r="BC538" s="401"/>
      <c r="BD538" s="400"/>
      <c r="BE538" s="401"/>
      <c r="BF538" s="400"/>
      <c r="BG538" s="401"/>
      <c r="BH538" s="400"/>
      <c r="BI538" s="401"/>
      <c r="BJ538" s="400"/>
      <c r="BK538" s="401"/>
      <c r="BL538" s="400"/>
      <c r="BM538" s="401"/>
      <c r="BN538" s="400"/>
      <c r="BO538" s="401"/>
      <c r="BP538" s="400"/>
      <c r="BQ538" s="401"/>
      <c r="BR538" s="400"/>
      <c r="BS538" s="401"/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3662</v>
      </c>
      <c r="B539" s="386" t="s">
        <v>3663</v>
      </c>
      <c r="C539" s="392" t="s">
        <v>3229</v>
      </c>
      <c r="D539" s="387" t="s">
        <v>3619</v>
      </c>
      <c r="E539" s="388" t="s">
        <v>3664</v>
      </c>
      <c r="F539" s="389" t="s">
        <v>3222</v>
      </c>
      <c r="G539" s="389" t="s">
        <v>3223</v>
      </c>
      <c r="H539" s="390" t="s">
        <v>197</v>
      </c>
      <c r="I539" s="391" t="s">
        <v>3665</v>
      </c>
      <c r="J539" s="353" t="s">
        <v>3227</v>
      </c>
      <c r="K539" s="356" t="s">
        <v>3232</v>
      </c>
      <c r="L539" s="400"/>
      <c r="M539" s="401"/>
      <c r="N539" s="400"/>
      <c r="O539" s="401"/>
      <c r="P539" s="400"/>
      <c r="Q539" s="401"/>
      <c r="R539" s="400"/>
      <c r="S539" s="401"/>
      <c r="T539" s="400"/>
      <c r="U539" s="401"/>
      <c r="V539" s="400"/>
      <c r="W539" s="401"/>
      <c r="X539" s="400"/>
      <c r="Y539" s="401"/>
      <c r="Z539" s="400"/>
      <c r="AA539" s="401"/>
      <c r="AB539" s="400"/>
      <c r="AC539" s="401"/>
      <c r="AD539" s="400"/>
      <c r="AE539" s="401"/>
      <c r="AF539" s="400"/>
      <c r="AG539" s="401"/>
      <c r="AH539" s="400"/>
      <c r="AI539" s="401"/>
      <c r="AJ539" s="400"/>
      <c r="AK539" s="401"/>
      <c r="AL539" s="400"/>
      <c r="AM539" s="401"/>
      <c r="AN539" s="400"/>
      <c r="AO539" s="401"/>
      <c r="AP539" s="400"/>
      <c r="AQ539" s="401"/>
      <c r="AR539" s="400"/>
      <c r="AS539" s="401"/>
      <c r="AT539" s="400"/>
      <c r="AU539" s="401"/>
      <c r="AV539" s="400"/>
      <c r="AW539" s="401"/>
      <c r="AX539" s="400"/>
      <c r="AY539" s="401"/>
      <c r="AZ539" s="400"/>
      <c r="BA539" s="401"/>
      <c r="BB539" s="400"/>
      <c r="BC539" s="401"/>
      <c r="BD539" s="400"/>
      <c r="BE539" s="401"/>
      <c r="BF539" s="400"/>
      <c r="BG539" s="401"/>
      <c r="BH539" s="400"/>
      <c r="BI539" s="401"/>
      <c r="BJ539" s="400"/>
      <c r="BK539" s="401"/>
      <c r="BL539" s="400"/>
      <c r="BM539" s="401"/>
      <c r="BN539" s="400"/>
      <c r="BO539" s="401"/>
      <c r="BP539" s="400"/>
      <c r="BQ539" s="401"/>
      <c r="BR539" s="400"/>
      <c r="BS539" s="401"/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660" t="s">
        <v>3662</v>
      </c>
      <c r="B540" s="393" t="s">
        <v>3663</v>
      </c>
      <c r="C540" s="394" t="s">
        <v>3229</v>
      </c>
      <c r="D540" s="395" t="s">
        <v>3619</v>
      </c>
      <c r="E540" s="411" t="s">
        <v>3664</v>
      </c>
      <c r="F540" s="396" t="s">
        <v>3222</v>
      </c>
      <c r="G540" s="396" t="s">
        <v>3223</v>
      </c>
      <c r="H540" s="397" t="s">
        <v>197</v>
      </c>
      <c r="I540" s="661" t="s">
        <v>3665</v>
      </c>
      <c r="J540" s="353" t="s">
        <v>3227</v>
      </c>
      <c r="K540" s="357" t="s">
        <v>60</v>
      </c>
      <c r="L540" s="402"/>
      <c r="M540" s="403"/>
      <c r="N540" s="402"/>
      <c r="O540" s="403"/>
      <c r="P540" s="402"/>
      <c r="Q540" s="403"/>
      <c r="R540" s="402"/>
      <c r="S540" s="403"/>
      <c r="T540" s="402"/>
      <c r="U540" s="403"/>
      <c r="V540" s="402"/>
      <c r="W540" s="403"/>
      <c r="X540" s="402"/>
      <c r="Y540" s="403"/>
      <c r="Z540" s="402"/>
      <c r="AA540" s="403"/>
      <c r="AB540" s="402"/>
      <c r="AC540" s="403"/>
      <c r="AD540" s="402"/>
      <c r="AE540" s="403"/>
      <c r="AF540" s="402"/>
      <c r="AG540" s="403"/>
      <c r="AH540" s="402"/>
      <c r="AI540" s="403"/>
      <c r="AJ540" s="402"/>
      <c r="AK540" s="403"/>
      <c r="AL540" s="402"/>
      <c r="AM540" s="403"/>
      <c r="AN540" s="402"/>
      <c r="AO540" s="403"/>
      <c r="AP540" s="402"/>
      <c r="AQ540" s="403"/>
      <c r="AR540" s="402"/>
      <c r="AS540" s="403"/>
      <c r="AT540" s="402"/>
      <c r="AU540" s="403"/>
      <c r="AV540" s="402"/>
      <c r="AW540" s="403"/>
      <c r="AX540" s="402"/>
      <c r="AY540" s="403"/>
      <c r="AZ540" s="402"/>
      <c r="BA540" s="403"/>
      <c r="BB540" s="402"/>
      <c r="BC540" s="403"/>
      <c r="BD540" s="402"/>
      <c r="BE540" s="403"/>
      <c r="BF540" s="402"/>
      <c r="BG540" s="403"/>
      <c r="BH540" s="402"/>
      <c r="BI540" s="403"/>
      <c r="BJ540" s="402"/>
      <c r="BK540" s="403"/>
      <c r="BL540" s="402"/>
      <c r="BM540" s="403"/>
      <c r="BN540" s="402"/>
      <c r="BO540" s="403"/>
      <c r="BP540" s="402"/>
      <c r="BQ540" s="403"/>
      <c r="BR540" s="402"/>
      <c r="BS540" s="403"/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3666</v>
      </c>
      <c r="B541" s="526" t="s">
        <v>3667</v>
      </c>
      <c r="C541" s="527">
        <v>1</v>
      </c>
      <c r="D541" s="528" t="s">
        <v>3619</v>
      </c>
      <c r="E541" s="426" t="s">
        <v>3668</v>
      </c>
      <c r="F541" s="529" t="s">
        <v>3222</v>
      </c>
      <c r="G541" s="529" t="s">
        <v>3223</v>
      </c>
      <c r="H541" s="530" t="s">
        <v>197</v>
      </c>
      <c r="I541" s="384" t="s">
        <v>3669</v>
      </c>
      <c r="J541" s="353" t="s">
        <v>3227</v>
      </c>
      <c r="K541" s="354" t="s">
        <v>3228</v>
      </c>
      <c r="L541" s="402"/>
      <c r="M541" s="403"/>
      <c r="N541" s="402"/>
      <c r="O541" s="403"/>
      <c r="P541" s="402"/>
      <c r="Q541" s="403"/>
      <c r="R541" s="402"/>
      <c r="S541" s="403"/>
      <c r="T541" s="402"/>
      <c r="U541" s="403"/>
      <c r="V541" s="402"/>
      <c r="W541" s="403"/>
      <c r="X541" s="402"/>
      <c r="Y541" s="403"/>
      <c r="Z541" s="402"/>
      <c r="AA541" s="403"/>
      <c r="AB541" s="402"/>
      <c r="AC541" s="403"/>
      <c r="AD541" s="402"/>
      <c r="AE541" s="403"/>
      <c r="AF541" s="402"/>
      <c r="AG541" s="403"/>
      <c r="AH541" s="402"/>
      <c r="AI541" s="403"/>
      <c r="AJ541" s="402"/>
      <c r="AK541" s="403"/>
      <c r="AL541" s="402"/>
      <c r="AM541" s="403"/>
      <c r="AN541" s="402"/>
      <c r="AO541" s="403"/>
      <c r="AP541" s="402"/>
      <c r="AQ541" s="403"/>
      <c r="AR541" s="402"/>
      <c r="AS541" s="403"/>
      <c r="AT541" s="402"/>
      <c r="AU541" s="403"/>
      <c r="AV541" s="402"/>
      <c r="AW541" s="403"/>
      <c r="AX541" s="402"/>
      <c r="AY541" s="403"/>
      <c r="AZ541" s="402"/>
      <c r="BA541" s="403"/>
      <c r="BB541" s="402"/>
      <c r="BC541" s="403"/>
      <c r="BD541" s="402"/>
      <c r="BE541" s="403"/>
      <c r="BF541" s="402"/>
      <c r="BG541" s="403"/>
      <c r="BH541" s="402"/>
      <c r="BI541" s="403"/>
      <c r="BJ541" s="402"/>
      <c r="BK541" s="403"/>
      <c r="BL541" s="402"/>
      <c r="BM541" s="403"/>
      <c r="BN541" s="402"/>
      <c r="BO541" s="403"/>
      <c r="BP541" s="402"/>
      <c r="BQ541" s="403"/>
      <c r="BR541" s="402"/>
      <c r="BS541" s="403"/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3666</v>
      </c>
      <c r="B542" s="386" t="s">
        <v>3667</v>
      </c>
      <c r="C542" s="352" t="s">
        <v>3229</v>
      </c>
      <c r="D542" s="387" t="s">
        <v>3619</v>
      </c>
      <c r="E542" s="388" t="s">
        <v>3668</v>
      </c>
      <c r="F542" s="389" t="s">
        <v>3222</v>
      </c>
      <c r="G542" s="389" t="s">
        <v>3223</v>
      </c>
      <c r="H542" s="390" t="s">
        <v>197</v>
      </c>
      <c r="I542" s="391" t="s">
        <v>3669</v>
      </c>
      <c r="J542" s="353" t="s">
        <v>3227</v>
      </c>
      <c r="K542" s="353" t="s">
        <v>3230</v>
      </c>
      <c r="L542" s="400">
        <v>1</v>
      </c>
      <c r="M542" s="401"/>
      <c r="N542" s="400"/>
      <c r="O542" s="401"/>
      <c r="P542" s="400">
        <v>3</v>
      </c>
      <c r="Q542" s="401"/>
      <c r="R542" s="400"/>
      <c r="S542" s="401"/>
      <c r="T542" s="400"/>
      <c r="U542" s="401"/>
      <c r="V542" s="400">
        <v>1</v>
      </c>
      <c r="W542" s="401"/>
      <c r="X542" s="400"/>
      <c r="Y542" s="401"/>
      <c r="Z542" s="400">
        <v>1</v>
      </c>
      <c r="AA542" s="401"/>
      <c r="AB542" s="400"/>
      <c r="AC542" s="401"/>
      <c r="AD542" s="400">
        <v>3</v>
      </c>
      <c r="AE542" s="401"/>
      <c r="AF542" s="400"/>
      <c r="AG542" s="401"/>
      <c r="AH542" s="400"/>
      <c r="AI542" s="401"/>
      <c r="AJ542" s="400">
        <v>1</v>
      </c>
      <c r="AK542" s="401"/>
      <c r="AL542" s="400"/>
      <c r="AM542" s="401"/>
      <c r="AN542" s="400">
        <v>1</v>
      </c>
      <c r="AO542" s="401"/>
      <c r="AP542" s="400"/>
      <c r="AQ542" s="401"/>
      <c r="AR542" s="400">
        <v>3</v>
      </c>
      <c r="AS542" s="401"/>
      <c r="AT542" s="400"/>
      <c r="AU542" s="401"/>
      <c r="AV542" s="400"/>
      <c r="AW542" s="401"/>
      <c r="AX542" s="400">
        <v>1</v>
      </c>
      <c r="AY542" s="401"/>
      <c r="AZ542" s="400"/>
      <c r="BA542" s="401"/>
      <c r="BB542" s="400">
        <v>1</v>
      </c>
      <c r="BC542" s="401"/>
      <c r="BD542" s="400"/>
      <c r="BE542" s="401"/>
      <c r="BF542" s="400">
        <v>3</v>
      </c>
      <c r="BG542" s="401"/>
      <c r="BH542" s="400"/>
      <c r="BI542" s="401"/>
      <c r="BJ542" s="400"/>
      <c r="BK542" s="401"/>
      <c r="BL542" s="400">
        <v>1</v>
      </c>
      <c r="BM542" s="401"/>
      <c r="BN542" s="400"/>
      <c r="BO542" s="401"/>
      <c r="BP542" s="400">
        <v>1</v>
      </c>
      <c r="BQ542" s="401"/>
      <c r="BR542" s="400"/>
      <c r="BS542" s="401"/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21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3666</v>
      </c>
      <c r="B543" s="386" t="s">
        <v>3667</v>
      </c>
      <c r="C543" s="392" t="s">
        <v>3229</v>
      </c>
      <c r="D543" s="387" t="s">
        <v>3619</v>
      </c>
      <c r="E543" s="388" t="s">
        <v>3668</v>
      </c>
      <c r="F543" s="389" t="s">
        <v>3222</v>
      </c>
      <c r="G543" s="389" t="s">
        <v>3223</v>
      </c>
      <c r="H543" s="390" t="s">
        <v>197</v>
      </c>
      <c r="I543" s="391" t="s">
        <v>3669</v>
      </c>
      <c r="J543" s="353" t="s">
        <v>3227</v>
      </c>
      <c r="K543" s="355" t="s">
        <v>3231</v>
      </c>
      <c r="L543" s="400"/>
      <c r="M543" s="401"/>
      <c r="N543" s="400"/>
      <c r="O543" s="401"/>
      <c r="P543" s="400"/>
      <c r="Q543" s="401"/>
      <c r="R543" s="400"/>
      <c r="S543" s="401"/>
      <c r="T543" s="400"/>
      <c r="U543" s="401"/>
      <c r="V543" s="400"/>
      <c r="W543" s="401"/>
      <c r="X543" s="400"/>
      <c r="Y543" s="401"/>
      <c r="Z543" s="400"/>
      <c r="AA543" s="401"/>
      <c r="AB543" s="400"/>
      <c r="AC543" s="401"/>
      <c r="AD543" s="400"/>
      <c r="AE543" s="401"/>
      <c r="AF543" s="400"/>
      <c r="AG543" s="401"/>
      <c r="AH543" s="400"/>
      <c r="AI543" s="401"/>
      <c r="AJ543" s="400"/>
      <c r="AK543" s="401"/>
      <c r="AL543" s="400"/>
      <c r="AM543" s="401"/>
      <c r="AN543" s="400"/>
      <c r="AO543" s="401"/>
      <c r="AP543" s="400"/>
      <c r="AQ543" s="401"/>
      <c r="AR543" s="400"/>
      <c r="AS543" s="401"/>
      <c r="AT543" s="400"/>
      <c r="AU543" s="401"/>
      <c r="AV543" s="400"/>
      <c r="AW543" s="401"/>
      <c r="AX543" s="400"/>
      <c r="AY543" s="401"/>
      <c r="AZ543" s="400"/>
      <c r="BA543" s="401"/>
      <c r="BB543" s="400"/>
      <c r="BC543" s="401"/>
      <c r="BD543" s="400"/>
      <c r="BE543" s="401"/>
      <c r="BF543" s="400"/>
      <c r="BG543" s="401"/>
      <c r="BH543" s="400"/>
      <c r="BI543" s="401"/>
      <c r="BJ543" s="400"/>
      <c r="BK543" s="401"/>
      <c r="BL543" s="400"/>
      <c r="BM543" s="401"/>
      <c r="BN543" s="400"/>
      <c r="BO543" s="401"/>
      <c r="BP543" s="400"/>
      <c r="BQ543" s="401"/>
      <c r="BR543" s="400"/>
      <c r="BS543" s="401"/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3666</v>
      </c>
      <c r="B544" s="386" t="s">
        <v>3667</v>
      </c>
      <c r="C544" s="392" t="s">
        <v>3229</v>
      </c>
      <c r="D544" s="387" t="s">
        <v>3619</v>
      </c>
      <c r="E544" s="388" t="s">
        <v>3668</v>
      </c>
      <c r="F544" s="389" t="s">
        <v>3222</v>
      </c>
      <c r="G544" s="389" t="s">
        <v>3223</v>
      </c>
      <c r="H544" s="390" t="s">
        <v>197</v>
      </c>
      <c r="I544" s="391" t="s">
        <v>3669</v>
      </c>
      <c r="J544" s="353" t="s">
        <v>3227</v>
      </c>
      <c r="K544" s="356" t="s">
        <v>3232</v>
      </c>
      <c r="L544" s="400"/>
      <c r="M544" s="401"/>
      <c r="N544" s="400"/>
      <c r="O544" s="401"/>
      <c r="P544" s="400"/>
      <c r="Q544" s="401"/>
      <c r="R544" s="400"/>
      <c r="S544" s="401"/>
      <c r="T544" s="400"/>
      <c r="U544" s="401"/>
      <c r="V544" s="400"/>
      <c r="W544" s="401"/>
      <c r="X544" s="400"/>
      <c r="Y544" s="401"/>
      <c r="Z544" s="400"/>
      <c r="AA544" s="401"/>
      <c r="AB544" s="400"/>
      <c r="AC544" s="401"/>
      <c r="AD544" s="400"/>
      <c r="AE544" s="401"/>
      <c r="AF544" s="400"/>
      <c r="AG544" s="401"/>
      <c r="AH544" s="400"/>
      <c r="AI544" s="401"/>
      <c r="AJ544" s="400"/>
      <c r="AK544" s="401"/>
      <c r="AL544" s="400"/>
      <c r="AM544" s="401"/>
      <c r="AN544" s="400"/>
      <c r="AO544" s="401"/>
      <c r="AP544" s="400"/>
      <c r="AQ544" s="401"/>
      <c r="AR544" s="400"/>
      <c r="AS544" s="401"/>
      <c r="AT544" s="400"/>
      <c r="AU544" s="401"/>
      <c r="AV544" s="400"/>
      <c r="AW544" s="401"/>
      <c r="AX544" s="400"/>
      <c r="AY544" s="401"/>
      <c r="AZ544" s="400"/>
      <c r="BA544" s="401"/>
      <c r="BB544" s="400"/>
      <c r="BC544" s="401"/>
      <c r="BD544" s="400"/>
      <c r="BE544" s="401"/>
      <c r="BF544" s="400"/>
      <c r="BG544" s="401"/>
      <c r="BH544" s="400"/>
      <c r="BI544" s="401"/>
      <c r="BJ544" s="400"/>
      <c r="BK544" s="401"/>
      <c r="BL544" s="400"/>
      <c r="BM544" s="401"/>
      <c r="BN544" s="400"/>
      <c r="BO544" s="401"/>
      <c r="BP544" s="400"/>
      <c r="BQ544" s="401"/>
      <c r="BR544" s="400"/>
      <c r="BS544" s="401"/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660" t="s">
        <v>3666</v>
      </c>
      <c r="B545" s="393" t="s">
        <v>3667</v>
      </c>
      <c r="C545" s="394" t="s">
        <v>3229</v>
      </c>
      <c r="D545" s="395" t="s">
        <v>3619</v>
      </c>
      <c r="E545" s="411" t="s">
        <v>3668</v>
      </c>
      <c r="F545" s="396" t="s">
        <v>3222</v>
      </c>
      <c r="G545" s="396" t="s">
        <v>3223</v>
      </c>
      <c r="H545" s="397" t="s">
        <v>197</v>
      </c>
      <c r="I545" s="661" t="s">
        <v>3669</v>
      </c>
      <c r="J545" s="353" t="s">
        <v>3227</v>
      </c>
      <c r="K545" s="357" t="s">
        <v>60</v>
      </c>
      <c r="L545" s="402"/>
      <c r="M545" s="403"/>
      <c r="N545" s="402"/>
      <c r="O545" s="403"/>
      <c r="P545" s="402"/>
      <c r="Q545" s="403"/>
      <c r="R545" s="402"/>
      <c r="S545" s="403"/>
      <c r="T545" s="402"/>
      <c r="U545" s="403"/>
      <c r="V545" s="402"/>
      <c r="W545" s="403"/>
      <c r="X545" s="402"/>
      <c r="Y545" s="403"/>
      <c r="Z545" s="402"/>
      <c r="AA545" s="403"/>
      <c r="AB545" s="402"/>
      <c r="AC545" s="403"/>
      <c r="AD545" s="402"/>
      <c r="AE545" s="403"/>
      <c r="AF545" s="402"/>
      <c r="AG545" s="403"/>
      <c r="AH545" s="402"/>
      <c r="AI545" s="403"/>
      <c r="AJ545" s="402"/>
      <c r="AK545" s="403"/>
      <c r="AL545" s="402"/>
      <c r="AM545" s="403"/>
      <c r="AN545" s="402"/>
      <c r="AO545" s="403"/>
      <c r="AP545" s="402"/>
      <c r="AQ545" s="403"/>
      <c r="AR545" s="402"/>
      <c r="AS545" s="403"/>
      <c r="AT545" s="402"/>
      <c r="AU545" s="403"/>
      <c r="AV545" s="402"/>
      <c r="AW545" s="403"/>
      <c r="AX545" s="402"/>
      <c r="AY545" s="403"/>
      <c r="AZ545" s="402"/>
      <c r="BA545" s="403"/>
      <c r="BB545" s="402"/>
      <c r="BC545" s="403"/>
      <c r="BD545" s="402"/>
      <c r="BE545" s="403"/>
      <c r="BF545" s="402"/>
      <c r="BG545" s="403"/>
      <c r="BH545" s="402"/>
      <c r="BI545" s="403"/>
      <c r="BJ545" s="402"/>
      <c r="BK545" s="403"/>
      <c r="BL545" s="402"/>
      <c r="BM545" s="403"/>
      <c r="BN545" s="402"/>
      <c r="BO545" s="403"/>
      <c r="BP545" s="402"/>
      <c r="BQ545" s="403"/>
      <c r="BR545" s="402"/>
      <c r="BS545" s="403"/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3670</v>
      </c>
      <c r="B546" s="526" t="s">
        <v>3671</v>
      </c>
      <c r="C546" s="527">
        <v>1</v>
      </c>
      <c r="D546" s="528" t="s">
        <v>3619</v>
      </c>
      <c r="E546" s="426" t="s">
        <v>3672</v>
      </c>
      <c r="F546" s="529" t="s">
        <v>3222</v>
      </c>
      <c r="G546" s="529" t="s">
        <v>3223</v>
      </c>
      <c r="H546" s="530" t="s">
        <v>197</v>
      </c>
      <c r="I546" s="384" t="s">
        <v>3673</v>
      </c>
      <c r="J546" s="353" t="s">
        <v>3227</v>
      </c>
      <c r="K546" s="354" t="s">
        <v>3228</v>
      </c>
      <c r="L546" s="402"/>
      <c r="M546" s="403"/>
      <c r="N546" s="402"/>
      <c r="O546" s="403"/>
      <c r="P546" s="402"/>
      <c r="Q546" s="403"/>
      <c r="R546" s="402"/>
      <c r="S546" s="403"/>
      <c r="T546" s="402"/>
      <c r="U546" s="403"/>
      <c r="V546" s="402"/>
      <c r="W546" s="403"/>
      <c r="X546" s="402"/>
      <c r="Y546" s="403"/>
      <c r="Z546" s="402"/>
      <c r="AA546" s="403"/>
      <c r="AB546" s="402"/>
      <c r="AC546" s="403"/>
      <c r="AD546" s="402"/>
      <c r="AE546" s="403"/>
      <c r="AF546" s="402"/>
      <c r="AG546" s="403"/>
      <c r="AH546" s="402"/>
      <c r="AI546" s="403"/>
      <c r="AJ546" s="402"/>
      <c r="AK546" s="403"/>
      <c r="AL546" s="402"/>
      <c r="AM546" s="403"/>
      <c r="AN546" s="402"/>
      <c r="AO546" s="403"/>
      <c r="AP546" s="402"/>
      <c r="AQ546" s="403"/>
      <c r="AR546" s="402"/>
      <c r="AS546" s="403"/>
      <c r="AT546" s="402"/>
      <c r="AU546" s="403"/>
      <c r="AV546" s="402"/>
      <c r="AW546" s="403"/>
      <c r="AX546" s="402"/>
      <c r="AY546" s="403"/>
      <c r="AZ546" s="402"/>
      <c r="BA546" s="403"/>
      <c r="BB546" s="402"/>
      <c r="BC546" s="403"/>
      <c r="BD546" s="402"/>
      <c r="BE546" s="403"/>
      <c r="BF546" s="402"/>
      <c r="BG546" s="403"/>
      <c r="BH546" s="402"/>
      <c r="BI546" s="403"/>
      <c r="BJ546" s="402"/>
      <c r="BK546" s="403"/>
      <c r="BL546" s="402"/>
      <c r="BM546" s="403"/>
      <c r="BN546" s="402"/>
      <c r="BO546" s="403"/>
      <c r="BP546" s="402"/>
      <c r="BQ546" s="403"/>
      <c r="BR546" s="402"/>
      <c r="BS546" s="403"/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3670</v>
      </c>
      <c r="B547" s="386" t="s">
        <v>3671</v>
      </c>
      <c r="C547" s="352" t="s">
        <v>3229</v>
      </c>
      <c r="D547" s="387" t="s">
        <v>3619</v>
      </c>
      <c r="E547" s="388" t="s">
        <v>3672</v>
      </c>
      <c r="F547" s="389" t="s">
        <v>3222</v>
      </c>
      <c r="G547" s="389" t="s">
        <v>3223</v>
      </c>
      <c r="H547" s="390" t="s">
        <v>197</v>
      </c>
      <c r="I547" s="391" t="s">
        <v>3673</v>
      </c>
      <c r="J547" s="353" t="s">
        <v>3227</v>
      </c>
      <c r="K547" s="353" t="s">
        <v>3230</v>
      </c>
      <c r="L547" s="400"/>
      <c r="M547" s="401"/>
      <c r="N547" s="400"/>
      <c r="O547" s="401"/>
      <c r="P547" s="400"/>
      <c r="Q547" s="401"/>
      <c r="R547" s="400"/>
      <c r="S547" s="401"/>
      <c r="T547" s="400"/>
      <c r="U547" s="401"/>
      <c r="V547" s="400"/>
      <c r="W547" s="401"/>
      <c r="X547" s="400"/>
      <c r="Y547" s="401"/>
      <c r="Z547" s="400"/>
      <c r="AA547" s="401"/>
      <c r="AB547" s="400"/>
      <c r="AC547" s="401"/>
      <c r="AD547" s="400"/>
      <c r="AE547" s="401"/>
      <c r="AF547" s="400"/>
      <c r="AG547" s="401"/>
      <c r="AH547" s="400"/>
      <c r="AI547" s="401"/>
      <c r="AJ547" s="400"/>
      <c r="AK547" s="401"/>
      <c r="AL547" s="400"/>
      <c r="AM547" s="401"/>
      <c r="AN547" s="400"/>
      <c r="AO547" s="401"/>
      <c r="AP547" s="400"/>
      <c r="AQ547" s="401"/>
      <c r="AR547" s="400"/>
      <c r="AS547" s="401"/>
      <c r="AT547" s="400"/>
      <c r="AU547" s="401"/>
      <c r="AV547" s="400"/>
      <c r="AW547" s="401"/>
      <c r="AX547" s="400"/>
      <c r="AY547" s="401"/>
      <c r="AZ547" s="400"/>
      <c r="BA547" s="401"/>
      <c r="BB547" s="400"/>
      <c r="BC547" s="401"/>
      <c r="BD547" s="400"/>
      <c r="BE547" s="401"/>
      <c r="BF547" s="400"/>
      <c r="BG547" s="401"/>
      <c r="BH547" s="400"/>
      <c r="BI547" s="401"/>
      <c r="BJ547" s="400"/>
      <c r="BK547" s="401"/>
      <c r="BL547" s="400"/>
      <c r="BM547" s="401"/>
      <c r="BN547" s="400"/>
      <c r="BO547" s="401"/>
      <c r="BP547" s="400"/>
      <c r="BQ547" s="401"/>
      <c r="BR547" s="400"/>
      <c r="BS547" s="401"/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0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3670</v>
      </c>
      <c r="B548" s="386" t="s">
        <v>3671</v>
      </c>
      <c r="C548" s="392" t="s">
        <v>3229</v>
      </c>
      <c r="D548" s="387" t="s">
        <v>3619</v>
      </c>
      <c r="E548" s="388" t="s">
        <v>3672</v>
      </c>
      <c r="F548" s="389" t="s">
        <v>3222</v>
      </c>
      <c r="G548" s="389" t="s">
        <v>3223</v>
      </c>
      <c r="H548" s="390" t="s">
        <v>197</v>
      </c>
      <c r="I548" s="391" t="s">
        <v>3673</v>
      </c>
      <c r="J548" s="353" t="s">
        <v>3227</v>
      </c>
      <c r="K548" s="355" t="s">
        <v>3231</v>
      </c>
      <c r="L548" s="400"/>
      <c r="M548" s="401"/>
      <c r="N548" s="400"/>
      <c r="O548" s="401"/>
      <c r="P548" s="400"/>
      <c r="Q548" s="401"/>
      <c r="R548" s="400"/>
      <c r="S548" s="401"/>
      <c r="T548" s="400"/>
      <c r="U548" s="401"/>
      <c r="V548" s="400"/>
      <c r="W548" s="401"/>
      <c r="X548" s="400"/>
      <c r="Y548" s="401"/>
      <c r="Z548" s="400"/>
      <c r="AA548" s="401"/>
      <c r="AB548" s="400"/>
      <c r="AC548" s="401"/>
      <c r="AD548" s="400"/>
      <c r="AE548" s="401"/>
      <c r="AF548" s="400"/>
      <c r="AG548" s="401"/>
      <c r="AH548" s="400"/>
      <c r="AI548" s="401"/>
      <c r="AJ548" s="400"/>
      <c r="AK548" s="401"/>
      <c r="AL548" s="400"/>
      <c r="AM548" s="401"/>
      <c r="AN548" s="400"/>
      <c r="AO548" s="401"/>
      <c r="AP548" s="400"/>
      <c r="AQ548" s="401"/>
      <c r="AR548" s="400"/>
      <c r="AS548" s="401"/>
      <c r="AT548" s="400"/>
      <c r="AU548" s="401"/>
      <c r="AV548" s="400"/>
      <c r="AW548" s="401"/>
      <c r="AX548" s="400"/>
      <c r="AY548" s="401"/>
      <c r="AZ548" s="400"/>
      <c r="BA548" s="401"/>
      <c r="BB548" s="400"/>
      <c r="BC548" s="401"/>
      <c r="BD548" s="400"/>
      <c r="BE548" s="401"/>
      <c r="BF548" s="400"/>
      <c r="BG548" s="401"/>
      <c r="BH548" s="400"/>
      <c r="BI548" s="401"/>
      <c r="BJ548" s="400"/>
      <c r="BK548" s="401"/>
      <c r="BL548" s="400"/>
      <c r="BM548" s="401"/>
      <c r="BN548" s="400"/>
      <c r="BO548" s="401"/>
      <c r="BP548" s="400"/>
      <c r="BQ548" s="401"/>
      <c r="BR548" s="400"/>
      <c r="BS548" s="401"/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3670</v>
      </c>
      <c r="B549" s="386" t="s">
        <v>3671</v>
      </c>
      <c r="C549" s="392" t="s">
        <v>3229</v>
      </c>
      <c r="D549" s="387" t="s">
        <v>3619</v>
      </c>
      <c r="E549" s="388" t="s">
        <v>3672</v>
      </c>
      <c r="F549" s="389" t="s">
        <v>3222</v>
      </c>
      <c r="G549" s="389" t="s">
        <v>3223</v>
      </c>
      <c r="H549" s="390" t="s">
        <v>197</v>
      </c>
      <c r="I549" s="391" t="s">
        <v>3673</v>
      </c>
      <c r="J549" s="353" t="s">
        <v>3227</v>
      </c>
      <c r="K549" s="356" t="s">
        <v>3232</v>
      </c>
      <c r="L549" s="400"/>
      <c r="M549" s="401"/>
      <c r="N549" s="400"/>
      <c r="O549" s="401"/>
      <c r="P549" s="400"/>
      <c r="Q549" s="401"/>
      <c r="R549" s="400"/>
      <c r="S549" s="401"/>
      <c r="T549" s="400"/>
      <c r="U549" s="401"/>
      <c r="V549" s="400"/>
      <c r="W549" s="401"/>
      <c r="X549" s="400"/>
      <c r="Y549" s="401"/>
      <c r="Z549" s="400"/>
      <c r="AA549" s="401"/>
      <c r="AB549" s="400"/>
      <c r="AC549" s="401"/>
      <c r="AD549" s="400"/>
      <c r="AE549" s="401"/>
      <c r="AF549" s="400"/>
      <c r="AG549" s="401"/>
      <c r="AH549" s="400"/>
      <c r="AI549" s="401"/>
      <c r="AJ549" s="400"/>
      <c r="AK549" s="401"/>
      <c r="AL549" s="400"/>
      <c r="AM549" s="401"/>
      <c r="AN549" s="400"/>
      <c r="AO549" s="401"/>
      <c r="AP549" s="400"/>
      <c r="AQ549" s="401"/>
      <c r="AR549" s="400"/>
      <c r="AS549" s="401"/>
      <c r="AT549" s="400"/>
      <c r="AU549" s="401"/>
      <c r="AV549" s="400"/>
      <c r="AW549" s="401"/>
      <c r="AX549" s="400"/>
      <c r="AY549" s="401"/>
      <c r="AZ549" s="400"/>
      <c r="BA549" s="401"/>
      <c r="BB549" s="400"/>
      <c r="BC549" s="401"/>
      <c r="BD549" s="400"/>
      <c r="BE549" s="401"/>
      <c r="BF549" s="400"/>
      <c r="BG549" s="401"/>
      <c r="BH549" s="400"/>
      <c r="BI549" s="401"/>
      <c r="BJ549" s="400"/>
      <c r="BK549" s="401"/>
      <c r="BL549" s="400"/>
      <c r="BM549" s="401"/>
      <c r="BN549" s="400"/>
      <c r="BO549" s="401"/>
      <c r="BP549" s="400"/>
      <c r="BQ549" s="401"/>
      <c r="BR549" s="400"/>
      <c r="BS549" s="401"/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660" t="s">
        <v>3670</v>
      </c>
      <c r="B550" s="393" t="s">
        <v>3671</v>
      </c>
      <c r="C550" s="394" t="s">
        <v>3229</v>
      </c>
      <c r="D550" s="395" t="s">
        <v>3619</v>
      </c>
      <c r="E550" s="411" t="s">
        <v>3672</v>
      </c>
      <c r="F550" s="396" t="s">
        <v>3222</v>
      </c>
      <c r="G550" s="396" t="s">
        <v>3223</v>
      </c>
      <c r="H550" s="397" t="s">
        <v>197</v>
      </c>
      <c r="I550" s="661" t="s">
        <v>3673</v>
      </c>
      <c r="J550" s="353" t="s">
        <v>3227</v>
      </c>
      <c r="K550" s="357" t="s">
        <v>60</v>
      </c>
      <c r="L550" s="402"/>
      <c r="M550" s="403"/>
      <c r="N550" s="402"/>
      <c r="O550" s="403"/>
      <c r="P550" s="402"/>
      <c r="Q550" s="403"/>
      <c r="R550" s="402"/>
      <c r="S550" s="403"/>
      <c r="T550" s="402"/>
      <c r="U550" s="403"/>
      <c r="V550" s="402"/>
      <c r="W550" s="403"/>
      <c r="X550" s="402"/>
      <c r="Y550" s="403"/>
      <c r="Z550" s="402"/>
      <c r="AA550" s="403"/>
      <c r="AB550" s="402"/>
      <c r="AC550" s="403"/>
      <c r="AD550" s="402"/>
      <c r="AE550" s="403"/>
      <c r="AF550" s="402"/>
      <c r="AG550" s="403"/>
      <c r="AH550" s="402"/>
      <c r="AI550" s="403"/>
      <c r="AJ550" s="402"/>
      <c r="AK550" s="403"/>
      <c r="AL550" s="402"/>
      <c r="AM550" s="403"/>
      <c r="AN550" s="402"/>
      <c r="AO550" s="403"/>
      <c r="AP550" s="402"/>
      <c r="AQ550" s="403"/>
      <c r="AR550" s="402"/>
      <c r="AS550" s="403"/>
      <c r="AT550" s="402"/>
      <c r="AU550" s="403"/>
      <c r="AV550" s="402"/>
      <c r="AW550" s="403"/>
      <c r="AX550" s="402"/>
      <c r="AY550" s="403"/>
      <c r="AZ550" s="402"/>
      <c r="BA550" s="403"/>
      <c r="BB550" s="402"/>
      <c r="BC550" s="403"/>
      <c r="BD550" s="402"/>
      <c r="BE550" s="403"/>
      <c r="BF550" s="402"/>
      <c r="BG550" s="403"/>
      <c r="BH550" s="402"/>
      <c r="BI550" s="403"/>
      <c r="BJ550" s="402"/>
      <c r="BK550" s="403"/>
      <c r="BL550" s="402"/>
      <c r="BM550" s="403"/>
      <c r="BN550" s="402"/>
      <c r="BO550" s="403"/>
      <c r="BP550" s="402"/>
      <c r="BQ550" s="403"/>
      <c r="BR550" s="402"/>
      <c r="BS550" s="403"/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3674</v>
      </c>
      <c r="B551" s="526" t="s">
        <v>3675</v>
      </c>
      <c r="C551" s="527">
        <v>3</v>
      </c>
      <c r="D551" s="528" t="s">
        <v>3619</v>
      </c>
      <c r="E551" s="426" t="s">
        <v>3676</v>
      </c>
      <c r="F551" s="529" t="s">
        <v>3222</v>
      </c>
      <c r="G551" s="529" t="s">
        <v>3223</v>
      </c>
      <c r="H551" s="530" t="s">
        <v>197</v>
      </c>
      <c r="I551" s="384" t="s">
        <v>3677</v>
      </c>
      <c r="J551" s="353" t="s">
        <v>3257</v>
      </c>
      <c r="K551" s="354" t="s">
        <v>3228</v>
      </c>
      <c r="L551" s="402"/>
      <c r="M551" s="403"/>
      <c r="N551" s="402"/>
      <c r="O551" s="403"/>
      <c r="P551" s="402"/>
      <c r="Q551" s="403"/>
      <c r="R551" s="402"/>
      <c r="S551" s="403"/>
      <c r="T551" s="402"/>
      <c r="U551" s="403"/>
      <c r="V551" s="402"/>
      <c r="W551" s="403"/>
      <c r="X551" s="402"/>
      <c r="Y551" s="403"/>
      <c r="Z551" s="402"/>
      <c r="AA551" s="403"/>
      <c r="AB551" s="402"/>
      <c r="AC551" s="403"/>
      <c r="AD551" s="402"/>
      <c r="AE551" s="403"/>
      <c r="AF551" s="402"/>
      <c r="AG551" s="403"/>
      <c r="AH551" s="402"/>
      <c r="AI551" s="403"/>
      <c r="AJ551" s="402"/>
      <c r="AK551" s="403"/>
      <c r="AL551" s="402"/>
      <c r="AM551" s="403"/>
      <c r="AN551" s="402"/>
      <c r="AO551" s="403"/>
      <c r="AP551" s="402"/>
      <c r="AQ551" s="403"/>
      <c r="AR551" s="402"/>
      <c r="AS551" s="403"/>
      <c r="AT551" s="402"/>
      <c r="AU551" s="403"/>
      <c r="AV551" s="402"/>
      <c r="AW551" s="403"/>
      <c r="AX551" s="402"/>
      <c r="AY551" s="403"/>
      <c r="AZ551" s="402"/>
      <c r="BA551" s="403"/>
      <c r="BB551" s="402"/>
      <c r="BC551" s="403"/>
      <c r="BD551" s="402"/>
      <c r="BE551" s="403"/>
      <c r="BF551" s="402"/>
      <c r="BG551" s="403"/>
      <c r="BH551" s="402"/>
      <c r="BI551" s="403"/>
      <c r="BJ551" s="402"/>
      <c r="BK551" s="403"/>
      <c r="BL551" s="402"/>
      <c r="BM551" s="403"/>
      <c r="BN551" s="402"/>
      <c r="BO551" s="403"/>
      <c r="BP551" s="402"/>
      <c r="BQ551" s="403"/>
      <c r="BR551" s="402"/>
      <c r="BS551" s="403"/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0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3674</v>
      </c>
      <c r="B552" s="386" t="s">
        <v>3675</v>
      </c>
      <c r="C552" s="352" t="s">
        <v>3258</v>
      </c>
      <c r="D552" s="387" t="s">
        <v>3619</v>
      </c>
      <c r="E552" s="388" t="s">
        <v>3676</v>
      </c>
      <c r="F552" s="389" t="s">
        <v>3222</v>
      </c>
      <c r="G552" s="389" t="s">
        <v>3223</v>
      </c>
      <c r="H552" s="390" t="s">
        <v>197</v>
      </c>
      <c r="I552" s="391" t="s">
        <v>3677</v>
      </c>
      <c r="J552" s="353" t="s">
        <v>3257</v>
      </c>
      <c r="K552" s="353" t="s">
        <v>3230</v>
      </c>
      <c r="L552" s="400"/>
      <c r="M552" s="401"/>
      <c r="N552" s="400"/>
      <c r="O552" s="401"/>
      <c r="P552" s="400"/>
      <c r="Q552" s="401"/>
      <c r="R552" s="400"/>
      <c r="S552" s="401"/>
      <c r="T552" s="400"/>
      <c r="U552" s="401"/>
      <c r="V552" s="400"/>
      <c r="W552" s="401"/>
      <c r="X552" s="400"/>
      <c r="Y552" s="401"/>
      <c r="Z552" s="400"/>
      <c r="AA552" s="401"/>
      <c r="AB552" s="400"/>
      <c r="AC552" s="401"/>
      <c r="AD552" s="400"/>
      <c r="AE552" s="401"/>
      <c r="AF552" s="400"/>
      <c r="AG552" s="401"/>
      <c r="AH552" s="400"/>
      <c r="AI552" s="401"/>
      <c r="AJ552" s="400"/>
      <c r="AK552" s="401"/>
      <c r="AL552" s="400"/>
      <c r="AM552" s="401"/>
      <c r="AN552" s="400"/>
      <c r="AO552" s="401"/>
      <c r="AP552" s="400"/>
      <c r="AQ552" s="401"/>
      <c r="AR552" s="400"/>
      <c r="AS552" s="401"/>
      <c r="AT552" s="400"/>
      <c r="AU552" s="401"/>
      <c r="AV552" s="400"/>
      <c r="AW552" s="401"/>
      <c r="AX552" s="400"/>
      <c r="AY552" s="401"/>
      <c r="AZ552" s="400"/>
      <c r="BA552" s="401"/>
      <c r="BB552" s="400"/>
      <c r="BC552" s="401"/>
      <c r="BD552" s="400"/>
      <c r="BE552" s="401"/>
      <c r="BF552" s="400"/>
      <c r="BG552" s="401"/>
      <c r="BH552" s="400"/>
      <c r="BI552" s="401"/>
      <c r="BJ552" s="400"/>
      <c r="BK552" s="401"/>
      <c r="BL552" s="400"/>
      <c r="BM552" s="401"/>
      <c r="BN552" s="400"/>
      <c r="BO552" s="401"/>
      <c r="BP552" s="400"/>
      <c r="BQ552" s="401"/>
      <c r="BR552" s="400"/>
      <c r="BS552" s="401"/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0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3674</v>
      </c>
      <c r="B553" s="386" t="s">
        <v>3675</v>
      </c>
      <c r="C553" s="392" t="s">
        <v>3258</v>
      </c>
      <c r="D553" s="387" t="s">
        <v>3619</v>
      </c>
      <c r="E553" s="388" t="s">
        <v>3676</v>
      </c>
      <c r="F553" s="389" t="s">
        <v>3222</v>
      </c>
      <c r="G553" s="389" t="s">
        <v>3223</v>
      </c>
      <c r="H553" s="390" t="s">
        <v>197</v>
      </c>
      <c r="I553" s="391" t="s">
        <v>3677</v>
      </c>
      <c r="J553" s="353" t="s">
        <v>3257</v>
      </c>
      <c r="K553" s="355" t="s">
        <v>3231</v>
      </c>
      <c r="L553" s="400"/>
      <c r="M553" s="401"/>
      <c r="N553" s="400"/>
      <c r="O553" s="401"/>
      <c r="P553" s="400"/>
      <c r="Q553" s="401"/>
      <c r="R553" s="400"/>
      <c r="S553" s="401"/>
      <c r="T553" s="400"/>
      <c r="U553" s="401"/>
      <c r="V553" s="400"/>
      <c r="W553" s="401"/>
      <c r="X553" s="400"/>
      <c r="Y553" s="401"/>
      <c r="Z553" s="400"/>
      <c r="AA553" s="401"/>
      <c r="AB553" s="400"/>
      <c r="AC553" s="401"/>
      <c r="AD553" s="400"/>
      <c r="AE553" s="401"/>
      <c r="AF553" s="400"/>
      <c r="AG553" s="401"/>
      <c r="AH553" s="400"/>
      <c r="AI553" s="401"/>
      <c r="AJ553" s="400"/>
      <c r="AK553" s="401"/>
      <c r="AL553" s="400"/>
      <c r="AM553" s="401"/>
      <c r="AN553" s="400"/>
      <c r="AO553" s="401"/>
      <c r="AP553" s="400"/>
      <c r="AQ553" s="401"/>
      <c r="AR553" s="400"/>
      <c r="AS553" s="401"/>
      <c r="AT553" s="400"/>
      <c r="AU553" s="401"/>
      <c r="AV553" s="400"/>
      <c r="AW553" s="401"/>
      <c r="AX553" s="400"/>
      <c r="AY553" s="401"/>
      <c r="AZ553" s="400"/>
      <c r="BA553" s="401"/>
      <c r="BB553" s="400"/>
      <c r="BC553" s="401"/>
      <c r="BD553" s="400"/>
      <c r="BE553" s="401"/>
      <c r="BF553" s="400"/>
      <c r="BG553" s="401"/>
      <c r="BH553" s="400"/>
      <c r="BI553" s="401"/>
      <c r="BJ553" s="400"/>
      <c r="BK553" s="401"/>
      <c r="BL553" s="400"/>
      <c r="BM553" s="401"/>
      <c r="BN553" s="400"/>
      <c r="BO553" s="401"/>
      <c r="BP553" s="400"/>
      <c r="BQ553" s="401"/>
      <c r="BR553" s="400"/>
      <c r="BS553" s="401"/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3674</v>
      </c>
      <c r="B554" s="386" t="s">
        <v>3675</v>
      </c>
      <c r="C554" s="392" t="s">
        <v>3258</v>
      </c>
      <c r="D554" s="387" t="s">
        <v>3619</v>
      </c>
      <c r="E554" s="388" t="s">
        <v>3676</v>
      </c>
      <c r="F554" s="389" t="s">
        <v>3222</v>
      </c>
      <c r="G554" s="389" t="s">
        <v>3223</v>
      </c>
      <c r="H554" s="390" t="s">
        <v>197</v>
      </c>
      <c r="I554" s="391" t="s">
        <v>3677</v>
      </c>
      <c r="J554" s="353" t="s">
        <v>3257</v>
      </c>
      <c r="K554" s="356" t="s">
        <v>3232</v>
      </c>
      <c r="L554" s="400"/>
      <c r="M554" s="401"/>
      <c r="N554" s="400"/>
      <c r="O554" s="401"/>
      <c r="P554" s="400"/>
      <c r="Q554" s="401"/>
      <c r="R554" s="400"/>
      <c r="S554" s="401"/>
      <c r="T554" s="400"/>
      <c r="U554" s="401"/>
      <c r="V554" s="400"/>
      <c r="W554" s="401"/>
      <c r="X554" s="400"/>
      <c r="Y554" s="401"/>
      <c r="Z554" s="400"/>
      <c r="AA554" s="401"/>
      <c r="AB554" s="400"/>
      <c r="AC554" s="401"/>
      <c r="AD554" s="400"/>
      <c r="AE554" s="401"/>
      <c r="AF554" s="400"/>
      <c r="AG554" s="401"/>
      <c r="AH554" s="400"/>
      <c r="AI554" s="401"/>
      <c r="AJ554" s="400"/>
      <c r="AK554" s="401"/>
      <c r="AL554" s="400"/>
      <c r="AM554" s="401"/>
      <c r="AN554" s="400"/>
      <c r="AO554" s="401"/>
      <c r="AP554" s="400"/>
      <c r="AQ554" s="401"/>
      <c r="AR554" s="400"/>
      <c r="AS554" s="401"/>
      <c r="AT554" s="400"/>
      <c r="AU554" s="401"/>
      <c r="AV554" s="400"/>
      <c r="AW554" s="401"/>
      <c r="AX554" s="400"/>
      <c r="AY554" s="401"/>
      <c r="AZ554" s="400"/>
      <c r="BA554" s="401"/>
      <c r="BB554" s="400"/>
      <c r="BC554" s="401"/>
      <c r="BD554" s="400"/>
      <c r="BE554" s="401"/>
      <c r="BF554" s="400"/>
      <c r="BG554" s="401"/>
      <c r="BH554" s="400"/>
      <c r="BI554" s="401"/>
      <c r="BJ554" s="400"/>
      <c r="BK554" s="401"/>
      <c r="BL554" s="400"/>
      <c r="BM554" s="401"/>
      <c r="BN554" s="400"/>
      <c r="BO554" s="401"/>
      <c r="BP554" s="400"/>
      <c r="BQ554" s="401"/>
      <c r="BR554" s="400"/>
      <c r="BS554" s="401"/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660" t="s">
        <v>3674</v>
      </c>
      <c r="B555" s="393" t="s">
        <v>3675</v>
      </c>
      <c r="C555" s="394" t="s">
        <v>3258</v>
      </c>
      <c r="D555" s="395" t="s">
        <v>3619</v>
      </c>
      <c r="E555" s="411" t="s">
        <v>3676</v>
      </c>
      <c r="F555" s="396" t="s">
        <v>3222</v>
      </c>
      <c r="G555" s="396" t="s">
        <v>3223</v>
      </c>
      <c r="H555" s="397" t="s">
        <v>197</v>
      </c>
      <c r="I555" s="661" t="s">
        <v>3677</v>
      </c>
      <c r="J555" s="353" t="s">
        <v>3257</v>
      </c>
      <c r="K555" s="357" t="s">
        <v>60</v>
      </c>
      <c r="L555" s="402"/>
      <c r="M555" s="403"/>
      <c r="N555" s="402"/>
      <c r="O555" s="403"/>
      <c r="P555" s="402"/>
      <c r="Q555" s="403"/>
      <c r="R555" s="402"/>
      <c r="S555" s="403"/>
      <c r="T555" s="402"/>
      <c r="U555" s="403"/>
      <c r="V555" s="402"/>
      <c r="W555" s="403"/>
      <c r="X555" s="402"/>
      <c r="Y555" s="403"/>
      <c r="Z555" s="402"/>
      <c r="AA555" s="403"/>
      <c r="AB555" s="402"/>
      <c r="AC555" s="403"/>
      <c r="AD555" s="402"/>
      <c r="AE555" s="403"/>
      <c r="AF555" s="402"/>
      <c r="AG555" s="403"/>
      <c r="AH555" s="402"/>
      <c r="AI555" s="403"/>
      <c r="AJ555" s="402"/>
      <c r="AK555" s="403"/>
      <c r="AL555" s="402"/>
      <c r="AM555" s="403"/>
      <c r="AN555" s="402"/>
      <c r="AO555" s="403"/>
      <c r="AP555" s="402"/>
      <c r="AQ555" s="403"/>
      <c r="AR555" s="402"/>
      <c r="AS555" s="403"/>
      <c r="AT555" s="402"/>
      <c r="AU555" s="403"/>
      <c r="AV555" s="402"/>
      <c r="AW555" s="403"/>
      <c r="AX555" s="402"/>
      <c r="AY555" s="403"/>
      <c r="AZ555" s="402"/>
      <c r="BA555" s="403"/>
      <c r="BB555" s="402"/>
      <c r="BC555" s="403"/>
      <c r="BD555" s="402"/>
      <c r="BE555" s="403"/>
      <c r="BF555" s="402"/>
      <c r="BG555" s="403"/>
      <c r="BH555" s="402"/>
      <c r="BI555" s="403"/>
      <c r="BJ555" s="402"/>
      <c r="BK555" s="403"/>
      <c r="BL555" s="402"/>
      <c r="BM555" s="403"/>
      <c r="BN555" s="402"/>
      <c r="BO555" s="403"/>
      <c r="BP555" s="402"/>
      <c r="BQ555" s="403"/>
      <c r="BR555" s="402"/>
      <c r="BS555" s="403"/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3678</v>
      </c>
      <c r="B556" s="526" t="s">
        <v>3679</v>
      </c>
      <c r="C556" s="527">
        <v>1</v>
      </c>
      <c r="D556" s="528" t="s">
        <v>3619</v>
      </c>
      <c r="E556" s="426" t="s">
        <v>3680</v>
      </c>
      <c r="F556" s="529" t="s">
        <v>3222</v>
      </c>
      <c r="G556" s="529" t="s">
        <v>3223</v>
      </c>
      <c r="H556" s="530" t="s">
        <v>197</v>
      </c>
      <c r="I556" s="384" t="s">
        <v>3681</v>
      </c>
      <c r="J556" s="353" t="s">
        <v>3227</v>
      </c>
      <c r="K556" s="354" t="s">
        <v>3228</v>
      </c>
      <c r="L556" s="402"/>
      <c r="M556" s="403"/>
      <c r="N556" s="402"/>
      <c r="O556" s="403"/>
      <c r="P556" s="402"/>
      <c r="Q556" s="403"/>
      <c r="R556" s="402"/>
      <c r="S556" s="403"/>
      <c r="T556" s="402"/>
      <c r="U556" s="403"/>
      <c r="V556" s="402"/>
      <c r="W556" s="403"/>
      <c r="X556" s="402"/>
      <c r="Y556" s="403"/>
      <c r="Z556" s="402"/>
      <c r="AA556" s="403"/>
      <c r="AB556" s="402"/>
      <c r="AC556" s="403"/>
      <c r="AD556" s="402"/>
      <c r="AE556" s="403"/>
      <c r="AF556" s="402"/>
      <c r="AG556" s="403"/>
      <c r="AH556" s="402"/>
      <c r="AI556" s="403"/>
      <c r="AJ556" s="402"/>
      <c r="AK556" s="403"/>
      <c r="AL556" s="402"/>
      <c r="AM556" s="403"/>
      <c r="AN556" s="402"/>
      <c r="AO556" s="403"/>
      <c r="AP556" s="402"/>
      <c r="AQ556" s="403"/>
      <c r="AR556" s="402"/>
      <c r="AS556" s="403"/>
      <c r="AT556" s="402"/>
      <c r="AU556" s="403"/>
      <c r="AV556" s="402"/>
      <c r="AW556" s="403"/>
      <c r="AX556" s="402"/>
      <c r="AY556" s="403"/>
      <c r="AZ556" s="402"/>
      <c r="BA556" s="403"/>
      <c r="BB556" s="402"/>
      <c r="BC556" s="403"/>
      <c r="BD556" s="402"/>
      <c r="BE556" s="403"/>
      <c r="BF556" s="402"/>
      <c r="BG556" s="403"/>
      <c r="BH556" s="402"/>
      <c r="BI556" s="403"/>
      <c r="BJ556" s="402"/>
      <c r="BK556" s="403"/>
      <c r="BL556" s="402"/>
      <c r="BM556" s="403"/>
      <c r="BN556" s="402"/>
      <c r="BO556" s="403"/>
      <c r="BP556" s="402"/>
      <c r="BQ556" s="403"/>
      <c r="BR556" s="402"/>
      <c r="BS556" s="403"/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3678</v>
      </c>
      <c r="B557" s="386" t="s">
        <v>3679</v>
      </c>
      <c r="C557" s="352" t="s">
        <v>3229</v>
      </c>
      <c r="D557" s="387" t="s">
        <v>3619</v>
      </c>
      <c r="E557" s="388" t="s">
        <v>3680</v>
      </c>
      <c r="F557" s="389" t="s">
        <v>3222</v>
      </c>
      <c r="G557" s="389" t="s">
        <v>3223</v>
      </c>
      <c r="H557" s="390" t="s">
        <v>197</v>
      </c>
      <c r="I557" s="391" t="s">
        <v>3681</v>
      </c>
      <c r="J557" s="353" t="s">
        <v>3227</v>
      </c>
      <c r="K557" s="353" t="s">
        <v>3230</v>
      </c>
      <c r="L557" s="400"/>
      <c r="M557" s="401"/>
      <c r="N557" s="400"/>
      <c r="O557" s="401"/>
      <c r="P557" s="400"/>
      <c r="Q557" s="401"/>
      <c r="R557" s="400"/>
      <c r="S557" s="401"/>
      <c r="T557" s="400"/>
      <c r="U557" s="401"/>
      <c r="V557" s="400"/>
      <c r="W557" s="401"/>
      <c r="X557" s="400"/>
      <c r="Y557" s="401"/>
      <c r="Z557" s="400"/>
      <c r="AA557" s="401"/>
      <c r="AB557" s="400"/>
      <c r="AC557" s="401"/>
      <c r="AD557" s="400"/>
      <c r="AE557" s="401"/>
      <c r="AF557" s="400"/>
      <c r="AG557" s="401"/>
      <c r="AH557" s="400"/>
      <c r="AI557" s="401"/>
      <c r="AJ557" s="400"/>
      <c r="AK557" s="401"/>
      <c r="AL557" s="400"/>
      <c r="AM557" s="401"/>
      <c r="AN557" s="400"/>
      <c r="AO557" s="401"/>
      <c r="AP557" s="400"/>
      <c r="AQ557" s="401"/>
      <c r="AR557" s="400"/>
      <c r="AS557" s="401"/>
      <c r="AT557" s="400"/>
      <c r="AU557" s="401"/>
      <c r="AV557" s="400"/>
      <c r="AW557" s="401"/>
      <c r="AX557" s="400">
        <v>2</v>
      </c>
      <c r="AY557" s="401"/>
      <c r="AZ557" s="400">
        <v>2</v>
      </c>
      <c r="BA557" s="401"/>
      <c r="BB557" s="400">
        <v>2</v>
      </c>
      <c r="BC557" s="401"/>
      <c r="BD557" s="400">
        <v>2</v>
      </c>
      <c r="BE557" s="401"/>
      <c r="BF557" s="400"/>
      <c r="BG557" s="401"/>
      <c r="BH557" s="400"/>
      <c r="BI557" s="401"/>
      <c r="BJ557" s="400"/>
      <c r="BK557" s="401"/>
      <c r="BL557" s="400">
        <v>2</v>
      </c>
      <c r="BM557" s="401"/>
      <c r="BN557" s="400">
        <v>2</v>
      </c>
      <c r="BO557" s="401"/>
      <c r="BP557" s="400">
        <v>2</v>
      </c>
      <c r="BQ557" s="401"/>
      <c r="BR557" s="400">
        <v>2</v>
      </c>
      <c r="BS557" s="401"/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16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3678</v>
      </c>
      <c r="B558" s="386" t="s">
        <v>3679</v>
      </c>
      <c r="C558" s="392" t="s">
        <v>3229</v>
      </c>
      <c r="D558" s="387" t="s">
        <v>3619</v>
      </c>
      <c r="E558" s="388" t="s">
        <v>3680</v>
      </c>
      <c r="F558" s="389" t="s">
        <v>3222</v>
      </c>
      <c r="G558" s="389" t="s">
        <v>3223</v>
      </c>
      <c r="H558" s="390" t="s">
        <v>197</v>
      </c>
      <c r="I558" s="391" t="s">
        <v>3681</v>
      </c>
      <c r="J558" s="353" t="s">
        <v>3227</v>
      </c>
      <c r="K558" s="355" t="s">
        <v>3231</v>
      </c>
      <c r="L558" s="400"/>
      <c r="M558" s="401"/>
      <c r="N558" s="400"/>
      <c r="O558" s="401"/>
      <c r="P558" s="400"/>
      <c r="Q558" s="401"/>
      <c r="R558" s="400"/>
      <c r="S558" s="401"/>
      <c r="T558" s="400"/>
      <c r="U558" s="401"/>
      <c r="V558" s="400"/>
      <c r="W558" s="401"/>
      <c r="X558" s="400"/>
      <c r="Y558" s="401"/>
      <c r="Z558" s="400"/>
      <c r="AA558" s="401"/>
      <c r="AB558" s="400"/>
      <c r="AC558" s="401"/>
      <c r="AD558" s="400"/>
      <c r="AE558" s="401"/>
      <c r="AF558" s="400"/>
      <c r="AG558" s="401"/>
      <c r="AH558" s="400"/>
      <c r="AI558" s="401"/>
      <c r="AJ558" s="400"/>
      <c r="AK558" s="401"/>
      <c r="AL558" s="400"/>
      <c r="AM558" s="401"/>
      <c r="AN558" s="400"/>
      <c r="AO558" s="401"/>
      <c r="AP558" s="400"/>
      <c r="AQ558" s="401"/>
      <c r="AR558" s="400"/>
      <c r="AS558" s="401"/>
      <c r="AT558" s="400"/>
      <c r="AU558" s="401"/>
      <c r="AV558" s="400"/>
      <c r="AW558" s="401"/>
      <c r="AX558" s="400"/>
      <c r="AY558" s="401"/>
      <c r="AZ558" s="400"/>
      <c r="BA558" s="401"/>
      <c r="BB558" s="400"/>
      <c r="BC558" s="401"/>
      <c r="BD558" s="400"/>
      <c r="BE558" s="401"/>
      <c r="BF558" s="400"/>
      <c r="BG558" s="401"/>
      <c r="BH558" s="400"/>
      <c r="BI558" s="401"/>
      <c r="BJ558" s="400"/>
      <c r="BK558" s="401"/>
      <c r="BL558" s="400"/>
      <c r="BM558" s="401"/>
      <c r="BN558" s="400"/>
      <c r="BO558" s="401"/>
      <c r="BP558" s="400"/>
      <c r="BQ558" s="401"/>
      <c r="BR558" s="400"/>
      <c r="BS558" s="401"/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3678</v>
      </c>
      <c r="B559" s="386" t="s">
        <v>3679</v>
      </c>
      <c r="C559" s="392" t="s">
        <v>3229</v>
      </c>
      <c r="D559" s="387" t="s">
        <v>3619</v>
      </c>
      <c r="E559" s="388" t="s">
        <v>3680</v>
      </c>
      <c r="F559" s="389" t="s">
        <v>3222</v>
      </c>
      <c r="G559" s="389" t="s">
        <v>3223</v>
      </c>
      <c r="H559" s="390" t="s">
        <v>197</v>
      </c>
      <c r="I559" s="391" t="s">
        <v>3681</v>
      </c>
      <c r="J559" s="353" t="s">
        <v>3227</v>
      </c>
      <c r="K559" s="356" t="s">
        <v>3232</v>
      </c>
      <c r="L559" s="400"/>
      <c r="M559" s="401"/>
      <c r="N559" s="400"/>
      <c r="O559" s="401"/>
      <c r="P559" s="400"/>
      <c r="Q559" s="401"/>
      <c r="R559" s="400"/>
      <c r="S559" s="401"/>
      <c r="T559" s="400"/>
      <c r="U559" s="401"/>
      <c r="V559" s="400"/>
      <c r="W559" s="401"/>
      <c r="X559" s="400"/>
      <c r="Y559" s="401"/>
      <c r="Z559" s="400"/>
      <c r="AA559" s="401"/>
      <c r="AB559" s="400"/>
      <c r="AC559" s="401"/>
      <c r="AD559" s="400"/>
      <c r="AE559" s="401"/>
      <c r="AF559" s="400"/>
      <c r="AG559" s="401"/>
      <c r="AH559" s="400"/>
      <c r="AI559" s="401"/>
      <c r="AJ559" s="400"/>
      <c r="AK559" s="401"/>
      <c r="AL559" s="400"/>
      <c r="AM559" s="401"/>
      <c r="AN559" s="400"/>
      <c r="AO559" s="401"/>
      <c r="AP559" s="400"/>
      <c r="AQ559" s="401"/>
      <c r="AR559" s="400"/>
      <c r="AS559" s="401"/>
      <c r="AT559" s="400"/>
      <c r="AU559" s="401"/>
      <c r="AV559" s="400"/>
      <c r="AW559" s="401"/>
      <c r="AX559" s="400"/>
      <c r="AY559" s="401"/>
      <c r="AZ559" s="400"/>
      <c r="BA559" s="401"/>
      <c r="BB559" s="400"/>
      <c r="BC559" s="401"/>
      <c r="BD559" s="400"/>
      <c r="BE559" s="401"/>
      <c r="BF559" s="400"/>
      <c r="BG559" s="401"/>
      <c r="BH559" s="400"/>
      <c r="BI559" s="401"/>
      <c r="BJ559" s="400"/>
      <c r="BK559" s="401"/>
      <c r="BL559" s="400"/>
      <c r="BM559" s="401"/>
      <c r="BN559" s="400"/>
      <c r="BO559" s="401"/>
      <c r="BP559" s="400"/>
      <c r="BQ559" s="401"/>
      <c r="BR559" s="400"/>
      <c r="BS559" s="401"/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660" t="s">
        <v>3678</v>
      </c>
      <c r="B560" s="393" t="s">
        <v>3679</v>
      </c>
      <c r="C560" s="394" t="s">
        <v>3229</v>
      </c>
      <c r="D560" s="395" t="s">
        <v>3619</v>
      </c>
      <c r="E560" s="411" t="s">
        <v>3680</v>
      </c>
      <c r="F560" s="396" t="s">
        <v>3222</v>
      </c>
      <c r="G560" s="396" t="s">
        <v>3223</v>
      </c>
      <c r="H560" s="397" t="s">
        <v>197</v>
      </c>
      <c r="I560" s="661" t="s">
        <v>3681</v>
      </c>
      <c r="J560" s="353" t="s">
        <v>3227</v>
      </c>
      <c r="K560" s="357" t="s">
        <v>60</v>
      </c>
      <c r="L560" s="402"/>
      <c r="M560" s="403"/>
      <c r="N560" s="402"/>
      <c r="O560" s="403"/>
      <c r="P560" s="402"/>
      <c r="Q560" s="403"/>
      <c r="R560" s="402"/>
      <c r="S560" s="403"/>
      <c r="T560" s="402"/>
      <c r="U560" s="403"/>
      <c r="V560" s="402"/>
      <c r="W560" s="403"/>
      <c r="X560" s="402"/>
      <c r="Y560" s="403"/>
      <c r="Z560" s="402"/>
      <c r="AA560" s="403"/>
      <c r="AB560" s="402"/>
      <c r="AC560" s="403"/>
      <c r="AD560" s="402"/>
      <c r="AE560" s="403"/>
      <c r="AF560" s="402"/>
      <c r="AG560" s="403"/>
      <c r="AH560" s="402"/>
      <c r="AI560" s="403"/>
      <c r="AJ560" s="402"/>
      <c r="AK560" s="403"/>
      <c r="AL560" s="402"/>
      <c r="AM560" s="403"/>
      <c r="AN560" s="402"/>
      <c r="AO560" s="403"/>
      <c r="AP560" s="402"/>
      <c r="AQ560" s="403"/>
      <c r="AR560" s="402"/>
      <c r="AS560" s="403"/>
      <c r="AT560" s="402"/>
      <c r="AU560" s="403"/>
      <c r="AV560" s="402"/>
      <c r="AW560" s="403"/>
      <c r="AX560" s="402"/>
      <c r="AY560" s="403"/>
      <c r="AZ560" s="402"/>
      <c r="BA560" s="403"/>
      <c r="BB560" s="402"/>
      <c r="BC560" s="403"/>
      <c r="BD560" s="402"/>
      <c r="BE560" s="403"/>
      <c r="BF560" s="402"/>
      <c r="BG560" s="403"/>
      <c r="BH560" s="402"/>
      <c r="BI560" s="403"/>
      <c r="BJ560" s="402"/>
      <c r="BK560" s="403"/>
      <c r="BL560" s="402"/>
      <c r="BM560" s="403"/>
      <c r="BN560" s="402"/>
      <c r="BO560" s="403"/>
      <c r="BP560" s="402"/>
      <c r="BQ560" s="403"/>
      <c r="BR560" s="402"/>
      <c r="BS560" s="403"/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3682</v>
      </c>
      <c r="B561" s="526" t="s">
        <v>3683</v>
      </c>
      <c r="C561" s="527">
        <v>1</v>
      </c>
      <c r="D561" s="528" t="s">
        <v>3619</v>
      </c>
      <c r="E561" s="426" t="s">
        <v>3684</v>
      </c>
      <c r="F561" s="529" t="s">
        <v>3222</v>
      </c>
      <c r="G561" s="529" t="s">
        <v>3223</v>
      </c>
      <c r="H561" s="530" t="s">
        <v>197</v>
      </c>
      <c r="I561" s="384" t="s">
        <v>3685</v>
      </c>
      <c r="J561" s="353" t="s">
        <v>3227</v>
      </c>
      <c r="K561" s="354" t="s">
        <v>3228</v>
      </c>
      <c r="L561" s="402"/>
      <c r="M561" s="403"/>
      <c r="N561" s="402"/>
      <c r="O561" s="403"/>
      <c r="P561" s="402"/>
      <c r="Q561" s="403"/>
      <c r="R561" s="402"/>
      <c r="S561" s="403"/>
      <c r="T561" s="402"/>
      <c r="U561" s="403"/>
      <c r="V561" s="402"/>
      <c r="W561" s="403"/>
      <c r="X561" s="402"/>
      <c r="Y561" s="403"/>
      <c r="Z561" s="402"/>
      <c r="AA561" s="403"/>
      <c r="AB561" s="402"/>
      <c r="AC561" s="403"/>
      <c r="AD561" s="402"/>
      <c r="AE561" s="403"/>
      <c r="AF561" s="402"/>
      <c r="AG561" s="403"/>
      <c r="AH561" s="402"/>
      <c r="AI561" s="403"/>
      <c r="AJ561" s="402"/>
      <c r="AK561" s="403"/>
      <c r="AL561" s="402"/>
      <c r="AM561" s="403"/>
      <c r="AN561" s="402"/>
      <c r="AO561" s="403"/>
      <c r="AP561" s="402"/>
      <c r="AQ561" s="403"/>
      <c r="AR561" s="402"/>
      <c r="AS561" s="403"/>
      <c r="AT561" s="402"/>
      <c r="AU561" s="403"/>
      <c r="AV561" s="402"/>
      <c r="AW561" s="403"/>
      <c r="AX561" s="402"/>
      <c r="AY561" s="403"/>
      <c r="AZ561" s="402"/>
      <c r="BA561" s="403"/>
      <c r="BB561" s="402"/>
      <c r="BC561" s="403"/>
      <c r="BD561" s="402"/>
      <c r="BE561" s="403"/>
      <c r="BF561" s="402"/>
      <c r="BG561" s="403"/>
      <c r="BH561" s="402"/>
      <c r="BI561" s="403"/>
      <c r="BJ561" s="402"/>
      <c r="BK561" s="403"/>
      <c r="BL561" s="402"/>
      <c r="BM561" s="403"/>
      <c r="BN561" s="402"/>
      <c r="BO561" s="403"/>
      <c r="BP561" s="402"/>
      <c r="BQ561" s="403"/>
      <c r="BR561" s="402"/>
      <c r="BS561" s="403"/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3682</v>
      </c>
      <c r="B562" s="386" t="s">
        <v>3683</v>
      </c>
      <c r="C562" s="352" t="s">
        <v>3229</v>
      </c>
      <c r="D562" s="387" t="s">
        <v>3619</v>
      </c>
      <c r="E562" s="388" t="s">
        <v>3684</v>
      </c>
      <c r="F562" s="389" t="s">
        <v>3222</v>
      </c>
      <c r="G562" s="389" t="s">
        <v>3223</v>
      </c>
      <c r="H562" s="390" t="s">
        <v>197</v>
      </c>
      <c r="I562" s="391" t="s">
        <v>3685</v>
      </c>
      <c r="J562" s="353" t="s">
        <v>3227</v>
      </c>
      <c r="K562" s="353" t="s">
        <v>3230</v>
      </c>
      <c r="L562" s="400"/>
      <c r="M562" s="401"/>
      <c r="N562" s="400">
        <v>5</v>
      </c>
      <c r="O562" s="401"/>
      <c r="P562" s="400"/>
      <c r="Q562" s="401"/>
      <c r="R562" s="400"/>
      <c r="S562" s="401"/>
      <c r="T562" s="400"/>
      <c r="U562" s="401"/>
      <c r="V562" s="400"/>
      <c r="W562" s="401"/>
      <c r="X562" s="400">
        <v>1</v>
      </c>
      <c r="Y562" s="401"/>
      <c r="Z562" s="400"/>
      <c r="AA562" s="401"/>
      <c r="AB562" s="400">
        <v>5</v>
      </c>
      <c r="AC562" s="401"/>
      <c r="AD562" s="400"/>
      <c r="AE562" s="401"/>
      <c r="AF562" s="400"/>
      <c r="AG562" s="401"/>
      <c r="AH562" s="400"/>
      <c r="AI562" s="401"/>
      <c r="AJ562" s="400"/>
      <c r="AK562" s="401"/>
      <c r="AL562" s="400">
        <v>1</v>
      </c>
      <c r="AM562" s="401"/>
      <c r="AN562" s="400"/>
      <c r="AO562" s="401"/>
      <c r="AP562" s="400">
        <v>5</v>
      </c>
      <c r="AQ562" s="401"/>
      <c r="AR562" s="400"/>
      <c r="AS562" s="401"/>
      <c r="AT562" s="400"/>
      <c r="AU562" s="401"/>
      <c r="AV562" s="400"/>
      <c r="AW562" s="401"/>
      <c r="AX562" s="400"/>
      <c r="AY562" s="401"/>
      <c r="AZ562" s="400">
        <v>1</v>
      </c>
      <c r="BA562" s="401"/>
      <c r="BB562" s="400"/>
      <c r="BC562" s="401"/>
      <c r="BD562" s="400">
        <v>5</v>
      </c>
      <c r="BE562" s="401"/>
      <c r="BF562" s="400"/>
      <c r="BG562" s="401"/>
      <c r="BH562" s="400"/>
      <c r="BI562" s="401"/>
      <c r="BJ562" s="400"/>
      <c r="BK562" s="401"/>
      <c r="BL562" s="400"/>
      <c r="BM562" s="401"/>
      <c r="BN562" s="400">
        <v>1</v>
      </c>
      <c r="BO562" s="401"/>
      <c r="BP562" s="400"/>
      <c r="BQ562" s="401"/>
      <c r="BR562" s="400">
        <v>5</v>
      </c>
      <c r="BS562" s="401"/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29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3682</v>
      </c>
      <c r="B563" s="386" t="s">
        <v>3683</v>
      </c>
      <c r="C563" s="392" t="s">
        <v>3229</v>
      </c>
      <c r="D563" s="387" t="s">
        <v>3619</v>
      </c>
      <c r="E563" s="388" t="s">
        <v>3684</v>
      </c>
      <c r="F563" s="389" t="s">
        <v>3222</v>
      </c>
      <c r="G563" s="389" t="s">
        <v>3223</v>
      </c>
      <c r="H563" s="390" t="s">
        <v>197</v>
      </c>
      <c r="I563" s="391" t="s">
        <v>3685</v>
      </c>
      <c r="J563" s="353" t="s">
        <v>3227</v>
      </c>
      <c r="K563" s="355" t="s">
        <v>3231</v>
      </c>
      <c r="L563" s="400"/>
      <c r="M563" s="401"/>
      <c r="N563" s="400"/>
      <c r="O563" s="401"/>
      <c r="P563" s="400"/>
      <c r="Q563" s="401"/>
      <c r="R563" s="400"/>
      <c r="S563" s="401"/>
      <c r="T563" s="400"/>
      <c r="U563" s="401"/>
      <c r="V563" s="400"/>
      <c r="W563" s="401"/>
      <c r="X563" s="400"/>
      <c r="Y563" s="401"/>
      <c r="Z563" s="400"/>
      <c r="AA563" s="401"/>
      <c r="AB563" s="400"/>
      <c r="AC563" s="401"/>
      <c r="AD563" s="400"/>
      <c r="AE563" s="401"/>
      <c r="AF563" s="400"/>
      <c r="AG563" s="401"/>
      <c r="AH563" s="400"/>
      <c r="AI563" s="401"/>
      <c r="AJ563" s="400"/>
      <c r="AK563" s="401"/>
      <c r="AL563" s="400"/>
      <c r="AM563" s="401"/>
      <c r="AN563" s="400"/>
      <c r="AO563" s="401"/>
      <c r="AP563" s="400"/>
      <c r="AQ563" s="401"/>
      <c r="AR563" s="400"/>
      <c r="AS563" s="401"/>
      <c r="AT563" s="400"/>
      <c r="AU563" s="401"/>
      <c r="AV563" s="400"/>
      <c r="AW563" s="401"/>
      <c r="AX563" s="400"/>
      <c r="AY563" s="401"/>
      <c r="AZ563" s="400"/>
      <c r="BA563" s="401"/>
      <c r="BB563" s="400"/>
      <c r="BC563" s="401"/>
      <c r="BD563" s="400"/>
      <c r="BE563" s="401"/>
      <c r="BF563" s="400"/>
      <c r="BG563" s="401"/>
      <c r="BH563" s="400"/>
      <c r="BI563" s="401"/>
      <c r="BJ563" s="400"/>
      <c r="BK563" s="401"/>
      <c r="BL563" s="400"/>
      <c r="BM563" s="401"/>
      <c r="BN563" s="400"/>
      <c r="BO563" s="401"/>
      <c r="BP563" s="400"/>
      <c r="BQ563" s="401"/>
      <c r="BR563" s="400"/>
      <c r="BS563" s="401"/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3682</v>
      </c>
      <c r="B564" s="386" t="s">
        <v>3683</v>
      </c>
      <c r="C564" s="392" t="s">
        <v>3229</v>
      </c>
      <c r="D564" s="387" t="s">
        <v>3619</v>
      </c>
      <c r="E564" s="388" t="s">
        <v>3684</v>
      </c>
      <c r="F564" s="389" t="s">
        <v>3222</v>
      </c>
      <c r="G564" s="389" t="s">
        <v>3223</v>
      </c>
      <c r="H564" s="390" t="s">
        <v>197</v>
      </c>
      <c r="I564" s="391" t="s">
        <v>3685</v>
      </c>
      <c r="J564" s="353" t="s">
        <v>3227</v>
      </c>
      <c r="K564" s="356" t="s">
        <v>3232</v>
      </c>
      <c r="L564" s="400"/>
      <c r="M564" s="401"/>
      <c r="N564" s="400"/>
      <c r="O564" s="401"/>
      <c r="P564" s="400"/>
      <c r="Q564" s="401"/>
      <c r="R564" s="400"/>
      <c r="S564" s="401"/>
      <c r="T564" s="400"/>
      <c r="U564" s="401"/>
      <c r="V564" s="400"/>
      <c r="W564" s="401"/>
      <c r="X564" s="400"/>
      <c r="Y564" s="401"/>
      <c r="Z564" s="400"/>
      <c r="AA564" s="401"/>
      <c r="AB564" s="400"/>
      <c r="AC564" s="401"/>
      <c r="AD564" s="400"/>
      <c r="AE564" s="401"/>
      <c r="AF564" s="400"/>
      <c r="AG564" s="401"/>
      <c r="AH564" s="400"/>
      <c r="AI564" s="401"/>
      <c r="AJ564" s="400"/>
      <c r="AK564" s="401"/>
      <c r="AL564" s="400"/>
      <c r="AM564" s="401"/>
      <c r="AN564" s="400"/>
      <c r="AO564" s="401"/>
      <c r="AP564" s="400"/>
      <c r="AQ564" s="401"/>
      <c r="AR564" s="400"/>
      <c r="AS564" s="401"/>
      <c r="AT564" s="400"/>
      <c r="AU564" s="401"/>
      <c r="AV564" s="400"/>
      <c r="AW564" s="401"/>
      <c r="AX564" s="400"/>
      <c r="AY564" s="401"/>
      <c r="AZ564" s="400"/>
      <c r="BA564" s="401"/>
      <c r="BB564" s="400"/>
      <c r="BC564" s="401"/>
      <c r="BD564" s="400"/>
      <c r="BE564" s="401"/>
      <c r="BF564" s="400"/>
      <c r="BG564" s="401"/>
      <c r="BH564" s="400"/>
      <c r="BI564" s="401"/>
      <c r="BJ564" s="400"/>
      <c r="BK564" s="401"/>
      <c r="BL564" s="400"/>
      <c r="BM564" s="401"/>
      <c r="BN564" s="400"/>
      <c r="BO564" s="401"/>
      <c r="BP564" s="400"/>
      <c r="BQ564" s="401"/>
      <c r="BR564" s="400"/>
      <c r="BS564" s="401"/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660" t="s">
        <v>3682</v>
      </c>
      <c r="B565" s="393" t="s">
        <v>3683</v>
      </c>
      <c r="C565" s="394" t="s">
        <v>3229</v>
      </c>
      <c r="D565" s="395" t="s">
        <v>3619</v>
      </c>
      <c r="E565" s="411" t="s">
        <v>3684</v>
      </c>
      <c r="F565" s="396" t="s">
        <v>3222</v>
      </c>
      <c r="G565" s="396" t="s">
        <v>3223</v>
      </c>
      <c r="H565" s="397" t="s">
        <v>197</v>
      </c>
      <c r="I565" s="661" t="s">
        <v>3685</v>
      </c>
      <c r="J565" s="353" t="s">
        <v>3227</v>
      </c>
      <c r="K565" s="357" t="s">
        <v>60</v>
      </c>
      <c r="L565" s="402"/>
      <c r="M565" s="403"/>
      <c r="N565" s="402"/>
      <c r="O565" s="403"/>
      <c r="P565" s="402"/>
      <c r="Q565" s="403"/>
      <c r="R565" s="402"/>
      <c r="S565" s="403"/>
      <c r="T565" s="402"/>
      <c r="U565" s="403"/>
      <c r="V565" s="402"/>
      <c r="W565" s="403"/>
      <c r="X565" s="402"/>
      <c r="Y565" s="403"/>
      <c r="Z565" s="402"/>
      <c r="AA565" s="403"/>
      <c r="AB565" s="402"/>
      <c r="AC565" s="403"/>
      <c r="AD565" s="402"/>
      <c r="AE565" s="403"/>
      <c r="AF565" s="402"/>
      <c r="AG565" s="403"/>
      <c r="AH565" s="402"/>
      <c r="AI565" s="403"/>
      <c r="AJ565" s="402"/>
      <c r="AK565" s="403"/>
      <c r="AL565" s="402"/>
      <c r="AM565" s="403"/>
      <c r="AN565" s="402"/>
      <c r="AO565" s="403"/>
      <c r="AP565" s="402"/>
      <c r="AQ565" s="403"/>
      <c r="AR565" s="402"/>
      <c r="AS565" s="403"/>
      <c r="AT565" s="402"/>
      <c r="AU565" s="403"/>
      <c r="AV565" s="402"/>
      <c r="AW565" s="403"/>
      <c r="AX565" s="402"/>
      <c r="AY565" s="403"/>
      <c r="AZ565" s="402"/>
      <c r="BA565" s="403"/>
      <c r="BB565" s="402"/>
      <c r="BC565" s="403"/>
      <c r="BD565" s="402"/>
      <c r="BE565" s="403"/>
      <c r="BF565" s="402"/>
      <c r="BG565" s="403"/>
      <c r="BH565" s="402"/>
      <c r="BI565" s="403"/>
      <c r="BJ565" s="402"/>
      <c r="BK565" s="403"/>
      <c r="BL565" s="402"/>
      <c r="BM565" s="403"/>
      <c r="BN565" s="402"/>
      <c r="BO565" s="403"/>
      <c r="BP565" s="402"/>
      <c r="BQ565" s="403"/>
      <c r="BR565" s="402"/>
      <c r="BS565" s="403"/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3686</v>
      </c>
      <c r="B566" s="526" t="s">
        <v>3687</v>
      </c>
      <c r="C566" s="527">
        <v>3</v>
      </c>
      <c r="D566" s="528" t="s">
        <v>3619</v>
      </c>
      <c r="E566" s="426" t="s">
        <v>3688</v>
      </c>
      <c r="F566" s="529" t="s">
        <v>3222</v>
      </c>
      <c r="G566" s="529" t="s">
        <v>3223</v>
      </c>
      <c r="H566" s="530" t="s">
        <v>197</v>
      </c>
      <c r="I566" s="384" t="s">
        <v>3689</v>
      </c>
      <c r="J566" s="353" t="s">
        <v>3257</v>
      </c>
      <c r="K566" s="354" t="s">
        <v>3228</v>
      </c>
      <c r="L566" s="402"/>
      <c r="M566" s="403"/>
      <c r="N566" s="402"/>
      <c r="O566" s="403"/>
      <c r="P566" s="402"/>
      <c r="Q566" s="403"/>
      <c r="R566" s="402"/>
      <c r="S566" s="403"/>
      <c r="T566" s="402"/>
      <c r="U566" s="403"/>
      <c r="V566" s="402"/>
      <c r="W566" s="403"/>
      <c r="X566" s="402"/>
      <c r="Y566" s="403"/>
      <c r="Z566" s="402"/>
      <c r="AA566" s="403"/>
      <c r="AB566" s="402"/>
      <c r="AC566" s="403"/>
      <c r="AD566" s="402"/>
      <c r="AE566" s="403"/>
      <c r="AF566" s="402"/>
      <c r="AG566" s="403"/>
      <c r="AH566" s="402"/>
      <c r="AI566" s="403"/>
      <c r="AJ566" s="402"/>
      <c r="AK566" s="403"/>
      <c r="AL566" s="402"/>
      <c r="AM566" s="403"/>
      <c r="AN566" s="402"/>
      <c r="AO566" s="403"/>
      <c r="AP566" s="402"/>
      <c r="AQ566" s="403"/>
      <c r="AR566" s="402"/>
      <c r="AS566" s="403"/>
      <c r="AT566" s="402"/>
      <c r="AU566" s="403"/>
      <c r="AV566" s="402"/>
      <c r="AW566" s="403"/>
      <c r="AX566" s="402"/>
      <c r="AY566" s="403"/>
      <c r="AZ566" s="402"/>
      <c r="BA566" s="403"/>
      <c r="BB566" s="402"/>
      <c r="BC566" s="403"/>
      <c r="BD566" s="402"/>
      <c r="BE566" s="403"/>
      <c r="BF566" s="402"/>
      <c r="BG566" s="403"/>
      <c r="BH566" s="402"/>
      <c r="BI566" s="403"/>
      <c r="BJ566" s="402"/>
      <c r="BK566" s="403"/>
      <c r="BL566" s="402"/>
      <c r="BM566" s="403"/>
      <c r="BN566" s="402"/>
      <c r="BO566" s="403"/>
      <c r="BP566" s="402"/>
      <c r="BQ566" s="403"/>
      <c r="BR566" s="402"/>
      <c r="BS566" s="403"/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3686</v>
      </c>
      <c r="B567" s="386" t="s">
        <v>3687</v>
      </c>
      <c r="C567" s="352" t="s">
        <v>3258</v>
      </c>
      <c r="D567" s="387" t="s">
        <v>3619</v>
      </c>
      <c r="E567" s="388" t="s">
        <v>3688</v>
      </c>
      <c r="F567" s="389" t="s">
        <v>3222</v>
      </c>
      <c r="G567" s="389" t="s">
        <v>3223</v>
      </c>
      <c r="H567" s="390" t="s">
        <v>197</v>
      </c>
      <c r="I567" s="391" t="s">
        <v>3689</v>
      </c>
      <c r="J567" s="353" t="s">
        <v>3257</v>
      </c>
      <c r="K567" s="353" t="s">
        <v>3230</v>
      </c>
      <c r="L567" s="400"/>
      <c r="M567" s="401"/>
      <c r="N567" s="400"/>
      <c r="O567" s="401"/>
      <c r="P567" s="400"/>
      <c r="Q567" s="401"/>
      <c r="R567" s="400"/>
      <c r="S567" s="401"/>
      <c r="T567" s="400"/>
      <c r="U567" s="401"/>
      <c r="V567" s="400"/>
      <c r="W567" s="401"/>
      <c r="X567" s="400"/>
      <c r="Y567" s="401"/>
      <c r="Z567" s="400"/>
      <c r="AA567" s="401"/>
      <c r="AB567" s="400"/>
      <c r="AC567" s="401"/>
      <c r="AD567" s="400"/>
      <c r="AE567" s="401"/>
      <c r="AF567" s="400"/>
      <c r="AG567" s="401"/>
      <c r="AH567" s="400"/>
      <c r="AI567" s="401"/>
      <c r="AJ567" s="400"/>
      <c r="AK567" s="401"/>
      <c r="AL567" s="400"/>
      <c r="AM567" s="401"/>
      <c r="AN567" s="400"/>
      <c r="AO567" s="401"/>
      <c r="AP567" s="400"/>
      <c r="AQ567" s="401"/>
      <c r="AR567" s="400"/>
      <c r="AS567" s="401"/>
      <c r="AT567" s="400"/>
      <c r="AU567" s="401"/>
      <c r="AV567" s="400"/>
      <c r="AW567" s="401"/>
      <c r="AX567" s="400"/>
      <c r="AY567" s="401"/>
      <c r="AZ567" s="400"/>
      <c r="BA567" s="401"/>
      <c r="BB567" s="400"/>
      <c r="BC567" s="401"/>
      <c r="BD567" s="400"/>
      <c r="BE567" s="401"/>
      <c r="BF567" s="400"/>
      <c r="BG567" s="401"/>
      <c r="BH567" s="400"/>
      <c r="BI567" s="401"/>
      <c r="BJ567" s="400"/>
      <c r="BK567" s="401"/>
      <c r="BL567" s="400"/>
      <c r="BM567" s="401"/>
      <c r="BN567" s="400"/>
      <c r="BO567" s="401"/>
      <c r="BP567" s="400"/>
      <c r="BQ567" s="401"/>
      <c r="BR567" s="400"/>
      <c r="BS567" s="401"/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0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3686</v>
      </c>
      <c r="B568" s="386" t="s">
        <v>3687</v>
      </c>
      <c r="C568" s="392" t="s">
        <v>3258</v>
      </c>
      <c r="D568" s="387" t="s">
        <v>3619</v>
      </c>
      <c r="E568" s="388" t="s">
        <v>3688</v>
      </c>
      <c r="F568" s="389" t="s">
        <v>3222</v>
      </c>
      <c r="G568" s="389" t="s">
        <v>3223</v>
      </c>
      <c r="H568" s="390" t="s">
        <v>197</v>
      </c>
      <c r="I568" s="391" t="s">
        <v>3689</v>
      </c>
      <c r="J568" s="353" t="s">
        <v>3257</v>
      </c>
      <c r="K568" s="355" t="s">
        <v>3231</v>
      </c>
      <c r="L568" s="400"/>
      <c r="M568" s="401"/>
      <c r="N568" s="400"/>
      <c r="O568" s="401"/>
      <c r="P568" s="400"/>
      <c r="Q568" s="401"/>
      <c r="R568" s="400"/>
      <c r="S568" s="401"/>
      <c r="T568" s="400"/>
      <c r="U568" s="401"/>
      <c r="V568" s="400"/>
      <c r="W568" s="401"/>
      <c r="X568" s="400"/>
      <c r="Y568" s="401"/>
      <c r="Z568" s="400"/>
      <c r="AA568" s="401"/>
      <c r="AB568" s="400"/>
      <c r="AC568" s="401"/>
      <c r="AD568" s="400"/>
      <c r="AE568" s="401"/>
      <c r="AF568" s="400"/>
      <c r="AG568" s="401"/>
      <c r="AH568" s="400"/>
      <c r="AI568" s="401"/>
      <c r="AJ568" s="400"/>
      <c r="AK568" s="401"/>
      <c r="AL568" s="400"/>
      <c r="AM568" s="401"/>
      <c r="AN568" s="400"/>
      <c r="AO568" s="401"/>
      <c r="AP568" s="400"/>
      <c r="AQ568" s="401"/>
      <c r="AR568" s="400"/>
      <c r="AS568" s="401"/>
      <c r="AT568" s="400"/>
      <c r="AU568" s="401"/>
      <c r="AV568" s="400"/>
      <c r="AW568" s="401"/>
      <c r="AX568" s="400"/>
      <c r="AY568" s="401"/>
      <c r="AZ568" s="400"/>
      <c r="BA568" s="401"/>
      <c r="BB568" s="400"/>
      <c r="BC568" s="401"/>
      <c r="BD568" s="400"/>
      <c r="BE568" s="401"/>
      <c r="BF568" s="400"/>
      <c r="BG568" s="401"/>
      <c r="BH568" s="400"/>
      <c r="BI568" s="401"/>
      <c r="BJ568" s="400"/>
      <c r="BK568" s="401"/>
      <c r="BL568" s="400"/>
      <c r="BM568" s="401"/>
      <c r="BN568" s="400"/>
      <c r="BO568" s="401"/>
      <c r="BP568" s="400"/>
      <c r="BQ568" s="401"/>
      <c r="BR568" s="400"/>
      <c r="BS568" s="401"/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3686</v>
      </c>
      <c r="B569" s="386" t="s">
        <v>3687</v>
      </c>
      <c r="C569" s="392" t="s">
        <v>3258</v>
      </c>
      <c r="D569" s="387" t="s">
        <v>3619</v>
      </c>
      <c r="E569" s="388" t="s">
        <v>3688</v>
      </c>
      <c r="F569" s="389" t="s">
        <v>3222</v>
      </c>
      <c r="G569" s="389" t="s">
        <v>3223</v>
      </c>
      <c r="H569" s="390" t="s">
        <v>197</v>
      </c>
      <c r="I569" s="391" t="s">
        <v>3689</v>
      </c>
      <c r="J569" s="353" t="s">
        <v>3257</v>
      </c>
      <c r="K569" s="356" t="s">
        <v>3232</v>
      </c>
      <c r="L569" s="400"/>
      <c r="M569" s="401"/>
      <c r="N569" s="400"/>
      <c r="O569" s="401"/>
      <c r="P569" s="400"/>
      <c r="Q569" s="401"/>
      <c r="R569" s="400"/>
      <c r="S569" s="401"/>
      <c r="T569" s="400"/>
      <c r="U569" s="401"/>
      <c r="V569" s="400"/>
      <c r="W569" s="401"/>
      <c r="X569" s="400"/>
      <c r="Y569" s="401"/>
      <c r="Z569" s="400"/>
      <c r="AA569" s="401"/>
      <c r="AB569" s="400"/>
      <c r="AC569" s="401"/>
      <c r="AD569" s="400"/>
      <c r="AE569" s="401"/>
      <c r="AF569" s="400"/>
      <c r="AG569" s="401"/>
      <c r="AH569" s="400"/>
      <c r="AI569" s="401"/>
      <c r="AJ569" s="400"/>
      <c r="AK569" s="401"/>
      <c r="AL569" s="400"/>
      <c r="AM569" s="401"/>
      <c r="AN569" s="400"/>
      <c r="AO569" s="401"/>
      <c r="AP569" s="400"/>
      <c r="AQ569" s="401"/>
      <c r="AR569" s="400"/>
      <c r="AS569" s="401"/>
      <c r="AT569" s="400"/>
      <c r="AU569" s="401"/>
      <c r="AV569" s="400"/>
      <c r="AW569" s="401"/>
      <c r="AX569" s="400"/>
      <c r="AY569" s="401"/>
      <c r="AZ569" s="400"/>
      <c r="BA569" s="401"/>
      <c r="BB569" s="400"/>
      <c r="BC569" s="401"/>
      <c r="BD569" s="400"/>
      <c r="BE569" s="401"/>
      <c r="BF569" s="400"/>
      <c r="BG569" s="401"/>
      <c r="BH569" s="400"/>
      <c r="BI569" s="401"/>
      <c r="BJ569" s="400"/>
      <c r="BK569" s="401"/>
      <c r="BL569" s="400"/>
      <c r="BM569" s="401"/>
      <c r="BN569" s="400"/>
      <c r="BO569" s="401"/>
      <c r="BP569" s="400"/>
      <c r="BQ569" s="401"/>
      <c r="BR569" s="400"/>
      <c r="BS569" s="401"/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660" t="s">
        <v>3686</v>
      </c>
      <c r="B570" s="393" t="s">
        <v>3687</v>
      </c>
      <c r="C570" s="394" t="s">
        <v>3258</v>
      </c>
      <c r="D570" s="395" t="s">
        <v>3619</v>
      </c>
      <c r="E570" s="411" t="s">
        <v>3688</v>
      </c>
      <c r="F570" s="396" t="s">
        <v>3222</v>
      </c>
      <c r="G570" s="396" t="s">
        <v>3223</v>
      </c>
      <c r="H570" s="397" t="s">
        <v>197</v>
      </c>
      <c r="I570" s="661" t="s">
        <v>3689</v>
      </c>
      <c r="J570" s="353" t="s">
        <v>3257</v>
      </c>
      <c r="K570" s="357" t="s">
        <v>60</v>
      </c>
      <c r="L570" s="402"/>
      <c r="M570" s="403"/>
      <c r="N570" s="402"/>
      <c r="O570" s="403"/>
      <c r="P570" s="402"/>
      <c r="Q570" s="403"/>
      <c r="R570" s="402"/>
      <c r="S570" s="403"/>
      <c r="T570" s="402"/>
      <c r="U570" s="403"/>
      <c r="V570" s="402"/>
      <c r="W570" s="403"/>
      <c r="X570" s="402"/>
      <c r="Y570" s="403"/>
      <c r="Z570" s="402"/>
      <c r="AA570" s="403"/>
      <c r="AB570" s="402"/>
      <c r="AC570" s="403"/>
      <c r="AD570" s="402"/>
      <c r="AE570" s="403"/>
      <c r="AF570" s="402"/>
      <c r="AG570" s="403"/>
      <c r="AH570" s="402"/>
      <c r="AI570" s="403"/>
      <c r="AJ570" s="402"/>
      <c r="AK570" s="403"/>
      <c r="AL570" s="402"/>
      <c r="AM570" s="403"/>
      <c r="AN570" s="402"/>
      <c r="AO570" s="403"/>
      <c r="AP570" s="402"/>
      <c r="AQ570" s="403"/>
      <c r="AR570" s="402"/>
      <c r="AS570" s="403"/>
      <c r="AT570" s="402"/>
      <c r="AU570" s="403"/>
      <c r="AV570" s="402"/>
      <c r="AW570" s="403"/>
      <c r="AX570" s="402"/>
      <c r="AY570" s="403"/>
      <c r="AZ570" s="402"/>
      <c r="BA570" s="403"/>
      <c r="BB570" s="402"/>
      <c r="BC570" s="403"/>
      <c r="BD570" s="402"/>
      <c r="BE570" s="403"/>
      <c r="BF570" s="402"/>
      <c r="BG570" s="403"/>
      <c r="BH570" s="402"/>
      <c r="BI570" s="403"/>
      <c r="BJ570" s="402"/>
      <c r="BK570" s="403"/>
      <c r="BL570" s="402"/>
      <c r="BM570" s="403"/>
      <c r="BN570" s="402"/>
      <c r="BO570" s="403"/>
      <c r="BP570" s="402"/>
      <c r="BQ570" s="403"/>
      <c r="BR570" s="402"/>
      <c r="BS570" s="403"/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3690</v>
      </c>
      <c r="B571" s="526" t="s">
        <v>3691</v>
      </c>
      <c r="C571" s="527">
        <v>3</v>
      </c>
      <c r="D571" s="528" t="s">
        <v>3619</v>
      </c>
      <c r="E571" s="426" t="s">
        <v>3692</v>
      </c>
      <c r="F571" s="529" t="s">
        <v>3222</v>
      </c>
      <c r="G571" s="529" t="s">
        <v>3223</v>
      </c>
      <c r="H571" s="530" t="s">
        <v>197</v>
      </c>
      <c r="I571" s="384" t="s">
        <v>389</v>
      </c>
      <c r="J571" s="353" t="s">
        <v>3257</v>
      </c>
      <c r="K571" s="354" t="s">
        <v>3228</v>
      </c>
      <c r="L571" s="402"/>
      <c r="M571" s="403"/>
      <c r="N571" s="402"/>
      <c r="O571" s="403"/>
      <c r="P571" s="402"/>
      <c r="Q571" s="403"/>
      <c r="R571" s="402"/>
      <c r="S571" s="403"/>
      <c r="T571" s="402"/>
      <c r="U571" s="403"/>
      <c r="V571" s="402"/>
      <c r="W571" s="403"/>
      <c r="X571" s="402"/>
      <c r="Y571" s="403"/>
      <c r="Z571" s="402"/>
      <c r="AA571" s="403"/>
      <c r="AB571" s="402"/>
      <c r="AC571" s="403"/>
      <c r="AD571" s="402"/>
      <c r="AE571" s="403"/>
      <c r="AF571" s="402"/>
      <c r="AG571" s="403"/>
      <c r="AH571" s="402"/>
      <c r="AI571" s="403"/>
      <c r="AJ571" s="402"/>
      <c r="AK571" s="403"/>
      <c r="AL571" s="402"/>
      <c r="AM571" s="403"/>
      <c r="AN571" s="402"/>
      <c r="AO571" s="403"/>
      <c r="AP571" s="402"/>
      <c r="AQ571" s="403"/>
      <c r="AR571" s="402"/>
      <c r="AS571" s="403"/>
      <c r="AT571" s="402"/>
      <c r="AU571" s="403"/>
      <c r="AV571" s="402"/>
      <c r="AW571" s="403"/>
      <c r="AX571" s="402"/>
      <c r="AY571" s="403"/>
      <c r="AZ571" s="402"/>
      <c r="BA571" s="403"/>
      <c r="BB571" s="402"/>
      <c r="BC571" s="403"/>
      <c r="BD571" s="402"/>
      <c r="BE571" s="403"/>
      <c r="BF571" s="402"/>
      <c r="BG571" s="403"/>
      <c r="BH571" s="402"/>
      <c r="BI571" s="403"/>
      <c r="BJ571" s="402"/>
      <c r="BK571" s="403"/>
      <c r="BL571" s="402"/>
      <c r="BM571" s="403"/>
      <c r="BN571" s="402"/>
      <c r="BO571" s="403"/>
      <c r="BP571" s="402"/>
      <c r="BQ571" s="403"/>
      <c r="BR571" s="402"/>
      <c r="BS571" s="403"/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3690</v>
      </c>
      <c r="B572" s="386" t="s">
        <v>3691</v>
      </c>
      <c r="C572" s="352" t="s">
        <v>3258</v>
      </c>
      <c r="D572" s="387" t="s">
        <v>3619</v>
      </c>
      <c r="E572" s="388" t="s">
        <v>3692</v>
      </c>
      <c r="F572" s="389" t="s">
        <v>3222</v>
      </c>
      <c r="G572" s="389" t="s">
        <v>3223</v>
      </c>
      <c r="H572" s="390" t="s">
        <v>197</v>
      </c>
      <c r="I572" s="391" t="s">
        <v>389</v>
      </c>
      <c r="J572" s="353" t="s">
        <v>3257</v>
      </c>
      <c r="K572" s="353" t="s">
        <v>3230</v>
      </c>
      <c r="L572" s="400"/>
      <c r="M572" s="401"/>
      <c r="N572" s="400"/>
      <c r="O572" s="401"/>
      <c r="P572" s="400"/>
      <c r="Q572" s="401"/>
      <c r="R572" s="400"/>
      <c r="S572" s="401"/>
      <c r="T572" s="400"/>
      <c r="U572" s="401"/>
      <c r="V572" s="400"/>
      <c r="W572" s="401"/>
      <c r="X572" s="400"/>
      <c r="Y572" s="401"/>
      <c r="Z572" s="400"/>
      <c r="AA572" s="401"/>
      <c r="AB572" s="400"/>
      <c r="AC572" s="401"/>
      <c r="AD572" s="400"/>
      <c r="AE572" s="401"/>
      <c r="AF572" s="400"/>
      <c r="AG572" s="401"/>
      <c r="AH572" s="400"/>
      <c r="AI572" s="401"/>
      <c r="AJ572" s="400"/>
      <c r="AK572" s="401"/>
      <c r="AL572" s="400"/>
      <c r="AM572" s="401"/>
      <c r="AN572" s="400"/>
      <c r="AO572" s="401"/>
      <c r="AP572" s="400"/>
      <c r="AQ572" s="401"/>
      <c r="AR572" s="400"/>
      <c r="AS572" s="401"/>
      <c r="AT572" s="400"/>
      <c r="AU572" s="401"/>
      <c r="AV572" s="400"/>
      <c r="AW572" s="401"/>
      <c r="AX572" s="400"/>
      <c r="AY572" s="401"/>
      <c r="AZ572" s="400"/>
      <c r="BA572" s="401"/>
      <c r="BB572" s="400"/>
      <c r="BC572" s="401"/>
      <c r="BD572" s="400"/>
      <c r="BE572" s="401"/>
      <c r="BF572" s="400"/>
      <c r="BG572" s="401"/>
      <c r="BH572" s="400"/>
      <c r="BI572" s="401"/>
      <c r="BJ572" s="400"/>
      <c r="BK572" s="401"/>
      <c r="BL572" s="400"/>
      <c r="BM572" s="401"/>
      <c r="BN572" s="400"/>
      <c r="BO572" s="401"/>
      <c r="BP572" s="400"/>
      <c r="BQ572" s="401"/>
      <c r="BR572" s="400"/>
      <c r="BS572" s="401"/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0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3690</v>
      </c>
      <c r="B573" s="386" t="s">
        <v>3691</v>
      </c>
      <c r="C573" s="392" t="s">
        <v>3258</v>
      </c>
      <c r="D573" s="387" t="s">
        <v>3619</v>
      </c>
      <c r="E573" s="388" t="s">
        <v>3692</v>
      </c>
      <c r="F573" s="389" t="s">
        <v>3222</v>
      </c>
      <c r="G573" s="389" t="s">
        <v>3223</v>
      </c>
      <c r="H573" s="390" t="s">
        <v>197</v>
      </c>
      <c r="I573" s="391" t="s">
        <v>389</v>
      </c>
      <c r="J573" s="353" t="s">
        <v>3257</v>
      </c>
      <c r="K573" s="355" t="s">
        <v>3231</v>
      </c>
      <c r="L573" s="400"/>
      <c r="M573" s="401"/>
      <c r="N573" s="400"/>
      <c r="O573" s="401"/>
      <c r="P573" s="400"/>
      <c r="Q573" s="401"/>
      <c r="R573" s="400"/>
      <c r="S573" s="401"/>
      <c r="T573" s="400"/>
      <c r="U573" s="401"/>
      <c r="V573" s="400"/>
      <c r="W573" s="401"/>
      <c r="X573" s="400"/>
      <c r="Y573" s="401"/>
      <c r="Z573" s="400"/>
      <c r="AA573" s="401"/>
      <c r="AB573" s="400"/>
      <c r="AC573" s="401"/>
      <c r="AD573" s="400"/>
      <c r="AE573" s="401"/>
      <c r="AF573" s="400"/>
      <c r="AG573" s="401"/>
      <c r="AH573" s="400"/>
      <c r="AI573" s="401"/>
      <c r="AJ573" s="400"/>
      <c r="AK573" s="401"/>
      <c r="AL573" s="400"/>
      <c r="AM573" s="401"/>
      <c r="AN573" s="400"/>
      <c r="AO573" s="401"/>
      <c r="AP573" s="400"/>
      <c r="AQ573" s="401"/>
      <c r="AR573" s="400"/>
      <c r="AS573" s="401"/>
      <c r="AT573" s="400"/>
      <c r="AU573" s="401"/>
      <c r="AV573" s="400"/>
      <c r="AW573" s="401"/>
      <c r="AX573" s="400"/>
      <c r="AY573" s="401"/>
      <c r="AZ573" s="400"/>
      <c r="BA573" s="401"/>
      <c r="BB573" s="400"/>
      <c r="BC573" s="401"/>
      <c r="BD573" s="400"/>
      <c r="BE573" s="401"/>
      <c r="BF573" s="400"/>
      <c r="BG573" s="401"/>
      <c r="BH573" s="400"/>
      <c r="BI573" s="401"/>
      <c r="BJ573" s="400"/>
      <c r="BK573" s="401"/>
      <c r="BL573" s="400"/>
      <c r="BM573" s="401"/>
      <c r="BN573" s="400"/>
      <c r="BO573" s="401"/>
      <c r="BP573" s="400"/>
      <c r="BQ573" s="401"/>
      <c r="BR573" s="400"/>
      <c r="BS573" s="401"/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3690</v>
      </c>
      <c r="B574" s="386" t="s">
        <v>3691</v>
      </c>
      <c r="C574" s="392" t="s">
        <v>3258</v>
      </c>
      <c r="D574" s="387" t="s">
        <v>3619</v>
      </c>
      <c r="E574" s="388" t="s">
        <v>3692</v>
      </c>
      <c r="F574" s="389" t="s">
        <v>3222</v>
      </c>
      <c r="G574" s="389" t="s">
        <v>3223</v>
      </c>
      <c r="H574" s="390" t="s">
        <v>197</v>
      </c>
      <c r="I574" s="391" t="s">
        <v>389</v>
      </c>
      <c r="J574" s="353" t="s">
        <v>3257</v>
      </c>
      <c r="K574" s="356" t="s">
        <v>3232</v>
      </c>
      <c r="L574" s="400"/>
      <c r="M574" s="401"/>
      <c r="N574" s="400"/>
      <c r="O574" s="401"/>
      <c r="P574" s="400"/>
      <c r="Q574" s="401"/>
      <c r="R574" s="400"/>
      <c r="S574" s="401"/>
      <c r="T574" s="400"/>
      <c r="U574" s="401"/>
      <c r="V574" s="400"/>
      <c r="W574" s="401"/>
      <c r="X574" s="400"/>
      <c r="Y574" s="401"/>
      <c r="Z574" s="400"/>
      <c r="AA574" s="401"/>
      <c r="AB574" s="400"/>
      <c r="AC574" s="401"/>
      <c r="AD574" s="400"/>
      <c r="AE574" s="401"/>
      <c r="AF574" s="400"/>
      <c r="AG574" s="401"/>
      <c r="AH574" s="400"/>
      <c r="AI574" s="401"/>
      <c r="AJ574" s="400"/>
      <c r="AK574" s="401"/>
      <c r="AL574" s="400"/>
      <c r="AM574" s="401"/>
      <c r="AN574" s="400"/>
      <c r="AO574" s="401"/>
      <c r="AP574" s="400"/>
      <c r="AQ574" s="401"/>
      <c r="AR574" s="400"/>
      <c r="AS574" s="401"/>
      <c r="AT574" s="400"/>
      <c r="AU574" s="401"/>
      <c r="AV574" s="400"/>
      <c r="AW574" s="401"/>
      <c r="AX574" s="400"/>
      <c r="AY574" s="401"/>
      <c r="AZ574" s="400"/>
      <c r="BA574" s="401"/>
      <c r="BB574" s="400"/>
      <c r="BC574" s="401"/>
      <c r="BD574" s="400"/>
      <c r="BE574" s="401"/>
      <c r="BF574" s="400"/>
      <c r="BG574" s="401"/>
      <c r="BH574" s="400"/>
      <c r="BI574" s="401"/>
      <c r="BJ574" s="400"/>
      <c r="BK574" s="401"/>
      <c r="BL574" s="400"/>
      <c r="BM574" s="401"/>
      <c r="BN574" s="400"/>
      <c r="BO574" s="401"/>
      <c r="BP574" s="400"/>
      <c r="BQ574" s="401"/>
      <c r="BR574" s="400"/>
      <c r="BS574" s="401"/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660" t="s">
        <v>3690</v>
      </c>
      <c r="B575" s="393" t="s">
        <v>3691</v>
      </c>
      <c r="C575" s="394" t="s">
        <v>3258</v>
      </c>
      <c r="D575" s="395" t="s">
        <v>3619</v>
      </c>
      <c r="E575" s="411" t="s">
        <v>3692</v>
      </c>
      <c r="F575" s="396" t="s">
        <v>3222</v>
      </c>
      <c r="G575" s="396" t="s">
        <v>3223</v>
      </c>
      <c r="H575" s="397" t="s">
        <v>197</v>
      </c>
      <c r="I575" s="661" t="s">
        <v>389</v>
      </c>
      <c r="J575" s="353" t="s">
        <v>3257</v>
      </c>
      <c r="K575" s="357" t="s">
        <v>60</v>
      </c>
      <c r="L575" s="402"/>
      <c r="M575" s="403"/>
      <c r="N575" s="402"/>
      <c r="O575" s="403"/>
      <c r="P575" s="402"/>
      <c r="Q575" s="403"/>
      <c r="R575" s="402"/>
      <c r="S575" s="403"/>
      <c r="T575" s="402"/>
      <c r="U575" s="403"/>
      <c r="V575" s="402"/>
      <c r="W575" s="403"/>
      <c r="X575" s="402"/>
      <c r="Y575" s="403"/>
      <c r="Z575" s="402"/>
      <c r="AA575" s="403"/>
      <c r="AB575" s="402"/>
      <c r="AC575" s="403"/>
      <c r="AD575" s="402"/>
      <c r="AE575" s="403"/>
      <c r="AF575" s="402"/>
      <c r="AG575" s="403"/>
      <c r="AH575" s="402"/>
      <c r="AI575" s="403"/>
      <c r="AJ575" s="402"/>
      <c r="AK575" s="403"/>
      <c r="AL575" s="402"/>
      <c r="AM575" s="403"/>
      <c r="AN575" s="402"/>
      <c r="AO575" s="403"/>
      <c r="AP575" s="402"/>
      <c r="AQ575" s="403"/>
      <c r="AR575" s="402"/>
      <c r="AS575" s="403"/>
      <c r="AT575" s="402"/>
      <c r="AU575" s="403"/>
      <c r="AV575" s="402"/>
      <c r="AW575" s="403"/>
      <c r="AX575" s="402"/>
      <c r="AY575" s="403"/>
      <c r="AZ575" s="402"/>
      <c r="BA575" s="403"/>
      <c r="BB575" s="402"/>
      <c r="BC575" s="403"/>
      <c r="BD575" s="402"/>
      <c r="BE575" s="403"/>
      <c r="BF575" s="402"/>
      <c r="BG575" s="403"/>
      <c r="BH575" s="402"/>
      <c r="BI575" s="403"/>
      <c r="BJ575" s="402"/>
      <c r="BK575" s="403"/>
      <c r="BL575" s="402"/>
      <c r="BM575" s="403"/>
      <c r="BN575" s="402"/>
      <c r="BO575" s="403"/>
      <c r="BP575" s="402"/>
      <c r="BQ575" s="403"/>
      <c r="BR575" s="402"/>
      <c r="BS575" s="403"/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3693</v>
      </c>
      <c r="B576" s="526" t="s">
        <v>3694</v>
      </c>
      <c r="C576" s="527">
        <v>3</v>
      </c>
      <c r="D576" s="528" t="s">
        <v>3619</v>
      </c>
      <c r="E576" s="426" t="s">
        <v>3695</v>
      </c>
      <c r="F576" s="529" t="s">
        <v>3222</v>
      </c>
      <c r="G576" s="529" t="s">
        <v>3223</v>
      </c>
      <c r="H576" s="530" t="s">
        <v>197</v>
      </c>
      <c r="I576" s="384" t="s">
        <v>3696</v>
      </c>
      <c r="J576" s="353" t="s">
        <v>3257</v>
      </c>
      <c r="K576" s="354" t="s">
        <v>3228</v>
      </c>
      <c r="L576" s="402"/>
      <c r="M576" s="403"/>
      <c r="N576" s="402"/>
      <c r="O576" s="403"/>
      <c r="P576" s="402"/>
      <c r="Q576" s="403"/>
      <c r="R576" s="402"/>
      <c r="S576" s="403"/>
      <c r="T576" s="402"/>
      <c r="U576" s="403"/>
      <c r="V576" s="402"/>
      <c r="W576" s="403"/>
      <c r="X576" s="402"/>
      <c r="Y576" s="403"/>
      <c r="Z576" s="402"/>
      <c r="AA576" s="403"/>
      <c r="AB576" s="402"/>
      <c r="AC576" s="403"/>
      <c r="AD576" s="402"/>
      <c r="AE576" s="403"/>
      <c r="AF576" s="402"/>
      <c r="AG576" s="403"/>
      <c r="AH576" s="402"/>
      <c r="AI576" s="403"/>
      <c r="AJ576" s="402"/>
      <c r="AK576" s="403"/>
      <c r="AL576" s="402"/>
      <c r="AM576" s="403"/>
      <c r="AN576" s="402"/>
      <c r="AO576" s="403"/>
      <c r="AP576" s="402"/>
      <c r="AQ576" s="403"/>
      <c r="AR576" s="402"/>
      <c r="AS576" s="403"/>
      <c r="AT576" s="402"/>
      <c r="AU576" s="403"/>
      <c r="AV576" s="402"/>
      <c r="AW576" s="403"/>
      <c r="AX576" s="402"/>
      <c r="AY576" s="403"/>
      <c r="AZ576" s="402"/>
      <c r="BA576" s="403"/>
      <c r="BB576" s="402"/>
      <c r="BC576" s="403"/>
      <c r="BD576" s="402"/>
      <c r="BE576" s="403"/>
      <c r="BF576" s="402"/>
      <c r="BG576" s="403"/>
      <c r="BH576" s="402"/>
      <c r="BI576" s="403"/>
      <c r="BJ576" s="402"/>
      <c r="BK576" s="403"/>
      <c r="BL576" s="402"/>
      <c r="BM576" s="403"/>
      <c r="BN576" s="402"/>
      <c r="BO576" s="403"/>
      <c r="BP576" s="402"/>
      <c r="BQ576" s="403"/>
      <c r="BR576" s="402"/>
      <c r="BS576" s="403"/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3693</v>
      </c>
      <c r="B577" s="386" t="s">
        <v>3694</v>
      </c>
      <c r="C577" s="352" t="s">
        <v>3258</v>
      </c>
      <c r="D577" s="387" t="s">
        <v>3619</v>
      </c>
      <c r="E577" s="388" t="s">
        <v>3695</v>
      </c>
      <c r="F577" s="389" t="s">
        <v>3222</v>
      </c>
      <c r="G577" s="389" t="s">
        <v>3223</v>
      </c>
      <c r="H577" s="390" t="s">
        <v>197</v>
      </c>
      <c r="I577" s="391" t="s">
        <v>3696</v>
      </c>
      <c r="J577" s="353" t="s">
        <v>3257</v>
      </c>
      <c r="K577" s="353" t="s">
        <v>3230</v>
      </c>
      <c r="L577" s="400"/>
      <c r="M577" s="401"/>
      <c r="N577" s="400"/>
      <c r="O577" s="401"/>
      <c r="P577" s="400"/>
      <c r="Q577" s="401"/>
      <c r="R577" s="400"/>
      <c r="S577" s="401"/>
      <c r="T577" s="400"/>
      <c r="U577" s="401"/>
      <c r="V577" s="400"/>
      <c r="W577" s="401"/>
      <c r="X577" s="400"/>
      <c r="Y577" s="401"/>
      <c r="Z577" s="400"/>
      <c r="AA577" s="401"/>
      <c r="AB577" s="400"/>
      <c r="AC577" s="401"/>
      <c r="AD577" s="400"/>
      <c r="AE577" s="401"/>
      <c r="AF577" s="400"/>
      <c r="AG577" s="401"/>
      <c r="AH577" s="400"/>
      <c r="AI577" s="401"/>
      <c r="AJ577" s="400"/>
      <c r="AK577" s="401"/>
      <c r="AL577" s="400"/>
      <c r="AM577" s="401"/>
      <c r="AN577" s="400"/>
      <c r="AO577" s="401"/>
      <c r="AP577" s="400"/>
      <c r="AQ577" s="401"/>
      <c r="AR577" s="400"/>
      <c r="AS577" s="401"/>
      <c r="AT577" s="400"/>
      <c r="AU577" s="401"/>
      <c r="AV577" s="400"/>
      <c r="AW577" s="401"/>
      <c r="AX577" s="400"/>
      <c r="AY577" s="401"/>
      <c r="AZ577" s="400"/>
      <c r="BA577" s="401"/>
      <c r="BB577" s="400"/>
      <c r="BC577" s="401"/>
      <c r="BD577" s="400"/>
      <c r="BE577" s="401"/>
      <c r="BF577" s="400"/>
      <c r="BG577" s="401"/>
      <c r="BH577" s="400"/>
      <c r="BI577" s="401"/>
      <c r="BJ577" s="400"/>
      <c r="BK577" s="401"/>
      <c r="BL577" s="400"/>
      <c r="BM577" s="401"/>
      <c r="BN577" s="400"/>
      <c r="BO577" s="401"/>
      <c r="BP577" s="400"/>
      <c r="BQ577" s="401"/>
      <c r="BR577" s="400"/>
      <c r="BS577" s="401"/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0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3693</v>
      </c>
      <c r="B578" s="386" t="s">
        <v>3694</v>
      </c>
      <c r="C578" s="392" t="s">
        <v>3258</v>
      </c>
      <c r="D578" s="387" t="s">
        <v>3619</v>
      </c>
      <c r="E578" s="388" t="s">
        <v>3695</v>
      </c>
      <c r="F578" s="389" t="s">
        <v>3222</v>
      </c>
      <c r="G578" s="389" t="s">
        <v>3223</v>
      </c>
      <c r="H578" s="390" t="s">
        <v>197</v>
      </c>
      <c r="I578" s="391" t="s">
        <v>3696</v>
      </c>
      <c r="J578" s="353" t="s">
        <v>3257</v>
      </c>
      <c r="K578" s="355" t="s">
        <v>3231</v>
      </c>
      <c r="L578" s="400"/>
      <c r="M578" s="401"/>
      <c r="N578" s="400"/>
      <c r="O578" s="401"/>
      <c r="P578" s="400"/>
      <c r="Q578" s="401"/>
      <c r="R578" s="400"/>
      <c r="S578" s="401"/>
      <c r="T578" s="400"/>
      <c r="U578" s="401"/>
      <c r="V578" s="400"/>
      <c r="W578" s="401"/>
      <c r="X578" s="400"/>
      <c r="Y578" s="401"/>
      <c r="Z578" s="400"/>
      <c r="AA578" s="401"/>
      <c r="AB578" s="400"/>
      <c r="AC578" s="401"/>
      <c r="AD578" s="400"/>
      <c r="AE578" s="401"/>
      <c r="AF578" s="400"/>
      <c r="AG578" s="401"/>
      <c r="AH578" s="400"/>
      <c r="AI578" s="401"/>
      <c r="AJ578" s="400"/>
      <c r="AK578" s="401"/>
      <c r="AL578" s="400"/>
      <c r="AM578" s="401"/>
      <c r="AN578" s="400"/>
      <c r="AO578" s="401"/>
      <c r="AP578" s="400"/>
      <c r="AQ578" s="401"/>
      <c r="AR578" s="400"/>
      <c r="AS578" s="401"/>
      <c r="AT578" s="400"/>
      <c r="AU578" s="401"/>
      <c r="AV578" s="400"/>
      <c r="AW578" s="401"/>
      <c r="AX578" s="400"/>
      <c r="AY578" s="401"/>
      <c r="AZ578" s="400"/>
      <c r="BA578" s="401"/>
      <c r="BB578" s="400"/>
      <c r="BC578" s="401"/>
      <c r="BD578" s="400"/>
      <c r="BE578" s="401"/>
      <c r="BF578" s="400"/>
      <c r="BG578" s="401"/>
      <c r="BH578" s="400"/>
      <c r="BI578" s="401"/>
      <c r="BJ578" s="400"/>
      <c r="BK578" s="401"/>
      <c r="BL578" s="400"/>
      <c r="BM578" s="401"/>
      <c r="BN578" s="400"/>
      <c r="BO578" s="401"/>
      <c r="BP578" s="400"/>
      <c r="BQ578" s="401"/>
      <c r="BR578" s="400"/>
      <c r="BS578" s="401"/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3693</v>
      </c>
      <c r="B579" s="386" t="s">
        <v>3694</v>
      </c>
      <c r="C579" s="392" t="s">
        <v>3258</v>
      </c>
      <c r="D579" s="387" t="s">
        <v>3619</v>
      </c>
      <c r="E579" s="388" t="s">
        <v>3695</v>
      </c>
      <c r="F579" s="389" t="s">
        <v>3222</v>
      </c>
      <c r="G579" s="389" t="s">
        <v>3223</v>
      </c>
      <c r="H579" s="390" t="s">
        <v>197</v>
      </c>
      <c r="I579" s="391" t="s">
        <v>3696</v>
      </c>
      <c r="J579" s="353" t="s">
        <v>3257</v>
      </c>
      <c r="K579" s="356" t="s">
        <v>3232</v>
      </c>
      <c r="L579" s="400"/>
      <c r="M579" s="401"/>
      <c r="N579" s="400"/>
      <c r="O579" s="401"/>
      <c r="P579" s="400"/>
      <c r="Q579" s="401"/>
      <c r="R579" s="400"/>
      <c r="S579" s="401"/>
      <c r="T579" s="400"/>
      <c r="U579" s="401"/>
      <c r="V579" s="400"/>
      <c r="W579" s="401"/>
      <c r="X579" s="400"/>
      <c r="Y579" s="401"/>
      <c r="Z579" s="400"/>
      <c r="AA579" s="401"/>
      <c r="AB579" s="400"/>
      <c r="AC579" s="401"/>
      <c r="AD579" s="400"/>
      <c r="AE579" s="401"/>
      <c r="AF579" s="400"/>
      <c r="AG579" s="401"/>
      <c r="AH579" s="400"/>
      <c r="AI579" s="401"/>
      <c r="AJ579" s="400"/>
      <c r="AK579" s="401"/>
      <c r="AL579" s="400"/>
      <c r="AM579" s="401"/>
      <c r="AN579" s="400"/>
      <c r="AO579" s="401"/>
      <c r="AP579" s="400"/>
      <c r="AQ579" s="401"/>
      <c r="AR579" s="400"/>
      <c r="AS579" s="401"/>
      <c r="AT579" s="400"/>
      <c r="AU579" s="401"/>
      <c r="AV579" s="400"/>
      <c r="AW579" s="401"/>
      <c r="AX579" s="400"/>
      <c r="AY579" s="401"/>
      <c r="AZ579" s="400"/>
      <c r="BA579" s="401"/>
      <c r="BB579" s="400"/>
      <c r="BC579" s="401"/>
      <c r="BD579" s="400"/>
      <c r="BE579" s="401"/>
      <c r="BF579" s="400"/>
      <c r="BG579" s="401"/>
      <c r="BH579" s="400"/>
      <c r="BI579" s="401"/>
      <c r="BJ579" s="400"/>
      <c r="BK579" s="401"/>
      <c r="BL579" s="400"/>
      <c r="BM579" s="401"/>
      <c r="BN579" s="400"/>
      <c r="BO579" s="401"/>
      <c r="BP579" s="400"/>
      <c r="BQ579" s="401"/>
      <c r="BR579" s="400"/>
      <c r="BS579" s="401"/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660" t="s">
        <v>3693</v>
      </c>
      <c r="B580" s="393" t="s">
        <v>3694</v>
      </c>
      <c r="C580" s="394" t="s">
        <v>3258</v>
      </c>
      <c r="D580" s="395" t="s">
        <v>3619</v>
      </c>
      <c r="E580" s="411" t="s">
        <v>3695</v>
      </c>
      <c r="F580" s="396" t="s">
        <v>3222</v>
      </c>
      <c r="G580" s="396" t="s">
        <v>3223</v>
      </c>
      <c r="H580" s="397" t="s">
        <v>197</v>
      </c>
      <c r="I580" s="661" t="s">
        <v>3696</v>
      </c>
      <c r="J580" s="353" t="s">
        <v>3257</v>
      </c>
      <c r="K580" s="357" t="s">
        <v>60</v>
      </c>
      <c r="L580" s="402"/>
      <c r="M580" s="403"/>
      <c r="N580" s="402"/>
      <c r="O580" s="403"/>
      <c r="P580" s="402"/>
      <c r="Q580" s="403"/>
      <c r="R580" s="402"/>
      <c r="S580" s="403"/>
      <c r="T580" s="402"/>
      <c r="U580" s="403"/>
      <c r="V580" s="402"/>
      <c r="W580" s="403"/>
      <c r="X580" s="402"/>
      <c r="Y580" s="403"/>
      <c r="Z580" s="402"/>
      <c r="AA580" s="403"/>
      <c r="AB580" s="402"/>
      <c r="AC580" s="403"/>
      <c r="AD580" s="402"/>
      <c r="AE580" s="403"/>
      <c r="AF580" s="402"/>
      <c r="AG580" s="403"/>
      <c r="AH580" s="402"/>
      <c r="AI580" s="403"/>
      <c r="AJ580" s="402"/>
      <c r="AK580" s="403"/>
      <c r="AL580" s="402"/>
      <c r="AM580" s="403"/>
      <c r="AN580" s="402"/>
      <c r="AO580" s="403"/>
      <c r="AP580" s="402"/>
      <c r="AQ580" s="403"/>
      <c r="AR580" s="402"/>
      <c r="AS580" s="403"/>
      <c r="AT580" s="402"/>
      <c r="AU580" s="403"/>
      <c r="AV580" s="402"/>
      <c r="AW580" s="403"/>
      <c r="AX580" s="402"/>
      <c r="AY580" s="403"/>
      <c r="AZ580" s="402"/>
      <c r="BA580" s="403"/>
      <c r="BB580" s="402"/>
      <c r="BC580" s="403"/>
      <c r="BD580" s="402"/>
      <c r="BE580" s="403"/>
      <c r="BF580" s="402"/>
      <c r="BG580" s="403"/>
      <c r="BH580" s="402"/>
      <c r="BI580" s="403"/>
      <c r="BJ580" s="402"/>
      <c r="BK580" s="403"/>
      <c r="BL580" s="402"/>
      <c r="BM580" s="403"/>
      <c r="BN580" s="402"/>
      <c r="BO580" s="403"/>
      <c r="BP580" s="402"/>
      <c r="BQ580" s="403"/>
      <c r="BR580" s="402"/>
      <c r="BS580" s="403"/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3697</v>
      </c>
      <c r="B581" s="526" t="s">
        <v>3698</v>
      </c>
      <c r="C581" s="527">
        <v>1</v>
      </c>
      <c r="D581" s="528" t="s">
        <v>3619</v>
      </c>
      <c r="E581" s="426" t="s">
        <v>3699</v>
      </c>
      <c r="F581" s="529" t="s">
        <v>3222</v>
      </c>
      <c r="G581" s="529" t="s">
        <v>3223</v>
      </c>
      <c r="H581" s="530" t="s">
        <v>197</v>
      </c>
      <c r="I581" s="384" t="s">
        <v>3700</v>
      </c>
      <c r="J581" s="353" t="s">
        <v>3227</v>
      </c>
      <c r="K581" s="354" t="s">
        <v>3228</v>
      </c>
      <c r="L581" s="402"/>
      <c r="M581" s="403"/>
      <c r="N581" s="402"/>
      <c r="O581" s="403"/>
      <c r="P581" s="402"/>
      <c r="Q581" s="403"/>
      <c r="R581" s="402"/>
      <c r="S581" s="403"/>
      <c r="T581" s="402"/>
      <c r="U581" s="403"/>
      <c r="V581" s="402"/>
      <c r="W581" s="403"/>
      <c r="X581" s="402"/>
      <c r="Y581" s="403"/>
      <c r="Z581" s="402"/>
      <c r="AA581" s="403"/>
      <c r="AB581" s="402"/>
      <c r="AC581" s="403"/>
      <c r="AD581" s="402"/>
      <c r="AE581" s="403"/>
      <c r="AF581" s="402"/>
      <c r="AG581" s="403"/>
      <c r="AH581" s="402"/>
      <c r="AI581" s="403"/>
      <c r="AJ581" s="402"/>
      <c r="AK581" s="403"/>
      <c r="AL581" s="402"/>
      <c r="AM581" s="403"/>
      <c r="AN581" s="402"/>
      <c r="AO581" s="403"/>
      <c r="AP581" s="402"/>
      <c r="AQ581" s="403"/>
      <c r="AR581" s="402"/>
      <c r="AS581" s="403"/>
      <c r="AT581" s="402"/>
      <c r="AU581" s="403"/>
      <c r="AV581" s="402"/>
      <c r="AW581" s="403"/>
      <c r="AX581" s="402"/>
      <c r="AY581" s="403"/>
      <c r="AZ581" s="402"/>
      <c r="BA581" s="403"/>
      <c r="BB581" s="402"/>
      <c r="BC581" s="403"/>
      <c r="BD581" s="402"/>
      <c r="BE581" s="403"/>
      <c r="BF581" s="402"/>
      <c r="BG581" s="403"/>
      <c r="BH581" s="402"/>
      <c r="BI581" s="403"/>
      <c r="BJ581" s="402"/>
      <c r="BK581" s="403"/>
      <c r="BL581" s="402"/>
      <c r="BM581" s="403"/>
      <c r="BN581" s="402"/>
      <c r="BO581" s="403"/>
      <c r="BP581" s="402"/>
      <c r="BQ581" s="403"/>
      <c r="BR581" s="402"/>
      <c r="BS581" s="403"/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3697</v>
      </c>
      <c r="B582" s="386" t="s">
        <v>3698</v>
      </c>
      <c r="C582" s="352" t="s">
        <v>3229</v>
      </c>
      <c r="D582" s="387" t="s">
        <v>3619</v>
      </c>
      <c r="E582" s="388" t="s">
        <v>3699</v>
      </c>
      <c r="F582" s="389" t="s">
        <v>3222</v>
      </c>
      <c r="G582" s="389" t="s">
        <v>3223</v>
      </c>
      <c r="H582" s="390" t="s">
        <v>197</v>
      </c>
      <c r="I582" s="391" t="s">
        <v>3700</v>
      </c>
      <c r="J582" s="353" t="s">
        <v>3227</v>
      </c>
      <c r="K582" s="353" t="s">
        <v>3230</v>
      </c>
      <c r="L582" s="400">
        <v>1</v>
      </c>
      <c r="M582" s="401"/>
      <c r="N582" s="400"/>
      <c r="O582" s="401"/>
      <c r="P582" s="400"/>
      <c r="Q582" s="401"/>
      <c r="R582" s="400"/>
      <c r="S582" s="401"/>
      <c r="T582" s="400"/>
      <c r="U582" s="401"/>
      <c r="V582" s="400"/>
      <c r="W582" s="401"/>
      <c r="X582" s="400">
        <v>1</v>
      </c>
      <c r="Y582" s="401"/>
      <c r="Z582" s="400">
        <v>1</v>
      </c>
      <c r="AA582" s="401"/>
      <c r="AB582" s="400"/>
      <c r="AC582" s="401"/>
      <c r="AD582" s="400"/>
      <c r="AE582" s="401"/>
      <c r="AF582" s="400"/>
      <c r="AG582" s="401"/>
      <c r="AH582" s="400"/>
      <c r="AI582" s="401"/>
      <c r="AJ582" s="400"/>
      <c r="AK582" s="401"/>
      <c r="AL582" s="400">
        <v>1</v>
      </c>
      <c r="AM582" s="401"/>
      <c r="AN582" s="400">
        <v>1</v>
      </c>
      <c r="AO582" s="401"/>
      <c r="AP582" s="400"/>
      <c r="AQ582" s="401"/>
      <c r="AR582" s="400">
        <v>2</v>
      </c>
      <c r="AS582" s="401"/>
      <c r="AT582" s="400"/>
      <c r="AU582" s="401"/>
      <c r="AV582" s="400"/>
      <c r="AW582" s="401"/>
      <c r="AX582" s="400"/>
      <c r="AY582" s="401"/>
      <c r="AZ582" s="400">
        <v>2</v>
      </c>
      <c r="BA582" s="401"/>
      <c r="BB582" s="400">
        <v>3</v>
      </c>
      <c r="BC582" s="401"/>
      <c r="BD582" s="400"/>
      <c r="BE582" s="401"/>
      <c r="BF582" s="400">
        <v>2</v>
      </c>
      <c r="BG582" s="401"/>
      <c r="BH582" s="400"/>
      <c r="BI582" s="401"/>
      <c r="BJ582" s="400"/>
      <c r="BK582" s="401"/>
      <c r="BL582" s="400">
        <v>2</v>
      </c>
      <c r="BM582" s="401"/>
      <c r="BN582" s="400">
        <v>2</v>
      </c>
      <c r="BO582" s="401"/>
      <c r="BP582" s="400">
        <v>4</v>
      </c>
      <c r="BQ582" s="401"/>
      <c r="BR582" s="400"/>
      <c r="BS582" s="401"/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22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3697</v>
      </c>
      <c r="B583" s="386" t="s">
        <v>3698</v>
      </c>
      <c r="C583" s="392" t="s">
        <v>3229</v>
      </c>
      <c r="D583" s="387" t="s">
        <v>3619</v>
      </c>
      <c r="E583" s="388" t="s">
        <v>3699</v>
      </c>
      <c r="F583" s="389" t="s">
        <v>3222</v>
      </c>
      <c r="G583" s="389" t="s">
        <v>3223</v>
      </c>
      <c r="H583" s="390" t="s">
        <v>197</v>
      </c>
      <c r="I583" s="391" t="s">
        <v>3700</v>
      </c>
      <c r="J583" s="353" t="s">
        <v>3227</v>
      </c>
      <c r="K583" s="355" t="s">
        <v>3231</v>
      </c>
      <c r="L583" s="400"/>
      <c r="M583" s="401"/>
      <c r="N583" s="400"/>
      <c r="O583" s="401"/>
      <c r="P583" s="400"/>
      <c r="Q583" s="401"/>
      <c r="R583" s="400"/>
      <c r="S583" s="401"/>
      <c r="T583" s="400"/>
      <c r="U583" s="401"/>
      <c r="V583" s="400"/>
      <c r="W583" s="401"/>
      <c r="X583" s="400"/>
      <c r="Y583" s="401"/>
      <c r="Z583" s="400"/>
      <c r="AA583" s="401"/>
      <c r="AB583" s="400"/>
      <c r="AC583" s="401"/>
      <c r="AD583" s="400"/>
      <c r="AE583" s="401"/>
      <c r="AF583" s="400"/>
      <c r="AG583" s="401"/>
      <c r="AH583" s="400"/>
      <c r="AI583" s="401"/>
      <c r="AJ583" s="400"/>
      <c r="AK583" s="401"/>
      <c r="AL583" s="400"/>
      <c r="AM583" s="401"/>
      <c r="AN583" s="400"/>
      <c r="AO583" s="401"/>
      <c r="AP583" s="400"/>
      <c r="AQ583" s="401"/>
      <c r="AR583" s="400"/>
      <c r="AS583" s="401"/>
      <c r="AT583" s="400"/>
      <c r="AU583" s="401"/>
      <c r="AV583" s="400"/>
      <c r="AW583" s="401"/>
      <c r="AX583" s="400"/>
      <c r="AY583" s="401"/>
      <c r="AZ583" s="400"/>
      <c r="BA583" s="401"/>
      <c r="BB583" s="400"/>
      <c r="BC583" s="401"/>
      <c r="BD583" s="400"/>
      <c r="BE583" s="401"/>
      <c r="BF583" s="400"/>
      <c r="BG583" s="401"/>
      <c r="BH583" s="400"/>
      <c r="BI583" s="401"/>
      <c r="BJ583" s="400"/>
      <c r="BK583" s="401"/>
      <c r="BL583" s="400"/>
      <c r="BM583" s="401"/>
      <c r="BN583" s="400"/>
      <c r="BO583" s="401"/>
      <c r="BP583" s="400"/>
      <c r="BQ583" s="401"/>
      <c r="BR583" s="400"/>
      <c r="BS583" s="401"/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3697</v>
      </c>
      <c r="B584" s="386" t="s">
        <v>3698</v>
      </c>
      <c r="C584" s="392" t="s">
        <v>3229</v>
      </c>
      <c r="D584" s="387" t="s">
        <v>3619</v>
      </c>
      <c r="E584" s="388" t="s">
        <v>3699</v>
      </c>
      <c r="F584" s="389" t="s">
        <v>3222</v>
      </c>
      <c r="G584" s="389" t="s">
        <v>3223</v>
      </c>
      <c r="H584" s="390" t="s">
        <v>197</v>
      </c>
      <c r="I584" s="391" t="s">
        <v>3700</v>
      </c>
      <c r="J584" s="353" t="s">
        <v>3227</v>
      </c>
      <c r="K584" s="356" t="s">
        <v>3232</v>
      </c>
      <c r="L584" s="400"/>
      <c r="M584" s="401"/>
      <c r="N584" s="400"/>
      <c r="O584" s="401"/>
      <c r="P584" s="400"/>
      <c r="Q584" s="401"/>
      <c r="R584" s="400"/>
      <c r="S584" s="401"/>
      <c r="T584" s="400"/>
      <c r="U584" s="401"/>
      <c r="V584" s="400"/>
      <c r="W584" s="401"/>
      <c r="X584" s="400"/>
      <c r="Y584" s="401"/>
      <c r="Z584" s="400"/>
      <c r="AA584" s="401"/>
      <c r="AB584" s="400"/>
      <c r="AC584" s="401"/>
      <c r="AD584" s="400"/>
      <c r="AE584" s="401"/>
      <c r="AF584" s="400"/>
      <c r="AG584" s="401"/>
      <c r="AH584" s="400"/>
      <c r="AI584" s="401"/>
      <c r="AJ584" s="400"/>
      <c r="AK584" s="401"/>
      <c r="AL584" s="400"/>
      <c r="AM584" s="401"/>
      <c r="AN584" s="400"/>
      <c r="AO584" s="401"/>
      <c r="AP584" s="400"/>
      <c r="AQ584" s="401"/>
      <c r="AR584" s="400"/>
      <c r="AS584" s="401"/>
      <c r="AT584" s="400"/>
      <c r="AU584" s="401"/>
      <c r="AV584" s="400"/>
      <c r="AW584" s="401"/>
      <c r="AX584" s="400"/>
      <c r="AY584" s="401"/>
      <c r="AZ584" s="400"/>
      <c r="BA584" s="401"/>
      <c r="BB584" s="400"/>
      <c r="BC584" s="401"/>
      <c r="BD584" s="400"/>
      <c r="BE584" s="401"/>
      <c r="BF584" s="400"/>
      <c r="BG584" s="401"/>
      <c r="BH584" s="400"/>
      <c r="BI584" s="401"/>
      <c r="BJ584" s="400"/>
      <c r="BK584" s="401"/>
      <c r="BL584" s="400"/>
      <c r="BM584" s="401"/>
      <c r="BN584" s="400"/>
      <c r="BO584" s="401"/>
      <c r="BP584" s="400"/>
      <c r="BQ584" s="401"/>
      <c r="BR584" s="400"/>
      <c r="BS584" s="401"/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660" t="s">
        <v>3697</v>
      </c>
      <c r="B585" s="393" t="s">
        <v>3698</v>
      </c>
      <c r="C585" s="394" t="s">
        <v>3229</v>
      </c>
      <c r="D585" s="395" t="s">
        <v>3619</v>
      </c>
      <c r="E585" s="411" t="s">
        <v>3699</v>
      </c>
      <c r="F585" s="396" t="s">
        <v>3222</v>
      </c>
      <c r="G585" s="396" t="s">
        <v>3223</v>
      </c>
      <c r="H585" s="397" t="s">
        <v>197</v>
      </c>
      <c r="I585" s="661" t="s">
        <v>3700</v>
      </c>
      <c r="J585" s="353" t="s">
        <v>3227</v>
      </c>
      <c r="K585" s="357" t="s">
        <v>60</v>
      </c>
      <c r="L585" s="402"/>
      <c r="M585" s="403"/>
      <c r="N585" s="402"/>
      <c r="O585" s="403"/>
      <c r="P585" s="402"/>
      <c r="Q585" s="403"/>
      <c r="R585" s="402"/>
      <c r="S585" s="403"/>
      <c r="T585" s="402"/>
      <c r="U585" s="403"/>
      <c r="V585" s="402"/>
      <c r="W585" s="403"/>
      <c r="X585" s="402"/>
      <c r="Y585" s="403"/>
      <c r="Z585" s="402"/>
      <c r="AA585" s="403"/>
      <c r="AB585" s="402"/>
      <c r="AC585" s="403"/>
      <c r="AD585" s="402"/>
      <c r="AE585" s="403"/>
      <c r="AF585" s="402"/>
      <c r="AG585" s="403"/>
      <c r="AH585" s="402"/>
      <c r="AI585" s="403"/>
      <c r="AJ585" s="402"/>
      <c r="AK585" s="403"/>
      <c r="AL585" s="402"/>
      <c r="AM585" s="403"/>
      <c r="AN585" s="402"/>
      <c r="AO585" s="403"/>
      <c r="AP585" s="402"/>
      <c r="AQ585" s="403"/>
      <c r="AR585" s="402"/>
      <c r="AS585" s="403"/>
      <c r="AT585" s="402"/>
      <c r="AU585" s="403"/>
      <c r="AV585" s="402"/>
      <c r="AW585" s="403"/>
      <c r="AX585" s="402"/>
      <c r="AY585" s="403"/>
      <c r="AZ585" s="402"/>
      <c r="BA585" s="403"/>
      <c r="BB585" s="402"/>
      <c r="BC585" s="403"/>
      <c r="BD585" s="402"/>
      <c r="BE585" s="403"/>
      <c r="BF585" s="402"/>
      <c r="BG585" s="403"/>
      <c r="BH585" s="402"/>
      <c r="BI585" s="403"/>
      <c r="BJ585" s="402"/>
      <c r="BK585" s="403"/>
      <c r="BL585" s="402"/>
      <c r="BM585" s="403"/>
      <c r="BN585" s="402"/>
      <c r="BO585" s="403"/>
      <c r="BP585" s="402"/>
      <c r="BQ585" s="403"/>
      <c r="BR585" s="402"/>
      <c r="BS585" s="403"/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3701</v>
      </c>
      <c r="B586" s="526" t="s">
        <v>3702</v>
      </c>
      <c r="C586" s="527">
        <v>2</v>
      </c>
      <c r="D586" s="528" t="s">
        <v>3619</v>
      </c>
      <c r="E586" s="426" t="s">
        <v>3703</v>
      </c>
      <c r="F586" s="529" t="s">
        <v>3222</v>
      </c>
      <c r="G586" s="529" t="s">
        <v>3223</v>
      </c>
      <c r="H586" s="530" t="s">
        <v>197</v>
      </c>
      <c r="I586" s="384" t="s">
        <v>3704</v>
      </c>
      <c r="J586" s="353" t="s">
        <v>3337</v>
      </c>
      <c r="K586" s="354" t="s">
        <v>3228</v>
      </c>
      <c r="L586" s="402"/>
      <c r="M586" s="403"/>
      <c r="N586" s="402"/>
      <c r="O586" s="403"/>
      <c r="P586" s="402"/>
      <c r="Q586" s="403"/>
      <c r="R586" s="402"/>
      <c r="S586" s="403"/>
      <c r="T586" s="402"/>
      <c r="U586" s="403"/>
      <c r="V586" s="402"/>
      <c r="W586" s="403"/>
      <c r="X586" s="402"/>
      <c r="Y586" s="403"/>
      <c r="Z586" s="402"/>
      <c r="AA586" s="403"/>
      <c r="AB586" s="402"/>
      <c r="AC586" s="403"/>
      <c r="AD586" s="402"/>
      <c r="AE586" s="403"/>
      <c r="AF586" s="402"/>
      <c r="AG586" s="403"/>
      <c r="AH586" s="402"/>
      <c r="AI586" s="403"/>
      <c r="AJ586" s="402"/>
      <c r="AK586" s="403"/>
      <c r="AL586" s="402"/>
      <c r="AM586" s="403"/>
      <c r="AN586" s="402"/>
      <c r="AO586" s="403"/>
      <c r="AP586" s="402"/>
      <c r="AQ586" s="403"/>
      <c r="AR586" s="402"/>
      <c r="AS586" s="403"/>
      <c r="AT586" s="402"/>
      <c r="AU586" s="403"/>
      <c r="AV586" s="402"/>
      <c r="AW586" s="403"/>
      <c r="AX586" s="402"/>
      <c r="AY586" s="403"/>
      <c r="AZ586" s="402"/>
      <c r="BA586" s="403"/>
      <c r="BB586" s="402"/>
      <c r="BC586" s="403"/>
      <c r="BD586" s="402"/>
      <c r="BE586" s="403"/>
      <c r="BF586" s="402"/>
      <c r="BG586" s="403"/>
      <c r="BH586" s="402"/>
      <c r="BI586" s="403"/>
      <c r="BJ586" s="402"/>
      <c r="BK586" s="403"/>
      <c r="BL586" s="402"/>
      <c r="BM586" s="403"/>
      <c r="BN586" s="402"/>
      <c r="BO586" s="403"/>
      <c r="BP586" s="402"/>
      <c r="BQ586" s="403"/>
      <c r="BR586" s="402"/>
      <c r="BS586" s="403"/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3701</v>
      </c>
      <c r="B587" s="386" t="s">
        <v>3702</v>
      </c>
      <c r="C587" s="352" t="s">
        <v>3229</v>
      </c>
      <c r="D587" s="387" t="s">
        <v>3619</v>
      </c>
      <c r="E587" s="388" t="s">
        <v>3703</v>
      </c>
      <c r="F587" s="389" t="s">
        <v>3222</v>
      </c>
      <c r="G587" s="389" t="s">
        <v>3223</v>
      </c>
      <c r="H587" s="390" t="s">
        <v>197</v>
      </c>
      <c r="I587" s="391" t="s">
        <v>3704</v>
      </c>
      <c r="J587" s="353" t="s">
        <v>3337</v>
      </c>
      <c r="K587" s="353" t="s">
        <v>3230</v>
      </c>
      <c r="L587" s="400">
        <v>7</v>
      </c>
      <c r="M587" s="401"/>
      <c r="N587" s="400">
        <v>3</v>
      </c>
      <c r="O587" s="401"/>
      <c r="P587" s="400">
        <v>2</v>
      </c>
      <c r="Q587" s="401"/>
      <c r="R587" s="400"/>
      <c r="S587" s="401"/>
      <c r="T587" s="400"/>
      <c r="U587" s="401"/>
      <c r="V587" s="400">
        <v>5</v>
      </c>
      <c r="W587" s="401"/>
      <c r="X587" s="400">
        <v>3</v>
      </c>
      <c r="Y587" s="401"/>
      <c r="Z587" s="400">
        <v>7</v>
      </c>
      <c r="AA587" s="401"/>
      <c r="AB587" s="400">
        <v>3</v>
      </c>
      <c r="AC587" s="401"/>
      <c r="AD587" s="400">
        <v>2</v>
      </c>
      <c r="AE587" s="401"/>
      <c r="AF587" s="400"/>
      <c r="AG587" s="401"/>
      <c r="AH587" s="400"/>
      <c r="AI587" s="401"/>
      <c r="AJ587" s="400">
        <v>5</v>
      </c>
      <c r="AK587" s="401"/>
      <c r="AL587" s="400">
        <v>4</v>
      </c>
      <c r="AM587" s="401"/>
      <c r="AN587" s="400">
        <v>7</v>
      </c>
      <c r="AO587" s="401"/>
      <c r="AP587" s="400">
        <v>4</v>
      </c>
      <c r="AQ587" s="401"/>
      <c r="AR587" s="400">
        <v>2</v>
      </c>
      <c r="AS587" s="401"/>
      <c r="AT587" s="400"/>
      <c r="AU587" s="401"/>
      <c r="AV587" s="400"/>
      <c r="AW587" s="401"/>
      <c r="AX587" s="400">
        <v>5</v>
      </c>
      <c r="AY587" s="401"/>
      <c r="AZ587" s="400">
        <v>4</v>
      </c>
      <c r="BA587" s="401"/>
      <c r="BB587" s="400">
        <v>7</v>
      </c>
      <c r="BC587" s="401"/>
      <c r="BD587" s="400">
        <v>4</v>
      </c>
      <c r="BE587" s="401"/>
      <c r="BF587" s="400">
        <v>2</v>
      </c>
      <c r="BG587" s="401"/>
      <c r="BH587" s="400"/>
      <c r="BI587" s="401"/>
      <c r="BJ587" s="400"/>
      <c r="BK587" s="401"/>
      <c r="BL587" s="400">
        <v>5</v>
      </c>
      <c r="BM587" s="401"/>
      <c r="BN587" s="400">
        <v>4</v>
      </c>
      <c r="BO587" s="401"/>
      <c r="BP587" s="400">
        <v>7</v>
      </c>
      <c r="BQ587" s="401"/>
      <c r="BR587" s="400">
        <v>4</v>
      </c>
      <c r="BS587" s="401"/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96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4" customFormat="1" ht="21.95" customHeight="1" x14ac:dyDescent="0.2">
      <c r="A588" s="385" t="s">
        <v>3701</v>
      </c>
      <c r="B588" s="386" t="s">
        <v>3702</v>
      </c>
      <c r="C588" s="392" t="s">
        <v>3229</v>
      </c>
      <c r="D588" s="387" t="s">
        <v>3619</v>
      </c>
      <c r="E588" s="388" t="s">
        <v>3703</v>
      </c>
      <c r="F588" s="389" t="s">
        <v>3222</v>
      </c>
      <c r="G588" s="389" t="s">
        <v>3223</v>
      </c>
      <c r="H588" s="390" t="s">
        <v>197</v>
      </c>
      <c r="I588" s="391" t="s">
        <v>3704</v>
      </c>
      <c r="J588" s="353" t="s">
        <v>3337</v>
      </c>
      <c r="K588" s="355" t="s">
        <v>3231</v>
      </c>
      <c r="L588" s="400"/>
      <c r="M588" s="401"/>
      <c r="N588" s="400"/>
      <c r="O588" s="401"/>
      <c r="P588" s="400"/>
      <c r="Q588" s="401"/>
      <c r="R588" s="400"/>
      <c r="S588" s="401"/>
      <c r="T588" s="400"/>
      <c r="U588" s="401"/>
      <c r="V588" s="400"/>
      <c r="W588" s="401"/>
      <c r="X588" s="400"/>
      <c r="Y588" s="401"/>
      <c r="Z588" s="400"/>
      <c r="AA588" s="401"/>
      <c r="AB588" s="400"/>
      <c r="AC588" s="401"/>
      <c r="AD588" s="400"/>
      <c r="AE588" s="401"/>
      <c r="AF588" s="400"/>
      <c r="AG588" s="401"/>
      <c r="AH588" s="400"/>
      <c r="AI588" s="401"/>
      <c r="AJ588" s="400"/>
      <c r="AK588" s="401"/>
      <c r="AL588" s="400"/>
      <c r="AM588" s="401"/>
      <c r="AN588" s="400"/>
      <c r="AO588" s="401"/>
      <c r="AP588" s="400"/>
      <c r="AQ588" s="401"/>
      <c r="AR588" s="400"/>
      <c r="AS588" s="401"/>
      <c r="AT588" s="400"/>
      <c r="AU588" s="401"/>
      <c r="AV588" s="400"/>
      <c r="AW588" s="401"/>
      <c r="AX588" s="400"/>
      <c r="AY588" s="401"/>
      <c r="AZ588" s="400"/>
      <c r="BA588" s="401"/>
      <c r="BB588" s="400"/>
      <c r="BC588" s="401"/>
      <c r="BD588" s="400"/>
      <c r="BE588" s="401"/>
      <c r="BF588" s="400"/>
      <c r="BG588" s="401"/>
      <c r="BH588" s="400"/>
      <c r="BI588" s="401"/>
      <c r="BJ588" s="400"/>
      <c r="BK588" s="401"/>
      <c r="BL588" s="400"/>
      <c r="BM588" s="401"/>
      <c r="BN588" s="400"/>
      <c r="BO588" s="401"/>
      <c r="BP588" s="400"/>
      <c r="BQ588" s="401"/>
      <c r="BR588" s="400"/>
      <c r="BS588" s="401"/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3701</v>
      </c>
      <c r="B589" s="386" t="s">
        <v>3702</v>
      </c>
      <c r="C589" s="392" t="s">
        <v>3229</v>
      </c>
      <c r="D589" s="387" t="s">
        <v>3619</v>
      </c>
      <c r="E589" s="388" t="s">
        <v>3703</v>
      </c>
      <c r="F589" s="389" t="s">
        <v>3222</v>
      </c>
      <c r="G589" s="389" t="s">
        <v>3223</v>
      </c>
      <c r="H589" s="390" t="s">
        <v>197</v>
      </c>
      <c r="I589" s="391" t="s">
        <v>3704</v>
      </c>
      <c r="J589" s="353" t="s">
        <v>3337</v>
      </c>
      <c r="K589" s="356" t="s">
        <v>3232</v>
      </c>
      <c r="L589" s="400"/>
      <c r="M589" s="401"/>
      <c r="N589" s="400"/>
      <c r="O589" s="401"/>
      <c r="P589" s="400"/>
      <c r="Q589" s="401"/>
      <c r="R589" s="400"/>
      <c r="S589" s="401"/>
      <c r="T589" s="400"/>
      <c r="U589" s="401"/>
      <c r="V589" s="400"/>
      <c r="W589" s="401"/>
      <c r="X589" s="400"/>
      <c r="Y589" s="401"/>
      <c r="Z589" s="400"/>
      <c r="AA589" s="401"/>
      <c r="AB589" s="400"/>
      <c r="AC589" s="401"/>
      <c r="AD589" s="400"/>
      <c r="AE589" s="401"/>
      <c r="AF589" s="400"/>
      <c r="AG589" s="401"/>
      <c r="AH589" s="400"/>
      <c r="AI589" s="401"/>
      <c r="AJ589" s="400"/>
      <c r="AK589" s="401"/>
      <c r="AL589" s="400"/>
      <c r="AM589" s="401"/>
      <c r="AN589" s="400"/>
      <c r="AO589" s="401"/>
      <c r="AP589" s="400"/>
      <c r="AQ589" s="401"/>
      <c r="AR589" s="400"/>
      <c r="AS589" s="401"/>
      <c r="AT589" s="400"/>
      <c r="AU589" s="401"/>
      <c r="AV589" s="400"/>
      <c r="AW589" s="401"/>
      <c r="AX589" s="400"/>
      <c r="AY589" s="401"/>
      <c r="AZ589" s="400"/>
      <c r="BA589" s="401"/>
      <c r="BB589" s="400"/>
      <c r="BC589" s="401"/>
      <c r="BD589" s="400"/>
      <c r="BE589" s="401"/>
      <c r="BF589" s="400"/>
      <c r="BG589" s="401"/>
      <c r="BH589" s="400"/>
      <c r="BI589" s="401"/>
      <c r="BJ589" s="400"/>
      <c r="BK589" s="401"/>
      <c r="BL589" s="400"/>
      <c r="BM589" s="401"/>
      <c r="BN589" s="400"/>
      <c r="BO589" s="401"/>
      <c r="BP589" s="400"/>
      <c r="BQ589" s="401"/>
      <c r="BR589" s="400"/>
      <c r="BS589" s="401"/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660" t="s">
        <v>3701</v>
      </c>
      <c r="B590" s="393" t="s">
        <v>3702</v>
      </c>
      <c r="C590" s="394" t="s">
        <v>3229</v>
      </c>
      <c r="D590" s="395" t="s">
        <v>3619</v>
      </c>
      <c r="E590" s="411" t="s">
        <v>3703</v>
      </c>
      <c r="F590" s="396" t="s">
        <v>3222</v>
      </c>
      <c r="G590" s="396" t="s">
        <v>3223</v>
      </c>
      <c r="H590" s="397" t="s">
        <v>197</v>
      </c>
      <c r="I590" s="661" t="s">
        <v>3704</v>
      </c>
      <c r="J590" s="353" t="s">
        <v>3337</v>
      </c>
      <c r="K590" s="357" t="s">
        <v>60</v>
      </c>
      <c r="L590" s="402"/>
      <c r="M590" s="403"/>
      <c r="N590" s="402"/>
      <c r="O590" s="403"/>
      <c r="P590" s="402"/>
      <c r="Q590" s="403"/>
      <c r="R590" s="402"/>
      <c r="S590" s="403"/>
      <c r="T590" s="402"/>
      <c r="U590" s="403"/>
      <c r="V590" s="402"/>
      <c r="W590" s="403"/>
      <c r="X590" s="402"/>
      <c r="Y590" s="403"/>
      <c r="Z590" s="402"/>
      <c r="AA590" s="403"/>
      <c r="AB590" s="402"/>
      <c r="AC590" s="403"/>
      <c r="AD590" s="402"/>
      <c r="AE590" s="403"/>
      <c r="AF590" s="402"/>
      <c r="AG590" s="403"/>
      <c r="AH590" s="402"/>
      <c r="AI590" s="403"/>
      <c r="AJ590" s="402"/>
      <c r="AK590" s="403"/>
      <c r="AL590" s="402"/>
      <c r="AM590" s="403"/>
      <c r="AN590" s="402"/>
      <c r="AO590" s="403"/>
      <c r="AP590" s="402"/>
      <c r="AQ590" s="403"/>
      <c r="AR590" s="402"/>
      <c r="AS590" s="403"/>
      <c r="AT590" s="402"/>
      <c r="AU590" s="403"/>
      <c r="AV590" s="402"/>
      <c r="AW590" s="403"/>
      <c r="AX590" s="402"/>
      <c r="AY590" s="403"/>
      <c r="AZ590" s="402"/>
      <c r="BA590" s="403"/>
      <c r="BB590" s="402"/>
      <c r="BC590" s="403"/>
      <c r="BD590" s="402"/>
      <c r="BE590" s="403"/>
      <c r="BF590" s="402"/>
      <c r="BG590" s="403"/>
      <c r="BH590" s="402"/>
      <c r="BI590" s="403"/>
      <c r="BJ590" s="402"/>
      <c r="BK590" s="403"/>
      <c r="BL590" s="402"/>
      <c r="BM590" s="403"/>
      <c r="BN590" s="402"/>
      <c r="BO590" s="403"/>
      <c r="BP590" s="402"/>
      <c r="BQ590" s="403"/>
      <c r="BR590" s="402"/>
      <c r="BS590" s="403"/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3705</v>
      </c>
      <c r="B591" s="526" t="s">
        <v>3706</v>
      </c>
      <c r="C591" s="527">
        <v>1</v>
      </c>
      <c r="D591" s="528" t="s">
        <v>3619</v>
      </c>
      <c r="E591" s="426" t="s">
        <v>3707</v>
      </c>
      <c r="F591" s="529" t="s">
        <v>3222</v>
      </c>
      <c r="G591" s="529" t="s">
        <v>3223</v>
      </c>
      <c r="H591" s="530" t="s">
        <v>197</v>
      </c>
      <c r="I591" s="384" t="s">
        <v>3708</v>
      </c>
      <c r="J591" s="353" t="s">
        <v>3227</v>
      </c>
      <c r="K591" s="354" t="s">
        <v>3228</v>
      </c>
      <c r="L591" s="402"/>
      <c r="M591" s="403"/>
      <c r="N591" s="402"/>
      <c r="O591" s="403"/>
      <c r="P591" s="402"/>
      <c r="Q591" s="403"/>
      <c r="R591" s="402"/>
      <c r="S591" s="403"/>
      <c r="T591" s="402"/>
      <c r="U591" s="403"/>
      <c r="V591" s="402"/>
      <c r="W591" s="403"/>
      <c r="X591" s="402"/>
      <c r="Y591" s="403"/>
      <c r="Z591" s="402"/>
      <c r="AA591" s="403"/>
      <c r="AB591" s="402"/>
      <c r="AC591" s="403"/>
      <c r="AD591" s="402"/>
      <c r="AE591" s="403"/>
      <c r="AF591" s="402"/>
      <c r="AG591" s="403"/>
      <c r="AH591" s="402"/>
      <c r="AI591" s="403"/>
      <c r="AJ591" s="402"/>
      <c r="AK591" s="403"/>
      <c r="AL591" s="402"/>
      <c r="AM591" s="403"/>
      <c r="AN591" s="402"/>
      <c r="AO591" s="403"/>
      <c r="AP591" s="402"/>
      <c r="AQ591" s="403"/>
      <c r="AR591" s="402"/>
      <c r="AS591" s="403"/>
      <c r="AT591" s="402"/>
      <c r="AU591" s="403"/>
      <c r="AV591" s="402"/>
      <c r="AW591" s="403"/>
      <c r="AX591" s="402"/>
      <c r="AY591" s="403"/>
      <c r="AZ591" s="402"/>
      <c r="BA591" s="403"/>
      <c r="BB591" s="402"/>
      <c r="BC591" s="403"/>
      <c r="BD591" s="402"/>
      <c r="BE591" s="403"/>
      <c r="BF591" s="402"/>
      <c r="BG591" s="403"/>
      <c r="BH591" s="402"/>
      <c r="BI591" s="403"/>
      <c r="BJ591" s="402"/>
      <c r="BK591" s="403"/>
      <c r="BL591" s="402"/>
      <c r="BM591" s="403"/>
      <c r="BN591" s="402"/>
      <c r="BO591" s="403"/>
      <c r="BP591" s="402"/>
      <c r="BQ591" s="403"/>
      <c r="BR591" s="402"/>
      <c r="BS591" s="403"/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3705</v>
      </c>
      <c r="B592" s="386" t="s">
        <v>3706</v>
      </c>
      <c r="C592" s="352" t="s">
        <v>3229</v>
      </c>
      <c r="D592" s="387" t="s">
        <v>3619</v>
      </c>
      <c r="E592" s="388" t="s">
        <v>3707</v>
      </c>
      <c r="F592" s="389" t="s">
        <v>3222</v>
      </c>
      <c r="G592" s="389" t="s">
        <v>3223</v>
      </c>
      <c r="H592" s="390" t="s">
        <v>197</v>
      </c>
      <c r="I592" s="391" t="s">
        <v>3708</v>
      </c>
      <c r="J592" s="353" t="s">
        <v>3227</v>
      </c>
      <c r="K592" s="353" t="s">
        <v>3230</v>
      </c>
      <c r="L592" s="400">
        <v>1</v>
      </c>
      <c r="M592" s="401"/>
      <c r="N592" s="400"/>
      <c r="O592" s="401"/>
      <c r="P592" s="400"/>
      <c r="Q592" s="401"/>
      <c r="R592" s="400"/>
      <c r="S592" s="401"/>
      <c r="T592" s="400"/>
      <c r="U592" s="401"/>
      <c r="V592" s="400"/>
      <c r="W592" s="401"/>
      <c r="X592" s="400">
        <v>1</v>
      </c>
      <c r="Y592" s="401"/>
      <c r="Z592" s="400">
        <v>1</v>
      </c>
      <c r="AA592" s="401"/>
      <c r="AB592" s="400"/>
      <c r="AC592" s="401"/>
      <c r="AD592" s="400"/>
      <c r="AE592" s="401"/>
      <c r="AF592" s="400"/>
      <c r="AG592" s="401"/>
      <c r="AH592" s="400"/>
      <c r="AI592" s="401"/>
      <c r="AJ592" s="400"/>
      <c r="AK592" s="401"/>
      <c r="AL592" s="400">
        <v>1</v>
      </c>
      <c r="AM592" s="401"/>
      <c r="AN592" s="400">
        <v>2</v>
      </c>
      <c r="AO592" s="401"/>
      <c r="AP592" s="400">
        <v>1</v>
      </c>
      <c r="AQ592" s="401"/>
      <c r="AR592" s="400"/>
      <c r="AS592" s="401"/>
      <c r="AT592" s="400"/>
      <c r="AU592" s="401"/>
      <c r="AV592" s="400"/>
      <c r="AW592" s="401"/>
      <c r="AX592" s="400"/>
      <c r="AY592" s="401"/>
      <c r="AZ592" s="400">
        <v>1</v>
      </c>
      <c r="BA592" s="401"/>
      <c r="BB592" s="400">
        <v>2</v>
      </c>
      <c r="BC592" s="401"/>
      <c r="BD592" s="400">
        <v>2</v>
      </c>
      <c r="BE592" s="401"/>
      <c r="BF592" s="400"/>
      <c r="BG592" s="401"/>
      <c r="BH592" s="400"/>
      <c r="BI592" s="401"/>
      <c r="BJ592" s="400"/>
      <c r="BK592" s="401"/>
      <c r="BL592" s="400"/>
      <c r="BM592" s="401"/>
      <c r="BN592" s="400">
        <v>2</v>
      </c>
      <c r="BO592" s="401"/>
      <c r="BP592" s="400">
        <v>2</v>
      </c>
      <c r="BQ592" s="401"/>
      <c r="BR592" s="400">
        <v>2</v>
      </c>
      <c r="BS592" s="401"/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18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3705</v>
      </c>
      <c r="B593" s="386" t="s">
        <v>3706</v>
      </c>
      <c r="C593" s="392" t="s">
        <v>3229</v>
      </c>
      <c r="D593" s="387" t="s">
        <v>3619</v>
      </c>
      <c r="E593" s="388" t="s">
        <v>3707</v>
      </c>
      <c r="F593" s="389" t="s">
        <v>3222</v>
      </c>
      <c r="G593" s="389" t="s">
        <v>3223</v>
      </c>
      <c r="H593" s="390" t="s">
        <v>197</v>
      </c>
      <c r="I593" s="391" t="s">
        <v>3708</v>
      </c>
      <c r="J593" s="353" t="s">
        <v>3227</v>
      </c>
      <c r="K593" s="355" t="s">
        <v>3231</v>
      </c>
      <c r="L593" s="400"/>
      <c r="M593" s="401"/>
      <c r="N593" s="400"/>
      <c r="O593" s="401"/>
      <c r="P593" s="400"/>
      <c r="Q593" s="401"/>
      <c r="R593" s="400"/>
      <c r="S593" s="401"/>
      <c r="T593" s="400"/>
      <c r="U593" s="401"/>
      <c r="V593" s="400"/>
      <c r="W593" s="401"/>
      <c r="X593" s="400"/>
      <c r="Y593" s="401"/>
      <c r="Z593" s="400"/>
      <c r="AA593" s="401"/>
      <c r="AB593" s="400"/>
      <c r="AC593" s="401"/>
      <c r="AD593" s="400"/>
      <c r="AE593" s="401"/>
      <c r="AF593" s="400"/>
      <c r="AG593" s="401"/>
      <c r="AH593" s="400"/>
      <c r="AI593" s="401"/>
      <c r="AJ593" s="400"/>
      <c r="AK593" s="401"/>
      <c r="AL593" s="400"/>
      <c r="AM593" s="401"/>
      <c r="AN593" s="400"/>
      <c r="AO593" s="401"/>
      <c r="AP593" s="400"/>
      <c r="AQ593" s="401"/>
      <c r="AR593" s="400"/>
      <c r="AS593" s="401"/>
      <c r="AT593" s="400"/>
      <c r="AU593" s="401"/>
      <c r="AV593" s="400"/>
      <c r="AW593" s="401"/>
      <c r="AX593" s="400"/>
      <c r="AY593" s="401"/>
      <c r="AZ593" s="400"/>
      <c r="BA593" s="401"/>
      <c r="BB593" s="400"/>
      <c r="BC593" s="401"/>
      <c r="BD593" s="400"/>
      <c r="BE593" s="401"/>
      <c r="BF593" s="400"/>
      <c r="BG593" s="401"/>
      <c r="BH593" s="400"/>
      <c r="BI593" s="401"/>
      <c r="BJ593" s="400"/>
      <c r="BK593" s="401"/>
      <c r="BL593" s="400"/>
      <c r="BM593" s="401"/>
      <c r="BN593" s="400"/>
      <c r="BO593" s="401"/>
      <c r="BP593" s="400"/>
      <c r="BQ593" s="401"/>
      <c r="BR593" s="400"/>
      <c r="BS593" s="401"/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3705</v>
      </c>
      <c r="B594" s="386" t="s">
        <v>3706</v>
      </c>
      <c r="C594" s="392" t="s">
        <v>3229</v>
      </c>
      <c r="D594" s="387" t="s">
        <v>3619</v>
      </c>
      <c r="E594" s="388" t="s">
        <v>3707</v>
      </c>
      <c r="F594" s="389" t="s">
        <v>3222</v>
      </c>
      <c r="G594" s="389" t="s">
        <v>3223</v>
      </c>
      <c r="H594" s="390" t="s">
        <v>197</v>
      </c>
      <c r="I594" s="391" t="s">
        <v>3708</v>
      </c>
      <c r="J594" s="353" t="s">
        <v>3227</v>
      </c>
      <c r="K594" s="356" t="s">
        <v>3232</v>
      </c>
      <c r="L594" s="400"/>
      <c r="M594" s="401"/>
      <c r="N594" s="400"/>
      <c r="O594" s="401"/>
      <c r="P594" s="400"/>
      <c r="Q594" s="401"/>
      <c r="R594" s="400"/>
      <c r="S594" s="401"/>
      <c r="T594" s="400"/>
      <c r="U594" s="401"/>
      <c r="V594" s="400"/>
      <c r="W594" s="401"/>
      <c r="X594" s="400"/>
      <c r="Y594" s="401"/>
      <c r="Z594" s="400"/>
      <c r="AA594" s="401"/>
      <c r="AB594" s="400"/>
      <c r="AC594" s="401"/>
      <c r="AD594" s="400"/>
      <c r="AE594" s="401"/>
      <c r="AF594" s="400"/>
      <c r="AG594" s="401"/>
      <c r="AH594" s="400"/>
      <c r="AI594" s="401"/>
      <c r="AJ594" s="400"/>
      <c r="AK594" s="401"/>
      <c r="AL594" s="400"/>
      <c r="AM594" s="401"/>
      <c r="AN594" s="400"/>
      <c r="AO594" s="401"/>
      <c r="AP594" s="400"/>
      <c r="AQ594" s="401"/>
      <c r="AR594" s="400"/>
      <c r="AS594" s="401"/>
      <c r="AT594" s="400"/>
      <c r="AU594" s="401"/>
      <c r="AV594" s="400"/>
      <c r="AW594" s="401"/>
      <c r="AX594" s="400"/>
      <c r="AY594" s="401"/>
      <c r="AZ594" s="400"/>
      <c r="BA594" s="401"/>
      <c r="BB594" s="400"/>
      <c r="BC594" s="401"/>
      <c r="BD594" s="400"/>
      <c r="BE594" s="401"/>
      <c r="BF594" s="400"/>
      <c r="BG594" s="401"/>
      <c r="BH594" s="400"/>
      <c r="BI594" s="401"/>
      <c r="BJ594" s="400"/>
      <c r="BK594" s="401"/>
      <c r="BL594" s="400"/>
      <c r="BM594" s="401"/>
      <c r="BN594" s="400"/>
      <c r="BO594" s="401"/>
      <c r="BP594" s="400"/>
      <c r="BQ594" s="401"/>
      <c r="BR594" s="400"/>
      <c r="BS594" s="401"/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660" t="s">
        <v>3705</v>
      </c>
      <c r="B595" s="393" t="s">
        <v>3706</v>
      </c>
      <c r="C595" s="394" t="s">
        <v>3229</v>
      </c>
      <c r="D595" s="395" t="s">
        <v>3619</v>
      </c>
      <c r="E595" s="411" t="s">
        <v>3707</v>
      </c>
      <c r="F595" s="396" t="s">
        <v>3222</v>
      </c>
      <c r="G595" s="396" t="s">
        <v>3223</v>
      </c>
      <c r="H595" s="397" t="s">
        <v>197</v>
      </c>
      <c r="I595" s="661" t="s">
        <v>3708</v>
      </c>
      <c r="J595" s="353" t="s">
        <v>3227</v>
      </c>
      <c r="K595" s="357" t="s">
        <v>60</v>
      </c>
      <c r="L595" s="402"/>
      <c r="M595" s="403"/>
      <c r="N595" s="402"/>
      <c r="O595" s="403"/>
      <c r="P595" s="402"/>
      <c r="Q595" s="403"/>
      <c r="R595" s="402"/>
      <c r="S595" s="403"/>
      <c r="T595" s="402"/>
      <c r="U595" s="403"/>
      <c r="V595" s="402"/>
      <c r="W595" s="403"/>
      <c r="X595" s="402"/>
      <c r="Y595" s="403"/>
      <c r="Z595" s="402"/>
      <c r="AA595" s="403"/>
      <c r="AB595" s="402"/>
      <c r="AC595" s="403"/>
      <c r="AD595" s="402"/>
      <c r="AE595" s="403"/>
      <c r="AF595" s="402"/>
      <c r="AG595" s="403"/>
      <c r="AH595" s="402"/>
      <c r="AI595" s="403"/>
      <c r="AJ595" s="402"/>
      <c r="AK595" s="403"/>
      <c r="AL595" s="402"/>
      <c r="AM595" s="403"/>
      <c r="AN595" s="402"/>
      <c r="AO595" s="403"/>
      <c r="AP595" s="402"/>
      <c r="AQ595" s="403"/>
      <c r="AR595" s="402"/>
      <c r="AS595" s="403"/>
      <c r="AT595" s="402"/>
      <c r="AU595" s="403"/>
      <c r="AV595" s="402"/>
      <c r="AW595" s="403"/>
      <c r="AX595" s="402"/>
      <c r="AY595" s="403"/>
      <c r="AZ595" s="402"/>
      <c r="BA595" s="403"/>
      <c r="BB595" s="402"/>
      <c r="BC595" s="403"/>
      <c r="BD595" s="402"/>
      <c r="BE595" s="403"/>
      <c r="BF595" s="402"/>
      <c r="BG595" s="403"/>
      <c r="BH595" s="402"/>
      <c r="BI595" s="403"/>
      <c r="BJ595" s="402"/>
      <c r="BK595" s="403"/>
      <c r="BL595" s="402"/>
      <c r="BM595" s="403"/>
      <c r="BN595" s="402"/>
      <c r="BO595" s="403"/>
      <c r="BP595" s="402"/>
      <c r="BQ595" s="403"/>
      <c r="BR595" s="402"/>
      <c r="BS595" s="403"/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3709</v>
      </c>
      <c r="B596" s="526" t="s">
        <v>3710</v>
      </c>
      <c r="C596" s="527">
        <v>1</v>
      </c>
      <c r="D596" s="528" t="s">
        <v>3619</v>
      </c>
      <c r="E596" s="426" t="s">
        <v>3711</v>
      </c>
      <c r="F596" s="529" t="s">
        <v>3222</v>
      </c>
      <c r="G596" s="529" t="s">
        <v>3223</v>
      </c>
      <c r="H596" s="530" t="s">
        <v>197</v>
      </c>
      <c r="I596" s="384" t="s">
        <v>3712</v>
      </c>
      <c r="J596" s="353" t="s">
        <v>3227</v>
      </c>
      <c r="K596" s="354" t="s">
        <v>3228</v>
      </c>
      <c r="L596" s="402"/>
      <c r="M596" s="403"/>
      <c r="N596" s="402"/>
      <c r="O596" s="403"/>
      <c r="P596" s="402"/>
      <c r="Q596" s="403"/>
      <c r="R596" s="402"/>
      <c r="S596" s="403"/>
      <c r="T596" s="402"/>
      <c r="U596" s="403"/>
      <c r="V596" s="402"/>
      <c r="W596" s="403"/>
      <c r="X596" s="402"/>
      <c r="Y596" s="403"/>
      <c r="Z596" s="402"/>
      <c r="AA596" s="403"/>
      <c r="AB596" s="402"/>
      <c r="AC596" s="403"/>
      <c r="AD596" s="402"/>
      <c r="AE596" s="403"/>
      <c r="AF596" s="402"/>
      <c r="AG596" s="403"/>
      <c r="AH596" s="402"/>
      <c r="AI596" s="403"/>
      <c r="AJ596" s="402"/>
      <c r="AK596" s="403"/>
      <c r="AL596" s="402"/>
      <c r="AM596" s="403"/>
      <c r="AN596" s="402"/>
      <c r="AO596" s="403"/>
      <c r="AP596" s="402"/>
      <c r="AQ596" s="403"/>
      <c r="AR596" s="402"/>
      <c r="AS596" s="403"/>
      <c r="AT596" s="402"/>
      <c r="AU596" s="403"/>
      <c r="AV596" s="402"/>
      <c r="AW596" s="403"/>
      <c r="AX596" s="402"/>
      <c r="AY596" s="403"/>
      <c r="AZ596" s="402"/>
      <c r="BA596" s="403"/>
      <c r="BB596" s="402"/>
      <c r="BC596" s="403"/>
      <c r="BD596" s="402"/>
      <c r="BE596" s="403"/>
      <c r="BF596" s="402"/>
      <c r="BG596" s="403"/>
      <c r="BH596" s="402"/>
      <c r="BI596" s="403"/>
      <c r="BJ596" s="402"/>
      <c r="BK596" s="403"/>
      <c r="BL596" s="402"/>
      <c r="BM596" s="403"/>
      <c r="BN596" s="402"/>
      <c r="BO596" s="403"/>
      <c r="BP596" s="402"/>
      <c r="BQ596" s="403"/>
      <c r="BR596" s="402"/>
      <c r="BS596" s="403"/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3709</v>
      </c>
      <c r="B597" s="386" t="s">
        <v>3710</v>
      </c>
      <c r="C597" s="352" t="s">
        <v>3229</v>
      </c>
      <c r="D597" s="387" t="s">
        <v>3619</v>
      </c>
      <c r="E597" s="388" t="s">
        <v>3711</v>
      </c>
      <c r="F597" s="389" t="s">
        <v>3222</v>
      </c>
      <c r="G597" s="389" t="s">
        <v>3223</v>
      </c>
      <c r="H597" s="390" t="s">
        <v>197</v>
      </c>
      <c r="I597" s="391" t="s">
        <v>3712</v>
      </c>
      <c r="J597" s="353" t="s">
        <v>3227</v>
      </c>
      <c r="K597" s="353" t="s">
        <v>3230</v>
      </c>
      <c r="L597" s="400"/>
      <c r="M597" s="401"/>
      <c r="N597" s="400"/>
      <c r="O597" s="401"/>
      <c r="P597" s="400"/>
      <c r="Q597" s="401"/>
      <c r="R597" s="400"/>
      <c r="S597" s="401"/>
      <c r="T597" s="400"/>
      <c r="U597" s="401"/>
      <c r="V597" s="400"/>
      <c r="W597" s="401"/>
      <c r="X597" s="400"/>
      <c r="Y597" s="401"/>
      <c r="Z597" s="400"/>
      <c r="AA597" s="401"/>
      <c r="AB597" s="400"/>
      <c r="AC597" s="401"/>
      <c r="AD597" s="400"/>
      <c r="AE597" s="401"/>
      <c r="AF597" s="400"/>
      <c r="AG597" s="401"/>
      <c r="AH597" s="400"/>
      <c r="AI597" s="401"/>
      <c r="AJ597" s="400"/>
      <c r="AK597" s="401"/>
      <c r="AL597" s="400"/>
      <c r="AM597" s="401"/>
      <c r="AN597" s="400"/>
      <c r="AO597" s="401"/>
      <c r="AP597" s="400"/>
      <c r="AQ597" s="401"/>
      <c r="AR597" s="400"/>
      <c r="AS597" s="401"/>
      <c r="AT597" s="400"/>
      <c r="AU597" s="401"/>
      <c r="AV597" s="400"/>
      <c r="AW597" s="401"/>
      <c r="AX597" s="400"/>
      <c r="AY597" s="401"/>
      <c r="AZ597" s="400"/>
      <c r="BA597" s="401"/>
      <c r="BB597" s="400"/>
      <c r="BC597" s="401"/>
      <c r="BD597" s="400"/>
      <c r="BE597" s="401"/>
      <c r="BF597" s="400"/>
      <c r="BG597" s="401"/>
      <c r="BH597" s="400"/>
      <c r="BI597" s="401"/>
      <c r="BJ597" s="400"/>
      <c r="BK597" s="401"/>
      <c r="BL597" s="400"/>
      <c r="BM597" s="401"/>
      <c r="BN597" s="400"/>
      <c r="BO597" s="401"/>
      <c r="BP597" s="400"/>
      <c r="BQ597" s="401"/>
      <c r="BR597" s="400"/>
      <c r="BS597" s="401"/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0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3709</v>
      </c>
      <c r="B598" s="386" t="s">
        <v>3710</v>
      </c>
      <c r="C598" s="392" t="s">
        <v>3229</v>
      </c>
      <c r="D598" s="387" t="s">
        <v>3619</v>
      </c>
      <c r="E598" s="388" t="s">
        <v>3711</v>
      </c>
      <c r="F598" s="389" t="s">
        <v>3222</v>
      </c>
      <c r="G598" s="389" t="s">
        <v>3223</v>
      </c>
      <c r="H598" s="390" t="s">
        <v>197</v>
      </c>
      <c r="I598" s="391" t="s">
        <v>3712</v>
      </c>
      <c r="J598" s="353" t="s">
        <v>3227</v>
      </c>
      <c r="K598" s="355" t="s">
        <v>3231</v>
      </c>
      <c r="L598" s="400"/>
      <c r="M598" s="401"/>
      <c r="N598" s="400"/>
      <c r="O598" s="401"/>
      <c r="P598" s="400"/>
      <c r="Q598" s="401"/>
      <c r="R598" s="400"/>
      <c r="S598" s="401"/>
      <c r="T598" s="400"/>
      <c r="U598" s="401"/>
      <c r="V598" s="400"/>
      <c r="W598" s="401"/>
      <c r="X598" s="400"/>
      <c r="Y598" s="401"/>
      <c r="Z598" s="400"/>
      <c r="AA598" s="401"/>
      <c r="AB598" s="400"/>
      <c r="AC598" s="401"/>
      <c r="AD598" s="400"/>
      <c r="AE598" s="401"/>
      <c r="AF598" s="400"/>
      <c r="AG598" s="401"/>
      <c r="AH598" s="400"/>
      <c r="AI598" s="401"/>
      <c r="AJ598" s="400"/>
      <c r="AK598" s="401"/>
      <c r="AL598" s="400"/>
      <c r="AM598" s="401"/>
      <c r="AN598" s="400"/>
      <c r="AO598" s="401"/>
      <c r="AP598" s="400"/>
      <c r="AQ598" s="401"/>
      <c r="AR598" s="400"/>
      <c r="AS598" s="401"/>
      <c r="AT598" s="400"/>
      <c r="AU598" s="401"/>
      <c r="AV598" s="400"/>
      <c r="AW598" s="401"/>
      <c r="AX598" s="400"/>
      <c r="AY598" s="401"/>
      <c r="AZ598" s="400"/>
      <c r="BA598" s="401"/>
      <c r="BB598" s="400"/>
      <c r="BC598" s="401"/>
      <c r="BD598" s="400"/>
      <c r="BE598" s="401"/>
      <c r="BF598" s="400"/>
      <c r="BG598" s="401"/>
      <c r="BH598" s="400"/>
      <c r="BI598" s="401"/>
      <c r="BJ598" s="400"/>
      <c r="BK598" s="401"/>
      <c r="BL598" s="400"/>
      <c r="BM598" s="401"/>
      <c r="BN598" s="400"/>
      <c r="BO598" s="401"/>
      <c r="BP598" s="400"/>
      <c r="BQ598" s="401"/>
      <c r="BR598" s="400"/>
      <c r="BS598" s="401"/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3709</v>
      </c>
      <c r="B599" s="386" t="s">
        <v>3710</v>
      </c>
      <c r="C599" s="392" t="s">
        <v>3229</v>
      </c>
      <c r="D599" s="387" t="s">
        <v>3619</v>
      </c>
      <c r="E599" s="388" t="s">
        <v>3711</v>
      </c>
      <c r="F599" s="389" t="s">
        <v>3222</v>
      </c>
      <c r="G599" s="389" t="s">
        <v>3223</v>
      </c>
      <c r="H599" s="390" t="s">
        <v>197</v>
      </c>
      <c r="I599" s="391" t="s">
        <v>3712</v>
      </c>
      <c r="J599" s="353" t="s">
        <v>3227</v>
      </c>
      <c r="K599" s="356" t="s">
        <v>3232</v>
      </c>
      <c r="L599" s="400"/>
      <c r="M599" s="401"/>
      <c r="N599" s="400"/>
      <c r="O599" s="401"/>
      <c r="P599" s="400"/>
      <c r="Q599" s="401"/>
      <c r="R599" s="400"/>
      <c r="S599" s="401"/>
      <c r="T599" s="400"/>
      <c r="U599" s="401"/>
      <c r="V599" s="400"/>
      <c r="W599" s="401"/>
      <c r="X599" s="400"/>
      <c r="Y599" s="401"/>
      <c r="Z599" s="400"/>
      <c r="AA599" s="401"/>
      <c r="AB599" s="400"/>
      <c r="AC599" s="401"/>
      <c r="AD599" s="400"/>
      <c r="AE599" s="401"/>
      <c r="AF599" s="400"/>
      <c r="AG599" s="401"/>
      <c r="AH599" s="400"/>
      <c r="AI599" s="401"/>
      <c r="AJ599" s="400"/>
      <c r="AK599" s="401"/>
      <c r="AL599" s="400"/>
      <c r="AM599" s="401"/>
      <c r="AN599" s="400"/>
      <c r="AO599" s="401"/>
      <c r="AP599" s="400"/>
      <c r="AQ599" s="401"/>
      <c r="AR599" s="400"/>
      <c r="AS599" s="401"/>
      <c r="AT599" s="400"/>
      <c r="AU599" s="401"/>
      <c r="AV599" s="400"/>
      <c r="AW599" s="401"/>
      <c r="AX599" s="400"/>
      <c r="AY599" s="401"/>
      <c r="AZ599" s="400"/>
      <c r="BA599" s="401"/>
      <c r="BB599" s="400"/>
      <c r="BC599" s="401"/>
      <c r="BD599" s="400"/>
      <c r="BE599" s="401"/>
      <c r="BF599" s="400"/>
      <c r="BG599" s="401"/>
      <c r="BH599" s="400"/>
      <c r="BI599" s="401"/>
      <c r="BJ599" s="400"/>
      <c r="BK599" s="401"/>
      <c r="BL599" s="400"/>
      <c r="BM599" s="401"/>
      <c r="BN599" s="400"/>
      <c r="BO599" s="401"/>
      <c r="BP599" s="400"/>
      <c r="BQ599" s="401"/>
      <c r="BR599" s="400"/>
      <c r="BS599" s="401"/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660" t="s">
        <v>3709</v>
      </c>
      <c r="B600" s="393" t="s">
        <v>3710</v>
      </c>
      <c r="C600" s="394" t="s">
        <v>3229</v>
      </c>
      <c r="D600" s="395" t="s">
        <v>3619</v>
      </c>
      <c r="E600" s="411" t="s">
        <v>3711</v>
      </c>
      <c r="F600" s="396" t="s">
        <v>3222</v>
      </c>
      <c r="G600" s="396" t="s">
        <v>3223</v>
      </c>
      <c r="H600" s="397" t="s">
        <v>197</v>
      </c>
      <c r="I600" s="661" t="s">
        <v>3712</v>
      </c>
      <c r="J600" s="353" t="s">
        <v>3227</v>
      </c>
      <c r="K600" s="357" t="s">
        <v>60</v>
      </c>
      <c r="L600" s="402"/>
      <c r="M600" s="403"/>
      <c r="N600" s="402"/>
      <c r="O600" s="403"/>
      <c r="P600" s="402"/>
      <c r="Q600" s="403"/>
      <c r="R600" s="402"/>
      <c r="S600" s="403"/>
      <c r="T600" s="402"/>
      <c r="U600" s="403"/>
      <c r="V600" s="402"/>
      <c r="W600" s="403"/>
      <c r="X600" s="402"/>
      <c r="Y600" s="403"/>
      <c r="Z600" s="402"/>
      <c r="AA600" s="403"/>
      <c r="AB600" s="402"/>
      <c r="AC600" s="403"/>
      <c r="AD600" s="402"/>
      <c r="AE600" s="403"/>
      <c r="AF600" s="402"/>
      <c r="AG600" s="403"/>
      <c r="AH600" s="402"/>
      <c r="AI600" s="403"/>
      <c r="AJ600" s="402"/>
      <c r="AK600" s="403"/>
      <c r="AL600" s="402"/>
      <c r="AM600" s="403"/>
      <c r="AN600" s="402"/>
      <c r="AO600" s="403"/>
      <c r="AP600" s="402"/>
      <c r="AQ600" s="403"/>
      <c r="AR600" s="402"/>
      <c r="AS600" s="403"/>
      <c r="AT600" s="402"/>
      <c r="AU600" s="403"/>
      <c r="AV600" s="402"/>
      <c r="AW600" s="403"/>
      <c r="AX600" s="402"/>
      <c r="AY600" s="403"/>
      <c r="AZ600" s="402"/>
      <c r="BA600" s="403"/>
      <c r="BB600" s="402"/>
      <c r="BC600" s="403"/>
      <c r="BD600" s="402"/>
      <c r="BE600" s="403"/>
      <c r="BF600" s="402"/>
      <c r="BG600" s="403"/>
      <c r="BH600" s="402"/>
      <c r="BI600" s="403"/>
      <c r="BJ600" s="402"/>
      <c r="BK600" s="403"/>
      <c r="BL600" s="402"/>
      <c r="BM600" s="403"/>
      <c r="BN600" s="402"/>
      <c r="BO600" s="403"/>
      <c r="BP600" s="402"/>
      <c r="BQ600" s="403"/>
      <c r="BR600" s="402"/>
      <c r="BS600" s="403"/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3713</v>
      </c>
      <c r="B601" s="526" t="s">
        <v>3714</v>
      </c>
      <c r="C601" s="527">
        <v>3</v>
      </c>
      <c r="D601" s="528" t="s">
        <v>3619</v>
      </c>
      <c r="E601" s="426" t="s">
        <v>3715</v>
      </c>
      <c r="F601" s="529" t="s">
        <v>3222</v>
      </c>
      <c r="G601" s="529" t="s">
        <v>3223</v>
      </c>
      <c r="H601" s="530" t="s">
        <v>197</v>
      </c>
      <c r="I601" s="384" t="s">
        <v>3716</v>
      </c>
      <c r="J601" s="353" t="s">
        <v>3257</v>
      </c>
      <c r="K601" s="354" t="s">
        <v>3228</v>
      </c>
      <c r="L601" s="402"/>
      <c r="M601" s="403"/>
      <c r="N601" s="402"/>
      <c r="O601" s="403"/>
      <c r="P601" s="402"/>
      <c r="Q601" s="403"/>
      <c r="R601" s="402"/>
      <c r="S601" s="403"/>
      <c r="T601" s="402"/>
      <c r="U601" s="403"/>
      <c r="V601" s="402"/>
      <c r="W601" s="403"/>
      <c r="X601" s="402"/>
      <c r="Y601" s="403"/>
      <c r="Z601" s="402"/>
      <c r="AA601" s="403"/>
      <c r="AB601" s="402"/>
      <c r="AC601" s="403"/>
      <c r="AD601" s="402"/>
      <c r="AE601" s="403"/>
      <c r="AF601" s="402"/>
      <c r="AG601" s="403"/>
      <c r="AH601" s="402"/>
      <c r="AI601" s="403"/>
      <c r="AJ601" s="402"/>
      <c r="AK601" s="403"/>
      <c r="AL601" s="402"/>
      <c r="AM601" s="403"/>
      <c r="AN601" s="402"/>
      <c r="AO601" s="403"/>
      <c r="AP601" s="402"/>
      <c r="AQ601" s="403"/>
      <c r="AR601" s="402"/>
      <c r="AS601" s="403"/>
      <c r="AT601" s="402"/>
      <c r="AU601" s="403"/>
      <c r="AV601" s="402"/>
      <c r="AW601" s="403"/>
      <c r="AX601" s="402"/>
      <c r="AY601" s="403"/>
      <c r="AZ601" s="402"/>
      <c r="BA601" s="403"/>
      <c r="BB601" s="402"/>
      <c r="BC601" s="403"/>
      <c r="BD601" s="402"/>
      <c r="BE601" s="403"/>
      <c r="BF601" s="402"/>
      <c r="BG601" s="403"/>
      <c r="BH601" s="402"/>
      <c r="BI601" s="403"/>
      <c r="BJ601" s="402"/>
      <c r="BK601" s="403"/>
      <c r="BL601" s="402"/>
      <c r="BM601" s="403"/>
      <c r="BN601" s="402"/>
      <c r="BO601" s="403"/>
      <c r="BP601" s="402"/>
      <c r="BQ601" s="403"/>
      <c r="BR601" s="402"/>
      <c r="BS601" s="403"/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3713</v>
      </c>
      <c r="B602" s="386" t="s">
        <v>3714</v>
      </c>
      <c r="C602" s="352" t="s">
        <v>3258</v>
      </c>
      <c r="D602" s="387" t="s">
        <v>3619</v>
      </c>
      <c r="E602" s="388" t="s">
        <v>3715</v>
      </c>
      <c r="F602" s="389" t="s">
        <v>3222</v>
      </c>
      <c r="G602" s="389" t="s">
        <v>3223</v>
      </c>
      <c r="H602" s="390" t="s">
        <v>197</v>
      </c>
      <c r="I602" s="391" t="s">
        <v>3716</v>
      </c>
      <c r="J602" s="353" t="s">
        <v>3257</v>
      </c>
      <c r="K602" s="353" t="s">
        <v>3230</v>
      </c>
      <c r="L602" s="400"/>
      <c r="M602" s="401"/>
      <c r="N602" s="400"/>
      <c r="O602" s="401"/>
      <c r="P602" s="400"/>
      <c r="Q602" s="401"/>
      <c r="R602" s="400"/>
      <c r="S602" s="401"/>
      <c r="T602" s="400"/>
      <c r="U602" s="401"/>
      <c r="V602" s="400"/>
      <c r="W602" s="401"/>
      <c r="X602" s="400"/>
      <c r="Y602" s="401"/>
      <c r="Z602" s="400"/>
      <c r="AA602" s="401"/>
      <c r="AB602" s="400"/>
      <c r="AC602" s="401"/>
      <c r="AD602" s="400"/>
      <c r="AE602" s="401"/>
      <c r="AF602" s="400"/>
      <c r="AG602" s="401"/>
      <c r="AH602" s="400"/>
      <c r="AI602" s="401"/>
      <c r="AJ602" s="400"/>
      <c r="AK602" s="401"/>
      <c r="AL602" s="400"/>
      <c r="AM602" s="401"/>
      <c r="AN602" s="400"/>
      <c r="AO602" s="401"/>
      <c r="AP602" s="400"/>
      <c r="AQ602" s="401"/>
      <c r="AR602" s="400"/>
      <c r="AS602" s="401"/>
      <c r="AT602" s="400"/>
      <c r="AU602" s="401"/>
      <c r="AV602" s="400"/>
      <c r="AW602" s="401"/>
      <c r="AX602" s="400"/>
      <c r="AY602" s="401"/>
      <c r="AZ602" s="400"/>
      <c r="BA602" s="401"/>
      <c r="BB602" s="400"/>
      <c r="BC602" s="401"/>
      <c r="BD602" s="400"/>
      <c r="BE602" s="401"/>
      <c r="BF602" s="400"/>
      <c r="BG602" s="401"/>
      <c r="BH602" s="400"/>
      <c r="BI602" s="401"/>
      <c r="BJ602" s="400"/>
      <c r="BK602" s="401"/>
      <c r="BL602" s="400"/>
      <c r="BM602" s="401"/>
      <c r="BN602" s="400"/>
      <c r="BO602" s="401"/>
      <c r="BP602" s="400"/>
      <c r="BQ602" s="401"/>
      <c r="BR602" s="400"/>
      <c r="BS602" s="401"/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0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3713</v>
      </c>
      <c r="B603" s="386" t="s">
        <v>3714</v>
      </c>
      <c r="C603" s="392" t="s">
        <v>3258</v>
      </c>
      <c r="D603" s="387" t="s">
        <v>3619</v>
      </c>
      <c r="E603" s="388" t="s">
        <v>3715</v>
      </c>
      <c r="F603" s="389" t="s">
        <v>3222</v>
      </c>
      <c r="G603" s="389" t="s">
        <v>3223</v>
      </c>
      <c r="H603" s="390" t="s">
        <v>197</v>
      </c>
      <c r="I603" s="391" t="s">
        <v>3716</v>
      </c>
      <c r="J603" s="353" t="s">
        <v>3257</v>
      </c>
      <c r="K603" s="355" t="s">
        <v>3231</v>
      </c>
      <c r="L603" s="400"/>
      <c r="M603" s="401"/>
      <c r="N603" s="400"/>
      <c r="O603" s="401"/>
      <c r="P603" s="400"/>
      <c r="Q603" s="401"/>
      <c r="R603" s="400"/>
      <c r="S603" s="401"/>
      <c r="T603" s="400"/>
      <c r="U603" s="401"/>
      <c r="V603" s="400"/>
      <c r="W603" s="401"/>
      <c r="X603" s="400"/>
      <c r="Y603" s="401"/>
      <c r="Z603" s="400"/>
      <c r="AA603" s="401"/>
      <c r="AB603" s="400"/>
      <c r="AC603" s="401"/>
      <c r="AD603" s="400"/>
      <c r="AE603" s="401"/>
      <c r="AF603" s="400"/>
      <c r="AG603" s="401"/>
      <c r="AH603" s="400"/>
      <c r="AI603" s="401"/>
      <c r="AJ603" s="400"/>
      <c r="AK603" s="401"/>
      <c r="AL603" s="400"/>
      <c r="AM603" s="401"/>
      <c r="AN603" s="400"/>
      <c r="AO603" s="401"/>
      <c r="AP603" s="400"/>
      <c r="AQ603" s="401"/>
      <c r="AR603" s="400"/>
      <c r="AS603" s="401"/>
      <c r="AT603" s="400"/>
      <c r="AU603" s="401"/>
      <c r="AV603" s="400"/>
      <c r="AW603" s="401"/>
      <c r="AX603" s="400"/>
      <c r="AY603" s="401"/>
      <c r="AZ603" s="400"/>
      <c r="BA603" s="401"/>
      <c r="BB603" s="400"/>
      <c r="BC603" s="401"/>
      <c r="BD603" s="400"/>
      <c r="BE603" s="401"/>
      <c r="BF603" s="400"/>
      <c r="BG603" s="401"/>
      <c r="BH603" s="400"/>
      <c r="BI603" s="401"/>
      <c r="BJ603" s="400"/>
      <c r="BK603" s="401"/>
      <c r="BL603" s="400"/>
      <c r="BM603" s="401"/>
      <c r="BN603" s="400"/>
      <c r="BO603" s="401"/>
      <c r="BP603" s="400"/>
      <c r="BQ603" s="401"/>
      <c r="BR603" s="400"/>
      <c r="BS603" s="401"/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3713</v>
      </c>
      <c r="B604" s="386" t="s">
        <v>3714</v>
      </c>
      <c r="C604" s="392" t="s">
        <v>3258</v>
      </c>
      <c r="D604" s="387" t="s">
        <v>3619</v>
      </c>
      <c r="E604" s="388" t="s">
        <v>3715</v>
      </c>
      <c r="F604" s="389" t="s">
        <v>3222</v>
      </c>
      <c r="G604" s="389" t="s">
        <v>3223</v>
      </c>
      <c r="H604" s="390" t="s">
        <v>197</v>
      </c>
      <c r="I604" s="391" t="s">
        <v>3716</v>
      </c>
      <c r="J604" s="353" t="s">
        <v>3257</v>
      </c>
      <c r="K604" s="356" t="s">
        <v>3232</v>
      </c>
      <c r="L604" s="400"/>
      <c r="M604" s="401"/>
      <c r="N604" s="400"/>
      <c r="O604" s="401"/>
      <c r="P604" s="400"/>
      <c r="Q604" s="401"/>
      <c r="R604" s="400"/>
      <c r="S604" s="401"/>
      <c r="T604" s="400"/>
      <c r="U604" s="401"/>
      <c r="V604" s="400"/>
      <c r="W604" s="401"/>
      <c r="X604" s="400"/>
      <c r="Y604" s="401"/>
      <c r="Z604" s="400"/>
      <c r="AA604" s="401"/>
      <c r="AB604" s="400"/>
      <c r="AC604" s="401"/>
      <c r="AD604" s="400"/>
      <c r="AE604" s="401"/>
      <c r="AF604" s="400"/>
      <c r="AG604" s="401"/>
      <c r="AH604" s="400"/>
      <c r="AI604" s="401"/>
      <c r="AJ604" s="400"/>
      <c r="AK604" s="401"/>
      <c r="AL604" s="400"/>
      <c r="AM604" s="401"/>
      <c r="AN604" s="400"/>
      <c r="AO604" s="401"/>
      <c r="AP604" s="400"/>
      <c r="AQ604" s="401"/>
      <c r="AR604" s="400"/>
      <c r="AS604" s="401"/>
      <c r="AT604" s="400"/>
      <c r="AU604" s="401"/>
      <c r="AV604" s="400"/>
      <c r="AW604" s="401"/>
      <c r="AX604" s="400"/>
      <c r="AY604" s="401"/>
      <c r="AZ604" s="400"/>
      <c r="BA604" s="401"/>
      <c r="BB604" s="400"/>
      <c r="BC604" s="401"/>
      <c r="BD604" s="400"/>
      <c r="BE604" s="401"/>
      <c r="BF604" s="400"/>
      <c r="BG604" s="401"/>
      <c r="BH604" s="400"/>
      <c r="BI604" s="401"/>
      <c r="BJ604" s="400"/>
      <c r="BK604" s="401"/>
      <c r="BL604" s="400"/>
      <c r="BM604" s="401"/>
      <c r="BN604" s="400"/>
      <c r="BO604" s="401"/>
      <c r="BP604" s="400"/>
      <c r="BQ604" s="401"/>
      <c r="BR604" s="400"/>
      <c r="BS604" s="401"/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660" t="s">
        <v>3713</v>
      </c>
      <c r="B605" s="393" t="s">
        <v>3714</v>
      </c>
      <c r="C605" s="394" t="s">
        <v>3258</v>
      </c>
      <c r="D605" s="395" t="s">
        <v>3619</v>
      </c>
      <c r="E605" s="411" t="s">
        <v>3715</v>
      </c>
      <c r="F605" s="396" t="s">
        <v>3222</v>
      </c>
      <c r="G605" s="396" t="s">
        <v>3223</v>
      </c>
      <c r="H605" s="397" t="s">
        <v>197</v>
      </c>
      <c r="I605" s="661" t="s">
        <v>3716</v>
      </c>
      <c r="J605" s="353" t="s">
        <v>3257</v>
      </c>
      <c r="K605" s="357" t="s">
        <v>60</v>
      </c>
      <c r="L605" s="402"/>
      <c r="M605" s="403"/>
      <c r="N605" s="402"/>
      <c r="O605" s="403"/>
      <c r="P605" s="402"/>
      <c r="Q605" s="403"/>
      <c r="R605" s="402"/>
      <c r="S605" s="403"/>
      <c r="T605" s="402"/>
      <c r="U605" s="403"/>
      <c r="V605" s="402"/>
      <c r="W605" s="403"/>
      <c r="X605" s="402"/>
      <c r="Y605" s="403"/>
      <c r="Z605" s="402"/>
      <c r="AA605" s="403"/>
      <c r="AB605" s="402"/>
      <c r="AC605" s="403"/>
      <c r="AD605" s="402"/>
      <c r="AE605" s="403"/>
      <c r="AF605" s="402"/>
      <c r="AG605" s="403"/>
      <c r="AH605" s="402"/>
      <c r="AI605" s="403"/>
      <c r="AJ605" s="402"/>
      <c r="AK605" s="403"/>
      <c r="AL605" s="402"/>
      <c r="AM605" s="403"/>
      <c r="AN605" s="402"/>
      <c r="AO605" s="403"/>
      <c r="AP605" s="402"/>
      <c r="AQ605" s="403"/>
      <c r="AR605" s="402"/>
      <c r="AS605" s="403"/>
      <c r="AT605" s="402"/>
      <c r="AU605" s="403"/>
      <c r="AV605" s="402"/>
      <c r="AW605" s="403"/>
      <c r="AX605" s="402"/>
      <c r="AY605" s="403"/>
      <c r="AZ605" s="402"/>
      <c r="BA605" s="403"/>
      <c r="BB605" s="402"/>
      <c r="BC605" s="403"/>
      <c r="BD605" s="402"/>
      <c r="BE605" s="403"/>
      <c r="BF605" s="402"/>
      <c r="BG605" s="403"/>
      <c r="BH605" s="402"/>
      <c r="BI605" s="403"/>
      <c r="BJ605" s="402"/>
      <c r="BK605" s="403"/>
      <c r="BL605" s="402"/>
      <c r="BM605" s="403"/>
      <c r="BN605" s="402"/>
      <c r="BO605" s="403"/>
      <c r="BP605" s="402"/>
      <c r="BQ605" s="403"/>
      <c r="BR605" s="402"/>
      <c r="BS605" s="403"/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3717</v>
      </c>
      <c r="B606" s="526" t="s">
        <v>3718</v>
      </c>
      <c r="C606" s="527">
        <v>1</v>
      </c>
      <c r="D606" s="528" t="s">
        <v>3719</v>
      </c>
      <c r="E606" s="426" t="s">
        <v>3720</v>
      </c>
      <c r="F606" s="529" t="s">
        <v>3222</v>
      </c>
      <c r="G606" s="529" t="s">
        <v>3223</v>
      </c>
      <c r="H606" s="530" t="s">
        <v>235</v>
      </c>
      <c r="I606" s="384" t="s">
        <v>3721</v>
      </c>
      <c r="J606" s="353" t="s">
        <v>3227</v>
      </c>
      <c r="K606" s="354" t="s">
        <v>3228</v>
      </c>
      <c r="L606" s="402"/>
      <c r="M606" s="403"/>
      <c r="N606" s="402"/>
      <c r="O606" s="403"/>
      <c r="P606" s="402"/>
      <c r="Q606" s="403"/>
      <c r="R606" s="402"/>
      <c r="S606" s="403"/>
      <c r="T606" s="402"/>
      <c r="U606" s="403"/>
      <c r="V606" s="402"/>
      <c r="W606" s="403"/>
      <c r="X606" s="402"/>
      <c r="Y606" s="403"/>
      <c r="Z606" s="402"/>
      <c r="AA606" s="403"/>
      <c r="AB606" s="402"/>
      <c r="AC606" s="403"/>
      <c r="AD606" s="402"/>
      <c r="AE606" s="403"/>
      <c r="AF606" s="402"/>
      <c r="AG606" s="403"/>
      <c r="AH606" s="402"/>
      <c r="AI606" s="403"/>
      <c r="AJ606" s="402"/>
      <c r="AK606" s="403"/>
      <c r="AL606" s="402"/>
      <c r="AM606" s="403"/>
      <c r="AN606" s="402"/>
      <c r="AO606" s="403"/>
      <c r="AP606" s="402"/>
      <c r="AQ606" s="403"/>
      <c r="AR606" s="402"/>
      <c r="AS606" s="403"/>
      <c r="AT606" s="402"/>
      <c r="AU606" s="403"/>
      <c r="AV606" s="402"/>
      <c r="AW606" s="403"/>
      <c r="AX606" s="402"/>
      <c r="AY606" s="403"/>
      <c r="AZ606" s="402"/>
      <c r="BA606" s="403"/>
      <c r="BB606" s="402"/>
      <c r="BC606" s="403"/>
      <c r="BD606" s="402"/>
      <c r="BE606" s="403"/>
      <c r="BF606" s="402"/>
      <c r="BG606" s="403"/>
      <c r="BH606" s="402"/>
      <c r="BI606" s="403"/>
      <c r="BJ606" s="402"/>
      <c r="BK606" s="403"/>
      <c r="BL606" s="402"/>
      <c r="BM606" s="403"/>
      <c r="BN606" s="402"/>
      <c r="BO606" s="403"/>
      <c r="BP606" s="402"/>
      <c r="BQ606" s="403"/>
      <c r="BR606" s="402"/>
      <c r="BS606" s="403"/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3717</v>
      </c>
      <c r="B607" s="386" t="s">
        <v>3718</v>
      </c>
      <c r="C607" s="352" t="s">
        <v>3229</v>
      </c>
      <c r="D607" s="387" t="s">
        <v>3719</v>
      </c>
      <c r="E607" s="388" t="s">
        <v>3720</v>
      </c>
      <c r="F607" s="389" t="s">
        <v>3222</v>
      </c>
      <c r="G607" s="389" t="s">
        <v>3223</v>
      </c>
      <c r="H607" s="390" t="s">
        <v>235</v>
      </c>
      <c r="I607" s="391" t="s">
        <v>3721</v>
      </c>
      <c r="J607" s="353" t="s">
        <v>3227</v>
      </c>
      <c r="K607" s="353" t="s">
        <v>3230</v>
      </c>
      <c r="L607" s="400"/>
      <c r="M607" s="401"/>
      <c r="N607" s="400"/>
      <c r="O607" s="401"/>
      <c r="P607" s="400"/>
      <c r="Q607" s="401"/>
      <c r="R607" s="400"/>
      <c r="S607" s="401"/>
      <c r="T607" s="400"/>
      <c r="U607" s="401"/>
      <c r="V607" s="400"/>
      <c r="W607" s="401"/>
      <c r="X607" s="400"/>
      <c r="Y607" s="401"/>
      <c r="Z607" s="400"/>
      <c r="AA607" s="401"/>
      <c r="AB607" s="400"/>
      <c r="AC607" s="401"/>
      <c r="AD607" s="400"/>
      <c r="AE607" s="401"/>
      <c r="AF607" s="400"/>
      <c r="AG607" s="401"/>
      <c r="AH607" s="400"/>
      <c r="AI607" s="401"/>
      <c r="AJ607" s="400"/>
      <c r="AK607" s="401"/>
      <c r="AL607" s="400"/>
      <c r="AM607" s="401"/>
      <c r="AN607" s="400"/>
      <c r="AO607" s="401"/>
      <c r="AP607" s="400"/>
      <c r="AQ607" s="401"/>
      <c r="AR607" s="400"/>
      <c r="AS607" s="401"/>
      <c r="AT607" s="400"/>
      <c r="AU607" s="401"/>
      <c r="AV607" s="400"/>
      <c r="AW607" s="401"/>
      <c r="AX607" s="400"/>
      <c r="AY607" s="401"/>
      <c r="AZ607" s="400"/>
      <c r="BA607" s="401"/>
      <c r="BB607" s="400"/>
      <c r="BC607" s="401"/>
      <c r="BD607" s="400"/>
      <c r="BE607" s="401"/>
      <c r="BF607" s="400"/>
      <c r="BG607" s="401"/>
      <c r="BH607" s="400"/>
      <c r="BI607" s="401"/>
      <c r="BJ607" s="400"/>
      <c r="BK607" s="401"/>
      <c r="BL607" s="400"/>
      <c r="BM607" s="401"/>
      <c r="BN607" s="400"/>
      <c r="BO607" s="401"/>
      <c r="BP607" s="400"/>
      <c r="BQ607" s="401"/>
      <c r="BR607" s="400"/>
      <c r="BS607" s="401"/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0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0</v>
      </c>
    </row>
    <row r="608" spans="1:75" s="64" customFormat="1" ht="21.95" customHeight="1" x14ac:dyDescent="0.2">
      <c r="A608" s="385" t="s">
        <v>3717</v>
      </c>
      <c r="B608" s="386" t="s">
        <v>3718</v>
      </c>
      <c r="C608" s="392" t="s">
        <v>3229</v>
      </c>
      <c r="D608" s="387" t="s">
        <v>3719</v>
      </c>
      <c r="E608" s="388" t="s">
        <v>3720</v>
      </c>
      <c r="F608" s="389" t="s">
        <v>3222</v>
      </c>
      <c r="G608" s="389" t="s">
        <v>3223</v>
      </c>
      <c r="H608" s="390" t="s">
        <v>235</v>
      </c>
      <c r="I608" s="391" t="s">
        <v>3721</v>
      </c>
      <c r="J608" s="353" t="s">
        <v>3227</v>
      </c>
      <c r="K608" s="355" t="s">
        <v>3231</v>
      </c>
      <c r="L608" s="400"/>
      <c r="M608" s="401"/>
      <c r="N608" s="400"/>
      <c r="O608" s="401"/>
      <c r="P608" s="400"/>
      <c r="Q608" s="401"/>
      <c r="R608" s="400"/>
      <c r="S608" s="401"/>
      <c r="T608" s="400"/>
      <c r="U608" s="401"/>
      <c r="V608" s="400"/>
      <c r="W608" s="401"/>
      <c r="X608" s="400"/>
      <c r="Y608" s="401"/>
      <c r="Z608" s="400"/>
      <c r="AA608" s="401"/>
      <c r="AB608" s="400"/>
      <c r="AC608" s="401"/>
      <c r="AD608" s="400"/>
      <c r="AE608" s="401"/>
      <c r="AF608" s="400"/>
      <c r="AG608" s="401"/>
      <c r="AH608" s="400"/>
      <c r="AI608" s="401"/>
      <c r="AJ608" s="400"/>
      <c r="AK608" s="401"/>
      <c r="AL608" s="400"/>
      <c r="AM608" s="401"/>
      <c r="AN608" s="400"/>
      <c r="AO608" s="401"/>
      <c r="AP608" s="400"/>
      <c r="AQ608" s="401"/>
      <c r="AR608" s="400"/>
      <c r="AS608" s="401"/>
      <c r="AT608" s="400"/>
      <c r="AU608" s="401"/>
      <c r="AV608" s="400"/>
      <c r="AW608" s="401"/>
      <c r="AX608" s="400"/>
      <c r="AY608" s="401"/>
      <c r="AZ608" s="400"/>
      <c r="BA608" s="401"/>
      <c r="BB608" s="400"/>
      <c r="BC608" s="401"/>
      <c r="BD608" s="400"/>
      <c r="BE608" s="401"/>
      <c r="BF608" s="400"/>
      <c r="BG608" s="401"/>
      <c r="BH608" s="400"/>
      <c r="BI608" s="401"/>
      <c r="BJ608" s="400"/>
      <c r="BK608" s="401"/>
      <c r="BL608" s="400"/>
      <c r="BM608" s="401"/>
      <c r="BN608" s="400"/>
      <c r="BO608" s="401"/>
      <c r="BP608" s="400"/>
      <c r="BQ608" s="401"/>
      <c r="BR608" s="400"/>
      <c r="BS608" s="401"/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3717</v>
      </c>
      <c r="B609" s="386" t="s">
        <v>3718</v>
      </c>
      <c r="C609" s="392" t="s">
        <v>3229</v>
      </c>
      <c r="D609" s="387" t="s">
        <v>3719</v>
      </c>
      <c r="E609" s="388" t="s">
        <v>3720</v>
      </c>
      <c r="F609" s="389" t="s">
        <v>3222</v>
      </c>
      <c r="G609" s="389" t="s">
        <v>3223</v>
      </c>
      <c r="H609" s="390" t="s">
        <v>235</v>
      </c>
      <c r="I609" s="391" t="s">
        <v>3721</v>
      </c>
      <c r="J609" s="353" t="s">
        <v>3227</v>
      </c>
      <c r="K609" s="356" t="s">
        <v>3232</v>
      </c>
      <c r="L609" s="400"/>
      <c r="M609" s="401"/>
      <c r="N609" s="400"/>
      <c r="O609" s="401"/>
      <c r="P609" s="400"/>
      <c r="Q609" s="401"/>
      <c r="R609" s="400"/>
      <c r="S609" s="401"/>
      <c r="T609" s="400"/>
      <c r="U609" s="401"/>
      <c r="V609" s="400"/>
      <c r="W609" s="401"/>
      <c r="X609" s="400"/>
      <c r="Y609" s="401"/>
      <c r="Z609" s="400"/>
      <c r="AA609" s="401"/>
      <c r="AB609" s="400"/>
      <c r="AC609" s="401"/>
      <c r="AD609" s="400"/>
      <c r="AE609" s="401"/>
      <c r="AF609" s="400"/>
      <c r="AG609" s="401"/>
      <c r="AH609" s="400"/>
      <c r="AI609" s="401"/>
      <c r="AJ609" s="400"/>
      <c r="AK609" s="401"/>
      <c r="AL609" s="400"/>
      <c r="AM609" s="401"/>
      <c r="AN609" s="400"/>
      <c r="AO609" s="401"/>
      <c r="AP609" s="400"/>
      <c r="AQ609" s="401"/>
      <c r="AR609" s="400"/>
      <c r="AS609" s="401"/>
      <c r="AT609" s="400"/>
      <c r="AU609" s="401"/>
      <c r="AV609" s="400"/>
      <c r="AW609" s="401"/>
      <c r="AX609" s="400"/>
      <c r="AY609" s="401"/>
      <c r="AZ609" s="400"/>
      <c r="BA609" s="401"/>
      <c r="BB609" s="400"/>
      <c r="BC609" s="401"/>
      <c r="BD609" s="400"/>
      <c r="BE609" s="401"/>
      <c r="BF609" s="400"/>
      <c r="BG609" s="401"/>
      <c r="BH609" s="400"/>
      <c r="BI609" s="401"/>
      <c r="BJ609" s="400"/>
      <c r="BK609" s="401"/>
      <c r="BL609" s="400"/>
      <c r="BM609" s="401"/>
      <c r="BN609" s="400"/>
      <c r="BO609" s="401"/>
      <c r="BP609" s="400"/>
      <c r="BQ609" s="401"/>
      <c r="BR609" s="400"/>
      <c r="BS609" s="401"/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660" t="s">
        <v>3717</v>
      </c>
      <c r="B610" s="393" t="s">
        <v>3718</v>
      </c>
      <c r="C610" s="394" t="s">
        <v>3229</v>
      </c>
      <c r="D610" s="395" t="s">
        <v>3719</v>
      </c>
      <c r="E610" s="411" t="s">
        <v>3720</v>
      </c>
      <c r="F610" s="396" t="s">
        <v>3222</v>
      </c>
      <c r="G610" s="396" t="s">
        <v>3223</v>
      </c>
      <c r="H610" s="397" t="s">
        <v>235</v>
      </c>
      <c r="I610" s="661" t="s">
        <v>3721</v>
      </c>
      <c r="J610" s="353" t="s">
        <v>3227</v>
      </c>
      <c r="K610" s="357" t="s">
        <v>60</v>
      </c>
      <c r="L610" s="402"/>
      <c r="M610" s="403"/>
      <c r="N610" s="402"/>
      <c r="O610" s="403"/>
      <c r="P610" s="402"/>
      <c r="Q610" s="403"/>
      <c r="R610" s="402"/>
      <c r="S610" s="403"/>
      <c r="T610" s="402"/>
      <c r="U610" s="403"/>
      <c r="V610" s="402"/>
      <c r="W610" s="403"/>
      <c r="X610" s="402"/>
      <c r="Y610" s="403"/>
      <c r="Z610" s="402"/>
      <c r="AA610" s="403"/>
      <c r="AB610" s="402"/>
      <c r="AC610" s="403"/>
      <c r="AD610" s="402"/>
      <c r="AE610" s="403"/>
      <c r="AF610" s="402"/>
      <c r="AG610" s="403"/>
      <c r="AH610" s="402"/>
      <c r="AI610" s="403"/>
      <c r="AJ610" s="402"/>
      <c r="AK610" s="403"/>
      <c r="AL610" s="402"/>
      <c r="AM610" s="403"/>
      <c r="AN610" s="402"/>
      <c r="AO610" s="403"/>
      <c r="AP610" s="402"/>
      <c r="AQ610" s="403"/>
      <c r="AR610" s="402"/>
      <c r="AS610" s="403"/>
      <c r="AT610" s="402"/>
      <c r="AU610" s="403"/>
      <c r="AV610" s="402"/>
      <c r="AW610" s="403"/>
      <c r="AX610" s="402"/>
      <c r="AY610" s="403"/>
      <c r="AZ610" s="402"/>
      <c r="BA610" s="403"/>
      <c r="BB610" s="402"/>
      <c r="BC610" s="403"/>
      <c r="BD610" s="402"/>
      <c r="BE610" s="403"/>
      <c r="BF610" s="402"/>
      <c r="BG610" s="403"/>
      <c r="BH610" s="402"/>
      <c r="BI610" s="403"/>
      <c r="BJ610" s="402"/>
      <c r="BK610" s="403"/>
      <c r="BL610" s="402"/>
      <c r="BM610" s="403"/>
      <c r="BN610" s="402"/>
      <c r="BO610" s="403"/>
      <c r="BP610" s="402"/>
      <c r="BQ610" s="403"/>
      <c r="BR610" s="402"/>
      <c r="BS610" s="403"/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3722</v>
      </c>
      <c r="B611" s="526" t="s">
        <v>3723</v>
      </c>
      <c r="C611" s="527">
        <v>3</v>
      </c>
      <c r="D611" s="528" t="s">
        <v>3724</v>
      </c>
      <c r="E611" s="426" t="s">
        <v>3725</v>
      </c>
      <c r="F611" s="529" t="s">
        <v>3222</v>
      </c>
      <c r="G611" s="529" t="s">
        <v>3223</v>
      </c>
      <c r="H611" s="530" t="s">
        <v>198</v>
      </c>
      <c r="I611" s="384" t="s">
        <v>3726</v>
      </c>
      <c r="J611" s="353" t="s">
        <v>3257</v>
      </c>
      <c r="K611" s="354" t="s">
        <v>3228</v>
      </c>
      <c r="L611" s="402"/>
      <c r="M611" s="403"/>
      <c r="N611" s="402"/>
      <c r="O611" s="403"/>
      <c r="P611" s="402"/>
      <c r="Q611" s="403"/>
      <c r="R611" s="402"/>
      <c r="S611" s="403"/>
      <c r="T611" s="402"/>
      <c r="U611" s="403"/>
      <c r="V611" s="402"/>
      <c r="W611" s="403"/>
      <c r="X611" s="402"/>
      <c r="Y611" s="403"/>
      <c r="Z611" s="402"/>
      <c r="AA611" s="403"/>
      <c r="AB611" s="402"/>
      <c r="AC611" s="403"/>
      <c r="AD611" s="402"/>
      <c r="AE611" s="403"/>
      <c r="AF611" s="402"/>
      <c r="AG611" s="403"/>
      <c r="AH611" s="402"/>
      <c r="AI611" s="403"/>
      <c r="AJ611" s="402"/>
      <c r="AK611" s="403"/>
      <c r="AL611" s="402"/>
      <c r="AM611" s="403"/>
      <c r="AN611" s="402"/>
      <c r="AO611" s="403"/>
      <c r="AP611" s="402"/>
      <c r="AQ611" s="403"/>
      <c r="AR611" s="402"/>
      <c r="AS611" s="403"/>
      <c r="AT611" s="402"/>
      <c r="AU611" s="403"/>
      <c r="AV611" s="402"/>
      <c r="AW611" s="403"/>
      <c r="AX611" s="402"/>
      <c r="AY611" s="403"/>
      <c r="AZ611" s="402"/>
      <c r="BA611" s="403"/>
      <c r="BB611" s="402"/>
      <c r="BC611" s="403"/>
      <c r="BD611" s="402"/>
      <c r="BE611" s="403"/>
      <c r="BF611" s="402"/>
      <c r="BG611" s="403"/>
      <c r="BH611" s="402"/>
      <c r="BI611" s="403"/>
      <c r="BJ611" s="402"/>
      <c r="BK611" s="403"/>
      <c r="BL611" s="402"/>
      <c r="BM611" s="403"/>
      <c r="BN611" s="402"/>
      <c r="BO611" s="403"/>
      <c r="BP611" s="402"/>
      <c r="BQ611" s="403"/>
      <c r="BR611" s="402"/>
      <c r="BS611" s="403"/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3722</v>
      </c>
      <c r="B612" s="386" t="s">
        <v>3723</v>
      </c>
      <c r="C612" s="352" t="s">
        <v>3258</v>
      </c>
      <c r="D612" s="387" t="s">
        <v>3724</v>
      </c>
      <c r="E612" s="388" t="s">
        <v>3725</v>
      </c>
      <c r="F612" s="389" t="s">
        <v>3222</v>
      </c>
      <c r="G612" s="389" t="s">
        <v>3223</v>
      </c>
      <c r="H612" s="390" t="s">
        <v>198</v>
      </c>
      <c r="I612" s="391" t="s">
        <v>3726</v>
      </c>
      <c r="J612" s="353" t="s">
        <v>3257</v>
      </c>
      <c r="K612" s="353" t="s">
        <v>3230</v>
      </c>
      <c r="L612" s="400"/>
      <c r="M612" s="401"/>
      <c r="N612" s="400"/>
      <c r="O612" s="401"/>
      <c r="P612" s="400"/>
      <c r="Q612" s="401"/>
      <c r="R612" s="400"/>
      <c r="S612" s="401"/>
      <c r="T612" s="400"/>
      <c r="U612" s="401"/>
      <c r="V612" s="400"/>
      <c r="W612" s="401"/>
      <c r="X612" s="400"/>
      <c r="Y612" s="401"/>
      <c r="Z612" s="400"/>
      <c r="AA612" s="401"/>
      <c r="AB612" s="400"/>
      <c r="AC612" s="401"/>
      <c r="AD612" s="400"/>
      <c r="AE612" s="401"/>
      <c r="AF612" s="400"/>
      <c r="AG612" s="401"/>
      <c r="AH612" s="400"/>
      <c r="AI612" s="401"/>
      <c r="AJ612" s="400"/>
      <c r="AK612" s="401"/>
      <c r="AL612" s="400"/>
      <c r="AM612" s="401"/>
      <c r="AN612" s="400"/>
      <c r="AO612" s="401"/>
      <c r="AP612" s="400"/>
      <c r="AQ612" s="401"/>
      <c r="AR612" s="400"/>
      <c r="AS612" s="401"/>
      <c r="AT612" s="400"/>
      <c r="AU612" s="401"/>
      <c r="AV612" s="400"/>
      <c r="AW612" s="401"/>
      <c r="AX612" s="400"/>
      <c r="AY612" s="401"/>
      <c r="AZ612" s="400"/>
      <c r="BA612" s="401"/>
      <c r="BB612" s="400"/>
      <c r="BC612" s="401"/>
      <c r="BD612" s="400"/>
      <c r="BE612" s="401"/>
      <c r="BF612" s="400"/>
      <c r="BG612" s="401"/>
      <c r="BH612" s="400"/>
      <c r="BI612" s="401"/>
      <c r="BJ612" s="400"/>
      <c r="BK612" s="401"/>
      <c r="BL612" s="400"/>
      <c r="BM612" s="401"/>
      <c r="BN612" s="400"/>
      <c r="BO612" s="401"/>
      <c r="BP612" s="400"/>
      <c r="BQ612" s="401"/>
      <c r="BR612" s="400"/>
      <c r="BS612" s="401"/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0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3722</v>
      </c>
      <c r="B613" s="386" t="s">
        <v>3723</v>
      </c>
      <c r="C613" s="392" t="s">
        <v>3258</v>
      </c>
      <c r="D613" s="387" t="s">
        <v>3724</v>
      </c>
      <c r="E613" s="388" t="s">
        <v>3725</v>
      </c>
      <c r="F613" s="389" t="s">
        <v>3222</v>
      </c>
      <c r="G613" s="389" t="s">
        <v>3223</v>
      </c>
      <c r="H613" s="390" t="s">
        <v>198</v>
      </c>
      <c r="I613" s="391" t="s">
        <v>3726</v>
      </c>
      <c r="J613" s="353" t="s">
        <v>3257</v>
      </c>
      <c r="K613" s="355" t="s">
        <v>3231</v>
      </c>
      <c r="L613" s="400"/>
      <c r="M613" s="401"/>
      <c r="N613" s="400"/>
      <c r="O613" s="401"/>
      <c r="P613" s="400"/>
      <c r="Q613" s="401"/>
      <c r="R613" s="400"/>
      <c r="S613" s="401"/>
      <c r="T613" s="400"/>
      <c r="U613" s="401"/>
      <c r="V613" s="400"/>
      <c r="W613" s="401"/>
      <c r="X613" s="400"/>
      <c r="Y613" s="401"/>
      <c r="Z613" s="400"/>
      <c r="AA613" s="401"/>
      <c r="AB613" s="400"/>
      <c r="AC613" s="401"/>
      <c r="AD613" s="400"/>
      <c r="AE613" s="401"/>
      <c r="AF613" s="400"/>
      <c r="AG613" s="401"/>
      <c r="AH613" s="400"/>
      <c r="AI613" s="401"/>
      <c r="AJ613" s="400"/>
      <c r="AK613" s="401"/>
      <c r="AL613" s="400"/>
      <c r="AM613" s="401"/>
      <c r="AN613" s="400"/>
      <c r="AO613" s="401"/>
      <c r="AP613" s="400"/>
      <c r="AQ613" s="401"/>
      <c r="AR613" s="400"/>
      <c r="AS613" s="401"/>
      <c r="AT613" s="400"/>
      <c r="AU613" s="401"/>
      <c r="AV613" s="400"/>
      <c r="AW613" s="401"/>
      <c r="AX613" s="400"/>
      <c r="AY613" s="401"/>
      <c r="AZ613" s="400"/>
      <c r="BA613" s="401"/>
      <c r="BB613" s="400"/>
      <c r="BC613" s="401"/>
      <c r="BD613" s="400"/>
      <c r="BE613" s="401"/>
      <c r="BF613" s="400"/>
      <c r="BG613" s="401"/>
      <c r="BH613" s="400"/>
      <c r="BI613" s="401"/>
      <c r="BJ613" s="400"/>
      <c r="BK613" s="401"/>
      <c r="BL613" s="400"/>
      <c r="BM613" s="401"/>
      <c r="BN613" s="400"/>
      <c r="BO613" s="401"/>
      <c r="BP613" s="400"/>
      <c r="BQ613" s="401"/>
      <c r="BR613" s="400"/>
      <c r="BS613" s="401"/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3722</v>
      </c>
      <c r="B614" s="386" t="s">
        <v>3723</v>
      </c>
      <c r="C614" s="392" t="s">
        <v>3258</v>
      </c>
      <c r="D614" s="387" t="s">
        <v>3724</v>
      </c>
      <c r="E614" s="388" t="s">
        <v>3725</v>
      </c>
      <c r="F614" s="389" t="s">
        <v>3222</v>
      </c>
      <c r="G614" s="389" t="s">
        <v>3223</v>
      </c>
      <c r="H614" s="390" t="s">
        <v>198</v>
      </c>
      <c r="I614" s="391" t="s">
        <v>3726</v>
      </c>
      <c r="J614" s="353" t="s">
        <v>3257</v>
      </c>
      <c r="K614" s="356" t="s">
        <v>3232</v>
      </c>
      <c r="L614" s="400"/>
      <c r="M614" s="401"/>
      <c r="N614" s="400"/>
      <c r="O614" s="401"/>
      <c r="P614" s="400"/>
      <c r="Q614" s="401"/>
      <c r="R614" s="400"/>
      <c r="S614" s="401"/>
      <c r="T614" s="400"/>
      <c r="U614" s="401"/>
      <c r="V614" s="400"/>
      <c r="W614" s="401"/>
      <c r="X614" s="400"/>
      <c r="Y614" s="401"/>
      <c r="Z614" s="400"/>
      <c r="AA614" s="401"/>
      <c r="AB614" s="400"/>
      <c r="AC614" s="401"/>
      <c r="AD614" s="400"/>
      <c r="AE614" s="401"/>
      <c r="AF614" s="400"/>
      <c r="AG614" s="401"/>
      <c r="AH614" s="400"/>
      <c r="AI614" s="401"/>
      <c r="AJ614" s="400"/>
      <c r="AK614" s="401"/>
      <c r="AL614" s="400"/>
      <c r="AM614" s="401"/>
      <c r="AN614" s="400"/>
      <c r="AO614" s="401"/>
      <c r="AP614" s="400"/>
      <c r="AQ614" s="401"/>
      <c r="AR614" s="400"/>
      <c r="AS614" s="401"/>
      <c r="AT614" s="400"/>
      <c r="AU614" s="401"/>
      <c r="AV614" s="400"/>
      <c r="AW614" s="401"/>
      <c r="AX614" s="400"/>
      <c r="AY614" s="401"/>
      <c r="AZ614" s="400"/>
      <c r="BA614" s="401"/>
      <c r="BB614" s="400"/>
      <c r="BC614" s="401"/>
      <c r="BD614" s="400"/>
      <c r="BE614" s="401"/>
      <c r="BF614" s="400"/>
      <c r="BG614" s="401"/>
      <c r="BH614" s="400"/>
      <c r="BI614" s="401"/>
      <c r="BJ614" s="400"/>
      <c r="BK614" s="401"/>
      <c r="BL614" s="400"/>
      <c r="BM614" s="401"/>
      <c r="BN614" s="400"/>
      <c r="BO614" s="401"/>
      <c r="BP614" s="400"/>
      <c r="BQ614" s="401"/>
      <c r="BR614" s="400"/>
      <c r="BS614" s="401"/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660" t="s">
        <v>3722</v>
      </c>
      <c r="B615" s="393" t="s">
        <v>3723</v>
      </c>
      <c r="C615" s="394" t="s">
        <v>3258</v>
      </c>
      <c r="D615" s="395" t="s">
        <v>3724</v>
      </c>
      <c r="E615" s="411" t="s">
        <v>3725</v>
      </c>
      <c r="F615" s="396" t="s">
        <v>3222</v>
      </c>
      <c r="G615" s="396" t="s">
        <v>3223</v>
      </c>
      <c r="H615" s="397" t="s">
        <v>198</v>
      </c>
      <c r="I615" s="661" t="s">
        <v>3726</v>
      </c>
      <c r="J615" s="353" t="s">
        <v>3257</v>
      </c>
      <c r="K615" s="357" t="s">
        <v>60</v>
      </c>
      <c r="L615" s="402"/>
      <c r="M615" s="403"/>
      <c r="N615" s="402"/>
      <c r="O615" s="403"/>
      <c r="P615" s="402"/>
      <c r="Q615" s="403"/>
      <c r="R615" s="402"/>
      <c r="S615" s="403"/>
      <c r="T615" s="402"/>
      <c r="U615" s="403"/>
      <c r="V615" s="402"/>
      <c r="W615" s="403"/>
      <c r="X615" s="402"/>
      <c r="Y615" s="403"/>
      <c r="Z615" s="402"/>
      <c r="AA615" s="403"/>
      <c r="AB615" s="402"/>
      <c r="AC615" s="403"/>
      <c r="AD615" s="402"/>
      <c r="AE615" s="403"/>
      <c r="AF615" s="402"/>
      <c r="AG615" s="403"/>
      <c r="AH615" s="402"/>
      <c r="AI615" s="403"/>
      <c r="AJ615" s="402"/>
      <c r="AK615" s="403"/>
      <c r="AL615" s="402"/>
      <c r="AM615" s="403"/>
      <c r="AN615" s="402"/>
      <c r="AO615" s="403"/>
      <c r="AP615" s="402"/>
      <c r="AQ615" s="403"/>
      <c r="AR615" s="402"/>
      <c r="AS615" s="403"/>
      <c r="AT615" s="402"/>
      <c r="AU615" s="403"/>
      <c r="AV615" s="402"/>
      <c r="AW615" s="403"/>
      <c r="AX615" s="402"/>
      <c r="AY615" s="403"/>
      <c r="AZ615" s="402"/>
      <c r="BA615" s="403"/>
      <c r="BB615" s="402"/>
      <c r="BC615" s="403"/>
      <c r="BD615" s="402"/>
      <c r="BE615" s="403"/>
      <c r="BF615" s="402"/>
      <c r="BG615" s="403"/>
      <c r="BH615" s="402"/>
      <c r="BI615" s="403"/>
      <c r="BJ615" s="402"/>
      <c r="BK615" s="403"/>
      <c r="BL615" s="402"/>
      <c r="BM615" s="403"/>
      <c r="BN615" s="402"/>
      <c r="BO615" s="403"/>
      <c r="BP615" s="402"/>
      <c r="BQ615" s="403"/>
      <c r="BR615" s="402"/>
      <c r="BS615" s="403"/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3727</v>
      </c>
      <c r="B616" s="526" t="s">
        <v>3728</v>
      </c>
      <c r="C616" s="527">
        <v>3</v>
      </c>
      <c r="D616" s="528" t="s">
        <v>3724</v>
      </c>
      <c r="E616" s="426" t="s">
        <v>3729</v>
      </c>
      <c r="F616" s="529" t="s">
        <v>3222</v>
      </c>
      <c r="G616" s="529" t="s">
        <v>3223</v>
      </c>
      <c r="H616" s="530" t="s">
        <v>198</v>
      </c>
      <c r="I616" s="384" t="s">
        <v>3730</v>
      </c>
      <c r="J616" s="353" t="s">
        <v>3257</v>
      </c>
      <c r="K616" s="354" t="s">
        <v>3228</v>
      </c>
      <c r="L616" s="402"/>
      <c r="M616" s="403"/>
      <c r="N616" s="402"/>
      <c r="O616" s="403"/>
      <c r="P616" s="402"/>
      <c r="Q616" s="403"/>
      <c r="R616" s="402"/>
      <c r="S616" s="403"/>
      <c r="T616" s="402"/>
      <c r="U616" s="403"/>
      <c r="V616" s="402"/>
      <c r="W616" s="403"/>
      <c r="X616" s="402"/>
      <c r="Y616" s="403"/>
      <c r="Z616" s="402"/>
      <c r="AA616" s="403"/>
      <c r="AB616" s="402"/>
      <c r="AC616" s="403"/>
      <c r="AD616" s="402"/>
      <c r="AE616" s="403"/>
      <c r="AF616" s="402"/>
      <c r="AG616" s="403"/>
      <c r="AH616" s="402"/>
      <c r="AI616" s="403"/>
      <c r="AJ616" s="402"/>
      <c r="AK616" s="403"/>
      <c r="AL616" s="402"/>
      <c r="AM616" s="403"/>
      <c r="AN616" s="402"/>
      <c r="AO616" s="403"/>
      <c r="AP616" s="402"/>
      <c r="AQ616" s="403"/>
      <c r="AR616" s="402"/>
      <c r="AS616" s="403"/>
      <c r="AT616" s="402"/>
      <c r="AU616" s="403"/>
      <c r="AV616" s="402"/>
      <c r="AW616" s="403"/>
      <c r="AX616" s="402"/>
      <c r="AY616" s="403"/>
      <c r="AZ616" s="402"/>
      <c r="BA616" s="403"/>
      <c r="BB616" s="402"/>
      <c r="BC616" s="403"/>
      <c r="BD616" s="402"/>
      <c r="BE616" s="403"/>
      <c r="BF616" s="402"/>
      <c r="BG616" s="403"/>
      <c r="BH616" s="402"/>
      <c r="BI616" s="403"/>
      <c r="BJ616" s="402"/>
      <c r="BK616" s="403"/>
      <c r="BL616" s="402"/>
      <c r="BM616" s="403"/>
      <c r="BN616" s="402"/>
      <c r="BO616" s="403"/>
      <c r="BP616" s="402"/>
      <c r="BQ616" s="403"/>
      <c r="BR616" s="402"/>
      <c r="BS616" s="403"/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3727</v>
      </c>
      <c r="B617" s="386" t="s">
        <v>3728</v>
      </c>
      <c r="C617" s="352" t="s">
        <v>3258</v>
      </c>
      <c r="D617" s="387" t="s">
        <v>3724</v>
      </c>
      <c r="E617" s="388" t="s">
        <v>3729</v>
      </c>
      <c r="F617" s="389" t="s">
        <v>3222</v>
      </c>
      <c r="G617" s="389" t="s">
        <v>3223</v>
      </c>
      <c r="H617" s="390" t="s">
        <v>198</v>
      </c>
      <c r="I617" s="391" t="s">
        <v>3730</v>
      </c>
      <c r="J617" s="353" t="s">
        <v>3257</v>
      </c>
      <c r="K617" s="353" t="s">
        <v>3230</v>
      </c>
      <c r="L617" s="400"/>
      <c r="M617" s="401"/>
      <c r="N617" s="400"/>
      <c r="O617" s="401"/>
      <c r="P617" s="400"/>
      <c r="Q617" s="401"/>
      <c r="R617" s="400"/>
      <c r="S617" s="401"/>
      <c r="T617" s="400"/>
      <c r="U617" s="401"/>
      <c r="V617" s="400"/>
      <c r="W617" s="401"/>
      <c r="X617" s="400"/>
      <c r="Y617" s="401"/>
      <c r="Z617" s="400"/>
      <c r="AA617" s="401"/>
      <c r="AB617" s="400"/>
      <c r="AC617" s="401"/>
      <c r="AD617" s="400"/>
      <c r="AE617" s="401"/>
      <c r="AF617" s="400"/>
      <c r="AG617" s="401"/>
      <c r="AH617" s="400"/>
      <c r="AI617" s="401"/>
      <c r="AJ617" s="400"/>
      <c r="AK617" s="401"/>
      <c r="AL617" s="400"/>
      <c r="AM617" s="401"/>
      <c r="AN617" s="400"/>
      <c r="AO617" s="401"/>
      <c r="AP617" s="400"/>
      <c r="AQ617" s="401"/>
      <c r="AR617" s="400"/>
      <c r="AS617" s="401"/>
      <c r="AT617" s="400"/>
      <c r="AU617" s="401"/>
      <c r="AV617" s="400"/>
      <c r="AW617" s="401"/>
      <c r="AX617" s="400"/>
      <c r="AY617" s="401"/>
      <c r="AZ617" s="400"/>
      <c r="BA617" s="401"/>
      <c r="BB617" s="400"/>
      <c r="BC617" s="401"/>
      <c r="BD617" s="400"/>
      <c r="BE617" s="401"/>
      <c r="BF617" s="400"/>
      <c r="BG617" s="401"/>
      <c r="BH617" s="400"/>
      <c r="BI617" s="401"/>
      <c r="BJ617" s="400"/>
      <c r="BK617" s="401"/>
      <c r="BL617" s="400"/>
      <c r="BM617" s="401"/>
      <c r="BN617" s="400"/>
      <c r="BO617" s="401"/>
      <c r="BP617" s="400"/>
      <c r="BQ617" s="401"/>
      <c r="BR617" s="400"/>
      <c r="BS617" s="401"/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0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3727</v>
      </c>
      <c r="B618" s="386" t="s">
        <v>3728</v>
      </c>
      <c r="C618" s="392" t="s">
        <v>3258</v>
      </c>
      <c r="D618" s="387" t="s">
        <v>3724</v>
      </c>
      <c r="E618" s="388" t="s">
        <v>3729</v>
      </c>
      <c r="F618" s="389" t="s">
        <v>3222</v>
      </c>
      <c r="G618" s="389" t="s">
        <v>3223</v>
      </c>
      <c r="H618" s="390" t="s">
        <v>198</v>
      </c>
      <c r="I618" s="391" t="s">
        <v>3730</v>
      </c>
      <c r="J618" s="353" t="s">
        <v>3257</v>
      </c>
      <c r="K618" s="355" t="s">
        <v>3231</v>
      </c>
      <c r="L618" s="400"/>
      <c r="M618" s="401"/>
      <c r="N618" s="400"/>
      <c r="O618" s="401"/>
      <c r="P618" s="400"/>
      <c r="Q618" s="401"/>
      <c r="R618" s="400"/>
      <c r="S618" s="401"/>
      <c r="T618" s="400"/>
      <c r="U618" s="401"/>
      <c r="V618" s="400"/>
      <c r="W618" s="401"/>
      <c r="X618" s="400"/>
      <c r="Y618" s="401"/>
      <c r="Z618" s="400"/>
      <c r="AA618" s="401"/>
      <c r="AB618" s="400"/>
      <c r="AC618" s="401"/>
      <c r="AD618" s="400"/>
      <c r="AE618" s="401"/>
      <c r="AF618" s="400"/>
      <c r="AG618" s="401"/>
      <c r="AH618" s="400"/>
      <c r="AI618" s="401"/>
      <c r="AJ618" s="400"/>
      <c r="AK618" s="401"/>
      <c r="AL618" s="400"/>
      <c r="AM618" s="401"/>
      <c r="AN618" s="400"/>
      <c r="AO618" s="401"/>
      <c r="AP618" s="400"/>
      <c r="AQ618" s="401"/>
      <c r="AR618" s="400"/>
      <c r="AS618" s="401"/>
      <c r="AT618" s="400"/>
      <c r="AU618" s="401"/>
      <c r="AV618" s="400"/>
      <c r="AW618" s="401"/>
      <c r="AX618" s="400"/>
      <c r="AY618" s="401"/>
      <c r="AZ618" s="400"/>
      <c r="BA618" s="401"/>
      <c r="BB618" s="400"/>
      <c r="BC618" s="401"/>
      <c r="BD618" s="400"/>
      <c r="BE618" s="401"/>
      <c r="BF618" s="400"/>
      <c r="BG618" s="401"/>
      <c r="BH618" s="400"/>
      <c r="BI618" s="401"/>
      <c r="BJ618" s="400"/>
      <c r="BK618" s="401"/>
      <c r="BL618" s="400"/>
      <c r="BM618" s="401"/>
      <c r="BN618" s="400"/>
      <c r="BO618" s="401"/>
      <c r="BP618" s="400"/>
      <c r="BQ618" s="401"/>
      <c r="BR618" s="400"/>
      <c r="BS618" s="401"/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3727</v>
      </c>
      <c r="B619" s="386" t="s">
        <v>3728</v>
      </c>
      <c r="C619" s="392" t="s">
        <v>3258</v>
      </c>
      <c r="D619" s="387" t="s">
        <v>3724</v>
      </c>
      <c r="E619" s="388" t="s">
        <v>3729</v>
      </c>
      <c r="F619" s="389" t="s">
        <v>3222</v>
      </c>
      <c r="G619" s="389" t="s">
        <v>3223</v>
      </c>
      <c r="H619" s="390" t="s">
        <v>198</v>
      </c>
      <c r="I619" s="391" t="s">
        <v>3730</v>
      </c>
      <c r="J619" s="353" t="s">
        <v>3257</v>
      </c>
      <c r="K619" s="356" t="s">
        <v>3232</v>
      </c>
      <c r="L619" s="400"/>
      <c r="M619" s="401"/>
      <c r="N619" s="400"/>
      <c r="O619" s="401"/>
      <c r="P619" s="400"/>
      <c r="Q619" s="401"/>
      <c r="R619" s="400"/>
      <c r="S619" s="401"/>
      <c r="T619" s="400"/>
      <c r="U619" s="401"/>
      <c r="V619" s="400"/>
      <c r="W619" s="401"/>
      <c r="X619" s="400"/>
      <c r="Y619" s="401"/>
      <c r="Z619" s="400"/>
      <c r="AA619" s="401"/>
      <c r="AB619" s="400"/>
      <c r="AC619" s="401"/>
      <c r="AD619" s="400"/>
      <c r="AE619" s="401"/>
      <c r="AF619" s="400"/>
      <c r="AG619" s="401"/>
      <c r="AH619" s="400"/>
      <c r="AI619" s="401"/>
      <c r="AJ619" s="400"/>
      <c r="AK619" s="401"/>
      <c r="AL619" s="400"/>
      <c r="AM619" s="401"/>
      <c r="AN619" s="400"/>
      <c r="AO619" s="401"/>
      <c r="AP619" s="400"/>
      <c r="AQ619" s="401"/>
      <c r="AR619" s="400"/>
      <c r="AS619" s="401"/>
      <c r="AT619" s="400"/>
      <c r="AU619" s="401"/>
      <c r="AV619" s="400"/>
      <c r="AW619" s="401"/>
      <c r="AX619" s="400"/>
      <c r="AY619" s="401"/>
      <c r="AZ619" s="400"/>
      <c r="BA619" s="401"/>
      <c r="BB619" s="400"/>
      <c r="BC619" s="401"/>
      <c r="BD619" s="400"/>
      <c r="BE619" s="401"/>
      <c r="BF619" s="400"/>
      <c r="BG619" s="401"/>
      <c r="BH619" s="400"/>
      <c r="BI619" s="401"/>
      <c r="BJ619" s="400"/>
      <c r="BK619" s="401"/>
      <c r="BL619" s="400"/>
      <c r="BM619" s="401"/>
      <c r="BN619" s="400"/>
      <c r="BO619" s="401"/>
      <c r="BP619" s="400"/>
      <c r="BQ619" s="401"/>
      <c r="BR619" s="400"/>
      <c r="BS619" s="401"/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660" t="s">
        <v>3727</v>
      </c>
      <c r="B620" s="393" t="s">
        <v>3728</v>
      </c>
      <c r="C620" s="394" t="s">
        <v>3258</v>
      </c>
      <c r="D620" s="395" t="s">
        <v>3724</v>
      </c>
      <c r="E620" s="411" t="s">
        <v>3729</v>
      </c>
      <c r="F620" s="396" t="s">
        <v>3222</v>
      </c>
      <c r="G620" s="396" t="s">
        <v>3223</v>
      </c>
      <c r="H620" s="397" t="s">
        <v>198</v>
      </c>
      <c r="I620" s="661" t="s">
        <v>3730</v>
      </c>
      <c r="J620" s="353" t="s">
        <v>3257</v>
      </c>
      <c r="K620" s="357" t="s">
        <v>60</v>
      </c>
      <c r="L620" s="402"/>
      <c r="M620" s="403"/>
      <c r="N620" s="402"/>
      <c r="O620" s="403"/>
      <c r="P620" s="402"/>
      <c r="Q620" s="403"/>
      <c r="R620" s="402"/>
      <c r="S620" s="403"/>
      <c r="T620" s="402"/>
      <c r="U620" s="403"/>
      <c r="V620" s="402"/>
      <c r="W620" s="403"/>
      <c r="X620" s="402"/>
      <c r="Y620" s="403"/>
      <c r="Z620" s="402"/>
      <c r="AA620" s="403"/>
      <c r="AB620" s="402"/>
      <c r="AC620" s="403"/>
      <c r="AD620" s="402"/>
      <c r="AE620" s="403"/>
      <c r="AF620" s="402"/>
      <c r="AG620" s="403"/>
      <c r="AH620" s="402"/>
      <c r="AI620" s="403"/>
      <c r="AJ620" s="402"/>
      <c r="AK620" s="403"/>
      <c r="AL620" s="402"/>
      <c r="AM620" s="403"/>
      <c r="AN620" s="402"/>
      <c r="AO620" s="403"/>
      <c r="AP620" s="402"/>
      <c r="AQ620" s="403"/>
      <c r="AR620" s="402"/>
      <c r="AS620" s="403"/>
      <c r="AT620" s="402"/>
      <c r="AU620" s="403"/>
      <c r="AV620" s="402"/>
      <c r="AW620" s="403"/>
      <c r="AX620" s="402"/>
      <c r="AY620" s="403"/>
      <c r="AZ620" s="402"/>
      <c r="BA620" s="403"/>
      <c r="BB620" s="402"/>
      <c r="BC620" s="403"/>
      <c r="BD620" s="402"/>
      <c r="BE620" s="403"/>
      <c r="BF620" s="402"/>
      <c r="BG620" s="403"/>
      <c r="BH620" s="402"/>
      <c r="BI620" s="403"/>
      <c r="BJ620" s="402"/>
      <c r="BK620" s="403"/>
      <c r="BL620" s="402"/>
      <c r="BM620" s="403"/>
      <c r="BN620" s="402"/>
      <c r="BO620" s="403"/>
      <c r="BP620" s="402"/>
      <c r="BQ620" s="403"/>
      <c r="BR620" s="402"/>
      <c r="BS620" s="403"/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3731</v>
      </c>
      <c r="B621" s="526" t="s">
        <v>3732</v>
      </c>
      <c r="C621" s="527">
        <v>2</v>
      </c>
      <c r="D621" s="528" t="s">
        <v>3733</v>
      </c>
      <c r="E621" s="426" t="s">
        <v>3734</v>
      </c>
      <c r="F621" s="529" t="s">
        <v>3222</v>
      </c>
      <c r="G621" s="529" t="s">
        <v>3223</v>
      </c>
      <c r="H621" s="530" t="s">
        <v>199</v>
      </c>
      <c r="I621" s="384" t="s">
        <v>3735</v>
      </c>
      <c r="J621" s="353" t="s">
        <v>3337</v>
      </c>
      <c r="K621" s="354" t="s">
        <v>3228</v>
      </c>
      <c r="L621" s="402"/>
      <c r="M621" s="403"/>
      <c r="N621" s="402"/>
      <c r="O621" s="403"/>
      <c r="P621" s="402"/>
      <c r="Q621" s="403"/>
      <c r="R621" s="402"/>
      <c r="S621" s="403"/>
      <c r="T621" s="402"/>
      <c r="U621" s="403"/>
      <c r="V621" s="402"/>
      <c r="W621" s="403"/>
      <c r="X621" s="402"/>
      <c r="Y621" s="403"/>
      <c r="Z621" s="402"/>
      <c r="AA621" s="403"/>
      <c r="AB621" s="402"/>
      <c r="AC621" s="403"/>
      <c r="AD621" s="402"/>
      <c r="AE621" s="403"/>
      <c r="AF621" s="402"/>
      <c r="AG621" s="403"/>
      <c r="AH621" s="402"/>
      <c r="AI621" s="403"/>
      <c r="AJ621" s="402"/>
      <c r="AK621" s="403"/>
      <c r="AL621" s="402"/>
      <c r="AM621" s="403"/>
      <c r="AN621" s="402"/>
      <c r="AO621" s="403"/>
      <c r="AP621" s="402"/>
      <c r="AQ621" s="403"/>
      <c r="AR621" s="402"/>
      <c r="AS621" s="403"/>
      <c r="AT621" s="402"/>
      <c r="AU621" s="403"/>
      <c r="AV621" s="402"/>
      <c r="AW621" s="403"/>
      <c r="AX621" s="402"/>
      <c r="AY621" s="403"/>
      <c r="AZ621" s="402"/>
      <c r="BA621" s="403"/>
      <c r="BB621" s="402"/>
      <c r="BC621" s="403"/>
      <c r="BD621" s="402"/>
      <c r="BE621" s="403"/>
      <c r="BF621" s="402"/>
      <c r="BG621" s="403"/>
      <c r="BH621" s="402"/>
      <c r="BI621" s="403"/>
      <c r="BJ621" s="402"/>
      <c r="BK621" s="403"/>
      <c r="BL621" s="402"/>
      <c r="BM621" s="403"/>
      <c r="BN621" s="402"/>
      <c r="BO621" s="403"/>
      <c r="BP621" s="402"/>
      <c r="BQ621" s="403"/>
      <c r="BR621" s="402"/>
      <c r="BS621" s="403"/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3731</v>
      </c>
      <c r="B622" s="386" t="s">
        <v>3732</v>
      </c>
      <c r="C622" s="352" t="s">
        <v>3229</v>
      </c>
      <c r="D622" s="387" t="s">
        <v>3733</v>
      </c>
      <c r="E622" s="388" t="s">
        <v>3734</v>
      </c>
      <c r="F622" s="389" t="s">
        <v>3222</v>
      </c>
      <c r="G622" s="389" t="s">
        <v>3223</v>
      </c>
      <c r="H622" s="390" t="s">
        <v>199</v>
      </c>
      <c r="I622" s="391" t="s">
        <v>3735</v>
      </c>
      <c r="J622" s="353" t="s">
        <v>3337</v>
      </c>
      <c r="K622" s="353" t="s">
        <v>3230</v>
      </c>
      <c r="L622" s="400"/>
      <c r="M622" s="401"/>
      <c r="N622" s="400"/>
      <c r="O622" s="401"/>
      <c r="P622" s="400"/>
      <c r="Q622" s="401"/>
      <c r="R622" s="400"/>
      <c r="S622" s="401"/>
      <c r="T622" s="400"/>
      <c r="U622" s="401"/>
      <c r="V622" s="400"/>
      <c r="W622" s="401"/>
      <c r="X622" s="400"/>
      <c r="Y622" s="401"/>
      <c r="Z622" s="400"/>
      <c r="AA622" s="401"/>
      <c r="AB622" s="400"/>
      <c r="AC622" s="401"/>
      <c r="AD622" s="400"/>
      <c r="AE622" s="401"/>
      <c r="AF622" s="400"/>
      <c r="AG622" s="401"/>
      <c r="AH622" s="400"/>
      <c r="AI622" s="401"/>
      <c r="AJ622" s="400"/>
      <c r="AK622" s="401"/>
      <c r="AL622" s="400"/>
      <c r="AM622" s="401"/>
      <c r="AN622" s="400"/>
      <c r="AO622" s="401"/>
      <c r="AP622" s="400"/>
      <c r="AQ622" s="401"/>
      <c r="AR622" s="400"/>
      <c r="AS622" s="401"/>
      <c r="AT622" s="400"/>
      <c r="AU622" s="401"/>
      <c r="AV622" s="400"/>
      <c r="AW622" s="401"/>
      <c r="AX622" s="400"/>
      <c r="AY622" s="401"/>
      <c r="AZ622" s="400"/>
      <c r="BA622" s="401"/>
      <c r="BB622" s="400"/>
      <c r="BC622" s="401"/>
      <c r="BD622" s="400"/>
      <c r="BE622" s="401"/>
      <c r="BF622" s="400"/>
      <c r="BG622" s="401"/>
      <c r="BH622" s="400"/>
      <c r="BI622" s="401"/>
      <c r="BJ622" s="400"/>
      <c r="BK622" s="401"/>
      <c r="BL622" s="400"/>
      <c r="BM622" s="401"/>
      <c r="BN622" s="400"/>
      <c r="BO622" s="401"/>
      <c r="BP622" s="400"/>
      <c r="BQ622" s="401"/>
      <c r="BR622" s="400"/>
      <c r="BS622" s="401"/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0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3731</v>
      </c>
      <c r="B623" s="386" t="s">
        <v>3732</v>
      </c>
      <c r="C623" s="392" t="s">
        <v>3229</v>
      </c>
      <c r="D623" s="387" t="s">
        <v>3733</v>
      </c>
      <c r="E623" s="388" t="s">
        <v>3734</v>
      </c>
      <c r="F623" s="389" t="s">
        <v>3222</v>
      </c>
      <c r="G623" s="389" t="s">
        <v>3223</v>
      </c>
      <c r="H623" s="390" t="s">
        <v>199</v>
      </c>
      <c r="I623" s="391" t="s">
        <v>3735</v>
      </c>
      <c r="J623" s="353" t="s">
        <v>3337</v>
      </c>
      <c r="K623" s="355" t="s">
        <v>3231</v>
      </c>
      <c r="L623" s="400"/>
      <c r="M623" s="401"/>
      <c r="N623" s="400"/>
      <c r="O623" s="401"/>
      <c r="P623" s="400"/>
      <c r="Q623" s="401"/>
      <c r="R623" s="400"/>
      <c r="S623" s="401"/>
      <c r="T623" s="400"/>
      <c r="U623" s="401"/>
      <c r="V623" s="400"/>
      <c r="W623" s="401"/>
      <c r="X623" s="400"/>
      <c r="Y623" s="401"/>
      <c r="Z623" s="400"/>
      <c r="AA623" s="401"/>
      <c r="AB623" s="400"/>
      <c r="AC623" s="401"/>
      <c r="AD623" s="400"/>
      <c r="AE623" s="401"/>
      <c r="AF623" s="400"/>
      <c r="AG623" s="401"/>
      <c r="AH623" s="400"/>
      <c r="AI623" s="401"/>
      <c r="AJ623" s="400"/>
      <c r="AK623" s="401"/>
      <c r="AL623" s="400"/>
      <c r="AM623" s="401"/>
      <c r="AN623" s="400"/>
      <c r="AO623" s="401"/>
      <c r="AP623" s="400"/>
      <c r="AQ623" s="401"/>
      <c r="AR623" s="400"/>
      <c r="AS623" s="401"/>
      <c r="AT623" s="400"/>
      <c r="AU623" s="401"/>
      <c r="AV623" s="400"/>
      <c r="AW623" s="401"/>
      <c r="AX623" s="400"/>
      <c r="AY623" s="401"/>
      <c r="AZ623" s="400"/>
      <c r="BA623" s="401"/>
      <c r="BB623" s="400"/>
      <c r="BC623" s="401"/>
      <c r="BD623" s="400"/>
      <c r="BE623" s="401"/>
      <c r="BF623" s="400"/>
      <c r="BG623" s="401"/>
      <c r="BH623" s="400"/>
      <c r="BI623" s="401"/>
      <c r="BJ623" s="400"/>
      <c r="BK623" s="401"/>
      <c r="BL623" s="400"/>
      <c r="BM623" s="401"/>
      <c r="BN623" s="400"/>
      <c r="BO623" s="401"/>
      <c r="BP623" s="400"/>
      <c r="BQ623" s="401"/>
      <c r="BR623" s="400"/>
      <c r="BS623" s="401"/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3731</v>
      </c>
      <c r="B624" s="386" t="s">
        <v>3732</v>
      </c>
      <c r="C624" s="392" t="s">
        <v>3229</v>
      </c>
      <c r="D624" s="387" t="s">
        <v>3733</v>
      </c>
      <c r="E624" s="388" t="s">
        <v>3734</v>
      </c>
      <c r="F624" s="389" t="s">
        <v>3222</v>
      </c>
      <c r="G624" s="389" t="s">
        <v>3223</v>
      </c>
      <c r="H624" s="390" t="s">
        <v>199</v>
      </c>
      <c r="I624" s="391" t="s">
        <v>3735</v>
      </c>
      <c r="J624" s="353" t="s">
        <v>3337</v>
      </c>
      <c r="K624" s="356" t="s">
        <v>3232</v>
      </c>
      <c r="L624" s="400"/>
      <c r="M624" s="401"/>
      <c r="N624" s="400"/>
      <c r="O624" s="401"/>
      <c r="P624" s="400"/>
      <c r="Q624" s="401"/>
      <c r="R624" s="400"/>
      <c r="S624" s="401"/>
      <c r="T624" s="400"/>
      <c r="U624" s="401"/>
      <c r="V624" s="400"/>
      <c r="W624" s="401"/>
      <c r="X624" s="400"/>
      <c r="Y624" s="401"/>
      <c r="Z624" s="400"/>
      <c r="AA624" s="401"/>
      <c r="AB624" s="400"/>
      <c r="AC624" s="401"/>
      <c r="AD624" s="400"/>
      <c r="AE624" s="401"/>
      <c r="AF624" s="400"/>
      <c r="AG624" s="401"/>
      <c r="AH624" s="400"/>
      <c r="AI624" s="401"/>
      <c r="AJ624" s="400"/>
      <c r="AK624" s="401"/>
      <c r="AL624" s="400"/>
      <c r="AM624" s="401"/>
      <c r="AN624" s="400"/>
      <c r="AO624" s="401"/>
      <c r="AP624" s="400"/>
      <c r="AQ624" s="401"/>
      <c r="AR624" s="400"/>
      <c r="AS624" s="401"/>
      <c r="AT624" s="400"/>
      <c r="AU624" s="401"/>
      <c r="AV624" s="400"/>
      <c r="AW624" s="401"/>
      <c r="AX624" s="400"/>
      <c r="AY624" s="401"/>
      <c r="AZ624" s="400"/>
      <c r="BA624" s="401"/>
      <c r="BB624" s="400"/>
      <c r="BC624" s="401"/>
      <c r="BD624" s="400"/>
      <c r="BE624" s="401"/>
      <c r="BF624" s="400"/>
      <c r="BG624" s="401"/>
      <c r="BH624" s="400"/>
      <c r="BI624" s="401"/>
      <c r="BJ624" s="400"/>
      <c r="BK624" s="401"/>
      <c r="BL624" s="400"/>
      <c r="BM624" s="401"/>
      <c r="BN624" s="400"/>
      <c r="BO624" s="401"/>
      <c r="BP624" s="400"/>
      <c r="BQ624" s="401"/>
      <c r="BR624" s="400"/>
      <c r="BS624" s="401"/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660" t="s">
        <v>3731</v>
      </c>
      <c r="B625" s="393" t="s">
        <v>3732</v>
      </c>
      <c r="C625" s="394" t="s">
        <v>3229</v>
      </c>
      <c r="D625" s="395" t="s">
        <v>3733</v>
      </c>
      <c r="E625" s="411" t="s">
        <v>3734</v>
      </c>
      <c r="F625" s="396" t="s">
        <v>3222</v>
      </c>
      <c r="G625" s="396" t="s">
        <v>3223</v>
      </c>
      <c r="H625" s="397" t="s">
        <v>199</v>
      </c>
      <c r="I625" s="661" t="s">
        <v>3735</v>
      </c>
      <c r="J625" s="353" t="s">
        <v>3337</v>
      </c>
      <c r="K625" s="357" t="s">
        <v>60</v>
      </c>
      <c r="L625" s="402"/>
      <c r="M625" s="403"/>
      <c r="N625" s="402"/>
      <c r="O625" s="403"/>
      <c r="P625" s="402"/>
      <c r="Q625" s="403"/>
      <c r="R625" s="402"/>
      <c r="S625" s="403"/>
      <c r="T625" s="402"/>
      <c r="U625" s="403"/>
      <c r="V625" s="402"/>
      <c r="W625" s="403"/>
      <c r="X625" s="402"/>
      <c r="Y625" s="403"/>
      <c r="Z625" s="402"/>
      <c r="AA625" s="403"/>
      <c r="AB625" s="402"/>
      <c r="AC625" s="403"/>
      <c r="AD625" s="402"/>
      <c r="AE625" s="403"/>
      <c r="AF625" s="402"/>
      <c r="AG625" s="403"/>
      <c r="AH625" s="402"/>
      <c r="AI625" s="403"/>
      <c r="AJ625" s="402"/>
      <c r="AK625" s="403"/>
      <c r="AL625" s="402"/>
      <c r="AM625" s="403"/>
      <c r="AN625" s="402"/>
      <c r="AO625" s="403"/>
      <c r="AP625" s="402"/>
      <c r="AQ625" s="403"/>
      <c r="AR625" s="402"/>
      <c r="AS625" s="403"/>
      <c r="AT625" s="402"/>
      <c r="AU625" s="403"/>
      <c r="AV625" s="402"/>
      <c r="AW625" s="403"/>
      <c r="AX625" s="402"/>
      <c r="AY625" s="403"/>
      <c r="AZ625" s="402"/>
      <c r="BA625" s="403"/>
      <c r="BB625" s="402"/>
      <c r="BC625" s="403"/>
      <c r="BD625" s="402"/>
      <c r="BE625" s="403"/>
      <c r="BF625" s="402"/>
      <c r="BG625" s="403"/>
      <c r="BH625" s="402"/>
      <c r="BI625" s="403"/>
      <c r="BJ625" s="402"/>
      <c r="BK625" s="403"/>
      <c r="BL625" s="402"/>
      <c r="BM625" s="403"/>
      <c r="BN625" s="402"/>
      <c r="BO625" s="403"/>
      <c r="BP625" s="402"/>
      <c r="BQ625" s="403"/>
      <c r="BR625" s="402"/>
      <c r="BS625" s="403"/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3736</v>
      </c>
      <c r="B626" s="526" t="s">
        <v>3737</v>
      </c>
      <c r="C626" s="527">
        <v>2</v>
      </c>
      <c r="D626" s="528" t="s">
        <v>3733</v>
      </c>
      <c r="E626" s="426" t="s">
        <v>3738</v>
      </c>
      <c r="F626" s="529" t="s">
        <v>3222</v>
      </c>
      <c r="G626" s="529" t="s">
        <v>3223</v>
      </c>
      <c r="H626" s="530" t="s">
        <v>199</v>
      </c>
      <c r="I626" s="384" t="s">
        <v>3739</v>
      </c>
      <c r="J626" s="353" t="s">
        <v>3337</v>
      </c>
      <c r="K626" s="354" t="s">
        <v>3228</v>
      </c>
      <c r="L626" s="402"/>
      <c r="M626" s="403"/>
      <c r="N626" s="402"/>
      <c r="O626" s="403"/>
      <c r="P626" s="402"/>
      <c r="Q626" s="403"/>
      <c r="R626" s="402"/>
      <c r="S626" s="403"/>
      <c r="T626" s="402"/>
      <c r="U626" s="403"/>
      <c r="V626" s="402"/>
      <c r="W626" s="403"/>
      <c r="X626" s="402"/>
      <c r="Y626" s="403"/>
      <c r="Z626" s="402"/>
      <c r="AA626" s="403"/>
      <c r="AB626" s="402"/>
      <c r="AC626" s="403"/>
      <c r="AD626" s="402"/>
      <c r="AE626" s="403"/>
      <c r="AF626" s="402"/>
      <c r="AG626" s="403"/>
      <c r="AH626" s="402"/>
      <c r="AI626" s="403"/>
      <c r="AJ626" s="402"/>
      <c r="AK626" s="403"/>
      <c r="AL626" s="402"/>
      <c r="AM626" s="403"/>
      <c r="AN626" s="402"/>
      <c r="AO626" s="403"/>
      <c r="AP626" s="402"/>
      <c r="AQ626" s="403"/>
      <c r="AR626" s="402"/>
      <c r="AS626" s="403"/>
      <c r="AT626" s="402"/>
      <c r="AU626" s="403"/>
      <c r="AV626" s="402"/>
      <c r="AW626" s="403"/>
      <c r="AX626" s="402"/>
      <c r="AY626" s="403"/>
      <c r="AZ626" s="402"/>
      <c r="BA626" s="403"/>
      <c r="BB626" s="402"/>
      <c r="BC626" s="403"/>
      <c r="BD626" s="402"/>
      <c r="BE626" s="403"/>
      <c r="BF626" s="402"/>
      <c r="BG626" s="403"/>
      <c r="BH626" s="402"/>
      <c r="BI626" s="403"/>
      <c r="BJ626" s="402"/>
      <c r="BK626" s="403"/>
      <c r="BL626" s="402"/>
      <c r="BM626" s="403"/>
      <c r="BN626" s="402"/>
      <c r="BO626" s="403"/>
      <c r="BP626" s="402"/>
      <c r="BQ626" s="403"/>
      <c r="BR626" s="402"/>
      <c r="BS626" s="403"/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3736</v>
      </c>
      <c r="B627" s="386" t="s">
        <v>3737</v>
      </c>
      <c r="C627" s="352" t="s">
        <v>3229</v>
      </c>
      <c r="D627" s="387" t="s">
        <v>3733</v>
      </c>
      <c r="E627" s="388" t="s">
        <v>3738</v>
      </c>
      <c r="F627" s="389" t="s">
        <v>3222</v>
      </c>
      <c r="G627" s="389" t="s">
        <v>3223</v>
      </c>
      <c r="H627" s="390" t="s">
        <v>199</v>
      </c>
      <c r="I627" s="391" t="s">
        <v>3739</v>
      </c>
      <c r="J627" s="353" t="s">
        <v>3337</v>
      </c>
      <c r="K627" s="353" t="s">
        <v>3230</v>
      </c>
      <c r="L627" s="400"/>
      <c r="M627" s="401"/>
      <c r="N627" s="400"/>
      <c r="O627" s="401"/>
      <c r="P627" s="400"/>
      <c r="Q627" s="401"/>
      <c r="R627" s="400"/>
      <c r="S627" s="401"/>
      <c r="T627" s="400"/>
      <c r="U627" s="401"/>
      <c r="V627" s="400"/>
      <c r="W627" s="401"/>
      <c r="X627" s="400"/>
      <c r="Y627" s="401"/>
      <c r="Z627" s="400"/>
      <c r="AA627" s="401"/>
      <c r="AB627" s="400"/>
      <c r="AC627" s="401"/>
      <c r="AD627" s="400"/>
      <c r="AE627" s="401"/>
      <c r="AF627" s="400"/>
      <c r="AG627" s="401"/>
      <c r="AH627" s="400"/>
      <c r="AI627" s="401"/>
      <c r="AJ627" s="400"/>
      <c r="AK627" s="401"/>
      <c r="AL627" s="400"/>
      <c r="AM627" s="401"/>
      <c r="AN627" s="400"/>
      <c r="AO627" s="401"/>
      <c r="AP627" s="400"/>
      <c r="AQ627" s="401"/>
      <c r="AR627" s="400"/>
      <c r="AS627" s="401"/>
      <c r="AT627" s="400"/>
      <c r="AU627" s="401"/>
      <c r="AV627" s="400"/>
      <c r="AW627" s="401"/>
      <c r="AX627" s="400"/>
      <c r="AY627" s="401"/>
      <c r="AZ627" s="400"/>
      <c r="BA627" s="401"/>
      <c r="BB627" s="400"/>
      <c r="BC627" s="401"/>
      <c r="BD627" s="400"/>
      <c r="BE627" s="401"/>
      <c r="BF627" s="400"/>
      <c r="BG627" s="401"/>
      <c r="BH627" s="400"/>
      <c r="BI627" s="401"/>
      <c r="BJ627" s="400"/>
      <c r="BK627" s="401"/>
      <c r="BL627" s="400"/>
      <c r="BM627" s="401"/>
      <c r="BN627" s="400"/>
      <c r="BO627" s="401"/>
      <c r="BP627" s="400"/>
      <c r="BQ627" s="401"/>
      <c r="BR627" s="400"/>
      <c r="BS627" s="401"/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0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3736</v>
      </c>
      <c r="B628" s="386" t="s">
        <v>3737</v>
      </c>
      <c r="C628" s="392" t="s">
        <v>3229</v>
      </c>
      <c r="D628" s="387" t="s">
        <v>3733</v>
      </c>
      <c r="E628" s="388" t="s">
        <v>3738</v>
      </c>
      <c r="F628" s="389" t="s">
        <v>3222</v>
      </c>
      <c r="G628" s="389" t="s">
        <v>3223</v>
      </c>
      <c r="H628" s="390" t="s">
        <v>199</v>
      </c>
      <c r="I628" s="391" t="s">
        <v>3739</v>
      </c>
      <c r="J628" s="353" t="s">
        <v>3337</v>
      </c>
      <c r="K628" s="355" t="s">
        <v>3231</v>
      </c>
      <c r="L628" s="400"/>
      <c r="M628" s="401"/>
      <c r="N628" s="400"/>
      <c r="O628" s="401"/>
      <c r="P628" s="400"/>
      <c r="Q628" s="401"/>
      <c r="R628" s="400"/>
      <c r="S628" s="401"/>
      <c r="T628" s="400"/>
      <c r="U628" s="401"/>
      <c r="V628" s="400"/>
      <c r="W628" s="401"/>
      <c r="X628" s="400"/>
      <c r="Y628" s="401"/>
      <c r="Z628" s="400"/>
      <c r="AA628" s="401"/>
      <c r="AB628" s="400"/>
      <c r="AC628" s="401"/>
      <c r="AD628" s="400"/>
      <c r="AE628" s="401"/>
      <c r="AF628" s="400"/>
      <c r="AG628" s="401"/>
      <c r="AH628" s="400"/>
      <c r="AI628" s="401"/>
      <c r="AJ628" s="400"/>
      <c r="AK628" s="401"/>
      <c r="AL628" s="400"/>
      <c r="AM628" s="401"/>
      <c r="AN628" s="400"/>
      <c r="AO628" s="401"/>
      <c r="AP628" s="400"/>
      <c r="AQ628" s="401"/>
      <c r="AR628" s="400"/>
      <c r="AS628" s="401"/>
      <c r="AT628" s="400"/>
      <c r="AU628" s="401"/>
      <c r="AV628" s="400"/>
      <c r="AW628" s="401"/>
      <c r="AX628" s="400"/>
      <c r="AY628" s="401"/>
      <c r="AZ628" s="400"/>
      <c r="BA628" s="401"/>
      <c r="BB628" s="400"/>
      <c r="BC628" s="401"/>
      <c r="BD628" s="400"/>
      <c r="BE628" s="401"/>
      <c r="BF628" s="400"/>
      <c r="BG628" s="401"/>
      <c r="BH628" s="400"/>
      <c r="BI628" s="401"/>
      <c r="BJ628" s="400"/>
      <c r="BK628" s="401"/>
      <c r="BL628" s="400"/>
      <c r="BM628" s="401"/>
      <c r="BN628" s="400"/>
      <c r="BO628" s="401"/>
      <c r="BP628" s="400"/>
      <c r="BQ628" s="401"/>
      <c r="BR628" s="400"/>
      <c r="BS628" s="401"/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3736</v>
      </c>
      <c r="B629" s="386" t="s">
        <v>3737</v>
      </c>
      <c r="C629" s="392" t="s">
        <v>3229</v>
      </c>
      <c r="D629" s="387" t="s">
        <v>3733</v>
      </c>
      <c r="E629" s="388" t="s">
        <v>3738</v>
      </c>
      <c r="F629" s="389" t="s">
        <v>3222</v>
      </c>
      <c r="G629" s="389" t="s">
        <v>3223</v>
      </c>
      <c r="H629" s="390" t="s">
        <v>199</v>
      </c>
      <c r="I629" s="391" t="s">
        <v>3739</v>
      </c>
      <c r="J629" s="353" t="s">
        <v>3337</v>
      </c>
      <c r="K629" s="356" t="s">
        <v>3232</v>
      </c>
      <c r="L629" s="400"/>
      <c r="M629" s="401"/>
      <c r="N629" s="400"/>
      <c r="O629" s="401"/>
      <c r="P629" s="400"/>
      <c r="Q629" s="401"/>
      <c r="R629" s="400"/>
      <c r="S629" s="401"/>
      <c r="T629" s="400"/>
      <c r="U629" s="401"/>
      <c r="V629" s="400"/>
      <c r="W629" s="401"/>
      <c r="X629" s="400"/>
      <c r="Y629" s="401"/>
      <c r="Z629" s="400"/>
      <c r="AA629" s="401"/>
      <c r="AB629" s="400"/>
      <c r="AC629" s="401"/>
      <c r="AD629" s="400"/>
      <c r="AE629" s="401"/>
      <c r="AF629" s="400"/>
      <c r="AG629" s="401"/>
      <c r="AH629" s="400"/>
      <c r="AI629" s="401"/>
      <c r="AJ629" s="400"/>
      <c r="AK629" s="401"/>
      <c r="AL629" s="400"/>
      <c r="AM629" s="401"/>
      <c r="AN629" s="400"/>
      <c r="AO629" s="401"/>
      <c r="AP629" s="400"/>
      <c r="AQ629" s="401"/>
      <c r="AR629" s="400"/>
      <c r="AS629" s="401"/>
      <c r="AT629" s="400"/>
      <c r="AU629" s="401"/>
      <c r="AV629" s="400"/>
      <c r="AW629" s="401"/>
      <c r="AX629" s="400"/>
      <c r="AY629" s="401"/>
      <c r="AZ629" s="400"/>
      <c r="BA629" s="401"/>
      <c r="BB629" s="400"/>
      <c r="BC629" s="401"/>
      <c r="BD629" s="400"/>
      <c r="BE629" s="401"/>
      <c r="BF629" s="400"/>
      <c r="BG629" s="401"/>
      <c r="BH629" s="400"/>
      <c r="BI629" s="401"/>
      <c r="BJ629" s="400"/>
      <c r="BK629" s="401"/>
      <c r="BL629" s="400"/>
      <c r="BM629" s="401"/>
      <c r="BN629" s="400"/>
      <c r="BO629" s="401"/>
      <c r="BP629" s="400"/>
      <c r="BQ629" s="401"/>
      <c r="BR629" s="400"/>
      <c r="BS629" s="401"/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660" t="s">
        <v>3736</v>
      </c>
      <c r="B630" s="393" t="s">
        <v>3737</v>
      </c>
      <c r="C630" s="394" t="s">
        <v>3229</v>
      </c>
      <c r="D630" s="395" t="s">
        <v>3733</v>
      </c>
      <c r="E630" s="411" t="s">
        <v>3738</v>
      </c>
      <c r="F630" s="396" t="s">
        <v>3222</v>
      </c>
      <c r="G630" s="396" t="s">
        <v>3223</v>
      </c>
      <c r="H630" s="397" t="s">
        <v>199</v>
      </c>
      <c r="I630" s="661" t="s">
        <v>3739</v>
      </c>
      <c r="J630" s="353" t="s">
        <v>3337</v>
      </c>
      <c r="K630" s="357" t="s">
        <v>60</v>
      </c>
      <c r="L630" s="402"/>
      <c r="M630" s="403"/>
      <c r="N630" s="402"/>
      <c r="O630" s="403"/>
      <c r="P630" s="402"/>
      <c r="Q630" s="403"/>
      <c r="R630" s="402"/>
      <c r="S630" s="403"/>
      <c r="T630" s="402"/>
      <c r="U630" s="403"/>
      <c r="V630" s="402"/>
      <c r="W630" s="403"/>
      <c r="X630" s="402"/>
      <c r="Y630" s="403"/>
      <c r="Z630" s="402"/>
      <c r="AA630" s="403"/>
      <c r="AB630" s="402"/>
      <c r="AC630" s="403"/>
      <c r="AD630" s="402"/>
      <c r="AE630" s="403"/>
      <c r="AF630" s="402"/>
      <c r="AG630" s="403"/>
      <c r="AH630" s="402"/>
      <c r="AI630" s="403"/>
      <c r="AJ630" s="402"/>
      <c r="AK630" s="403"/>
      <c r="AL630" s="402"/>
      <c r="AM630" s="403"/>
      <c r="AN630" s="402"/>
      <c r="AO630" s="403"/>
      <c r="AP630" s="402"/>
      <c r="AQ630" s="403"/>
      <c r="AR630" s="402"/>
      <c r="AS630" s="403"/>
      <c r="AT630" s="402"/>
      <c r="AU630" s="403"/>
      <c r="AV630" s="402"/>
      <c r="AW630" s="403"/>
      <c r="AX630" s="402"/>
      <c r="AY630" s="403"/>
      <c r="AZ630" s="402"/>
      <c r="BA630" s="403"/>
      <c r="BB630" s="402"/>
      <c r="BC630" s="403"/>
      <c r="BD630" s="402"/>
      <c r="BE630" s="403"/>
      <c r="BF630" s="402"/>
      <c r="BG630" s="403"/>
      <c r="BH630" s="402"/>
      <c r="BI630" s="403"/>
      <c r="BJ630" s="402"/>
      <c r="BK630" s="403"/>
      <c r="BL630" s="402"/>
      <c r="BM630" s="403"/>
      <c r="BN630" s="402"/>
      <c r="BO630" s="403"/>
      <c r="BP630" s="402"/>
      <c r="BQ630" s="403"/>
      <c r="BR630" s="402"/>
      <c r="BS630" s="403"/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3740</v>
      </c>
      <c r="B631" s="526" t="s">
        <v>3741</v>
      </c>
      <c r="C631" s="527">
        <v>1</v>
      </c>
      <c r="D631" s="528" t="s">
        <v>3733</v>
      </c>
      <c r="E631" s="426" t="s">
        <v>3742</v>
      </c>
      <c r="F631" s="529" t="s">
        <v>3222</v>
      </c>
      <c r="G631" s="529" t="s">
        <v>3223</v>
      </c>
      <c r="H631" s="530" t="s">
        <v>199</v>
      </c>
      <c r="I631" s="384" t="s">
        <v>3743</v>
      </c>
      <c r="J631" s="353" t="s">
        <v>3227</v>
      </c>
      <c r="K631" s="354" t="s">
        <v>3228</v>
      </c>
      <c r="L631" s="402"/>
      <c r="M631" s="403"/>
      <c r="N631" s="402"/>
      <c r="O631" s="403"/>
      <c r="P631" s="402"/>
      <c r="Q631" s="403"/>
      <c r="R631" s="402"/>
      <c r="S631" s="403"/>
      <c r="T631" s="402"/>
      <c r="U631" s="403"/>
      <c r="V631" s="402"/>
      <c r="W631" s="403"/>
      <c r="X631" s="402"/>
      <c r="Y631" s="403"/>
      <c r="Z631" s="402"/>
      <c r="AA631" s="403"/>
      <c r="AB631" s="402"/>
      <c r="AC631" s="403"/>
      <c r="AD631" s="402"/>
      <c r="AE631" s="403"/>
      <c r="AF631" s="402"/>
      <c r="AG631" s="403"/>
      <c r="AH631" s="402"/>
      <c r="AI631" s="403"/>
      <c r="AJ631" s="402"/>
      <c r="AK631" s="403"/>
      <c r="AL631" s="402"/>
      <c r="AM631" s="403"/>
      <c r="AN631" s="402"/>
      <c r="AO631" s="403"/>
      <c r="AP631" s="402"/>
      <c r="AQ631" s="403"/>
      <c r="AR631" s="402"/>
      <c r="AS631" s="403"/>
      <c r="AT631" s="402"/>
      <c r="AU631" s="403"/>
      <c r="AV631" s="402"/>
      <c r="AW631" s="403"/>
      <c r="AX631" s="402"/>
      <c r="AY631" s="403"/>
      <c r="AZ631" s="402"/>
      <c r="BA631" s="403"/>
      <c r="BB631" s="402"/>
      <c r="BC631" s="403"/>
      <c r="BD631" s="402"/>
      <c r="BE631" s="403"/>
      <c r="BF631" s="402"/>
      <c r="BG631" s="403"/>
      <c r="BH631" s="402"/>
      <c r="BI631" s="403"/>
      <c r="BJ631" s="402"/>
      <c r="BK631" s="403"/>
      <c r="BL631" s="402"/>
      <c r="BM631" s="403"/>
      <c r="BN631" s="402"/>
      <c r="BO631" s="403"/>
      <c r="BP631" s="402"/>
      <c r="BQ631" s="403"/>
      <c r="BR631" s="402"/>
      <c r="BS631" s="403"/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3740</v>
      </c>
      <c r="B632" s="386" t="s">
        <v>3741</v>
      </c>
      <c r="C632" s="352" t="s">
        <v>3229</v>
      </c>
      <c r="D632" s="387" t="s">
        <v>3733</v>
      </c>
      <c r="E632" s="388" t="s">
        <v>3742</v>
      </c>
      <c r="F632" s="389" t="s">
        <v>3222</v>
      </c>
      <c r="G632" s="389" t="s">
        <v>3223</v>
      </c>
      <c r="H632" s="390" t="s">
        <v>199</v>
      </c>
      <c r="I632" s="391" t="s">
        <v>3743</v>
      </c>
      <c r="J632" s="353" t="s">
        <v>3227</v>
      </c>
      <c r="K632" s="353" t="s">
        <v>3230</v>
      </c>
      <c r="L632" s="400">
        <v>4</v>
      </c>
      <c r="M632" s="401"/>
      <c r="N632" s="400">
        <v>8</v>
      </c>
      <c r="O632" s="401"/>
      <c r="P632" s="400">
        <v>1</v>
      </c>
      <c r="Q632" s="401"/>
      <c r="R632" s="400"/>
      <c r="S632" s="401"/>
      <c r="T632" s="400"/>
      <c r="U632" s="401"/>
      <c r="V632" s="400">
        <v>5</v>
      </c>
      <c r="W632" s="401"/>
      <c r="X632" s="400">
        <v>10</v>
      </c>
      <c r="Y632" s="401"/>
      <c r="Z632" s="400">
        <v>4</v>
      </c>
      <c r="AA632" s="401"/>
      <c r="AB632" s="400">
        <v>8</v>
      </c>
      <c r="AC632" s="401"/>
      <c r="AD632" s="400">
        <v>1</v>
      </c>
      <c r="AE632" s="401"/>
      <c r="AF632" s="400"/>
      <c r="AG632" s="401"/>
      <c r="AH632" s="400"/>
      <c r="AI632" s="401"/>
      <c r="AJ632" s="400">
        <v>6</v>
      </c>
      <c r="AK632" s="401"/>
      <c r="AL632" s="400">
        <v>10</v>
      </c>
      <c r="AM632" s="401"/>
      <c r="AN632" s="400">
        <v>5</v>
      </c>
      <c r="AO632" s="401"/>
      <c r="AP632" s="400">
        <v>8</v>
      </c>
      <c r="AQ632" s="401"/>
      <c r="AR632" s="400">
        <v>1</v>
      </c>
      <c r="AS632" s="401"/>
      <c r="AT632" s="400"/>
      <c r="AU632" s="401"/>
      <c r="AV632" s="400"/>
      <c r="AW632" s="401"/>
      <c r="AX632" s="400">
        <v>6</v>
      </c>
      <c r="AY632" s="401"/>
      <c r="AZ632" s="400">
        <v>10</v>
      </c>
      <c r="BA632" s="401"/>
      <c r="BB632" s="400">
        <v>5</v>
      </c>
      <c r="BC632" s="401"/>
      <c r="BD632" s="400">
        <v>8</v>
      </c>
      <c r="BE632" s="401"/>
      <c r="BF632" s="400">
        <v>1</v>
      </c>
      <c r="BG632" s="401"/>
      <c r="BH632" s="400"/>
      <c r="BI632" s="401"/>
      <c r="BJ632" s="400"/>
      <c r="BK632" s="401"/>
      <c r="BL632" s="400">
        <v>6</v>
      </c>
      <c r="BM632" s="401"/>
      <c r="BN632" s="400">
        <v>10</v>
      </c>
      <c r="BO632" s="401"/>
      <c r="BP632" s="400">
        <v>5</v>
      </c>
      <c r="BQ632" s="401"/>
      <c r="BR632" s="400">
        <v>8</v>
      </c>
      <c r="BS632" s="401"/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130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0</v>
      </c>
    </row>
    <row r="633" spans="1:75" s="64" customFormat="1" ht="21.95" customHeight="1" x14ac:dyDescent="0.2">
      <c r="A633" s="385" t="s">
        <v>3740</v>
      </c>
      <c r="B633" s="386" t="s">
        <v>3741</v>
      </c>
      <c r="C633" s="392" t="s">
        <v>3229</v>
      </c>
      <c r="D633" s="387" t="s">
        <v>3733</v>
      </c>
      <c r="E633" s="388" t="s">
        <v>3742</v>
      </c>
      <c r="F633" s="389" t="s">
        <v>3222</v>
      </c>
      <c r="G633" s="389" t="s">
        <v>3223</v>
      </c>
      <c r="H633" s="390" t="s">
        <v>199</v>
      </c>
      <c r="I633" s="391" t="s">
        <v>3743</v>
      </c>
      <c r="J633" s="353" t="s">
        <v>3227</v>
      </c>
      <c r="K633" s="355" t="s">
        <v>3231</v>
      </c>
      <c r="L633" s="400"/>
      <c r="M633" s="401"/>
      <c r="N633" s="400"/>
      <c r="O633" s="401"/>
      <c r="P633" s="400"/>
      <c r="Q633" s="401"/>
      <c r="R633" s="400"/>
      <c r="S633" s="401"/>
      <c r="T633" s="400"/>
      <c r="U633" s="401"/>
      <c r="V633" s="400"/>
      <c r="W633" s="401"/>
      <c r="X633" s="400"/>
      <c r="Y633" s="401"/>
      <c r="Z633" s="400"/>
      <c r="AA633" s="401"/>
      <c r="AB633" s="400"/>
      <c r="AC633" s="401"/>
      <c r="AD633" s="400"/>
      <c r="AE633" s="401"/>
      <c r="AF633" s="400"/>
      <c r="AG633" s="401"/>
      <c r="AH633" s="400"/>
      <c r="AI633" s="401"/>
      <c r="AJ633" s="400"/>
      <c r="AK633" s="401"/>
      <c r="AL633" s="400"/>
      <c r="AM633" s="401"/>
      <c r="AN633" s="400"/>
      <c r="AO633" s="401"/>
      <c r="AP633" s="400"/>
      <c r="AQ633" s="401"/>
      <c r="AR633" s="400"/>
      <c r="AS633" s="401"/>
      <c r="AT633" s="400"/>
      <c r="AU633" s="401"/>
      <c r="AV633" s="400"/>
      <c r="AW633" s="401"/>
      <c r="AX633" s="400"/>
      <c r="AY633" s="401"/>
      <c r="AZ633" s="400"/>
      <c r="BA633" s="401"/>
      <c r="BB633" s="400"/>
      <c r="BC633" s="401"/>
      <c r="BD633" s="400"/>
      <c r="BE633" s="401"/>
      <c r="BF633" s="400"/>
      <c r="BG633" s="401"/>
      <c r="BH633" s="400"/>
      <c r="BI633" s="401"/>
      <c r="BJ633" s="400"/>
      <c r="BK633" s="401"/>
      <c r="BL633" s="400"/>
      <c r="BM633" s="401"/>
      <c r="BN633" s="400"/>
      <c r="BO633" s="401"/>
      <c r="BP633" s="400"/>
      <c r="BQ633" s="401"/>
      <c r="BR633" s="400"/>
      <c r="BS633" s="401"/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3740</v>
      </c>
      <c r="B634" s="386" t="s">
        <v>3741</v>
      </c>
      <c r="C634" s="392" t="s">
        <v>3229</v>
      </c>
      <c r="D634" s="387" t="s">
        <v>3733</v>
      </c>
      <c r="E634" s="388" t="s">
        <v>3742</v>
      </c>
      <c r="F634" s="389" t="s">
        <v>3222</v>
      </c>
      <c r="G634" s="389" t="s">
        <v>3223</v>
      </c>
      <c r="H634" s="390" t="s">
        <v>199</v>
      </c>
      <c r="I634" s="391" t="s">
        <v>3743</v>
      </c>
      <c r="J634" s="353" t="s">
        <v>3227</v>
      </c>
      <c r="K634" s="356" t="s">
        <v>3232</v>
      </c>
      <c r="L634" s="400"/>
      <c r="M634" s="401"/>
      <c r="N634" s="400"/>
      <c r="O634" s="401"/>
      <c r="P634" s="400"/>
      <c r="Q634" s="401"/>
      <c r="R634" s="400"/>
      <c r="S634" s="401"/>
      <c r="T634" s="400"/>
      <c r="U634" s="401"/>
      <c r="V634" s="400"/>
      <c r="W634" s="401"/>
      <c r="X634" s="400"/>
      <c r="Y634" s="401"/>
      <c r="Z634" s="400"/>
      <c r="AA634" s="401"/>
      <c r="AB634" s="400"/>
      <c r="AC634" s="401"/>
      <c r="AD634" s="400"/>
      <c r="AE634" s="401"/>
      <c r="AF634" s="400"/>
      <c r="AG634" s="401"/>
      <c r="AH634" s="400"/>
      <c r="AI634" s="401"/>
      <c r="AJ634" s="400"/>
      <c r="AK634" s="401"/>
      <c r="AL634" s="400"/>
      <c r="AM634" s="401"/>
      <c r="AN634" s="400"/>
      <c r="AO634" s="401"/>
      <c r="AP634" s="400"/>
      <c r="AQ634" s="401"/>
      <c r="AR634" s="400"/>
      <c r="AS634" s="401"/>
      <c r="AT634" s="400"/>
      <c r="AU634" s="401"/>
      <c r="AV634" s="400"/>
      <c r="AW634" s="401"/>
      <c r="AX634" s="400"/>
      <c r="AY634" s="401"/>
      <c r="AZ634" s="400"/>
      <c r="BA634" s="401"/>
      <c r="BB634" s="400"/>
      <c r="BC634" s="401"/>
      <c r="BD634" s="400"/>
      <c r="BE634" s="401"/>
      <c r="BF634" s="400"/>
      <c r="BG634" s="401"/>
      <c r="BH634" s="400"/>
      <c r="BI634" s="401"/>
      <c r="BJ634" s="400"/>
      <c r="BK634" s="401"/>
      <c r="BL634" s="400"/>
      <c r="BM634" s="401"/>
      <c r="BN634" s="400"/>
      <c r="BO634" s="401"/>
      <c r="BP634" s="400"/>
      <c r="BQ634" s="401"/>
      <c r="BR634" s="400"/>
      <c r="BS634" s="401"/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660" t="s">
        <v>3740</v>
      </c>
      <c r="B635" s="393" t="s">
        <v>3741</v>
      </c>
      <c r="C635" s="394" t="s">
        <v>3229</v>
      </c>
      <c r="D635" s="395" t="s">
        <v>3733</v>
      </c>
      <c r="E635" s="411" t="s">
        <v>3742</v>
      </c>
      <c r="F635" s="396" t="s">
        <v>3222</v>
      </c>
      <c r="G635" s="396" t="s">
        <v>3223</v>
      </c>
      <c r="H635" s="397" t="s">
        <v>199</v>
      </c>
      <c r="I635" s="661" t="s">
        <v>3743</v>
      </c>
      <c r="J635" s="353" t="s">
        <v>3227</v>
      </c>
      <c r="K635" s="357" t="s">
        <v>60</v>
      </c>
      <c r="L635" s="402"/>
      <c r="M635" s="403"/>
      <c r="N635" s="402"/>
      <c r="O635" s="403"/>
      <c r="P635" s="402"/>
      <c r="Q635" s="403"/>
      <c r="R635" s="402"/>
      <c r="S635" s="403"/>
      <c r="T635" s="402"/>
      <c r="U635" s="403"/>
      <c r="V635" s="402"/>
      <c r="W635" s="403"/>
      <c r="X635" s="402"/>
      <c r="Y635" s="403"/>
      <c r="Z635" s="402"/>
      <c r="AA635" s="403"/>
      <c r="AB635" s="402"/>
      <c r="AC635" s="403"/>
      <c r="AD635" s="402"/>
      <c r="AE635" s="403"/>
      <c r="AF635" s="402"/>
      <c r="AG635" s="403"/>
      <c r="AH635" s="402"/>
      <c r="AI635" s="403"/>
      <c r="AJ635" s="402"/>
      <c r="AK635" s="403"/>
      <c r="AL635" s="402"/>
      <c r="AM635" s="403"/>
      <c r="AN635" s="402"/>
      <c r="AO635" s="403"/>
      <c r="AP635" s="402"/>
      <c r="AQ635" s="403"/>
      <c r="AR635" s="402"/>
      <c r="AS635" s="403"/>
      <c r="AT635" s="402"/>
      <c r="AU635" s="403"/>
      <c r="AV635" s="402"/>
      <c r="AW635" s="403"/>
      <c r="AX635" s="402"/>
      <c r="AY635" s="403"/>
      <c r="AZ635" s="402"/>
      <c r="BA635" s="403"/>
      <c r="BB635" s="402"/>
      <c r="BC635" s="403"/>
      <c r="BD635" s="402"/>
      <c r="BE635" s="403"/>
      <c r="BF635" s="402"/>
      <c r="BG635" s="403"/>
      <c r="BH635" s="402"/>
      <c r="BI635" s="403"/>
      <c r="BJ635" s="402"/>
      <c r="BK635" s="403"/>
      <c r="BL635" s="402"/>
      <c r="BM635" s="403"/>
      <c r="BN635" s="402"/>
      <c r="BO635" s="403"/>
      <c r="BP635" s="402"/>
      <c r="BQ635" s="403"/>
      <c r="BR635" s="402"/>
      <c r="BS635" s="403"/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3744</v>
      </c>
      <c r="B636" s="526" t="s">
        <v>3745</v>
      </c>
      <c r="C636" s="527">
        <v>1</v>
      </c>
      <c r="D636" s="528" t="s">
        <v>3733</v>
      </c>
      <c r="E636" s="426" t="s">
        <v>3746</v>
      </c>
      <c r="F636" s="529" t="s">
        <v>3222</v>
      </c>
      <c r="G636" s="529" t="s">
        <v>3223</v>
      </c>
      <c r="H636" s="530" t="s">
        <v>199</v>
      </c>
      <c r="I636" s="384" t="s">
        <v>3747</v>
      </c>
      <c r="J636" s="353" t="s">
        <v>3227</v>
      </c>
      <c r="K636" s="354" t="s">
        <v>3228</v>
      </c>
      <c r="L636" s="402"/>
      <c r="M636" s="403"/>
      <c r="N636" s="402"/>
      <c r="O636" s="403"/>
      <c r="P636" s="402"/>
      <c r="Q636" s="403"/>
      <c r="R636" s="402"/>
      <c r="S636" s="403"/>
      <c r="T636" s="402"/>
      <c r="U636" s="403"/>
      <c r="V636" s="402"/>
      <c r="W636" s="403"/>
      <c r="X636" s="402"/>
      <c r="Y636" s="403"/>
      <c r="Z636" s="402"/>
      <c r="AA636" s="403"/>
      <c r="AB636" s="402"/>
      <c r="AC636" s="403"/>
      <c r="AD636" s="402"/>
      <c r="AE636" s="403"/>
      <c r="AF636" s="402"/>
      <c r="AG636" s="403"/>
      <c r="AH636" s="402"/>
      <c r="AI636" s="403"/>
      <c r="AJ636" s="402"/>
      <c r="AK636" s="403"/>
      <c r="AL636" s="402"/>
      <c r="AM636" s="403"/>
      <c r="AN636" s="402"/>
      <c r="AO636" s="403"/>
      <c r="AP636" s="402"/>
      <c r="AQ636" s="403"/>
      <c r="AR636" s="402"/>
      <c r="AS636" s="403"/>
      <c r="AT636" s="402"/>
      <c r="AU636" s="403"/>
      <c r="AV636" s="402"/>
      <c r="AW636" s="403"/>
      <c r="AX636" s="402"/>
      <c r="AY636" s="403"/>
      <c r="AZ636" s="402"/>
      <c r="BA636" s="403"/>
      <c r="BB636" s="402"/>
      <c r="BC636" s="403"/>
      <c r="BD636" s="402"/>
      <c r="BE636" s="403"/>
      <c r="BF636" s="402"/>
      <c r="BG636" s="403"/>
      <c r="BH636" s="402"/>
      <c r="BI636" s="403"/>
      <c r="BJ636" s="402"/>
      <c r="BK636" s="403"/>
      <c r="BL636" s="402"/>
      <c r="BM636" s="403"/>
      <c r="BN636" s="402"/>
      <c r="BO636" s="403"/>
      <c r="BP636" s="402"/>
      <c r="BQ636" s="403"/>
      <c r="BR636" s="402"/>
      <c r="BS636" s="403"/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3744</v>
      </c>
      <c r="B637" s="386" t="s">
        <v>3745</v>
      </c>
      <c r="C637" s="352" t="s">
        <v>3229</v>
      </c>
      <c r="D637" s="387" t="s">
        <v>3733</v>
      </c>
      <c r="E637" s="388" t="s">
        <v>3746</v>
      </c>
      <c r="F637" s="389" t="s">
        <v>3222</v>
      </c>
      <c r="G637" s="389" t="s">
        <v>3223</v>
      </c>
      <c r="H637" s="390" t="s">
        <v>199</v>
      </c>
      <c r="I637" s="391" t="s">
        <v>3747</v>
      </c>
      <c r="J637" s="353" t="s">
        <v>3227</v>
      </c>
      <c r="K637" s="353" t="s">
        <v>3230</v>
      </c>
      <c r="L637" s="400"/>
      <c r="M637" s="401"/>
      <c r="N637" s="400"/>
      <c r="O637" s="401"/>
      <c r="P637" s="400"/>
      <c r="Q637" s="401"/>
      <c r="R637" s="400"/>
      <c r="S637" s="401"/>
      <c r="T637" s="400"/>
      <c r="U637" s="401"/>
      <c r="V637" s="400"/>
      <c r="W637" s="401"/>
      <c r="X637" s="400"/>
      <c r="Y637" s="401"/>
      <c r="Z637" s="400"/>
      <c r="AA637" s="401"/>
      <c r="AB637" s="400"/>
      <c r="AC637" s="401"/>
      <c r="AD637" s="400"/>
      <c r="AE637" s="401"/>
      <c r="AF637" s="400"/>
      <c r="AG637" s="401"/>
      <c r="AH637" s="400"/>
      <c r="AI637" s="401"/>
      <c r="AJ637" s="400"/>
      <c r="AK637" s="401"/>
      <c r="AL637" s="400"/>
      <c r="AM637" s="401"/>
      <c r="AN637" s="400"/>
      <c r="AO637" s="401"/>
      <c r="AP637" s="400"/>
      <c r="AQ637" s="401"/>
      <c r="AR637" s="400"/>
      <c r="AS637" s="401"/>
      <c r="AT637" s="400"/>
      <c r="AU637" s="401"/>
      <c r="AV637" s="400"/>
      <c r="AW637" s="401"/>
      <c r="AX637" s="400">
        <v>4</v>
      </c>
      <c r="AY637" s="401"/>
      <c r="AZ637" s="400"/>
      <c r="BA637" s="401"/>
      <c r="BB637" s="400">
        <v>4</v>
      </c>
      <c r="BC637" s="401"/>
      <c r="BD637" s="400"/>
      <c r="BE637" s="401"/>
      <c r="BF637" s="400"/>
      <c r="BG637" s="401"/>
      <c r="BH637" s="400"/>
      <c r="BI637" s="401"/>
      <c r="BJ637" s="400"/>
      <c r="BK637" s="401"/>
      <c r="BL637" s="400">
        <v>4</v>
      </c>
      <c r="BM637" s="401"/>
      <c r="BN637" s="400"/>
      <c r="BO637" s="401"/>
      <c r="BP637" s="400">
        <v>4</v>
      </c>
      <c r="BQ637" s="401"/>
      <c r="BR637" s="400"/>
      <c r="BS637" s="401"/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16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3744</v>
      </c>
      <c r="B638" s="386" t="s">
        <v>3745</v>
      </c>
      <c r="C638" s="392" t="s">
        <v>3229</v>
      </c>
      <c r="D638" s="387" t="s">
        <v>3733</v>
      </c>
      <c r="E638" s="388" t="s">
        <v>3746</v>
      </c>
      <c r="F638" s="389" t="s">
        <v>3222</v>
      </c>
      <c r="G638" s="389" t="s">
        <v>3223</v>
      </c>
      <c r="H638" s="390" t="s">
        <v>199</v>
      </c>
      <c r="I638" s="391" t="s">
        <v>3747</v>
      </c>
      <c r="J638" s="353" t="s">
        <v>3227</v>
      </c>
      <c r="K638" s="355" t="s">
        <v>3231</v>
      </c>
      <c r="L638" s="400"/>
      <c r="M638" s="401"/>
      <c r="N638" s="400"/>
      <c r="O638" s="401"/>
      <c r="P638" s="400"/>
      <c r="Q638" s="401"/>
      <c r="R638" s="400"/>
      <c r="S638" s="401"/>
      <c r="T638" s="400"/>
      <c r="U638" s="401"/>
      <c r="V638" s="400"/>
      <c r="W638" s="401"/>
      <c r="X638" s="400"/>
      <c r="Y638" s="401"/>
      <c r="Z638" s="400"/>
      <c r="AA638" s="401"/>
      <c r="AB638" s="400"/>
      <c r="AC638" s="401"/>
      <c r="AD638" s="400"/>
      <c r="AE638" s="401"/>
      <c r="AF638" s="400"/>
      <c r="AG638" s="401"/>
      <c r="AH638" s="400"/>
      <c r="AI638" s="401"/>
      <c r="AJ638" s="400"/>
      <c r="AK638" s="401"/>
      <c r="AL638" s="400"/>
      <c r="AM638" s="401"/>
      <c r="AN638" s="400"/>
      <c r="AO638" s="401"/>
      <c r="AP638" s="400"/>
      <c r="AQ638" s="401"/>
      <c r="AR638" s="400"/>
      <c r="AS638" s="401"/>
      <c r="AT638" s="400"/>
      <c r="AU638" s="401"/>
      <c r="AV638" s="400"/>
      <c r="AW638" s="401"/>
      <c r="AX638" s="400"/>
      <c r="AY638" s="401"/>
      <c r="AZ638" s="400"/>
      <c r="BA638" s="401"/>
      <c r="BB638" s="400"/>
      <c r="BC638" s="401"/>
      <c r="BD638" s="400"/>
      <c r="BE638" s="401"/>
      <c r="BF638" s="400"/>
      <c r="BG638" s="401"/>
      <c r="BH638" s="400"/>
      <c r="BI638" s="401"/>
      <c r="BJ638" s="400"/>
      <c r="BK638" s="401"/>
      <c r="BL638" s="400"/>
      <c r="BM638" s="401"/>
      <c r="BN638" s="400"/>
      <c r="BO638" s="401"/>
      <c r="BP638" s="400"/>
      <c r="BQ638" s="401"/>
      <c r="BR638" s="400"/>
      <c r="BS638" s="401"/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3744</v>
      </c>
      <c r="B639" s="386" t="s">
        <v>3745</v>
      </c>
      <c r="C639" s="392" t="s">
        <v>3229</v>
      </c>
      <c r="D639" s="387" t="s">
        <v>3733</v>
      </c>
      <c r="E639" s="388" t="s">
        <v>3746</v>
      </c>
      <c r="F639" s="389" t="s">
        <v>3222</v>
      </c>
      <c r="G639" s="389" t="s">
        <v>3223</v>
      </c>
      <c r="H639" s="390" t="s">
        <v>199</v>
      </c>
      <c r="I639" s="391" t="s">
        <v>3747</v>
      </c>
      <c r="J639" s="353" t="s">
        <v>3227</v>
      </c>
      <c r="K639" s="356" t="s">
        <v>3232</v>
      </c>
      <c r="L639" s="400"/>
      <c r="M639" s="401"/>
      <c r="N639" s="400"/>
      <c r="O639" s="401"/>
      <c r="P639" s="400"/>
      <c r="Q639" s="401"/>
      <c r="R639" s="400"/>
      <c r="S639" s="401"/>
      <c r="T639" s="400"/>
      <c r="U639" s="401"/>
      <c r="V639" s="400"/>
      <c r="W639" s="401"/>
      <c r="X639" s="400"/>
      <c r="Y639" s="401"/>
      <c r="Z639" s="400"/>
      <c r="AA639" s="401"/>
      <c r="AB639" s="400"/>
      <c r="AC639" s="401"/>
      <c r="AD639" s="400"/>
      <c r="AE639" s="401"/>
      <c r="AF639" s="400"/>
      <c r="AG639" s="401"/>
      <c r="AH639" s="400"/>
      <c r="AI639" s="401"/>
      <c r="AJ639" s="400"/>
      <c r="AK639" s="401"/>
      <c r="AL639" s="400"/>
      <c r="AM639" s="401"/>
      <c r="AN639" s="400"/>
      <c r="AO639" s="401"/>
      <c r="AP639" s="400"/>
      <c r="AQ639" s="401"/>
      <c r="AR639" s="400"/>
      <c r="AS639" s="401"/>
      <c r="AT639" s="400"/>
      <c r="AU639" s="401"/>
      <c r="AV639" s="400"/>
      <c r="AW639" s="401"/>
      <c r="AX639" s="400"/>
      <c r="AY639" s="401"/>
      <c r="AZ639" s="400"/>
      <c r="BA639" s="401"/>
      <c r="BB639" s="400"/>
      <c r="BC639" s="401"/>
      <c r="BD639" s="400"/>
      <c r="BE639" s="401"/>
      <c r="BF639" s="400"/>
      <c r="BG639" s="401"/>
      <c r="BH639" s="400"/>
      <c r="BI639" s="401"/>
      <c r="BJ639" s="400"/>
      <c r="BK639" s="401"/>
      <c r="BL639" s="400"/>
      <c r="BM639" s="401"/>
      <c r="BN639" s="400"/>
      <c r="BO639" s="401"/>
      <c r="BP639" s="400"/>
      <c r="BQ639" s="401"/>
      <c r="BR639" s="400"/>
      <c r="BS639" s="401"/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660" t="s">
        <v>3744</v>
      </c>
      <c r="B640" s="393" t="s">
        <v>3745</v>
      </c>
      <c r="C640" s="394" t="s">
        <v>3229</v>
      </c>
      <c r="D640" s="395" t="s">
        <v>3733</v>
      </c>
      <c r="E640" s="411" t="s">
        <v>3746</v>
      </c>
      <c r="F640" s="396" t="s">
        <v>3222</v>
      </c>
      <c r="G640" s="396" t="s">
        <v>3223</v>
      </c>
      <c r="H640" s="397" t="s">
        <v>199</v>
      </c>
      <c r="I640" s="661" t="s">
        <v>3747</v>
      </c>
      <c r="J640" s="353" t="s">
        <v>3227</v>
      </c>
      <c r="K640" s="357" t="s">
        <v>60</v>
      </c>
      <c r="L640" s="402"/>
      <c r="M640" s="403"/>
      <c r="N640" s="402"/>
      <c r="O640" s="403"/>
      <c r="P640" s="402"/>
      <c r="Q640" s="403"/>
      <c r="R640" s="402"/>
      <c r="S640" s="403"/>
      <c r="T640" s="402"/>
      <c r="U640" s="403"/>
      <c r="V640" s="402"/>
      <c r="W640" s="403"/>
      <c r="X640" s="402"/>
      <c r="Y640" s="403"/>
      <c r="Z640" s="402"/>
      <c r="AA640" s="403"/>
      <c r="AB640" s="402"/>
      <c r="AC640" s="403"/>
      <c r="AD640" s="402"/>
      <c r="AE640" s="403"/>
      <c r="AF640" s="402"/>
      <c r="AG640" s="403"/>
      <c r="AH640" s="402"/>
      <c r="AI640" s="403"/>
      <c r="AJ640" s="402"/>
      <c r="AK640" s="403"/>
      <c r="AL640" s="402"/>
      <c r="AM640" s="403"/>
      <c r="AN640" s="402"/>
      <c r="AO640" s="403"/>
      <c r="AP640" s="402"/>
      <c r="AQ640" s="403"/>
      <c r="AR640" s="402"/>
      <c r="AS640" s="403"/>
      <c r="AT640" s="402"/>
      <c r="AU640" s="403"/>
      <c r="AV640" s="402"/>
      <c r="AW640" s="403"/>
      <c r="AX640" s="402"/>
      <c r="AY640" s="403"/>
      <c r="AZ640" s="402"/>
      <c r="BA640" s="403"/>
      <c r="BB640" s="402"/>
      <c r="BC640" s="403"/>
      <c r="BD640" s="402"/>
      <c r="BE640" s="403"/>
      <c r="BF640" s="402"/>
      <c r="BG640" s="403"/>
      <c r="BH640" s="402"/>
      <c r="BI640" s="403"/>
      <c r="BJ640" s="402"/>
      <c r="BK640" s="403"/>
      <c r="BL640" s="402"/>
      <c r="BM640" s="403"/>
      <c r="BN640" s="402"/>
      <c r="BO640" s="403"/>
      <c r="BP640" s="402"/>
      <c r="BQ640" s="403"/>
      <c r="BR640" s="402"/>
      <c r="BS640" s="403"/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3748</v>
      </c>
      <c r="B641" s="526" t="s">
        <v>3749</v>
      </c>
      <c r="C641" s="527">
        <v>1</v>
      </c>
      <c r="D641" s="528" t="s">
        <v>3733</v>
      </c>
      <c r="E641" s="426" t="s">
        <v>3750</v>
      </c>
      <c r="F641" s="529" t="s">
        <v>3222</v>
      </c>
      <c r="G641" s="529" t="s">
        <v>3223</v>
      </c>
      <c r="H641" s="530" t="s">
        <v>199</v>
      </c>
      <c r="I641" s="384" t="s">
        <v>3751</v>
      </c>
      <c r="J641" s="353" t="s">
        <v>3227</v>
      </c>
      <c r="K641" s="354" t="s">
        <v>3228</v>
      </c>
      <c r="L641" s="402"/>
      <c r="M641" s="403"/>
      <c r="N641" s="402"/>
      <c r="O641" s="403"/>
      <c r="P641" s="402"/>
      <c r="Q641" s="403"/>
      <c r="R641" s="402"/>
      <c r="S641" s="403"/>
      <c r="T641" s="402"/>
      <c r="U641" s="403"/>
      <c r="V641" s="402"/>
      <c r="W641" s="403"/>
      <c r="X641" s="402"/>
      <c r="Y641" s="403"/>
      <c r="Z641" s="402"/>
      <c r="AA641" s="403"/>
      <c r="AB641" s="402"/>
      <c r="AC641" s="403"/>
      <c r="AD641" s="402"/>
      <c r="AE641" s="403"/>
      <c r="AF641" s="402"/>
      <c r="AG641" s="403"/>
      <c r="AH641" s="402"/>
      <c r="AI641" s="403"/>
      <c r="AJ641" s="402"/>
      <c r="AK641" s="403"/>
      <c r="AL641" s="402"/>
      <c r="AM641" s="403"/>
      <c r="AN641" s="402"/>
      <c r="AO641" s="403"/>
      <c r="AP641" s="402"/>
      <c r="AQ641" s="403"/>
      <c r="AR641" s="402"/>
      <c r="AS641" s="403"/>
      <c r="AT641" s="402"/>
      <c r="AU641" s="403"/>
      <c r="AV641" s="402"/>
      <c r="AW641" s="403"/>
      <c r="AX641" s="402"/>
      <c r="AY641" s="403"/>
      <c r="AZ641" s="402"/>
      <c r="BA641" s="403"/>
      <c r="BB641" s="402"/>
      <c r="BC641" s="403"/>
      <c r="BD641" s="402"/>
      <c r="BE641" s="403"/>
      <c r="BF641" s="402"/>
      <c r="BG641" s="403"/>
      <c r="BH641" s="402"/>
      <c r="BI641" s="403"/>
      <c r="BJ641" s="402"/>
      <c r="BK641" s="403"/>
      <c r="BL641" s="402"/>
      <c r="BM641" s="403"/>
      <c r="BN641" s="402"/>
      <c r="BO641" s="403"/>
      <c r="BP641" s="402"/>
      <c r="BQ641" s="403"/>
      <c r="BR641" s="402"/>
      <c r="BS641" s="403"/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3748</v>
      </c>
      <c r="B642" s="386" t="s">
        <v>3749</v>
      </c>
      <c r="C642" s="352" t="s">
        <v>3229</v>
      </c>
      <c r="D642" s="387" t="s">
        <v>3733</v>
      </c>
      <c r="E642" s="388" t="s">
        <v>3750</v>
      </c>
      <c r="F642" s="389" t="s">
        <v>3222</v>
      </c>
      <c r="G642" s="389" t="s">
        <v>3223</v>
      </c>
      <c r="H642" s="390" t="s">
        <v>199</v>
      </c>
      <c r="I642" s="391" t="s">
        <v>3751</v>
      </c>
      <c r="J642" s="353" t="s">
        <v>3227</v>
      </c>
      <c r="K642" s="353" t="s">
        <v>3230</v>
      </c>
      <c r="L642" s="400"/>
      <c r="M642" s="401"/>
      <c r="N642" s="400"/>
      <c r="O642" s="401"/>
      <c r="P642" s="400"/>
      <c r="Q642" s="401"/>
      <c r="R642" s="400"/>
      <c r="S642" s="401"/>
      <c r="T642" s="400"/>
      <c r="U642" s="401"/>
      <c r="V642" s="400"/>
      <c r="W642" s="401"/>
      <c r="X642" s="400"/>
      <c r="Y642" s="401"/>
      <c r="Z642" s="400"/>
      <c r="AA642" s="401"/>
      <c r="AB642" s="400"/>
      <c r="AC642" s="401"/>
      <c r="AD642" s="400"/>
      <c r="AE642" s="401"/>
      <c r="AF642" s="400"/>
      <c r="AG642" s="401"/>
      <c r="AH642" s="400"/>
      <c r="AI642" s="401"/>
      <c r="AJ642" s="400"/>
      <c r="AK642" s="401"/>
      <c r="AL642" s="400"/>
      <c r="AM642" s="401"/>
      <c r="AN642" s="400"/>
      <c r="AO642" s="401"/>
      <c r="AP642" s="400"/>
      <c r="AQ642" s="401"/>
      <c r="AR642" s="400"/>
      <c r="AS642" s="401"/>
      <c r="AT642" s="400"/>
      <c r="AU642" s="401"/>
      <c r="AV642" s="400"/>
      <c r="AW642" s="401"/>
      <c r="AX642" s="400">
        <v>2</v>
      </c>
      <c r="AY642" s="401"/>
      <c r="AZ642" s="400"/>
      <c r="BA642" s="401"/>
      <c r="BB642" s="400">
        <v>2</v>
      </c>
      <c r="BC642" s="401"/>
      <c r="BD642" s="400"/>
      <c r="BE642" s="401"/>
      <c r="BF642" s="400"/>
      <c r="BG642" s="401"/>
      <c r="BH642" s="400"/>
      <c r="BI642" s="401"/>
      <c r="BJ642" s="400"/>
      <c r="BK642" s="401"/>
      <c r="BL642" s="400">
        <v>2</v>
      </c>
      <c r="BM642" s="401"/>
      <c r="BN642" s="400"/>
      <c r="BO642" s="401"/>
      <c r="BP642" s="400">
        <v>2</v>
      </c>
      <c r="BQ642" s="401"/>
      <c r="BR642" s="400"/>
      <c r="BS642" s="401"/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8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3748</v>
      </c>
      <c r="B643" s="386" t="s">
        <v>3749</v>
      </c>
      <c r="C643" s="392" t="s">
        <v>3229</v>
      </c>
      <c r="D643" s="387" t="s">
        <v>3733</v>
      </c>
      <c r="E643" s="388" t="s">
        <v>3750</v>
      </c>
      <c r="F643" s="389" t="s">
        <v>3222</v>
      </c>
      <c r="G643" s="389" t="s">
        <v>3223</v>
      </c>
      <c r="H643" s="390" t="s">
        <v>199</v>
      </c>
      <c r="I643" s="391" t="s">
        <v>3751</v>
      </c>
      <c r="J643" s="353" t="s">
        <v>3227</v>
      </c>
      <c r="K643" s="355" t="s">
        <v>3231</v>
      </c>
      <c r="L643" s="400"/>
      <c r="M643" s="401"/>
      <c r="N643" s="400"/>
      <c r="O643" s="401"/>
      <c r="P643" s="400"/>
      <c r="Q643" s="401"/>
      <c r="R643" s="400"/>
      <c r="S643" s="401"/>
      <c r="T643" s="400"/>
      <c r="U643" s="401"/>
      <c r="V643" s="400"/>
      <c r="W643" s="401"/>
      <c r="X643" s="400"/>
      <c r="Y643" s="401"/>
      <c r="Z643" s="400"/>
      <c r="AA643" s="401"/>
      <c r="AB643" s="400"/>
      <c r="AC643" s="401"/>
      <c r="AD643" s="400"/>
      <c r="AE643" s="401"/>
      <c r="AF643" s="400"/>
      <c r="AG643" s="401"/>
      <c r="AH643" s="400"/>
      <c r="AI643" s="401"/>
      <c r="AJ643" s="400"/>
      <c r="AK643" s="401"/>
      <c r="AL643" s="400"/>
      <c r="AM643" s="401"/>
      <c r="AN643" s="400"/>
      <c r="AO643" s="401"/>
      <c r="AP643" s="400"/>
      <c r="AQ643" s="401"/>
      <c r="AR643" s="400"/>
      <c r="AS643" s="401"/>
      <c r="AT643" s="400"/>
      <c r="AU643" s="401"/>
      <c r="AV643" s="400"/>
      <c r="AW643" s="401"/>
      <c r="AX643" s="400"/>
      <c r="AY643" s="401"/>
      <c r="AZ643" s="400"/>
      <c r="BA643" s="401"/>
      <c r="BB643" s="400"/>
      <c r="BC643" s="401"/>
      <c r="BD643" s="400"/>
      <c r="BE643" s="401"/>
      <c r="BF643" s="400"/>
      <c r="BG643" s="401"/>
      <c r="BH643" s="400"/>
      <c r="BI643" s="401"/>
      <c r="BJ643" s="400"/>
      <c r="BK643" s="401"/>
      <c r="BL643" s="400"/>
      <c r="BM643" s="401"/>
      <c r="BN643" s="400"/>
      <c r="BO643" s="401"/>
      <c r="BP643" s="400"/>
      <c r="BQ643" s="401"/>
      <c r="BR643" s="400"/>
      <c r="BS643" s="401"/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3748</v>
      </c>
      <c r="B644" s="386" t="s">
        <v>3749</v>
      </c>
      <c r="C644" s="392" t="s">
        <v>3229</v>
      </c>
      <c r="D644" s="387" t="s">
        <v>3733</v>
      </c>
      <c r="E644" s="388" t="s">
        <v>3750</v>
      </c>
      <c r="F644" s="389" t="s">
        <v>3222</v>
      </c>
      <c r="G644" s="389" t="s">
        <v>3223</v>
      </c>
      <c r="H644" s="390" t="s">
        <v>199</v>
      </c>
      <c r="I644" s="391" t="s">
        <v>3751</v>
      </c>
      <c r="J644" s="353" t="s">
        <v>3227</v>
      </c>
      <c r="K644" s="356" t="s">
        <v>3232</v>
      </c>
      <c r="L644" s="400"/>
      <c r="M644" s="401"/>
      <c r="N644" s="400"/>
      <c r="O644" s="401"/>
      <c r="P644" s="400"/>
      <c r="Q644" s="401"/>
      <c r="R644" s="400"/>
      <c r="S644" s="401"/>
      <c r="T644" s="400"/>
      <c r="U644" s="401"/>
      <c r="V644" s="400"/>
      <c r="W644" s="401"/>
      <c r="X644" s="400"/>
      <c r="Y644" s="401"/>
      <c r="Z644" s="400"/>
      <c r="AA644" s="401"/>
      <c r="AB644" s="400"/>
      <c r="AC644" s="401"/>
      <c r="AD644" s="400"/>
      <c r="AE644" s="401"/>
      <c r="AF644" s="400"/>
      <c r="AG644" s="401"/>
      <c r="AH644" s="400"/>
      <c r="AI644" s="401"/>
      <c r="AJ644" s="400"/>
      <c r="AK644" s="401"/>
      <c r="AL644" s="400"/>
      <c r="AM644" s="401"/>
      <c r="AN644" s="400"/>
      <c r="AO644" s="401"/>
      <c r="AP644" s="400"/>
      <c r="AQ644" s="401"/>
      <c r="AR644" s="400"/>
      <c r="AS644" s="401"/>
      <c r="AT644" s="400"/>
      <c r="AU644" s="401"/>
      <c r="AV644" s="400"/>
      <c r="AW644" s="401"/>
      <c r="AX644" s="400"/>
      <c r="AY644" s="401"/>
      <c r="AZ644" s="400"/>
      <c r="BA644" s="401"/>
      <c r="BB644" s="400"/>
      <c r="BC644" s="401"/>
      <c r="BD644" s="400"/>
      <c r="BE644" s="401"/>
      <c r="BF644" s="400"/>
      <c r="BG644" s="401"/>
      <c r="BH644" s="400"/>
      <c r="BI644" s="401"/>
      <c r="BJ644" s="400"/>
      <c r="BK644" s="401"/>
      <c r="BL644" s="400"/>
      <c r="BM644" s="401"/>
      <c r="BN644" s="400"/>
      <c r="BO644" s="401"/>
      <c r="BP644" s="400"/>
      <c r="BQ644" s="401"/>
      <c r="BR644" s="400"/>
      <c r="BS644" s="401"/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660" t="s">
        <v>3748</v>
      </c>
      <c r="B645" s="393" t="s">
        <v>3749</v>
      </c>
      <c r="C645" s="394" t="s">
        <v>3229</v>
      </c>
      <c r="D645" s="395" t="s">
        <v>3733</v>
      </c>
      <c r="E645" s="411" t="s">
        <v>3750</v>
      </c>
      <c r="F645" s="396" t="s">
        <v>3222</v>
      </c>
      <c r="G645" s="396" t="s">
        <v>3223</v>
      </c>
      <c r="H645" s="397" t="s">
        <v>199</v>
      </c>
      <c r="I645" s="661" t="s">
        <v>3751</v>
      </c>
      <c r="J645" s="353" t="s">
        <v>3227</v>
      </c>
      <c r="K645" s="357" t="s">
        <v>60</v>
      </c>
      <c r="L645" s="402"/>
      <c r="M645" s="403"/>
      <c r="N645" s="402"/>
      <c r="O645" s="403"/>
      <c r="P645" s="402"/>
      <c r="Q645" s="403"/>
      <c r="R645" s="402"/>
      <c r="S645" s="403"/>
      <c r="T645" s="402"/>
      <c r="U645" s="403"/>
      <c r="V645" s="402"/>
      <c r="W645" s="403"/>
      <c r="X645" s="402"/>
      <c r="Y645" s="403"/>
      <c r="Z645" s="402"/>
      <c r="AA645" s="403"/>
      <c r="AB645" s="402"/>
      <c r="AC645" s="403"/>
      <c r="AD645" s="402"/>
      <c r="AE645" s="403"/>
      <c r="AF645" s="402"/>
      <c r="AG645" s="403"/>
      <c r="AH645" s="402"/>
      <c r="AI645" s="403"/>
      <c r="AJ645" s="402"/>
      <c r="AK645" s="403"/>
      <c r="AL645" s="402"/>
      <c r="AM645" s="403"/>
      <c r="AN645" s="402"/>
      <c r="AO645" s="403"/>
      <c r="AP645" s="402"/>
      <c r="AQ645" s="403"/>
      <c r="AR645" s="402"/>
      <c r="AS645" s="403"/>
      <c r="AT645" s="402"/>
      <c r="AU645" s="403"/>
      <c r="AV645" s="402"/>
      <c r="AW645" s="403"/>
      <c r="AX645" s="402"/>
      <c r="AY645" s="403"/>
      <c r="AZ645" s="402"/>
      <c r="BA645" s="403"/>
      <c r="BB645" s="402"/>
      <c r="BC645" s="403"/>
      <c r="BD645" s="402"/>
      <c r="BE645" s="403"/>
      <c r="BF645" s="402"/>
      <c r="BG645" s="403"/>
      <c r="BH645" s="402"/>
      <c r="BI645" s="403"/>
      <c r="BJ645" s="402"/>
      <c r="BK645" s="403"/>
      <c r="BL645" s="402"/>
      <c r="BM645" s="403"/>
      <c r="BN645" s="402"/>
      <c r="BO645" s="403"/>
      <c r="BP645" s="402"/>
      <c r="BQ645" s="403"/>
      <c r="BR645" s="402"/>
      <c r="BS645" s="403"/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3752</v>
      </c>
      <c r="B646" s="526" t="s">
        <v>3753</v>
      </c>
      <c r="C646" s="527">
        <v>1</v>
      </c>
      <c r="D646" s="528" t="s">
        <v>3754</v>
      </c>
      <c r="E646" s="426" t="s">
        <v>3755</v>
      </c>
      <c r="F646" s="529" t="s">
        <v>3222</v>
      </c>
      <c r="G646" s="529" t="s">
        <v>3223</v>
      </c>
      <c r="H646" s="530" t="s">
        <v>200</v>
      </c>
      <c r="I646" s="384" t="s">
        <v>3756</v>
      </c>
      <c r="J646" s="353" t="s">
        <v>3227</v>
      </c>
      <c r="K646" s="354" t="s">
        <v>3228</v>
      </c>
      <c r="L646" s="402"/>
      <c r="M646" s="403"/>
      <c r="N646" s="402"/>
      <c r="O646" s="403"/>
      <c r="P646" s="402"/>
      <c r="Q646" s="403"/>
      <c r="R646" s="402"/>
      <c r="S646" s="403"/>
      <c r="T646" s="402"/>
      <c r="U646" s="403"/>
      <c r="V646" s="402"/>
      <c r="W646" s="403"/>
      <c r="X646" s="402"/>
      <c r="Y646" s="403"/>
      <c r="Z646" s="402"/>
      <c r="AA646" s="403"/>
      <c r="AB646" s="402"/>
      <c r="AC646" s="403"/>
      <c r="AD646" s="402"/>
      <c r="AE646" s="403"/>
      <c r="AF646" s="402"/>
      <c r="AG646" s="403"/>
      <c r="AH646" s="402"/>
      <c r="AI646" s="403"/>
      <c r="AJ646" s="402"/>
      <c r="AK646" s="403"/>
      <c r="AL646" s="402"/>
      <c r="AM646" s="403"/>
      <c r="AN646" s="402"/>
      <c r="AO646" s="403"/>
      <c r="AP646" s="402"/>
      <c r="AQ646" s="403"/>
      <c r="AR646" s="402"/>
      <c r="AS646" s="403"/>
      <c r="AT646" s="402"/>
      <c r="AU646" s="403"/>
      <c r="AV646" s="402"/>
      <c r="AW646" s="403"/>
      <c r="AX646" s="402"/>
      <c r="AY646" s="403"/>
      <c r="AZ646" s="402"/>
      <c r="BA646" s="403"/>
      <c r="BB646" s="402"/>
      <c r="BC646" s="403"/>
      <c r="BD646" s="402"/>
      <c r="BE646" s="403"/>
      <c r="BF646" s="402"/>
      <c r="BG646" s="403"/>
      <c r="BH646" s="402"/>
      <c r="BI646" s="403"/>
      <c r="BJ646" s="402"/>
      <c r="BK646" s="403"/>
      <c r="BL646" s="402"/>
      <c r="BM646" s="403"/>
      <c r="BN646" s="402"/>
      <c r="BO646" s="403"/>
      <c r="BP646" s="402"/>
      <c r="BQ646" s="403"/>
      <c r="BR646" s="402"/>
      <c r="BS646" s="403"/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3752</v>
      </c>
      <c r="B647" s="386" t="s">
        <v>3753</v>
      </c>
      <c r="C647" s="352" t="s">
        <v>3229</v>
      </c>
      <c r="D647" s="387" t="s">
        <v>3754</v>
      </c>
      <c r="E647" s="388" t="s">
        <v>3755</v>
      </c>
      <c r="F647" s="389" t="s">
        <v>3222</v>
      </c>
      <c r="G647" s="389" t="s">
        <v>3223</v>
      </c>
      <c r="H647" s="390" t="s">
        <v>200</v>
      </c>
      <c r="I647" s="391" t="s">
        <v>3756</v>
      </c>
      <c r="J647" s="353" t="s">
        <v>3227</v>
      </c>
      <c r="K647" s="353" t="s">
        <v>3230</v>
      </c>
      <c r="L647" s="400"/>
      <c r="M647" s="401"/>
      <c r="N647" s="400"/>
      <c r="O647" s="401"/>
      <c r="P647" s="400"/>
      <c r="Q647" s="401"/>
      <c r="R647" s="400"/>
      <c r="S647" s="401"/>
      <c r="T647" s="400"/>
      <c r="U647" s="401"/>
      <c r="V647" s="400"/>
      <c r="W647" s="401"/>
      <c r="X647" s="400"/>
      <c r="Y647" s="401"/>
      <c r="Z647" s="400"/>
      <c r="AA647" s="401"/>
      <c r="AB647" s="400"/>
      <c r="AC647" s="401"/>
      <c r="AD647" s="400"/>
      <c r="AE647" s="401"/>
      <c r="AF647" s="400"/>
      <c r="AG647" s="401"/>
      <c r="AH647" s="400"/>
      <c r="AI647" s="401"/>
      <c r="AJ647" s="400"/>
      <c r="AK647" s="401"/>
      <c r="AL647" s="400"/>
      <c r="AM647" s="401"/>
      <c r="AN647" s="400"/>
      <c r="AO647" s="401"/>
      <c r="AP647" s="400"/>
      <c r="AQ647" s="401"/>
      <c r="AR647" s="400"/>
      <c r="AS647" s="401"/>
      <c r="AT647" s="400"/>
      <c r="AU647" s="401"/>
      <c r="AV647" s="400"/>
      <c r="AW647" s="401"/>
      <c r="AX647" s="400"/>
      <c r="AY647" s="401"/>
      <c r="AZ647" s="400"/>
      <c r="BA647" s="401"/>
      <c r="BB647" s="400"/>
      <c r="BC647" s="401"/>
      <c r="BD647" s="400"/>
      <c r="BE647" s="401"/>
      <c r="BF647" s="400"/>
      <c r="BG647" s="401"/>
      <c r="BH647" s="400"/>
      <c r="BI647" s="401"/>
      <c r="BJ647" s="400"/>
      <c r="BK647" s="401"/>
      <c r="BL647" s="400"/>
      <c r="BM647" s="401"/>
      <c r="BN647" s="400"/>
      <c r="BO647" s="401"/>
      <c r="BP647" s="400"/>
      <c r="BQ647" s="401"/>
      <c r="BR647" s="400"/>
      <c r="BS647" s="401"/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0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3752</v>
      </c>
      <c r="B648" s="386" t="s">
        <v>3753</v>
      </c>
      <c r="C648" s="392" t="s">
        <v>3229</v>
      </c>
      <c r="D648" s="387" t="s">
        <v>3754</v>
      </c>
      <c r="E648" s="388" t="s">
        <v>3755</v>
      </c>
      <c r="F648" s="389" t="s">
        <v>3222</v>
      </c>
      <c r="G648" s="389" t="s">
        <v>3223</v>
      </c>
      <c r="H648" s="390" t="s">
        <v>200</v>
      </c>
      <c r="I648" s="391" t="s">
        <v>3756</v>
      </c>
      <c r="J648" s="353" t="s">
        <v>3227</v>
      </c>
      <c r="K648" s="355" t="s">
        <v>3231</v>
      </c>
      <c r="L648" s="400"/>
      <c r="M648" s="401"/>
      <c r="N648" s="400"/>
      <c r="O648" s="401"/>
      <c r="P648" s="400"/>
      <c r="Q648" s="401"/>
      <c r="R648" s="400"/>
      <c r="S648" s="401"/>
      <c r="T648" s="400"/>
      <c r="U648" s="401"/>
      <c r="V648" s="400"/>
      <c r="W648" s="401"/>
      <c r="X648" s="400"/>
      <c r="Y648" s="401"/>
      <c r="Z648" s="400"/>
      <c r="AA648" s="401"/>
      <c r="AB648" s="400"/>
      <c r="AC648" s="401"/>
      <c r="AD648" s="400"/>
      <c r="AE648" s="401"/>
      <c r="AF648" s="400"/>
      <c r="AG648" s="401"/>
      <c r="AH648" s="400"/>
      <c r="AI648" s="401"/>
      <c r="AJ648" s="400"/>
      <c r="AK648" s="401"/>
      <c r="AL648" s="400"/>
      <c r="AM648" s="401"/>
      <c r="AN648" s="400"/>
      <c r="AO648" s="401"/>
      <c r="AP648" s="400"/>
      <c r="AQ648" s="401"/>
      <c r="AR648" s="400"/>
      <c r="AS648" s="401"/>
      <c r="AT648" s="400"/>
      <c r="AU648" s="401"/>
      <c r="AV648" s="400"/>
      <c r="AW648" s="401"/>
      <c r="AX648" s="400"/>
      <c r="AY648" s="401"/>
      <c r="AZ648" s="400"/>
      <c r="BA648" s="401"/>
      <c r="BB648" s="400"/>
      <c r="BC648" s="401"/>
      <c r="BD648" s="400"/>
      <c r="BE648" s="401"/>
      <c r="BF648" s="400"/>
      <c r="BG648" s="401"/>
      <c r="BH648" s="400"/>
      <c r="BI648" s="401"/>
      <c r="BJ648" s="400"/>
      <c r="BK648" s="401"/>
      <c r="BL648" s="400"/>
      <c r="BM648" s="401"/>
      <c r="BN648" s="400"/>
      <c r="BO648" s="401"/>
      <c r="BP648" s="400"/>
      <c r="BQ648" s="401"/>
      <c r="BR648" s="400"/>
      <c r="BS648" s="401"/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3752</v>
      </c>
      <c r="B649" s="386" t="s">
        <v>3753</v>
      </c>
      <c r="C649" s="392" t="s">
        <v>3229</v>
      </c>
      <c r="D649" s="387" t="s">
        <v>3754</v>
      </c>
      <c r="E649" s="388" t="s">
        <v>3755</v>
      </c>
      <c r="F649" s="389" t="s">
        <v>3222</v>
      </c>
      <c r="G649" s="389" t="s">
        <v>3223</v>
      </c>
      <c r="H649" s="390" t="s">
        <v>200</v>
      </c>
      <c r="I649" s="391" t="s">
        <v>3756</v>
      </c>
      <c r="J649" s="353" t="s">
        <v>3227</v>
      </c>
      <c r="K649" s="356" t="s">
        <v>3232</v>
      </c>
      <c r="L649" s="400"/>
      <c r="M649" s="401"/>
      <c r="N649" s="400"/>
      <c r="O649" s="401"/>
      <c r="P649" s="400"/>
      <c r="Q649" s="401"/>
      <c r="R649" s="400"/>
      <c r="S649" s="401"/>
      <c r="T649" s="400"/>
      <c r="U649" s="401"/>
      <c r="V649" s="400"/>
      <c r="W649" s="401"/>
      <c r="X649" s="400"/>
      <c r="Y649" s="401"/>
      <c r="Z649" s="400"/>
      <c r="AA649" s="401"/>
      <c r="AB649" s="400"/>
      <c r="AC649" s="401"/>
      <c r="AD649" s="400"/>
      <c r="AE649" s="401"/>
      <c r="AF649" s="400"/>
      <c r="AG649" s="401"/>
      <c r="AH649" s="400"/>
      <c r="AI649" s="401"/>
      <c r="AJ649" s="400"/>
      <c r="AK649" s="401"/>
      <c r="AL649" s="400"/>
      <c r="AM649" s="401"/>
      <c r="AN649" s="400"/>
      <c r="AO649" s="401"/>
      <c r="AP649" s="400"/>
      <c r="AQ649" s="401"/>
      <c r="AR649" s="400"/>
      <c r="AS649" s="401"/>
      <c r="AT649" s="400"/>
      <c r="AU649" s="401"/>
      <c r="AV649" s="400"/>
      <c r="AW649" s="401"/>
      <c r="AX649" s="400"/>
      <c r="AY649" s="401"/>
      <c r="AZ649" s="400"/>
      <c r="BA649" s="401"/>
      <c r="BB649" s="400"/>
      <c r="BC649" s="401"/>
      <c r="BD649" s="400"/>
      <c r="BE649" s="401"/>
      <c r="BF649" s="400"/>
      <c r="BG649" s="401"/>
      <c r="BH649" s="400"/>
      <c r="BI649" s="401"/>
      <c r="BJ649" s="400"/>
      <c r="BK649" s="401"/>
      <c r="BL649" s="400"/>
      <c r="BM649" s="401"/>
      <c r="BN649" s="400"/>
      <c r="BO649" s="401"/>
      <c r="BP649" s="400"/>
      <c r="BQ649" s="401"/>
      <c r="BR649" s="400"/>
      <c r="BS649" s="401"/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660" t="s">
        <v>3752</v>
      </c>
      <c r="B650" s="393" t="s">
        <v>3753</v>
      </c>
      <c r="C650" s="394" t="s">
        <v>3229</v>
      </c>
      <c r="D650" s="395" t="s">
        <v>3754</v>
      </c>
      <c r="E650" s="411" t="s">
        <v>3755</v>
      </c>
      <c r="F650" s="396" t="s">
        <v>3222</v>
      </c>
      <c r="G650" s="396" t="s">
        <v>3223</v>
      </c>
      <c r="H650" s="397" t="s">
        <v>200</v>
      </c>
      <c r="I650" s="661" t="s">
        <v>3756</v>
      </c>
      <c r="J650" s="353" t="s">
        <v>3227</v>
      </c>
      <c r="K650" s="357" t="s">
        <v>60</v>
      </c>
      <c r="L650" s="402"/>
      <c r="M650" s="403"/>
      <c r="N650" s="402"/>
      <c r="O650" s="403"/>
      <c r="P650" s="402"/>
      <c r="Q650" s="403"/>
      <c r="R650" s="402"/>
      <c r="S650" s="403"/>
      <c r="T650" s="402"/>
      <c r="U650" s="403"/>
      <c r="V650" s="402"/>
      <c r="W650" s="403"/>
      <c r="X650" s="402"/>
      <c r="Y650" s="403"/>
      <c r="Z650" s="402"/>
      <c r="AA650" s="403"/>
      <c r="AB650" s="402"/>
      <c r="AC650" s="403"/>
      <c r="AD650" s="402"/>
      <c r="AE650" s="403"/>
      <c r="AF650" s="402"/>
      <c r="AG650" s="403"/>
      <c r="AH650" s="402"/>
      <c r="AI650" s="403"/>
      <c r="AJ650" s="402"/>
      <c r="AK650" s="403"/>
      <c r="AL650" s="402"/>
      <c r="AM650" s="403"/>
      <c r="AN650" s="402"/>
      <c r="AO650" s="403"/>
      <c r="AP650" s="402"/>
      <c r="AQ650" s="403"/>
      <c r="AR650" s="402"/>
      <c r="AS650" s="403"/>
      <c r="AT650" s="402"/>
      <c r="AU650" s="403"/>
      <c r="AV650" s="402"/>
      <c r="AW650" s="403"/>
      <c r="AX650" s="402"/>
      <c r="AY650" s="403"/>
      <c r="AZ650" s="402"/>
      <c r="BA650" s="403"/>
      <c r="BB650" s="402"/>
      <c r="BC650" s="403"/>
      <c r="BD650" s="402"/>
      <c r="BE650" s="403"/>
      <c r="BF650" s="402"/>
      <c r="BG650" s="403"/>
      <c r="BH650" s="402"/>
      <c r="BI650" s="403"/>
      <c r="BJ650" s="402"/>
      <c r="BK650" s="403"/>
      <c r="BL650" s="402"/>
      <c r="BM650" s="403"/>
      <c r="BN650" s="402"/>
      <c r="BO650" s="403"/>
      <c r="BP650" s="402"/>
      <c r="BQ650" s="403"/>
      <c r="BR650" s="402"/>
      <c r="BS650" s="403"/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3757</v>
      </c>
      <c r="B651" s="526" t="s">
        <v>3758</v>
      </c>
      <c r="C651" s="527">
        <v>1</v>
      </c>
      <c r="D651" s="528" t="s">
        <v>3759</v>
      </c>
      <c r="E651" s="426" t="s">
        <v>3760</v>
      </c>
      <c r="F651" s="529" t="s">
        <v>3222</v>
      </c>
      <c r="G651" s="529" t="s">
        <v>3223</v>
      </c>
      <c r="H651" s="530" t="s">
        <v>236</v>
      </c>
      <c r="I651" s="384" t="s">
        <v>3761</v>
      </c>
      <c r="J651" s="353" t="s">
        <v>3227</v>
      </c>
      <c r="K651" s="354" t="s">
        <v>3228</v>
      </c>
      <c r="L651" s="402"/>
      <c r="M651" s="403"/>
      <c r="N651" s="402"/>
      <c r="O651" s="403"/>
      <c r="P651" s="402"/>
      <c r="Q651" s="403"/>
      <c r="R651" s="402"/>
      <c r="S651" s="403"/>
      <c r="T651" s="402"/>
      <c r="U651" s="403"/>
      <c r="V651" s="402"/>
      <c r="W651" s="403"/>
      <c r="X651" s="402"/>
      <c r="Y651" s="403"/>
      <c r="Z651" s="402"/>
      <c r="AA651" s="403"/>
      <c r="AB651" s="402"/>
      <c r="AC651" s="403"/>
      <c r="AD651" s="402"/>
      <c r="AE651" s="403"/>
      <c r="AF651" s="402"/>
      <c r="AG651" s="403"/>
      <c r="AH651" s="402"/>
      <c r="AI651" s="403"/>
      <c r="AJ651" s="402"/>
      <c r="AK651" s="403"/>
      <c r="AL651" s="402"/>
      <c r="AM651" s="403"/>
      <c r="AN651" s="402"/>
      <c r="AO651" s="403"/>
      <c r="AP651" s="402"/>
      <c r="AQ651" s="403"/>
      <c r="AR651" s="402"/>
      <c r="AS651" s="403"/>
      <c r="AT651" s="402"/>
      <c r="AU651" s="403"/>
      <c r="AV651" s="402"/>
      <c r="AW651" s="403"/>
      <c r="AX651" s="402"/>
      <c r="AY651" s="403"/>
      <c r="AZ651" s="402"/>
      <c r="BA651" s="403"/>
      <c r="BB651" s="402"/>
      <c r="BC651" s="403"/>
      <c r="BD651" s="402"/>
      <c r="BE651" s="403"/>
      <c r="BF651" s="402"/>
      <c r="BG651" s="403"/>
      <c r="BH651" s="402"/>
      <c r="BI651" s="403"/>
      <c r="BJ651" s="402"/>
      <c r="BK651" s="403"/>
      <c r="BL651" s="402"/>
      <c r="BM651" s="403"/>
      <c r="BN651" s="402"/>
      <c r="BO651" s="403"/>
      <c r="BP651" s="402"/>
      <c r="BQ651" s="403"/>
      <c r="BR651" s="402"/>
      <c r="BS651" s="403"/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3757</v>
      </c>
      <c r="B652" s="386" t="s">
        <v>3758</v>
      </c>
      <c r="C652" s="352" t="s">
        <v>3229</v>
      </c>
      <c r="D652" s="387" t="s">
        <v>3759</v>
      </c>
      <c r="E652" s="388" t="s">
        <v>3760</v>
      </c>
      <c r="F652" s="389" t="s">
        <v>3222</v>
      </c>
      <c r="G652" s="389" t="s">
        <v>3223</v>
      </c>
      <c r="H652" s="390" t="s">
        <v>236</v>
      </c>
      <c r="I652" s="391" t="s">
        <v>3761</v>
      </c>
      <c r="J652" s="353" t="s">
        <v>3227</v>
      </c>
      <c r="K652" s="353" t="s">
        <v>3230</v>
      </c>
      <c r="L652" s="400">
        <v>3</v>
      </c>
      <c r="M652" s="401"/>
      <c r="N652" s="400">
        <v>8</v>
      </c>
      <c r="O652" s="401"/>
      <c r="P652" s="400">
        <v>5</v>
      </c>
      <c r="Q652" s="401"/>
      <c r="R652" s="400"/>
      <c r="S652" s="401"/>
      <c r="T652" s="400"/>
      <c r="U652" s="401"/>
      <c r="V652" s="400">
        <v>3</v>
      </c>
      <c r="W652" s="401"/>
      <c r="X652" s="400">
        <v>9</v>
      </c>
      <c r="Y652" s="401"/>
      <c r="Z652" s="400">
        <v>3</v>
      </c>
      <c r="AA652" s="401"/>
      <c r="AB652" s="400">
        <v>8</v>
      </c>
      <c r="AC652" s="401"/>
      <c r="AD652" s="400">
        <v>5</v>
      </c>
      <c r="AE652" s="401"/>
      <c r="AF652" s="400"/>
      <c r="AG652" s="401"/>
      <c r="AH652" s="400"/>
      <c r="AI652" s="401"/>
      <c r="AJ652" s="400">
        <v>3</v>
      </c>
      <c r="AK652" s="401"/>
      <c r="AL652" s="400">
        <v>9</v>
      </c>
      <c r="AM652" s="401"/>
      <c r="AN652" s="400">
        <v>3</v>
      </c>
      <c r="AO652" s="401"/>
      <c r="AP652" s="400">
        <v>8</v>
      </c>
      <c r="AQ652" s="401"/>
      <c r="AR652" s="400">
        <v>5</v>
      </c>
      <c r="AS652" s="401"/>
      <c r="AT652" s="400"/>
      <c r="AU652" s="401"/>
      <c r="AV652" s="400"/>
      <c r="AW652" s="401"/>
      <c r="AX652" s="400">
        <v>3</v>
      </c>
      <c r="AY652" s="401"/>
      <c r="AZ652" s="400">
        <v>9</v>
      </c>
      <c r="BA652" s="401"/>
      <c r="BB652" s="400">
        <v>3</v>
      </c>
      <c r="BC652" s="401"/>
      <c r="BD652" s="400">
        <v>8</v>
      </c>
      <c r="BE652" s="401"/>
      <c r="BF652" s="400">
        <v>5</v>
      </c>
      <c r="BG652" s="401"/>
      <c r="BH652" s="400"/>
      <c r="BI652" s="401"/>
      <c r="BJ652" s="400"/>
      <c r="BK652" s="401"/>
      <c r="BL652" s="400">
        <v>3</v>
      </c>
      <c r="BM652" s="401"/>
      <c r="BN652" s="400">
        <v>9</v>
      </c>
      <c r="BO652" s="401"/>
      <c r="BP652" s="400">
        <v>3</v>
      </c>
      <c r="BQ652" s="401"/>
      <c r="BR652" s="400">
        <v>8</v>
      </c>
      <c r="BS652" s="401"/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123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3757</v>
      </c>
      <c r="B653" s="386" t="s">
        <v>3758</v>
      </c>
      <c r="C653" s="392" t="s">
        <v>3229</v>
      </c>
      <c r="D653" s="387" t="s">
        <v>3759</v>
      </c>
      <c r="E653" s="388" t="s">
        <v>3760</v>
      </c>
      <c r="F653" s="389" t="s">
        <v>3222</v>
      </c>
      <c r="G653" s="389" t="s">
        <v>3223</v>
      </c>
      <c r="H653" s="390" t="s">
        <v>236</v>
      </c>
      <c r="I653" s="391" t="s">
        <v>3761</v>
      </c>
      <c r="J653" s="353" t="s">
        <v>3227</v>
      </c>
      <c r="K653" s="355" t="s">
        <v>3231</v>
      </c>
      <c r="L653" s="400"/>
      <c r="M653" s="401"/>
      <c r="N653" s="400"/>
      <c r="O653" s="401"/>
      <c r="P653" s="400"/>
      <c r="Q653" s="401"/>
      <c r="R653" s="400"/>
      <c r="S653" s="401"/>
      <c r="T653" s="400"/>
      <c r="U653" s="401"/>
      <c r="V653" s="400"/>
      <c r="W653" s="401"/>
      <c r="X653" s="400"/>
      <c r="Y653" s="401"/>
      <c r="Z653" s="400"/>
      <c r="AA653" s="401"/>
      <c r="AB653" s="400"/>
      <c r="AC653" s="401"/>
      <c r="AD653" s="400"/>
      <c r="AE653" s="401"/>
      <c r="AF653" s="400"/>
      <c r="AG653" s="401"/>
      <c r="AH653" s="400"/>
      <c r="AI653" s="401"/>
      <c r="AJ653" s="400"/>
      <c r="AK653" s="401"/>
      <c r="AL653" s="400"/>
      <c r="AM653" s="401"/>
      <c r="AN653" s="400"/>
      <c r="AO653" s="401"/>
      <c r="AP653" s="400"/>
      <c r="AQ653" s="401"/>
      <c r="AR653" s="400"/>
      <c r="AS653" s="401"/>
      <c r="AT653" s="400"/>
      <c r="AU653" s="401"/>
      <c r="AV653" s="400"/>
      <c r="AW653" s="401"/>
      <c r="AX653" s="400"/>
      <c r="AY653" s="401"/>
      <c r="AZ653" s="400"/>
      <c r="BA653" s="401"/>
      <c r="BB653" s="400"/>
      <c r="BC653" s="401"/>
      <c r="BD653" s="400"/>
      <c r="BE653" s="401"/>
      <c r="BF653" s="400"/>
      <c r="BG653" s="401"/>
      <c r="BH653" s="400"/>
      <c r="BI653" s="401"/>
      <c r="BJ653" s="400"/>
      <c r="BK653" s="401"/>
      <c r="BL653" s="400"/>
      <c r="BM653" s="401"/>
      <c r="BN653" s="400"/>
      <c r="BO653" s="401"/>
      <c r="BP653" s="400"/>
      <c r="BQ653" s="401"/>
      <c r="BR653" s="400"/>
      <c r="BS653" s="401"/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3757</v>
      </c>
      <c r="B654" s="386" t="s">
        <v>3758</v>
      </c>
      <c r="C654" s="392" t="s">
        <v>3229</v>
      </c>
      <c r="D654" s="387" t="s">
        <v>3759</v>
      </c>
      <c r="E654" s="388" t="s">
        <v>3760</v>
      </c>
      <c r="F654" s="389" t="s">
        <v>3222</v>
      </c>
      <c r="G654" s="389" t="s">
        <v>3223</v>
      </c>
      <c r="H654" s="390" t="s">
        <v>236</v>
      </c>
      <c r="I654" s="391" t="s">
        <v>3761</v>
      </c>
      <c r="J654" s="353" t="s">
        <v>3227</v>
      </c>
      <c r="K654" s="356" t="s">
        <v>3232</v>
      </c>
      <c r="L654" s="400"/>
      <c r="M654" s="401"/>
      <c r="N654" s="400"/>
      <c r="O654" s="401"/>
      <c r="P654" s="400"/>
      <c r="Q654" s="401"/>
      <c r="R654" s="400"/>
      <c r="S654" s="401"/>
      <c r="T654" s="400"/>
      <c r="U654" s="401"/>
      <c r="V654" s="400"/>
      <c r="W654" s="401"/>
      <c r="X654" s="400"/>
      <c r="Y654" s="401"/>
      <c r="Z654" s="400"/>
      <c r="AA654" s="401"/>
      <c r="AB654" s="400"/>
      <c r="AC654" s="401"/>
      <c r="AD654" s="400"/>
      <c r="AE654" s="401"/>
      <c r="AF654" s="400"/>
      <c r="AG654" s="401"/>
      <c r="AH654" s="400"/>
      <c r="AI654" s="401"/>
      <c r="AJ654" s="400"/>
      <c r="AK654" s="401"/>
      <c r="AL654" s="400"/>
      <c r="AM654" s="401"/>
      <c r="AN654" s="400"/>
      <c r="AO654" s="401"/>
      <c r="AP654" s="400"/>
      <c r="AQ654" s="401"/>
      <c r="AR654" s="400"/>
      <c r="AS654" s="401"/>
      <c r="AT654" s="400"/>
      <c r="AU654" s="401"/>
      <c r="AV654" s="400"/>
      <c r="AW654" s="401"/>
      <c r="AX654" s="400"/>
      <c r="AY654" s="401"/>
      <c r="AZ654" s="400"/>
      <c r="BA654" s="401"/>
      <c r="BB654" s="400"/>
      <c r="BC654" s="401"/>
      <c r="BD654" s="400"/>
      <c r="BE654" s="401"/>
      <c r="BF654" s="400"/>
      <c r="BG654" s="401"/>
      <c r="BH654" s="400"/>
      <c r="BI654" s="401"/>
      <c r="BJ654" s="400"/>
      <c r="BK654" s="401"/>
      <c r="BL654" s="400"/>
      <c r="BM654" s="401"/>
      <c r="BN654" s="400"/>
      <c r="BO654" s="401"/>
      <c r="BP654" s="400"/>
      <c r="BQ654" s="401"/>
      <c r="BR654" s="400"/>
      <c r="BS654" s="401"/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660" t="s">
        <v>3757</v>
      </c>
      <c r="B655" s="393" t="s">
        <v>3758</v>
      </c>
      <c r="C655" s="394" t="s">
        <v>3229</v>
      </c>
      <c r="D655" s="395" t="s">
        <v>3759</v>
      </c>
      <c r="E655" s="411" t="s">
        <v>3760</v>
      </c>
      <c r="F655" s="396" t="s">
        <v>3222</v>
      </c>
      <c r="G655" s="396" t="s">
        <v>3223</v>
      </c>
      <c r="H655" s="397" t="s">
        <v>236</v>
      </c>
      <c r="I655" s="661" t="s">
        <v>3761</v>
      </c>
      <c r="J655" s="353" t="s">
        <v>3227</v>
      </c>
      <c r="K655" s="357" t="s">
        <v>60</v>
      </c>
      <c r="L655" s="402"/>
      <c r="M655" s="403"/>
      <c r="N655" s="402"/>
      <c r="O655" s="403"/>
      <c r="P655" s="402"/>
      <c r="Q655" s="403"/>
      <c r="R655" s="402"/>
      <c r="S655" s="403"/>
      <c r="T655" s="402"/>
      <c r="U655" s="403"/>
      <c r="V655" s="402"/>
      <c r="W655" s="403"/>
      <c r="X655" s="402"/>
      <c r="Y655" s="403"/>
      <c r="Z655" s="402"/>
      <c r="AA655" s="403"/>
      <c r="AB655" s="402"/>
      <c r="AC655" s="403"/>
      <c r="AD655" s="402"/>
      <c r="AE655" s="403"/>
      <c r="AF655" s="402"/>
      <c r="AG655" s="403"/>
      <c r="AH655" s="402"/>
      <c r="AI655" s="403"/>
      <c r="AJ655" s="402"/>
      <c r="AK655" s="403"/>
      <c r="AL655" s="402"/>
      <c r="AM655" s="403"/>
      <c r="AN655" s="402"/>
      <c r="AO655" s="403"/>
      <c r="AP655" s="402"/>
      <c r="AQ655" s="403"/>
      <c r="AR655" s="402"/>
      <c r="AS655" s="403"/>
      <c r="AT655" s="402"/>
      <c r="AU655" s="403"/>
      <c r="AV655" s="402"/>
      <c r="AW655" s="403"/>
      <c r="AX655" s="402"/>
      <c r="AY655" s="403"/>
      <c r="AZ655" s="402"/>
      <c r="BA655" s="403"/>
      <c r="BB655" s="402"/>
      <c r="BC655" s="403"/>
      <c r="BD655" s="402"/>
      <c r="BE655" s="403"/>
      <c r="BF655" s="402"/>
      <c r="BG655" s="403"/>
      <c r="BH655" s="402"/>
      <c r="BI655" s="403"/>
      <c r="BJ655" s="402"/>
      <c r="BK655" s="403"/>
      <c r="BL655" s="402"/>
      <c r="BM655" s="403"/>
      <c r="BN655" s="402"/>
      <c r="BO655" s="403"/>
      <c r="BP655" s="402"/>
      <c r="BQ655" s="403"/>
      <c r="BR655" s="402"/>
      <c r="BS655" s="403"/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3762</v>
      </c>
      <c r="B656" s="526" t="s">
        <v>3763</v>
      </c>
      <c r="C656" s="527">
        <v>1</v>
      </c>
      <c r="D656" s="528" t="s">
        <v>3764</v>
      </c>
      <c r="E656" s="426" t="s">
        <v>3765</v>
      </c>
      <c r="F656" s="529" t="s">
        <v>3222</v>
      </c>
      <c r="G656" s="529" t="s">
        <v>3223</v>
      </c>
      <c r="H656" s="530" t="s">
        <v>237</v>
      </c>
      <c r="I656" s="384" t="s">
        <v>3766</v>
      </c>
      <c r="J656" s="353" t="s">
        <v>3227</v>
      </c>
      <c r="K656" s="354" t="s">
        <v>3228</v>
      </c>
      <c r="L656" s="402"/>
      <c r="M656" s="403"/>
      <c r="N656" s="402"/>
      <c r="O656" s="403"/>
      <c r="P656" s="402"/>
      <c r="Q656" s="403"/>
      <c r="R656" s="402"/>
      <c r="S656" s="403"/>
      <c r="T656" s="402"/>
      <c r="U656" s="403"/>
      <c r="V656" s="402"/>
      <c r="W656" s="403"/>
      <c r="X656" s="402"/>
      <c r="Y656" s="403"/>
      <c r="Z656" s="402"/>
      <c r="AA656" s="403"/>
      <c r="AB656" s="402"/>
      <c r="AC656" s="403"/>
      <c r="AD656" s="402"/>
      <c r="AE656" s="403"/>
      <c r="AF656" s="402"/>
      <c r="AG656" s="403"/>
      <c r="AH656" s="402"/>
      <c r="AI656" s="403"/>
      <c r="AJ656" s="402"/>
      <c r="AK656" s="403"/>
      <c r="AL656" s="402"/>
      <c r="AM656" s="403"/>
      <c r="AN656" s="402"/>
      <c r="AO656" s="403"/>
      <c r="AP656" s="402"/>
      <c r="AQ656" s="403"/>
      <c r="AR656" s="402"/>
      <c r="AS656" s="403"/>
      <c r="AT656" s="402"/>
      <c r="AU656" s="403"/>
      <c r="AV656" s="402"/>
      <c r="AW656" s="403"/>
      <c r="AX656" s="402"/>
      <c r="AY656" s="403"/>
      <c r="AZ656" s="402"/>
      <c r="BA656" s="403"/>
      <c r="BB656" s="402"/>
      <c r="BC656" s="403"/>
      <c r="BD656" s="402"/>
      <c r="BE656" s="403"/>
      <c r="BF656" s="402"/>
      <c r="BG656" s="403"/>
      <c r="BH656" s="402"/>
      <c r="BI656" s="403"/>
      <c r="BJ656" s="402"/>
      <c r="BK656" s="403"/>
      <c r="BL656" s="402"/>
      <c r="BM656" s="403"/>
      <c r="BN656" s="402"/>
      <c r="BO656" s="403"/>
      <c r="BP656" s="402"/>
      <c r="BQ656" s="403"/>
      <c r="BR656" s="402"/>
      <c r="BS656" s="403"/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3762</v>
      </c>
      <c r="B657" s="386" t="s">
        <v>3763</v>
      </c>
      <c r="C657" s="352" t="s">
        <v>3229</v>
      </c>
      <c r="D657" s="387" t="s">
        <v>3764</v>
      </c>
      <c r="E657" s="388" t="s">
        <v>3765</v>
      </c>
      <c r="F657" s="389" t="s">
        <v>3222</v>
      </c>
      <c r="G657" s="389" t="s">
        <v>3223</v>
      </c>
      <c r="H657" s="390" t="s">
        <v>237</v>
      </c>
      <c r="I657" s="391" t="s">
        <v>3766</v>
      </c>
      <c r="J657" s="353" t="s">
        <v>3227</v>
      </c>
      <c r="K657" s="353" t="s">
        <v>3230</v>
      </c>
      <c r="L657" s="400"/>
      <c r="M657" s="401"/>
      <c r="N657" s="400"/>
      <c r="O657" s="401"/>
      <c r="P657" s="400"/>
      <c r="Q657" s="401"/>
      <c r="R657" s="400"/>
      <c r="S657" s="401"/>
      <c r="T657" s="400"/>
      <c r="U657" s="401"/>
      <c r="V657" s="400"/>
      <c r="W657" s="401"/>
      <c r="X657" s="400"/>
      <c r="Y657" s="401"/>
      <c r="Z657" s="400"/>
      <c r="AA657" s="401"/>
      <c r="AB657" s="400"/>
      <c r="AC657" s="401"/>
      <c r="AD657" s="400"/>
      <c r="AE657" s="401"/>
      <c r="AF657" s="400"/>
      <c r="AG657" s="401"/>
      <c r="AH657" s="400"/>
      <c r="AI657" s="401"/>
      <c r="AJ657" s="400"/>
      <c r="AK657" s="401"/>
      <c r="AL657" s="400"/>
      <c r="AM657" s="401"/>
      <c r="AN657" s="400"/>
      <c r="AO657" s="401"/>
      <c r="AP657" s="400"/>
      <c r="AQ657" s="401"/>
      <c r="AR657" s="400"/>
      <c r="AS657" s="401"/>
      <c r="AT657" s="400"/>
      <c r="AU657" s="401"/>
      <c r="AV657" s="400"/>
      <c r="AW657" s="401"/>
      <c r="AX657" s="400"/>
      <c r="AY657" s="401"/>
      <c r="AZ657" s="400"/>
      <c r="BA657" s="401"/>
      <c r="BB657" s="400"/>
      <c r="BC657" s="401"/>
      <c r="BD657" s="400"/>
      <c r="BE657" s="401"/>
      <c r="BF657" s="400"/>
      <c r="BG657" s="401"/>
      <c r="BH657" s="400"/>
      <c r="BI657" s="401"/>
      <c r="BJ657" s="400"/>
      <c r="BK657" s="401"/>
      <c r="BL657" s="400"/>
      <c r="BM657" s="401"/>
      <c r="BN657" s="400"/>
      <c r="BO657" s="401"/>
      <c r="BP657" s="400"/>
      <c r="BQ657" s="401"/>
      <c r="BR657" s="400"/>
      <c r="BS657" s="401"/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0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3762</v>
      </c>
      <c r="B658" s="386" t="s">
        <v>3763</v>
      </c>
      <c r="C658" s="392" t="s">
        <v>3229</v>
      </c>
      <c r="D658" s="387" t="s">
        <v>3764</v>
      </c>
      <c r="E658" s="388" t="s">
        <v>3765</v>
      </c>
      <c r="F658" s="389" t="s">
        <v>3222</v>
      </c>
      <c r="G658" s="389" t="s">
        <v>3223</v>
      </c>
      <c r="H658" s="390" t="s">
        <v>237</v>
      </c>
      <c r="I658" s="391" t="s">
        <v>3766</v>
      </c>
      <c r="J658" s="353" t="s">
        <v>3227</v>
      </c>
      <c r="K658" s="355" t="s">
        <v>3231</v>
      </c>
      <c r="L658" s="400"/>
      <c r="M658" s="401"/>
      <c r="N658" s="400"/>
      <c r="O658" s="401"/>
      <c r="P658" s="400"/>
      <c r="Q658" s="401"/>
      <c r="R658" s="400"/>
      <c r="S658" s="401"/>
      <c r="T658" s="400"/>
      <c r="U658" s="401"/>
      <c r="V658" s="400"/>
      <c r="W658" s="401"/>
      <c r="X658" s="400"/>
      <c r="Y658" s="401"/>
      <c r="Z658" s="400"/>
      <c r="AA658" s="401"/>
      <c r="AB658" s="400"/>
      <c r="AC658" s="401"/>
      <c r="AD658" s="400"/>
      <c r="AE658" s="401"/>
      <c r="AF658" s="400"/>
      <c r="AG658" s="401"/>
      <c r="AH658" s="400"/>
      <c r="AI658" s="401"/>
      <c r="AJ658" s="400"/>
      <c r="AK658" s="401"/>
      <c r="AL658" s="400"/>
      <c r="AM658" s="401"/>
      <c r="AN658" s="400"/>
      <c r="AO658" s="401"/>
      <c r="AP658" s="400"/>
      <c r="AQ658" s="401"/>
      <c r="AR658" s="400"/>
      <c r="AS658" s="401"/>
      <c r="AT658" s="400"/>
      <c r="AU658" s="401"/>
      <c r="AV658" s="400"/>
      <c r="AW658" s="401"/>
      <c r="AX658" s="400"/>
      <c r="AY658" s="401"/>
      <c r="AZ658" s="400"/>
      <c r="BA658" s="401"/>
      <c r="BB658" s="400"/>
      <c r="BC658" s="401"/>
      <c r="BD658" s="400"/>
      <c r="BE658" s="401"/>
      <c r="BF658" s="400"/>
      <c r="BG658" s="401"/>
      <c r="BH658" s="400"/>
      <c r="BI658" s="401"/>
      <c r="BJ658" s="400"/>
      <c r="BK658" s="401"/>
      <c r="BL658" s="400"/>
      <c r="BM658" s="401"/>
      <c r="BN658" s="400"/>
      <c r="BO658" s="401"/>
      <c r="BP658" s="400"/>
      <c r="BQ658" s="401"/>
      <c r="BR658" s="400"/>
      <c r="BS658" s="401"/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3762</v>
      </c>
      <c r="B659" s="386" t="s">
        <v>3763</v>
      </c>
      <c r="C659" s="392" t="s">
        <v>3229</v>
      </c>
      <c r="D659" s="387" t="s">
        <v>3764</v>
      </c>
      <c r="E659" s="388" t="s">
        <v>3765</v>
      </c>
      <c r="F659" s="389" t="s">
        <v>3222</v>
      </c>
      <c r="G659" s="389" t="s">
        <v>3223</v>
      </c>
      <c r="H659" s="390" t="s">
        <v>237</v>
      </c>
      <c r="I659" s="391" t="s">
        <v>3766</v>
      </c>
      <c r="J659" s="353" t="s">
        <v>3227</v>
      </c>
      <c r="K659" s="356" t="s">
        <v>3232</v>
      </c>
      <c r="L659" s="400"/>
      <c r="M659" s="401"/>
      <c r="N659" s="400"/>
      <c r="O659" s="401"/>
      <c r="P659" s="400"/>
      <c r="Q659" s="401"/>
      <c r="R659" s="400"/>
      <c r="S659" s="401"/>
      <c r="T659" s="400"/>
      <c r="U659" s="401"/>
      <c r="V659" s="400"/>
      <c r="W659" s="401"/>
      <c r="X659" s="400"/>
      <c r="Y659" s="401"/>
      <c r="Z659" s="400"/>
      <c r="AA659" s="401"/>
      <c r="AB659" s="400"/>
      <c r="AC659" s="401"/>
      <c r="AD659" s="400"/>
      <c r="AE659" s="401"/>
      <c r="AF659" s="400"/>
      <c r="AG659" s="401"/>
      <c r="AH659" s="400"/>
      <c r="AI659" s="401"/>
      <c r="AJ659" s="400"/>
      <c r="AK659" s="401"/>
      <c r="AL659" s="400"/>
      <c r="AM659" s="401"/>
      <c r="AN659" s="400"/>
      <c r="AO659" s="401"/>
      <c r="AP659" s="400"/>
      <c r="AQ659" s="401"/>
      <c r="AR659" s="400"/>
      <c r="AS659" s="401"/>
      <c r="AT659" s="400"/>
      <c r="AU659" s="401"/>
      <c r="AV659" s="400"/>
      <c r="AW659" s="401"/>
      <c r="AX659" s="400"/>
      <c r="AY659" s="401"/>
      <c r="AZ659" s="400"/>
      <c r="BA659" s="401"/>
      <c r="BB659" s="400"/>
      <c r="BC659" s="401"/>
      <c r="BD659" s="400"/>
      <c r="BE659" s="401"/>
      <c r="BF659" s="400"/>
      <c r="BG659" s="401"/>
      <c r="BH659" s="400"/>
      <c r="BI659" s="401"/>
      <c r="BJ659" s="400"/>
      <c r="BK659" s="401"/>
      <c r="BL659" s="400"/>
      <c r="BM659" s="401"/>
      <c r="BN659" s="400"/>
      <c r="BO659" s="401"/>
      <c r="BP659" s="400"/>
      <c r="BQ659" s="401"/>
      <c r="BR659" s="400"/>
      <c r="BS659" s="401"/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660" t="s">
        <v>3762</v>
      </c>
      <c r="B660" s="393" t="s">
        <v>3763</v>
      </c>
      <c r="C660" s="394" t="s">
        <v>3229</v>
      </c>
      <c r="D660" s="395" t="s">
        <v>3764</v>
      </c>
      <c r="E660" s="411" t="s">
        <v>3765</v>
      </c>
      <c r="F660" s="396" t="s">
        <v>3222</v>
      </c>
      <c r="G660" s="396" t="s">
        <v>3223</v>
      </c>
      <c r="H660" s="397" t="s">
        <v>237</v>
      </c>
      <c r="I660" s="661" t="s">
        <v>3766</v>
      </c>
      <c r="J660" s="353" t="s">
        <v>3227</v>
      </c>
      <c r="K660" s="357" t="s">
        <v>60</v>
      </c>
      <c r="L660" s="402"/>
      <c r="M660" s="403"/>
      <c r="N660" s="402"/>
      <c r="O660" s="403"/>
      <c r="P660" s="402"/>
      <c r="Q660" s="403"/>
      <c r="R660" s="402"/>
      <c r="S660" s="403"/>
      <c r="T660" s="402"/>
      <c r="U660" s="403"/>
      <c r="V660" s="402"/>
      <c r="W660" s="403"/>
      <c r="X660" s="402"/>
      <c r="Y660" s="403"/>
      <c r="Z660" s="402"/>
      <c r="AA660" s="403"/>
      <c r="AB660" s="402"/>
      <c r="AC660" s="403"/>
      <c r="AD660" s="402"/>
      <c r="AE660" s="403"/>
      <c r="AF660" s="402"/>
      <c r="AG660" s="403"/>
      <c r="AH660" s="402"/>
      <c r="AI660" s="403"/>
      <c r="AJ660" s="402"/>
      <c r="AK660" s="403"/>
      <c r="AL660" s="402"/>
      <c r="AM660" s="403"/>
      <c r="AN660" s="402"/>
      <c r="AO660" s="403"/>
      <c r="AP660" s="402"/>
      <c r="AQ660" s="403"/>
      <c r="AR660" s="402"/>
      <c r="AS660" s="403"/>
      <c r="AT660" s="402"/>
      <c r="AU660" s="403"/>
      <c r="AV660" s="402"/>
      <c r="AW660" s="403"/>
      <c r="AX660" s="402"/>
      <c r="AY660" s="403"/>
      <c r="AZ660" s="402"/>
      <c r="BA660" s="403"/>
      <c r="BB660" s="402"/>
      <c r="BC660" s="403"/>
      <c r="BD660" s="402"/>
      <c r="BE660" s="403"/>
      <c r="BF660" s="402"/>
      <c r="BG660" s="403"/>
      <c r="BH660" s="402"/>
      <c r="BI660" s="403"/>
      <c r="BJ660" s="402"/>
      <c r="BK660" s="403"/>
      <c r="BL660" s="402"/>
      <c r="BM660" s="403"/>
      <c r="BN660" s="402"/>
      <c r="BO660" s="403"/>
      <c r="BP660" s="402"/>
      <c r="BQ660" s="403"/>
      <c r="BR660" s="402"/>
      <c r="BS660" s="403"/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3767</v>
      </c>
      <c r="B661" s="526" t="s">
        <v>3768</v>
      </c>
      <c r="C661" s="527">
        <v>1</v>
      </c>
      <c r="D661" s="528" t="s">
        <v>3764</v>
      </c>
      <c r="E661" s="426" t="s">
        <v>3769</v>
      </c>
      <c r="F661" s="529" t="s">
        <v>3222</v>
      </c>
      <c r="G661" s="529" t="s">
        <v>3223</v>
      </c>
      <c r="H661" s="530" t="s">
        <v>237</v>
      </c>
      <c r="I661" s="384" t="s">
        <v>3770</v>
      </c>
      <c r="J661" s="353" t="s">
        <v>3227</v>
      </c>
      <c r="K661" s="354" t="s">
        <v>3228</v>
      </c>
      <c r="L661" s="402"/>
      <c r="M661" s="403"/>
      <c r="N661" s="402"/>
      <c r="O661" s="403"/>
      <c r="P661" s="402"/>
      <c r="Q661" s="403"/>
      <c r="R661" s="402"/>
      <c r="S661" s="403"/>
      <c r="T661" s="402"/>
      <c r="U661" s="403"/>
      <c r="V661" s="402"/>
      <c r="W661" s="403"/>
      <c r="X661" s="402"/>
      <c r="Y661" s="403"/>
      <c r="Z661" s="402"/>
      <c r="AA661" s="403"/>
      <c r="AB661" s="402"/>
      <c r="AC661" s="403"/>
      <c r="AD661" s="402"/>
      <c r="AE661" s="403"/>
      <c r="AF661" s="402"/>
      <c r="AG661" s="403"/>
      <c r="AH661" s="402"/>
      <c r="AI661" s="403"/>
      <c r="AJ661" s="402"/>
      <c r="AK661" s="403"/>
      <c r="AL661" s="402"/>
      <c r="AM661" s="403"/>
      <c r="AN661" s="402"/>
      <c r="AO661" s="403"/>
      <c r="AP661" s="402"/>
      <c r="AQ661" s="403"/>
      <c r="AR661" s="402"/>
      <c r="AS661" s="403"/>
      <c r="AT661" s="402"/>
      <c r="AU661" s="403"/>
      <c r="AV661" s="402"/>
      <c r="AW661" s="403"/>
      <c r="AX661" s="402"/>
      <c r="AY661" s="403"/>
      <c r="AZ661" s="402"/>
      <c r="BA661" s="403"/>
      <c r="BB661" s="402"/>
      <c r="BC661" s="403"/>
      <c r="BD661" s="402"/>
      <c r="BE661" s="403"/>
      <c r="BF661" s="402"/>
      <c r="BG661" s="403"/>
      <c r="BH661" s="402"/>
      <c r="BI661" s="403"/>
      <c r="BJ661" s="402"/>
      <c r="BK661" s="403"/>
      <c r="BL661" s="402"/>
      <c r="BM661" s="403"/>
      <c r="BN661" s="402"/>
      <c r="BO661" s="403"/>
      <c r="BP661" s="402"/>
      <c r="BQ661" s="403"/>
      <c r="BR661" s="402"/>
      <c r="BS661" s="403"/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3767</v>
      </c>
      <c r="B662" s="386" t="s">
        <v>3768</v>
      </c>
      <c r="C662" s="352" t="s">
        <v>3229</v>
      </c>
      <c r="D662" s="387" t="s">
        <v>3764</v>
      </c>
      <c r="E662" s="388" t="s">
        <v>3769</v>
      </c>
      <c r="F662" s="389" t="s">
        <v>3222</v>
      </c>
      <c r="G662" s="389" t="s">
        <v>3223</v>
      </c>
      <c r="H662" s="390" t="s">
        <v>237</v>
      </c>
      <c r="I662" s="391" t="s">
        <v>3770</v>
      </c>
      <c r="J662" s="353" t="s">
        <v>3227</v>
      </c>
      <c r="K662" s="353" t="s">
        <v>3230</v>
      </c>
      <c r="L662" s="400"/>
      <c r="M662" s="401"/>
      <c r="N662" s="400"/>
      <c r="O662" s="401"/>
      <c r="P662" s="400"/>
      <c r="Q662" s="401"/>
      <c r="R662" s="400"/>
      <c r="S662" s="401"/>
      <c r="T662" s="400"/>
      <c r="U662" s="401"/>
      <c r="V662" s="400"/>
      <c r="W662" s="401"/>
      <c r="X662" s="400"/>
      <c r="Y662" s="401"/>
      <c r="Z662" s="400"/>
      <c r="AA662" s="401"/>
      <c r="AB662" s="400"/>
      <c r="AC662" s="401"/>
      <c r="AD662" s="400"/>
      <c r="AE662" s="401"/>
      <c r="AF662" s="400"/>
      <c r="AG662" s="401"/>
      <c r="AH662" s="400"/>
      <c r="AI662" s="401"/>
      <c r="AJ662" s="400"/>
      <c r="AK662" s="401"/>
      <c r="AL662" s="400"/>
      <c r="AM662" s="401"/>
      <c r="AN662" s="400"/>
      <c r="AO662" s="401"/>
      <c r="AP662" s="400"/>
      <c r="AQ662" s="401"/>
      <c r="AR662" s="400"/>
      <c r="AS662" s="401"/>
      <c r="AT662" s="400"/>
      <c r="AU662" s="401"/>
      <c r="AV662" s="400"/>
      <c r="AW662" s="401"/>
      <c r="AX662" s="400"/>
      <c r="AY662" s="401"/>
      <c r="AZ662" s="400"/>
      <c r="BA662" s="401"/>
      <c r="BB662" s="400"/>
      <c r="BC662" s="401"/>
      <c r="BD662" s="400"/>
      <c r="BE662" s="401"/>
      <c r="BF662" s="400"/>
      <c r="BG662" s="401"/>
      <c r="BH662" s="400"/>
      <c r="BI662" s="401"/>
      <c r="BJ662" s="400"/>
      <c r="BK662" s="401"/>
      <c r="BL662" s="400"/>
      <c r="BM662" s="401"/>
      <c r="BN662" s="400"/>
      <c r="BO662" s="401"/>
      <c r="BP662" s="400"/>
      <c r="BQ662" s="401"/>
      <c r="BR662" s="400"/>
      <c r="BS662" s="401"/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3767</v>
      </c>
      <c r="B663" s="386" t="s">
        <v>3768</v>
      </c>
      <c r="C663" s="392" t="s">
        <v>3229</v>
      </c>
      <c r="D663" s="387" t="s">
        <v>3764</v>
      </c>
      <c r="E663" s="388" t="s">
        <v>3769</v>
      </c>
      <c r="F663" s="389" t="s">
        <v>3222</v>
      </c>
      <c r="G663" s="389" t="s">
        <v>3223</v>
      </c>
      <c r="H663" s="390" t="s">
        <v>237</v>
      </c>
      <c r="I663" s="391" t="s">
        <v>3770</v>
      </c>
      <c r="J663" s="353" t="s">
        <v>3227</v>
      </c>
      <c r="K663" s="355" t="s">
        <v>3231</v>
      </c>
      <c r="L663" s="400"/>
      <c r="M663" s="401"/>
      <c r="N663" s="400"/>
      <c r="O663" s="401"/>
      <c r="P663" s="400"/>
      <c r="Q663" s="401"/>
      <c r="R663" s="400"/>
      <c r="S663" s="401"/>
      <c r="T663" s="400"/>
      <c r="U663" s="401"/>
      <c r="V663" s="400"/>
      <c r="W663" s="401"/>
      <c r="X663" s="400"/>
      <c r="Y663" s="401"/>
      <c r="Z663" s="400"/>
      <c r="AA663" s="401"/>
      <c r="AB663" s="400"/>
      <c r="AC663" s="401"/>
      <c r="AD663" s="400"/>
      <c r="AE663" s="401"/>
      <c r="AF663" s="400"/>
      <c r="AG663" s="401"/>
      <c r="AH663" s="400"/>
      <c r="AI663" s="401"/>
      <c r="AJ663" s="400"/>
      <c r="AK663" s="401"/>
      <c r="AL663" s="400"/>
      <c r="AM663" s="401"/>
      <c r="AN663" s="400"/>
      <c r="AO663" s="401"/>
      <c r="AP663" s="400"/>
      <c r="AQ663" s="401"/>
      <c r="AR663" s="400"/>
      <c r="AS663" s="401"/>
      <c r="AT663" s="400"/>
      <c r="AU663" s="401"/>
      <c r="AV663" s="400"/>
      <c r="AW663" s="401"/>
      <c r="AX663" s="400"/>
      <c r="AY663" s="401"/>
      <c r="AZ663" s="400"/>
      <c r="BA663" s="401"/>
      <c r="BB663" s="400"/>
      <c r="BC663" s="401"/>
      <c r="BD663" s="400"/>
      <c r="BE663" s="401"/>
      <c r="BF663" s="400"/>
      <c r="BG663" s="401"/>
      <c r="BH663" s="400"/>
      <c r="BI663" s="401"/>
      <c r="BJ663" s="400"/>
      <c r="BK663" s="401"/>
      <c r="BL663" s="400"/>
      <c r="BM663" s="401"/>
      <c r="BN663" s="400"/>
      <c r="BO663" s="401"/>
      <c r="BP663" s="400"/>
      <c r="BQ663" s="401"/>
      <c r="BR663" s="400"/>
      <c r="BS663" s="401"/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3767</v>
      </c>
      <c r="B664" s="386" t="s">
        <v>3768</v>
      </c>
      <c r="C664" s="392" t="s">
        <v>3229</v>
      </c>
      <c r="D664" s="387" t="s">
        <v>3764</v>
      </c>
      <c r="E664" s="388" t="s">
        <v>3769</v>
      </c>
      <c r="F664" s="389" t="s">
        <v>3222</v>
      </c>
      <c r="G664" s="389" t="s">
        <v>3223</v>
      </c>
      <c r="H664" s="390" t="s">
        <v>237</v>
      </c>
      <c r="I664" s="391" t="s">
        <v>3770</v>
      </c>
      <c r="J664" s="353" t="s">
        <v>3227</v>
      </c>
      <c r="K664" s="356" t="s">
        <v>3232</v>
      </c>
      <c r="L664" s="400"/>
      <c r="M664" s="401"/>
      <c r="N664" s="400"/>
      <c r="O664" s="401"/>
      <c r="P664" s="400"/>
      <c r="Q664" s="401"/>
      <c r="R664" s="400"/>
      <c r="S664" s="401"/>
      <c r="T664" s="400"/>
      <c r="U664" s="401"/>
      <c r="V664" s="400"/>
      <c r="W664" s="401"/>
      <c r="X664" s="400"/>
      <c r="Y664" s="401"/>
      <c r="Z664" s="400"/>
      <c r="AA664" s="401"/>
      <c r="AB664" s="400"/>
      <c r="AC664" s="401"/>
      <c r="AD664" s="400"/>
      <c r="AE664" s="401"/>
      <c r="AF664" s="400"/>
      <c r="AG664" s="401"/>
      <c r="AH664" s="400"/>
      <c r="AI664" s="401"/>
      <c r="AJ664" s="400"/>
      <c r="AK664" s="401"/>
      <c r="AL664" s="400"/>
      <c r="AM664" s="401"/>
      <c r="AN664" s="400"/>
      <c r="AO664" s="401"/>
      <c r="AP664" s="400"/>
      <c r="AQ664" s="401"/>
      <c r="AR664" s="400"/>
      <c r="AS664" s="401"/>
      <c r="AT664" s="400"/>
      <c r="AU664" s="401"/>
      <c r="AV664" s="400"/>
      <c r="AW664" s="401"/>
      <c r="AX664" s="400"/>
      <c r="AY664" s="401"/>
      <c r="AZ664" s="400"/>
      <c r="BA664" s="401"/>
      <c r="BB664" s="400"/>
      <c r="BC664" s="401"/>
      <c r="BD664" s="400"/>
      <c r="BE664" s="401"/>
      <c r="BF664" s="400"/>
      <c r="BG664" s="401"/>
      <c r="BH664" s="400"/>
      <c r="BI664" s="401"/>
      <c r="BJ664" s="400"/>
      <c r="BK664" s="401"/>
      <c r="BL664" s="400"/>
      <c r="BM664" s="401"/>
      <c r="BN664" s="400"/>
      <c r="BO664" s="401"/>
      <c r="BP664" s="400"/>
      <c r="BQ664" s="401"/>
      <c r="BR664" s="400"/>
      <c r="BS664" s="401"/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660" t="s">
        <v>3767</v>
      </c>
      <c r="B665" s="393" t="s">
        <v>3768</v>
      </c>
      <c r="C665" s="394" t="s">
        <v>3229</v>
      </c>
      <c r="D665" s="395" t="s">
        <v>3764</v>
      </c>
      <c r="E665" s="411" t="s">
        <v>3769</v>
      </c>
      <c r="F665" s="396" t="s">
        <v>3222</v>
      </c>
      <c r="G665" s="396" t="s">
        <v>3223</v>
      </c>
      <c r="H665" s="397" t="s">
        <v>237</v>
      </c>
      <c r="I665" s="661" t="s">
        <v>3770</v>
      </c>
      <c r="J665" s="353" t="s">
        <v>3227</v>
      </c>
      <c r="K665" s="357" t="s">
        <v>60</v>
      </c>
      <c r="L665" s="402"/>
      <c r="M665" s="403"/>
      <c r="N665" s="402"/>
      <c r="O665" s="403"/>
      <c r="P665" s="402"/>
      <c r="Q665" s="403"/>
      <c r="R665" s="402"/>
      <c r="S665" s="403"/>
      <c r="T665" s="402"/>
      <c r="U665" s="403"/>
      <c r="V665" s="402"/>
      <c r="W665" s="403"/>
      <c r="X665" s="402"/>
      <c r="Y665" s="403"/>
      <c r="Z665" s="402"/>
      <c r="AA665" s="403"/>
      <c r="AB665" s="402"/>
      <c r="AC665" s="403"/>
      <c r="AD665" s="402"/>
      <c r="AE665" s="403"/>
      <c r="AF665" s="402"/>
      <c r="AG665" s="403"/>
      <c r="AH665" s="402"/>
      <c r="AI665" s="403"/>
      <c r="AJ665" s="402"/>
      <c r="AK665" s="403"/>
      <c r="AL665" s="402"/>
      <c r="AM665" s="403"/>
      <c r="AN665" s="402"/>
      <c r="AO665" s="403"/>
      <c r="AP665" s="402"/>
      <c r="AQ665" s="403"/>
      <c r="AR665" s="402"/>
      <c r="AS665" s="403"/>
      <c r="AT665" s="402"/>
      <c r="AU665" s="403"/>
      <c r="AV665" s="402"/>
      <c r="AW665" s="403"/>
      <c r="AX665" s="402"/>
      <c r="AY665" s="403"/>
      <c r="AZ665" s="402"/>
      <c r="BA665" s="403"/>
      <c r="BB665" s="402"/>
      <c r="BC665" s="403"/>
      <c r="BD665" s="402"/>
      <c r="BE665" s="403"/>
      <c r="BF665" s="402"/>
      <c r="BG665" s="403"/>
      <c r="BH665" s="402"/>
      <c r="BI665" s="403"/>
      <c r="BJ665" s="402"/>
      <c r="BK665" s="403"/>
      <c r="BL665" s="402"/>
      <c r="BM665" s="403"/>
      <c r="BN665" s="402"/>
      <c r="BO665" s="403"/>
      <c r="BP665" s="402"/>
      <c r="BQ665" s="403"/>
      <c r="BR665" s="402"/>
      <c r="BS665" s="403"/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3771</v>
      </c>
      <c r="B666" s="526" t="s">
        <v>3772</v>
      </c>
      <c r="C666" s="527">
        <v>1</v>
      </c>
      <c r="D666" s="528" t="s">
        <v>3773</v>
      </c>
      <c r="E666" s="426" t="s">
        <v>3774</v>
      </c>
      <c r="F666" s="529" t="s">
        <v>3222</v>
      </c>
      <c r="G666" s="529" t="s">
        <v>3223</v>
      </c>
      <c r="H666" s="530" t="s">
        <v>201</v>
      </c>
      <c r="I666" s="384" t="s">
        <v>3775</v>
      </c>
      <c r="J666" s="353" t="s">
        <v>3227</v>
      </c>
      <c r="K666" s="354" t="s">
        <v>3228</v>
      </c>
      <c r="L666" s="402"/>
      <c r="M666" s="403"/>
      <c r="N666" s="402"/>
      <c r="O666" s="403"/>
      <c r="P666" s="402"/>
      <c r="Q666" s="403"/>
      <c r="R666" s="402"/>
      <c r="S666" s="403"/>
      <c r="T666" s="402"/>
      <c r="U666" s="403"/>
      <c r="V666" s="402"/>
      <c r="W666" s="403"/>
      <c r="X666" s="402"/>
      <c r="Y666" s="403"/>
      <c r="Z666" s="402"/>
      <c r="AA666" s="403"/>
      <c r="AB666" s="402"/>
      <c r="AC666" s="403"/>
      <c r="AD666" s="402"/>
      <c r="AE666" s="403"/>
      <c r="AF666" s="402"/>
      <c r="AG666" s="403"/>
      <c r="AH666" s="402"/>
      <c r="AI666" s="403"/>
      <c r="AJ666" s="402"/>
      <c r="AK666" s="403"/>
      <c r="AL666" s="402"/>
      <c r="AM666" s="403"/>
      <c r="AN666" s="402"/>
      <c r="AO666" s="403"/>
      <c r="AP666" s="402"/>
      <c r="AQ666" s="403"/>
      <c r="AR666" s="402"/>
      <c r="AS666" s="403"/>
      <c r="AT666" s="402"/>
      <c r="AU666" s="403"/>
      <c r="AV666" s="402"/>
      <c r="AW666" s="403"/>
      <c r="AX666" s="402"/>
      <c r="AY666" s="403"/>
      <c r="AZ666" s="402"/>
      <c r="BA666" s="403"/>
      <c r="BB666" s="402"/>
      <c r="BC666" s="403"/>
      <c r="BD666" s="402"/>
      <c r="BE666" s="403"/>
      <c r="BF666" s="402"/>
      <c r="BG666" s="403"/>
      <c r="BH666" s="402"/>
      <c r="BI666" s="403"/>
      <c r="BJ666" s="402"/>
      <c r="BK666" s="403"/>
      <c r="BL666" s="402"/>
      <c r="BM666" s="403"/>
      <c r="BN666" s="402"/>
      <c r="BO666" s="403"/>
      <c r="BP666" s="402"/>
      <c r="BQ666" s="403"/>
      <c r="BR666" s="402"/>
      <c r="BS666" s="403"/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3771</v>
      </c>
      <c r="B667" s="386" t="s">
        <v>3772</v>
      </c>
      <c r="C667" s="352" t="s">
        <v>3229</v>
      </c>
      <c r="D667" s="387" t="s">
        <v>3773</v>
      </c>
      <c r="E667" s="388" t="s">
        <v>3774</v>
      </c>
      <c r="F667" s="389" t="s">
        <v>3222</v>
      </c>
      <c r="G667" s="389" t="s">
        <v>3223</v>
      </c>
      <c r="H667" s="390" t="s">
        <v>201</v>
      </c>
      <c r="I667" s="391" t="s">
        <v>3775</v>
      </c>
      <c r="J667" s="353" t="s">
        <v>3227</v>
      </c>
      <c r="K667" s="353" t="s">
        <v>3230</v>
      </c>
      <c r="L667" s="400">
        <v>7</v>
      </c>
      <c r="M667" s="401"/>
      <c r="N667" s="400">
        <v>8</v>
      </c>
      <c r="O667" s="401"/>
      <c r="P667" s="400">
        <v>1</v>
      </c>
      <c r="Q667" s="401"/>
      <c r="R667" s="400"/>
      <c r="S667" s="401"/>
      <c r="T667" s="400"/>
      <c r="U667" s="401"/>
      <c r="V667" s="400">
        <v>6</v>
      </c>
      <c r="W667" s="401"/>
      <c r="X667" s="400">
        <v>7</v>
      </c>
      <c r="Y667" s="401"/>
      <c r="Z667" s="400">
        <v>7</v>
      </c>
      <c r="AA667" s="401"/>
      <c r="AB667" s="400">
        <v>8</v>
      </c>
      <c r="AC667" s="401"/>
      <c r="AD667" s="400">
        <v>1</v>
      </c>
      <c r="AE667" s="401"/>
      <c r="AF667" s="400"/>
      <c r="AG667" s="401"/>
      <c r="AH667" s="400"/>
      <c r="AI667" s="401"/>
      <c r="AJ667" s="400">
        <v>6</v>
      </c>
      <c r="AK667" s="401"/>
      <c r="AL667" s="400">
        <v>7</v>
      </c>
      <c r="AM667" s="401"/>
      <c r="AN667" s="400">
        <v>7</v>
      </c>
      <c r="AO667" s="401"/>
      <c r="AP667" s="400">
        <v>8</v>
      </c>
      <c r="AQ667" s="401"/>
      <c r="AR667" s="400">
        <v>1</v>
      </c>
      <c r="AS667" s="401"/>
      <c r="AT667" s="400"/>
      <c r="AU667" s="401"/>
      <c r="AV667" s="400"/>
      <c r="AW667" s="401"/>
      <c r="AX667" s="400">
        <v>6</v>
      </c>
      <c r="AY667" s="401"/>
      <c r="AZ667" s="400">
        <v>7</v>
      </c>
      <c r="BA667" s="401"/>
      <c r="BB667" s="400">
        <v>7</v>
      </c>
      <c r="BC667" s="401"/>
      <c r="BD667" s="400">
        <v>8</v>
      </c>
      <c r="BE667" s="401"/>
      <c r="BF667" s="400">
        <v>1</v>
      </c>
      <c r="BG667" s="401"/>
      <c r="BH667" s="400"/>
      <c r="BI667" s="401"/>
      <c r="BJ667" s="400"/>
      <c r="BK667" s="401"/>
      <c r="BL667" s="400">
        <v>7</v>
      </c>
      <c r="BM667" s="401"/>
      <c r="BN667" s="400">
        <v>8</v>
      </c>
      <c r="BO667" s="401"/>
      <c r="BP667" s="400">
        <v>7</v>
      </c>
      <c r="BQ667" s="401"/>
      <c r="BR667" s="400">
        <v>8</v>
      </c>
      <c r="BS667" s="401"/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133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3771</v>
      </c>
      <c r="B668" s="386" t="s">
        <v>3772</v>
      </c>
      <c r="C668" s="392" t="s">
        <v>3229</v>
      </c>
      <c r="D668" s="387" t="s">
        <v>3773</v>
      </c>
      <c r="E668" s="388" t="s">
        <v>3774</v>
      </c>
      <c r="F668" s="389" t="s">
        <v>3222</v>
      </c>
      <c r="G668" s="389" t="s">
        <v>3223</v>
      </c>
      <c r="H668" s="390" t="s">
        <v>201</v>
      </c>
      <c r="I668" s="391" t="s">
        <v>3775</v>
      </c>
      <c r="J668" s="353" t="s">
        <v>3227</v>
      </c>
      <c r="K668" s="355" t="s">
        <v>3231</v>
      </c>
      <c r="L668" s="400"/>
      <c r="M668" s="401"/>
      <c r="N668" s="400"/>
      <c r="O668" s="401"/>
      <c r="P668" s="400"/>
      <c r="Q668" s="401"/>
      <c r="R668" s="400"/>
      <c r="S668" s="401"/>
      <c r="T668" s="400"/>
      <c r="U668" s="401"/>
      <c r="V668" s="400"/>
      <c r="W668" s="401"/>
      <c r="X668" s="400"/>
      <c r="Y668" s="401"/>
      <c r="Z668" s="400"/>
      <c r="AA668" s="401"/>
      <c r="AB668" s="400"/>
      <c r="AC668" s="401"/>
      <c r="AD668" s="400"/>
      <c r="AE668" s="401"/>
      <c r="AF668" s="400"/>
      <c r="AG668" s="401"/>
      <c r="AH668" s="400"/>
      <c r="AI668" s="401"/>
      <c r="AJ668" s="400"/>
      <c r="AK668" s="401"/>
      <c r="AL668" s="400"/>
      <c r="AM668" s="401"/>
      <c r="AN668" s="400"/>
      <c r="AO668" s="401"/>
      <c r="AP668" s="400"/>
      <c r="AQ668" s="401"/>
      <c r="AR668" s="400"/>
      <c r="AS668" s="401"/>
      <c r="AT668" s="400"/>
      <c r="AU668" s="401"/>
      <c r="AV668" s="400"/>
      <c r="AW668" s="401"/>
      <c r="AX668" s="400"/>
      <c r="AY668" s="401"/>
      <c r="AZ668" s="400"/>
      <c r="BA668" s="401"/>
      <c r="BB668" s="400"/>
      <c r="BC668" s="401"/>
      <c r="BD668" s="400"/>
      <c r="BE668" s="401"/>
      <c r="BF668" s="400"/>
      <c r="BG668" s="401"/>
      <c r="BH668" s="400"/>
      <c r="BI668" s="401"/>
      <c r="BJ668" s="400"/>
      <c r="BK668" s="401"/>
      <c r="BL668" s="400"/>
      <c r="BM668" s="401"/>
      <c r="BN668" s="400"/>
      <c r="BO668" s="401"/>
      <c r="BP668" s="400"/>
      <c r="BQ668" s="401"/>
      <c r="BR668" s="400"/>
      <c r="BS668" s="401"/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3771</v>
      </c>
      <c r="B669" s="386" t="s">
        <v>3772</v>
      </c>
      <c r="C669" s="392" t="s">
        <v>3229</v>
      </c>
      <c r="D669" s="387" t="s">
        <v>3773</v>
      </c>
      <c r="E669" s="388" t="s">
        <v>3774</v>
      </c>
      <c r="F669" s="389" t="s">
        <v>3222</v>
      </c>
      <c r="G669" s="389" t="s">
        <v>3223</v>
      </c>
      <c r="H669" s="390" t="s">
        <v>201</v>
      </c>
      <c r="I669" s="391" t="s">
        <v>3775</v>
      </c>
      <c r="J669" s="353" t="s">
        <v>3227</v>
      </c>
      <c r="K669" s="356" t="s">
        <v>3232</v>
      </c>
      <c r="L669" s="400"/>
      <c r="M669" s="401"/>
      <c r="N669" s="400"/>
      <c r="O669" s="401"/>
      <c r="P669" s="400"/>
      <c r="Q669" s="401"/>
      <c r="R669" s="400"/>
      <c r="S669" s="401"/>
      <c r="T669" s="400"/>
      <c r="U669" s="401"/>
      <c r="V669" s="400"/>
      <c r="W669" s="401"/>
      <c r="X669" s="400"/>
      <c r="Y669" s="401"/>
      <c r="Z669" s="400"/>
      <c r="AA669" s="401"/>
      <c r="AB669" s="400"/>
      <c r="AC669" s="401"/>
      <c r="AD669" s="400"/>
      <c r="AE669" s="401"/>
      <c r="AF669" s="400"/>
      <c r="AG669" s="401"/>
      <c r="AH669" s="400"/>
      <c r="AI669" s="401"/>
      <c r="AJ669" s="400"/>
      <c r="AK669" s="401"/>
      <c r="AL669" s="400"/>
      <c r="AM669" s="401"/>
      <c r="AN669" s="400"/>
      <c r="AO669" s="401"/>
      <c r="AP669" s="400"/>
      <c r="AQ669" s="401"/>
      <c r="AR669" s="400"/>
      <c r="AS669" s="401"/>
      <c r="AT669" s="400"/>
      <c r="AU669" s="401"/>
      <c r="AV669" s="400"/>
      <c r="AW669" s="401"/>
      <c r="AX669" s="400"/>
      <c r="AY669" s="401"/>
      <c r="AZ669" s="400"/>
      <c r="BA669" s="401"/>
      <c r="BB669" s="400"/>
      <c r="BC669" s="401"/>
      <c r="BD669" s="400"/>
      <c r="BE669" s="401"/>
      <c r="BF669" s="400"/>
      <c r="BG669" s="401"/>
      <c r="BH669" s="400"/>
      <c r="BI669" s="401"/>
      <c r="BJ669" s="400"/>
      <c r="BK669" s="401"/>
      <c r="BL669" s="400"/>
      <c r="BM669" s="401"/>
      <c r="BN669" s="400"/>
      <c r="BO669" s="401"/>
      <c r="BP669" s="400"/>
      <c r="BQ669" s="401"/>
      <c r="BR669" s="400"/>
      <c r="BS669" s="401"/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660" t="s">
        <v>3771</v>
      </c>
      <c r="B670" s="393" t="s">
        <v>3772</v>
      </c>
      <c r="C670" s="394" t="s">
        <v>3229</v>
      </c>
      <c r="D670" s="395" t="s">
        <v>3773</v>
      </c>
      <c r="E670" s="411" t="s">
        <v>3774</v>
      </c>
      <c r="F670" s="396" t="s">
        <v>3222</v>
      </c>
      <c r="G670" s="396" t="s">
        <v>3223</v>
      </c>
      <c r="H670" s="397" t="s">
        <v>201</v>
      </c>
      <c r="I670" s="661" t="s">
        <v>3775</v>
      </c>
      <c r="J670" s="353" t="s">
        <v>3227</v>
      </c>
      <c r="K670" s="357" t="s">
        <v>60</v>
      </c>
      <c r="L670" s="402"/>
      <c r="M670" s="403"/>
      <c r="N670" s="402"/>
      <c r="O670" s="403"/>
      <c r="P670" s="402"/>
      <c r="Q670" s="403"/>
      <c r="R670" s="402"/>
      <c r="S670" s="403"/>
      <c r="T670" s="402"/>
      <c r="U670" s="403"/>
      <c r="V670" s="402"/>
      <c r="W670" s="403"/>
      <c r="X670" s="402"/>
      <c r="Y670" s="403"/>
      <c r="Z670" s="402"/>
      <c r="AA670" s="403"/>
      <c r="AB670" s="402"/>
      <c r="AC670" s="403"/>
      <c r="AD670" s="402"/>
      <c r="AE670" s="403"/>
      <c r="AF670" s="402"/>
      <c r="AG670" s="403"/>
      <c r="AH670" s="402"/>
      <c r="AI670" s="403"/>
      <c r="AJ670" s="402"/>
      <c r="AK670" s="403"/>
      <c r="AL670" s="402"/>
      <c r="AM670" s="403"/>
      <c r="AN670" s="402"/>
      <c r="AO670" s="403"/>
      <c r="AP670" s="402"/>
      <c r="AQ670" s="403"/>
      <c r="AR670" s="402"/>
      <c r="AS670" s="403"/>
      <c r="AT670" s="402"/>
      <c r="AU670" s="403"/>
      <c r="AV670" s="402"/>
      <c r="AW670" s="403"/>
      <c r="AX670" s="402"/>
      <c r="AY670" s="403"/>
      <c r="AZ670" s="402"/>
      <c r="BA670" s="403"/>
      <c r="BB670" s="402"/>
      <c r="BC670" s="403"/>
      <c r="BD670" s="402"/>
      <c r="BE670" s="403"/>
      <c r="BF670" s="402"/>
      <c r="BG670" s="403"/>
      <c r="BH670" s="402"/>
      <c r="BI670" s="403"/>
      <c r="BJ670" s="402"/>
      <c r="BK670" s="403"/>
      <c r="BL670" s="402"/>
      <c r="BM670" s="403"/>
      <c r="BN670" s="402"/>
      <c r="BO670" s="403"/>
      <c r="BP670" s="402"/>
      <c r="BQ670" s="403"/>
      <c r="BR670" s="402"/>
      <c r="BS670" s="403"/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3776</v>
      </c>
      <c r="B671" s="526" t="s">
        <v>3777</v>
      </c>
      <c r="C671" s="527">
        <v>1</v>
      </c>
      <c r="D671" s="528" t="s">
        <v>3778</v>
      </c>
      <c r="E671" s="426" t="s">
        <v>3779</v>
      </c>
      <c r="F671" s="529" t="s">
        <v>3222</v>
      </c>
      <c r="G671" s="529" t="s">
        <v>3223</v>
      </c>
      <c r="H671" s="530" t="s">
        <v>201</v>
      </c>
      <c r="I671" s="384" t="s">
        <v>3780</v>
      </c>
      <c r="J671" s="353" t="s">
        <v>3227</v>
      </c>
      <c r="K671" s="354" t="s">
        <v>3228</v>
      </c>
      <c r="L671" s="402"/>
      <c r="M671" s="403"/>
      <c r="N671" s="402"/>
      <c r="O671" s="403"/>
      <c r="P671" s="402"/>
      <c r="Q671" s="403"/>
      <c r="R671" s="402"/>
      <c r="S671" s="403"/>
      <c r="T671" s="402"/>
      <c r="U671" s="403"/>
      <c r="V671" s="402"/>
      <c r="W671" s="403"/>
      <c r="X671" s="402"/>
      <c r="Y671" s="403"/>
      <c r="Z671" s="402"/>
      <c r="AA671" s="403"/>
      <c r="AB671" s="402"/>
      <c r="AC671" s="403"/>
      <c r="AD671" s="402"/>
      <c r="AE671" s="403"/>
      <c r="AF671" s="402"/>
      <c r="AG671" s="403"/>
      <c r="AH671" s="402"/>
      <c r="AI671" s="403"/>
      <c r="AJ671" s="402"/>
      <c r="AK671" s="403"/>
      <c r="AL671" s="402"/>
      <c r="AM671" s="403"/>
      <c r="AN671" s="402"/>
      <c r="AO671" s="403"/>
      <c r="AP671" s="402"/>
      <c r="AQ671" s="403"/>
      <c r="AR671" s="402"/>
      <c r="AS671" s="403"/>
      <c r="AT671" s="402"/>
      <c r="AU671" s="403"/>
      <c r="AV671" s="402"/>
      <c r="AW671" s="403"/>
      <c r="AX671" s="402"/>
      <c r="AY671" s="403"/>
      <c r="AZ671" s="402"/>
      <c r="BA671" s="403"/>
      <c r="BB671" s="402"/>
      <c r="BC671" s="403"/>
      <c r="BD671" s="402"/>
      <c r="BE671" s="403"/>
      <c r="BF671" s="402"/>
      <c r="BG671" s="403"/>
      <c r="BH671" s="402"/>
      <c r="BI671" s="403"/>
      <c r="BJ671" s="402"/>
      <c r="BK671" s="403"/>
      <c r="BL671" s="402"/>
      <c r="BM671" s="403"/>
      <c r="BN671" s="402"/>
      <c r="BO671" s="403"/>
      <c r="BP671" s="402"/>
      <c r="BQ671" s="403"/>
      <c r="BR671" s="402"/>
      <c r="BS671" s="403"/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3776</v>
      </c>
      <c r="B672" s="386" t="s">
        <v>3777</v>
      </c>
      <c r="C672" s="352" t="s">
        <v>3229</v>
      </c>
      <c r="D672" s="387" t="s">
        <v>3778</v>
      </c>
      <c r="E672" s="388" t="s">
        <v>3779</v>
      </c>
      <c r="F672" s="389" t="s">
        <v>3222</v>
      </c>
      <c r="G672" s="389" t="s">
        <v>3223</v>
      </c>
      <c r="H672" s="390" t="s">
        <v>201</v>
      </c>
      <c r="I672" s="391" t="s">
        <v>3780</v>
      </c>
      <c r="J672" s="353" t="s">
        <v>3227</v>
      </c>
      <c r="K672" s="353" t="s">
        <v>3230</v>
      </c>
      <c r="L672" s="400"/>
      <c r="M672" s="401"/>
      <c r="N672" s="400"/>
      <c r="O672" s="401"/>
      <c r="P672" s="400"/>
      <c r="Q672" s="401"/>
      <c r="R672" s="400"/>
      <c r="S672" s="401"/>
      <c r="T672" s="400"/>
      <c r="U672" s="401"/>
      <c r="V672" s="400"/>
      <c r="W672" s="401"/>
      <c r="X672" s="400"/>
      <c r="Y672" s="401"/>
      <c r="Z672" s="400"/>
      <c r="AA672" s="401"/>
      <c r="AB672" s="400"/>
      <c r="AC672" s="401"/>
      <c r="AD672" s="400">
        <v>2</v>
      </c>
      <c r="AE672" s="401"/>
      <c r="AF672" s="400"/>
      <c r="AG672" s="401"/>
      <c r="AH672" s="400"/>
      <c r="AI672" s="401"/>
      <c r="AJ672" s="400">
        <v>1</v>
      </c>
      <c r="AK672" s="401"/>
      <c r="AL672" s="400">
        <v>4</v>
      </c>
      <c r="AM672" s="401"/>
      <c r="AN672" s="400">
        <v>1</v>
      </c>
      <c r="AO672" s="401"/>
      <c r="AP672" s="400">
        <v>4</v>
      </c>
      <c r="AQ672" s="401"/>
      <c r="AR672" s="400">
        <v>4</v>
      </c>
      <c r="AS672" s="401"/>
      <c r="AT672" s="400"/>
      <c r="AU672" s="401"/>
      <c r="AV672" s="400"/>
      <c r="AW672" s="401"/>
      <c r="AX672" s="400">
        <v>1</v>
      </c>
      <c r="AY672" s="401"/>
      <c r="AZ672" s="400">
        <v>5</v>
      </c>
      <c r="BA672" s="401"/>
      <c r="BB672" s="400">
        <v>1</v>
      </c>
      <c r="BC672" s="401"/>
      <c r="BD672" s="400">
        <v>4</v>
      </c>
      <c r="BE672" s="401"/>
      <c r="BF672" s="400">
        <v>4</v>
      </c>
      <c r="BG672" s="401"/>
      <c r="BH672" s="400"/>
      <c r="BI672" s="401"/>
      <c r="BJ672" s="400"/>
      <c r="BK672" s="401"/>
      <c r="BL672" s="400">
        <v>1</v>
      </c>
      <c r="BM672" s="401"/>
      <c r="BN672" s="400">
        <v>5</v>
      </c>
      <c r="BO672" s="401"/>
      <c r="BP672" s="400">
        <v>1</v>
      </c>
      <c r="BQ672" s="401"/>
      <c r="BR672" s="400">
        <v>4</v>
      </c>
      <c r="BS672" s="401"/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42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3776</v>
      </c>
      <c r="B673" s="386" t="s">
        <v>3777</v>
      </c>
      <c r="C673" s="392" t="s">
        <v>3229</v>
      </c>
      <c r="D673" s="387" t="s">
        <v>3778</v>
      </c>
      <c r="E673" s="388" t="s">
        <v>3779</v>
      </c>
      <c r="F673" s="389" t="s">
        <v>3222</v>
      </c>
      <c r="G673" s="389" t="s">
        <v>3223</v>
      </c>
      <c r="H673" s="390" t="s">
        <v>201</v>
      </c>
      <c r="I673" s="391" t="s">
        <v>3780</v>
      </c>
      <c r="J673" s="353" t="s">
        <v>3227</v>
      </c>
      <c r="K673" s="355" t="s">
        <v>3231</v>
      </c>
      <c r="L673" s="400"/>
      <c r="M673" s="401"/>
      <c r="N673" s="400"/>
      <c r="O673" s="401"/>
      <c r="P673" s="400"/>
      <c r="Q673" s="401"/>
      <c r="R673" s="400"/>
      <c r="S673" s="401"/>
      <c r="T673" s="400"/>
      <c r="U673" s="401"/>
      <c r="V673" s="400"/>
      <c r="W673" s="401"/>
      <c r="X673" s="400"/>
      <c r="Y673" s="401"/>
      <c r="Z673" s="400"/>
      <c r="AA673" s="401"/>
      <c r="AB673" s="400"/>
      <c r="AC673" s="401"/>
      <c r="AD673" s="400"/>
      <c r="AE673" s="401"/>
      <c r="AF673" s="400"/>
      <c r="AG673" s="401"/>
      <c r="AH673" s="400"/>
      <c r="AI673" s="401"/>
      <c r="AJ673" s="400"/>
      <c r="AK673" s="401"/>
      <c r="AL673" s="400"/>
      <c r="AM673" s="401"/>
      <c r="AN673" s="400"/>
      <c r="AO673" s="401"/>
      <c r="AP673" s="400"/>
      <c r="AQ673" s="401"/>
      <c r="AR673" s="400"/>
      <c r="AS673" s="401"/>
      <c r="AT673" s="400"/>
      <c r="AU673" s="401"/>
      <c r="AV673" s="400"/>
      <c r="AW673" s="401"/>
      <c r="AX673" s="400"/>
      <c r="AY673" s="401"/>
      <c r="AZ673" s="400"/>
      <c r="BA673" s="401"/>
      <c r="BB673" s="400"/>
      <c r="BC673" s="401"/>
      <c r="BD673" s="400"/>
      <c r="BE673" s="401"/>
      <c r="BF673" s="400"/>
      <c r="BG673" s="401"/>
      <c r="BH673" s="400"/>
      <c r="BI673" s="401"/>
      <c r="BJ673" s="400"/>
      <c r="BK673" s="401"/>
      <c r="BL673" s="400"/>
      <c r="BM673" s="401"/>
      <c r="BN673" s="400"/>
      <c r="BO673" s="401"/>
      <c r="BP673" s="400"/>
      <c r="BQ673" s="401"/>
      <c r="BR673" s="400"/>
      <c r="BS673" s="401"/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3776</v>
      </c>
      <c r="B674" s="386" t="s">
        <v>3777</v>
      </c>
      <c r="C674" s="392" t="s">
        <v>3229</v>
      </c>
      <c r="D674" s="387" t="s">
        <v>3778</v>
      </c>
      <c r="E674" s="388" t="s">
        <v>3779</v>
      </c>
      <c r="F674" s="389" t="s">
        <v>3222</v>
      </c>
      <c r="G674" s="389" t="s">
        <v>3223</v>
      </c>
      <c r="H674" s="390" t="s">
        <v>201</v>
      </c>
      <c r="I674" s="391" t="s">
        <v>3780</v>
      </c>
      <c r="J674" s="353" t="s">
        <v>3227</v>
      </c>
      <c r="K674" s="356" t="s">
        <v>3232</v>
      </c>
      <c r="L674" s="400"/>
      <c r="M674" s="401"/>
      <c r="N674" s="400"/>
      <c r="O674" s="401"/>
      <c r="P674" s="400"/>
      <c r="Q674" s="401"/>
      <c r="R674" s="400"/>
      <c r="S674" s="401"/>
      <c r="T674" s="400"/>
      <c r="U674" s="401"/>
      <c r="V674" s="400"/>
      <c r="W674" s="401"/>
      <c r="X674" s="400"/>
      <c r="Y674" s="401"/>
      <c r="Z674" s="400"/>
      <c r="AA674" s="401"/>
      <c r="AB674" s="400"/>
      <c r="AC674" s="401"/>
      <c r="AD674" s="400"/>
      <c r="AE674" s="401"/>
      <c r="AF674" s="400"/>
      <c r="AG674" s="401"/>
      <c r="AH674" s="400"/>
      <c r="AI674" s="401"/>
      <c r="AJ674" s="400"/>
      <c r="AK674" s="401"/>
      <c r="AL674" s="400"/>
      <c r="AM674" s="401"/>
      <c r="AN674" s="400"/>
      <c r="AO674" s="401"/>
      <c r="AP674" s="400"/>
      <c r="AQ674" s="401"/>
      <c r="AR674" s="400"/>
      <c r="AS674" s="401"/>
      <c r="AT674" s="400"/>
      <c r="AU674" s="401"/>
      <c r="AV674" s="400"/>
      <c r="AW674" s="401"/>
      <c r="AX674" s="400"/>
      <c r="AY674" s="401"/>
      <c r="AZ674" s="400"/>
      <c r="BA674" s="401"/>
      <c r="BB674" s="400"/>
      <c r="BC674" s="401"/>
      <c r="BD674" s="400"/>
      <c r="BE674" s="401"/>
      <c r="BF674" s="400"/>
      <c r="BG674" s="401"/>
      <c r="BH674" s="400"/>
      <c r="BI674" s="401"/>
      <c r="BJ674" s="400"/>
      <c r="BK674" s="401"/>
      <c r="BL674" s="400"/>
      <c r="BM674" s="401"/>
      <c r="BN674" s="400"/>
      <c r="BO674" s="401"/>
      <c r="BP674" s="400"/>
      <c r="BQ674" s="401"/>
      <c r="BR674" s="400"/>
      <c r="BS674" s="401"/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660" t="s">
        <v>3776</v>
      </c>
      <c r="B675" s="393" t="s">
        <v>3777</v>
      </c>
      <c r="C675" s="394" t="s">
        <v>3229</v>
      </c>
      <c r="D675" s="395" t="s">
        <v>3778</v>
      </c>
      <c r="E675" s="411" t="s">
        <v>3779</v>
      </c>
      <c r="F675" s="396" t="s">
        <v>3222</v>
      </c>
      <c r="G675" s="396" t="s">
        <v>3223</v>
      </c>
      <c r="H675" s="397" t="s">
        <v>201</v>
      </c>
      <c r="I675" s="661" t="s">
        <v>3780</v>
      </c>
      <c r="J675" s="353" t="s">
        <v>3227</v>
      </c>
      <c r="K675" s="357" t="s">
        <v>60</v>
      </c>
      <c r="L675" s="402"/>
      <c r="M675" s="403"/>
      <c r="N675" s="402"/>
      <c r="O675" s="403"/>
      <c r="P675" s="402"/>
      <c r="Q675" s="403"/>
      <c r="R675" s="402"/>
      <c r="S675" s="403"/>
      <c r="T675" s="402"/>
      <c r="U675" s="403"/>
      <c r="V675" s="402"/>
      <c r="W675" s="403"/>
      <c r="X675" s="402"/>
      <c r="Y675" s="403"/>
      <c r="Z675" s="402"/>
      <c r="AA675" s="403"/>
      <c r="AB675" s="402"/>
      <c r="AC675" s="403"/>
      <c r="AD675" s="402"/>
      <c r="AE675" s="403"/>
      <c r="AF675" s="402"/>
      <c r="AG675" s="403"/>
      <c r="AH675" s="402"/>
      <c r="AI675" s="403"/>
      <c r="AJ675" s="402"/>
      <c r="AK675" s="403"/>
      <c r="AL675" s="402"/>
      <c r="AM675" s="403"/>
      <c r="AN675" s="402"/>
      <c r="AO675" s="403"/>
      <c r="AP675" s="402"/>
      <c r="AQ675" s="403"/>
      <c r="AR675" s="402"/>
      <c r="AS675" s="403"/>
      <c r="AT675" s="402"/>
      <c r="AU675" s="403"/>
      <c r="AV675" s="402"/>
      <c r="AW675" s="403"/>
      <c r="AX675" s="402"/>
      <c r="AY675" s="403"/>
      <c r="AZ675" s="402"/>
      <c r="BA675" s="403"/>
      <c r="BB675" s="402"/>
      <c r="BC675" s="403"/>
      <c r="BD675" s="402"/>
      <c r="BE675" s="403"/>
      <c r="BF675" s="402"/>
      <c r="BG675" s="403"/>
      <c r="BH675" s="402"/>
      <c r="BI675" s="403"/>
      <c r="BJ675" s="402"/>
      <c r="BK675" s="403"/>
      <c r="BL675" s="402"/>
      <c r="BM675" s="403"/>
      <c r="BN675" s="402"/>
      <c r="BO675" s="403"/>
      <c r="BP675" s="402"/>
      <c r="BQ675" s="403"/>
      <c r="BR675" s="402"/>
      <c r="BS675" s="403"/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3781</v>
      </c>
      <c r="B676" s="526" t="s">
        <v>3782</v>
      </c>
      <c r="C676" s="527">
        <v>1</v>
      </c>
      <c r="D676" s="528" t="s">
        <v>3783</v>
      </c>
      <c r="E676" s="426" t="s">
        <v>3784</v>
      </c>
      <c r="F676" s="529" t="s">
        <v>3222</v>
      </c>
      <c r="G676" s="529" t="s">
        <v>3223</v>
      </c>
      <c r="H676" s="530" t="s">
        <v>238</v>
      </c>
      <c r="I676" s="384" t="s">
        <v>3785</v>
      </c>
      <c r="J676" s="353" t="s">
        <v>3227</v>
      </c>
      <c r="K676" s="354" t="s">
        <v>3228</v>
      </c>
      <c r="L676" s="402"/>
      <c r="M676" s="403"/>
      <c r="N676" s="402"/>
      <c r="O676" s="403"/>
      <c r="P676" s="402"/>
      <c r="Q676" s="403"/>
      <c r="R676" s="402"/>
      <c r="S676" s="403"/>
      <c r="T676" s="402"/>
      <c r="U676" s="403"/>
      <c r="V676" s="402"/>
      <c r="W676" s="403"/>
      <c r="X676" s="402"/>
      <c r="Y676" s="403"/>
      <c r="Z676" s="402"/>
      <c r="AA676" s="403"/>
      <c r="AB676" s="402"/>
      <c r="AC676" s="403"/>
      <c r="AD676" s="402"/>
      <c r="AE676" s="403"/>
      <c r="AF676" s="402"/>
      <c r="AG676" s="403"/>
      <c r="AH676" s="402"/>
      <c r="AI676" s="403"/>
      <c r="AJ676" s="402"/>
      <c r="AK676" s="403"/>
      <c r="AL676" s="402"/>
      <c r="AM676" s="403"/>
      <c r="AN676" s="402"/>
      <c r="AO676" s="403"/>
      <c r="AP676" s="402"/>
      <c r="AQ676" s="403"/>
      <c r="AR676" s="402"/>
      <c r="AS676" s="403"/>
      <c r="AT676" s="402"/>
      <c r="AU676" s="403"/>
      <c r="AV676" s="402"/>
      <c r="AW676" s="403"/>
      <c r="AX676" s="402"/>
      <c r="AY676" s="403"/>
      <c r="AZ676" s="402"/>
      <c r="BA676" s="403"/>
      <c r="BB676" s="402"/>
      <c r="BC676" s="403"/>
      <c r="BD676" s="402"/>
      <c r="BE676" s="403"/>
      <c r="BF676" s="402"/>
      <c r="BG676" s="403"/>
      <c r="BH676" s="402"/>
      <c r="BI676" s="403"/>
      <c r="BJ676" s="402"/>
      <c r="BK676" s="403"/>
      <c r="BL676" s="402"/>
      <c r="BM676" s="403"/>
      <c r="BN676" s="402"/>
      <c r="BO676" s="403"/>
      <c r="BP676" s="402"/>
      <c r="BQ676" s="403"/>
      <c r="BR676" s="402"/>
      <c r="BS676" s="403"/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3781</v>
      </c>
      <c r="B677" s="386" t="s">
        <v>3782</v>
      </c>
      <c r="C677" s="352" t="s">
        <v>3229</v>
      </c>
      <c r="D677" s="387" t="s">
        <v>3783</v>
      </c>
      <c r="E677" s="388" t="s">
        <v>3784</v>
      </c>
      <c r="F677" s="389" t="s">
        <v>3222</v>
      </c>
      <c r="G677" s="389" t="s">
        <v>3223</v>
      </c>
      <c r="H677" s="390" t="s">
        <v>238</v>
      </c>
      <c r="I677" s="391" t="s">
        <v>3785</v>
      </c>
      <c r="J677" s="353" t="s">
        <v>3227</v>
      </c>
      <c r="K677" s="353" t="s">
        <v>3230</v>
      </c>
      <c r="L677" s="400"/>
      <c r="M677" s="401"/>
      <c r="N677" s="400"/>
      <c r="O677" s="401"/>
      <c r="P677" s="400"/>
      <c r="Q677" s="401"/>
      <c r="R677" s="400"/>
      <c r="S677" s="401"/>
      <c r="T677" s="400"/>
      <c r="U677" s="401"/>
      <c r="V677" s="400"/>
      <c r="W677" s="401"/>
      <c r="X677" s="400"/>
      <c r="Y677" s="401"/>
      <c r="Z677" s="400"/>
      <c r="AA677" s="401"/>
      <c r="AB677" s="400"/>
      <c r="AC677" s="401"/>
      <c r="AD677" s="400"/>
      <c r="AE677" s="401"/>
      <c r="AF677" s="400"/>
      <c r="AG677" s="401"/>
      <c r="AH677" s="400"/>
      <c r="AI677" s="401"/>
      <c r="AJ677" s="400"/>
      <c r="AK677" s="401"/>
      <c r="AL677" s="400"/>
      <c r="AM677" s="401"/>
      <c r="AN677" s="400"/>
      <c r="AO677" s="401"/>
      <c r="AP677" s="400"/>
      <c r="AQ677" s="401"/>
      <c r="AR677" s="400"/>
      <c r="AS677" s="401"/>
      <c r="AT677" s="400"/>
      <c r="AU677" s="401"/>
      <c r="AV677" s="400"/>
      <c r="AW677" s="401"/>
      <c r="AX677" s="400"/>
      <c r="AY677" s="401"/>
      <c r="AZ677" s="400"/>
      <c r="BA677" s="401"/>
      <c r="BB677" s="400"/>
      <c r="BC677" s="401"/>
      <c r="BD677" s="400"/>
      <c r="BE677" s="401"/>
      <c r="BF677" s="400"/>
      <c r="BG677" s="401"/>
      <c r="BH677" s="400"/>
      <c r="BI677" s="401"/>
      <c r="BJ677" s="400"/>
      <c r="BK677" s="401"/>
      <c r="BL677" s="400"/>
      <c r="BM677" s="401"/>
      <c r="BN677" s="400"/>
      <c r="BO677" s="401"/>
      <c r="BP677" s="400"/>
      <c r="BQ677" s="401"/>
      <c r="BR677" s="400"/>
      <c r="BS677" s="401"/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0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3781</v>
      </c>
      <c r="B678" s="386" t="s">
        <v>3782</v>
      </c>
      <c r="C678" s="392" t="s">
        <v>3229</v>
      </c>
      <c r="D678" s="387" t="s">
        <v>3783</v>
      </c>
      <c r="E678" s="388" t="s">
        <v>3784</v>
      </c>
      <c r="F678" s="389" t="s">
        <v>3222</v>
      </c>
      <c r="G678" s="389" t="s">
        <v>3223</v>
      </c>
      <c r="H678" s="390" t="s">
        <v>238</v>
      </c>
      <c r="I678" s="391" t="s">
        <v>3785</v>
      </c>
      <c r="J678" s="353" t="s">
        <v>3227</v>
      </c>
      <c r="K678" s="355" t="s">
        <v>3231</v>
      </c>
      <c r="L678" s="400"/>
      <c r="M678" s="401"/>
      <c r="N678" s="400"/>
      <c r="O678" s="401"/>
      <c r="P678" s="400"/>
      <c r="Q678" s="401"/>
      <c r="R678" s="400"/>
      <c r="S678" s="401"/>
      <c r="T678" s="400"/>
      <c r="U678" s="401"/>
      <c r="V678" s="400"/>
      <c r="W678" s="401"/>
      <c r="X678" s="400"/>
      <c r="Y678" s="401"/>
      <c r="Z678" s="400"/>
      <c r="AA678" s="401"/>
      <c r="AB678" s="400"/>
      <c r="AC678" s="401"/>
      <c r="AD678" s="400"/>
      <c r="AE678" s="401"/>
      <c r="AF678" s="400"/>
      <c r="AG678" s="401"/>
      <c r="AH678" s="400"/>
      <c r="AI678" s="401"/>
      <c r="AJ678" s="400"/>
      <c r="AK678" s="401"/>
      <c r="AL678" s="400"/>
      <c r="AM678" s="401"/>
      <c r="AN678" s="400"/>
      <c r="AO678" s="401"/>
      <c r="AP678" s="400"/>
      <c r="AQ678" s="401"/>
      <c r="AR678" s="400"/>
      <c r="AS678" s="401"/>
      <c r="AT678" s="400"/>
      <c r="AU678" s="401"/>
      <c r="AV678" s="400"/>
      <c r="AW678" s="401"/>
      <c r="AX678" s="400"/>
      <c r="AY678" s="401"/>
      <c r="AZ678" s="400"/>
      <c r="BA678" s="401"/>
      <c r="BB678" s="400"/>
      <c r="BC678" s="401"/>
      <c r="BD678" s="400"/>
      <c r="BE678" s="401"/>
      <c r="BF678" s="400"/>
      <c r="BG678" s="401"/>
      <c r="BH678" s="400"/>
      <c r="BI678" s="401"/>
      <c r="BJ678" s="400"/>
      <c r="BK678" s="401"/>
      <c r="BL678" s="400"/>
      <c r="BM678" s="401"/>
      <c r="BN678" s="400"/>
      <c r="BO678" s="401"/>
      <c r="BP678" s="400"/>
      <c r="BQ678" s="401"/>
      <c r="BR678" s="400"/>
      <c r="BS678" s="401"/>
      <c r="BT678" s="400"/>
      <c r="BU678" s="401"/>
      <c r="BV678" s="337">
        <f t="shared" si="271"/>
        <v>0</v>
      </c>
      <c r="BW678" s="337">
        <f t="shared" si="272"/>
        <v>0</v>
      </c>
    </row>
    <row r="679" spans="1:75" s="64" customFormat="1" ht="21.95" customHeight="1" x14ac:dyDescent="0.2">
      <c r="A679" s="385" t="s">
        <v>3781</v>
      </c>
      <c r="B679" s="386" t="s">
        <v>3782</v>
      </c>
      <c r="C679" s="392" t="s">
        <v>3229</v>
      </c>
      <c r="D679" s="387" t="s">
        <v>3783</v>
      </c>
      <c r="E679" s="388" t="s">
        <v>3784</v>
      </c>
      <c r="F679" s="389" t="s">
        <v>3222</v>
      </c>
      <c r="G679" s="389" t="s">
        <v>3223</v>
      </c>
      <c r="H679" s="390" t="s">
        <v>238</v>
      </c>
      <c r="I679" s="391" t="s">
        <v>3785</v>
      </c>
      <c r="J679" s="353" t="s">
        <v>3227</v>
      </c>
      <c r="K679" s="356" t="s">
        <v>3232</v>
      </c>
      <c r="L679" s="400"/>
      <c r="M679" s="401"/>
      <c r="N679" s="400"/>
      <c r="O679" s="401"/>
      <c r="P679" s="400"/>
      <c r="Q679" s="401"/>
      <c r="R679" s="400"/>
      <c r="S679" s="401"/>
      <c r="T679" s="400"/>
      <c r="U679" s="401"/>
      <c r="V679" s="400"/>
      <c r="W679" s="401"/>
      <c r="X679" s="400"/>
      <c r="Y679" s="401"/>
      <c r="Z679" s="400"/>
      <c r="AA679" s="401"/>
      <c r="AB679" s="400"/>
      <c r="AC679" s="401"/>
      <c r="AD679" s="400"/>
      <c r="AE679" s="401"/>
      <c r="AF679" s="400"/>
      <c r="AG679" s="401"/>
      <c r="AH679" s="400"/>
      <c r="AI679" s="401"/>
      <c r="AJ679" s="400"/>
      <c r="AK679" s="401"/>
      <c r="AL679" s="400"/>
      <c r="AM679" s="401"/>
      <c r="AN679" s="400"/>
      <c r="AO679" s="401"/>
      <c r="AP679" s="400"/>
      <c r="AQ679" s="401"/>
      <c r="AR679" s="400"/>
      <c r="AS679" s="401"/>
      <c r="AT679" s="400"/>
      <c r="AU679" s="401"/>
      <c r="AV679" s="400"/>
      <c r="AW679" s="401"/>
      <c r="AX679" s="400"/>
      <c r="AY679" s="401"/>
      <c r="AZ679" s="400"/>
      <c r="BA679" s="401"/>
      <c r="BB679" s="400"/>
      <c r="BC679" s="401"/>
      <c r="BD679" s="400"/>
      <c r="BE679" s="401"/>
      <c r="BF679" s="400"/>
      <c r="BG679" s="401"/>
      <c r="BH679" s="400"/>
      <c r="BI679" s="401"/>
      <c r="BJ679" s="400"/>
      <c r="BK679" s="401"/>
      <c r="BL679" s="400"/>
      <c r="BM679" s="401"/>
      <c r="BN679" s="400"/>
      <c r="BO679" s="401"/>
      <c r="BP679" s="400"/>
      <c r="BQ679" s="401"/>
      <c r="BR679" s="400"/>
      <c r="BS679" s="401"/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660" t="s">
        <v>3781</v>
      </c>
      <c r="B680" s="393" t="s">
        <v>3782</v>
      </c>
      <c r="C680" s="394" t="s">
        <v>3229</v>
      </c>
      <c r="D680" s="395" t="s">
        <v>3783</v>
      </c>
      <c r="E680" s="411" t="s">
        <v>3784</v>
      </c>
      <c r="F680" s="396" t="s">
        <v>3222</v>
      </c>
      <c r="G680" s="396" t="s">
        <v>3223</v>
      </c>
      <c r="H680" s="397" t="s">
        <v>238</v>
      </c>
      <c r="I680" s="661" t="s">
        <v>3785</v>
      </c>
      <c r="J680" s="353" t="s">
        <v>3227</v>
      </c>
      <c r="K680" s="357" t="s">
        <v>60</v>
      </c>
      <c r="L680" s="402"/>
      <c r="M680" s="403"/>
      <c r="N680" s="402"/>
      <c r="O680" s="403"/>
      <c r="P680" s="402"/>
      <c r="Q680" s="403"/>
      <c r="R680" s="402"/>
      <c r="S680" s="403"/>
      <c r="T680" s="402"/>
      <c r="U680" s="403"/>
      <c r="V680" s="402"/>
      <c r="W680" s="403"/>
      <c r="X680" s="402"/>
      <c r="Y680" s="403"/>
      <c r="Z680" s="402"/>
      <c r="AA680" s="403"/>
      <c r="AB680" s="402"/>
      <c r="AC680" s="403"/>
      <c r="AD680" s="402"/>
      <c r="AE680" s="403"/>
      <c r="AF680" s="402"/>
      <c r="AG680" s="403"/>
      <c r="AH680" s="402"/>
      <c r="AI680" s="403"/>
      <c r="AJ680" s="402"/>
      <c r="AK680" s="403"/>
      <c r="AL680" s="402"/>
      <c r="AM680" s="403"/>
      <c r="AN680" s="402"/>
      <c r="AO680" s="403"/>
      <c r="AP680" s="402"/>
      <c r="AQ680" s="403"/>
      <c r="AR680" s="402"/>
      <c r="AS680" s="403"/>
      <c r="AT680" s="402"/>
      <c r="AU680" s="403"/>
      <c r="AV680" s="402"/>
      <c r="AW680" s="403"/>
      <c r="AX680" s="402"/>
      <c r="AY680" s="403"/>
      <c r="AZ680" s="402"/>
      <c r="BA680" s="403"/>
      <c r="BB680" s="402"/>
      <c r="BC680" s="403"/>
      <c r="BD680" s="402"/>
      <c r="BE680" s="403"/>
      <c r="BF680" s="402"/>
      <c r="BG680" s="403"/>
      <c r="BH680" s="402"/>
      <c r="BI680" s="403"/>
      <c r="BJ680" s="402"/>
      <c r="BK680" s="403"/>
      <c r="BL680" s="402"/>
      <c r="BM680" s="403"/>
      <c r="BN680" s="402"/>
      <c r="BO680" s="403"/>
      <c r="BP680" s="402"/>
      <c r="BQ680" s="403"/>
      <c r="BR680" s="402"/>
      <c r="BS680" s="403"/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3786</v>
      </c>
      <c r="B681" s="526" t="s">
        <v>3787</v>
      </c>
      <c r="C681" s="527">
        <v>1</v>
      </c>
      <c r="D681" s="528" t="s">
        <v>3788</v>
      </c>
      <c r="E681" s="426" t="s">
        <v>3789</v>
      </c>
      <c r="F681" s="529" t="s">
        <v>3222</v>
      </c>
      <c r="G681" s="529" t="s">
        <v>3223</v>
      </c>
      <c r="H681" s="530" t="s">
        <v>239</v>
      </c>
      <c r="I681" s="384" t="s">
        <v>3790</v>
      </c>
      <c r="J681" s="353" t="s">
        <v>3227</v>
      </c>
      <c r="K681" s="354" t="s">
        <v>3228</v>
      </c>
      <c r="L681" s="402"/>
      <c r="M681" s="403"/>
      <c r="N681" s="402"/>
      <c r="O681" s="403"/>
      <c r="P681" s="402"/>
      <c r="Q681" s="403"/>
      <c r="R681" s="402"/>
      <c r="S681" s="403"/>
      <c r="T681" s="402"/>
      <c r="U681" s="403"/>
      <c r="V681" s="402"/>
      <c r="W681" s="403"/>
      <c r="X681" s="402"/>
      <c r="Y681" s="403"/>
      <c r="Z681" s="402"/>
      <c r="AA681" s="403"/>
      <c r="AB681" s="402"/>
      <c r="AC681" s="403"/>
      <c r="AD681" s="402"/>
      <c r="AE681" s="403"/>
      <c r="AF681" s="402"/>
      <c r="AG681" s="403"/>
      <c r="AH681" s="402"/>
      <c r="AI681" s="403"/>
      <c r="AJ681" s="402"/>
      <c r="AK681" s="403"/>
      <c r="AL681" s="402"/>
      <c r="AM681" s="403"/>
      <c r="AN681" s="402"/>
      <c r="AO681" s="403"/>
      <c r="AP681" s="402"/>
      <c r="AQ681" s="403"/>
      <c r="AR681" s="402"/>
      <c r="AS681" s="403"/>
      <c r="AT681" s="402"/>
      <c r="AU681" s="403"/>
      <c r="AV681" s="402"/>
      <c r="AW681" s="403"/>
      <c r="AX681" s="402"/>
      <c r="AY681" s="403"/>
      <c r="AZ681" s="402"/>
      <c r="BA681" s="403"/>
      <c r="BB681" s="402"/>
      <c r="BC681" s="403"/>
      <c r="BD681" s="402"/>
      <c r="BE681" s="403"/>
      <c r="BF681" s="402"/>
      <c r="BG681" s="403"/>
      <c r="BH681" s="402"/>
      <c r="BI681" s="403"/>
      <c r="BJ681" s="402"/>
      <c r="BK681" s="403"/>
      <c r="BL681" s="402"/>
      <c r="BM681" s="403"/>
      <c r="BN681" s="402"/>
      <c r="BO681" s="403"/>
      <c r="BP681" s="402"/>
      <c r="BQ681" s="403"/>
      <c r="BR681" s="402"/>
      <c r="BS681" s="403"/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3786</v>
      </c>
      <c r="B682" s="386" t="s">
        <v>3787</v>
      </c>
      <c r="C682" s="352" t="s">
        <v>3229</v>
      </c>
      <c r="D682" s="387" t="s">
        <v>3788</v>
      </c>
      <c r="E682" s="388" t="s">
        <v>3789</v>
      </c>
      <c r="F682" s="389" t="s">
        <v>3222</v>
      </c>
      <c r="G682" s="389" t="s">
        <v>3223</v>
      </c>
      <c r="H682" s="390" t="s">
        <v>239</v>
      </c>
      <c r="I682" s="391" t="s">
        <v>3790</v>
      </c>
      <c r="J682" s="353" t="s">
        <v>3227</v>
      </c>
      <c r="K682" s="353" t="s">
        <v>3230</v>
      </c>
      <c r="L682" s="400"/>
      <c r="M682" s="401"/>
      <c r="N682" s="400"/>
      <c r="O682" s="401"/>
      <c r="P682" s="400"/>
      <c r="Q682" s="401"/>
      <c r="R682" s="400"/>
      <c r="S682" s="401"/>
      <c r="T682" s="400"/>
      <c r="U682" s="401"/>
      <c r="V682" s="400"/>
      <c r="W682" s="401"/>
      <c r="X682" s="400"/>
      <c r="Y682" s="401"/>
      <c r="Z682" s="400"/>
      <c r="AA682" s="401"/>
      <c r="AB682" s="400"/>
      <c r="AC682" s="401"/>
      <c r="AD682" s="400"/>
      <c r="AE682" s="401"/>
      <c r="AF682" s="400"/>
      <c r="AG682" s="401"/>
      <c r="AH682" s="400"/>
      <c r="AI682" s="401"/>
      <c r="AJ682" s="400"/>
      <c r="AK682" s="401"/>
      <c r="AL682" s="400"/>
      <c r="AM682" s="401"/>
      <c r="AN682" s="400"/>
      <c r="AO682" s="401"/>
      <c r="AP682" s="400"/>
      <c r="AQ682" s="401"/>
      <c r="AR682" s="400"/>
      <c r="AS682" s="401"/>
      <c r="AT682" s="400"/>
      <c r="AU682" s="401"/>
      <c r="AV682" s="400"/>
      <c r="AW682" s="401"/>
      <c r="AX682" s="400"/>
      <c r="AY682" s="401"/>
      <c r="AZ682" s="400"/>
      <c r="BA682" s="401"/>
      <c r="BB682" s="400"/>
      <c r="BC682" s="401"/>
      <c r="BD682" s="400"/>
      <c r="BE682" s="401"/>
      <c r="BF682" s="400"/>
      <c r="BG682" s="401"/>
      <c r="BH682" s="400"/>
      <c r="BI682" s="401"/>
      <c r="BJ682" s="400"/>
      <c r="BK682" s="401"/>
      <c r="BL682" s="400"/>
      <c r="BM682" s="401"/>
      <c r="BN682" s="400"/>
      <c r="BO682" s="401"/>
      <c r="BP682" s="400"/>
      <c r="BQ682" s="401"/>
      <c r="BR682" s="400"/>
      <c r="BS682" s="401"/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0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3786</v>
      </c>
      <c r="B683" s="386" t="s">
        <v>3787</v>
      </c>
      <c r="C683" s="392" t="s">
        <v>3229</v>
      </c>
      <c r="D683" s="387" t="s">
        <v>3788</v>
      </c>
      <c r="E683" s="388" t="s">
        <v>3789</v>
      </c>
      <c r="F683" s="389" t="s">
        <v>3222</v>
      </c>
      <c r="G683" s="389" t="s">
        <v>3223</v>
      </c>
      <c r="H683" s="390" t="s">
        <v>239</v>
      </c>
      <c r="I683" s="391" t="s">
        <v>3790</v>
      </c>
      <c r="J683" s="353" t="s">
        <v>3227</v>
      </c>
      <c r="K683" s="355" t="s">
        <v>3231</v>
      </c>
      <c r="L683" s="400"/>
      <c r="M683" s="401"/>
      <c r="N683" s="400"/>
      <c r="O683" s="401"/>
      <c r="P683" s="400"/>
      <c r="Q683" s="401"/>
      <c r="R683" s="400"/>
      <c r="S683" s="401"/>
      <c r="T683" s="400"/>
      <c r="U683" s="401"/>
      <c r="V683" s="400"/>
      <c r="W683" s="401"/>
      <c r="X683" s="400"/>
      <c r="Y683" s="401"/>
      <c r="Z683" s="400"/>
      <c r="AA683" s="401"/>
      <c r="AB683" s="400"/>
      <c r="AC683" s="401"/>
      <c r="AD683" s="400"/>
      <c r="AE683" s="401"/>
      <c r="AF683" s="400"/>
      <c r="AG683" s="401"/>
      <c r="AH683" s="400"/>
      <c r="AI683" s="401"/>
      <c r="AJ683" s="400"/>
      <c r="AK683" s="401"/>
      <c r="AL683" s="400"/>
      <c r="AM683" s="401"/>
      <c r="AN683" s="400"/>
      <c r="AO683" s="401"/>
      <c r="AP683" s="400"/>
      <c r="AQ683" s="401"/>
      <c r="AR683" s="400"/>
      <c r="AS683" s="401"/>
      <c r="AT683" s="400"/>
      <c r="AU683" s="401"/>
      <c r="AV683" s="400"/>
      <c r="AW683" s="401"/>
      <c r="AX683" s="400"/>
      <c r="AY683" s="401"/>
      <c r="AZ683" s="400"/>
      <c r="BA683" s="401"/>
      <c r="BB683" s="400"/>
      <c r="BC683" s="401"/>
      <c r="BD683" s="400"/>
      <c r="BE683" s="401"/>
      <c r="BF683" s="400"/>
      <c r="BG683" s="401"/>
      <c r="BH683" s="400"/>
      <c r="BI683" s="401"/>
      <c r="BJ683" s="400"/>
      <c r="BK683" s="401"/>
      <c r="BL683" s="400"/>
      <c r="BM683" s="401"/>
      <c r="BN683" s="400"/>
      <c r="BO683" s="401"/>
      <c r="BP683" s="400"/>
      <c r="BQ683" s="401"/>
      <c r="BR683" s="400"/>
      <c r="BS683" s="401"/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3786</v>
      </c>
      <c r="B684" s="386" t="s">
        <v>3787</v>
      </c>
      <c r="C684" s="392" t="s">
        <v>3229</v>
      </c>
      <c r="D684" s="387" t="s">
        <v>3788</v>
      </c>
      <c r="E684" s="388" t="s">
        <v>3789</v>
      </c>
      <c r="F684" s="389" t="s">
        <v>3222</v>
      </c>
      <c r="G684" s="389" t="s">
        <v>3223</v>
      </c>
      <c r="H684" s="390" t="s">
        <v>239</v>
      </c>
      <c r="I684" s="391" t="s">
        <v>3790</v>
      </c>
      <c r="J684" s="353" t="s">
        <v>3227</v>
      </c>
      <c r="K684" s="356" t="s">
        <v>3232</v>
      </c>
      <c r="L684" s="400"/>
      <c r="M684" s="401"/>
      <c r="N684" s="400"/>
      <c r="O684" s="401"/>
      <c r="P684" s="400"/>
      <c r="Q684" s="401"/>
      <c r="R684" s="400"/>
      <c r="S684" s="401"/>
      <c r="T684" s="400"/>
      <c r="U684" s="401"/>
      <c r="V684" s="400"/>
      <c r="W684" s="401"/>
      <c r="X684" s="400"/>
      <c r="Y684" s="401"/>
      <c r="Z684" s="400"/>
      <c r="AA684" s="401"/>
      <c r="AB684" s="400"/>
      <c r="AC684" s="401"/>
      <c r="AD684" s="400"/>
      <c r="AE684" s="401"/>
      <c r="AF684" s="400"/>
      <c r="AG684" s="401"/>
      <c r="AH684" s="400"/>
      <c r="AI684" s="401"/>
      <c r="AJ684" s="400"/>
      <c r="AK684" s="401"/>
      <c r="AL684" s="400"/>
      <c r="AM684" s="401"/>
      <c r="AN684" s="400"/>
      <c r="AO684" s="401"/>
      <c r="AP684" s="400"/>
      <c r="AQ684" s="401"/>
      <c r="AR684" s="400"/>
      <c r="AS684" s="401"/>
      <c r="AT684" s="400"/>
      <c r="AU684" s="401"/>
      <c r="AV684" s="400"/>
      <c r="AW684" s="401"/>
      <c r="AX684" s="400"/>
      <c r="AY684" s="401"/>
      <c r="AZ684" s="400"/>
      <c r="BA684" s="401"/>
      <c r="BB684" s="400"/>
      <c r="BC684" s="401"/>
      <c r="BD684" s="400"/>
      <c r="BE684" s="401"/>
      <c r="BF684" s="400"/>
      <c r="BG684" s="401"/>
      <c r="BH684" s="400"/>
      <c r="BI684" s="401"/>
      <c r="BJ684" s="400"/>
      <c r="BK684" s="401"/>
      <c r="BL684" s="400"/>
      <c r="BM684" s="401"/>
      <c r="BN684" s="400"/>
      <c r="BO684" s="401"/>
      <c r="BP684" s="400"/>
      <c r="BQ684" s="401"/>
      <c r="BR684" s="400"/>
      <c r="BS684" s="401"/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660" t="s">
        <v>3786</v>
      </c>
      <c r="B685" s="393" t="s">
        <v>3787</v>
      </c>
      <c r="C685" s="394" t="s">
        <v>3229</v>
      </c>
      <c r="D685" s="395" t="s">
        <v>3788</v>
      </c>
      <c r="E685" s="411" t="s">
        <v>3789</v>
      </c>
      <c r="F685" s="396" t="s">
        <v>3222</v>
      </c>
      <c r="G685" s="396" t="s">
        <v>3223</v>
      </c>
      <c r="H685" s="397" t="s">
        <v>239</v>
      </c>
      <c r="I685" s="661" t="s">
        <v>3790</v>
      </c>
      <c r="J685" s="353" t="s">
        <v>3227</v>
      </c>
      <c r="K685" s="357" t="s">
        <v>60</v>
      </c>
      <c r="L685" s="402"/>
      <c r="M685" s="403"/>
      <c r="N685" s="402"/>
      <c r="O685" s="403"/>
      <c r="P685" s="402"/>
      <c r="Q685" s="403"/>
      <c r="R685" s="402"/>
      <c r="S685" s="403"/>
      <c r="T685" s="402"/>
      <c r="U685" s="403"/>
      <c r="V685" s="402"/>
      <c r="W685" s="403"/>
      <c r="X685" s="402"/>
      <c r="Y685" s="403"/>
      <c r="Z685" s="402"/>
      <c r="AA685" s="403"/>
      <c r="AB685" s="402"/>
      <c r="AC685" s="403"/>
      <c r="AD685" s="402"/>
      <c r="AE685" s="403"/>
      <c r="AF685" s="402"/>
      <c r="AG685" s="403"/>
      <c r="AH685" s="402"/>
      <c r="AI685" s="403"/>
      <c r="AJ685" s="402"/>
      <c r="AK685" s="403"/>
      <c r="AL685" s="402"/>
      <c r="AM685" s="403"/>
      <c r="AN685" s="402"/>
      <c r="AO685" s="403"/>
      <c r="AP685" s="402"/>
      <c r="AQ685" s="403"/>
      <c r="AR685" s="402"/>
      <c r="AS685" s="403"/>
      <c r="AT685" s="402"/>
      <c r="AU685" s="403"/>
      <c r="AV685" s="402"/>
      <c r="AW685" s="403"/>
      <c r="AX685" s="402"/>
      <c r="AY685" s="403"/>
      <c r="AZ685" s="402"/>
      <c r="BA685" s="403"/>
      <c r="BB685" s="402"/>
      <c r="BC685" s="403"/>
      <c r="BD685" s="402"/>
      <c r="BE685" s="403"/>
      <c r="BF685" s="402"/>
      <c r="BG685" s="403"/>
      <c r="BH685" s="402"/>
      <c r="BI685" s="403"/>
      <c r="BJ685" s="402"/>
      <c r="BK685" s="403"/>
      <c r="BL685" s="402"/>
      <c r="BM685" s="403"/>
      <c r="BN685" s="402"/>
      <c r="BO685" s="403"/>
      <c r="BP685" s="402"/>
      <c r="BQ685" s="403"/>
      <c r="BR685" s="402"/>
      <c r="BS685" s="403"/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3791</v>
      </c>
      <c r="B686" s="526" t="s">
        <v>3792</v>
      </c>
      <c r="C686" s="527">
        <v>1</v>
      </c>
      <c r="D686" s="528" t="s">
        <v>3793</v>
      </c>
      <c r="E686" s="426" t="s">
        <v>3794</v>
      </c>
      <c r="F686" s="529" t="s">
        <v>3222</v>
      </c>
      <c r="G686" s="529" t="s">
        <v>3223</v>
      </c>
      <c r="H686" s="530" t="s">
        <v>239</v>
      </c>
      <c r="I686" s="384" t="s">
        <v>3795</v>
      </c>
      <c r="J686" s="353" t="s">
        <v>3227</v>
      </c>
      <c r="K686" s="354" t="s">
        <v>3228</v>
      </c>
      <c r="L686" s="402"/>
      <c r="M686" s="403"/>
      <c r="N686" s="402"/>
      <c r="O686" s="403"/>
      <c r="P686" s="402"/>
      <c r="Q686" s="403"/>
      <c r="R686" s="402"/>
      <c r="S686" s="403"/>
      <c r="T686" s="402"/>
      <c r="U686" s="403"/>
      <c r="V686" s="402"/>
      <c r="W686" s="403"/>
      <c r="X686" s="402"/>
      <c r="Y686" s="403"/>
      <c r="Z686" s="402"/>
      <c r="AA686" s="403"/>
      <c r="AB686" s="402"/>
      <c r="AC686" s="403"/>
      <c r="AD686" s="402"/>
      <c r="AE686" s="403"/>
      <c r="AF686" s="402"/>
      <c r="AG686" s="403"/>
      <c r="AH686" s="402"/>
      <c r="AI686" s="403"/>
      <c r="AJ686" s="402"/>
      <c r="AK686" s="403"/>
      <c r="AL686" s="402"/>
      <c r="AM686" s="403"/>
      <c r="AN686" s="402"/>
      <c r="AO686" s="403"/>
      <c r="AP686" s="402"/>
      <c r="AQ686" s="403"/>
      <c r="AR686" s="402"/>
      <c r="AS686" s="403"/>
      <c r="AT686" s="402"/>
      <c r="AU686" s="403"/>
      <c r="AV686" s="402"/>
      <c r="AW686" s="403"/>
      <c r="AX686" s="402"/>
      <c r="AY686" s="403"/>
      <c r="AZ686" s="402"/>
      <c r="BA686" s="403"/>
      <c r="BB686" s="402"/>
      <c r="BC686" s="403"/>
      <c r="BD686" s="402"/>
      <c r="BE686" s="403"/>
      <c r="BF686" s="402"/>
      <c r="BG686" s="403"/>
      <c r="BH686" s="402"/>
      <c r="BI686" s="403"/>
      <c r="BJ686" s="402"/>
      <c r="BK686" s="403"/>
      <c r="BL686" s="402"/>
      <c r="BM686" s="403"/>
      <c r="BN686" s="402"/>
      <c r="BO686" s="403"/>
      <c r="BP686" s="402"/>
      <c r="BQ686" s="403"/>
      <c r="BR686" s="402"/>
      <c r="BS686" s="403"/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3791</v>
      </c>
      <c r="B687" s="386" t="s">
        <v>3792</v>
      </c>
      <c r="C687" s="352" t="s">
        <v>3229</v>
      </c>
      <c r="D687" s="387" t="s">
        <v>3793</v>
      </c>
      <c r="E687" s="388" t="s">
        <v>3794</v>
      </c>
      <c r="F687" s="389" t="s">
        <v>3222</v>
      </c>
      <c r="G687" s="389" t="s">
        <v>3223</v>
      </c>
      <c r="H687" s="390" t="s">
        <v>239</v>
      </c>
      <c r="I687" s="391" t="s">
        <v>3795</v>
      </c>
      <c r="J687" s="353" t="s">
        <v>3227</v>
      </c>
      <c r="K687" s="353" t="s">
        <v>3230</v>
      </c>
      <c r="L687" s="400"/>
      <c r="M687" s="401"/>
      <c r="N687" s="400"/>
      <c r="O687" s="401"/>
      <c r="P687" s="400"/>
      <c r="Q687" s="401"/>
      <c r="R687" s="400"/>
      <c r="S687" s="401"/>
      <c r="T687" s="400"/>
      <c r="U687" s="401"/>
      <c r="V687" s="400"/>
      <c r="W687" s="401"/>
      <c r="X687" s="400"/>
      <c r="Y687" s="401"/>
      <c r="Z687" s="400"/>
      <c r="AA687" s="401"/>
      <c r="AB687" s="400"/>
      <c r="AC687" s="401"/>
      <c r="AD687" s="400"/>
      <c r="AE687" s="401"/>
      <c r="AF687" s="400"/>
      <c r="AG687" s="401"/>
      <c r="AH687" s="400"/>
      <c r="AI687" s="401"/>
      <c r="AJ687" s="400"/>
      <c r="AK687" s="401"/>
      <c r="AL687" s="400"/>
      <c r="AM687" s="401"/>
      <c r="AN687" s="400"/>
      <c r="AO687" s="401"/>
      <c r="AP687" s="400"/>
      <c r="AQ687" s="401"/>
      <c r="AR687" s="400"/>
      <c r="AS687" s="401"/>
      <c r="AT687" s="400"/>
      <c r="AU687" s="401"/>
      <c r="AV687" s="400"/>
      <c r="AW687" s="401"/>
      <c r="AX687" s="400"/>
      <c r="AY687" s="401"/>
      <c r="AZ687" s="400"/>
      <c r="BA687" s="401"/>
      <c r="BB687" s="400"/>
      <c r="BC687" s="401"/>
      <c r="BD687" s="400"/>
      <c r="BE687" s="401"/>
      <c r="BF687" s="400"/>
      <c r="BG687" s="401"/>
      <c r="BH687" s="400"/>
      <c r="BI687" s="401"/>
      <c r="BJ687" s="400"/>
      <c r="BK687" s="401"/>
      <c r="BL687" s="400"/>
      <c r="BM687" s="401"/>
      <c r="BN687" s="400"/>
      <c r="BO687" s="401"/>
      <c r="BP687" s="400"/>
      <c r="BQ687" s="401"/>
      <c r="BR687" s="400"/>
      <c r="BS687" s="401"/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0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3791</v>
      </c>
      <c r="B688" s="386" t="s">
        <v>3792</v>
      </c>
      <c r="C688" s="392" t="s">
        <v>3229</v>
      </c>
      <c r="D688" s="387" t="s">
        <v>3793</v>
      </c>
      <c r="E688" s="388" t="s">
        <v>3794</v>
      </c>
      <c r="F688" s="389" t="s">
        <v>3222</v>
      </c>
      <c r="G688" s="389" t="s">
        <v>3223</v>
      </c>
      <c r="H688" s="390" t="s">
        <v>239</v>
      </c>
      <c r="I688" s="391" t="s">
        <v>3795</v>
      </c>
      <c r="J688" s="353" t="s">
        <v>3227</v>
      </c>
      <c r="K688" s="355" t="s">
        <v>3231</v>
      </c>
      <c r="L688" s="400"/>
      <c r="M688" s="401"/>
      <c r="N688" s="400"/>
      <c r="O688" s="401"/>
      <c r="P688" s="400"/>
      <c r="Q688" s="401"/>
      <c r="R688" s="400"/>
      <c r="S688" s="401"/>
      <c r="T688" s="400"/>
      <c r="U688" s="401"/>
      <c r="V688" s="400"/>
      <c r="W688" s="401"/>
      <c r="X688" s="400"/>
      <c r="Y688" s="401"/>
      <c r="Z688" s="400"/>
      <c r="AA688" s="401"/>
      <c r="AB688" s="400"/>
      <c r="AC688" s="401"/>
      <c r="AD688" s="400"/>
      <c r="AE688" s="401"/>
      <c r="AF688" s="400"/>
      <c r="AG688" s="401"/>
      <c r="AH688" s="400"/>
      <c r="AI688" s="401"/>
      <c r="AJ688" s="400"/>
      <c r="AK688" s="401"/>
      <c r="AL688" s="400"/>
      <c r="AM688" s="401"/>
      <c r="AN688" s="400"/>
      <c r="AO688" s="401"/>
      <c r="AP688" s="400"/>
      <c r="AQ688" s="401"/>
      <c r="AR688" s="400"/>
      <c r="AS688" s="401"/>
      <c r="AT688" s="400"/>
      <c r="AU688" s="401"/>
      <c r="AV688" s="400"/>
      <c r="AW688" s="401"/>
      <c r="AX688" s="400"/>
      <c r="AY688" s="401"/>
      <c r="AZ688" s="400"/>
      <c r="BA688" s="401"/>
      <c r="BB688" s="400"/>
      <c r="BC688" s="401"/>
      <c r="BD688" s="400"/>
      <c r="BE688" s="401"/>
      <c r="BF688" s="400"/>
      <c r="BG688" s="401"/>
      <c r="BH688" s="400"/>
      <c r="BI688" s="401"/>
      <c r="BJ688" s="400"/>
      <c r="BK688" s="401"/>
      <c r="BL688" s="400"/>
      <c r="BM688" s="401"/>
      <c r="BN688" s="400"/>
      <c r="BO688" s="401"/>
      <c r="BP688" s="400"/>
      <c r="BQ688" s="401"/>
      <c r="BR688" s="400"/>
      <c r="BS688" s="401"/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3791</v>
      </c>
      <c r="B689" s="386" t="s">
        <v>3792</v>
      </c>
      <c r="C689" s="392" t="s">
        <v>3229</v>
      </c>
      <c r="D689" s="387" t="s">
        <v>3793</v>
      </c>
      <c r="E689" s="388" t="s">
        <v>3794</v>
      </c>
      <c r="F689" s="389" t="s">
        <v>3222</v>
      </c>
      <c r="G689" s="389" t="s">
        <v>3223</v>
      </c>
      <c r="H689" s="390" t="s">
        <v>239</v>
      </c>
      <c r="I689" s="391" t="s">
        <v>3795</v>
      </c>
      <c r="J689" s="353" t="s">
        <v>3227</v>
      </c>
      <c r="K689" s="356" t="s">
        <v>3232</v>
      </c>
      <c r="L689" s="400"/>
      <c r="M689" s="401"/>
      <c r="N689" s="400"/>
      <c r="O689" s="401"/>
      <c r="P689" s="400"/>
      <c r="Q689" s="401"/>
      <c r="R689" s="400"/>
      <c r="S689" s="401"/>
      <c r="T689" s="400"/>
      <c r="U689" s="401"/>
      <c r="V689" s="400"/>
      <c r="W689" s="401"/>
      <c r="X689" s="400"/>
      <c r="Y689" s="401"/>
      <c r="Z689" s="400"/>
      <c r="AA689" s="401"/>
      <c r="AB689" s="400"/>
      <c r="AC689" s="401"/>
      <c r="AD689" s="400"/>
      <c r="AE689" s="401"/>
      <c r="AF689" s="400"/>
      <c r="AG689" s="401"/>
      <c r="AH689" s="400"/>
      <c r="AI689" s="401"/>
      <c r="AJ689" s="400"/>
      <c r="AK689" s="401"/>
      <c r="AL689" s="400"/>
      <c r="AM689" s="401"/>
      <c r="AN689" s="400"/>
      <c r="AO689" s="401"/>
      <c r="AP689" s="400"/>
      <c r="AQ689" s="401"/>
      <c r="AR689" s="400"/>
      <c r="AS689" s="401"/>
      <c r="AT689" s="400"/>
      <c r="AU689" s="401"/>
      <c r="AV689" s="400"/>
      <c r="AW689" s="401"/>
      <c r="AX689" s="400"/>
      <c r="AY689" s="401"/>
      <c r="AZ689" s="400"/>
      <c r="BA689" s="401"/>
      <c r="BB689" s="400"/>
      <c r="BC689" s="401"/>
      <c r="BD689" s="400"/>
      <c r="BE689" s="401"/>
      <c r="BF689" s="400"/>
      <c r="BG689" s="401"/>
      <c r="BH689" s="400"/>
      <c r="BI689" s="401"/>
      <c r="BJ689" s="400"/>
      <c r="BK689" s="401"/>
      <c r="BL689" s="400"/>
      <c r="BM689" s="401"/>
      <c r="BN689" s="400"/>
      <c r="BO689" s="401"/>
      <c r="BP689" s="400"/>
      <c r="BQ689" s="401"/>
      <c r="BR689" s="400"/>
      <c r="BS689" s="401"/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660" t="s">
        <v>3791</v>
      </c>
      <c r="B690" s="393" t="s">
        <v>3792</v>
      </c>
      <c r="C690" s="394" t="s">
        <v>3229</v>
      </c>
      <c r="D690" s="395" t="s">
        <v>3793</v>
      </c>
      <c r="E690" s="411" t="s">
        <v>3794</v>
      </c>
      <c r="F690" s="396" t="s">
        <v>3222</v>
      </c>
      <c r="G690" s="396" t="s">
        <v>3223</v>
      </c>
      <c r="H690" s="397" t="s">
        <v>239</v>
      </c>
      <c r="I690" s="661" t="s">
        <v>3795</v>
      </c>
      <c r="J690" s="353" t="s">
        <v>3227</v>
      </c>
      <c r="K690" s="357" t="s">
        <v>60</v>
      </c>
      <c r="L690" s="402"/>
      <c r="M690" s="403"/>
      <c r="N690" s="402"/>
      <c r="O690" s="403"/>
      <c r="P690" s="402"/>
      <c r="Q690" s="403"/>
      <c r="R690" s="402"/>
      <c r="S690" s="403"/>
      <c r="T690" s="402"/>
      <c r="U690" s="403"/>
      <c r="V690" s="402"/>
      <c r="W690" s="403"/>
      <c r="X690" s="402"/>
      <c r="Y690" s="403"/>
      <c r="Z690" s="402"/>
      <c r="AA690" s="403"/>
      <c r="AB690" s="402"/>
      <c r="AC690" s="403"/>
      <c r="AD690" s="402"/>
      <c r="AE690" s="403"/>
      <c r="AF690" s="402"/>
      <c r="AG690" s="403"/>
      <c r="AH690" s="402"/>
      <c r="AI690" s="403"/>
      <c r="AJ690" s="402"/>
      <c r="AK690" s="403"/>
      <c r="AL690" s="402"/>
      <c r="AM690" s="403"/>
      <c r="AN690" s="402"/>
      <c r="AO690" s="403"/>
      <c r="AP690" s="402"/>
      <c r="AQ690" s="403"/>
      <c r="AR690" s="402"/>
      <c r="AS690" s="403"/>
      <c r="AT690" s="402"/>
      <c r="AU690" s="403"/>
      <c r="AV690" s="402"/>
      <c r="AW690" s="403"/>
      <c r="AX690" s="402"/>
      <c r="AY690" s="403"/>
      <c r="AZ690" s="402"/>
      <c r="BA690" s="403"/>
      <c r="BB690" s="402"/>
      <c r="BC690" s="403"/>
      <c r="BD690" s="402"/>
      <c r="BE690" s="403"/>
      <c r="BF690" s="402"/>
      <c r="BG690" s="403"/>
      <c r="BH690" s="402"/>
      <c r="BI690" s="403"/>
      <c r="BJ690" s="402"/>
      <c r="BK690" s="403"/>
      <c r="BL690" s="402"/>
      <c r="BM690" s="403"/>
      <c r="BN690" s="402"/>
      <c r="BO690" s="403"/>
      <c r="BP690" s="402"/>
      <c r="BQ690" s="403"/>
      <c r="BR690" s="402"/>
      <c r="BS690" s="403"/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3796</v>
      </c>
      <c r="B691" s="526" t="s">
        <v>3797</v>
      </c>
      <c r="C691" s="527">
        <v>1</v>
      </c>
      <c r="D691" s="528" t="s">
        <v>3798</v>
      </c>
      <c r="E691" s="426" t="s">
        <v>3799</v>
      </c>
      <c r="F691" s="529" t="s">
        <v>3222</v>
      </c>
      <c r="G691" s="529" t="s">
        <v>3223</v>
      </c>
      <c r="H691" s="530" t="s">
        <v>240</v>
      </c>
      <c r="I691" s="384" t="s">
        <v>3800</v>
      </c>
      <c r="J691" s="353" t="s">
        <v>3227</v>
      </c>
      <c r="K691" s="354" t="s">
        <v>3228</v>
      </c>
      <c r="L691" s="402"/>
      <c r="M691" s="403"/>
      <c r="N691" s="402"/>
      <c r="O691" s="403"/>
      <c r="P691" s="402"/>
      <c r="Q691" s="403"/>
      <c r="R691" s="402"/>
      <c r="S691" s="403"/>
      <c r="T691" s="402"/>
      <c r="U691" s="403"/>
      <c r="V691" s="402"/>
      <c r="W691" s="403"/>
      <c r="X691" s="402"/>
      <c r="Y691" s="403"/>
      <c r="Z691" s="402"/>
      <c r="AA691" s="403"/>
      <c r="AB691" s="402"/>
      <c r="AC691" s="403"/>
      <c r="AD691" s="402"/>
      <c r="AE691" s="403"/>
      <c r="AF691" s="402"/>
      <c r="AG691" s="403"/>
      <c r="AH691" s="402"/>
      <c r="AI691" s="403"/>
      <c r="AJ691" s="402"/>
      <c r="AK691" s="403"/>
      <c r="AL691" s="402"/>
      <c r="AM691" s="403"/>
      <c r="AN691" s="402"/>
      <c r="AO691" s="403"/>
      <c r="AP691" s="402"/>
      <c r="AQ691" s="403"/>
      <c r="AR691" s="402"/>
      <c r="AS691" s="403"/>
      <c r="AT691" s="402"/>
      <c r="AU691" s="403"/>
      <c r="AV691" s="402"/>
      <c r="AW691" s="403"/>
      <c r="AX691" s="402"/>
      <c r="AY691" s="403"/>
      <c r="AZ691" s="402"/>
      <c r="BA691" s="403"/>
      <c r="BB691" s="402"/>
      <c r="BC691" s="403"/>
      <c r="BD691" s="402"/>
      <c r="BE691" s="403"/>
      <c r="BF691" s="402"/>
      <c r="BG691" s="403"/>
      <c r="BH691" s="402"/>
      <c r="BI691" s="403"/>
      <c r="BJ691" s="402"/>
      <c r="BK691" s="403"/>
      <c r="BL691" s="402"/>
      <c r="BM691" s="403"/>
      <c r="BN691" s="402"/>
      <c r="BO691" s="403"/>
      <c r="BP691" s="402"/>
      <c r="BQ691" s="403"/>
      <c r="BR691" s="402"/>
      <c r="BS691" s="403"/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3796</v>
      </c>
      <c r="B692" s="386" t="s">
        <v>3797</v>
      </c>
      <c r="C692" s="352" t="s">
        <v>3229</v>
      </c>
      <c r="D692" s="387" t="s">
        <v>3798</v>
      </c>
      <c r="E692" s="388" t="s">
        <v>3799</v>
      </c>
      <c r="F692" s="389" t="s">
        <v>3222</v>
      </c>
      <c r="G692" s="389" t="s">
        <v>3223</v>
      </c>
      <c r="H692" s="390" t="s">
        <v>240</v>
      </c>
      <c r="I692" s="391" t="s">
        <v>3800</v>
      </c>
      <c r="J692" s="353" t="s">
        <v>3227</v>
      </c>
      <c r="K692" s="353" t="s">
        <v>3230</v>
      </c>
      <c r="L692" s="400"/>
      <c r="M692" s="401"/>
      <c r="N692" s="400"/>
      <c r="O692" s="401"/>
      <c r="P692" s="400"/>
      <c r="Q692" s="401"/>
      <c r="R692" s="400"/>
      <c r="S692" s="401"/>
      <c r="T692" s="400"/>
      <c r="U692" s="401"/>
      <c r="V692" s="400"/>
      <c r="W692" s="401"/>
      <c r="X692" s="400"/>
      <c r="Y692" s="401"/>
      <c r="Z692" s="400"/>
      <c r="AA692" s="401"/>
      <c r="AB692" s="400"/>
      <c r="AC692" s="401"/>
      <c r="AD692" s="400"/>
      <c r="AE692" s="401"/>
      <c r="AF692" s="400"/>
      <c r="AG692" s="401"/>
      <c r="AH692" s="400"/>
      <c r="AI692" s="401"/>
      <c r="AJ692" s="400"/>
      <c r="AK692" s="401"/>
      <c r="AL692" s="400"/>
      <c r="AM692" s="401"/>
      <c r="AN692" s="400"/>
      <c r="AO692" s="401"/>
      <c r="AP692" s="400"/>
      <c r="AQ692" s="401"/>
      <c r="AR692" s="400"/>
      <c r="AS692" s="401"/>
      <c r="AT692" s="400"/>
      <c r="AU692" s="401"/>
      <c r="AV692" s="400"/>
      <c r="AW692" s="401"/>
      <c r="AX692" s="400"/>
      <c r="AY692" s="401"/>
      <c r="AZ692" s="400"/>
      <c r="BA692" s="401"/>
      <c r="BB692" s="400"/>
      <c r="BC692" s="401"/>
      <c r="BD692" s="400"/>
      <c r="BE692" s="401"/>
      <c r="BF692" s="400"/>
      <c r="BG692" s="401"/>
      <c r="BH692" s="400"/>
      <c r="BI692" s="401"/>
      <c r="BJ692" s="400"/>
      <c r="BK692" s="401"/>
      <c r="BL692" s="400"/>
      <c r="BM692" s="401"/>
      <c r="BN692" s="400"/>
      <c r="BO692" s="401"/>
      <c r="BP692" s="400"/>
      <c r="BQ692" s="401"/>
      <c r="BR692" s="400"/>
      <c r="BS692" s="401"/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0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3796</v>
      </c>
      <c r="B693" s="386" t="s">
        <v>3797</v>
      </c>
      <c r="C693" s="392" t="s">
        <v>3229</v>
      </c>
      <c r="D693" s="387" t="s">
        <v>3798</v>
      </c>
      <c r="E693" s="388" t="s">
        <v>3799</v>
      </c>
      <c r="F693" s="389" t="s">
        <v>3222</v>
      </c>
      <c r="G693" s="389" t="s">
        <v>3223</v>
      </c>
      <c r="H693" s="390" t="s">
        <v>240</v>
      </c>
      <c r="I693" s="391" t="s">
        <v>3800</v>
      </c>
      <c r="J693" s="353" t="s">
        <v>3227</v>
      </c>
      <c r="K693" s="355" t="s">
        <v>3231</v>
      </c>
      <c r="L693" s="400"/>
      <c r="M693" s="401"/>
      <c r="N693" s="400"/>
      <c r="O693" s="401"/>
      <c r="P693" s="400"/>
      <c r="Q693" s="401"/>
      <c r="R693" s="400"/>
      <c r="S693" s="401"/>
      <c r="T693" s="400"/>
      <c r="U693" s="401"/>
      <c r="V693" s="400"/>
      <c r="W693" s="401"/>
      <c r="X693" s="400"/>
      <c r="Y693" s="401"/>
      <c r="Z693" s="400"/>
      <c r="AA693" s="401"/>
      <c r="AB693" s="400"/>
      <c r="AC693" s="401"/>
      <c r="AD693" s="400"/>
      <c r="AE693" s="401"/>
      <c r="AF693" s="400"/>
      <c r="AG693" s="401"/>
      <c r="AH693" s="400"/>
      <c r="AI693" s="401"/>
      <c r="AJ693" s="400"/>
      <c r="AK693" s="401"/>
      <c r="AL693" s="400"/>
      <c r="AM693" s="401"/>
      <c r="AN693" s="400"/>
      <c r="AO693" s="401"/>
      <c r="AP693" s="400"/>
      <c r="AQ693" s="401"/>
      <c r="AR693" s="400"/>
      <c r="AS693" s="401"/>
      <c r="AT693" s="400"/>
      <c r="AU693" s="401"/>
      <c r="AV693" s="400"/>
      <c r="AW693" s="401"/>
      <c r="AX693" s="400"/>
      <c r="AY693" s="401"/>
      <c r="AZ693" s="400"/>
      <c r="BA693" s="401"/>
      <c r="BB693" s="400"/>
      <c r="BC693" s="401"/>
      <c r="BD693" s="400"/>
      <c r="BE693" s="401"/>
      <c r="BF693" s="400"/>
      <c r="BG693" s="401"/>
      <c r="BH693" s="400"/>
      <c r="BI693" s="401"/>
      <c r="BJ693" s="400"/>
      <c r="BK693" s="401"/>
      <c r="BL693" s="400"/>
      <c r="BM693" s="401"/>
      <c r="BN693" s="400"/>
      <c r="BO693" s="401"/>
      <c r="BP693" s="400"/>
      <c r="BQ693" s="401"/>
      <c r="BR693" s="400"/>
      <c r="BS693" s="401"/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3796</v>
      </c>
      <c r="B694" s="386" t="s">
        <v>3797</v>
      </c>
      <c r="C694" s="392" t="s">
        <v>3229</v>
      </c>
      <c r="D694" s="387" t="s">
        <v>3798</v>
      </c>
      <c r="E694" s="388" t="s">
        <v>3799</v>
      </c>
      <c r="F694" s="389" t="s">
        <v>3222</v>
      </c>
      <c r="G694" s="389" t="s">
        <v>3223</v>
      </c>
      <c r="H694" s="390" t="s">
        <v>240</v>
      </c>
      <c r="I694" s="391" t="s">
        <v>3800</v>
      </c>
      <c r="J694" s="353" t="s">
        <v>3227</v>
      </c>
      <c r="K694" s="356" t="s">
        <v>3232</v>
      </c>
      <c r="L694" s="400"/>
      <c r="M694" s="401"/>
      <c r="N694" s="400"/>
      <c r="O694" s="401"/>
      <c r="P694" s="400"/>
      <c r="Q694" s="401"/>
      <c r="R694" s="400"/>
      <c r="S694" s="401"/>
      <c r="T694" s="400"/>
      <c r="U694" s="401"/>
      <c r="V694" s="400"/>
      <c r="W694" s="401"/>
      <c r="X694" s="400"/>
      <c r="Y694" s="401"/>
      <c r="Z694" s="400"/>
      <c r="AA694" s="401"/>
      <c r="AB694" s="400"/>
      <c r="AC694" s="401"/>
      <c r="AD694" s="400"/>
      <c r="AE694" s="401"/>
      <c r="AF694" s="400"/>
      <c r="AG694" s="401"/>
      <c r="AH694" s="400"/>
      <c r="AI694" s="401"/>
      <c r="AJ694" s="400"/>
      <c r="AK694" s="401"/>
      <c r="AL694" s="400"/>
      <c r="AM694" s="401"/>
      <c r="AN694" s="400"/>
      <c r="AO694" s="401"/>
      <c r="AP694" s="400"/>
      <c r="AQ694" s="401"/>
      <c r="AR694" s="400"/>
      <c r="AS694" s="401"/>
      <c r="AT694" s="400"/>
      <c r="AU694" s="401"/>
      <c r="AV694" s="400"/>
      <c r="AW694" s="401"/>
      <c r="AX694" s="400"/>
      <c r="AY694" s="401"/>
      <c r="AZ694" s="400"/>
      <c r="BA694" s="401"/>
      <c r="BB694" s="400"/>
      <c r="BC694" s="401"/>
      <c r="BD694" s="400"/>
      <c r="BE694" s="401"/>
      <c r="BF694" s="400"/>
      <c r="BG694" s="401"/>
      <c r="BH694" s="400"/>
      <c r="BI694" s="401"/>
      <c r="BJ694" s="400"/>
      <c r="BK694" s="401"/>
      <c r="BL694" s="400"/>
      <c r="BM694" s="401"/>
      <c r="BN694" s="400"/>
      <c r="BO694" s="401"/>
      <c r="BP694" s="400"/>
      <c r="BQ694" s="401"/>
      <c r="BR694" s="400"/>
      <c r="BS694" s="401"/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660" t="s">
        <v>3796</v>
      </c>
      <c r="B695" s="393" t="s">
        <v>3797</v>
      </c>
      <c r="C695" s="394" t="s">
        <v>3229</v>
      </c>
      <c r="D695" s="395" t="s">
        <v>3798</v>
      </c>
      <c r="E695" s="411" t="s">
        <v>3799</v>
      </c>
      <c r="F695" s="396" t="s">
        <v>3222</v>
      </c>
      <c r="G695" s="396" t="s">
        <v>3223</v>
      </c>
      <c r="H695" s="397" t="s">
        <v>240</v>
      </c>
      <c r="I695" s="661" t="s">
        <v>3800</v>
      </c>
      <c r="J695" s="353" t="s">
        <v>3227</v>
      </c>
      <c r="K695" s="357" t="s">
        <v>60</v>
      </c>
      <c r="L695" s="402"/>
      <c r="M695" s="403"/>
      <c r="N695" s="402"/>
      <c r="O695" s="403"/>
      <c r="P695" s="402"/>
      <c r="Q695" s="403"/>
      <c r="R695" s="402"/>
      <c r="S695" s="403"/>
      <c r="T695" s="402"/>
      <c r="U695" s="403"/>
      <c r="V695" s="402"/>
      <c r="W695" s="403"/>
      <c r="X695" s="402"/>
      <c r="Y695" s="403"/>
      <c r="Z695" s="402"/>
      <c r="AA695" s="403"/>
      <c r="AB695" s="402"/>
      <c r="AC695" s="403"/>
      <c r="AD695" s="402"/>
      <c r="AE695" s="403"/>
      <c r="AF695" s="402"/>
      <c r="AG695" s="403"/>
      <c r="AH695" s="402"/>
      <c r="AI695" s="403"/>
      <c r="AJ695" s="402"/>
      <c r="AK695" s="403"/>
      <c r="AL695" s="402"/>
      <c r="AM695" s="403"/>
      <c r="AN695" s="402"/>
      <c r="AO695" s="403"/>
      <c r="AP695" s="402"/>
      <c r="AQ695" s="403"/>
      <c r="AR695" s="402"/>
      <c r="AS695" s="403"/>
      <c r="AT695" s="402"/>
      <c r="AU695" s="403"/>
      <c r="AV695" s="402"/>
      <c r="AW695" s="403"/>
      <c r="AX695" s="402"/>
      <c r="AY695" s="403"/>
      <c r="AZ695" s="402"/>
      <c r="BA695" s="403"/>
      <c r="BB695" s="402"/>
      <c r="BC695" s="403"/>
      <c r="BD695" s="402"/>
      <c r="BE695" s="403"/>
      <c r="BF695" s="402"/>
      <c r="BG695" s="403"/>
      <c r="BH695" s="402"/>
      <c r="BI695" s="403"/>
      <c r="BJ695" s="402"/>
      <c r="BK695" s="403"/>
      <c r="BL695" s="402"/>
      <c r="BM695" s="403"/>
      <c r="BN695" s="402"/>
      <c r="BO695" s="403"/>
      <c r="BP695" s="402"/>
      <c r="BQ695" s="403"/>
      <c r="BR695" s="402"/>
      <c r="BS695" s="403"/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3801</v>
      </c>
      <c r="B696" s="526" t="s">
        <v>3802</v>
      </c>
      <c r="C696" s="527">
        <v>2</v>
      </c>
      <c r="D696" s="528" t="s">
        <v>3798</v>
      </c>
      <c r="E696" s="426" t="s">
        <v>3803</v>
      </c>
      <c r="F696" s="529" t="s">
        <v>3222</v>
      </c>
      <c r="G696" s="529" t="s">
        <v>3223</v>
      </c>
      <c r="H696" s="530" t="s">
        <v>240</v>
      </c>
      <c r="I696" s="384" t="s">
        <v>3804</v>
      </c>
      <c r="J696" s="353" t="s">
        <v>3337</v>
      </c>
      <c r="K696" s="354" t="s">
        <v>3228</v>
      </c>
      <c r="L696" s="402"/>
      <c r="M696" s="403"/>
      <c r="N696" s="402"/>
      <c r="O696" s="403"/>
      <c r="P696" s="402"/>
      <c r="Q696" s="403"/>
      <c r="R696" s="402"/>
      <c r="S696" s="403"/>
      <c r="T696" s="402"/>
      <c r="U696" s="403"/>
      <c r="V696" s="402"/>
      <c r="W696" s="403"/>
      <c r="X696" s="402"/>
      <c r="Y696" s="403"/>
      <c r="Z696" s="402"/>
      <c r="AA696" s="403"/>
      <c r="AB696" s="402"/>
      <c r="AC696" s="403"/>
      <c r="AD696" s="402"/>
      <c r="AE696" s="403"/>
      <c r="AF696" s="402"/>
      <c r="AG696" s="403"/>
      <c r="AH696" s="402"/>
      <c r="AI696" s="403"/>
      <c r="AJ696" s="402"/>
      <c r="AK696" s="403"/>
      <c r="AL696" s="402"/>
      <c r="AM696" s="403"/>
      <c r="AN696" s="402"/>
      <c r="AO696" s="403"/>
      <c r="AP696" s="402"/>
      <c r="AQ696" s="403"/>
      <c r="AR696" s="402"/>
      <c r="AS696" s="403"/>
      <c r="AT696" s="402"/>
      <c r="AU696" s="403"/>
      <c r="AV696" s="402"/>
      <c r="AW696" s="403"/>
      <c r="AX696" s="402"/>
      <c r="AY696" s="403"/>
      <c r="AZ696" s="402"/>
      <c r="BA696" s="403"/>
      <c r="BB696" s="402"/>
      <c r="BC696" s="403"/>
      <c r="BD696" s="402"/>
      <c r="BE696" s="403"/>
      <c r="BF696" s="402"/>
      <c r="BG696" s="403"/>
      <c r="BH696" s="402"/>
      <c r="BI696" s="403"/>
      <c r="BJ696" s="402"/>
      <c r="BK696" s="403"/>
      <c r="BL696" s="402"/>
      <c r="BM696" s="403"/>
      <c r="BN696" s="402"/>
      <c r="BO696" s="403"/>
      <c r="BP696" s="402"/>
      <c r="BQ696" s="403"/>
      <c r="BR696" s="402"/>
      <c r="BS696" s="403"/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3801</v>
      </c>
      <c r="B697" s="386" t="s">
        <v>3802</v>
      </c>
      <c r="C697" s="352" t="s">
        <v>3229</v>
      </c>
      <c r="D697" s="387" t="s">
        <v>3798</v>
      </c>
      <c r="E697" s="388" t="s">
        <v>3803</v>
      </c>
      <c r="F697" s="389" t="s">
        <v>3222</v>
      </c>
      <c r="G697" s="389" t="s">
        <v>3223</v>
      </c>
      <c r="H697" s="390" t="s">
        <v>240</v>
      </c>
      <c r="I697" s="391" t="s">
        <v>3804</v>
      </c>
      <c r="J697" s="353" t="s">
        <v>3337</v>
      </c>
      <c r="K697" s="353" t="s">
        <v>3230</v>
      </c>
      <c r="L697" s="400"/>
      <c r="M697" s="401"/>
      <c r="N697" s="400"/>
      <c r="O697" s="401"/>
      <c r="P697" s="400"/>
      <c r="Q697" s="401"/>
      <c r="R697" s="400"/>
      <c r="S697" s="401"/>
      <c r="T697" s="400"/>
      <c r="U697" s="401"/>
      <c r="V697" s="400"/>
      <c r="W697" s="401"/>
      <c r="X697" s="400"/>
      <c r="Y697" s="401"/>
      <c r="Z697" s="400"/>
      <c r="AA697" s="401"/>
      <c r="AB697" s="400"/>
      <c r="AC697" s="401"/>
      <c r="AD697" s="400"/>
      <c r="AE697" s="401"/>
      <c r="AF697" s="400"/>
      <c r="AG697" s="401"/>
      <c r="AH697" s="400"/>
      <c r="AI697" s="401"/>
      <c r="AJ697" s="400"/>
      <c r="AK697" s="401"/>
      <c r="AL697" s="400"/>
      <c r="AM697" s="401"/>
      <c r="AN697" s="400"/>
      <c r="AO697" s="401"/>
      <c r="AP697" s="400"/>
      <c r="AQ697" s="401"/>
      <c r="AR697" s="400"/>
      <c r="AS697" s="401"/>
      <c r="AT697" s="400"/>
      <c r="AU697" s="401"/>
      <c r="AV697" s="400"/>
      <c r="AW697" s="401"/>
      <c r="AX697" s="400"/>
      <c r="AY697" s="401"/>
      <c r="AZ697" s="400"/>
      <c r="BA697" s="401"/>
      <c r="BB697" s="400"/>
      <c r="BC697" s="401"/>
      <c r="BD697" s="400"/>
      <c r="BE697" s="401"/>
      <c r="BF697" s="400"/>
      <c r="BG697" s="401"/>
      <c r="BH697" s="400"/>
      <c r="BI697" s="401"/>
      <c r="BJ697" s="400"/>
      <c r="BK697" s="401"/>
      <c r="BL697" s="400"/>
      <c r="BM697" s="401"/>
      <c r="BN697" s="400"/>
      <c r="BO697" s="401"/>
      <c r="BP697" s="400"/>
      <c r="BQ697" s="401"/>
      <c r="BR697" s="400"/>
      <c r="BS697" s="401"/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0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3801</v>
      </c>
      <c r="B698" s="386" t="s">
        <v>3802</v>
      </c>
      <c r="C698" s="392" t="s">
        <v>3229</v>
      </c>
      <c r="D698" s="387" t="s">
        <v>3798</v>
      </c>
      <c r="E698" s="388" t="s">
        <v>3803</v>
      </c>
      <c r="F698" s="389" t="s">
        <v>3222</v>
      </c>
      <c r="G698" s="389" t="s">
        <v>3223</v>
      </c>
      <c r="H698" s="390" t="s">
        <v>240</v>
      </c>
      <c r="I698" s="391" t="s">
        <v>3804</v>
      </c>
      <c r="J698" s="353" t="s">
        <v>3337</v>
      </c>
      <c r="K698" s="355" t="s">
        <v>3231</v>
      </c>
      <c r="L698" s="400"/>
      <c r="M698" s="401"/>
      <c r="N698" s="400"/>
      <c r="O698" s="401"/>
      <c r="P698" s="400"/>
      <c r="Q698" s="401"/>
      <c r="R698" s="400"/>
      <c r="S698" s="401"/>
      <c r="T698" s="400"/>
      <c r="U698" s="401"/>
      <c r="V698" s="400"/>
      <c r="W698" s="401"/>
      <c r="X698" s="400"/>
      <c r="Y698" s="401"/>
      <c r="Z698" s="400"/>
      <c r="AA698" s="401"/>
      <c r="AB698" s="400"/>
      <c r="AC698" s="401"/>
      <c r="AD698" s="400"/>
      <c r="AE698" s="401"/>
      <c r="AF698" s="400"/>
      <c r="AG698" s="401"/>
      <c r="AH698" s="400"/>
      <c r="AI698" s="401"/>
      <c r="AJ698" s="400"/>
      <c r="AK698" s="401"/>
      <c r="AL698" s="400"/>
      <c r="AM698" s="401"/>
      <c r="AN698" s="400"/>
      <c r="AO698" s="401"/>
      <c r="AP698" s="400"/>
      <c r="AQ698" s="401"/>
      <c r="AR698" s="400"/>
      <c r="AS698" s="401"/>
      <c r="AT698" s="400"/>
      <c r="AU698" s="401"/>
      <c r="AV698" s="400"/>
      <c r="AW698" s="401"/>
      <c r="AX698" s="400"/>
      <c r="AY698" s="401"/>
      <c r="AZ698" s="400"/>
      <c r="BA698" s="401"/>
      <c r="BB698" s="400"/>
      <c r="BC698" s="401"/>
      <c r="BD698" s="400"/>
      <c r="BE698" s="401"/>
      <c r="BF698" s="400"/>
      <c r="BG698" s="401"/>
      <c r="BH698" s="400"/>
      <c r="BI698" s="401"/>
      <c r="BJ698" s="400"/>
      <c r="BK698" s="401"/>
      <c r="BL698" s="400"/>
      <c r="BM698" s="401"/>
      <c r="BN698" s="400"/>
      <c r="BO698" s="401"/>
      <c r="BP698" s="400"/>
      <c r="BQ698" s="401"/>
      <c r="BR698" s="400"/>
      <c r="BS698" s="401"/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3801</v>
      </c>
      <c r="B699" s="386" t="s">
        <v>3802</v>
      </c>
      <c r="C699" s="392" t="s">
        <v>3229</v>
      </c>
      <c r="D699" s="387" t="s">
        <v>3798</v>
      </c>
      <c r="E699" s="388" t="s">
        <v>3803</v>
      </c>
      <c r="F699" s="389" t="s">
        <v>3222</v>
      </c>
      <c r="G699" s="389" t="s">
        <v>3223</v>
      </c>
      <c r="H699" s="390" t="s">
        <v>240</v>
      </c>
      <c r="I699" s="391" t="s">
        <v>3804</v>
      </c>
      <c r="J699" s="353" t="s">
        <v>3337</v>
      </c>
      <c r="K699" s="356" t="s">
        <v>3232</v>
      </c>
      <c r="L699" s="400"/>
      <c r="M699" s="401"/>
      <c r="N699" s="400"/>
      <c r="O699" s="401"/>
      <c r="P699" s="400"/>
      <c r="Q699" s="401"/>
      <c r="R699" s="400"/>
      <c r="S699" s="401"/>
      <c r="T699" s="400"/>
      <c r="U699" s="401"/>
      <c r="V699" s="400"/>
      <c r="W699" s="401"/>
      <c r="X699" s="400"/>
      <c r="Y699" s="401"/>
      <c r="Z699" s="400"/>
      <c r="AA699" s="401"/>
      <c r="AB699" s="400"/>
      <c r="AC699" s="401"/>
      <c r="AD699" s="400"/>
      <c r="AE699" s="401"/>
      <c r="AF699" s="400"/>
      <c r="AG699" s="401"/>
      <c r="AH699" s="400"/>
      <c r="AI699" s="401"/>
      <c r="AJ699" s="400"/>
      <c r="AK699" s="401"/>
      <c r="AL699" s="400"/>
      <c r="AM699" s="401"/>
      <c r="AN699" s="400"/>
      <c r="AO699" s="401"/>
      <c r="AP699" s="400"/>
      <c r="AQ699" s="401"/>
      <c r="AR699" s="400"/>
      <c r="AS699" s="401"/>
      <c r="AT699" s="400"/>
      <c r="AU699" s="401"/>
      <c r="AV699" s="400"/>
      <c r="AW699" s="401"/>
      <c r="AX699" s="400"/>
      <c r="AY699" s="401"/>
      <c r="AZ699" s="400"/>
      <c r="BA699" s="401"/>
      <c r="BB699" s="400"/>
      <c r="BC699" s="401"/>
      <c r="BD699" s="400"/>
      <c r="BE699" s="401"/>
      <c r="BF699" s="400"/>
      <c r="BG699" s="401"/>
      <c r="BH699" s="400"/>
      <c r="BI699" s="401"/>
      <c r="BJ699" s="400"/>
      <c r="BK699" s="401"/>
      <c r="BL699" s="400"/>
      <c r="BM699" s="401"/>
      <c r="BN699" s="400"/>
      <c r="BO699" s="401"/>
      <c r="BP699" s="400"/>
      <c r="BQ699" s="401"/>
      <c r="BR699" s="400"/>
      <c r="BS699" s="401"/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660" t="s">
        <v>3801</v>
      </c>
      <c r="B700" s="393" t="s">
        <v>3802</v>
      </c>
      <c r="C700" s="394" t="s">
        <v>3229</v>
      </c>
      <c r="D700" s="395" t="s">
        <v>3798</v>
      </c>
      <c r="E700" s="411" t="s">
        <v>3803</v>
      </c>
      <c r="F700" s="396" t="s">
        <v>3222</v>
      </c>
      <c r="G700" s="396" t="s">
        <v>3223</v>
      </c>
      <c r="H700" s="397" t="s">
        <v>240</v>
      </c>
      <c r="I700" s="661" t="s">
        <v>3804</v>
      </c>
      <c r="J700" s="353" t="s">
        <v>3337</v>
      </c>
      <c r="K700" s="357" t="s">
        <v>60</v>
      </c>
      <c r="L700" s="402"/>
      <c r="M700" s="403"/>
      <c r="N700" s="402"/>
      <c r="O700" s="403"/>
      <c r="P700" s="402"/>
      <c r="Q700" s="403"/>
      <c r="R700" s="402"/>
      <c r="S700" s="403"/>
      <c r="T700" s="402"/>
      <c r="U700" s="403"/>
      <c r="V700" s="402"/>
      <c r="W700" s="403"/>
      <c r="X700" s="402"/>
      <c r="Y700" s="403"/>
      <c r="Z700" s="402"/>
      <c r="AA700" s="403"/>
      <c r="AB700" s="402"/>
      <c r="AC700" s="403"/>
      <c r="AD700" s="402"/>
      <c r="AE700" s="403"/>
      <c r="AF700" s="402"/>
      <c r="AG700" s="403"/>
      <c r="AH700" s="402"/>
      <c r="AI700" s="403"/>
      <c r="AJ700" s="402"/>
      <c r="AK700" s="403"/>
      <c r="AL700" s="402"/>
      <c r="AM700" s="403"/>
      <c r="AN700" s="402"/>
      <c r="AO700" s="403"/>
      <c r="AP700" s="402"/>
      <c r="AQ700" s="403"/>
      <c r="AR700" s="402"/>
      <c r="AS700" s="403"/>
      <c r="AT700" s="402"/>
      <c r="AU700" s="403"/>
      <c r="AV700" s="402"/>
      <c r="AW700" s="403"/>
      <c r="AX700" s="402"/>
      <c r="AY700" s="403"/>
      <c r="AZ700" s="402"/>
      <c r="BA700" s="403"/>
      <c r="BB700" s="402"/>
      <c r="BC700" s="403"/>
      <c r="BD700" s="402"/>
      <c r="BE700" s="403"/>
      <c r="BF700" s="402"/>
      <c r="BG700" s="403"/>
      <c r="BH700" s="402"/>
      <c r="BI700" s="403"/>
      <c r="BJ700" s="402"/>
      <c r="BK700" s="403"/>
      <c r="BL700" s="402"/>
      <c r="BM700" s="403"/>
      <c r="BN700" s="402"/>
      <c r="BO700" s="403"/>
      <c r="BP700" s="402"/>
      <c r="BQ700" s="403"/>
      <c r="BR700" s="402"/>
      <c r="BS700" s="403"/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3805</v>
      </c>
      <c r="B701" s="526" t="s">
        <v>3806</v>
      </c>
      <c r="C701" s="527">
        <v>2</v>
      </c>
      <c r="D701" s="528" t="s">
        <v>3798</v>
      </c>
      <c r="E701" s="426" t="s">
        <v>3807</v>
      </c>
      <c r="F701" s="529" t="s">
        <v>3222</v>
      </c>
      <c r="G701" s="529" t="s">
        <v>3223</v>
      </c>
      <c r="H701" s="530" t="s">
        <v>240</v>
      </c>
      <c r="I701" s="384" t="s">
        <v>3808</v>
      </c>
      <c r="J701" s="353" t="s">
        <v>3337</v>
      </c>
      <c r="K701" s="354" t="s">
        <v>3228</v>
      </c>
      <c r="L701" s="402"/>
      <c r="M701" s="403"/>
      <c r="N701" s="402"/>
      <c r="O701" s="403"/>
      <c r="P701" s="402"/>
      <c r="Q701" s="403"/>
      <c r="R701" s="402"/>
      <c r="S701" s="403"/>
      <c r="T701" s="402"/>
      <c r="U701" s="403"/>
      <c r="V701" s="402"/>
      <c r="W701" s="403"/>
      <c r="X701" s="402"/>
      <c r="Y701" s="403"/>
      <c r="Z701" s="402"/>
      <c r="AA701" s="403"/>
      <c r="AB701" s="402"/>
      <c r="AC701" s="403"/>
      <c r="AD701" s="402"/>
      <c r="AE701" s="403"/>
      <c r="AF701" s="402"/>
      <c r="AG701" s="403"/>
      <c r="AH701" s="402"/>
      <c r="AI701" s="403"/>
      <c r="AJ701" s="402"/>
      <c r="AK701" s="403"/>
      <c r="AL701" s="402"/>
      <c r="AM701" s="403"/>
      <c r="AN701" s="402"/>
      <c r="AO701" s="403"/>
      <c r="AP701" s="402"/>
      <c r="AQ701" s="403"/>
      <c r="AR701" s="402"/>
      <c r="AS701" s="403"/>
      <c r="AT701" s="402"/>
      <c r="AU701" s="403"/>
      <c r="AV701" s="402"/>
      <c r="AW701" s="403"/>
      <c r="AX701" s="402"/>
      <c r="AY701" s="403"/>
      <c r="AZ701" s="402"/>
      <c r="BA701" s="403"/>
      <c r="BB701" s="402"/>
      <c r="BC701" s="403"/>
      <c r="BD701" s="402"/>
      <c r="BE701" s="403"/>
      <c r="BF701" s="402"/>
      <c r="BG701" s="403"/>
      <c r="BH701" s="402"/>
      <c r="BI701" s="403"/>
      <c r="BJ701" s="402"/>
      <c r="BK701" s="403"/>
      <c r="BL701" s="402"/>
      <c r="BM701" s="403"/>
      <c r="BN701" s="402"/>
      <c r="BO701" s="403"/>
      <c r="BP701" s="402"/>
      <c r="BQ701" s="403"/>
      <c r="BR701" s="402"/>
      <c r="BS701" s="403"/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3805</v>
      </c>
      <c r="B702" s="386" t="s">
        <v>3806</v>
      </c>
      <c r="C702" s="352" t="s">
        <v>3229</v>
      </c>
      <c r="D702" s="387" t="s">
        <v>3798</v>
      </c>
      <c r="E702" s="388" t="s">
        <v>3807</v>
      </c>
      <c r="F702" s="389" t="s">
        <v>3222</v>
      </c>
      <c r="G702" s="389" t="s">
        <v>3223</v>
      </c>
      <c r="H702" s="390" t="s">
        <v>240</v>
      </c>
      <c r="I702" s="391" t="s">
        <v>3808</v>
      </c>
      <c r="J702" s="353" t="s">
        <v>3337</v>
      </c>
      <c r="K702" s="353" t="s">
        <v>3230</v>
      </c>
      <c r="L702" s="400"/>
      <c r="M702" s="401"/>
      <c r="N702" s="400"/>
      <c r="O702" s="401"/>
      <c r="P702" s="400"/>
      <c r="Q702" s="401"/>
      <c r="R702" s="400"/>
      <c r="S702" s="401"/>
      <c r="T702" s="400"/>
      <c r="U702" s="401"/>
      <c r="V702" s="400"/>
      <c r="W702" s="401"/>
      <c r="X702" s="400"/>
      <c r="Y702" s="401"/>
      <c r="Z702" s="400"/>
      <c r="AA702" s="401"/>
      <c r="AB702" s="400"/>
      <c r="AC702" s="401"/>
      <c r="AD702" s="400"/>
      <c r="AE702" s="401"/>
      <c r="AF702" s="400"/>
      <c r="AG702" s="401"/>
      <c r="AH702" s="400"/>
      <c r="AI702" s="401"/>
      <c r="AJ702" s="400"/>
      <c r="AK702" s="401"/>
      <c r="AL702" s="400"/>
      <c r="AM702" s="401"/>
      <c r="AN702" s="400"/>
      <c r="AO702" s="401"/>
      <c r="AP702" s="400"/>
      <c r="AQ702" s="401"/>
      <c r="AR702" s="400"/>
      <c r="AS702" s="401"/>
      <c r="AT702" s="400"/>
      <c r="AU702" s="401"/>
      <c r="AV702" s="400"/>
      <c r="AW702" s="401"/>
      <c r="AX702" s="400"/>
      <c r="AY702" s="401"/>
      <c r="AZ702" s="400"/>
      <c r="BA702" s="401"/>
      <c r="BB702" s="400"/>
      <c r="BC702" s="401"/>
      <c r="BD702" s="400"/>
      <c r="BE702" s="401"/>
      <c r="BF702" s="400"/>
      <c r="BG702" s="401"/>
      <c r="BH702" s="400"/>
      <c r="BI702" s="401"/>
      <c r="BJ702" s="400"/>
      <c r="BK702" s="401"/>
      <c r="BL702" s="400"/>
      <c r="BM702" s="401"/>
      <c r="BN702" s="400"/>
      <c r="BO702" s="401"/>
      <c r="BP702" s="400"/>
      <c r="BQ702" s="401"/>
      <c r="BR702" s="400"/>
      <c r="BS702" s="401"/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0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3805</v>
      </c>
      <c r="B703" s="386" t="s">
        <v>3806</v>
      </c>
      <c r="C703" s="392" t="s">
        <v>3229</v>
      </c>
      <c r="D703" s="387" t="s">
        <v>3798</v>
      </c>
      <c r="E703" s="388" t="s">
        <v>3807</v>
      </c>
      <c r="F703" s="389" t="s">
        <v>3222</v>
      </c>
      <c r="G703" s="389" t="s">
        <v>3223</v>
      </c>
      <c r="H703" s="390" t="s">
        <v>240</v>
      </c>
      <c r="I703" s="391" t="s">
        <v>3808</v>
      </c>
      <c r="J703" s="353" t="s">
        <v>3337</v>
      </c>
      <c r="K703" s="355" t="s">
        <v>3231</v>
      </c>
      <c r="L703" s="400"/>
      <c r="M703" s="401"/>
      <c r="N703" s="400"/>
      <c r="O703" s="401"/>
      <c r="P703" s="400"/>
      <c r="Q703" s="401"/>
      <c r="R703" s="400"/>
      <c r="S703" s="401"/>
      <c r="T703" s="400"/>
      <c r="U703" s="401"/>
      <c r="V703" s="400"/>
      <c r="W703" s="401"/>
      <c r="X703" s="400"/>
      <c r="Y703" s="401"/>
      <c r="Z703" s="400"/>
      <c r="AA703" s="401"/>
      <c r="AB703" s="400"/>
      <c r="AC703" s="401"/>
      <c r="AD703" s="400"/>
      <c r="AE703" s="401"/>
      <c r="AF703" s="400"/>
      <c r="AG703" s="401"/>
      <c r="AH703" s="400"/>
      <c r="AI703" s="401"/>
      <c r="AJ703" s="400"/>
      <c r="AK703" s="401"/>
      <c r="AL703" s="400"/>
      <c r="AM703" s="401"/>
      <c r="AN703" s="400"/>
      <c r="AO703" s="401"/>
      <c r="AP703" s="400"/>
      <c r="AQ703" s="401"/>
      <c r="AR703" s="400"/>
      <c r="AS703" s="401"/>
      <c r="AT703" s="400"/>
      <c r="AU703" s="401"/>
      <c r="AV703" s="400"/>
      <c r="AW703" s="401"/>
      <c r="AX703" s="400"/>
      <c r="AY703" s="401"/>
      <c r="AZ703" s="400"/>
      <c r="BA703" s="401"/>
      <c r="BB703" s="400"/>
      <c r="BC703" s="401"/>
      <c r="BD703" s="400"/>
      <c r="BE703" s="401"/>
      <c r="BF703" s="400"/>
      <c r="BG703" s="401"/>
      <c r="BH703" s="400"/>
      <c r="BI703" s="401"/>
      <c r="BJ703" s="400"/>
      <c r="BK703" s="401"/>
      <c r="BL703" s="400"/>
      <c r="BM703" s="401"/>
      <c r="BN703" s="400"/>
      <c r="BO703" s="401"/>
      <c r="BP703" s="400"/>
      <c r="BQ703" s="401"/>
      <c r="BR703" s="400"/>
      <c r="BS703" s="401"/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3805</v>
      </c>
      <c r="B704" s="386" t="s">
        <v>3806</v>
      </c>
      <c r="C704" s="392" t="s">
        <v>3229</v>
      </c>
      <c r="D704" s="387" t="s">
        <v>3798</v>
      </c>
      <c r="E704" s="388" t="s">
        <v>3807</v>
      </c>
      <c r="F704" s="389" t="s">
        <v>3222</v>
      </c>
      <c r="G704" s="389" t="s">
        <v>3223</v>
      </c>
      <c r="H704" s="390" t="s">
        <v>240</v>
      </c>
      <c r="I704" s="391" t="s">
        <v>3808</v>
      </c>
      <c r="J704" s="353" t="s">
        <v>3337</v>
      </c>
      <c r="K704" s="356" t="s">
        <v>3232</v>
      </c>
      <c r="L704" s="400"/>
      <c r="M704" s="401"/>
      <c r="N704" s="400"/>
      <c r="O704" s="401"/>
      <c r="P704" s="400"/>
      <c r="Q704" s="401"/>
      <c r="R704" s="400"/>
      <c r="S704" s="401"/>
      <c r="T704" s="400"/>
      <c r="U704" s="401"/>
      <c r="V704" s="400"/>
      <c r="W704" s="401"/>
      <c r="X704" s="400"/>
      <c r="Y704" s="401"/>
      <c r="Z704" s="400"/>
      <c r="AA704" s="401"/>
      <c r="AB704" s="400"/>
      <c r="AC704" s="401"/>
      <c r="AD704" s="400"/>
      <c r="AE704" s="401"/>
      <c r="AF704" s="400"/>
      <c r="AG704" s="401"/>
      <c r="AH704" s="400"/>
      <c r="AI704" s="401"/>
      <c r="AJ704" s="400"/>
      <c r="AK704" s="401"/>
      <c r="AL704" s="400"/>
      <c r="AM704" s="401"/>
      <c r="AN704" s="400"/>
      <c r="AO704" s="401"/>
      <c r="AP704" s="400"/>
      <c r="AQ704" s="401"/>
      <c r="AR704" s="400"/>
      <c r="AS704" s="401"/>
      <c r="AT704" s="400"/>
      <c r="AU704" s="401"/>
      <c r="AV704" s="400"/>
      <c r="AW704" s="401"/>
      <c r="AX704" s="400"/>
      <c r="AY704" s="401"/>
      <c r="AZ704" s="400"/>
      <c r="BA704" s="401"/>
      <c r="BB704" s="400"/>
      <c r="BC704" s="401"/>
      <c r="BD704" s="400"/>
      <c r="BE704" s="401"/>
      <c r="BF704" s="400"/>
      <c r="BG704" s="401"/>
      <c r="BH704" s="400"/>
      <c r="BI704" s="401"/>
      <c r="BJ704" s="400"/>
      <c r="BK704" s="401"/>
      <c r="BL704" s="400"/>
      <c r="BM704" s="401"/>
      <c r="BN704" s="400"/>
      <c r="BO704" s="401"/>
      <c r="BP704" s="400"/>
      <c r="BQ704" s="401"/>
      <c r="BR704" s="400"/>
      <c r="BS704" s="401"/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660" t="s">
        <v>3805</v>
      </c>
      <c r="B705" s="393" t="s">
        <v>3806</v>
      </c>
      <c r="C705" s="394" t="s">
        <v>3229</v>
      </c>
      <c r="D705" s="395" t="s">
        <v>3798</v>
      </c>
      <c r="E705" s="411" t="s">
        <v>3807</v>
      </c>
      <c r="F705" s="396" t="s">
        <v>3222</v>
      </c>
      <c r="G705" s="396" t="s">
        <v>3223</v>
      </c>
      <c r="H705" s="397" t="s">
        <v>240</v>
      </c>
      <c r="I705" s="661" t="s">
        <v>3808</v>
      </c>
      <c r="J705" s="353" t="s">
        <v>3337</v>
      </c>
      <c r="K705" s="357" t="s">
        <v>60</v>
      </c>
      <c r="L705" s="402"/>
      <c r="M705" s="403"/>
      <c r="N705" s="402"/>
      <c r="O705" s="403"/>
      <c r="P705" s="402"/>
      <c r="Q705" s="403"/>
      <c r="R705" s="402"/>
      <c r="S705" s="403"/>
      <c r="T705" s="402"/>
      <c r="U705" s="403"/>
      <c r="V705" s="402"/>
      <c r="W705" s="403"/>
      <c r="X705" s="402"/>
      <c r="Y705" s="403"/>
      <c r="Z705" s="402"/>
      <c r="AA705" s="403"/>
      <c r="AB705" s="402"/>
      <c r="AC705" s="403"/>
      <c r="AD705" s="402"/>
      <c r="AE705" s="403"/>
      <c r="AF705" s="402"/>
      <c r="AG705" s="403"/>
      <c r="AH705" s="402"/>
      <c r="AI705" s="403"/>
      <c r="AJ705" s="402"/>
      <c r="AK705" s="403"/>
      <c r="AL705" s="402"/>
      <c r="AM705" s="403"/>
      <c r="AN705" s="402"/>
      <c r="AO705" s="403"/>
      <c r="AP705" s="402"/>
      <c r="AQ705" s="403"/>
      <c r="AR705" s="402"/>
      <c r="AS705" s="403"/>
      <c r="AT705" s="402"/>
      <c r="AU705" s="403"/>
      <c r="AV705" s="402"/>
      <c r="AW705" s="403"/>
      <c r="AX705" s="402"/>
      <c r="AY705" s="403"/>
      <c r="AZ705" s="402"/>
      <c r="BA705" s="403"/>
      <c r="BB705" s="402"/>
      <c r="BC705" s="403"/>
      <c r="BD705" s="402"/>
      <c r="BE705" s="403"/>
      <c r="BF705" s="402"/>
      <c r="BG705" s="403"/>
      <c r="BH705" s="402"/>
      <c r="BI705" s="403"/>
      <c r="BJ705" s="402"/>
      <c r="BK705" s="403"/>
      <c r="BL705" s="402"/>
      <c r="BM705" s="403"/>
      <c r="BN705" s="402"/>
      <c r="BO705" s="403"/>
      <c r="BP705" s="402"/>
      <c r="BQ705" s="403"/>
      <c r="BR705" s="402"/>
      <c r="BS705" s="403"/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3809</v>
      </c>
      <c r="B706" s="526" t="s">
        <v>3810</v>
      </c>
      <c r="C706" s="527">
        <v>1</v>
      </c>
      <c r="D706" s="528" t="s">
        <v>3798</v>
      </c>
      <c r="E706" s="426" t="s">
        <v>3811</v>
      </c>
      <c r="F706" s="529" t="s">
        <v>3222</v>
      </c>
      <c r="G706" s="529" t="s">
        <v>3223</v>
      </c>
      <c r="H706" s="530" t="s">
        <v>240</v>
      </c>
      <c r="I706" s="384" t="s">
        <v>3812</v>
      </c>
      <c r="J706" s="353" t="s">
        <v>3227</v>
      </c>
      <c r="K706" s="354" t="s">
        <v>3228</v>
      </c>
      <c r="L706" s="402"/>
      <c r="M706" s="403"/>
      <c r="N706" s="402"/>
      <c r="O706" s="403"/>
      <c r="P706" s="402"/>
      <c r="Q706" s="403"/>
      <c r="R706" s="402"/>
      <c r="S706" s="403"/>
      <c r="T706" s="402"/>
      <c r="U706" s="403"/>
      <c r="V706" s="402"/>
      <c r="W706" s="403"/>
      <c r="X706" s="402"/>
      <c r="Y706" s="403"/>
      <c r="Z706" s="402"/>
      <c r="AA706" s="403"/>
      <c r="AB706" s="402"/>
      <c r="AC706" s="403"/>
      <c r="AD706" s="402"/>
      <c r="AE706" s="403"/>
      <c r="AF706" s="402"/>
      <c r="AG706" s="403"/>
      <c r="AH706" s="402"/>
      <c r="AI706" s="403"/>
      <c r="AJ706" s="402"/>
      <c r="AK706" s="403"/>
      <c r="AL706" s="402"/>
      <c r="AM706" s="403"/>
      <c r="AN706" s="402"/>
      <c r="AO706" s="403"/>
      <c r="AP706" s="402"/>
      <c r="AQ706" s="403"/>
      <c r="AR706" s="402"/>
      <c r="AS706" s="403"/>
      <c r="AT706" s="402"/>
      <c r="AU706" s="403"/>
      <c r="AV706" s="402"/>
      <c r="AW706" s="403"/>
      <c r="AX706" s="402"/>
      <c r="AY706" s="403"/>
      <c r="AZ706" s="402"/>
      <c r="BA706" s="403"/>
      <c r="BB706" s="402"/>
      <c r="BC706" s="403"/>
      <c r="BD706" s="402"/>
      <c r="BE706" s="403"/>
      <c r="BF706" s="402"/>
      <c r="BG706" s="403"/>
      <c r="BH706" s="402"/>
      <c r="BI706" s="403"/>
      <c r="BJ706" s="402"/>
      <c r="BK706" s="403"/>
      <c r="BL706" s="402"/>
      <c r="BM706" s="403"/>
      <c r="BN706" s="402"/>
      <c r="BO706" s="403"/>
      <c r="BP706" s="402"/>
      <c r="BQ706" s="403"/>
      <c r="BR706" s="402"/>
      <c r="BS706" s="403"/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3809</v>
      </c>
      <c r="B707" s="386" t="s">
        <v>3810</v>
      </c>
      <c r="C707" s="352" t="s">
        <v>3229</v>
      </c>
      <c r="D707" s="387" t="s">
        <v>3798</v>
      </c>
      <c r="E707" s="388" t="s">
        <v>3811</v>
      </c>
      <c r="F707" s="389" t="s">
        <v>3222</v>
      </c>
      <c r="G707" s="389" t="s">
        <v>3223</v>
      </c>
      <c r="H707" s="390" t="s">
        <v>240</v>
      </c>
      <c r="I707" s="391" t="s">
        <v>3812</v>
      </c>
      <c r="J707" s="353" t="s">
        <v>3227</v>
      </c>
      <c r="K707" s="353" t="s">
        <v>3230</v>
      </c>
      <c r="L707" s="400"/>
      <c r="M707" s="401"/>
      <c r="N707" s="400"/>
      <c r="O707" s="401"/>
      <c r="P707" s="400"/>
      <c r="Q707" s="401"/>
      <c r="R707" s="400"/>
      <c r="S707" s="401"/>
      <c r="T707" s="400"/>
      <c r="U707" s="401"/>
      <c r="V707" s="400"/>
      <c r="W707" s="401"/>
      <c r="X707" s="400">
        <v>1</v>
      </c>
      <c r="Y707" s="401"/>
      <c r="Z707" s="400"/>
      <c r="AA707" s="401"/>
      <c r="AB707" s="400">
        <v>1</v>
      </c>
      <c r="AC707" s="401"/>
      <c r="AD707" s="400"/>
      <c r="AE707" s="401"/>
      <c r="AF707" s="400"/>
      <c r="AG707" s="401"/>
      <c r="AH707" s="400"/>
      <c r="AI707" s="401"/>
      <c r="AJ707" s="400"/>
      <c r="AK707" s="401"/>
      <c r="AL707" s="400">
        <v>1</v>
      </c>
      <c r="AM707" s="401"/>
      <c r="AN707" s="400"/>
      <c r="AO707" s="401"/>
      <c r="AP707" s="400">
        <v>1</v>
      </c>
      <c r="AQ707" s="401"/>
      <c r="AR707" s="400"/>
      <c r="AS707" s="401"/>
      <c r="AT707" s="400"/>
      <c r="AU707" s="401"/>
      <c r="AV707" s="400"/>
      <c r="AW707" s="401"/>
      <c r="AX707" s="400"/>
      <c r="AY707" s="401"/>
      <c r="AZ707" s="400">
        <v>1</v>
      </c>
      <c r="BA707" s="401"/>
      <c r="BB707" s="400"/>
      <c r="BC707" s="401"/>
      <c r="BD707" s="400">
        <v>1</v>
      </c>
      <c r="BE707" s="401"/>
      <c r="BF707" s="400"/>
      <c r="BG707" s="401"/>
      <c r="BH707" s="400"/>
      <c r="BI707" s="401"/>
      <c r="BJ707" s="400"/>
      <c r="BK707" s="401"/>
      <c r="BL707" s="400"/>
      <c r="BM707" s="401"/>
      <c r="BN707" s="400">
        <v>1</v>
      </c>
      <c r="BO707" s="401"/>
      <c r="BP707" s="400"/>
      <c r="BQ707" s="401"/>
      <c r="BR707" s="400">
        <v>1</v>
      </c>
      <c r="BS707" s="401"/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8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3809</v>
      </c>
      <c r="B708" s="386" t="s">
        <v>3810</v>
      </c>
      <c r="C708" s="392" t="s">
        <v>3229</v>
      </c>
      <c r="D708" s="387" t="s">
        <v>3798</v>
      </c>
      <c r="E708" s="388" t="s">
        <v>3811</v>
      </c>
      <c r="F708" s="389" t="s">
        <v>3222</v>
      </c>
      <c r="G708" s="389" t="s">
        <v>3223</v>
      </c>
      <c r="H708" s="390" t="s">
        <v>240</v>
      </c>
      <c r="I708" s="391" t="s">
        <v>3812</v>
      </c>
      <c r="J708" s="353" t="s">
        <v>3227</v>
      </c>
      <c r="K708" s="355" t="s">
        <v>3231</v>
      </c>
      <c r="L708" s="400"/>
      <c r="M708" s="401"/>
      <c r="N708" s="400"/>
      <c r="O708" s="401"/>
      <c r="P708" s="400"/>
      <c r="Q708" s="401"/>
      <c r="R708" s="400"/>
      <c r="S708" s="401"/>
      <c r="T708" s="400"/>
      <c r="U708" s="401"/>
      <c r="V708" s="400"/>
      <c r="W708" s="401"/>
      <c r="X708" s="400"/>
      <c r="Y708" s="401"/>
      <c r="Z708" s="400"/>
      <c r="AA708" s="401"/>
      <c r="AB708" s="400"/>
      <c r="AC708" s="401"/>
      <c r="AD708" s="400"/>
      <c r="AE708" s="401"/>
      <c r="AF708" s="400"/>
      <c r="AG708" s="401"/>
      <c r="AH708" s="400"/>
      <c r="AI708" s="401"/>
      <c r="AJ708" s="400"/>
      <c r="AK708" s="401"/>
      <c r="AL708" s="400"/>
      <c r="AM708" s="401"/>
      <c r="AN708" s="400"/>
      <c r="AO708" s="401"/>
      <c r="AP708" s="400"/>
      <c r="AQ708" s="401"/>
      <c r="AR708" s="400"/>
      <c r="AS708" s="401"/>
      <c r="AT708" s="400"/>
      <c r="AU708" s="401"/>
      <c r="AV708" s="400"/>
      <c r="AW708" s="401"/>
      <c r="AX708" s="400"/>
      <c r="AY708" s="401"/>
      <c r="AZ708" s="400"/>
      <c r="BA708" s="401"/>
      <c r="BB708" s="400"/>
      <c r="BC708" s="401"/>
      <c r="BD708" s="400"/>
      <c r="BE708" s="401"/>
      <c r="BF708" s="400"/>
      <c r="BG708" s="401"/>
      <c r="BH708" s="400"/>
      <c r="BI708" s="401"/>
      <c r="BJ708" s="400"/>
      <c r="BK708" s="401"/>
      <c r="BL708" s="400"/>
      <c r="BM708" s="401"/>
      <c r="BN708" s="400"/>
      <c r="BO708" s="401"/>
      <c r="BP708" s="400"/>
      <c r="BQ708" s="401"/>
      <c r="BR708" s="400"/>
      <c r="BS708" s="401"/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3809</v>
      </c>
      <c r="B709" s="386" t="s">
        <v>3810</v>
      </c>
      <c r="C709" s="392" t="s">
        <v>3229</v>
      </c>
      <c r="D709" s="387" t="s">
        <v>3798</v>
      </c>
      <c r="E709" s="388" t="s">
        <v>3811</v>
      </c>
      <c r="F709" s="389" t="s">
        <v>3222</v>
      </c>
      <c r="G709" s="389" t="s">
        <v>3223</v>
      </c>
      <c r="H709" s="390" t="s">
        <v>240</v>
      </c>
      <c r="I709" s="391" t="s">
        <v>3812</v>
      </c>
      <c r="J709" s="353" t="s">
        <v>3227</v>
      </c>
      <c r="K709" s="356" t="s">
        <v>3232</v>
      </c>
      <c r="L709" s="400"/>
      <c r="M709" s="401"/>
      <c r="N709" s="400"/>
      <c r="O709" s="401"/>
      <c r="P709" s="400"/>
      <c r="Q709" s="401"/>
      <c r="R709" s="400"/>
      <c r="S709" s="401"/>
      <c r="T709" s="400"/>
      <c r="U709" s="401"/>
      <c r="V709" s="400"/>
      <c r="W709" s="401"/>
      <c r="X709" s="400"/>
      <c r="Y709" s="401"/>
      <c r="Z709" s="400"/>
      <c r="AA709" s="401"/>
      <c r="AB709" s="400"/>
      <c r="AC709" s="401"/>
      <c r="AD709" s="400"/>
      <c r="AE709" s="401"/>
      <c r="AF709" s="400"/>
      <c r="AG709" s="401"/>
      <c r="AH709" s="400"/>
      <c r="AI709" s="401"/>
      <c r="AJ709" s="400"/>
      <c r="AK709" s="401"/>
      <c r="AL709" s="400"/>
      <c r="AM709" s="401"/>
      <c r="AN709" s="400"/>
      <c r="AO709" s="401"/>
      <c r="AP709" s="400"/>
      <c r="AQ709" s="401"/>
      <c r="AR709" s="400"/>
      <c r="AS709" s="401"/>
      <c r="AT709" s="400"/>
      <c r="AU709" s="401"/>
      <c r="AV709" s="400"/>
      <c r="AW709" s="401"/>
      <c r="AX709" s="400"/>
      <c r="AY709" s="401"/>
      <c r="AZ709" s="400"/>
      <c r="BA709" s="401"/>
      <c r="BB709" s="400"/>
      <c r="BC709" s="401"/>
      <c r="BD709" s="400"/>
      <c r="BE709" s="401"/>
      <c r="BF709" s="400"/>
      <c r="BG709" s="401"/>
      <c r="BH709" s="400"/>
      <c r="BI709" s="401"/>
      <c r="BJ709" s="400"/>
      <c r="BK709" s="401"/>
      <c r="BL709" s="400"/>
      <c r="BM709" s="401"/>
      <c r="BN709" s="400"/>
      <c r="BO709" s="401"/>
      <c r="BP709" s="400"/>
      <c r="BQ709" s="401"/>
      <c r="BR709" s="400"/>
      <c r="BS709" s="401"/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660" t="s">
        <v>3809</v>
      </c>
      <c r="B710" s="393" t="s">
        <v>3810</v>
      </c>
      <c r="C710" s="394" t="s">
        <v>3229</v>
      </c>
      <c r="D710" s="395" t="s">
        <v>3798</v>
      </c>
      <c r="E710" s="411" t="s">
        <v>3811</v>
      </c>
      <c r="F710" s="396" t="s">
        <v>3222</v>
      </c>
      <c r="G710" s="396" t="s">
        <v>3223</v>
      </c>
      <c r="H710" s="397" t="s">
        <v>240</v>
      </c>
      <c r="I710" s="661" t="s">
        <v>3812</v>
      </c>
      <c r="J710" s="353" t="s">
        <v>3227</v>
      </c>
      <c r="K710" s="357" t="s">
        <v>60</v>
      </c>
      <c r="L710" s="402"/>
      <c r="M710" s="403"/>
      <c r="N710" s="402"/>
      <c r="O710" s="403"/>
      <c r="P710" s="402"/>
      <c r="Q710" s="403"/>
      <c r="R710" s="402"/>
      <c r="S710" s="403"/>
      <c r="T710" s="402"/>
      <c r="U710" s="403"/>
      <c r="V710" s="402"/>
      <c r="W710" s="403"/>
      <c r="X710" s="402"/>
      <c r="Y710" s="403"/>
      <c r="Z710" s="402"/>
      <c r="AA710" s="403"/>
      <c r="AB710" s="402"/>
      <c r="AC710" s="403"/>
      <c r="AD710" s="402"/>
      <c r="AE710" s="403"/>
      <c r="AF710" s="402"/>
      <c r="AG710" s="403"/>
      <c r="AH710" s="402"/>
      <c r="AI710" s="403"/>
      <c r="AJ710" s="402"/>
      <c r="AK710" s="403"/>
      <c r="AL710" s="402"/>
      <c r="AM710" s="403"/>
      <c r="AN710" s="402"/>
      <c r="AO710" s="403"/>
      <c r="AP710" s="402"/>
      <c r="AQ710" s="403"/>
      <c r="AR710" s="402"/>
      <c r="AS710" s="403"/>
      <c r="AT710" s="402"/>
      <c r="AU710" s="403"/>
      <c r="AV710" s="402"/>
      <c r="AW710" s="403"/>
      <c r="AX710" s="402"/>
      <c r="AY710" s="403"/>
      <c r="AZ710" s="402"/>
      <c r="BA710" s="403"/>
      <c r="BB710" s="402"/>
      <c r="BC710" s="403"/>
      <c r="BD710" s="402"/>
      <c r="BE710" s="403"/>
      <c r="BF710" s="402"/>
      <c r="BG710" s="403"/>
      <c r="BH710" s="402"/>
      <c r="BI710" s="403"/>
      <c r="BJ710" s="402"/>
      <c r="BK710" s="403"/>
      <c r="BL710" s="402"/>
      <c r="BM710" s="403"/>
      <c r="BN710" s="402"/>
      <c r="BO710" s="403"/>
      <c r="BP710" s="402"/>
      <c r="BQ710" s="403"/>
      <c r="BR710" s="402"/>
      <c r="BS710" s="403"/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3813</v>
      </c>
      <c r="B711" s="526" t="s">
        <v>3814</v>
      </c>
      <c r="C711" s="527">
        <v>2</v>
      </c>
      <c r="D711" s="528" t="s">
        <v>3798</v>
      </c>
      <c r="E711" s="426" t="s">
        <v>3815</v>
      </c>
      <c r="F711" s="529" t="s">
        <v>3222</v>
      </c>
      <c r="G711" s="529" t="s">
        <v>3223</v>
      </c>
      <c r="H711" s="530" t="s">
        <v>240</v>
      </c>
      <c r="I711" s="384" t="s">
        <v>3816</v>
      </c>
      <c r="J711" s="353" t="s">
        <v>3337</v>
      </c>
      <c r="K711" s="354" t="s">
        <v>3228</v>
      </c>
      <c r="L711" s="402"/>
      <c r="M711" s="403"/>
      <c r="N711" s="402"/>
      <c r="O711" s="403"/>
      <c r="P711" s="402"/>
      <c r="Q711" s="403"/>
      <c r="R711" s="402"/>
      <c r="S711" s="403"/>
      <c r="T711" s="402"/>
      <c r="U711" s="403"/>
      <c r="V711" s="402"/>
      <c r="W711" s="403"/>
      <c r="X711" s="402"/>
      <c r="Y711" s="403"/>
      <c r="Z711" s="402"/>
      <c r="AA711" s="403"/>
      <c r="AB711" s="402"/>
      <c r="AC711" s="403"/>
      <c r="AD711" s="402"/>
      <c r="AE711" s="403"/>
      <c r="AF711" s="402"/>
      <c r="AG711" s="403"/>
      <c r="AH711" s="402"/>
      <c r="AI711" s="403"/>
      <c r="AJ711" s="402"/>
      <c r="AK711" s="403"/>
      <c r="AL711" s="402"/>
      <c r="AM711" s="403"/>
      <c r="AN711" s="402"/>
      <c r="AO711" s="403"/>
      <c r="AP711" s="402"/>
      <c r="AQ711" s="403"/>
      <c r="AR711" s="402"/>
      <c r="AS711" s="403"/>
      <c r="AT711" s="402"/>
      <c r="AU711" s="403"/>
      <c r="AV711" s="402"/>
      <c r="AW711" s="403"/>
      <c r="AX711" s="402"/>
      <c r="AY711" s="403"/>
      <c r="AZ711" s="402"/>
      <c r="BA711" s="403"/>
      <c r="BB711" s="402"/>
      <c r="BC711" s="403"/>
      <c r="BD711" s="402"/>
      <c r="BE711" s="403"/>
      <c r="BF711" s="402"/>
      <c r="BG711" s="403"/>
      <c r="BH711" s="402"/>
      <c r="BI711" s="403"/>
      <c r="BJ711" s="402"/>
      <c r="BK711" s="403"/>
      <c r="BL711" s="402"/>
      <c r="BM711" s="403"/>
      <c r="BN711" s="402"/>
      <c r="BO711" s="403"/>
      <c r="BP711" s="402"/>
      <c r="BQ711" s="403"/>
      <c r="BR711" s="402"/>
      <c r="BS711" s="403"/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3813</v>
      </c>
      <c r="B712" s="386" t="s">
        <v>3814</v>
      </c>
      <c r="C712" s="352" t="s">
        <v>3229</v>
      </c>
      <c r="D712" s="387" t="s">
        <v>3798</v>
      </c>
      <c r="E712" s="388" t="s">
        <v>3815</v>
      </c>
      <c r="F712" s="389" t="s">
        <v>3222</v>
      </c>
      <c r="G712" s="389" t="s">
        <v>3223</v>
      </c>
      <c r="H712" s="390" t="s">
        <v>240</v>
      </c>
      <c r="I712" s="391" t="s">
        <v>3816</v>
      </c>
      <c r="J712" s="353" t="s">
        <v>3337</v>
      </c>
      <c r="K712" s="353" t="s">
        <v>3230</v>
      </c>
      <c r="L712" s="400">
        <v>3</v>
      </c>
      <c r="M712" s="401"/>
      <c r="N712" s="400"/>
      <c r="O712" s="401"/>
      <c r="P712" s="400"/>
      <c r="Q712" s="401"/>
      <c r="R712" s="400"/>
      <c r="S712" s="401"/>
      <c r="T712" s="400"/>
      <c r="U712" s="401"/>
      <c r="V712" s="400"/>
      <c r="W712" s="401"/>
      <c r="X712" s="400">
        <v>1</v>
      </c>
      <c r="Y712" s="401"/>
      <c r="Z712" s="400">
        <v>3</v>
      </c>
      <c r="AA712" s="401"/>
      <c r="AB712" s="400"/>
      <c r="AC712" s="401"/>
      <c r="AD712" s="400"/>
      <c r="AE712" s="401"/>
      <c r="AF712" s="400"/>
      <c r="AG712" s="401"/>
      <c r="AH712" s="400"/>
      <c r="AI712" s="401"/>
      <c r="AJ712" s="400"/>
      <c r="AK712" s="401"/>
      <c r="AL712" s="400">
        <v>2</v>
      </c>
      <c r="AM712" s="401"/>
      <c r="AN712" s="400">
        <v>3</v>
      </c>
      <c r="AO712" s="401"/>
      <c r="AP712" s="400"/>
      <c r="AQ712" s="401"/>
      <c r="AR712" s="400"/>
      <c r="AS712" s="401"/>
      <c r="AT712" s="400"/>
      <c r="AU712" s="401"/>
      <c r="AV712" s="400"/>
      <c r="AW712" s="401"/>
      <c r="AX712" s="400"/>
      <c r="AY712" s="401"/>
      <c r="AZ712" s="400">
        <v>2</v>
      </c>
      <c r="BA712" s="401"/>
      <c r="BB712" s="400">
        <v>3</v>
      </c>
      <c r="BC712" s="401"/>
      <c r="BD712" s="400"/>
      <c r="BE712" s="401"/>
      <c r="BF712" s="400"/>
      <c r="BG712" s="401"/>
      <c r="BH712" s="400"/>
      <c r="BI712" s="401"/>
      <c r="BJ712" s="400"/>
      <c r="BK712" s="401"/>
      <c r="BL712" s="400"/>
      <c r="BM712" s="401"/>
      <c r="BN712" s="400">
        <v>2</v>
      </c>
      <c r="BO712" s="401"/>
      <c r="BP712" s="400">
        <v>3</v>
      </c>
      <c r="BQ712" s="401"/>
      <c r="BR712" s="400"/>
      <c r="BS712" s="401"/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22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3813</v>
      </c>
      <c r="B713" s="386" t="s">
        <v>3814</v>
      </c>
      <c r="C713" s="392" t="s">
        <v>3229</v>
      </c>
      <c r="D713" s="387" t="s">
        <v>3798</v>
      </c>
      <c r="E713" s="388" t="s">
        <v>3815</v>
      </c>
      <c r="F713" s="389" t="s">
        <v>3222</v>
      </c>
      <c r="G713" s="389" t="s">
        <v>3223</v>
      </c>
      <c r="H713" s="390" t="s">
        <v>240</v>
      </c>
      <c r="I713" s="391" t="s">
        <v>3816</v>
      </c>
      <c r="J713" s="353" t="s">
        <v>3337</v>
      </c>
      <c r="K713" s="355" t="s">
        <v>3231</v>
      </c>
      <c r="L713" s="400"/>
      <c r="M713" s="401"/>
      <c r="N713" s="400"/>
      <c r="O713" s="401"/>
      <c r="P713" s="400"/>
      <c r="Q713" s="401"/>
      <c r="R713" s="400"/>
      <c r="S713" s="401"/>
      <c r="T713" s="400"/>
      <c r="U713" s="401"/>
      <c r="V713" s="400"/>
      <c r="W713" s="401"/>
      <c r="X713" s="400"/>
      <c r="Y713" s="401"/>
      <c r="Z713" s="400"/>
      <c r="AA713" s="401"/>
      <c r="AB713" s="400"/>
      <c r="AC713" s="401"/>
      <c r="AD713" s="400"/>
      <c r="AE713" s="401"/>
      <c r="AF713" s="400"/>
      <c r="AG713" s="401"/>
      <c r="AH713" s="400"/>
      <c r="AI713" s="401"/>
      <c r="AJ713" s="400"/>
      <c r="AK713" s="401"/>
      <c r="AL713" s="400"/>
      <c r="AM713" s="401"/>
      <c r="AN713" s="400"/>
      <c r="AO713" s="401"/>
      <c r="AP713" s="400"/>
      <c r="AQ713" s="401"/>
      <c r="AR713" s="400"/>
      <c r="AS713" s="401"/>
      <c r="AT713" s="400"/>
      <c r="AU713" s="401"/>
      <c r="AV713" s="400"/>
      <c r="AW713" s="401"/>
      <c r="AX713" s="400"/>
      <c r="AY713" s="401"/>
      <c r="AZ713" s="400"/>
      <c r="BA713" s="401"/>
      <c r="BB713" s="400"/>
      <c r="BC713" s="401"/>
      <c r="BD713" s="400"/>
      <c r="BE713" s="401"/>
      <c r="BF713" s="400"/>
      <c r="BG713" s="401"/>
      <c r="BH713" s="400"/>
      <c r="BI713" s="401"/>
      <c r="BJ713" s="400"/>
      <c r="BK713" s="401"/>
      <c r="BL713" s="400"/>
      <c r="BM713" s="401"/>
      <c r="BN713" s="400"/>
      <c r="BO713" s="401"/>
      <c r="BP713" s="400"/>
      <c r="BQ713" s="401"/>
      <c r="BR713" s="400"/>
      <c r="BS713" s="401"/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3813</v>
      </c>
      <c r="B714" s="386" t="s">
        <v>3814</v>
      </c>
      <c r="C714" s="392" t="s">
        <v>3229</v>
      </c>
      <c r="D714" s="387" t="s">
        <v>3798</v>
      </c>
      <c r="E714" s="388" t="s">
        <v>3815</v>
      </c>
      <c r="F714" s="389" t="s">
        <v>3222</v>
      </c>
      <c r="G714" s="389" t="s">
        <v>3223</v>
      </c>
      <c r="H714" s="390" t="s">
        <v>240</v>
      </c>
      <c r="I714" s="391" t="s">
        <v>3816</v>
      </c>
      <c r="J714" s="353" t="s">
        <v>3337</v>
      </c>
      <c r="K714" s="356" t="s">
        <v>3232</v>
      </c>
      <c r="L714" s="400"/>
      <c r="M714" s="401"/>
      <c r="N714" s="400"/>
      <c r="O714" s="401"/>
      <c r="P714" s="400"/>
      <c r="Q714" s="401"/>
      <c r="R714" s="400"/>
      <c r="S714" s="401"/>
      <c r="T714" s="400"/>
      <c r="U714" s="401"/>
      <c r="V714" s="400"/>
      <c r="W714" s="401"/>
      <c r="X714" s="400"/>
      <c r="Y714" s="401"/>
      <c r="Z714" s="400"/>
      <c r="AA714" s="401"/>
      <c r="AB714" s="400"/>
      <c r="AC714" s="401"/>
      <c r="AD714" s="400"/>
      <c r="AE714" s="401"/>
      <c r="AF714" s="400"/>
      <c r="AG714" s="401"/>
      <c r="AH714" s="400"/>
      <c r="AI714" s="401"/>
      <c r="AJ714" s="400"/>
      <c r="AK714" s="401"/>
      <c r="AL714" s="400"/>
      <c r="AM714" s="401"/>
      <c r="AN714" s="400"/>
      <c r="AO714" s="401"/>
      <c r="AP714" s="400"/>
      <c r="AQ714" s="401"/>
      <c r="AR714" s="400"/>
      <c r="AS714" s="401"/>
      <c r="AT714" s="400"/>
      <c r="AU714" s="401"/>
      <c r="AV714" s="400"/>
      <c r="AW714" s="401"/>
      <c r="AX714" s="400"/>
      <c r="AY714" s="401"/>
      <c r="AZ714" s="400"/>
      <c r="BA714" s="401"/>
      <c r="BB714" s="400"/>
      <c r="BC714" s="401"/>
      <c r="BD714" s="400"/>
      <c r="BE714" s="401"/>
      <c r="BF714" s="400"/>
      <c r="BG714" s="401"/>
      <c r="BH714" s="400"/>
      <c r="BI714" s="401"/>
      <c r="BJ714" s="400"/>
      <c r="BK714" s="401"/>
      <c r="BL714" s="400"/>
      <c r="BM714" s="401"/>
      <c r="BN714" s="400"/>
      <c r="BO714" s="401"/>
      <c r="BP714" s="400"/>
      <c r="BQ714" s="401"/>
      <c r="BR714" s="400"/>
      <c r="BS714" s="401"/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660" t="s">
        <v>3813</v>
      </c>
      <c r="B715" s="393" t="s">
        <v>3814</v>
      </c>
      <c r="C715" s="394" t="s">
        <v>3229</v>
      </c>
      <c r="D715" s="395" t="s">
        <v>3798</v>
      </c>
      <c r="E715" s="411" t="s">
        <v>3815</v>
      </c>
      <c r="F715" s="396" t="s">
        <v>3222</v>
      </c>
      <c r="G715" s="396" t="s">
        <v>3223</v>
      </c>
      <c r="H715" s="397" t="s">
        <v>240</v>
      </c>
      <c r="I715" s="661" t="s">
        <v>3816</v>
      </c>
      <c r="J715" s="353" t="s">
        <v>3337</v>
      </c>
      <c r="K715" s="357" t="s">
        <v>60</v>
      </c>
      <c r="L715" s="402"/>
      <c r="M715" s="403"/>
      <c r="N715" s="402"/>
      <c r="O715" s="403"/>
      <c r="P715" s="402"/>
      <c r="Q715" s="403"/>
      <c r="R715" s="402"/>
      <c r="S715" s="403"/>
      <c r="T715" s="402"/>
      <c r="U715" s="403"/>
      <c r="V715" s="402"/>
      <c r="W715" s="403"/>
      <c r="X715" s="402"/>
      <c r="Y715" s="403"/>
      <c r="Z715" s="402"/>
      <c r="AA715" s="403"/>
      <c r="AB715" s="402"/>
      <c r="AC715" s="403"/>
      <c r="AD715" s="402"/>
      <c r="AE715" s="403"/>
      <c r="AF715" s="402"/>
      <c r="AG715" s="403"/>
      <c r="AH715" s="402"/>
      <c r="AI715" s="403"/>
      <c r="AJ715" s="402"/>
      <c r="AK715" s="403"/>
      <c r="AL715" s="402"/>
      <c r="AM715" s="403"/>
      <c r="AN715" s="402"/>
      <c r="AO715" s="403"/>
      <c r="AP715" s="402"/>
      <c r="AQ715" s="403"/>
      <c r="AR715" s="402"/>
      <c r="AS715" s="403"/>
      <c r="AT715" s="402"/>
      <c r="AU715" s="403"/>
      <c r="AV715" s="402"/>
      <c r="AW715" s="403"/>
      <c r="AX715" s="402"/>
      <c r="AY715" s="403"/>
      <c r="AZ715" s="402"/>
      <c r="BA715" s="403"/>
      <c r="BB715" s="402"/>
      <c r="BC715" s="403"/>
      <c r="BD715" s="402"/>
      <c r="BE715" s="403"/>
      <c r="BF715" s="402"/>
      <c r="BG715" s="403"/>
      <c r="BH715" s="402"/>
      <c r="BI715" s="403"/>
      <c r="BJ715" s="402"/>
      <c r="BK715" s="403"/>
      <c r="BL715" s="402"/>
      <c r="BM715" s="403"/>
      <c r="BN715" s="402"/>
      <c r="BO715" s="403"/>
      <c r="BP715" s="402"/>
      <c r="BQ715" s="403"/>
      <c r="BR715" s="402"/>
      <c r="BS715" s="403"/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3817</v>
      </c>
      <c r="B716" s="526" t="s">
        <v>3818</v>
      </c>
      <c r="C716" s="527">
        <v>3</v>
      </c>
      <c r="D716" s="528" t="s">
        <v>3819</v>
      </c>
      <c r="E716" s="426" t="s">
        <v>3820</v>
      </c>
      <c r="F716" s="529" t="s">
        <v>3222</v>
      </c>
      <c r="G716" s="529" t="s">
        <v>3223</v>
      </c>
      <c r="H716" s="530" t="s">
        <v>240</v>
      </c>
      <c r="I716" s="384" t="s">
        <v>3821</v>
      </c>
      <c r="J716" s="353" t="s">
        <v>3257</v>
      </c>
      <c r="K716" s="354" t="s">
        <v>3228</v>
      </c>
      <c r="L716" s="402"/>
      <c r="M716" s="403"/>
      <c r="N716" s="402"/>
      <c r="O716" s="403"/>
      <c r="P716" s="402"/>
      <c r="Q716" s="403"/>
      <c r="R716" s="402"/>
      <c r="S716" s="403"/>
      <c r="T716" s="402"/>
      <c r="U716" s="403"/>
      <c r="V716" s="402"/>
      <c r="W716" s="403"/>
      <c r="X716" s="402"/>
      <c r="Y716" s="403"/>
      <c r="Z716" s="402"/>
      <c r="AA716" s="403"/>
      <c r="AB716" s="402"/>
      <c r="AC716" s="403"/>
      <c r="AD716" s="402"/>
      <c r="AE716" s="403"/>
      <c r="AF716" s="402"/>
      <c r="AG716" s="403"/>
      <c r="AH716" s="402"/>
      <c r="AI716" s="403"/>
      <c r="AJ716" s="402"/>
      <c r="AK716" s="403"/>
      <c r="AL716" s="402"/>
      <c r="AM716" s="403"/>
      <c r="AN716" s="402"/>
      <c r="AO716" s="403"/>
      <c r="AP716" s="402"/>
      <c r="AQ716" s="403"/>
      <c r="AR716" s="402"/>
      <c r="AS716" s="403"/>
      <c r="AT716" s="402"/>
      <c r="AU716" s="403"/>
      <c r="AV716" s="402"/>
      <c r="AW716" s="403"/>
      <c r="AX716" s="402"/>
      <c r="AY716" s="403"/>
      <c r="AZ716" s="402"/>
      <c r="BA716" s="403"/>
      <c r="BB716" s="402"/>
      <c r="BC716" s="403"/>
      <c r="BD716" s="402"/>
      <c r="BE716" s="403"/>
      <c r="BF716" s="402"/>
      <c r="BG716" s="403"/>
      <c r="BH716" s="402"/>
      <c r="BI716" s="403"/>
      <c r="BJ716" s="402"/>
      <c r="BK716" s="403"/>
      <c r="BL716" s="402"/>
      <c r="BM716" s="403"/>
      <c r="BN716" s="402"/>
      <c r="BO716" s="403"/>
      <c r="BP716" s="402"/>
      <c r="BQ716" s="403"/>
      <c r="BR716" s="402"/>
      <c r="BS716" s="403"/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3817</v>
      </c>
      <c r="B717" s="386" t="s">
        <v>3818</v>
      </c>
      <c r="C717" s="352" t="s">
        <v>3258</v>
      </c>
      <c r="D717" s="387" t="s">
        <v>3819</v>
      </c>
      <c r="E717" s="388" t="s">
        <v>3820</v>
      </c>
      <c r="F717" s="389" t="s">
        <v>3222</v>
      </c>
      <c r="G717" s="389" t="s">
        <v>3223</v>
      </c>
      <c r="H717" s="390" t="s">
        <v>240</v>
      </c>
      <c r="I717" s="391" t="s">
        <v>3821</v>
      </c>
      <c r="J717" s="353" t="s">
        <v>3257</v>
      </c>
      <c r="K717" s="353" t="s">
        <v>3230</v>
      </c>
      <c r="L717" s="400"/>
      <c r="M717" s="401"/>
      <c r="N717" s="400"/>
      <c r="O717" s="401"/>
      <c r="P717" s="400"/>
      <c r="Q717" s="401"/>
      <c r="R717" s="400"/>
      <c r="S717" s="401"/>
      <c r="T717" s="400"/>
      <c r="U717" s="401"/>
      <c r="V717" s="400"/>
      <c r="W717" s="401"/>
      <c r="X717" s="400"/>
      <c r="Y717" s="401"/>
      <c r="Z717" s="400"/>
      <c r="AA717" s="401"/>
      <c r="AB717" s="400"/>
      <c r="AC717" s="401"/>
      <c r="AD717" s="400"/>
      <c r="AE717" s="401"/>
      <c r="AF717" s="400"/>
      <c r="AG717" s="401"/>
      <c r="AH717" s="400"/>
      <c r="AI717" s="401"/>
      <c r="AJ717" s="400"/>
      <c r="AK717" s="401"/>
      <c r="AL717" s="400"/>
      <c r="AM717" s="401"/>
      <c r="AN717" s="400"/>
      <c r="AO717" s="401"/>
      <c r="AP717" s="400"/>
      <c r="AQ717" s="401"/>
      <c r="AR717" s="400"/>
      <c r="AS717" s="401"/>
      <c r="AT717" s="400"/>
      <c r="AU717" s="401"/>
      <c r="AV717" s="400"/>
      <c r="AW717" s="401"/>
      <c r="AX717" s="400"/>
      <c r="AY717" s="401"/>
      <c r="AZ717" s="400"/>
      <c r="BA717" s="401"/>
      <c r="BB717" s="400"/>
      <c r="BC717" s="401"/>
      <c r="BD717" s="400"/>
      <c r="BE717" s="401"/>
      <c r="BF717" s="400"/>
      <c r="BG717" s="401"/>
      <c r="BH717" s="400"/>
      <c r="BI717" s="401"/>
      <c r="BJ717" s="400"/>
      <c r="BK717" s="401"/>
      <c r="BL717" s="400"/>
      <c r="BM717" s="401"/>
      <c r="BN717" s="400"/>
      <c r="BO717" s="401"/>
      <c r="BP717" s="400"/>
      <c r="BQ717" s="401"/>
      <c r="BR717" s="400"/>
      <c r="BS717" s="401"/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3817</v>
      </c>
      <c r="B718" s="386" t="s">
        <v>3818</v>
      </c>
      <c r="C718" s="392" t="s">
        <v>3258</v>
      </c>
      <c r="D718" s="387" t="s">
        <v>3819</v>
      </c>
      <c r="E718" s="388" t="s">
        <v>3820</v>
      </c>
      <c r="F718" s="389" t="s">
        <v>3222</v>
      </c>
      <c r="G718" s="389" t="s">
        <v>3223</v>
      </c>
      <c r="H718" s="390" t="s">
        <v>240</v>
      </c>
      <c r="I718" s="391" t="s">
        <v>3821</v>
      </c>
      <c r="J718" s="353" t="s">
        <v>3257</v>
      </c>
      <c r="K718" s="355" t="s">
        <v>3231</v>
      </c>
      <c r="L718" s="400"/>
      <c r="M718" s="401"/>
      <c r="N718" s="400"/>
      <c r="O718" s="401"/>
      <c r="P718" s="400"/>
      <c r="Q718" s="401"/>
      <c r="R718" s="400"/>
      <c r="S718" s="401"/>
      <c r="T718" s="400"/>
      <c r="U718" s="401"/>
      <c r="V718" s="400"/>
      <c r="W718" s="401"/>
      <c r="X718" s="400"/>
      <c r="Y718" s="401"/>
      <c r="Z718" s="400"/>
      <c r="AA718" s="401"/>
      <c r="AB718" s="400"/>
      <c r="AC718" s="401"/>
      <c r="AD718" s="400"/>
      <c r="AE718" s="401"/>
      <c r="AF718" s="400"/>
      <c r="AG718" s="401"/>
      <c r="AH718" s="400"/>
      <c r="AI718" s="401"/>
      <c r="AJ718" s="400"/>
      <c r="AK718" s="401"/>
      <c r="AL718" s="400"/>
      <c r="AM718" s="401"/>
      <c r="AN718" s="400"/>
      <c r="AO718" s="401"/>
      <c r="AP718" s="400"/>
      <c r="AQ718" s="401"/>
      <c r="AR718" s="400"/>
      <c r="AS718" s="401"/>
      <c r="AT718" s="400"/>
      <c r="AU718" s="401"/>
      <c r="AV718" s="400"/>
      <c r="AW718" s="401"/>
      <c r="AX718" s="400"/>
      <c r="AY718" s="401"/>
      <c r="AZ718" s="400"/>
      <c r="BA718" s="401"/>
      <c r="BB718" s="400"/>
      <c r="BC718" s="401"/>
      <c r="BD718" s="400"/>
      <c r="BE718" s="401"/>
      <c r="BF718" s="400"/>
      <c r="BG718" s="401"/>
      <c r="BH718" s="400"/>
      <c r="BI718" s="401"/>
      <c r="BJ718" s="400"/>
      <c r="BK718" s="401"/>
      <c r="BL718" s="400"/>
      <c r="BM718" s="401"/>
      <c r="BN718" s="400"/>
      <c r="BO718" s="401"/>
      <c r="BP718" s="400"/>
      <c r="BQ718" s="401"/>
      <c r="BR718" s="400"/>
      <c r="BS718" s="401"/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3817</v>
      </c>
      <c r="B719" s="386" t="s">
        <v>3818</v>
      </c>
      <c r="C719" s="392" t="s">
        <v>3258</v>
      </c>
      <c r="D719" s="387" t="s">
        <v>3819</v>
      </c>
      <c r="E719" s="388" t="s">
        <v>3820</v>
      </c>
      <c r="F719" s="389" t="s">
        <v>3222</v>
      </c>
      <c r="G719" s="389" t="s">
        <v>3223</v>
      </c>
      <c r="H719" s="390" t="s">
        <v>240</v>
      </c>
      <c r="I719" s="391" t="s">
        <v>3821</v>
      </c>
      <c r="J719" s="353" t="s">
        <v>3257</v>
      </c>
      <c r="K719" s="356" t="s">
        <v>3232</v>
      </c>
      <c r="L719" s="400"/>
      <c r="M719" s="401"/>
      <c r="N719" s="400"/>
      <c r="O719" s="401"/>
      <c r="P719" s="400"/>
      <c r="Q719" s="401"/>
      <c r="R719" s="400"/>
      <c r="S719" s="401"/>
      <c r="T719" s="400"/>
      <c r="U719" s="401"/>
      <c r="V719" s="400"/>
      <c r="W719" s="401"/>
      <c r="X719" s="400"/>
      <c r="Y719" s="401"/>
      <c r="Z719" s="400"/>
      <c r="AA719" s="401"/>
      <c r="AB719" s="400"/>
      <c r="AC719" s="401"/>
      <c r="AD719" s="400"/>
      <c r="AE719" s="401"/>
      <c r="AF719" s="400"/>
      <c r="AG719" s="401"/>
      <c r="AH719" s="400"/>
      <c r="AI719" s="401"/>
      <c r="AJ719" s="400"/>
      <c r="AK719" s="401"/>
      <c r="AL719" s="400"/>
      <c r="AM719" s="401"/>
      <c r="AN719" s="400"/>
      <c r="AO719" s="401"/>
      <c r="AP719" s="400"/>
      <c r="AQ719" s="401"/>
      <c r="AR719" s="400"/>
      <c r="AS719" s="401"/>
      <c r="AT719" s="400"/>
      <c r="AU719" s="401"/>
      <c r="AV719" s="400"/>
      <c r="AW719" s="401"/>
      <c r="AX719" s="400"/>
      <c r="AY719" s="401"/>
      <c r="AZ719" s="400"/>
      <c r="BA719" s="401"/>
      <c r="BB719" s="400"/>
      <c r="BC719" s="401"/>
      <c r="BD719" s="400"/>
      <c r="BE719" s="401"/>
      <c r="BF719" s="400"/>
      <c r="BG719" s="401"/>
      <c r="BH719" s="400"/>
      <c r="BI719" s="401"/>
      <c r="BJ719" s="400"/>
      <c r="BK719" s="401"/>
      <c r="BL719" s="400"/>
      <c r="BM719" s="401"/>
      <c r="BN719" s="400"/>
      <c r="BO719" s="401"/>
      <c r="BP719" s="400"/>
      <c r="BQ719" s="401"/>
      <c r="BR719" s="400"/>
      <c r="BS719" s="401"/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660" t="s">
        <v>3817</v>
      </c>
      <c r="B720" s="393" t="s">
        <v>3818</v>
      </c>
      <c r="C720" s="394" t="s">
        <v>3258</v>
      </c>
      <c r="D720" s="395" t="s">
        <v>3819</v>
      </c>
      <c r="E720" s="411" t="s">
        <v>3820</v>
      </c>
      <c r="F720" s="396" t="s">
        <v>3222</v>
      </c>
      <c r="G720" s="396" t="s">
        <v>3223</v>
      </c>
      <c r="H720" s="397" t="s">
        <v>240</v>
      </c>
      <c r="I720" s="661" t="s">
        <v>3821</v>
      </c>
      <c r="J720" s="353" t="s">
        <v>3257</v>
      </c>
      <c r="K720" s="357" t="s">
        <v>60</v>
      </c>
      <c r="L720" s="402"/>
      <c r="M720" s="403"/>
      <c r="N720" s="402"/>
      <c r="O720" s="403"/>
      <c r="P720" s="402"/>
      <c r="Q720" s="403"/>
      <c r="R720" s="402"/>
      <c r="S720" s="403"/>
      <c r="T720" s="402"/>
      <c r="U720" s="403"/>
      <c r="V720" s="402"/>
      <c r="W720" s="403"/>
      <c r="X720" s="402"/>
      <c r="Y720" s="403"/>
      <c r="Z720" s="402"/>
      <c r="AA720" s="403"/>
      <c r="AB720" s="402"/>
      <c r="AC720" s="403"/>
      <c r="AD720" s="402"/>
      <c r="AE720" s="403"/>
      <c r="AF720" s="402"/>
      <c r="AG720" s="403"/>
      <c r="AH720" s="402"/>
      <c r="AI720" s="403"/>
      <c r="AJ720" s="402"/>
      <c r="AK720" s="403"/>
      <c r="AL720" s="402"/>
      <c r="AM720" s="403"/>
      <c r="AN720" s="402"/>
      <c r="AO720" s="403"/>
      <c r="AP720" s="402"/>
      <c r="AQ720" s="403"/>
      <c r="AR720" s="402"/>
      <c r="AS720" s="403"/>
      <c r="AT720" s="402"/>
      <c r="AU720" s="403"/>
      <c r="AV720" s="402"/>
      <c r="AW720" s="403"/>
      <c r="AX720" s="402"/>
      <c r="AY720" s="403"/>
      <c r="AZ720" s="402"/>
      <c r="BA720" s="403"/>
      <c r="BB720" s="402"/>
      <c r="BC720" s="403"/>
      <c r="BD720" s="402"/>
      <c r="BE720" s="403"/>
      <c r="BF720" s="402"/>
      <c r="BG720" s="403"/>
      <c r="BH720" s="402"/>
      <c r="BI720" s="403"/>
      <c r="BJ720" s="402"/>
      <c r="BK720" s="403"/>
      <c r="BL720" s="402"/>
      <c r="BM720" s="403"/>
      <c r="BN720" s="402"/>
      <c r="BO720" s="403"/>
      <c r="BP720" s="402"/>
      <c r="BQ720" s="403"/>
      <c r="BR720" s="402"/>
      <c r="BS720" s="403"/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3822</v>
      </c>
      <c r="B721" s="526" t="s">
        <v>3823</v>
      </c>
      <c r="C721" s="527">
        <v>1</v>
      </c>
      <c r="D721" s="528" t="s">
        <v>3798</v>
      </c>
      <c r="E721" s="426" t="s">
        <v>3824</v>
      </c>
      <c r="F721" s="529" t="s">
        <v>3222</v>
      </c>
      <c r="G721" s="529" t="s">
        <v>3223</v>
      </c>
      <c r="H721" s="530" t="s">
        <v>240</v>
      </c>
      <c r="I721" s="384" t="s">
        <v>3825</v>
      </c>
      <c r="J721" s="353" t="s">
        <v>3227</v>
      </c>
      <c r="K721" s="354" t="s">
        <v>3228</v>
      </c>
      <c r="L721" s="402"/>
      <c r="M721" s="403"/>
      <c r="N721" s="402"/>
      <c r="O721" s="403"/>
      <c r="P721" s="402"/>
      <c r="Q721" s="403"/>
      <c r="R721" s="402"/>
      <c r="S721" s="403"/>
      <c r="T721" s="402"/>
      <c r="U721" s="403"/>
      <c r="V721" s="402"/>
      <c r="W721" s="403"/>
      <c r="X721" s="402"/>
      <c r="Y721" s="403"/>
      <c r="Z721" s="402"/>
      <c r="AA721" s="403"/>
      <c r="AB721" s="402"/>
      <c r="AC721" s="403"/>
      <c r="AD721" s="402"/>
      <c r="AE721" s="403"/>
      <c r="AF721" s="402"/>
      <c r="AG721" s="403"/>
      <c r="AH721" s="402"/>
      <c r="AI721" s="403"/>
      <c r="AJ721" s="402"/>
      <c r="AK721" s="403"/>
      <c r="AL721" s="402"/>
      <c r="AM721" s="403"/>
      <c r="AN721" s="402"/>
      <c r="AO721" s="403"/>
      <c r="AP721" s="402"/>
      <c r="AQ721" s="403"/>
      <c r="AR721" s="402"/>
      <c r="AS721" s="403"/>
      <c r="AT721" s="402"/>
      <c r="AU721" s="403"/>
      <c r="AV721" s="402"/>
      <c r="AW721" s="403"/>
      <c r="AX721" s="402"/>
      <c r="AY721" s="403"/>
      <c r="AZ721" s="402"/>
      <c r="BA721" s="403"/>
      <c r="BB721" s="402"/>
      <c r="BC721" s="403"/>
      <c r="BD721" s="402"/>
      <c r="BE721" s="403"/>
      <c r="BF721" s="402"/>
      <c r="BG721" s="403"/>
      <c r="BH721" s="402"/>
      <c r="BI721" s="403"/>
      <c r="BJ721" s="402"/>
      <c r="BK721" s="403"/>
      <c r="BL721" s="402"/>
      <c r="BM721" s="403"/>
      <c r="BN721" s="402"/>
      <c r="BO721" s="403"/>
      <c r="BP721" s="402"/>
      <c r="BQ721" s="403"/>
      <c r="BR721" s="402"/>
      <c r="BS721" s="403"/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3822</v>
      </c>
      <c r="B722" s="386" t="s">
        <v>3823</v>
      </c>
      <c r="C722" s="352" t="s">
        <v>3229</v>
      </c>
      <c r="D722" s="387" t="s">
        <v>3798</v>
      </c>
      <c r="E722" s="388" t="s">
        <v>3824</v>
      </c>
      <c r="F722" s="389" t="s">
        <v>3222</v>
      </c>
      <c r="G722" s="389" t="s">
        <v>3223</v>
      </c>
      <c r="H722" s="390" t="s">
        <v>240</v>
      </c>
      <c r="I722" s="391" t="s">
        <v>3825</v>
      </c>
      <c r="J722" s="353" t="s">
        <v>3227</v>
      </c>
      <c r="K722" s="353" t="s">
        <v>3230</v>
      </c>
      <c r="L722" s="400"/>
      <c r="M722" s="401"/>
      <c r="N722" s="400"/>
      <c r="O722" s="401"/>
      <c r="P722" s="400"/>
      <c r="Q722" s="401"/>
      <c r="R722" s="400"/>
      <c r="S722" s="401"/>
      <c r="T722" s="400"/>
      <c r="U722" s="401"/>
      <c r="V722" s="400"/>
      <c r="W722" s="401"/>
      <c r="X722" s="400"/>
      <c r="Y722" s="401"/>
      <c r="Z722" s="400"/>
      <c r="AA722" s="401"/>
      <c r="AB722" s="400"/>
      <c r="AC722" s="401"/>
      <c r="AD722" s="400"/>
      <c r="AE722" s="401"/>
      <c r="AF722" s="400"/>
      <c r="AG722" s="401"/>
      <c r="AH722" s="400"/>
      <c r="AI722" s="401"/>
      <c r="AJ722" s="400"/>
      <c r="AK722" s="401"/>
      <c r="AL722" s="400"/>
      <c r="AM722" s="401"/>
      <c r="AN722" s="400"/>
      <c r="AO722" s="401"/>
      <c r="AP722" s="400"/>
      <c r="AQ722" s="401"/>
      <c r="AR722" s="400"/>
      <c r="AS722" s="401"/>
      <c r="AT722" s="400"/>
      <c r="AU722" s="401"/>
      <c r="AV722" s="400"/>
      <c r="AW722" s="401"/>
      <c r="AX722" s="400"/>
      <c r="AY722" s="401"/>
      <c r="AZ722" s="400"/>
      <c r="BA722" s="401"/>
      <c r="BB722" s="400"/>
      <c r="BC722" s="401"/>
      <c r="BD722" s="400"/>
      <c r="BE722" s="401"/>
      <c r="BF722" s="400"/>
      <c r="BG722" s="401"/>
      <c r="BH722" s="400"/>
      <c r="BI722" s="401"/>
      <c r="BJ722" s="400"/>
      <c r="BK722" s="401"/>
      <c r="BL722" s="400"/>
      <c r="BM722" s="401"/>
      <c r="BN722" s="400"/>
      <c r="BO722" s="401"/>
      <c r="BP722" s="400"/>
      <c r="BQ722" s="401"/>
      <c r="BR722" s="400"/>
      <c r="BS722" s="401"/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3822</v>
      </c>
      <c r="B723" s="386" t="s">
        <v>3823</v>
      </c>
      <c r="C723" s="392" t="s">
        <v>3229</v>
      </c>
      <c r="D723" s="387" t="s">
        <v>3798</v>
      </c>
      <c r="E723" s="388" t="s">
        <v>3824</v>
      </c>
      <c r="F723" s="389" t="s">
        <v>3222</v>
      </c>
      <c r="G723" s="389" t="s">
        <v>3223</v>
      </c>
      <c r="H723" s="390" t="s">
        <v>240</v>
      </c>
      <c r="I723" s="391" t="s">
        <v>3825</v>
      </c>
      <c r="J723" s="353" t="s">
        <v>3227</v>
      </c>
      <c r="K723" s="355" t="s">
        <v>3231</v>
      </c>
      <c r="L723" s="400"/>
      <c r="M723" s="401"/>
      <c r="N723" s="400"/>
      <c r="O723" s="401"/>
      <c r="P723" s="400"/>
      <c r="Q723" s="401"/>
      <c r="R723" s="400"/>
      <c r="S723" s="401"/>
      <c r="T723" s="400"/>
      <c r="U723" s="401"/>
      <c r="V723" s="400"/>
      <c r="W723" s="401"/>
      <c r="X723" s="400"/>
      <c r="Y723" s="401"/>
      <c r="Z723" s="400"/>
      <c r="AA723" s="401"/>
      <c r="AB723" s="400"/>
      <c r="AC723" s="401"/>
      <c r="AD723" s="400"/>
      <c r="AE723" s="401"/>
      <c r="AF723" s="400"/>
      <c r="AG723" s="401"/>
      <c r="AH723" s="400"/>
      <c r="AI723" s="401"/>
      <c r="AJ723" s="400"/>
      <c r="AK723" s="401"/>
      <c r="AL723" s="400"/>
      <c r="AM723" s="401"/>
      <c r="AN723" s="400"/>
      <c r="AO723" s="401"/>
      <c r="AP723" s="400"/>
      <c r="AQ723" s="401"/>
      <c r="AR723" s="400"/>
      <c r="AS723" s="401"/>
      <c r="AT723" s="400"/>
      <c r="AU723" s="401"/>
      <c r="AV723" s="400"/>
      <c r="AW723" s="401"/>
      <c r="AX723" s="400"/>
      <c r="AY723" s="401"/>
      <c r="AZ723" s="400"/>
      <c r="BA723" s="401"/>
      <c r="BB723" s="400"/>
      <c r="BC723" s="401"/>
      <c r="BD723" s="400"/>
      <c r="BE723" s="401"/>
      <c r="BF723" s="400"/>
      <c r="BG723" s="401"/>
      <c r="BH723" s="400"/>
      <c r="BI723" s="401"/>
      <c r="BJ723" s="400"/>
      <c r="BK723" s="401"/>
      <c r="BL723" s="400"/>
      <c r="BM723" s="401"/>
      <c r="BN723" s="400"/>
      <c r="BO723" s="401"/>
      <c r="BP723" s="400"/>
      <c r="BQ723" s="401"/>
      <c r="BR723" s="400"/>
      <c r="BS723" s="401"/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3822</v>
      </c>
      <c r="B724" s="386" t="s">
        <v>3823</v>
      </c>
      <c r="C724" s="392" t="s">
        <v>3229</v>
      </c>
      <c r="D724" s="387" t="s">
        <v>3798</v>
      </c>
      <c r="E724" s="388" t="s">
        <v>3824</v>
      </c>
      <c r="F724" s="389" t="s">
        <v>3222</v>
      </c>
      <c r="G724" s="389" t="s">
        <v>3223</v>
      </c>
      <c r="H724" s="390" t="s">
        <v>240</v>
      </c>
      <c r="I724" s="391" t="s">
        <v>3825</v>
      </c>
      <c r="J724" s="353" t="s">
        <v>3227</v>
      </c>
      <c r="K724" s="356" t="s">
        <v>3232</v>
      </c>
      <c r="L724" s="400"/>
      <c r="M724" s="401"/>
      <c r="N724" s="400"/>
      <c r="O724" s="401"/>
      <c r="P724" s="400"/>
      <c r="Q724" s="401"/>
      <c r="R724" s="400"/>
      <c r="S724" s="401"/>
      <c r="T724" s="400"/>
      <c r="U724" s="401"/>
      <c r="V724" s="400"/>
      <c r="W724" s="401"/>
      <c r="X724" s="400"/>
      <c r="Y724" s="401"/>
      <c r="Z724" s="400"/>
      <c r="AA724" s="401"/>
      <c r="AB724" s="400"/>
      <c r="AC724" s="401"/>
      <c r="AD724" s="400"/>
      <c r="AE724" s="401"/>
      <c r="AF724" s="400"/>
      <c r="AG724" s="401"/>
      <c r="AH724" s="400"/>
      <c r="AI724" s="401"/>
      <c r="AJ724" s="400"/>
      <c r="AK724" s="401"/>
      <c r="AL724" s="400"/>
      <c r="AM724" s="401"/>
      <c r="AN724" s="400"/>
      <c r="AO724" s="401"/>
      <c r="AP724" s="400"/>
      <c r="AQ724" s="401"/>
      <c r="AR724" s="400"/>
      <c r="AS724" s="401"/>
      <c r="AT724" s="400"/>
      <c r="AU724" s="401"/>
      <c r="AV724" s="400"/>
      <c r="AW724" s="401"/>
      <c r="AX724" s="400"/>
      <c r="AY724" s="401"/>
      <c r="AZ724" s="400"/>
      <c r="BA724" s="401"/>
      <c r="BB724" s="400"/>
      <c r="BC724" s="401"/>
      <c r="BD724" s="400"/>
      <c r="BE724" s="401"/>
      <c r="BF724" s="400"/>
      <c r="BG724" s="401"/>
      <c r="BH724" s="400"/>
      <c r="BI724" s="401"/>
      <c r="BJ724" s="400"/>
      <c r="BK724" s="401"/>
      <c r="BL724" s="400"/>
      <c r="BM724" s="401"/>
      <c r="BN724" s="400"/>
      <c r="BO724" s="401"/>
      <c r="BP724" s="400"/>
      <c r="BQ724" s="401"/>
      <c r="BR724" s="400"/>
      <c r="BS724" s="401"/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660" t="s">
        <v>3822</v>
      </c>
      <c r="B725" s="393" t="s">
        <v>3823</v>
      </c>
      <c r="C725" s="394" t="s">
        <v>3229</v>
      </c>
      <c r="D725" s="395" t="s">
        <v>3798</v>
      </c>
      <c r="E725" s="411" t="s">
        <v>3824</v>
      </c>
      <c r="F725" s="396" t="s">
        <v>3222</v>
      </c>
      <c r="G725" s="396" t="s">
        <v>3223</v>
      </c>
      <c r="H725" s="397" t="s">
        <v>240</v>
      </c>
      <c r="I725" s="661" t="s">
        <v>3825</v>
      </c>
      <c r="J725" s="353" t="s">
        <v>3227</v>
      </c>
      <c r="K725" s="357" t="s">
        <v>60</v>
      </c>
      <c r="L725" s="402"/>
      <c r="M725" s="403"/>
      <c r="N725" s="402"/>
      <c r="O725" s="403"/>
      <c r="P725" s="402"/>
      <c r="Q725" s="403"/>
      <c r="R725" s="402"/>
      <c r="S725" s="403"/>
      <c r="T725" s="402"/>
      <c r="U725" s="403"/>
      <c r="V725" s="402"/>
      <c r="W725" s="403"/>
      <c r="X725" s="402"/>
      <c r="Y725" s="403"/>
      <c r="Z725" s="402"/>
      <c r="AA725" s="403"/>
      <c r="AB725" s="402"/>
      <c r="AC725" s="403"/>
      <c r="AD725" s="402"/>
      <c r="AE725" s="403"/>
      <c r="AF725" s="402"/>
      <c r="AG725" s="403"/>
      <c r="AH725" s="402"/>
      <c r="AI725" s="403"/>
      <c r="AJ725" s="402"/>
      <c r="AK725" s="403"/>
      <c r="AL725" s="402"/>
      <c r="AM725" s="403"/>
      <c r="AN725" s="402"/>
      <c r="AO725" s="403"/>
      <c r="AP725" s="402"/>
      <c r="AQ725" s="403"/>
      <c r="AR725" s="402"/>
      <c r="AS725" s="403"/>
      <c r="AT725" s="402"/>
      <c r="AU725" s="403"/>
      <c r="AV725" s="402"/>
      <c r="AW725" s="403"/>
      <c r="AX725" s="402"/>
      <c r="AY725" s="403"/>
      <c r="AZ725" s="402"/>
      <c r="BA725" s="403"/>
      <c r="BB725" s="402"/>
      <c r="BC725" s="403"/>
      <c r="BD725" s="402"/>
      <c r="BE725" s="403"/>
      <c r="BF725" s="402"/>
      <c r="BG725" s="403"/>
      <c r="BH725" s="402"/>
      <c r="BI725" s="403"/>
      <c r="BJ725" s="402"/>
      <c r="BK725" s="403"/>
      <c r="BL725" s="402"/>
      <c r="BM725" s="403"/>
      <c r="BN725" s="402"/>
      <c r="BO725" s="403"/>
      <c r="BP725" s="402"/>
      <c r="BQ725" s="403"/>
      <c r="BR725" s="402"/>
      <c r="BS725" s="403"/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3826</v>
      </c>
      <c r="B726" s="526" t="s">
        <v>3827</v>
      </c>
      <c r="C726" s="527">
        <v>2</v>
      </c>
      <c r="D726" s="528" t="s">
        <v>3798</v>
      </c>
      <c r="E726" s="426" t="s">
        <v>3828</v>
      </c>
      <c r="F726" s="529" t="s">
        <v>3222</v>
      </c>
      <c r="G726" s="529" t="s">
        <v>3223</v>
      </c>
      <c r="H726" s="530" t="s">
        <v>240</v>
      </c>
      <c r="I726" s="384" t="s">
        <v>3829</v>
      </c>
      <c r="J726" s="353" t="s">
        <v>3337</v>
      </c>
      <c r="K726" s="354" t="s">
        <v>3228</v>
      </c>
      <c r="L726" s="402"/>
      <c r="M726" s="403"/>
      <c r="N726" s="402"/>
      <c r="O726" s="403"/>
      <c r="P726" s="402"/>
      <c r="Q726" s="403"/>
      <c r="R726" s="402"/>
      <c r="S726" s="403"/>
      <c r="T726" s="402"/>
      <c r="U726" s="403"/>
      <c r="V726" s="402"/>
      <c r="W726" s="403"/>
      <c r="X726" s="402"/>
      <c r="Y726" s="403"/>
      <c r="Z726" s="402"/>
      <c r="AA726" s="403"/>
      <c r="AB726" s="402"/>
      <c r="AC726" s="403"/>
      <c r="AD726" s="402"/>
      <c r="AE726" s="403"/>
      <c r="AF726" s="402"/>
      <c r="AG726" s="403"/>
      <c r="AH726" s="402"/>
      <c r="AI726" s="403"/>
      <c r="AJ726" s="402"/>
      <c r="AK726" s="403"/>
      <c r="AL726" s="402"/>
      <c r="AM726" s="403"/>
      <c r="AN726" s="402"/>
      <c r="AO726" s="403"/>
      <c r="AP726" s="402"/>
      <c r="AQ726" s="403"/>
      <c r="AR726" s="402"/>
      <c r="AS726" s="403"/>
      <c r="AT726" s="402"/>
      <c r="AU726" s="403"/>
      <c r="AV726" s="402"/>
      <c r="AW726" s="403"/>
      <c r="AX726" s="402"/>
      <c r="AY726" s="403"/>
      <c r="AZ726" s="402"/>
      <c r="BA726" s="403"/>
      <c r="BB726" s="402"/>
      <c r="BC726" s="403"/>
      <c r="BD726" s="402"/>
      <c r="BE726" s="403"/>
      <c r="BF726" s="402"/>
      <c r="BG726" s="403"/>
      <c r="BH726" s="402"/>
      <c r="BI726" s="403"/>
      <c r="BJ726" s="402"/>
      <c r="BK726" s="403"/>
      <c r="BL726" s="402"/>
      <c r="BM726" s="403"/>
      <c r="BN726" s="402"/>
      <c r="BO726" s="403"/>
      <c r="BP726" s="402"/>
      <c r="BQ726" s="403"/>
      <c r="BR726" s="402"/>
      <c r="BS726" s="403"/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3826</v>
      </c>
      <c r="B727" s="386" t="s">
        <v>3827</v>
      </c>
      <c r="C727" s="352" t="s">
        <v>3229</v>
      </c>
      <c r="D727" s="387" t="s">
        <v>3798</v>
      </c>
      <c r="E727" s="388" t="s">
        <v>3828</v>
      </c>
      <c r="F727" s="389" t="s">
        <v>3222</v>
      </c>
      <c r="G727" s="389" t="s">
        <v>3223</v>
      </c>
      <c r="H727" s="390" t="s">
        <v>240</v>
      </c>
      <c r="I727" s="391" t="s">
        <v>3829</v>
      </c>
      <c r="J727" s="353" t="s">
        <v>3337</v>
      </c>
      <c r="K727" s="353" t="s">
        <v>3230</v>
      </c>
      <c r="L727" s="400">
        <v>2</v>
      </c>
      <c r="M727" s="401"/>
      <c r="N727" s="400">
        <v>1</v>
      </c>
      <c r="O727" s="401"/>
      <c r="P727" s="400">
        <v>2</v>
      </c>
      <c r="Q727" s="401"/>
      <c r="R727" s="400"/>
      <c r="S727" s="401"/>
      <c r="T727" s="400"/>
      <c r="U727" s="401"/>
      <c r="V727" s="400"/>
      <c r="W727" s="401"/>
      <c r="X727" s="400">
        <v>1</v>
      </c>
      <c r="Y727" s="401"/>
      <c r="Z727" s="400">
        <v>2</v>
      </c>
      <c r="AA727" s="401"/>
      <c r="AB727" s="400">
        <v>1</v>
      </c>
      <c r="AC727" s="401"/>
      <c r="AD727" s="400">
        <v>2</v>
      </c>
      <c r="AE727" s="401"/>
      <c r="AF727" s="400"/>
      <c r="AG727" s="401"/>
      <c r="AH727" s="400"/>
      <c r="AI727" s="401"/>
      <c r="AJ727" s="400"/>
      <c r="AK727" s="401"/>
      <c r="AL727" s="400">
        <v>1</v>
      </c>
      <c r="AM727" s="401"/>
      <c r="AN727" s="400">
        <v>2</v>
      </c>
      <c r="AO727" s="401"/>
      <c r="AP727" s="400">
        <v>1</v>
      </c>
      <c r="AQ727" s="401"/>
      <c r="AR727" s="400">
        <v>2</v>
      </c>
      <c r="AS727" s="401"/>
      <c r="AT727" s="400"/>
      <c r="AU727" s="401"/>
      <c r="AV727" s="400"/>
      <c r="AW727" s="401"/>
      <c r="AX727" s="400"/>
      <c r="AY727" s="401"/>
      <c r="AZ727" s="400">
        <v>1</v>
      </c>
      <c r="BA727" s="401"/>
      <c r="BB727" s="400">
        <v>2</v>
      </c>
      <c r="BC727" s="401"/>
      <c r="BD727" s="400">
        <v>1</v>
      </c>
      <c r="BE727" s="401"/>
      <c r="BF727" s="400">
        <v>2</v>
      </c>
      <c r="BG727" s="401"/>
      <c r="BH727" s="400"/>
      <c r="BI727" s="401"/>
      <c r="BJ727" s="400"/>
      <c r="BK727" s="401"/>
      <c r="BL727" s="400"/>
      <c r="BM727" s="401"/>
      <c r="BN727" s="400">
        <v>1</v>
      </c>
      <c r="BO727" s="401"/>
      <c r="BP727" s="400">
        <v>2</v>
      </c>
      <c r="BQ727" s="401"/>
      <c r="BR727" s="400">
        <v>1</v>
      </c>
      <c r="BS727" s="401"/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27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4" customFormat="1" ht="21.95" customHeight="1" x14ac:dyDescent="0.2">
      <c r="A728" s="385" t="s">
        <v>3826</v>
      </c>
      <c r="B728" s="386" t="s">
        <v>3827</v>
      </c>
      <c r="C728" s="392" t="s">
        <v>3229</v>
      </c>
      <c r="D728" s="387" t="s">
        <v>3798</v>
      </c>
      <c r="E728" s="388" t="s">
        <v>3828</v>
      </c>
      <c r="F728" s="389" t="s">
        <v>3222</v>
      </c>
      <c r="G728" s="389" t="s">
        <v>3223</v>
      </c>
      <c r="H728" s="390" t="s">
        <v>240</v>
      </c>
      <c r="I728" s="391" t="s">
        <v>3829</v>
      </c>
      <c r="J728" s="353" t="s">
        <v>3337</v>
      </c>
      <c r="K728" s="355" t="s">
        <v>3231</v>
      </c>
      <c r="L728" s="400"/>
      <c r="M728" s="401"/>
      <c r="N728" s="400"/>
      <c r="O728" s="401"/>
      <c r="P728" s="400"/>
      <c r="Q728" s="401"/>
      <c r="R728" s="400"/>
      <c r="S728" s="401"/>
      <c r="T728" s="400"/>
      <c r="U728" s="401"/>
      <c r="V728" s="400"/>
      <c r="W728" s="401"/>
      <c r="X728" s="400"/>
      <c r="Y728" s="401"/>
      <c r="Z728" s="400"/>
      <c r="AA728" s="401"/>
      <c r="AB728" s="400"/>
      <c r="AC728" s="401"/>
      <c r="AD728" s="400"/>
      <c r="AE728" s="401"/>
      <c r="AF728" s="400"/>
      <c r="AG728" s="401"/>
      <c r="AH728" s="400"/>
      <c r="AI728" s="401"/>
      <c r="AJ728" s="400"/>
      <c r="AK728" s="401"/>
      <c r="AL728" s="400"/>
      <c r="AM728" s="401"/>
      <c r="AN728" s="400"/>
      <c r="AO728" s="401"/>
      <c r="AP728" s="400"/>
      <c r="AQ728" s="401"/>
      <c r="AR728" s="400"/>
      <c r="AS728" s="401"/>
      <c r="AT728" s="400"/>
      <c r="AU728" s="401"/>
      <c r="AV728" s="400"/>
      <c r="AW728" s="401"/>
      <c r="AX728" s="400"/>
      <c r="AY728" s="401"/>
      <c r="AZ728" s="400"/>
      <c r="BA728" s="401"/>
      <c r="BB728" s="400"/>
      <c r="BC728" s="401"/>
      <c r="BD728" s="400"/>
      <c r="BE728" s="401"/>
      <c r="BF728" s="400"/>
      <c r="BG728" s="401"/>
      <c r="BH728" s="400"/>
      <c r="BI728" s="401"/>
      <c r="BJ728" s="400"/>
      <c r="BK728" s="401"/>
      <c r="BL728" s="400"/>
      <c r="BM728" s="401"/>
      <c r="BN728" s="400"/>
      <c r="BO728" s="401"/>
      <c r="BP728" s="400"/>
      <c r="BQ728" s="401"/>
      <c r="BR728" s="400"/>
      <c r="BS728" s="401"/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3826</v>
      </c>
      <c r="B729" s="386" t="s">
        <v>3827</v>
      </c>
      <c r="C729" s="392" t="s">
        <v>3229</v>
      </c>
      <c r="D729" s="387" t="s">
        <v>3798</v>
      </c>
      <c r="E729" s="388" t="s">
        <v>3828</v>
      </c>
      <c r="F729" s="389" t="s">
        <v>3222</v>
      </c>
      <c r="G729" s="389" t="s">
        <v>3223</v>
      </c>
      <c r="H729" s="390" t="s">
        <v>240</v>
      </c>
      <c r="I729" s="391" t="s">
        <v>3829</v>
      </c>
      <c r="J729" s="353" t="s">
        <v>3337</v>
      </c>
      <c r="K729" s="356" t="s">
        <v>3232</v>
      </c>
      <c r="L729" s="400"/>
      <c r="M729" s="401"/>
      <c r="N729" s="400"/>
      <c r="O729" s="401"/>
      <c r="P729" s="400"/>
      <c r="Q729" s="401"/>
      <c r="R729" s="400"/>
      <c r="S729" s="401"/>
      <c r="T729" s="400"/>
      <c r="U729" s="401"/>
      <c r="V729" s="400"/>
      <c r="W729" s="401"/>
      <c r="X729" s="400"/>
      <c r="Y729" s="401"/>
      <c r="Z729" s="400"/>
      <c r="AA729" s="401"/>
      <c r="AB729" s="400"/>
      <c r="AC729" s="401"/>
      <c r="AD729" s="400"/>
      <c r="AE729" s="401"/>
      <c r="AF729" s="400"/>
      <c r="AG729" s="401"/>
      <c r="AH729" s="400"/>
      <c r="AI729" s="401"/>
      <c r="AJ729" s="400"/>
      <c r="AK729" s="401"/>
      <c r="AL729" s="400"/>
      <c r="AM729" s="401"/>
      <c r="AN729" s="400"/>
      <c r="AO729" s="401"/>
      <c r="AP729" s="400"/>
      <c r="AQ729" s="401"/>
      <c r="AR729" s="400"/>
      <c r="AS729" s="401"/>
      <c r="AT729" s="400"/>
      <c r="AU729" s="401"/>
      <c r="AV729" s="400"/>
      <c r="AW729" s="401"/>
      <c r="AX729" s="400"/>
      <c r="AY729" s="401"/>
      <c r="AZ729" s="400"/>
      <c r="BA729" s="401"/>
      <c r="BB729" s="400"/>
      <c r="BC729" s="401"/>
      <c r="BD729" s="400"/>
      <c r="BE729" s="401"/>
      <c r="BF729" s="400"/>
      <c r="BG729" s="401"/>
      <c r="BH729" s="400"/>
      <c r="BI729" s="401"/>
      <c r="BJ729" s="400"/>
      <c r="BK729" s="401"/>
      <c r="BL729" s="400"/>
      <c r="BM729" s="401"/>
      <c r="BN729" s="400"/>
      <c r="BO729" s="401"/>
      <c r="BP729" s="400"/>
      <c r="BQ729" s="401"/>
      <c r="BR729" s="400"/>
      <c r="BS729" s="401"/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thickBot="1" x14ac:dyDescent="0.25">
      <c r="A730" s="660" t="s">
        <v>3826</v>
      </c>
      <c r="B730" s="393" t="s">
        <v>3827</v>
      </c>
      <c r="C730" s="394" t="s">
        <v>3229</v>
      </c>
      <c r="D730" s="395" t="s">
        <v>3798</v>
      </c>
      <c r="E730" s="411" t="s">
        <v>3828</v>
      </c>
      <c r="F730" s="396" t="s">
        <v>3222</v>
      </c>
      <c r="G730" s="396" t="s">
        <v>3223</v>
      </c>
      <c r="H730" s="397" t="s">
        <v>240</v>
      </c>
      <c r="I730" s="661" t="s">
        <v>3829</v>
      </c>
      <c r="J730" s="353" t="s">
        <v>3337</v>
      </c>
      <c r="K730" s="357" t="s">
        <v>60</v>
      </c>
      <c r="L730" s="402"/>
      <c r="M730" s="403"/>
      <c r="N730" s="402"/>
      <c r="O730" s="403"/>
      <c r="P730" s="402"/>
      <c r="Q730" s="403"/>
      <c r="R730" s="402"/>
      <c r="S730" s="403"/>
      <c r="T730" s="402"/>
      <c r="U730" s="403"/>
      <c r="V730" s="402"/>
      <c r="W730" s="403"/>
      <c r="X730" s="402"/>
      <c r="Y730" s="403"/>
      <c r="Z730" s="402"/>
      <c r="AA730" s="403"/>
      <c r="AB730" s="402"/>
      <c r="AC730" s="403"/>
      <c r="AD730" s="402"/>
      <c r="AE730" s="403"/>
      <c r="AF730" s="402"/>
      <c r="AG730" s="403"/>
      <c r="AH730" s="402"/>
      <c r="AI730" s="403"/>
      <c r="AJ730" s="402"/>
      <c r="AK730" s="403"/>
      <c r="AL730" s="402"/>
      <c r="AM730" s="403"/>
      <c r="AN730" s="402"/>
      <c r="AO730" s="403"/>
      <c r="AP730" s="402"/>
      <c r="AQ730" s="403"/>
      <c r="AR730" s="402"/>
      <c r="AS730" s="403"/>
      <c r="AT730" s="402"/>
      <c r="AU730" s="403"/>
      <c r="AV730" s="402"/>
      <c r="AW730" s="403"/>
      <c r="AX730" s="402"/>
      <c r="AY730" s="403"/>
      <c r="AZ730" s="402"/>
      <c r="BA730" s="403"/>
      <c r="BB730" s="402"/>
      <c r="BC730" s="403"/>
      <c r="BD730" s="402"/>
      <c r="BE730" s="403"/>
      <c r="BF730" s="402"/>
      <c r="BG730" s="403"/>
      <c r="BH730" s="402"/>
      <c r="BI730" s="403"/>
      <c r="BJ730" s="402"/>
      <c r="BK730" s="403"/>
      <c r="BL730" s="402"/>
      <c r="BM730" s="403"/>
      <c r="BN730" s="402"/>
      <c r="BO730" s="403"/>
      <c r="BP730" s="402"/>
      <c r="BQ730" s="403"/>
      <c r="BR730" s="402"/>
      <c r="BS730" s="403"/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5">
      <c r="A731" s="425" t="s">
        <v>3830</v>
      </c>
      <c r="B731" s="526" t="s">
        <v>3831</v>
      </c>
      <c r="C731" s="527">
        <v>2</v>
      </c>
      <c r="D731" s="528" t="s">
        <v>3798</v>
      </c>
      <c r="E731" s="426" t="s">
        <v>3832</v>
      </c>
      <c r="F731" s="529" t="s">
        <v>3222</v>
      </c>
      <c r="G731" s="529" t="s">
        <v>3223</v>
      </c>
      <c r="H731" s="530" t="s">
        <v>240</v>
      </c>
      <c r="I731" s="384" t="s">
        <v>3833</v>
      </c>
      <c r="J731" s="353" t="s">
        <v>3337</v>
      </c>
      <c r="K731" s="354" t="s">
        <v>3228</v>
      </c>
      <c r="L731" s="402"/>
      <c r="M731" s="403"/>
      <c r="N731" s="402"/>
      <c r="O731" s="403"/>
      <c r="P731" s="402"/>
      <c r="Q731" s="403"/>
      <c r="R731" s="402"/>
      <c r="S731" s="403"/>
      <c r="T731" s="402"/>
      <c r="U731" s="403"/>
      <c r="V731" s="402"/>
      <c r="W731" s="403"/>
      <c r="X731" s="402"/>
      <c r="Y731" s="403"/>
      <c r="Z731" s="402"/>
      <c r="AA731" s="403"/>
      <c r="AB731" s="402"/>
      <c r="AC731" s="403"/>
      <c r="AD731" s="402"/>
      <c r="AE731" s="403"/>
      <c r="AF731" s="402"/>
      <c r="AG731" s="403"/>
      <c r="AH731" s="402"/>
      <c r="AI731" s="403"/>
      <c r="AJ731" s="402"/>
      <c r="AK731" s="403"/>
      <c r="AL731" s="402"/>
      <c r="AM731" s="403"/>
      <c r="AN731" s="402"/>
      <c r="AO731" s="403"/>
      <c r="AP731" s="402"/>
      <c r="AQ731" s="403"/>
      <c r="AR731" s="402"/>
      <c r="AS731" s="403"/>
      <c r="AT731" s="402"/>
      <c r="AU731" s="403"/>
      <c r="AV731" s="402"/>
      <c r="AW731" s="403"/>
      <c r="AX731" s="402"/>
      <c r="AY731" s="403"/>
      <c r="AZ731" s="402"/>
      <c r="BA731" s="403"/>
      <c r="BB731" s="402"/>
      <c r="BC731" s="403"/>
      <c r="BD731" s="402"/>
      <c r="BE731" s="403"/>
      <c r="BF731" s="402"/>
      <c r="BG731" s="403"/>
      <c r="BH731" s="402"/>
      <c r="BI731" s="403"/>
      <c r="BJ731" s="402"/>
      <c r="BK731" s="403"/>
      <c r="BL731" s="402"/>
      <c r="BM731" s="403"/>
      <c r="BN731" s="402"/>
      <c r="BO731" s="403"/>
      <c r="BP731" s="402"/>
      <c r="BQ731" s="403"/>
      <c r="BR731" s="402"/>
      <c r="BS731" s="403"/>
      <c r="BT731" s="402"/>
      <c r="BU731" s="403"/>
      <c r="BV731" s="337">
        <f>L731+N731+P731+R731+T731+V731+X731+Z731+AB731+AD731+AF731+AH731+AJ731+AL731+AN731+AP731+AR731+AT731+AV731+AX731+AZ731+BB731+BD731+BF731+BH731+BJ731+BL731+BN731+BP731+BR731+BT731</f>
        <v>0</v>
      </c>
      <c r="BW731" s="337">
        <f>M731+O731+Q731+S731+U731+W731+Y731+AA731+AC731+AE731+AG731+AI731+AK731+AM731+AO731+AQ731+AS731+AU731+AW731+AY731+BA731+BC731+BE731+BG731+BI731+BK731+BM731+BO731+BQ731+BS731+BU731</f>
        <v>0</v>
      </c>
    </row>
    <row r="732" spans="1:75" s="64" customFormat="1" ht="21.95" customHeight="1" x14ac:dyDescent="0.2">
      <c r="A732" s="385" t="s">
        <v>3830</v>
      </c>
      <c r="B732" s="386" t="s">
        <v>3831</v>
      </c>
      <c r="C732" s="352" t="s">
        <v>3229</v>
      </c>
      <c r="D732" s="387" t="s">
        <v>3798</v>
      </c>
      <c r="E732" s="388" t="s">
        <v>3832</v>
      </c>
      <c r="F732" s="389" t="s">
        <v>3222</v>
      </c>
      <c r="G732" s="389" t="s">
        <v>3223</v>
      </c>
      <c r="H732" s="390" t="s">
        <v>240</v>
      </c>
      <c r="I732" s="391" t="s">
        <v>3833</v>
      </c>
      <c r="J732" s="353" t="s">
        <v>3337</v>
      </c>
      <c r="K732" s="353" t="s">
        <v>3230</v>
      </c>
      <c r="L732" s="400"/>
      <c r="M732" s="401"/>
      <c r="N732" s="400"/>
      <c r="O732" s="401"/>
      <c r="P732" s="400"/>
      <c r="Q732" s="401"/>
      <c r="R732" s="400"/>
      <c r="S732" s="401"/>
      <c r="T732" s="400"/>
      <c r="U732" s="401"/>
      <c r="V732" s="400"/>
      <c r="W732" s="401"/>
      <c r="X732" s="400"/>
      <c r="Y732" s="401"/>
      <c r="Z732" s="400"/>
      <c r="AA732" s="401"/>
      <c r="AB732" s="400"/>
      <c r="AC732" s="401"/>
      <c r="AD732" s="400"/>
      <c r="AE732" s="401"/>
      <c r="AF732" s="400"/>
      <c r="AG732" s="401"/>
      <c r="AH732" s="400"/>
      <c r="AI732" s="401"/>
      <c r="AJ732" s="400"/>
      <c r="AK732" s="401"/>
      <c r="AL732" s="400"/>
      <c r="AM732" s="401"/>
      <c r="AN732" s="400"/>
      <c r="AO732" s="401"/>
      <c r="AP732" s="400"/>
      <c r="AQ732" s="401"/>
      <c r="AR732" s="400"/>
      <c r="AS732" s="401"/>
      <c r="AT732" s="400"/>
      <c r="AU732" s="401"/>
      <c r="AV732" s="400"/>
      <c r="AW732" s="401"/>
      <c r="AX732" s="400"/>
      <c r="AY732" s="401"/>
      <c r="AZ732" s="400"/>
      <c r="BA732" s="401"/>
      <c r="BB732" s="400"/>
      <c r="BC732" s="401"/>
      <c r="BD732" s="400"/>
      <c r="BE732" s="401"/>
      <c r="BF732" s="400"/>
      <c r="BG732" s="401"/>
      <c r="BH732" s="400"/>
      <c r="BI732" s="401"/>
      <c r="BJ732" s="400"/>
      <c r="BK732" s="401"/>
      <c r="BL732" s="400"/>
      <c r="BM732" s="401"/>
      <c r="BN732" s="400"/>
      <c r="BO732" s="401"/>
      <c r="BP732" s="400"/>
      <c r="BQ732" s="401"/>
      <c r="BR732" s="400"/>
      <c r="BS732" s="401"/>
      <c r="BT732" s="400"/>
      <c r="BU732" s="401"/>
      <c r="BV732" s="337">
        <f t="shared" ref="BV732:BV735" si="293">L732+N732+P732+R732+T732+V732+X732+Z732+AB732+AD732+AF732+AH732+AJ732+AL732+AN732+AP732+AR732+AT732+AV732+AX732+AZ732+BB732+BD732+BF732+BH732+BJ732+BL732+BN732+BP732+BR732+BT732</f>
        <v>0</v>
      </c>
      <c r="BW732" s="337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4" customFormat="1" ht="21.95" customHeight="1" x14ac:dyDescent="0.2">
      <c r="A733" s="385" t="s">
        <v>3830</v>
      </c>
      <c r="B733" s="386" t="s">
        <v>3831</v>
      </c>
      <c r="C733" s="392" t="s">
        <v>3229</v>
      </c>
      <c r="D733" s="387" t="s">
        <v>3798</v>
      </c>
      <c r="E733" s="388" t="s">
        <v>3832</v>
      </c>
      <c r="F733" s="389" t="s">
        <v>3222</v>
      </c>
      <c r="G733" s="389" t="s">
        <v>3223</v>
      </c>
      <c r="H733" s="390" t="s">
        <v>240</v>
      </c>
      <c r="I733" s="391" t="s">
        <v>3833</v>
      </c>
      <c r="J733" s="353" t="s">
        <v>3337</v>
      </c>
      <c r="K733" s="355" t="s">
        <v>3231</v>
      </c>
      <c r="L733" s="400"/>
      <c r="M733" s="401"/>
      <c r="N733" s="400"/>
      <c r="O733" s="401"/>
      <c r="P733" s="400"/>
      <c r="Q733" s="401"/>
      <c r="R733" s="400"/>
      <c r="S733" s="401"/>
      <c r="T733" s="400"/>
      <c r="U733" s="401"/>
      <c r="V733" s="400"/>
      <c r="W733" s="401"/>
      <c r="X733" s="400"/>
      <c r="Y733" s="401"/>
      <c r="Z733" s="400"/>
      <c r="AA733" s="401"/>
      <c r="AB733" s="400"/>
      <c r="AC733" s="401"/>
      <c r="AD733" s="400"/>
      <c r="AE733" s="401"/>
      <c r="AF733" s="400"/>
      <c r="AG733" s="401"/>
      <c r="AH733" s="400"/>
      <c r="AI733" s="401"/>
      <c r="AJ733" s="400"/>
      <c r="AK733" s="401"/>
      <c r="AL733" s="400"/>
      <c r="AM733" s="401"/>
      <c r="AN733" s="400"/>
      <c r="AO733" s="401"/>
      <c r="AP733" s="400"/>
      <c r="AQ733" s="401"/>
      <c r="AR733" s="400"/>
      <c r="AS733" s="401"/>
      <c r="AT733" s="400"/>
      <c r="AU733" s="401"/>
      <c r="AV733" s="400"/>
      <c r="AW733" s="401"/>
      <c r="AX733" s="400"/>
      <c r="AY733" s="401"/>
      <c r="AZ733" s="400"/>
      <c r="BA733" s="401"/>
      <c r="BB733" s="400"/>
      <c r="BC733" s="401"/>
      <c r="BD733" s="400"/>
      <c r="BE733" s="401"/>
      <c r="BF733" s="400"/>
      <c r="BG733" s="401"/>
      <c r="BH733" s="400"/>
      <c r="BI733" s="401"/>
      <c r="BJ733" s="400"/>
      <c r="BK733" s="401"/>
      <c r="BL733" s="400"/>
      <c r="BM733" s="401"/>
      <c r="BN733" s="400"/>
      <c r="BO733" s="401"/>
      <c r="BP733" s="400"/>
      <c r="BQ733" s="401"/>
      <c r="BR733" s="400"/>
      <c r="BS733" s="401"/>
      <c r="BT733" s="400"/>
      <c r="BU733" s="401"/>
      <c r="BV733" s="337">
        <f t="shared" si="293"/>
        <v>0</v>
      </c>
      <c r="BW733" s="337">
        <f t="shared" si="294"/>
        <v>0</v>
      </c>
    </row>
    <row r="734" spans="1:75" s="64" customFormat="1" ht="21.95" customHeight="1" x14ac:dyDescent="0.2">
      <c r="A734" s="385" t="s">
        <v>3830</v>
      </c>
      <c r="B734" s="386" t="s">
        <v>3831</v>
      </c>
      <c r="C734" s="392" t="s">
        <v>3229</v>
      </c>
      <c r="D734" s="387" t="s">
        <v>3798</v>
      </c>
      <c r="E734" s="388" t="s">
        <v>3832</v>
      </c>
      <c r="F734" s="389" t="s">
        <v>3222</v>
      </c>
      <c r="G734" s="389" t="s">
        <v>3223</v>
      </c>
      <c r="H734" s="390" t="s">
        <v>240</v>
      </c>
      <c r="I734" s="391" t="s">
        <v>3833</v>
      </c>
      <c r="J734" s="353" t="s">
        <v>3337</v>
      </c>
      <c r="K734" s="356" t="s">
        <v>3232</v>
      </c>
      <c r="L734" s="400"/>
      <c r="M734" s="401"/>
      <c r="N734" s="400"/>
      <c r="O734" s="401"/>
      <c r="P734" s="400"/>
      <c r="Q734" s="401"/>
      <c r="R734" s="400"/>
      <c r="S734" s="401"/>
      <c r="T734" s="400"/>
      <c r="U734" s="401"/>
      <c r="V734" s="400"/>
      <c r="W734" s="401"/>
      <c r="X734" s="400"/>
      <c r="Y734" s="401"/>
      <c r="Z734" s="400"/>
      <c r="AA734" s="401"/>
      <c r="AB734" s="400"/>
      <c r="AC734" s="401"/>
      <c r="AD734" s="400"/>
      <c r="AE734" s="401"/>
      <c r="AF734" s="400"/>
      <c r="AG734" s="401"/>
      <c r="AH734" s="400"/>
      <c r="AI734" s="401"/>
      <c r="AJ734" s="400"/>
      <c r="AK734" s="401"/>
      <c r="AL734" s="400"/>
      <c r="AM734" s="401"/>
      <c r="AN734" s="400"/>
      <c r="AO734" s="401"/>
      <c r="AP734" s="400"/>
      <c r="AQ734" s="401"/>
      <c r="AR734" s="400"/>
      <c r="AS734" s="401"/>
      <c r="AT734" s="400"/>
      <c r="AU734" s="401"/>
      <c r="AV734" s="400"/>
      <c r="AW734" s="401"/>
      <c r="AX734" s="400"/>
      <c r="AY734" s="401"/>
      <c r="AZ734" s="400"/>
      <c r="BA734" s="401"/>
      <c r="BB734" s="400"/>
      <c r="BC734" s="401"/>
      <c r="BD734" s="400"/>
      <c r="BE734" s="401"/>
      <c r="BF734" s="400"/>
      <c r="BG734" s="401"/>
      <c r="BH734" s="400"/>
      <c r="BI734" s="401"/>
      <c r="BJ734" s="400"/>
      <c r="BK734" s="401"/>
      <c r="BL734" s="400"/>
      <c r="BM734" s="401"/>
      <c r="BN734" s="400"/>
      <c r="BO734" s="401"/>
      <c r="BP734" s="400"/>
      <c r="BQ734" s="401"/>
      <c r="BR734" s="400"/>
      <c r="BS734" s="401"/>
      <c r="BT734" s="400"/>
      <c r="BU734" s="401"/>
      <c r="BV734" s="337">
        <f t="shared" si="293"/>
        <v>0</v>
      </c>
      <c r="BW734" s="337">
        <f t="shared" si="294"/>
        <v>0</v>
      </c>
    </row>
    <row r="735" spans="1:75" s="64" customFormat="1" ht="21.95" customHeight="1" thickBot="1" x14ac:dyDescent="0.25">
      <c r="A735" s="660" t="s">
        <v>3830</v>
      </c>
      <c r="B735" s="393" t="s">
        <v>3831</v>
      </c>
      <c r="C735" s="394" t="s">
        <v>3229</v>
      </c>
      <c r="D735" s="395" t="s">
        <v>3798</v>
      </c>
      <c r="E735" s="411" t="s">
        <v>3832</v>
      </c>
      <c r="F735" s="396" t="s">
        <v>3222</v>
      </c>
      <c r="G735" s="396" t="s">
        <v>3223</v>
      </c>
      <c r="H735" s="397" t="s">
        <v>240</v>
      </c>
      <c r="I735" s="661" t="s">
        <v>3833</v>
      </c>
      <c r="J735" s="353" t="s">
        <v>3337</v>
      </c>
      <c r="K735" s="357" t="s">
        <v>60</v>
      </c>
      <c r="L735" s="402"/>
      <c r="M735" s="403"/>
      <c r="N735" s="402"/>
      <c r="O735" s="403"/>
      <c r="P735" s="402"/>
      <c r="Q735" s="403"/>
      <c r="R735" s="402"/>
      <c r="S735" s="403"/>
      <c r="T735" s="402"/>
      <c r="U735" s="403"/>
      <c r="V735" s="402"/>
      <c r="W735" s="403"/>
      <c r="X735" s="402"/>
      <c r="Y735" s="403"/>
      <c r="Z735" s="402"/>
      <c r="AA735" s="403"/>
      <c r="AB735" s="402"/>
      <c r="AC735" s="403"/>
      <c r="AD735" s="402"/>
      <c r="AE735" s="403"/>
      <c r="AF735" s="402"/>
      <c r="AG735" s="403"/>
      <c r="AH735" s="402"/>
      <c r="AI735" s="403"/>
      <c r="AJ735" s="402"/>
      <c r="AK735" s="403"/>
      <c r="AL735" s="402"/>
      <c r="AM735" s="403"/>
      <c r="AN735" s="402"/>
      <c r="AO735" s="403"/>
      <c r="AP735" s="402"/>
      <c r="AQ735" s="403"/>
      <c r="AR735" s="402"/>
      <c r="AS735" s="403"/>
      <c r="AT735" s="402"/>
      <c r="AU735" s="403"/>
      <c r="AV735" s="402"/>
      <c r="AW735" s="403"/>
      <c r="AX735" s="402"/>
      <c r="AY735" s="403"/>
      <c r="AZ735" s="402"/>
      <c r="BA735" s="403"/>
      <c r="BB735" s="402"/>
      <c r="BC735" s="403"/>
      <c r="BD735" s="402"/>
      <c r="BE735" s="403"/>
      <c r="BF735" s="402"/>
      <c r="BG735" s="403"/>
      <c r="BH735" s="402"/>
      <c r="BI735" s="403"/>
      <c r="BJ735" s="402"/>
      <c r="BK735" s="403"/>
      <c r="BL735" s="402"/>
      <c r="BM735" s="403"/>
      <c r="BN735" s="402"/>
      <c r="BO735" s="403"/>
      <c r="BP735" s="402"/>
      <c r="BQ735" s="403"/>
      <c r="BR735" s="402"/>
      <c r="BS735" s="403"/>
      <c r="BT735" s="402"/>
      <c r="BU735" s="403"/>
      <c r="BV735" s="337">
        <f t="shared" si="293"/>
        <v>0</v>
      </c>
      <c r="BW735" s="337">
        <f t="shared" si="294"/>
        <v>0</v>
      </c>
    </row>
    <row r="736" spans="1:75" s="64" customFormat="1" ht="21.95" customHeight="1" x14ac:dyDescent="0.25">
      <c r="A736" s="425" t="s">
        <v>3834</v>
      </c>
      <c r="B736" s="526" t="s">
        <v>3835</v>
      </c>
      <c r="C736" s="527">
        <v>1</v>
      </c>
      <c r="D736" s="528" t="s">
        <v>3798</v>
      </c>
      <c r="E736" s="426" t="s">
        <v>3836</v>
      </c>
      <c r="F736" s="529" t="s">
        <v>3222</v>
      </c>
      <c r="G736" s="529" t="s">
        <v>3223</v>
      </c>
      <c r="H736" s="530" t="s">
        <v>240</v>
      </c>
      <c r="I736" s="384" t="s">
        <v>3837</v>
      </c>
      <c r="J736" s="353" t="s">
        <v>3227</v>
      </c>
      <c r="K736" s="354" t="s">
        <v>3228</v>
      </c>
      <c r="L736" s="402"/>
      <c r="M736" s="403"/>
      <c r="N736" s="402"/>
      <c r="O736" s="403"/>
      <c r="P736" s="402"/>
      <c r="Q736" s="403"/>
      <c r="R736" s="402"/>
      <c r="S736" s="403"/>
      <c r="T736" s="402"/>
      <c r="U736" s="403"/>
      <c r="V736" s="402"/>
      <c r="W736" s="403"/>
      <c r="X736" s="402"/>
      <c r="Y736" s="403"/>
      <c r="Z736" s="402"/>
      <c r="AA736" s="403"/>
      <c r="AB736" s="402"/>
      <c r="AC736" s="403"/>
      <c r="AD736" s="402"/>
      <c r="AE736" s="403"/>
      <c r="AF736" s="402"/>
      <c r="AG736" s="403"/>
      <c r="AH736" s="402"/>
      <c r="AI736" s="403"/>
      <c r="AJ736" s="402"/>
      <c r="AK736" s="403"/>
      <c r="AL736" s="402"/>
      <c r="AM736" s="403"/>
      <c r="AN736" s="402"/>
      <c r="AO736" s="403"/>
      <c r="AP736" s="402"/>
      <c r="AQ736" s="403"/>
      <c r="AR736" s="402"/>
      <c r="AS736" s="403"/>
      <c r="AT736" s="402"/>
      <c r="AU736" s="403"/>
      <c r="AV736" s="402"/>
      <c r="AW736" s="403"/>
      <c r="AX736" s="402"/>
      <c r="AY736" s="403"/>
      <c r="AZ736" s="402"/>
      <c r="BA736" s="403"/>
      <c r="BB736" s="402"/>
      <c r="BC736" s="403"/>
      <c r="BD736" s="402"/>
      <c r="BE736" s="403"/>
      <c r="BF736" s="402"/>
      <c r="BG736" s="403"/>
      <c r="BH736" s="402"/>
      <c r="BI736" s="403"/>
      <c r="BJ736" s="402"/>
      <c r="BK736" s="403"/>
      <c r="BL736" s="402"/>
      <c r="BM736" s="403"/>
      <c r="BN736" s="402"/>
      <c r="BO736" s="403"/>
      <c r="BP736" s="402"/>
      <c r="BQ736" s="403"/>
      <c r="BR736" s="402"/>
      <c r="BS736" s="403"/>
      <c r="BT736" s="402"/>
      <c r="BU736" s="403"/>
      <c r="BV736" s="337">
        <f>L736+N736+P736+R736+T736+V736+X736+Z736+AB736+AD736+AF736+AH736+AJ736+AL736+AN736+AP736+AR736+AT736+AV736+AX736+AZ736+BB736+BD736+BF736+BH736+BJ736+BL736+BN736+BP736+BR736+BT736</f>
        <v>0</v>
      </c>
      <c r="BW736" s="337">
        <f>M736+O736+Q736+S736+U736+W736+Y736+AA736+AC736+AE736+AG736+AI736+AK736+AM736+AO736+AQ736+AS736+AU736+AW736+AY736+BA736+BC736+BE736+BG736+BI736+BK736+BM736+BO736+BQ736+BS736+BU736</f>
        <v>0</v>
      </c>
    </row>
    <row r="737" spans="1:75" s="64" customFormat="1" ht="21.95" customHeight="1" x14ac:dyDescent="0.2">
      <c r="A737" s="385" t="s">
        <v>3834</v>
      </c>
      <c r="B737" s="386" t="s">
        <v>3835</v>
      </c>
      <c r="C737" s="352" t="s">
        <v>3229</v>
      </c>
      <c r="D737" s="387" t="s">
        <v>3798</v>
      </c>
      <c r="E737" s="388" t="s">
        <v>3836</v>
      </c>
      <c r="F737" s="389" t="s">
        <v>3222</v>
      </c>
      <c r="G737" s="389" t="s">
        <v>3223</v>
      </c>
      <c r="H737" s="390" t="s">
        <v>240</v>
      </c>
      <c r="I737" s="391" t="s">
        <v>3837</v>
      </c>
      <c r="J737" s="353" t="s">
        <v>3227</v>
      </c>
      <c r="K737" s="353" t="s">
        <v>3230</v>
      </c>
      <c r="L737" s="400"/>
      <c r="M737" s="401"/>
      <c r="N737" s="400"/>
      <c r="O737" s="401"/>
      <c r="P737" s="400"/>
      <c r="Q737" s="401"/>
      <c r="R737" s="400"/>
      <c r="S737" s="401"/>
      <c r="T737" s="400"/>
      <c r="U737" s="401"/>
      <c r="V737" s="400"/>
      <c r="W737" s="401"/>
      <c r="X737" s="400"/>
      <c r="Y737" s="401"/>
      <c r="Z737" s="400"/>
      <c r="AA737" s="401"/>
      <c r="AB737" s="400"/>
      <c r="AC737" s="401"/>
      <c r="AD737" s="400"/>
      <c r="AE737" s="401"/>
      <c r="AF737" s="400"/>
      <c r="AG737" s="401"/>
      <c r="AH737" s="400"/>
      <c r="AI737" s="401"/>
      <c r="AJ737" s="400"/>
      <c r="AK737" s="401"/>
      <c r="AL737" s="400"/>
      <c r="AM737" s="401"/>
      <c r="AN737" s="400"/>
      <c r="AO737" s="401"/>
      <c r="AP737" s="400"/>
      <c r="AQ737" s="401"/>
      <c r="AR737" s="400"/>
      <c r="AS737" s="401"/>
      <c r="AT737" s="400"/>
      <c r="AU737" s="401"/>
      <c r="AV737" s="400"/>
      <c r="AW737" s="401"/>
      <c r="AX737" s="400"/>
      <c r="AY737" s="401"/>
      <c r="AZ737" s="400"/>
      <c r="BA737" s="401"/>
      <c r="BB737" s="400"/>
      <c r="BC737" s="401"/>
      <c r="BD737" s="400"/>
      <c r="BE737" s="401"/>
      <c r="BF737" s="400"/>
      <c r="BG737" s="401"/>
      <c r="BH737" s="400"/>
      <c r="BI737" s="401"/>
      <c r="BJ737" s="400"/>
      <c r="BK737" s="401"/>
      <c r="BL737" s="400"/>
      <c r="BM737" s="401"/>
      <c r="BN737" s="400"/>
      <c r="BO737" s="401"/>
      <c r="BP737" s="400"/>
      <c r="BQ737" s="401"/>
      <c r="BR737" s="400"/>
      <c r="BS737" s="401"/>
      <c r="BT737" s="400"/>
      <c r="BU737" s="401"/>
      <c r="BV737" s="337">
        <f t="shared" ref="BV737:BV740" si="295">L737+N737+P737+R737+T737+V737+X737+Z737+AB737+AD737+AF737+AH737+AJ737+AL737+AN737+AP737+AR737+AT737+AV737+AX737+AZ737+BB737+BD737+BF737+BH737+BJ737+BL737+BN737+BP737+BR737+BT737</f>
        <v>0</v>
      </c>
      <c r="BW737" s="337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4" customFormat="1" ht="21.95" customHeight="1" x14ac:dyDescent="0.2">
      <c r="A738" s="385" t="s">
        <v>3834</v>
      </c>
      <c r="B738" s="386" t="s">
        <v>3835</v>
      </c>
      <c r="C738" s="392" t="s">
        <v>3229</v>
      </c>
      <c r="D738" s="387" t="s">
        <v>3798</v>
      </c>
      <c r="E738" s="388" t="s">
        <v>3836</v>
      </c>
      <c r="F738" s="389" t="s">
        <v>3222</v>
      </c>
      <c r="G738" s="389" t="s">
        <v>3223</v>
      </c>
      <c r="H738" s="390" t="s">
        <v>240</v>
      </c>
      <c r="I738" s="391" t="s">
        <v>3837</v>
      </c>
      <c r="J738" s="353" t="s">
        <v>3227</v>
      </c>
      <c r="K738" s="355" t="s">
        <v>3231</v>
      </c>
      <c r="L738" s="400"/>
      <c r="M738" s="401"/>
      <c r="N738" s="400"/>
      <c r="O738" s="401"/>
      <c r="P738" s="400"/>
      <c r="Q738" s="401"/>
      <c r="R738" s="400"/>
      <c r="S738" s="401"/>
      <c r="T738" s="400"/>
      <c r="U738" s="401"/>
      <c r="V738" s="400"/>
      <c r="W738" s="401"/>
      <c r="X738" s="400"/>
      <c r="Y738" s="401"/>
      <c r="Z738" s="400"/>
      <c r="AA738" s="401"/>
      <c r="AB738" s="400"/>
      <c r="AC738" s="401"/>
      <c r="AD738" s="400"/>
      <c r="AE738" s="401"/>
      <c r="AF738" s="400"/>
      <c r="AG738" s="401"/>
      <c r="AH738" s="400"/>
      <c r="AI738" s="401"/>
      <c r="AJ738" s="400"/>
      <c r="AK738" s="401"/>
      <c r="AL738" s="400"/>
      <c r="AM738" s="401"/>
      <c r="AN738" s="400"/>
      <c r="AO738" s="401"/>
      <c r="AP738" s="400"/>
      <c r="AQ738" s="401"/>
      <c r="AR738" s="400"/>
      <c r="AS738" s="401"/>
      <c r="AT738" s="400"/>
      <c r="AU738" s="401"/>
      <c r="AV738" s="400"/>
      <c r="AW738" s="401"/>
      <c r="AX738" s="400"/>
      <c r="AY738" s="401"/>
      <c r="AZ738" s="400"/>
      <c r="BA738" s="401"/>
      <c r="BB738" s="400"/>
      <c r="BC738" s="401"/>
      <c r="BD738" s="400"/>
      <c r="BE738" s="401"/>
      <c r="BF738" s="400"/>
      <c r="BG738" s="401"/>
      <c r="BH738" s="400"/>
      <c r="BI738" s="401"/>
      <c r="BJ738" s="400"/>
      <c r="BK738" s="401"/>
      <c r="BL738" s="400"/>
      <c r="BM738" s="401"/>
      <c r="BN738" s="400"/>
      <c r="BO738" s="401"/>
      <c r="BP738" s="400"/>
      <c r="BQ738" s="401"/>
      <c r="BR738" s="400"/>
      <c r="BS738" s="401"/>
      <c r="BT738" s="400"/>
      <c r="BU738" s="401"/>
      <c r="BV738" s="337">
        <f t="shared" si="295"/>
        <v>0</v>
      </c>
      <c r="BW738" s="337">
        <f t="shared" si="296"/>
        <v>0</v>
      </c>
    </row>
    <row r="739" spans="1:75" s="64" customFormat="1" ht="21.95" customHeight="1" x14ac:dyDescent="0.2">
      <c r="A739" s="385" t="s">
        <v>3834</v>
      </c>
      <c r="B739" s="386" t="s">
        <v>3835</v>
      </c>
      <c r="C739" s="392" t="s">
        <v>3229</v>
      </c>
      <c r="D739" s="387" t="s">
        <v>3798</v>
      </c>
      <c r="E739" s="388" t="s">
        <v>3836</v>
      </c>
      <c r="F739" s="389" t="s">
        <v>3222</v>
      </c>
      <c r="G739" s="389" t="s">
        <v>3223</v>
      </c>
      <c r="H739" s="390" t="s">
        <v>240</v>
      </c>
      <c r="I739" s="391" t="s">
        <v>3837</v>
      </c>
      <c r="J739" s="353" t="s">
        <v>3227</v>
      </c>
      <c r="K739" s="356" t="s">
        <v>3232</v>
      </c>
      <c r="L739" s="400"/>
      <c r="M739" s="401"/>
      <c r="N739" s="400"/>
      <c r="O739" s="401"/>
      <c r="P739" s="400"/>
      <c r="Q739" s="401"/>
      <c r="R739" s="400"/>
      <c r="S739" s="401"/>
      <c r="T739" s="400"/>
      <c r="U739" s="401"/>
      <c r="V739" s="400"/>
      <c r="W739" s="401"/>
      <c r="X739" s="400"/>
      <c r="Y739" s="401"/>
      <c r="Z739" s="400"/>
      <c r="AA739" s="401"/>
      <c r="AB739" s="400"/>
      <c r="AC739" s="401"/>
      <c r="AD739" s="400"/>
      <c r="AE739" s="401"/>
      <c r="AF739" s="400"/>
      <c r="AG739" s="401"/>
      <c r="AH739" s="400"/>
      <c r="AI739" s="401"/>
      <c r="AJ739" s="400"/>
      <c r="AK739" s="401"/>
      <c r="AL739" s="400"/>
      <c r="AM739" s="401"/>
      <c r="AN739" s="400"/>
      <c r="AO739" s="401"/>
      <c r="AP739" s="400"/>
      <c r="AQ739" s="401"/>
      <c r="AR739" s="400"/>
      <c r="AS739" s="401"/>
      <c r="AT739" s="400"/>
      <c r="AU739" s="401"/>
      <c r="AV739" s="400"/>
      <c r="AW739" s="401"/>
      <c r="AX739" s="400"/>
      <c r="AY739" s="401"/>
      <c r="AZ739" s="400"/>
      <c r="BA739" s="401"/>
      <c r="BB739" s="400"/>
      <c r="BC739" s="401"/>
      <c r="BD739" s="400"/>
      <c r="BE739" s="401"/>
      <c r="BF739" s="400"/>
      <c r="BG739" s="401"/>
      <c r="BH739" s="400"/>
      <c r="BI739" s="401"/>
      <c r="BJ739" s="400"/>
      <c r="BK739" s="401"/>
      <c r="BL739" s="400"/>
      <c r="BM739" s="401"/>
      <c r="BN739" s="400"/>
      <c r="BO739" s="401"/>
      <c r="BP739" s="400"/>
      <c r="BQ739" s="401"/>
      <c r="BR739" s="400"/>
      <c r="BS739" s="401"/>
      <c r="BT739" s="400"/>
      <c r="BU739" s="401"/>
      <c r="BV739" s="337">
        <f t="shared" si="295"/>
        <v>0</v>
      </c>
      <c r="BW739" s="337">
        <f t="shared" si="296"/>
        <v>0</v>
      </c>
    </row>
    <row r="740" spans="1:75" s="64" customFormat="1" ht="21.95" customHeight="1" thickBot="1" x14ac:dyDescent="0.25">
      <c r="A740" s="660" t="s">
        <v>3834</v>
      </c>
      <c r="B740" s="393" t="s">
        <v>3835</v>
      </c>
      <c r="C740" s="394" t="s">
        <v>3229</v>
      </c>
      <c r="D740" s="395" t="s">
        <v>3798</v>
      </c>
      <c r="E740" s="411" t="s">
        <v>3836</v>
      </c>
      <c r="F740" s="396" t="s">
        <v>3222</v>
      </c>
      <c r="G740" s="396" t="s">
        <v>3223</v>
      </c>
      <c r="H740" s="397" t="s">
        <v>240</v>
      </c>
      <c r="I740" s="661" t="s">
        <v>3837</v>
      </c>
      <c r="J740" s="353" t="s">
        <v>3227</v>
      </c>
      <c r="K740" s="357" t="s">
        <v>60</v>
      </c>
      <c r="L740" s="402"/>
      <c r="M740" s="403"/>
      <c r="N740" s="402"/>
      <c r="O740" s="403"/>
      <c r="P740" s="402"/>
      <c r="Q740" s="403"/>
      <c r="R740" s="402"/>
      <c r="S740" s="403"/>
      <c r="T740" s="402"/>
      <c r="U740" s="403"/>
      <c r="V740" s="402"/>
      <c r="W740" s="403"/>
      <c r="X740" s="402"/>
      <c r="Y740" s="403"/>
      <c r="Z740" s="402"/>
      <c r="AA740" s="403"/>
      <c r="AB740" s="402"/>
      <c r="AC740" s="403"/>
      <c r="AD740" s="402"/>
      <c r="AE740" s="403"/>
      <c r="AF740" s="402"/>
      <c r="AG740" s="403"/>
      <c r="AH740" s="402"/>
      <c r="AI740" s="403"/>
      <c r="AJ740" s="402"/>
      <c r="AK740" s="403"/>
      <c r="AL740" s="402"/>
      <c r="AM740" s="403"/>
      <c r="AN740" s="402"/>
      <c r="AO740" s="403"/>
      <c r="AP740" s="402"/>
      <c r="AQ740" s="403"/>
      <c r="AR740" s="402"/>
      <c r="AS740" s="403"/>
      <c r="AT740" s="402"/>
      <c r="AU740" s="403"/>
      <c r="AV740" s="402"/>
      <c r="AW740" s="403"/>
      <c r="AX740" s="402"/>
      <c r="AY740" s="403"/>
      <c r="AZ740" s="402"/>
      <c r="BA740" s="403"/>
      <c r="BB740" s="402"/>
      <c r="BC740" s="403"/>
      <c r="BD740" s="402"/>
      <c r="BE740" s="403"/>
      <c r="BF740" s="402"/>
      <c r="BG740" s="403"/>
      <c r="BH740" s="402"/>
      <c r="BI740" s="403"/>
      <c r="BJ740" s="402"/>
      <c r="BK740" s="403"/>
      <c r="BL740" s="402"/>
      <c r="BM740" s="403"/>
      <c r="BN740" s="402"/>
      <c r="BO740" s="403"/>
      <c r="BP740" s="402"/>
      <c r="BQ740" s="403"/>
      <c r="BR740" s="402"/>
      <c r="BS740" s="403"/>
      <c r="BT740" s="402"/>
      <c r="BU740" s="403"/>
      <c r="BV740" s="337">
        <f t="shared" si="295"/>
        <v>0</v>
      </c>
      <c r="BW740" s="337">
        <f t="shared" si="296"/>
        <v>0</v>
      </c>
    </row>
    <row r="741" spans="1:75" s="64" customFormat="1" ht="21.95" customHeight="1" x14ac:dyDescent="0.25">
      <c r="A741" s="425" t="s">
        <v>3838</v>
      </c>
      <c r="B741" s="526" t="s">
        <v>3839</v>
      </c>
      <c r="C741" s="527">
        <v>1</v>
      </c>
      <c r="D741" s="528" t="s">
        <v>3798</v>
      </c>
      <c r="E741" s="426" t="s">
        <v>3840</v>
      </c>
      <c r="F741" s="529" t="s">
        <v>3222</v>
      </c>
      <c r="G741" s="529" t="s">
        <v>3223</v>
      </c>
      <c r="H741" s="530" t="s">
        <v>240</v>
      </c>
      <c r="I741" s="384" t="s">
        <v>3841</v>
      </c>
      <c r="J741" s="353" t="s">
        <v>3227</v>
      </c>
      <c r="K741" s="354" t="s">
        <v>3228</v>
      </c>
      <c r="L741" s="402"/>
      <c r="M741" s="403"/>
      <c r="N741" s="402"/>
      <c r="O741" s="403"/>
      <c r="P741" s="402"/>
      <c r="Q741" s="403"/>
      <c r="R741" s="402"/>
      <c r="S741" s="403"/>
      <c r="T741" s="402"/>
      <c r="U741" s="403"/>
      <c r="V741" s="402"/>
      <c r="W741" s="403"/>
      <c r="X741" s="402"/>
      <c r="Y741" s="403"/>
      <c r="Z741" s="402"/>
      <c r="AA741" s="403"/>
      <c r="AB741" s="402"/>
      <c r="AC741" s="403"/>
      <c r="AD741" s="402"/>
      <c r="AE741" s="403"/>
      <c r="AF741" s="402"/>
      <c r="AG741" s="403"/>
      <c r="AH741" s="402"/>
      <c r="AI741" s="403"/>
      <c r="AJ741" s="402"/>
      <c r="AK741" s="403"/>
      <c r="AL741" s="402"/>
      <c r="AM741" s="403"/>
      <c r="AN741" s="402"/>
      <c r="AO741" s="403"/>
      <c r="AP741" s="402"/>
      <c r="AQ741" s="403"/>
      <c r="AR741" s="402"/>
      <c r="AS741" s="403"/>
      <c r="AT741" s="402"/>
      <c r="AU741" s="403"/>
      <c r="AV741" s="402"/>
      <c r="AW741" s="403"/>
      <c r="AX741" s="402"/>
      <c r="AY741" s="403"/>
      <c r="AZ741" s="402"/>
      <c r="BA741" s="403"/>
      <c r="BB741" s="402"/>
      <c r="BC741" s="403"/>
      <c r="BD741" s="402"/>
      <c r="BE741" s="403"/>
      <c r="BF741" s="402"/>
      <c r="BG741" s="403"/>
      <c r="BH741" s="402"/>
      <c r="BI741" s="403"/>
      <c r="BJ741" s="402"/>
      <c r="BK741" s="403"/>
      <c r="BL741" s="402"/>
      <c r="BM741" s="403"/>
      <c r="BN741" s="402"/>
      <c r="BO741" s="403"/>
      <c r="BP741" s="402"/>
      <c r="BQ741" s="403"/>
      <c r="BR741" s="402"/>
      <c r="BS741" s="403"/>
      <c r="BT741" s="402"/>
      <c r="BU741" s="403"/>
      <c r="BV741" s="337">
        <f>L741+N741+P741+R741+T741+V741+X741+Z741+AB741+AD741+AF741+AH741+AJ741+AL741+AN741+AP741+AR741+AT741+AV741+AX741+AZ741+BB741+BD741+BF741+BH741+BJ741+BL741+BN741+BP741+BR741+BT741</f>
        <v>0</v>
      </c>
      <c r="BW741" s="337">
        <f>M741+O741+Q741+S741+U741+W741+Y741+AA741+AC741+AE741+AG741+AI741+AK741+AM741+AO741+AQ741+AS741+AU741+AW741+AY741+BA741+BC741+BE741+BG741+BI741+BK741+BM741+BO741+BQ741+BS741+BU741</f>
        <v>0</v>
      </c>
    </row>
    <row r="742" spans="1:75" s="64" customFormat="1" ht="21.95" customHeight="1" x14ac:dyDescent="0.2">
      <c r="A742" s="385" t="s">
        <v>3838</v>
      </c>
      <c r="B742" s="386" t="s">
        <v>3839</v>
      </c>
      <c r="C742" s="352" t="s">
        <v>3229</v>
      </c>
      <c r="D742" s="387" t="s">
        <v>3798</v>
      </c>
      <c r="E742" s="388" t="s">
        <v>3840</v>
      </c>
      <c r="F742" s="389" t="s">
        <v>3222</v>
      </c>
      <c r="G742" s="389" t="s">
        <v>3223</v>
      </c>
      <c r="H742" s="390" t="s">
        <v>240</v>
      </c>
      <c r="I742" s="391" t="s">
        <v>3841</v>
      </c>
      <c r="J742" s="353" t="s">
        <v>3227</v>
      </c>
      <c r="K742" s="353" t="s">
        <v>3230</v>
      </c>
      <c r="L742" s="400"/>
      <c r="M742" s="401"/>
      <c r="N742" s="400"/>
      <c r="O742" s="401"/>
      <c r="P742" s="400"/>
      <c r="Q742" s="401"/>
      <c r="R742" s="400"/>
      <c r="S742" s="401"/>
      <c r="T742" s="400"/>
      <c r="U742" s="401"/>
      <c r="V742" s="400"/>
      <c r="W742" s="401"/>
      <c r="X742" s="400"/>
      <c r="Y742" s="401"/>
      <c r="Z742" s="400"/>
      <c r="AA742" s="401"/>
      <c r="AB742" s="400"/>
      <c r="AC742" s="401"/>
      <c r="AD742" s="400"/>
      <c r="AE742" s="401"/>
      <c r="AF742" s="400"/>
      <c r="AG742" s="401"/>
      <c r="AH742" s="400"/>
      <c r="AI742" s="401"/>
      <c r="AJ742" s="400"/>
      <c r="AK742" s="401"/>
      <c r="AL742" s="400"/>
      <c r="AM742" s="401"/>
      <c r="AN742" s="400"/>
      <c r="AO742" s="401"/>
      <c r="AP742" s="400"/>
      <c r="AQ742" s="401"/>
      <c r="AR742" s="400"/>
      <c r="AS742" s="401"/>
      <c r="AT742" s="400"/>
      <c r="AU742" s="401"/>
      <c r="AV742" s="400"/>
      <c r="AW742" s="401"/>
      <c r="AX742" s="400"/>
      <c r="AY742" s="401"/>
      <c r="AZ742" s="400"/>
      <c r="BA742" s="401"/>
      <c r="BB742" s="400"/>
      <c r="BC742" s="401"/>
      <c r="BD742" s="400"/>
      <c r="BE742" s="401"/>
      <c r="BF742" s="400"/>
      <c r="BG742" s="401"/>
      <c r="BH742" s="400"/>
      <c r="BI742" s="401"/>
      <c r="BJ742" s="400"/>
      <c r="BK742" s="401"/>
      <c r="BL742" s="400">
        <v>1</v>
      </c>
      <c r="BM742" s="401"/>
      <c r="BN742" s="400">
        <v>1</v>
      </c>
      <c r="BO742" s="401"/>
      <c r="BP742" s="400">
        <v>1</v>
      </c>
      <c r="BQ742" s="401"/>
      <c r="BR742" s="400">
        <v>3</v>
      </c>
      <c r="BS742" s="401"/>
      <c r="BT742" s="400"/>
      <c r="BU742" s="401"/>
      <c r="BV742" s="337">
        <f t="shared" ref="BV742:BV745" si="297">L742+N742+P742+R742+T742+V742+X742+Z742+AB742+AD742+AF742+AH742+AJ742+AL742+AN742+AP742+AR742+AT742+AV742+AX742+AZ742+BB742+BD742+BF742+BH742+BJ742+BL742+BN742+BP742+BR742+BT742</f>
        <v>6</v>
      </c>
      <c r="BW742" s="337">
        <f t="shared" ref="BW742:BW745" si="298">M742+O742+Q742+S742+U742+W742+Y742+AA742+AC742+AE742+AG742+AI742+AK742+AM742+AO742+AQ742+AS742+AU742+AW742+AY742+BA742+BC742+BE742+BG742+BI742+BK742+BM742+BO742+BQ742+BS742+BU742</f>
        <v>0</v>
      </c>
    </row>
    <row r="743" spans="1:75" s="64" customFormat="1" ht="21.95" customHeight="1" x14ac:dyDescent="0.2">
      <c r="A743" s="385" t="s">
        <v>3838</v>
      </c>
      <c r="B743" s="386" t="s">
        <v>3839</v>
      </c>
      <c r="C743" s="392" t="s">
        <v>3229</v>
      </c>
      <c r="D743" s="387" t="s">
        <v>3798</v>
      </c>
      <c r="E743" s="388" t="s">
        <v>3840</v>
      </c>
      <c r="F743" s="389" t="s">
        <v>3222</v>
      </c>
      <c r="G743" s="389" t="s">
        <v>3223</v>
      </c>
      <c r="H743" s="390" t="s">
        <v>240</v>
      </c>
      <c r="I743" s="391" t="s">
        <v>3841</v>
      </c>
      <c r="J743" s="353" t="s">
        <v>3227</v>
      </c>
      <c r="K743" s="355" t="s">
        <v>3231</v>
      </c>
      <c r="L743" s="400"/>
      <c r="M743" s="401"/>
      <c r="N743" s="400"/>
      <c r="O743" s="401"/>
      <c r="P743" s="400"/>
      <c r="Q743" s="401"/>
      <c r="R743" s="400"/>
      <c r="S743" s="401"/>
      <c r="T743" s="400"/>
      <c r="U743" s="401"/>
      <c r="V743" s="400"/>
      <c r="W743" s="401"/>
      <c r="X743" s="400"/>
      <c r="Y743" s="401"/>
      <c r="Z743" s="400"/>
      <c r="AA743" s="401"/>
      <c r="AB743" s="400"/>
      <c r="AC743" s="401"/>
      <c r="AD743" s="400"/>
      <c r="AE743" s="401"/>
      <c r="AF743" s="400"/>
      <c r="AG743" s="401"/>
      <c r="AH743" s="400"/>
      <c r="AI743" s="401"/>
      <c r="AJ743" s="400"/>
      <c r="AK743" s="401"/>
      <c r="AL743" s="400"/>
      <c r="AM743" s="401"/>
      <c r="AN743" s="400"/>
      <c r="AO743" s="401"/>
      <c r="AP743" s="400"/>
      <c r="AQ743" s="401"/>
      <c r="AR743" s="400"/>
      <c r="AS743" s="401"/>
      <c r="AT743" s="400"/>
      <c r="AU743" s="401"/>
      <c r="AV743" s="400"/>
      <c r="AW743" s="401"/>
      <c r="AX743" s="400"/>
      <c r="AY743" s="401"/>
      <c r="AZ743" s="400"/>
      <c r="BA743" s="401"/>
      <c r="BB743" s="400"/>
      <c r="BC743" s="401"/>
      <c r="BD743" s="400"/>
      <c r="BE743" s="401"/>
      <c r="BF743" s="400"/>
      <c r="BG743" s="401"/>
      <c r="BH743" s="400"/>
      <c r="BI743" s="401"/>
      <c r="BJ743" s="400"/>
      <c r="BK743" s="401"/>
      <c r="BL743" s="400"/>
      <c r="BM743" s="401"/>
      <c r="BN743" s="400"/>
      <c r="BO743" s="401"/>
      <c r="BP743" s="400"/>
      <c r="BQ743" s="401"/>
      <c r="BR743" s="400"/>
      <c r="BS743" s="401"/>
      <c r="BT743" s="400"/>
      <c r="BU743" s="401"/>
      <c r="BV743" s="337">
        <f t="shared" si="297"/>
        <v>0</v>
      </c>
      <c r="BW743" s="337">
        <f t="shared" si="298"/>
        <v>0</v>
      </c>
    </row>
    <row r="744" spans="1:75" s="64" customFormat="1" ht="21.95" customHeight="1" x14ac:dyDescent="0.2">
      <c r="A744" s="385" t="s">
        <v>3838</v>
      </c>
      <c r="B744" s="386" t="s">
        <v>3839</v>
      </c>
      <c r="C744" s="392" t="s">
        <v>3229</v>
      </c>
      <c r="D744" s="387" t="s">
        <v>3798</v>
      </c>
      <c r="E744" s="388" t="s">
        <v>3840</v>
      </c>
      <c r="F744" s="389" t="s">
        <v>3222</v>
      </c>
      <c r="G744" s="389" t="s">
        <v>3223</v>
      </c>
      <c r="H744" s="390" t="s">
        <v>240</v>
      </c>
      <c r="I744" s="391" t="s">
        <v>3841</v>
      </c>
      <c r="J744" s="353" t="s">
        <v>3227</v>
      </c>
      <c r="K744" s="356" t="s">
        <v>3232</v>
      </c>
      <c r="L744" s="400"/>
      <c r="M744" s="401"/>
      <c r="N744" s="400"/>
      <c r="O744" s="401"/>
      <c r="P744" s="400"/>
      <c r="Q744" s="401"/>
      <c r="R744" s="400"/>
      <c r="S744" s="401"/>
      <c r="T744" s="400"/>
      <c r="U744" s="401"/>
      <c r="V744" s="400"/>
      <c r="W744" s="401"/>
      <c r="X744" s="400"/>
      <c r="Y744" s="401"/>
      <c r="Z744" s="400"/>
      <c r="AA744" s="401"/>
      <c r="AB744" s="400"/>
      <c r="AC744" s="401"/>
      <c r="AD744" s="400"/>
      <c r="AE744" s="401"/>
      <c r="AF744" s="400"/>
      <c r="AG744" s="401"/>
      <c r="AH744" s="400"/>
      <c r="AI744" s="401"/>
      <c r="AJ744" s="400"/>
      <c r="AK744" s="401"/>
      <c r="AL744" s="400"/>
      <c r="AM744" s="401"/>
      <c r="AN744" s="400"/>
      <c r="AO744" s="401"/>
      <c r="AP744" s="400"/>
      <c r="AQ744" s="401"/>
      <c r="AR744" s="400"/>
      <c r="AS744" s="401"/>
      <c r="AT744" s="400"/>
      <c r="AU744" s="401"/>
      <c r="AV744" s="400"/>
      <c r="AW744" s="401"/>
      <c r="AX744" s="400"/>
      <c r="AY744" s="401"/>
      <c r="AZ744" s="400"/>
      <c r="BA744" s="401"/>
      <c r="BB744" s="400"/>
      <c r="BC744" s="401"/>
      <c r="BD744" s="400"/>
      <c r="BE744" s="401"/>
      <c r="BF744" s="400"/>
      <c r="BG744" s="401"/>
      <c r="BH744" s="400"/>
      <c r="BI744" s="401"/>
      <c r="BJ744" s="400"/>
      <c r="BK744" s="401"/>
      <c r="BL744" s="400"/>
      <c r="BM744" s="401"/>
      <c r="BN744" s="400"/>
      <c r="BO744" s="401"/>
      <c r="BP744" s="400"/>
      <c r="BQ744" s="401"/>
      <c r="BR744" s="400"/>
      <c r="BS744" s="401"/>
      <c r="BT744" s="400"/>
      <c r="BU744" s="401"/>
      <c r="BV744" s="337">
        <f t="shared" si="297"/>
        <v>0</v>
      </c>
      <c r="BW744" s="337">
        <f t="shared" si="298"/>
        <v>0</v>
      </c>
    </row>
    <row r="745" spans="1:75" s="64" customFormat="1" ht="21.95" customHeight="1" thickBot="1" x14ac:dyDescent="0.25">
      <c r="A745" s="660" t="s">
        <v>3838</v>
      </c>
      <c r="B745" s="393" t="s">
        <v>3839</v>
      </c>
      <c r="C745" s="394" t="s">
        <v>3229</v>
      </c>
      <c r="D745" s="395" t="s">
        <v>3798</v>
      </c>
      <c r="E745" s="411" t="s">
        <v>3840</v>
      </c>
      <c r="F745" s="396" t="s">
        <v>3222</v>
      </c>
      <c r="G745" s="396" t="s">
        <v>3223</v>
      </c>
      <c r="H745" s="397" t="s">
        <v>240</v>
      </c>
      <c r="I745" s="661" t="s">
        <v>3841</v>
      </c>
      <c r="J745" s="353" t="s">
        <v>3227</v>
      </c>
      <c r="K745" s="357" t="s">
        <v>60</v>
      </c>
      <c r="L745" s="402"/>
      <c r="M745" s="403"/>
      <c r="N745" s="402"/>
      <c r="O745" s="403"/>
      <c r="P745" s="402"/>
      <c r="Q745" s="403"/>
      <c r="R745" s="402"/>
      <c r="S745" s="403"/>
      <c r="T745" s="402"/>
      <c r="U745" s="403"/>
      <c r="V745" s="402"/>
      <c r="W745" s="403"/>
      <c r="X745" s="402"/>
      <c r="Y745" s="403"/>
      <c r="Z745" s="402"/>
      <c r="AA745" s="403"/>
      <c r="AB745" s="402"/>
      <c r="AC745" s="403"/>
      <c r="AD745" s="402"/>
      <c r="AE745" s="403"/>
      <c r="AF745" s="402"/>
      <c r="AG745" s="403"/>
      <c r="AH745" s="402"/>
      <c r="AI745" s="403"/>
      <c r="AJ745" s="402"/>
      <c r="AK745" s="403"/>
      <c r="AL745" s="402"/>
      <c r="AM745" s="403"/>
      <c r="AN745" s="402"/>
      <c r="AO745" s="403"/>
      <c r="AP745" s="402"/>
      <c r="AQ745" s="403"/>
      <c r="AR745" s="402"/>
      <c r="AS745" s="403"/>
      <c r="AT745" s="402"/>
      <c r="AU745" s="403"/>
      <c r="AV745" s="402"/>
      <c r="AW745" s="403"/>
      <c r="AX745" s="402"/>
      <c r="AY745" s="403"/>
      <c r="AZ745" s="402"/>
      <c r="BA745" s="403"/>
      <c r="BB745" s="402"/>
      <c r="BC745" s="403"/>
      <c r="BD745" s="402"/>
      <c r="BE745" s="403"/>
      <c r="BF745" s="402"/>
      <c r="BG745" s="403"/>
      <c r="BH745" s="402"/>
      <c r="BI745" s="403"/>
      <c r="BJ745" s="402"/>
      <c r="BK745" s="403"/>
      <c r="BL745" s="402"/>
      <c r="BM745" s="403"/>
      <c r="BN745" s="402"/>
      <c r="BO745" s="403"/>
      <c r="BP745" s="402"/>
      <c r="BQ745" s="403"/>
      <c r="BR745" s="402"/>
      <c r="BS745" s="403"/>
      <c r="BT745" s="402"/>
      <c r="BU745" s="403"/>
      <c r="BV745" s="337">
        <f t="shared" si="297"/>
        <v>0</v>
      </c>
      <c r="BW745" s="337">
        <f t="shared" si="298"/>
        <v>0</v>
      </c>
    </row>
    <row r="746" spans="1:75" s="64" customFormat="1" ht="21.95" customHeight="1" x14ac:dyDescent="0.25">
      <c r="A746" s="425" t="s">
        <v>3842</v>
      </c>
      <c r="B746" s="526" t="s">
        <v>3843</v>
      </c>
      <c r="C746" s="527">
        <v>1</v>
      </c>
      <c r="D746" s="528" t="s">
        <v>3844</v>
      </c>
      <c r="E746" s="426" t="s">
        <v>3845</v>
      </c>
      <c r="F746" s="529" t="s">
        <v>3222</v>
      </c>
      <c r="G746" s="529" t="s">
        <v>3223</v>
      </c>
      <c r="H746" s="530" t="s">
        <v>241</v>
      </c>
      <c r="I746" s="384" t="s">
        <v>3846</v>
      </c>
      <c r="J746" s="353" t="s">
        <v>3227</v>
      </c>
      <c r="K746" s="354" t="s">
        <v>3228</v>
      </c>
      <c r="L746" s="402"/>
      <c r="M746" s="403"/>
      <c r="N746" s="402"/>
      <c r="O746" s="403"/>
      <c r="P746" s="402"/>
      <c r="Q746" s="403"/>
      <c r="R746" s="402"/>
      <c r="S746" s="403"/>
      <c r="T746" s="402"/>
      <c r="U746" s="403"/>
      <c r="V746" s="402"/>
      <c r="W746" s="403"/>
      <c r="X746" s="402"/>
      <c r="Y746" s="403"/>
      <c r="Z746" s="402"/>
      <c r="AA746" s="403"/>
      <c r="AB746" s="402"/>
      <c r="AC746" s="403"/>
      <c r="AD746" s="402"/>
      <c r="AE746" s="403"/>
      <c r="AF746" s="402"/>
      <c r="AG746" s="403"/>
      <c r="AH746" s="402"/>
      <c r="AI746" s="403"/>
      <c r="AJ746" s="402"/>
      <c r="AK746" s="403"/>
      <c r="AL746" s="402"/>
      <c r="AM746" s="403"/>
      <c r="AN746" s="402"/>
      <c r="AO746" s="403"/>
      <c r="AP746" s="402"/>
      <c r="AQ746" s="403"/>
      <c r="AR746" s="402"/>
      <c r="AS746" s="403"/>
      <c r="AT746" s="402"/>
      <c r="AU746" s="403"/>
      <c r="AV746" s="402"/>
      <c r="AW746" s="403"/>
      <c r="AX746" s="402"/>
      <c r="AY746" s="403"/>
      <c r="AZ746" s="402"/>
      <c r="BA746" s="403"/>
      <c r="BB746" s="402"/>
      <c r="BC746" s="403"/>
      <c r="BD746" s="402"/>
      <c r="BE746" s="403"/>
      <c r="BF746" s="402"/>
      <c r="BG746" s="403"/>
      <c r="BH746" s="402"/>
      <c r="BI746" s="403"/>
      <c r="BJ746" s="402"/>
      <c r="BK746" s="403"/>
      <c r="BL746" s="402"/>
      <c r="BM746" s="403"/>
      <c r="BN746" s="402"/>
      <c r="BO746" s="403"/>
      <c r="BP746" s="402"/>
      <c r="BQ746" s="403"/>
      <c r="BR746" s="402"/>
      <c r="BS746" s="403"/>
      <c r="BT746" s="402"/>
      <c r="BU746" s="403"/>
      <c r="BV746" s="337">
        <f>L746+N746+P746+R746+T746+V746+X746+Z746+AB746+AD746+AF746+AH746+AJ746+AL746+AN746+AP746+AR746+AT746+AV746+AX746+AZ746+BB746+BD746+BF746+BH746+BJ746+BL746+BN746+BP746+BR746+BT746</f>
        <v>0</v>
      </c>
      <c r="BW746" s="337">
        <f>M746+O746+Q746+S746+U746+W746+Y746+AA746+AC746+AE746+AG746+AI746+AK746+AM746+AO746+AQ746+AS746+AU746+AW746+AY746+BA746+BC746+BE746+BG746+BI746+BK746+BM746+BO746+BQ746+BS746+BU746</f>
        <v>0</v>
      </c>
    </row>
    <row r="747" spans="1:75" s="64" customFormat="1" ht="21.95" customHeight="1" x14ac:dyDescent="0.2">
      <c r="A747" s="385" t="s">
        <v>3842</v>
      </c>
      <c r="B747" s="386" t="s">
        <v>3843</v>
      </c>
      <c r="C747" s="352" t="s">
        <v>3229</v>
      </c>
      <c r="D747" s="387" t="s">
        <v>3844</v>
      </c>
      <c r="E747" s="388" t="s">
        <v>3845</v>
      </c>
      <c r="F747" s="389" t="s">
        <v>3222</v>
      </c>
      <c r="G747" s="389" t="s">
        <v>3223</v>
      </c>
      <c r="H747" s="390" t="s">
        <v>241</v>
      </c>
      <c r="I747" s="391" t="s">
        <v>3846</v>
      </c>
      <c r="J747" s="353" t="s">
        <v>3227</v>
      </c>
      <c r="K747" s="353" t="s">
        <v>3230</v>
      </c>
      <c r="L747" s="400"/>
      <c r="M747" s="401"/>
      <c r="N747" s="400"/>
      <c r="O747" s="401"/>
      <c r="P747" s="400"/>
      <c r="Q747" s="401"/>
      <c r="R747" s="400"/>
      <c r="S747" s="401"/>
      <c r="T747" s="400"/>
      <c r="U747" s="401"/>
      <c r="V747" s="400"/>
      <c r="W747" s="401"/>
      <c r="X747" s="400"/>
      <c r="Y747" s="401"/>
      <c r="Z747" s="400"/>
      <c r="AA747" s="401"/>
      <c r="AB747" s="400"/>
      <c r="AC747" s="401"/>
      <c r="AD747" s="400"/>
      <c r="AE747" s="401"/>
      <c r="AF747" s="400"/>
      <c r="AG747" s="401"/>
      <c r="AH747" s="400"/>
      <c r="AI747" s="401"/>
      <c r="AJ747" s="400"/>
      <c r="AK747" s="401"/>
      <c r="AL747" s="400"/>
      <c r="AM747" s="401"/>
      <c r="AN747" s="400"/>
      <c r="AO747" s="401"/>
      <c r="AP747" s="400"/>
      <c r="AQ747" s="401"/>
      <c r="AR747" s="400"/>
      <c r="AS747" s="401"/>
      <c r="AT747" s="400"/>
      <c r="AU747" s="401"/>
      <c r="AV747" s="400"/>
      <c r="AW747" s="401"/>
      <c r="AX747" s="400"/>
      <c r="AY747" s="401"/>
      <c r="AZ747" s="400"/>
      <c r="BA747" s="401"/>
      <c r="BB747" s="400"/>
      <c r="BC747" s="401"/>
      <c r="BD747" s="400"/>
      <c r="BE747" s="401"/>
      <c r="BF747" s="400"/>
      <c r="BG747" s="401"/>
      <c r="BH747" s="400"/>
      <c r="BI747" s="401"/>
      <c r="BJ747" s="400"/>
      <c r="BK747" s="401"/>
      <c r="BL747" s="400"/>
      <c r="BM747" s="401"/>
      <c r="BN747" s="400"/>
      <c r="BO747" s="401"/>
      <c r="BP747" s="400"/>
      <c r="BQ747" s="401"/>
      <c r="BR747" s="400"/>
      <c r="BS747" s="401"/>
      <c r="BT747" s="400"/>
      <c r="BU747" s="401"/>
      <c r="BV747" s="337">
        <f t="shared" ref="BV747:BV750" si="299">L747+N747+P747+R747+T747+V747+X747+Z747+AB747+AD747+AF747+AH747+AJ747+AL747+AN747+AP747+AR747+AT747+AV747+AX747+AZ747+BB747+BD747+BF747+BH747+BJ747+BL747+BN747+BP747+BR747+BT747</f>
        <v>0</v>
      </c>
      <c r="BW747" s="337">
        <f t="shared" ref="BW747:BW750" si="300">M747+O747+Q747+S747+U747+W747+Y747+AA747+AC747+AE747+AG747+AI747+AK747+AM747+AO747+AQ747+AS747+AU747+AW747+AY747+BA747+BC747+BE747+BG747+BI747+BK747+BM747+BO747+BQ747+BS747+BU747</f>
        <v>0</v>
      </c>
    </row>
    <row r="748" spans="1:75" s="64" customFormat="1" ht="21.95" customHeight="1" x14ac:dyDescent="0.2">
      <c r="A748" s="385" t="s">
        <v>3842</v>
      </c>
      <c r="B748" s="386" t="s">
        <v>3843</v>
      </c>
      <c r="C748" s="392" t="s">
        <v>3229</v>
      </c>
      <c r="D748" s="387" t="s">
        <v>3844</v>
      </c>
      <c r="E748" s="388" t="s">
        <v>3845</v>
      </c>
      <c r="F748" s="389" t="s">
        <v>3222</v>
      </c>
      <c r="G748" s="389" t="s">
        <v>3223</v>
      </c>
      <c r="H748" s="390" t="s">
        <v>241</v>
      </c>
      <c r="I748" s="391" t="s">
        <v>3846</v>
      </c>
      <c r="J748" s="353" t="s">
        <v>3227</v>
      </c>
      <c r="K748" s="355" t="s">
        <v>3231</v>
      </c>
      <c r="L748" s="400"/>
      <c r="M748" s="401"/>
      <c r="N748" s="400"/>
      <c r="O748" s="401"/>
      <c r="P748" s="400"/>
      <c r="Q748" s="401"/>
      <c r="R748" s="400"/>
      <c r="S748" s="401"/>
      <c r="T748" s="400"/>
      <c r="U748" s="401"/>
      <c r="V748" s="400"/>
      <c r="W748" s="401"/>
      <c r="X748" s="400"/>
      <c r="Y748" s="401"/>
      <c r="Z748" s="400"/>
      <c r="AA748" s="401"/>
      <c r="AB748" s="400"/>
      <c r="AC748" s="401"/>
      <c r="AD748" s="400"/>
      <c r="AE748" s="401"/>
      <c r="AF748" s="400"/>
      <c r="AG748" s="401"/>
      <c r="AH748" s="400"/>
      <c r="AI748" s="401"/>
      <c r="AJ748" s="400"/>
      <c r="AK748" s="401"/>
      <c r="AL748" s="400"/>
      <c r="AM748" s="401"/>
      <c r="AN748" s="400"/>
      <c r="AO748" s="401"/>
      <c r="AP748" s="400"/>
      <c r="AQ748" s="401"/>
      <c r="AR748" s="400"/>
      <c r="AS748" s="401"/>
      <c r="AT748" s="400"/>
      <c r="AU748" s="401"/>
      <c r="AV748" s="400"/>
      <c r="AW748" s="401"/>
      <c r="AX748" s="400"/>
      <c r="AY748" s="401"/>
      <c r="AZ748" s="400"/>
      <c r="BA748" s="401"/>
      <c r="BB748" s="400"/>
      <c r="BC748" s="401"/>
      <c r="BD748" s="400"/>
      <c r="BE748" s="401"/>
      <c r="BF748" s="400"/>
      <c r="BG748" s="401"/>
      <c r="BH748" s="400"/>
      <c r="BI748" s="401"/>
      <c r="BJ748" s="400"/>
      <c r="BK748" s="401"/>
      <c r="BL748" s="400"/>
      <c r="BM748" s="401"/>
      <c r="BN748" s="400"/>
      <c r="BO748" s="401"/>
      <c r="BP748" s="400"/>
      <c r="BQ748" s="401"/>
      <c r="BR748" s="400"/>
      <c r="BS748" s="401"/>
      <c r="BT748" s="400"/>
      <c r="BU748" s="401"/>
      <c r="BV748" s="337">
        <f t="shared" si="299"/>
        <v>0</v>
      </c>
      <c r="BW748" s="337">
        <f t="shared" si="300"/>
        <v>0</v>
      </c>
    </row>
    <row r="749" spans="1:75" s="64" customFormat="1" ht="21.95" customHeight="1" x14ac:dyDescent="0.2">
      <c r="A749" s="385" t="s">
        <v>3842</v>
      </c>
      <c r="B749" s="386" t="s">
        <v>3843</v>
      </c>
      <c r="C749" s="392" t="s">
        <v>3229</v>
      </c>
      <c r="D749" s="387" t="s">
        <v>3844</v>
      </c>
      <c r="E749" s="388" t="s">
        <v>3845</v>
      </c>
      <c r="F749" s="389" t="s">
        <v>3222</v>
      </c>
      <c r="G749" s="389" t="s">
        <v>3223</v>
      </c>
      <c r="H749" s="390" t="s">
        <v>241</v>
      </c>
      <c r="I749" s="391" t="s">
        <v>3846</v>
      </c>
      <c r="J749" s="353" t="s">
        <v>3227</v>
      </c>
      <c r="K749" s="356" t="s">
        <v>3232</v>
      </c>
      <c r="L749" s="400"/>
      <c r="M749" s="401"/>
      <c r="N749" s="400"/>
      <c r="O749" s="401"/>
      <c r="P749" s="400"/>
      <c r="Q749" s="401"/>
      <c r="R749" s="400"/>
      <c r="S749" s="401"/>
      <c r="T749" s="400"/>
      <c r="U749" s="401"/>
      <c r="V749" s="400"/>
      <c r="W749" s="401"/>
      <c r="X749" s="400"/>
      <c r="Y749" s="401"/>
      <c r="Z749" s="400"/>
      <c r="AA749" s="401"/>
      <c r="AB749" s="400"/>
      <c r="AC749" s="401"/>
      <c r="AD749" s="400"/>
      <c r="AE749" s="401"/>
      <c r="AF749" s="400"/>
      <c r="AG749" s="401"/>
      <c r="AH749" s="400"/>
      <c r="AI749" s="401"/>
      <c r="AJ749" s="400"/>
      <c r="AK749" s="401"/>
      <c r="AL749" s="400"/>
      <c r="AM749" s="401"/>
      <c r="AN749" s="400"/>
      <c r="AO749" s="401"/>
      <c r="AP749" s="400"/>
      <c r="AQ749" s="401"/>
      <c r="AR749" s="400"/>
      <c r="AS749" s="401"/>
      <c r="AT749" s="400"/>
      <c r="AU749" s="401"/>
      <c r="AV749" s="400"/>
      <c r="AW749" s="401"/>
      <c r="AX749" s="400"/>
      <c r="AY749" s="401"/>
      <c r="AZ749" s="400"/>
      <c r="BA749" s="401"/>
      <c r="BB749" s="400"/>
      <c r="BC749" s="401"/>
      <c r="BD749" s="400"/>
      <c r="BE749" s="401"/>
      <c r="BF749" s="400"/>
      <c r="BG749" s="401"/>
      <c r="BH749" s="400"/>
      <c r="BI749" s="401"/>
      <c r="BJ749" s="400"/>
      <c r="BK749" s="401"/>
      <c r="BL749" s="400"/>
      <c r="BM749" s="401"/>
      <c r="BN749" s="400"/>
      <c r="BO749" s="401"/>
      <c r="BP749" s="400"/>
      <c r="BQ749" s="401"/>
      <c r="BR749" s="400"/>
      <c r="BS749" s="401"/>
      <c r="BT749" s="400"/>
      <c r="BU749" s="401"/>
      <c r="BV749" s="337">
        <f t="shared" si="299"/>
        <v>0</v>
      </c>
      <c r="BW749" s="337">
        <f t="shared" si="300"/>
        <v>0</v>
      </c>
    </row>
    <row r="750" spans="1:75" s="64" customFormat="1" ht="21.95" customHeight="1" thickBot="1" x14ac:dyDescent="0.25">
      <c r="A750" s="660" t="s">
        <v>3842</v>
      </c>
      <c r="B750" s="393" t="s">
        <v>3843</v>
      </c>
      <c r="C750" s="394" t="s">
        <v>3229</v>
      </c>
      <c r="D750" s="395" t="s">
        <v>3844</v>
      </c>
      <c r="E750" s="411" t="s">
        <v>3845</v>
      </c>
      <c r="F750" s="396" t="s">
        <v>3222</v>
      </c>
      <c r="G750" s="396" t="s">
        <v>3223</v>
      </c>
      <c r="H750" s="397" t="s">
        <v>241</v>
      </c>
      <c r="I750" s="661" t="s">
        <v>3846</v>
      </c>
      <c r="J750" s="353" t="s">
        <v>3227</v>
      </c>
      <c r="K750" s="357" t="s">
        <v>60</v>
      </c>
      <c r="L750" s="402"/>
      <c r="M750" s="403"/>
      <c r="N750" s="402"/>
      <c r="O750" s="403"/>
      <c r="P750" s="402"/>
      <c r="Q750" s="403"/>
      <c r="R750" s="402"/>
      <c r="S750" s="403"/>
      <c r="T750" s="402"/>
      <c r="U750" s="403"/>
      <c r="V750" s="402"/>
      <c r="W750" s="403"/>
      <c r="X750" s="402"/>
      <c r="Y750" s="403"/>
      <c r="Z750" s="402"/>
      <c r="AA750" s="403"/>
      <c r="AB750" s="402"/>
      <c r="AC750" s="403"/>
      <c r="AD750" s="402"/>
      <c r="AE750" s="403"/>
      <c r="AF750" s="402"/>
      <c r="AG750" s="403"/>
      <c r="AH750" s="402"/>
      <c r="AI750" s="403"/>
      <c r="AJ750" s="402"/>
      <c r="AK750" s="403"/>
      <c r="AL750" s="402"/>
      <c r="AM750" s="403"/>
      <c r="AN750" s="402"/>
      <c r="AO750" s="403"/>
      <c r="AP750" s="402"/>
      <c r="AQ750" s="403"/>
      <c r="AR750" s="402"/>
      <c r="AS750" s="403"/>
      <c r="AT750" s="402"/>
      <c r="AU750" s="403"/>
      <c r="AV750" s="402"/>
      <c r="AW750" s="403"/>
      <c r="AX750" s="402"/>
      <c r="AY750" s="403"/>
      <c r="AZ750" s="402"/>
      <c r="BA750" s="403"/>
      <c r="BB750" s="402"/>
      <c r="BC750" s="403"/>
      <c r="BD750" s="402"/>
      <c r="BE750" s="403"/>
      <c r="BF750" s="402"/>
      <c r="BG750" s="403"/>
      <c r="BH750" s="402"/>
      <c r="BI750" s="403"/>
      <c r="BJ750" s="402"/>
      <c r="BK750" s="403"/>
      <c r="BL750" s="402"/>
      <c r="BM750" s="403"/>
      <c r="BN750" s="402"/>
      <c r="BO750" s="403"/>
      <c r="BP750" s="402"/>
      <c r="BQ750" s="403"/>
      <c r="BR750" s="402"/>
      <c r="BS750" s="403"/>
      <c r="BT750" s="402"/>
      <c r="BU750" s="403"/>
      <c r="BV750" s="337">
        <f t="shared" si="299"/>
        <v>0</v>
      </c>
      <c r="BW750" s="337">
        <f t="shared" si="300"/>
        <v>0</v>
      </c>
    </row>
    <row r="751" spans="1:75" s="64" customFormat="1" ht="21.95" customHeight="1" x14ac:dyDescent="0.25">
      <c r="A751" s="425" t="s">
        <v>3847</v>
      </c>
      <c r="B751" s="526" t="s">
        <v>3848</v>
      </c>
      <c r="C751" s="527">
        <v>1</v>
      </c>
      <c r="D751" s="528" t="s">
        <v>3849</v>
      </c>
      <c r="E751" s="426" t="s">
        <v>3850</v>
      </c>
      <c r="F751" s="529" t="s">
        <v>3222</v>
      </c>
      <c r="G751" s="529" t="s">
        <v>3223</v>
      </c>
      <c r="H751" s="530" t="s">
        <v>242</v>
      </c>
      <c r="I751" s="384" t="s">
        <v>3851</v>
      </c>
      <c r="J751" s="353" t="s">
        <v>3227</v>
      </c>
      <c r="K751" s="354" t="s">
        <v>3228</v>
      </c>
      <c r="L751" s="402"/>
      <c r="M751" s="403"/>
      <c r="N751" s="402"/>
      <c r="O751" s="403"/>
      <c r="P751" s="402"/>
      <c r="Q751" s="403"/>
      <c r="R751" s="402"/>
      <c r="S751" s="403"/>
      <c r="T751" s="402"/>
      <c r="U751" s="403"/>
      <c r="V751" s="402"/>
      <c r="W751" s="403"/>
      <c r="X751" s="402"/>
      <c r="Y751" s="403"/>
      <c r="Z751" s="402"/>
      <c r="AA751" s="403"/>
      <c r="AB751" s="402"/>
      <c r="AC751" s="403"/>
      <c r="AD751" s="402"/>
      <c r="AE751" s="403"/>
      <c r="AF751" s="402"/>
      <c r="AG751" s="403"/>
      <c r="AH751" s="402"/>
      <c r="AI751" s="403"/>
      <c r="AJ751" s="402"/>
      <c r="AK751" s="403"/>
      <c r="AL751" s="402"/>
      <c r="AM751" s="403"/>
      <c r="AN751" s="402"/>
      <c r="AO751" s="403"/>
      <c r="AP751" s="402"/>
      <c r="AQ751" s="403"/>
      <c r="AR751" s="402"/>
      <c r="AS751" s="403"/>
      <c r="AT751" s="402"/>
      <c r="AU751" s="403"/>
      <c r="AV751" s="402"/>
      <c r="AW751" s="403"/>
      <c r="AX751" s="402"/>
      <c r="AY751" s="403"/>
      <c r="AZ751" s="402"/>
      <c r="BA751" s="403"/>
      <c r="BB751" s="402"/>
      <c r="BC751" s="403"/>
      <c r="BD751" s="402"/>
      <c r="BE751" s="403"/>
      <c r="BF751" s="402"/>
      <c r="BG751" s="403"/>
      <c r="BH751" s="402"/>
      <c r="BI751" s="403"/>
      <c r="BJ751" s="402"/>
      <c r="BK751" s="403"/>
      <c r="BL751" s="402"/>
      <c r="BM751" s="403"/>
      <c r="BN751" s="402"/>
      <c r="BO751" s="403"/>
      <c r="BP751" s="402"/>
      <c r="BQ751" s="403"/>
      <c r="BR751" s="402"/>
      <c r="BS751" s="403"/>
      <c r="BT751" s="402"/>
      <c r="BU751" s="403"/>
      <c r="BV751" s="337">
        <f>L751+N751+P751+R751+T751+V751+X751+Z751+AB751+AD751+AF751+AH751+AJ751+AL751+AN751+AP751+AR751+AT751+AV751+AX751+AZ751+BB751+BD751+BF751+BH751+BJ751+BL751+BN751+BP751+BR751+BT751</f>
        <v>0</v>
      </c>
      <c r="BW751" s="337">
        <f>M751+O751+Q751+S751+U751+W751+Y751+AA751+AC751+AE751+AG751+AI751+AK751+AM751+AO751+AQ751+AS751+AU751+AW751+AY751+BA751+BC751+BE751+BG751+BI751+BK751+BM751+BO751+BQ751+BS751+BU751</f>
        <v>0</v>
      </c>
    </row>
    <row r="752" spans="1:75" s="64" customFormat="1" ht="21.95" customHeight="1" x14ac:dyDescent="0.2">
      <c r="A752" s="385" t="s">
        <v>3847</v>
      </c>
      <c r="B752" s="386" t="s">
        <v>3848</v>
      </c>
      <c r="C752" s="352" t="s">
        <v>3229</v>
      </c>
      <c r="D752" s="387" t="s">
        <v>3849</v>
      </c>
      <c r="E752" s="388" t="s">
        <v>3850</v>
      </c>
      <c r="F752" s="389" t="s">
        <v>3222</v>
      </c>
      <c r="G752" s="389" t="s">
        <v>3223</v>
      </c>
      <c r="H752" s="390" t="s">
        <v>242</v>
      </c>
      <c r="I752" s="391" t="s">
        <v>3851</v>
      </c>
      <c r="J752" s="353" t="s">
        <v>3227</v>
      </c>
      <c r="K752" s="353" t="s">
        <v>3230</v>
      </c>
      <c r="L752" s="400">
        <v>2</v>
      </c>
      <c r="M752" s="401"/>
      <c r="N752" s="400">
        <v>3</v>
      </c>
      <c r="O752" s="401"/>
      <c r="P752" s="400">
        <v>3</v>
      </c>
      <c r="Q752" s="401"/>
      <c r="R752" s="400"/>
      <c r="S752" s="401"/>
      <c r="T752" s="400"/>
      <c r="U752" s="401"/>
      <c r="V752" s="400">
        <v>2</v>
      </c>
      <c r="W752" s="401"/>
      <c r="X752" s="400">
        <v>5</v>
      </c>
      <c r="Y752" s="401"/>
      <c r="Z752" s="400">
        <v>2</v>
      </c>
      <c r="AA752" s="401"/>
      <c r="AB752" s="400">
        <v>3</v>
      </c>
      <c r="AC752" s="401"/>
      <c r="AD752" s="400">
        <v>3</v>
      </c>
      <c r="AE752" s="401"/>
      <c r="AF752" s="400"/>
      <c r="AG752" s="401"/>
      <c r="AH752" s="400"/>
      <c r="AI752" s="401"/>
      <c r="AJ752" s="400">
        <v>2</v>
      </c>
      <c r="AK752" s="401"/>
      <c r="AL752" s="400">
        <v>5</v>
      </c>
      <c r="AM752" s="401"/>
      <c r="AN752" s="400">
        <v>2</v>
      </c>
      <c r="AO752" s="401"/>
      <c r="AP752" s="400">
        <v>3</v>
      </c>
      <c r="AQ752" s="401"/>
      <c r="AR752" s="400">
        <v>3</v>
      </c>
      <c r="AS752" s="401"/>
      <c r="AT752" s="400"/>
      <c r="AU752" s="401"/>
      <c r="AV752" s="400"/>
      <c r="AW752" s="401"/>
      <c r="AX752" s="400">
        <v>2</v>
      </c>
      <c r="AY752" s="401"/>
      <c r="AZ752" s="400">
        <v>5</v>
      </c>
      <c r="BA752" s="401"/>
      <c r="BB752" s="400">
        <v>2</v>
      </c>
      <c r="BC752" s="401"/>
      <c r="BD752" s="400">
        <v>3</v>
      </c>
      <c r="BE752" s="401"/>
      <c r="BF752" s="400">
        <v>3</v>
      </c>
      <c r="BG752" s="401"/>
      <c r="BH752" s="400"/>
      <c r="BI752" s="401"/>
      <c r="BJ752" s="400"/>
      <c r="BK752" s="401"/>
      <c r="BL752" s="400">
        <v>2</v>
      </c>
      <c r="BM752" s="401"/>
      <c r="BN752" s="400">
        <v>5</v>
      </c>
      <c r="BO752" s="401"/>
      <c r="BP752" s="400">
        <v>2</v>
      </c>
      <c r="BQ752" s="401"/>
      <c r="BR752" s="400">
        <v>3</v>
      </c>
      <c r="BS752" s="401"/>
      <c r="BT752" s="400"/>
      <c r="BU752" s="401"/>
      <c r="BV752" s="337">
        <f t="shared" ref="BV752:BV755" si="301">L752+N752+P752+R752+T752+V752+X752+Z752+AB752+AD752+AF752+AH752+AJ752+AL752+AN752+AP752+AR752+AT752+AV752+AX752+AZ752+BB752+BD752+BF752+BH752+BJ752+BL752+BN752+BP752+BR752+BT752</f>
        <v>65</v>
      </c>
      <c r="BW752" s="337">
        <f t="shared" ref="BW752:BW755" si="302">M752+O752+Q752+S752+U752+W752+Y752+AA752+AC752+AE752+AG752+AI752+AK752+AM752+AO752+AQ752+AS752+AU752+AW752+AY752+BA752+BC752+BE752+BG752+BI752+BK752+BM752+BO752+BQ752+BS752+BU752</f>
        <v>0</v>
      </c>
    </row>
    <row r="753" spans="1:75" s="64" customFormat="1" ht="21.95" customHeight="1" x14ac:dyDescent="0.2">
      <c r="A753" s="385" t="s">
        <v>3847</v>
      </c>
      <c r="B753" s="386" t="s">
        <v>3848</v>
      </c>
      <c r="C753" s="392" t="s">
        <v>3229</v>
      </c>
      <c r="D753" s="387" t="s">
        <v>3849</v>
      </c>
      <c r="E753" s="388" t="s">
        <v>3850</v>
      </c>
      <c r="F753" s="389" t="s">
        <v>3222</v>
      </c>
      <c r="G753" s="389" t="s">
        <v>3223</v>
      </c>
      <c r="H753" s="390" t="s">
        <v>242</v>
      </c>
      <c r="I753" s="391" t="s">
        <v>3851</v>
      </c>
      <c r="J753" s="353" t="s">
        <v>3227</v>
      </c>
      <c r="K753" s="355" t="s">
        <v>3231</v>
      </c>
      <c r="L753" s="400"/>
      <c r="M753" s="401"/>
      <c r="N753" s="400"/>
      <c r="O753" s="401"/>
      <c r="P753" s="400"/>
      <c r="Q753" s="401"/>
      <c r="R753" s="400"/>
      <c r="S753" s="401"/>
      <c r="T753" s="400"/>
      <c r="U753" s="401"/>
      <c r="V753" s="400"/>
      <c r="W753" s="401"/>
      <c r="X753" s="400"/>
      <c r="Y753" s="401"/>
      <c r="Z753" s="400"/>
      <c r="AA753" s="401"/>
      <c r="AB753" s="400"/>
      <c r="AC753" s="401"/>
      <c r="AD753" s="400"/>
      <c r="AE753" s="401"/>
      <c r="AF753" s="400"/>
      <c r="AG753" s="401"/>
      <c r="AH753" s="400"/>
      <c r="AI753" s="401"/>
      <c r="AJ753" s="400"/>
      <c r="AK753" s="401"/>
      <c r="AL753" s="400"/>
      <c r="AM753" s="401"/>
      <c r="AN753" s="400"/>
      <c r="AO753" s="401"/>
      <c r="AP753" s="400"/>
      <c r="AQ753" s="401"/>
      <c r="AR753" s="400"/>
      <c r="AS753" s="401"/>
      <c r="AT753" s="400"/>
      <c r="AU753" s="401"/>
      <c r="AV753" s="400"/>
      <c r="AW753" s="401"/>
      <c r="AX753" s="400"/>
      <c r="AY753" s="401"/>
      <c r="AZ753" s="400"/>
      <c r="BA753" s="401"/>
      <c r="BB753" s="400"/>
      <c r="BC753" s="401"/>
      <c r="BD753" s="400"/>
      <c r="BE753" s="401"/>
      <c r="BF753" s="400"/>
      <c r="BG753" s="401"/>
      <c r="BH753" s="400"/>
      <c r="BI753" s="401"/>
      <c r="BJ753" s="400"/>
      <c r="BK753" s="401"/>
      <c r="BL753" s="400"/>
      <c r="BM753" s="401"/>
      <c r="BN753" s="400"/>
      <c r="BO753" s="401"/>
      <c r="BP753" s="400"/>
      <c r="BQ753" s="401"/>
      <c r="BR753" s="400"/>
      <c r="BS753" s="401"/>
      <c r="BT753" s="400"/>
      <c r="BU753" s="401"/>
      <c r="BV753" s="337">
        <f t="shared" si="301"/>
        <v>0</v>
      </c>
      <c r="BW753" s="337">
        <f t="shared" si="302"/>
        <v>0</v>
      </c>
    </row>
    <row r="754" spans="1:75" s="64" customFormat="1" ht="21.95" customHeight="1" x14ac:dyDescent="0.2">
      <c r="A754" s="385" t="s">
        <v>3847</v>
      </c>
      <c r="B754" s="386" t="s">
        <v>3848</v>
      </c>
      <c r="C754" s="392" t="s">
        <v>3229</v>
      </c>
      <c r="D754" s="387" t="s">
        <v>3849</v>
      </c>
      <c r="E754" s="388" t="s">
        <v>3850</v>
      </c>
      <c r="F754" s="389" t="s">
        <v>3222</v>
      </c>
      <c r="G754" s="389" t="s">
        <v>3223</v>
      </c>
      <c r="H754" s="390" t="s">
        <v>242</v>
      </c>
      <c r="I754" s="391" t="s">
        <v>3851</v>
      </c>
      <c r="J754" s="353" t="s">
        <v>3227</v>
      </c>
      <c r="K754" s="356" t="s">
        <v>3232</v>
      </c>
      <c r="L754" s="400"/>
      <c r="M754" s="401"/>
      <c r="N754" s="400"/>
      <c r="O754" s="401"/>
      <c r="P754" s="400"/>
      <c r="Q754" s="401"/>
      <c r="R754" s="400"/>
      <c r="S754" s="401"/>
      <c r="T754" s="400"/>
      <c r="U754" s="401"/>
      <c r="V754" s="400"/>
      <c r="W754" s="401"/>
      <c r="X754" s="400"/>
      <c r="Y754" s="401"/>
      <c r="Z754" s="400"/>
      <c r="AA754" s="401"/>
      <c r="AB754" s="400"/>
      <c r="AC754" s="401"/>
      <c r="AD754" s="400"/>
      <c r="AE754" s="401"/>
      <c r="AF754" s="400"/>
      <c r="AG754" s="401"/>
      <c r="AH754" s="400"/>
      <c r="AI754" s="401"/>
      <c r="AJ754" s="400"/>
      <c r="AK754" s="401"/>
      <c r="AL754" s="400"/>
      <c r="AM754" s="401"/>
      <c r="AN754" s="400"/>
      <c r="AO754" s="401"/>
      <c r="AP754" s="400"/>
      <c r="AQ754" s="401"/>
      <c r="AR754" s="400"/>
      <c r="AS754" s="401"/>
      <c r="AT754" s="400"/>
      <c r="AU754" s="401"/>
      <c r="AV754" s="400"/>
      <c r="AW754" s="401"/>
      <c r="AX754" s="400"/>
      <c r="AY754" s="401"/>
      <c r="AZ754" s="400"/>
      <c r="BA754" s="401"/>
      <c r="BB754" s="400"/>
      <c r="BC754" s="401"/>
      <c r="BD754" s="400"/>
      <c r="BE754" s="401"/>
      <c r="BF754" s="400"/>
      <c r="BG754" s="401"/>
      <c r="BH754" s="400"/>
      <c r="BI754" s="401"/>
      <c r="BJ754" s="400"/>
      <c r="BK754" s="401"/>
      <c r="BL754" s="400"/>
      <c r="BM754" s="401"/>
      <c r="BN754" s="400"/>
      <c r="BO754" s="401"/>
      <c r="BP754" s="400"/>
      <c r="BQ754" s="401"/>
      <c r="BR754" s="400"/>
      <c r="BS754" s="401"/>
      <c r="BT754" s="400"/>
      <c r="BU754" s="401"/>
      <c r="BV754" s="337">
        <f t="shared" si="301"/>
        <v>0</v>
      </c>
      <c r="BW754" s="337">
        <f t="shared" si="302"/>
        <v>0</v>
      </c>
    </row>
    <row r="755" spans="1:75" s="64" customFormat="1" ht="21.95" customHeight="1" thickBot="1" x14ac:dyDescent="0.25">
      <c r="A755" s="660" t="s">
        <v>3847</v>
      </c>
      <c r="B755" s="393" t="s">
        <v>3848</v>
      </c>
      <c r="C755" s="394" t="s">
        <v>3229</v>
      </c>
      <c r="D755" s="395" t="s">
        <v>3849</v>
      </c>
      <c r="E755" s="411" t="s">
        <v>3850</v>
      </c>
      <c r="F755" s="396" t="s">
        <v>3222</v>
      </c>
      <c r="G755" s="396" t="s">
        <v>3223</v>
      </c>
      <c r="H755" s="397" t="s">
        <v>242</v>
      </c>
      <c r="I755" s="661" t="s">
        <v>3851</v>
      </c>
      <c r="J755" s="353" t="s">
        <v>3227</v>
      </c>
      <c r="K755" s="357" t="s">
        <v>60</v>
      </c>
      <c r="L755" s="402"/>
      <c r="M755" s="403"/>
      <c r="N755" s="402"/>
      <c r="O755" s="403"/>
      <c r="P755" s="402"/>
      <c r="Q755" s="403"/>
      <c r="R755" s="402"/>
      <c r="S755" s="403"/>
      <c r="T755" s="402"/>
      <c r="U755" s="403"/>
      <c r="V755" s="402"/>
      <c r="W755" s="403"/>
      <c r="X755" s="402"/>
      <c r="Y755" s="403"/>
      <c r="Z755" s="402"/>
      <c r="AA755" s="403"/>
      <c r="AB755" s="402"/>
      <c r="AC755" s="403"/>
      <c r="AD755" s="402"/>
      <c r="AE755" s="403"/>
      <c r="AF755" s="402"/>
      <c r="AG755" s="403"/>
      <c r="AH755" s="402"/>
      <c r="AI755" s="403"/>
      <c r="AJ755" s="402"/>
      <c r="AK755" s="403"/>
      <c r="AL755" s="402"/>
      <c r="AM755" s="403"/>
      <c r="AN755" s="402"/>
      <c r="AO755" s="403"/>
      <c r="AP755" s="402"/>
      <c r="AQ755" s="403"/>
      <c r="AR755" s="402"/>
      <c r="AS755" s="403"/>
      <c r="AT755" s="402"/>
      <c r="AU755" s="403"/>
      <c r="AV755" s="402"/>
      <c r="AW755" s="403"/>
      <c r="AX755" s="402"/>
      <c r="AY755" s="403"/>
      <c r="AZ755" s="402"/>
      <c r="BA755" s="403"/>
      <c r="BB755" s="402"/>
      <c r="BC755" s="403"/>
      <c r="BD755" s="402"/>
      <c r="BE755" s="403"/>
      <c r="BF755" s="402"/>
      <c r="BG755" s="403"/>
      <c r="BH755" s="402"/>
      <c r="BI755" s="403"/>
      <c r="BJ755" s="402"/>
      <c r="BK755" s="403"/>
      <c r="BL755" s="402"/>
      <c r="BM755" s="403"/>
      <c r="BN755" s="402"/>
      <c r="BO755" s="403"/>
      <c r="BP755" s="402"/>
      <c r="BQ755" s="403"/>
      <c r="BR755" s="402"/>
      <c r="BS755" s="403"/>
      <c r="BT755" s="402"/>
      <c r="BU755" s="403"/>
      <c r="BV755" s="337">
        <f t="shared" si="301"/>
        <v>0</v>
      </c>
      <c r="BW755" s="337">
        <f t="shared" si="302"/>
        <v>0</v>
      </c>
    </row>
    <row r="756" spans="1:75" s="64" customFormat="1" ht="21.95" customHeight="1" x14ac:dyDescent="0.25">
      <c r="A756" s="425" t="s">
        <v>3852</v>
      </c>
      <c r="B756" s="526" t="s">
        <v>3853</v>
      </c>
      <c r="C756" s="527">
        <v>1</v>
      </c>
      <c r="D756" s="528" t="s">
        <v>3854</v>
      </c>
      <c r="E756" s="426" t="s">
        <v>3855</v>
      </c>
      <c r="F756" s="529" t="s">
        <v>3222</v>
      </c>
      <c r="G756" s="529" t="s">
        <v>3223</v>
      </c>
      <c r="H756" s="530" t="s">
        <v>242</v>
      </c>
      <c r="I756" s="384" t="s">
        <v>3856</v>
      </c>
      <c r="J756" s="353" t="s">
        <v>3227</v>
      </c>
      <c r="K756" s="354" t="s">
        <v>3228</v>
      </c>
      <c r="L756" s="402"/>
      <c r="M756" s="403"/>
      <c r="N756" s="402"/>
      <c r="O756" s="403"/>
      <c r="P756" s="402"/>
      <c r="Q756" s="403"/>
      <c r="R756" s="402"/>
      <c r="S756" s="403"/>
      <c r="T756" s="402"/>
      <c r="U756" s="403"/>
      <c r="V756" s="402"/>
      <c r="W756" s="403"/>
      <c r="X756" s="402"/>
      <c r="Y756" s="403"/>
      <c r="Z756" s="402"/>
      <c r="AA756" s="403"/>
      <c r="AB756" s="402"/>
      <c r="AC756" s="403"/>
      <c r="AD756" s="402"/>
      <c r="AE756" s="403"/>
      <c r="AF756" s="402"/>
      <c r="AG756" s="403"/>
      <c r="AH756" s="402"/>
      <c r="AI756" s="403"/>
      <c r="AJ756" s="402"/>
      <c r="AK756" s="403"/>
      <c r="AL756" s="402"/>
      <c r="AM756" s="403"/>
      <c r="AN756" s="402"/>
      <c r="AO756" s="403"/>
      <c r="AP756" s="402"/>
      <c r="AQ756" s="403"/>
      <c r="AR756" s="402"/>
      <c r="AS756" s="403"/>
      <c r="AT756" s="402"/>
      <c r="AU756" s="403"/>
      <c r="AV756" s="402"/>
      <c r="AW756" s="403"/>
      <c r="AX756" s="402"/>
      <c r="AY756" s="403"/>
      <c r="AZ756" s="402"/>
      <c r="BA756" s="403"/>
      <c r="BB756" s="402"/>
      <c r="BC756" s="403"/>
      <c r="BD756" s="402"/>
      <c r="BE756" s="403"/>
      <c r="BF756" s="402"/>
      <c r="BG756" s="403"/>
      <c r="BH756" s="402"/>
      <c r="BI756" s="403"/>
      <c r="BJ756" s="402"/>
      <c r="BK756" s="403"/>
      <c r="BL756" s="402"/>
      <c r="BM756" s="403"/>
      <c r="BN756" s="402"/>
      <c r="BO756" s="403"/>
      <c r="BP756" s="402"/>
      <c r="BQ756" s="403"/>
      <c r="BR756" s="402"/>
      <c r="BS756" s="403"/>
      <c r="BT756" s="402"/>
      <c r="BU756" s="403"/>
      <c r="BV756" s="337">
        <f>L756+N756+P756+R756+T756+V756+X756+Z756+AB756+AD756+AF756+AH756+AJ756+AL756+AN756+AP756+AR756+AT756+AV756+AX756+AZ756+BB756+BD756+BF756+BH756+BJ756+BL756+BN756+BP756+BR756+BT756</f>
        <v>0</v>
      </c>
      <c r="BW756" s="337">
        <f>M756+O756+Q756+S756+U756+W756+Y756+AA756+AC756+AE756+AG756+AI756+AK756+AM756+AO756+AQ756+AS756+AU756+AW756+AY756+BA756+BC756+BE756+BG756+BI756+BK756+BM756+BO756+BQ756+BS756+BU756</f>
        <v>0</v>
      </c>
    </row>
    <row r="757" spans="1:75" s="64" customFormat="1" ht="21.95" customHeight="1" x14ac:dyDescent="0.2">
      <c r="A757" s="385" t="s">
        <v>3852</v>
      </c>
      <c r="B757" s="386" t="s">
        <v>3853</v>
      </c>
      <c r="C757" s="352" t="s">
        <v>3229</v>
      </c>
      <c r="D757" s="387" t="s">
        <v>3854</v>
      </c>
      <c r="E757" s="388" t="s">
        <v>3855</v>
      </c>
      <c r="F757" s="389" t="s">
        <v>3222</v>
      </c>
      <c r="G757" s="389" t="s">
        <v>3223</v>
      </c>
      <c r="H757" s="390" t="s">
        <v>242</v>
      </c>
      <c r="I757" s="391" t="s">
        <v>3856</v>
      </c>
      <c r="J757" s="353" t="s">
        <v>3227</v>
      </c>
      <c r="K757" s="353" t="s">
        <v>3230</v>
      </c>
      <c r="L757" s="400"/>
      <c r="M757" s="401"/>
      <c r="N757" s="400"/>
      <c r="O757" s="401"/>
      <c r="P757" s="400"/>
      <c r="Q757" s="401"/>
      <c r="R757" s="400"/>
      <c r="S757" s="401"/>
      <c r="T757" s="400"/>
      <c r="U757" s="401"/>
      <c r="V757" s="400"/>
      <c r="W757" s="401"/>
      <c r="X757" s="400"/>
      <c r="Y757" s="401"/>
      <c r="Z757" s="400"/>
      <c r="AA757" s="401"/>
      <c r="AB757" s="400"/>
      <c r="AC757" s="401"/>
      <c r="AD757" s="400"/>
      <c r="AE757" s="401"/>
      <c r="AF757" s="400"/>
      <c r="AG757" s="401"/>
      <c r="AH757" s="400"/>
      <c r="AI757" s="401"/>
      <c r="AJ757" s="400">
        <v>2</v>
      </c>
      <c r="AK757" s="401"/>
      <c r="AL757" s="400"/>
      <c r="AM757" s="401"/>
      <c r="AN757" s="400">
        <v>2</v>
      </c>
      <c r="AO757" s="401"/>
      <c r="AP757" s="400"/>
      <c r="AQ757" s="401"/>
      <c r="AR757" s="400"/>
      <c r="AS757" s="401"/>
      <c r="AT757" s="400"/>
      <c r="AU757" s="401"/>
      <c r="AV757" s="400"/>
      <c r="AW757" s="401"/>
      <c r="AX757" s="400">
        <v>2</v>
      </c>
      <c r="AY757" s="401"/>
      <c r="AZ757" s="400"/>
      <c r="BA757" s="401"/>
      <c r="BB757" s="400">
        <v>2</v>
      </c>
      <c r="BC757" s="401"/>
      <c r="BD757" s="400"/>
      <c r="BE757" s="401"/>
      <c r="BF757" s="400"/>
      <c r="BG757" s="401"/>
      <c r="BH757" s="400"/>
      <c r="BI757" s="401"/>
      <c r="BJ757" s="400"/>
      <c r="BK757" s="401"/>
      <c r="BL757" s="400">
        <v>2</v>
      </c>
      <c r="BM757" s="401"/>
      <c r="BN757" s="400"/>
      <c r="BO757" s="401"/>
      <c r="BP757" s="400">
        <v>2</v>
      </c>
      <c r="BQ757" s="401"/>
      <c r="BR757" s="400"/>
      <c r="BS757" s="401"/>
      <c r="BT757" s="400"/>
      <c r="BU757" s="401"/>
      <c r="BV757" s="337">
        <f t="shared" ref="BV757:BV760" si="303">L757+N757+P757+R757+T757+V757+X757+Z757+AB757+AD757+AF757+AH757+AJ757+AL757+AN757+AP757+AR757+AT757+AV757+AX757+AZ757+BB757+BD757+BF757+BH757+BJ757+BL757+BN757+BP757+BR757+BT757</f>
        <v>12</v>
      </c>
      <c r="BW757" s="337">
        <f t="shared" ref="BW757:BW760" si="304">M757+O757+Q757+S757+U757+W757+Y757+AA757+AC757+AE757+AG757+AI757+AK757+AM757+AO757+AQ757+AS757+AU757+AW757+AY757+BA757+BC757+BE757+BG757+BI757+BK757+BM757+BO757+BQ757+BS757+BU757</f>
        <v>0</v>
      </c>
    </row>
    <row r="758" spans="1:75" s="64" customFormat="1" ht="21.95" customHeight="1" x14ac:dyDescent="0.2">
      <c r="A758" s="385" t="s">
        <v>3852</v>
      </c>
      <c r="B758" s="386" t="s">
        <v>3853</v>
      </c>
      <c r="C758" s="392" t="s">
        <v>3229</v>
      </c>
      <c r="D758" s="387" t="s">
        <v>3854</v>
      </c>
      <c r="E758" s="388" t="s">
        <v>3855</v>
      </c>
      <c r="F758" s="389" t="s">
        <v>3222</v>
      </c>
      <c r="G758" s="389" t="s">
        <v>3223</v>
      </c>
      <c r="H758" s="390" t="s">
        <v>242</v>
      </c>
      <c r="I758" s="391" t="s">
        <v>3856</v>
      </c>
      <c r="J758" s="353" t="s">
        <v>3227</v>
      </c>
      <c r="K758" s="355" t="s">
        <v>3231</v>
      </c>
      <c r="L758" s="400"/>
      <c r="M758" s="401"/>
      <c r="N758" s="400"/>
      <c r="O758" s="401"/>
      <c r="P758" s="400"/>
      <c r="Q758" s="401"/>
      <c r="R758" s="400"/>
      <c r="S758" s="401"/>
      <c r="T758" s="400"/>
      <c r="U758" s="401"/>
      <c r="V758" s="400"/>
      <c r="W758" s="401"/>
      <c r="X758" s="400"/>
      <c r="Y758" s="401"/>
      <c r="Z758" s="400"/>
      <c r="AA758" s="401"/>
      <c r="AB758" s="400"/>
      <c r="AC758" s="401"/>
      <c r="AD758" s="400"/>
      <c r="AE758" s="401"/>
      <c r="AF758" s="400"/>
      <c r="AG758" s="401"/>
      <c r="AH758" s="400"/>
      <c r="AI758" s="401"/>
      <c r="AJ758" s="400"/>
      <c r="AK758" s="401"/>
      <c r="AL758" s="400"/>
      <c r="AM758" s="401"/>
      <c r="AN758" s="400"/>
      <c r="AO758" s="401"/>
      <c r="AP758" s="400"/>
      <c r="AQ758" s="401"/>
      <c r="AR758" s="400"/>
      <c r="AS758" s="401"/>
      <c r="AT758" s="400"/>
      <c r="AU758" s="401"/>
      <c r="AV758" s="400"/>
      <c r="AW758" s="401"/>
      <c r="AX758" s="400"/>
      <c r="AY758" s="401"/>
      <c r="AZ758" s="400"/>
      <c r="BA758" s="401"/>
      <c r="BB758" s="400"/>
      <c r="BC758" s="401"/>
      <c r="BD758" s="400"/>
      <c r="BE758" s="401"/>
      <c r="BF758" s="400"/>
      <c r="BG758" s="401"/>
      <c r="BH758" s="400"/>
      <c r="BI758" s="401"/>
      <c r="BJ758" s="400"/>
      <c r="BK758" s="401"/>
      <c r="BL758" s="400"/>
      <c r="BM758" s="401"/>
      <c r="BN758" s="400"/>
      <c r="BO758" s="401"/>
      <c r="BP758" s="400"/>
      <c r="BQ758" s="401"/>
      <c r="BR758" s="400"/>
      <c r="BS758" s="401"/>
      <c r="BT758" s="400"/>
      <c r="BU758" s="401"/>
      <c r="BV758" s="337">
        <f t="shared" si="303"/>
        <v>0</v>
      </c>
      <c r="BW758" s="337">
        <f t="shared" si="304"/>
        <v>0</v>
      </c>
    </row>
    <row r="759" spans="1:75" s="64" customFormat="1" ht="21.95" customHeight="1" x14ac:dyDescent="0.2">
      <c r="A759" s="385" t="s">
        <v>3852</v>
      </c>
      <c r="B759" s="386" t="s">
        <v>3853</v>
      </c>
      <c r="C759" s="392" t="s">
        <v>3229</v>
      </c>
      <c r="D759" s="387" t="s">
        <v>3854</v>
      </c>
      <c r="E759" s="388" t="s">
        <v>3855</v>
      </c>
      <c r="F759" s="389" t="s">
        <v>3222</v>
      </c>
      <c r="G759" s="389" t="s">
        <v>3223</v>
      </c>
      <c r="H759" s="390" t="s">
        <v>242</v>
      </c>
      <c r="I759" s="391" t="s">
        <v>3856</v>
      </c>
      <c r="J759" s="353" t="s">
        <v>3227</v>
      </c>
      <c r="K759" s="356" t="s">
        <v>3232</v>
      </c>
      <c r="L759" s="400"/>
      <c r="M759" s="401"/>
      <c r="N759" s="400"/>
      <c r="O759" s="401"/>
      <c r="P759" s="400"/>
      <c r="Q759" s="401"/>
      <c r="R759" s="400"/>
      <c r="S759" s="401"/>
      <c r="T759" s="400"/>
      <c r="U759" s="401"/>
      <c r="V759" s="400"/>
      <c r="W759" s="401"/>
      <c r="X759" s="400"/>
      <c r="Y759" s="401"/>
      <c r="Z759" s="400"/>
      <c r="AA759" s="401"/>
      <c r="AB759" s="400"/>
      <c r="AC759" s="401"/>
      <c r="AD759" s="400"/>
      <c r="AE759" s="401"/>
      <c r="AF759" s="400"/>
      <c r="AG759" s="401"/>
      <c r="AH759" s="400"/>
      <c r="AI759" s="401"/>
      <c r="AJ759" s="400"/>
      <c r="AK759" s="401"/>
      <c r="AL759" s="400"/>
      <c r="AM759" s="401"/>
      <c r="AN759" s="400"/>
      <c r="AO759" s="401"/>
      <c r="AP759" s="400"/>
      <c r="AQ759" s="401"/>
      <c r="AR759" s="400"/>
      <c r="AS759" s="401"/>
      <c r="AT759" s="400"/>
      <c r="AU759" s="401"/>
      <c r="AV759" s="400"/>
      <c r="AW759" s="401"/>
      <c r="AX759" s="400"/>
      <c r="AY759" s="401"/>
      <c r="AZ759" s="400"/>
      <c r="BA759" s="401"/>
      <c r="BB759" s="400"/>
      <c r="BC759" s="401"/>
      <c r="BD759" s="400"/>
      <c r="BE759" s="401"/>
      <c r="BF759" s="400"/>
      <c r="BG759" s="401"/>
      <c r="BH759" s="400"/>
      <c r="BI759" s="401"/>
      <c r="BJ759" s="400"/>
      <c r="BK759" s="401"/>
      <c r="BL759" s="400"/>
      <c r="BM759" s="401"/>
      <c r="BN759" s="400"/>
      <c r="BO759" s="401"/>
      <c r="BP759" s="400"/>
      <c r="BQ759" s="401"/>
      <c r="BR759" s="400"/>
      <c r="BS759" s="401"/>
      <c r="BT759" s="400"/>
      <c r="BU759" s="401"/>
      <c r="BV759" s="337">
        <f t="shared" si="303"/>
        <v>0</v>
      </c>
      <c r="BW759" s="337">
        <f t="shared" si="304"/>
        <v>0</v>
      </c>
    </row>
    <row r="760" spans="1:75" s="64" customFormat="1" ht="21.95" customHeight="1" thickBot="1" x14ac:dyDescent="0.25">
      <c r="A760" s="660" t="s">
        <v>3852</v>
      </c>
      <c r="B760" s="393" t="s">
        <v>3853</v>
      </c>
      <c r="C760" s="394" t="s">
        <v>3229</v>
      </c>
      <c r="D760" s="395" t="s">
        <v>3854</v>
      </c>
      <c r="E760" s="411" t="s">
        <v>3855</v>
      </c>
      <c r="F760" s="396" t="s">
        <v>3222</v>
      </c>
      <c r="G760" s="396" t="s">
        <v>3223</v>
      </c>
      <c r="H760" s="397" t="s">
        <v>242</v>
      </c>
      <c r="I760" s="661" t="s">
        <v>3856</v>
      </c>
      <c r="J760" s="353" t="s">
        <v>3227</v>
      </c>
      <c r="K760" s="357" t="s">
        <v>60</v>
      </c>
      <c r="L760" s="402"/>
      <c r="M760" s="403"/>
      <c r="N760" s="402"/>
      <c r="O760" s="403"/>
      <c r="P760" s="402"/>
      <c r="Q760" s="403"/>
      <c r="R760" s="402"/>
      <c r="S760" s="403"/>
      <c r="T760" s="402"/>
      <c r="U760" s="403"/>
      <c r="V760" s="402"/>
      <c r="W760" s="403"/>
      <c r="X760" s="402"/>
      <c r="Y760" s="403"/>
      <c r="Z760" s="402"/>
      <c r="AA760" s="403"/>
      <c r="AB760" s="402"/>
      <c r="AC760" s="403"/>
      <c r="AD760" s="402"/>
      <c r="AE760" s="403"/>
      <c r="AF760" s="402"/>
      <c r="AG760" s="403"/>
      <c r="AH760" s="402"/>
      <c r="AI760" s="403"/>
      <c r="AJ760" s="402"/>
      <c r="AK760" s="403"/>
      <c r="AL760" s="402"/>
      <c r="AM760" s="403"/>
      <c r="AN760" s="402"/>
      <c r="AO760" s="403"/>
      <c r="AP760" s="402"/>
      <c r="AQ760" s="403"/>
      <c r="AR760" s="402"/>
      <c r="AS760" s="403"/>
      <c r="AT760" s="402"/>
      <c r="AU760" s="403"/>
      <c r="AV760" s="402"/>
      <c r="AW760" s="403"/>
      <c r="AX760" s="402"/>
      <c r="AY760" s="403"/>
      <c r="AZ760" s="402"/>
      <c r="BA760" s="403"/>
      <c r="BB760" s="402"/>
      <c r="BC760" s="403"/>
      <c r="BD760" s="402"/>
      <c r="BE760" s="403"/>
      <c r="BF760" s="402"/>
      <c r="BG760" s="403"/>
      <c r="BH760" s="402"/>
      <c r="BI760" s="403"/>
      <c r="BJ760" s="402"/>
      <c r="BK760" s="403"/>
      <c r="BL760" s="402"/>
      <c r="BM760" s="403"/>
      <c r="BN760" s="402"/>
      <c r="BO760" s="403"/>
      <c r="BP760" s="402"/>
      <c r="BQ760" s="403"/>
      <c r="BR760" s="402"/>
      <c r="BS760" s="403"/>
      <c r="BT760" s="402"/>
      <c r="BU760" s="403"/>
      <c r="BV760" s="337">
        <f t="shared" si="303"/>
        <v>0</v>
      </c>
      <c r="BW760" s="337">
        <f t="shared" si="304"/>
        <v>0</v>
      </c>
    </row>
    <row r="761" spans="1:75" s="64" customFormat="1" ht="21.95" customHeight="1" x14ac:dyDescent="0.25">
      <c r="A761" s="425" t="s">
        <v>3857</v>
      </c>
      <c r="B761" s="526" t="s">
        <v>3858</v>
      </c>
      <c r="C761" s="527">
        <v>1</v>
      </c>
      <c r="D761" s="528" t="s">
        <v>3849</v>
      </c>
      <c r="E761" s="426" t="s">
        <v>3859</v>
      </c>
      <c r="F761" s="529" t="s">
        <v>3222</v>
      </c>
      <c r="G761" s="529" t="s">
        <v>3223</v>
      </c>
      <c r="H761" s="530" t="s">
        <v>242</v>
      </c>
      <c r="I761" s="384" t="s">
        <v>3860</v>
      </c>
      <c r="J761" s="353" t="s">
        <v>3227</v>
      </c>
      <c r="K761" s="354" t="s">
        <v>3228</v>
      </c>
      <c r="L761" s="402"/>
      <c r="M761" s="403"/>
      <c r="N761" s="402"/>
      <c r="O761" s="403"/>
      <c r="P761" s="402"/>
      <c r="Q761" s="403"/>
      <c r="R761" s="402"/>
      <c r="S761" s="403"/>
      <c r="T761" s="402"/>
      <c r="U761" s="403"/>
      <c r="V761" s="402"/>
      <c r="W761" s="403"/>
      <c r="X761" s="402"/>
      <c r="Y761" s="403"/>
      <c r="Z761" s="402"/>
      <c r="AA761" s="403"/>
      <c r="AB761" s="402"/>
      <c r="AC761" s="403"/>
      <c r="AD761" s="402"/>
      <c r="AE761" s="403"/>
      <c r="AF761" s="402"/>
      <c r="AG761" s="403"/>
      <c r="AH761" s="402"/>
      <c r="AI761" s="403"/>
      <c r="AJ761" s="402"/>
      <c r="AK761" s="403"/>
      <c r="AL761" s="402"/>
      <c r="AM761" s="403"/>
      <c r="AN761" s="402"/>
      <c r="AO761" s="403"/>
      <c r="AP761" s="402"/>
      <c r="AQ761" s="403"/>
      <c r="AR761" s="402"/>
      <c r="AS761" s="403"/>
      <c r="AT761" s="402"/>
      <c r="AU761" s="403"/>
      <c r="AV761" s="402"/>
      <c r="AW761" s="403"/>
      <c r="AX761" s="402"/>
      <c r="AY761" s="403"/>
      <c r="AZ761" s="402"/>
      <c r="BA761" s="403"/>
      <c r="BB761" s="402"/>
      <c r="BC761" s="403"/>
      <c r="BD761" s="402"/>
      <c r="BE761" s="403"/>
      <c r="BF761" s="402"/>
      <c r="BG761" s="403"/>
      <c r="BH761" s="402"/>
      <c r="BI761" s="403"/>
      <c r="BJ761" s="402"/>
      <c r="BK761" s="403"/>
      <c r="BL761" s="402"/>
      <c r="BM761" s="403"/>
      <c r="BN761" s="402"/>
      <c r="BO761" s="403"/>
      <c r="BP761" s="402"/>
      <c r="BQ761" s="403"/>
      <c r="BR761" s="402"/>
      <c r="BS761" s="403"/>
      <c r="BT761" s="402"/>
      <c r="BU761" s="403"/>
      <c r="BV761" s="337">
        <f>L761+N761+P761+R761+T761+V761+X761+Z761+AB761+AD761+AF761+AH761+AJ761+AL761+AN761+AP761+AR761+AT761+AV761+AX761+AZ761+BB761+BD761+BF761+BH761+BJ761+BL761+BN761+BP761+BR761+BT761</f>
        <v>0</v>
      </c>
      <c r="BW761" s="337">
        <f>M761+O761+Q761+S761+U761+W761+Y761+AA761+AC761+AE761+AG761+AI761+AK761+AM761+AO761+AQ761+AS761+AU761+AW761+AY761+BA761+BC761+BE761+BG761+BI761+BK761+BM761+BO761+BQ761+BS761+BU761</f>
        <v>0</v>
      </c>
    </row>
    <row r="762" spans="1:75" s="64" customFormat="1" ht="21.95" customHeight="1" x14ac:dyDescent="0.2">
      <c r="A762" s="385" t="s">
        <v>3857</v>
      </c>
      <c r="B762" s="386" t="s">
        <v>3858</v>
      </c>
      <c r="C762" s="352" t="s">
        <v>3229</v>
      </c>
      <c r="D762" s="387" t="s">
        <v>3849</v>
      </c>
      <c r="E762" s="388" t="s">
        <v>3859</v>
      </c>
      <c r="F762" s="389" t="s">
        <v>3222</v>
      </c>
      <c r="G762" s="389" t="s">
        <v>3223</v>
      </c>
      <c r="H762" s="390" t="s">
        <v>242</v>
      </c>
      <c r="I762" s="391" t="s">
        <v>3860</v>
      </c>
      <c r="J762" s="353" t="s">
        <v>3227</v>
      </c>
      <c r="K762" s="353" t="s">
        <v>3230</v>
      </c>
      <c r="L762" s="400">
        <v>1</v>
      </c>
      <c r="M762" s="401"/>
      <c r="N762" s="400"/>
      <c r="O762" s="401"/>
      <c r="P762" s="400"/>
      <c r="Q762" s="401"/>
      <c r="R762" s="400"/>
      <c r="S762" s="401"/>
      <c r="T762" s="400"/>
      <c r="U762" s="401"/>
      <c r="V762" s="400">
        <v>1</v>
      </c>
      <c r="W762" s="401"/>
      <c r="X762" s="400">
        <v>2</v>
      </c>
      <c r="Y762" s="401"/>
      <c r="Z762" s="400">
        <v>1</v>
      </c>
      <c r="AA762" s="401"/>
      <c r="AB762" s="400"/>
      <c r="AC762" s="401"/>
      <c r="AD762" s="400"/>
      <c r="AE762" s="401"/>
      <c r="AF762" s="400"/>
      <c r="AG762" s="401"/>
      <c r="AH762" s="400"/>
      <c r="AI762" s="401"/>
      <c r="AJ762" s="400">
        <v>1</v>
      </c>
      <c r="AK762" s="401"/>
      <c r="AL762" s="400">
        <v>2</v>
      </c>
      <c r="AM762" s="401"/>
      <c r="AN762" s="400">
        <v>1</v>
      </c>
      <c r="AO762" s="401"/>
      <c r="AP762" s="400"/>
      <c r="AQ762" s="401"/>
      <c r="AR762" s="400"/>
      <c r="AS762" s="401"/>
      <c r="AT762" s="400"/>
      <c r="AU762" s="401"/>
      <c r="AV762" s="400"/>
      <c r="AW762" s="401"/>
      <c r="AX762" s="400">
        <v>1</v>
      </c>
      <c r="AY762" s="401"/>
      <c r="AZ762" s="400">
        <v>2</v>
      </c>
      <c r="BA762" s="401"/>
      <c r="BB762" s="400">
        <v>1</v>
      </c>
      <c r="BC762" s="401"/>
      <c r="BD762" s="400"/>
      <c r="BE762" s="401"/>
      <c r="BF762" s="400"/>
      <c r="BG762" s="401"/>
      <c r="BH762" s="400"/>
      <c r="BI762" s="401"/>
      <c r="BJ762" s="400"/>
      <c r="BK762" s="401"/>
      <c r="BL762" s="400">
        <v>1</v>
      </c>
      <c r="BM762" s="401"/>
      <c r="BN762" s="400">
        <v>2</v>
      </c>
      <c r="BO762" s="401"/>
      <c r="BP762" s="400">
        <v>1</v>
      </c>
      <c r="BQ762" s="401"/>
      <c r="BR762" s="400"/>
      <c r="BS762" s="401"/>
      <c r="BT762" s="400"/>
      <c r="BU762" s="401"/>
      <c r="BV762" s="337">
        <f t="shared" ref="BV762:BV765" si="305">L762+N762+P762+R762+T762+V762+X762+Z762+AB762+AD762+AF762+AH762+AJ762+AL762+AN762+AP762+AR762+AT762+AV762+AX762+AZ762+BB762+BD762+BF762+BH762+BJ762+BL762+BN762+BP762+BR762+BT762</f>
        <v>17</v>
      </c>
      <c r="BW762" s="337">
        <f t="shared" ref="BW762:BW765" si="306">M762+O762+Q762+S762+U762+W762+Y762+AA762+AC762+AE762+AG762+AI762+AK762+AM762+AO762+AQ762+AS762+AU762+AW762+AY762+BA762+BC762+BE762+BG762+BI762+BK762+BM762+BO762+BQ762+BS762+BU762</f>
        <v>0</v>
      </c>
    </row>
    <row r="763" spans="1:75" s="64" customFormat="1" ht="21.95" customHeight="1" x14ac:dyDescent="0.2">
      <c r="A763" s="385" t="s">
        <v>3857</v>
      </c>
      <c r="B763" s="386" t="s">
        <v>3858</v>
      </c>
      <c r="C763" s="392" t="s">
        <v>3229</v>
      </c>
      <c r="D763" s="387" t="s">
        <v>3849</v>
      </c>
      <c r="E763" s="388" t="s">
        <v>3859</v>
      </c>
      <c r="F763" s="389" t="s">
        <v>3222</v>
      </c>
      <c r="G763" s="389" t="s">
        <v>3223</v>
      </c>
      <c r="H763" s="390" t="s">
        <v>242</v>
      </c>
      <c r="I763" s="391" t="s">
        <v>3860</v>
      </c>
      <c r="J763" s="353" t="s">
        <v>3227</v>
      </c>
      <c r="K763" s="355" t="s">
        <v>3231</v>
      </c>
      <c r="L763" s="400"/>
      <c r="M763" s="401"/>
      <c r="N763" s="400"/>
      <c r="O763" s="401"/>
      <c r="P763" s="400"/>
      <c r="Q763" s="401"/>
      <c r="R763" s="400"/>
      <c r="S763" s="401"/>
      <c r="T763" s="400"/>
      <c r="U763" s="401"/>
      <c r="V763" s="400"/>
      <c r="W763" s="401"/>
      <c r="X763" s="400"/>
      <c r="Y763" s="401"/>
      <c r="Z763" s="400"/>
      <c r="AA763" s="401"/>
      <c r="AB763" s="400"/>
      <c r="AC763" s="401"/>
      <c r="AD763" s="400"/>
      <c r="AE763" s="401"/>
      <c r="AF763" s="400"/>
      <c r="AG763" s="401"/>
      <c r="AH763" s="400"/>
      <c r="AI763" s="401"/>
      <c r="AJ763" s="400"/>
      <c r="AK763" s="401"/>
      <c r="AL763" s="400"/>
      <c r="AM763" s="401"/>
      <c r="AN763" s="400"/>
      <c r="AO763" s="401"/>
      <c r="AP763" s="400"/>
      <c r="AQ763" s="401"/>
      <c r="AR763" s="400"/>
      <c r="AS763" s="401"/>
      <c r="AT763" s="400"/>
      <c r="AU763" s="401"/>
      <c r="AV763" s="400"/>
      <c r="AW763" s="401"/>
      <c r="AX763" s="400"/>
      <c r="AY763" s="401"/>
      <c r="AZ763" s="400"/>
      <c r="BA763" s="401"/>
      <c r="BB763" s="400"/>
      <c r="BC763" s="401"/>
      <c r="BD763" s="400"/>
      <c r="BE763" s="401"/>
      <c r="BF763" s="400"/>
      <c r="BG763" s="401"/>
      <c r="BH763" s="400"/>
      <c r="BI763" s="401"/>
      <c r="BJ763" s="400"/>
      <c r="BK763" s="401"/>
      <c r="BL763" s="400"/>
      <c r="BM763" s="401"/>
      <c r="BN763" s="400"/>
      <c r="BO763" s="401"/>
      <c r="BP763" s="400"/>
      <c r="BQ763" s="401"/>
      <c r="BR763" s="400"/>
      <c r="BS763" s="401"/>
      <c r="BT763" s="400"/>
      <c r="BU763" s="401"/>
      <c r="BV763" s="337">
        <f t="shared" si="305"/>
        <v>0</v>
      </c>
      <c r="BW763" s="337">
        <f t="shared" si="306"/>
        <v>0</v>
      </c>
    </row>
    <row r="764" spans="1:75" s="64" customFormat="1" ht="21.95" customHeight="1" x14ac:dyDescent="0.2">
      <c r="A764" s="385" t="s">
        <v>3857</v>
      </c>
      <c r="B764" s="386" t="s">
        <v>3858</v>
      </c>
      <c r="C764" s="392" t="s">
        <v>3229</v>
      </c>
      <c r="D764" s="387" t="s">
        <v>3849</v>
      </c>
      <c r="E764" s="388" t="s">
        <v>3859</v>
      </c>
      <c r="F764" s="389" t="s">
        <v>3222</v>
      </c>
      <c r="G764" s="389" t="s">
        <v>3223</v>
      </c>
      <c r="H764" s="390" t="s">
        <v>242</v>
      </c>
      <c r="I764" s="391" t="s">
        <v>3860</v>
      </c>
      <c r="J764" s="353" t="s">
        <v>3227</v>
      </c>
      <c r="K764" s="356" t="s">
        <v>3232</v>
      </c>
      <c r="L764" s="400"/>
      <c r="M764" s="401"/>
      <c r="N764" s="400"/>
      <c r="O764" s="401"/>
      <c r="P764" s="400"/>
      <c r="Q764" s="401"/>
      <c r="R764" s="400"/>
      <c r="S764" s="401"/>
      <c r="T764" s="400"/>
      <c r="U764" s="401"/>
      <c r="V764" s="400"/>
      <c r="W764" s="401"/>
      <c r="X764" s="400"/>
      <c r="Y764" s="401"/>
      <c r="Z764" s="400"/>
      <c r="AA764" s="401"/>
      <c r="AB764" s="400"/>
      <c r="AC764" s="401"/>
      <c r="AD764" s="400"/>
      <c r="AE764" s="401"/>
      <c r="AF764" s="400"/>
      <c r="AG764" s="401"/>
      <c r="AH764" s="400"/>
      <c r="AI764" s="401"/>
      <c r="AJ764" s="400"/>
      <c r="AK764" s="401"/>
      <c r="AL764" s="400"/>
      <c r="AM764" s="401"/>
      <c r="AN764" s="400"/>
      <c r="AO764" s="401"/>
      <c r="AP764" s="400"/>
      <c r="AQ764" s="401"/>
      <c r="AR764" s="400"/>
      <c r="AS764" s="401"/>
      <c r="AT764" s="400"/>
      <c r="AU764" s="401"/>
      <c r="AV764" s="400"/>
      <c r="AW764" s="401"/>
      <c r="AX764" s="400"/>
      <c r="AY764" s="401"/>
      <c r="AZ764" s="400"/>
      <c r="BA764" s="401"/>
      <c r="BB764" s="400"/>
      <c r="BC764" s="401"/>
      <c r="BD764" s="400"/>
      <c r="BE764" s="401"/>
      <c r="BF764" s="400"/>
      <c r="BG764" s="401"/>
      <c r="BH764" s="400"/>
      <c r="BI764" s="401"/>
      <c r="BJ764" s="400"/>
      <c r="BK764" s="401"/>
      <c r="BL764" s="400"/>
      <c r="BM764" s="401"/>
      <c r="BN764" s="400"/>
      <c r="BO764" s="401"/>
      <c r="BP764" s="400"/>
      <c r="BQ764" s="401"/>
      <c r="BR764" s="400"/>
      <c r="BS764" s="401"/>
      <c r="BT764" s="400"/>
      <c r="BU764" s="401"/>
      <c r="BV764" s="337">
        <f t="shared" si="305"/>
        <v>0</v>
      </c>
      <c r="BW764" s="337">
        <f t="shared" si="306"/>
        <v>0</v>
      </c>
    </row>
    <row r="765" spans="1:75" s="64" customFormat="1" ht="21.95" customHeight="1" thickBot="1" x14ac:dyDescent="0.25">
      <c r="A765" s="660" t="s">
        <v>3857</v>
      </c>
      <c r="B765" s="393" t="s">
        <v>3858</v>
      </c>
      <c r="C765" s="394" t="s">
        <v>3229</v>
      </c>
      <c r="D765" s="395" t="s">
        <v>3849</v>
      </c>
      <c r="E765" s="411" t="s">
        <v>3859</v>
      </c>
      <c r="F765" s="396" t="s">
        <v>3222</v>
      </c>
      <c r="G765" s="396" t="s">
        <v>3223</v>
      </c>
      <c r="H765" s="397" t="s">
        <v>242</v>
      </c>
      <c r="I765" s="661" t="s">
        <v>3860</v>
      </c>
      <c r="J765" s="353" t="s">
        <v>3227</v>
      </c>
      <c r="K765" s="357" t="s">
        <v>60</v>
      </c>
      <c r="L765" s="402"/>
      <c r="M765" s="403"/>
      <c r="N765" s="402"/>
      <c r="O765" s="403"/>
      <c r="P765" s="402"/>
      <c r="Q765" s="403"/>
      <c r="R765" s="402"/>
      <c r="S765" s="403"/>
      <c r="T765" s="402"/>
      <c r="U765" s="403"/>
      <c r="V765" s="402"/>
      <c r="W765" s="403"/>
      <c r="X765" s="402"/>
      <c r="Y765" s="403"/>
      <c r="Z765" s="402"/>
      <c r="AA765" s="403"/>
      <c r="AB765" s="402"/>
      <c r="AC765" s="403"/>
      <c r="AD765" s="402"/>
      <c r="AE765" s="403"/>
      <c r="AF765" s="402"/>
      <c r="AG765" s="403"/>
      <c r="AH765" s="402"/>
      <c r="AI765" s="403"/>
      <c r="AJ765" s="402"/>
      <c r="AK765" s="403"/>
      <c r="AL765" s="402"/>
      <c r="AM765" s="403"/>
      <c r="AN765" s="402"/>
      <c r="AO765" s="403"/>
      <c r="AP765" s="402"/>
      <c r="AQ765" s="403"/>
      <c r="AR765" s="402"/>
      <c r="AS765" s="403"/>
      <c r="AT765" s="402"/>
      <c r="AU765" s="403"/>
      <c r="AV765" s="402"/>
      <c r="AW765" s="403"/>
      <c r="AX765" s="402"/>
      <c r="AY765" s="403"/>
      <c r="AZ765" s="402"/>
      <c r="BA765" s="403"/>
      <c r="BB765" s="402"/>
      <c r="BC765" s="403"/>
      <c r="BD765" s="402"/>
      <c r="BE765" s="403"/>
      <c r="BF765" s="402"/>
      <c r="BG765" s="403"/>
      <c r="BH765" s="402"/>
      <c r="BI765" s="403"/>
      <c r="BJ765" s="402"/>
      <c r="BK765" s="403"/>
      <c r="BL765" s="402"/>
      <c r="BM765" s="403"/>
      <c r="BN765" s="402"/>
      <c r="BO765" s="403"/>
      <c r="BP765" s="402"/>
      <c r="BQ765" s="403"/>
      <c r="BR765" s="402"/>
      <c r="BS765" s="403"/>
      <c r="BT765" s="402"/>
      <c r="BU765" s="403"/>
      <c r="BV765" s="337">
        <f t="shared" si="305"/>
        <v>0</v>
      </c>
      <c r="BW765" s="337">
        <f t="shared" si="306"/>
        <v>0</v>
      </c>
    </row>
    <row r="766" spans="1:75" s="64" customFormat="1" ht="21.95" customHeight="1" x14ac:dyDescent="0.25">
      <c r="A766" s="425" t="s">
        <v>3861</v>
      </c>
      <c r="B766" s="526" t="s">
        <v>3862</v>
      </c>
      <c r="C766" s="527">
        <v>1</v>
      </c>
      <c r="D766" s="528" t="s">
        <v>3863</v>
      </c>
      <c r="E766" s="426" t="s">
        <v>3864</v>
      </c>
      <c r="F766" s="529" t="s">
        <v>3222</v>
      </c>
      <c r="G766" s="529" t="s">
        <v>3223</v>
      </c>
      <c r="H766" s="530" t="s">
        <v>242</v>
      </c>
      <c r="I766" s="384" t="s">
        <v>3865</v>
      </c>
      <c r="J766" s="353" t="s">
        <v>3227</v>
      </c>
      <c r="K766" s="354" t="s">
        <v>3228</v>
      </c>
      <c r="L766" s="402"/>
      <c r="M766" s="403"/>
      <c r="N766" s="402"/>
      <c r="O766" s="403"/>
      <c r="P766" s="402"/>
      <c r="Q766" s="403"/>
      <c r="R766" s="402"/>
      <c r="S766" s="403"/>
      <c r="T766" s="402"/>
      <c r="U766" s="403"/>
      <c r="V766" s="402"/>
      <c r="W766" s="403"/>
      <c r="X766" s="402"/>
      <c r="Y766" s="403"/>
      <c r="Z766" s="402"/>
      <c r="AA766" s="403"/>
      <c r="AB766" s="402"/>
      <c r="AC766" s="403"/>
      <c r="AD766" s="402"/>
      <c r="AE766" s="403"/>
      <c r="AF766" s="402"/>
      <c r="AG766" s="403"/>
      <c r="AH766" s="402"/>
      <c r="AI766" s="403"/>
      <c r="AJ766" s="402"/>
      <c r="AK766" s="403"/>
      <c r="AL766" s="402"/>
      <c r="AM766" s="403"/>
      <c r="AN766" s="402"/>
      <c r="AO766" s="403"/>
      <c r="AP766" s="402"/>
      <c r="AQ766" s="403"/>
      <c r="AR766" s="402"/>
      <c r="AS766" s="403"/>
      <c r="AT766" s="402"/>
      <c r="AU766" s="403"/>
      <c r="AV766" s="402"/>
      <c r="AW766" s="403"/>
      <c r="AX766" s="402"/>
      <c r="AY766" s="403"/>
      <c r="AZ766" s="402"/>
      <c r="BA766" s="403"/>
      <c r="BB766" s="402"/>
      <c r="BC766" s="403"/>
      <c r="BD766" s="402"/>
      <c r="BE766" s="403"/>
      <c r="BF766" s="402"/>
      <c r="BG766" s="403"/>
      <c r="BH766" s="402"/>
      <c r="BI766" s="403"/>
      <c r="BJ766" s="402"/>
      <c r="BK766" s="403"/>
      <c r="BL766" s="402"/>
      <c r="BM766" s="403"/>
      <c r="BN766" s="402"/>
      <c r="BO766" s="403"/>
      <c r="BP766" s="402"/>
      <c r="BQ766" s="403"/>
      <c r="BR766" s="402"/>
      <c r="BS766" s="403"/>
      <c r="BT766" s="402"/>
      <c r="BU766" s="403"/>
      <c r="BV766" s="337">
        <f>L766+N766+P766+R766+T766+V766+X766+Z766+AB766+AD766+AF766+AH766+AJ766+AL766+AN766+AP766+AR766+AT766+AV766+AX766+AZ766+BB766+BD766+BF766+BH766+BJ766+BL766+BN766+BP766+BR766+BT766</f>
        <v>0</v>
      </c>
      <c r="BW766" s="337">
        <f>M766+O766+Q766+S766+U766+W766+Y766+AA766+AC766+AE766+AG766+AI766+AK766+AM766+AO766+AQ766+AS766+AU766+AW766+AY766+BA766+BC766+BE766+BG766+BI766+BK766+BM766+BO766+BQ766+BS766+BU766</f>
        <v>0</v>
      </c>
    </row>
    <row r="767" spans="1:75" s="64" customFormat="1" ht="21.95" customHeight="1" x14ac:dyDescent="0.2">
      <c r="A767" s="385" t="s">
        <v>3861</v>
      </c>
      <c r="B767" s="386" t="s">
        <v>3862</v>
      </c>
      <c r="C767" s="352" t="s">
        <v>3229</v>
      </c>
      <c r="D767" s="387" t="s">
        <v>3863</v>
      </c>
      <c r="E767" s="388" t="s">
        <v>3864</v>
      </c>
      <c r="F767" s="389" t="s">
        <v>3222</v>
      </c>
      <c r="G767" s="389" t="s">
        <v>3223</v>
      </c>
      <c r="H767" s="390" t="s">
        <v>242</v>
      </c>
      <c r="I767" s="391" t="s">
        <v>3865</v>
      </c>
      <c r="J767" s="353" t="s">
        <v>3227</v>
      </c>
      <c r="K767" s="353" t="s">
        <v>3230</v>
      </c>
      <c r="L767" s="400"/>
      <c r="M767" s="401"/>
      <c r="N767" s="400"/>
      <c r="O767" s="401"/>
      <c r="P767" s="400"/>
      <c r="Q767" s="401"/>
      <c r="R767" s="400"/>
      <c r="S767" s="401"/>
      <c r="T767" s="400"/>
      <c r="U767" s="401"/>
      <c r="V767" s="400"/>
      <c r="W767" s="401"/>
      <c r="X767" s="400"/>
      <c r="Y767" s="401"/>
      <c r="Z767" s="400"/>
      <c r="AA767" s="401"/>
      <c r="AB767" s="400"/>
      <c r="AC767" s="401"/>
      <c r="AD767" s="400"/>
      <c r="AE767" s="401"/>
      <c r="AF767" s="400"/>
      <c r="AG767" s="401"/>
      <c r="AH767" s="400"/>
      <c r="AI767" s="401"/>
      <c r="AJ767" s="400"/>
      <c r="AK767" s="401"/>
      <c r="AL767" s="400"/>
      <c r="AM767" s="401"/>
      <c r="AN767" s="400"/>
      <c r="AO767" s="401"/>
      <c r="AP767" s="400"/>
      <c r="AQ767" s="401"/>
      <c r="AR767" s="400"/>
      <c r="AS767" s="401"/>
      <c r="AT767" s="400"/>
      <c r="AU767" s="401"/>
      <c r="AV767" s="400"/>
      <c r="AW767" s="401"/>
      <c r="AX767" s="400"/>
      <c r="AY767" s="401"/>
      <c r="AZ767" s="400"/>
      <c r="BA767" s="401"/>
      <c r="BB767" s="400"/>
      <c r="BC767" s="401"/>
      <c r="BD767" s="400"/>
      <c r="BE767" s="401"/>
      <c r="BF767" s="400"/>
      <c r="BG767" s="401"/>
      <c r="BH767" s="400"/>
      <c r="BI767" s="401"/>
      <c r="BJ767" s="400"/>
      <c r="BK767" s="401"/>
      <c r="BL767" s="400"/>
      <c r="BM767" s="401"/>
      <c r="BN767" s="400"/>
      <c r="BO767" s="401"/>
      <c r="BP767" s="400"/>
      <c r="BQ767" s="401"/>
      <c r="BR767" s="400"/>
      <c r="BS767" s="401"/>
      <c r="BT767" s="400"/>
      <c r="BU767" s="401"/>
      <c r="BV767" s="337">
        <f t="shared" ref="BV767:BV770" si="307">L767+N767+P767+R767+T767+V767+X767+Z767+AB767+AD767+AF767+AH767+AJ767+AL767+AN767+AP767+AR767+AT767+AV767+AX767+AZ767+BB767+BD767+BF767+BH767+BJ767+BL767+BN767+BP767+BR767+BT767</f>
        <v>0</v>
      </c>
      <c r="BW767" s="337">
        <f t="shared" ref="BW767:BW770" si="308">M767+O767+Q767+S767+U767+W767+Y767+AA767+AC767+AE767+AG767+AI767+AK767+AM767+AO767+AQ767+AS767+AU767+AW767+AY767+BA767+BC767+BE767+BG767+BI767+BK767+BM767+BO767+BQ767+BS767+BU767</f>
        <v>0</v>
      </c>
    </row>
    <row r="768" spans="1:75" s="64" customFormat="1" ht="21.95" customHeight="1" x14ac:dyDescent="0.2">
      <c r="A768" s="385" t="s">
        <v>3861</v>
      </c>
      <c r="B768" s="386" t="s">
        <v>3862</v>
      </c>
      <c r="C768" s="392" t="s">
        <v>3229</v>
      </c>
      <c r="D768" s="387" t="s">
        <v>3863</v>
      </c>
      <c r="E768" s="388" t="s">
        <v>3864</v>
      </c>
      <c r="F768" s="389" t="s">
        <v>3222</v>
      </c>
      <c r="G768" s="389" t="s">
        <v>3223</v>
      </c>
      <c r="H768" s="390" t="s">
        <v>242</v>
      </c>
      <c r="I768" s="391" t="s">
        <v>3865</v>
      </c>
      <c r="J768" s="353" t="s">
        <v>3227</v>
      </c>
      <c r="K768" s="355" t="s">
        <v>3231</v>
      </c>
      <c r="L768" s="400"/>
      <c r="M768" s="401"/>
      <c r="N768" s="400"/>
      <c r="O768" s="401"/>
      <c r="P768" s="400"/>
      <c r="Q768" s="401"/>
      <c r="R768" s="400"/>
      <c r="S768" s="401"/>
      <c r="T768" s="400"/>
      <c r="U768" s="401"/>
      <c r="V768" s="400"/>
      <c r="W768" s="401"/>
      <c r="X768" s="400"/>
      <c r="Y768" s="401"/>
      <c r="Z768" s="400"/>
      <c r="AA768" s="401"/>
      <c r="AB768" s="400"/>
      <c r="AC768" s="401"/>
      <c r="AD768" s="400"/>
      <c r="AE768" s="401"/>
      <c r="AF768" s="400"/>
      <c r="AG768" s="401"/>
      <c r="AH768" s="400"/>
      <c r="AI768" s="401"/>
      <c r="AJ768" s="400"/>
      <c r="AK768" s="401"/>
      <c r="AL768" s="400"/>
      <c r="AM768" s="401"/>
      <c r="AN768" s="400"/>
      <c r="AO768" s="401"/>
      <c r="AP768" s="400"/>
      <c r="AQ768" s="401"/>
      <c r="AR768" s="400"/>
      <c r="AS768" s="401"/>
      <c r="AT768" s="400"/>
      <c r="AU768" s="401"/>
      <c r="AV768" s="400"/>
      <c r="AW768" s="401"/>
      <c r="AX768" s="400"/>
      <c r="AY768" s="401"/>
      <c r="AZ768" s="400"/>
      <c r="BA768" s="401"/>
      <c r="BB768" s="400"/>
      <c r="BC768" s="401"/>
      <c r="BD768" s="400"/>
      <c r="BE768" s="401"/>
      <c r="BF768" s="400"/>
      <c r="BG768" s="401"/>
      <c r="BH768" s="400"/>
      <c r="BI768" s="401"/>
      <c r="BJ768" s="400"/>
      <c r="BK768" s="401"/>
      <c r="BL768" s="400"/>
      <c r="BM768" s="401"/>
      <c r="BN768" s="400"/>
      <c r="BO768" s="401"/>
      <c r="BP768" s="400"/>
      <c r="BQ768" s="401"/>
      <c r="BR768" s="400"/>
      <c r="BS768" s="401"/>
      <c r="BT768" s="400"/>
      <c r="BU768" s="401"/>
      <c r="BV768" s="337">
        <f t="shared" si="307"/>
        <v>0</v>
      </c>
      <c r="BW768" s="337">
        <f t="shared" si="308"/>
        <v>0</v>
      </c>
    </row>
    <row r="769" spans="1:75" s="64" customFormat="1" ht="21.95" customHeight="1" x14ac:dyDescent="0.2">
      <c r="A769" s="385" t="s">
        <v>3861</v>
      </c>
      <c r="B769" s="386" t="s">
        <v>3862</v>
      </c>
      <c r="C769" s="392" t="s">
        <v>3229</v>
      </c>
      <c r="D769" s="387" t="s">
        <v>3863</v>
      </c>
      <c r="E769" s="388" t="s">
        <v>3864</v>
      </c>
      <c r="F769" s="389" t="s">
        <v>3222</v>
      </c>
      <c r="G769" s="389" t="s">
        <v>3223</v>
      </c>
      <c r="H769" s="390" t="s">
        <v>242</v>
      </c>
      <c r="I769" s="391" t="s">
        <v>3865</v>
      </c>
      <c r="J769" s="353" t="s">
        <v>3227</v>
      </c>
      <c r="K769" s="356" t="s">
        <v>3232</v>
      </c>
      <c r="L769" s="400"/>
      <c r="M769" s="401"/>
      <c r="N769" s="400"/>
      <c r="O769" s="401"/>
      <c r="P769" s="400"/>
      <c r="Q769" s="401"/>
      <c r="R769" s="400"/>
      <c r="S769" s="401"/>
      <c r="T769" s="400"/>
      <c r="U769" s="401"/>
      <c r="V769" s="400"/>
      <c r="W769" s="401"/>
      <c r="X769" s="400"/>
      <c r="Y769" s="401"/>
      <c r="Z769" s="400"/>
      <c r="AA769" s="401"/>
      <c r="AB769" s="400"/>
      <c r="AC769" s="401"/>
      <c r="AD769" s="400"/>
      <c r="AE769" s="401"/>
      <c r="AF769" s="400"/>
      <c r="AG769" s="401"/>
      <c r="AH769" s="400"/>
      <c r="AI769" s="401"/>
      <c r="AJ769" s="400"/>
      <c r="AK769" s="401"/>
      <c r="AL769" s="400"/>
      <c r="AM769" s="401"/>
      <c r="AN769" s="400"/>
      <c r="AO769" s="401"/>
      <c r="AP769" s="400"/>
      <c r="AQ769" s="401"/>
      <c r="AR769" s="400"/>
      <c r="AS769" s="401"/>
      <c r="AT769" s="400"/>
      <c r="AU769" s="401"/>
      <c r="AV769" s="400"/>
      <c r="AW769" s="401"/>
      <c r="AX769" s="400"/>
      <c r="AY769" s="401"/>
      <c r="AZ769" s="400"/>
      <c r="BA769" s="401"/>
      <c r="BB769" s="400"/>
      <c r="BC769" s="401"/>
      <c r="BD769" s="400"/>
      <c r="BE769" s="401"/>
      <c r="BF769" s="400"/>
      <c r="BG769" s="401"/>
      <c r="BH769" s="400"/>
      <c r="BI769" s="401"/>
      <c r="BJ769" s="400"/>
      <c r="BK769" s="401"/>
      <c r="BL769" s="400"/>
      <c r="BM769" s="401"/>
      <c r="BN769" s="400"/>
      <c r="BO769" s="401"/>
      <c r="BP769" s="400"/>
      <c r="BQ769" s="401"/>
      <c r="BR769" s="400"/>
      <c r="BS769" s="401"/>
      <c r="BT769" s="400"/>
      <c r="BU769" s="401"/>
      <c r="BV769" s="337">
        <f t="shared" si="307"/>
        <v>0</v>
      </c>
      <c r="BW769" s="337">
        <f t="shared" si="308"/>
        <v>0</v>
      </c>
    </row>
    <row r="770" spans="1:75" s="64" customFormat="1" ht="21.95" customHeight="1" thickBot="1" x14ac:dyDescent="0.25">
      <c r="A770" s="660" t="s">
        <v>3861</v>
      </c>
      <c r="B770" s="393" t="s">
        <v>3862</v>
      </c>
      <c r="C770" s="394" t="s">
        <v>3229</v>
      </c>
      <c r="D770" s="395" t="s">
        <v>3863</v>
      </c>
      <c r="E770" s="411" t="s">
        <v>3864</v>
      </c>
      <c r="F770" s="396" t="s">
        <v>3222</v>
      </c>
      <c r="G770" s="396" t="s">
        <v>3223</v>
      </c>
      <c r="H770" s="397" t="s">
        <v>242</v>
      </c>
      <c r="I770" s="661" t="s">
        <v>3865</v>
      </c>
      <c r="J770" s="353" t="s">
        <v>3227</v>
      </c>
      <c r="K770" s="357" t="s">
        <v>60</v>
      </c>
      <c r="L770" s="402"/>
      <c r="M770" s="403"/>
      <c r="N770" s="402"/>
      <c r="O770" s="403"/>
      <c r="P770" s="402"/>
      <c r="Q770" s="403"/>
      <c r="R770" s="402"/>
      <c r="S770" s="403"/>
      <c r="T770" s="402"/>
      <c r="U770" s="403"/>
      <c r="V770" s="402"/>
      <c r="W770" s="403"/>
      <c r="X770" s="402"/>
      <c r="Y770" s="403"/>
      <c r="Z770" s="402"/>
      <c r="AA770" s="403"/>
      <c r="AB770" s="402"/>
      <c r="AC770" s="403"/>
      <c r="AD770" s="402"/>
      <c r="AE770" s="403"/>
      <c r="AF770" s="402"/>
      <c r="AG770" s="403"/>
      <c r="AH770" s="402"/>
      <c r="AI770" s="403"/>
      <c r="AJ770" s="402"/>
      <c r="AK770" s="403"/>
      <c r="AL770" s="402"/>
      <c r="AM770" s="403"/>
      <c r="AN770" s="402"/>
      <c r="AO770" s="403"/>
      <c r="AP770" s="402"/>
      <c r="AQ770" s="403"/>
      <c r="AR770" s="402"/>
      <c r="AS770" s="403"/>
      <c r="AT770" s="402"/>
      <c r="AU770" s="403"/>
      <c r="AV770" s="402"/>
      <c r="AW770" s="403"/>
      <c r="AX770" s="402"/>
      <c r="AY770" s="403"/>
      <c r="AZ770" s="402"/>
      <c r="BA770" s="403"/>
      <c r="BB770" s="402"/>
      <c r="BC770" s="403"/>
      <c r="BD770" s="402"/>
      <c r="BE770" s="403"/>
      <c r="BF770" s="402"/>
      <c r="BG770" s="403"/>
      <c r="BH770" s="402"/>
      <c r="BI770" s="403"/>
      <c r="BJ770" s="402"/>
      <c r="BK770" s="403"/>
      <c r="BL770" s="402"/>
      <c r="BM770" s="403"/>
      <c r="BN770" s="402"/>
      <c r="BO770" s="403"/>
      <c r="BP770" s="402"/>
      <c r="BQ770" s="403"/>
      <c r="BR770" s="402"/>
      <c r="BS770" s="403"/>
      <c r="BT770" s="402"/>
      <c r="BU770" s="403"/>
      <c r="BV770" s="337">
        <f t="shared" si="307"/>
        <v>0</v>
      </c>
      <c r="BW770" s="337">
        <f t="shared" si="308"/>
        <v>0</v>
      </c>
    </row>
    <row r="771" spans="1:75" s="64" customFormat="1" ht="21.95" customHeight="1" x14ac:dyDescent="0.25">
      <c r="A771" s="425" t="s">
        <v>3866</v>
      </c>
      <c r="B771" s="526" t="s">
        <v>3867</v>
      </c>
      <c r="C771" s="527">
        <v>1</v>
      </c>
      <c r="D771" s="528" t="s">
        <v>3868</v>
      </c>
      <c r="E771" s="426" t="s">
        <v>3869</v>
      </c>
      <c r="F771" s="529" t="s">
        <v>3222</v>
      </c>
      <c r="G771" s="529" t="s">
        <v>3223</v>
      </c>
      <c r="H771" s="530" t="s">
        <v>243</v>
      </c>
      <c r="I771" s="384" t="s">
        <v>3870</v>
      </c>
      <c r="J771" s="353" t="s">
        <v>3227</v>
      </c>
      <c r="K771" s="354" t="s">
        <v>3228</v>
      </c>
      <c r="L771" s="402"/>
      <c r="M771" s="403"/>
      <c r="N771" s="402"/>
      <c r="O771" s="403"/>
      <c r="P771" s="402"/>
      <c r="Q771" s="403"/>
      <c r="R771" s="402"/>
      <c r="S771" s="403"/>
      <c r="T771" s="402"/>
      <c r="U771" s="403"/>
      <c r="V771" s="402"/>
      <c r="W771" s="403"/>
      <c r="X771" s="402"/>
      <c r="Y771" s="403"/>
      <c r="Z771" s="402"/>
      <c r="AA771" s="403"/>
      <c r="AB771" s="402"/>
      <c r="AC771" s="403"/>
      <c r="AD771" s="402"/>
      <c r="AE771" s="403"/>
      <c r="AF771" s="402"/>
      <c r="AG771" s="403"/>
      <c r="AH771" s="402"/>
      <c r="AI771" s="403"/>
      <c r="AJ771" s="402"/>
      <c r="AK771" s="403"/>
      <c r="AL771" s="402"/>
      <c r="AM771" s="403"/>
      <c r="AN771" s="402"/>
      <c r="AO771" s="403"/>
      <c r="AP771" s="402"/>
      <c r="AQ771" s="403"/>
      <c r="AR771" s="402"/>
      <c r="AS771" s="403"/>
      <c r="AT771" s="402"/>
      <c r="AU771" s="403"/>
      <c r="AV771" s="402"/>
      <c r="AW771" s="403"/>
      <c r="AX771" s="402"/>
      <c r="AY771" s="403"/>
      <c r="AZ771" s="402"/>
      <c r="BA771" s="403"/>
      <c r="BB771" s="402"/>
      <c r="BC771" s="403"/>
      <c r="BD771" s="402"/>
      <c r="BE771" s="403"/>
      <c r="BF771" s="402"/>
      <c r="BG771" s="403"/>
      <c r="BH771" s="402"/>
      <c r="BI771" s="403"/>
      <c r="BJ771" s="402"/>
      <c r="BK771" s="403"/>
      <c r="BL771" s="402"/>
      <c r="BM771" s="403"/>
      <c r="BN771" s="402"/>
      <c r="BO771" s="403"/>
      <c r="BP771" s="402"/>
      <c r="BQ771" s="403"/>
      <c r="BR771" s="402"/>
      <c r="BS771" s="403"/>
      <c r="BT771" s="402"/>
      <c r="BU771" s="403"/>
      <c r="BV771" s="337">
        <f>L771+N771+P771+R771+T771+V771+X771+Z771+AB771+AD771+AF771+AH771+AJ771+AL771+AN771+AP771+AR771+AT771+AV771+AX771+AZ771+BB771+BD771+BF771+BH771+BJ771+BL771+BN771+BP771+BR771+BT771</f>
        <v>0</v>
      </c>
      <c r="BW771" s="337">
        <f>M771+O771+Q771+S771+U771+W771+Y771+AA771+AC771+AE771+AG771+AI771+AK771+AM771+AO771+AQ771+AS771+AU771+AW771+AY771+BA771+BC771+BE771+BG771+BI771+BK771+BM771+BO771+BQ771+BS771+BU771</f>
        <v>0</v>
      </c>
    </row>
    <row r="772" spans="1:75" s="64" customFormat="1" ht="21.95" customHeight="1" x14ac:dyDescent="0.2">
      <c r="A772" s="385" t="s">
        <v>3866</v>
      </c>
      <c r="B772" s="386" t="s">
        <v>3867</v>
      </c>
      <c r="C772" s="352" t="s">
        <v>3229</v>
      </c>
      <c r="D772" s="387" t="s">
        <v>3868</v>
      </c>
      <c r="E772" s="388" t="s">
        <v>3869</v>
      </c>
      <c r="F772" s="389" t="s">
        <v>3222</v>
      </c>
      <c r="G772" s="389" t="s">
        <v>3223</v>
      </c>
      <c r="H772" s="390" t="s">
        <v>243</v>
      </c>
      <c r="I772" s="391" t="s">
        <v>3870</v>
      </c>
      <c r="J772" s="353" t="s">
        <v>3227</v>
      </c>
      <c r="K772" s="353" t="s">
        <v>3230</v>
      </c>
      <c r="L772" s="400"/>
      <c r="M772" s="401"/>
      <c r="N772" s="400"/>
      <c r="O772" s="401"/>
      <c r="P772" s="400"/>
      <c r="Q772" s="401"/>
      <c r="R772" s="400"/>
      <c r="S772" s="401"/>
      <c r="T772" s="400"/>
      <c r="U772" s="401"/>
      <c r="V772" s="400"/>
      <c r="W772" s="401"/>
      <c r="X772" s="400"/>
      <c r="Y772" s="401"/>
      <c r="Z772" s="400"/>
      <c r="AA772" s="401"/>
      <c r="AB772" s="400"/>
      <c r="AC772" s="401"/>
      <c r="AD772" s="400"/>
      <c r="AE772" s="401"/>
      <c r="AF772" s="400"/>
      <c r="AG772" s="401"/>
      <c r="AH772" s="400"/>
      <c r="AI772" s="401"/>
      <c r="AJ772" s="400"/>
      <c r="AK772" s="401"/>
      <c r="AL772" s="400"/>
      <c r="AM772" s="401"/>
      <c r="AN772" s="400"/>
      <c r="AO772" s="401"/>
      <c r="AP772" s="400"/>
      <c r="AQ772" s="401"/>
      <c r="AR772" s="400"/>
      <c r="AS772" s="401"/>
      <c r="AT772" s="400"/>
      <c r="AU772" s="401"/>
      <c r="AV772" s="400"/>
      <c r="AW772" s="401"/>
      <c r="AX772" s="400">
        <v>1</v>
      </c>
      <c r="AY772" s="401"/>
      <c r="AZ772" s="400"/>
      <c r="BA772" s="401"/>
      <c r="BB772" s="400">
        <v>1</v>
      </c>
      <c r="BC772" s="401"/>
      <c r="BD772" s="400"/>
      <c r="BE772" s="401"/>
      <c r="BF772" s="400"/>
      <c r="BG772" s="401"/>
      <c r="BH772" s="400"/>
      <c r="BI772" s="401"/>
      <c r="BJ772" s="400"/>
      <c r="BK772" s="401"/>
      <c r="BL772" s="400">
        <v>2</v>
      </c>
      <c r="BM772" s="401"/>
      <c r="BN772" s="400"/>
      <c r="BO772" s="401"/>
      <c r="BP772" s="400">
        <v>2</v>
      </c>
      <c r="BQ772" s="401"/>
      <c r="BR772" s="400"/>
      <c r="BS772" s="401"/>
      <c r="BT772" s="400"/>
      <c r="BU772" s="401"/>
      <c r="BV772" s="337">
        <f t="shared" ref="BV772:BV775" si="309">L772+N772+P772+R772+T772+V772+X772+Z772+AB772+AD772+AF772+AH772+AJ772+AL772+AN772+AP772+AR772+AT772+AV772+AX772+AZ772+BB772+BD772+BF772+BH772+BJ772+BL772+BN772+BP772+BR772+BT772</f>
        <v>6</v>
      </c>
      <c r="BW772" s="337">
        <f t="shared" ref="BW772:BW775" si="310">M772+O772+Q772+S772+U772+W772+Y772+AA772+AC772+AE772+AG772+AI772+AK772+AM772+AO772+AQ772+AS772+AU772+AW772+AY772+BA772+BC772+BE772+BG772+BI772+BK772+BM772+BO772+BQ772+BS772+BU772</f>
        <v>0</v>
      </c>
    </row>
    <row r="773" spans="1:75" s="64" customFormat="1" ht="21.95" customHeight="1" x14ac:dyDescent="0.2">
      <c r="A773" s="385" t="s">
        <v>3866</v>
      </c>
      <c r="B773" s="386" t="s">
        <v>3867</v>
      </c>
      <c r="C773" s="392" t="s">
        <v>3229</v>
      </c>
      <c r="D773" s="387" t="s">
        <v>3868</v>
      </c>
      <c r="E773" s="388" t="s">
        <v>3869</v>
      </c>
      <c r="F773" s="389" t="s">
        <v>3222</v>
      </c>
      <c r="G773" s="389" t="s">
        <v>3223</v>
      </c>
      <c r="H773" s="390" t="s">
        <v>243</v>
      </c>
      <c r="I773" s="391" t="s">
        <v>3870</v>
      </c>
      <c r="J773" s="353" t="s">
        <v>3227</v>
      </c>
      <c r="K773" s="355" t="s">
        <v>3231</v>
      </c>
      <c r="L773" s="400"/>
      <c r="M773" s="401"/>
      <c r="N773" s="400"/>
      <c r="O773" s="401"/>
      <c r="P773" s="400"/>
      <c r="Q773" s="401"/>
      <c r="R773" s="400"/>
      <c r="S773" s="401"/>
      <c r="T773" s="400"/>
      <c r="U773" s="401"/>
      <c r="V773" s="400"/>
      <c r="W773" s="401"/>
      <c r="X773" s="400"/>
      <c r="Y773" s="401"/>
      <c r="Z773" s="400"/>
      <c r="AA773" s="401"/>
      <c r="AB773" s="400"/>
      <c r="AC773" s="401"/>
      <c r="AD773" s="400"/>
      <c r="AE773" s="401"/>
      <c r="AF773" s="400"/>
      <c r="AG773" s="401"/>
      <c r="AH773" s="400"/>
      <c r="AI773" s="401"/>
      <c r="AJ773" s="400"/>
      <c r="AK773" s="401"/>
      <c r="AL773" s="400"/>
      <c r="AM773" s="401"/>
      <c r="AN773" s="400"/>
      <c r="AO773" s="401"/>
      <c r="AP773" s="400"/>
      <c r="AQ773" s="401"/>
      <c r="AR773" s="400"/>
      <c r="AS773" s="401"/>
      <c r="AT773" s="400"/>
      <c r="AU773" s="401"/>
      <c r="AV773" s="400"/>
      <c r="AW773" s="401"/>
      <c r="AX773" s="400"/>
      <c r="AY773" s="401"/>
      <c r="AZ773" s="400"/>
      <c r="BA773" s="401"/>
      <c r="BB773" s="400"/>
      <c r="BC773" s="401"/>
      <c r="BD773" s="400"/>
      <c r="BE773" s="401"/>
      <c r="BF773" s="400"/>
      <c r="BG773" s="401"/>
      <c r="BH773" s="400"/>
      <c r="BI773" s="401"/>
      <c r="BJ773" s="400"/>
      <c r="BK773" s="401"/>
      <c r="BL773" s="400"/>
      <c r="BM773" s="401"/>
      <c r="BN773" s="400"/>
      <c r="BO773" s="401"/>
      <c r="BP773" s="400"/>
      <c r="BQ773" s="401"/>
      <c r="BR773" s="400"/>
      <c r="BS773" s="401"/>
      <c r="BT773" s="400"/>
      <c r="BU773" s="401"/>
      <c r="BV773" s="337">
        <f t="shared" si="309"/>
        <v>0</v>
      </c>
      <c r="BW773" s="337">
        <f t="shared" si="310"/>
        <v>0</v>
      </c>
    </row>
    <row r="774" spans="1:75" s="64" customFormat="1" ht="21.95" customHeight="1" x14ac:dyDescent="0.2">
      <c r="A774" s="385" t="s">
        <v>3866</v>
      </c>
      <c r="B774" s="386" t="s">
        <v>3867</v>
      </c>
      <c r="C774" s="392" t="s">
        <v>3229</v>
      </c>
      <c r="D774" s="387" t="s">
        <v>3868</v>
      </c>
      <c r="E774" s="388" t="s">
        <v>3869</v>
      </c>
      <c r="F774" s="389" t="s">
        <v>3222</v>
      </c>
      <c r="G774" s="389" t="s">
        <v>3223</v>
      </c>
      <c r="H774" s="390" t="s">
        <v>243</v>
      </c>
      <c r="I774" s="391" t="s">
        <v>3870</v>
      </c>
      <c r="J774" s="353" t="s">
        <v>3227</v>
      </c>
      <c r="K774" s="356" t="s">
        <v>3232</v>
      </c>
      <c r="L774" s="400"/>
      <c r="M774" s="401"/>
      <c r="N774" s="400"/>
      <c r="O774" s="401"/>
      <c r="P774" s="400"/>
      <c r="Q774" s="401"/>
      <c r="R774" s="400"/>
      <c r="S774" s="401"/>
      <c r="T774" s="400"/>
      <c r="U774" s="401"/>
      <c r="V774" s="400"/>
      <c r="W774" s="401"/>
      <c r="X774" s="400"/>
      <c r="Y774" s="401"/>
      <c r="Z774" s="400"/>
      <c r="AA774" s="401"/>
      <c r="AB774" s="400"/>
      <c r="AC774" s="401"/>
      <c r="AD774" s="400"/>
      <c r="AE774" s="401"/>
      <c r="AF774" s="400"/>
      <c r="AG774" s="401"/>
      <c r="AH774" s="400"/>
      <c r="AI774" s="401"/>
      <c r="AJ774" s="400"/>
      <c r="AK774" s="401"/>
      <c r="AL774" s="400"/>
      <c r="AM774" s="401"/>
      <c r="AN774" s="400"/>
      <c r="AO774" s="401"/>
      <c r="AP774" s="400"/>
      <c r="AQ774" s="401"/>
      <c r="AR774" s="400"/>
      <c r="AS774" s="401"/>
      <c r="AT774" s="400"/>
      <c r="AU774" s="401"/>
      <c r="AV774" s="400"/>
      <c r="AW774" s="401"/>
      <c r="AX774" s="400"/>
      <c r="AY774" s="401"/>
      <c r="AZ774" s="400"/>
      <c r="BA774" s="401"/>
      <c r="BB774" s="400"/>
      <c r="BC774" s="401"/>
      <c r="BD774" s="400"/>
      <c r="BE774" s="401"/>
      <c r="BF774" s="400"/>
      <c r="BG774" s="401"/>
      <c r="BH774" s="400"/>
      <c r="BI774" s="401"/>
      <c r="BJ774" s="400"/>
      <c r="BK774" s="401"/>
      <c r="BL774" s="400"/>
      <c r="BM774" s="401"/>
      <c r="BN774" s="400"/>
      <c r="BO774" s="401"/>
      <c r="BP774" s="400"/>
      <c r="BQ774" s="401"/>
      <c r="BR774" s="400"/>
      <c r="BS774" s="401"/>
      <c r="BT774" s="400"/>
      <c r="BU774" s="401"/>
      <c r="BV774" s="337">
        <f t="shared" si="309"/>
        <v>0</v>
      </c>
      <c r="BW774" s="337">
        <f t="shared" si="310"/>
        <v>0</v>
      </c>
    </row>
    <row r="775" spans="1:75" s="64" customFormat="1" ht="21.95" customHeight="1" thickBot="1" x14ac:dyDescent="0.25">
      <c r="A775" s="660" t="s">
        <v>3866</v>
      </c>
      <c r="B775" s="393" t="s">
        <v>3867</v>
      </c>
      <c r="C775" s="394" t="s">
        <v>3229</v>
      </c>
      <c r="D775" s="395" t="s">
        <v>3868</v>
      </c>
      <c r="E775" s="411" t="s">
        <v>3869</v>
      </c>
      <c r="F775" s="396" t="s">
        <v>3222</v>
      </c>
      <c r="G775" s="396" t="s">
        <v>3223</v>
      </c>
      <c r="H775" s="397" t="s">
        <v>243</v>
      </c>
      <c r="I775" s="661" t="s">
        <v>3870</v>
      </c>
      <c r="J775" s="353" t="s">
        <v>3227</v>
      </c>
      <c r="K775" s="357" t="s">
        <v>60</v>
      </c>
      <c r="L775" s="402"/>
      <c r="M775" s="403"/>
      <c r="N775" s="402"/>
      <c r="O775" s="403"/>
      <c r="P775" s="402"/>
      <c r="Q775" s="403"/>
      <c r="R775" s="402"/>
      <c r="S775" s="403"/>
      <c r="T775" s="402"/>
      <c r="U775" s="403"/>
      <c r="V775" s="402"/>
      <c r="W775" s="403"/>
      <c r="X775" s="402"/>
      <c r="Y775" s="403"/>
      <c r="Z775" s="402"/>
      <c r="AA775" s="403"/>
      <c r="AB775" s="402"/>
      <c r="AC775" s="403"/>
      <c r="AD775" s="402"/>
      <c r="AE775" s="403"/>
      <c r="AF775" s="402"/>
      <c r="AG775" s="403"/>
      <c r="AH775" s="402"/>
      <c r="AI775" s="403"/>
      <c r="AJ775" s="402"/>
      <c r="AK775" s="403"/>
      <c r="AL775" s="402"/>
      <c r="AM775" s="403"/>
      <c r="AN775" s="402"/>
      <c r="AO775" s="403"/>
      <c r="AP775" s="402"/>
      <c r="AQ775" s="403"/>
      <c r="AR775" s="402"/>
      <c r="AS775" s="403"/>
      <c r="AT775" s="402"/>
      <c r="AU775" s="403"/>
      <c r="AV775" s="402"/>
      <c r="AW775" s="403"/>
      <c r="AX775" s="402"/>
      <c r="AY775" s="403"/>
      <c r="AZ775" s="402"/>
      <c r="BA775" s="403"/>
      <c r="BB775" s="402"/>
      <c r="BC775" s="403"/>
      <c r="BD775" s="402"/>
      <c r="BE775" s="403"/>
      <c r="BF775" s="402"/>
      <c r="BG775" s="403"/>
      <c r="BH775" s="402"/>
      <c r="BI775" s="403"/>
      <c r="BJ775" s="402"/>
      <c r="BK775" s="403"/>
      <c r="BL775" s="402"/>
      <c r="BM775" s="403"/>
      <c r="BN775" s="402"/>
      <c r="BO775" s="403"/>
      <c r="BP775" s="402"/>
      <c r="BQ775" s="403"/>
      <c r="BR775" s="402"/>
      <c r="BS775" s="403"/>
      <c r="BT775" s="402"/>
      <c r="BU775" s="403"/>
      <c r="BV775" s="337">
        <f t="shared" si="309"/>
        <v>0</v>
      </c>
      <c r="BW775" s="337">
        <f t="shared" si="310"/>
        <v>0</v>
      </c>
    </row>
    <row r="776" spans="1:75" s="64" customFormat="1" ht="21.95" customHeight="1" x14ac:dyDescent="0.25">
      <c r="A776" s="425" t="s">
        <v>3871</v>
      </c>
      <c r="B776" s="526" t="s">
        <v>3872</v>
      </c>
      <c r="C776" s="527">
        <v>1</v>
      </c>
      <c r="D776" s="528" t="s">
        <v>3868</v>
      </c>
      <c r="E776" s="426" t="s">
        <v>3873</v>
      </c>
      <c r="F776" s="529" t="s">
        <v>3222</v>
      </c>
      <c r="G776" s="529" t="s">
        <v>3223</v>
      </c>
      <c r="H776" s="530" t="s">
        <v>243</v>
      </c>
      <c r="I776" s="384" t="s">
        <v>3874</v>
      </c>
      <c r="J776" s="353" t="s">
        <v>3227</v>
      </c>
      <c r="K776" s="354" t="s">
        <v>3228</v>
      </c>
      <c r="L776" s="402"/>
      <c r="M776" s="403"/>
      <c r="N776" s="402"/>
      <c r="O776" s="403"/>
      <c r="P776" s="402"/>
      <c r="Q776" s="403"/>
      <c r="R776" s="402"/>
      <c r="S776" s="403"/>
      <c r="T776" s="402"/>
      <c r="U776" s="403"/>
      <c r="V776" s="402"/>
      <c r="W776" s="403"/>
      <c r="X776" s="402"/>
      <c r="Y776" s="403"/>
      <c r="Z776" s="402"/>
      <c r="AA776" s="403"/>
      <c r="AB776" s="402"/>
      <c r="AC776" s="403"/>
      <c r="AD776" s="402"/>
      <c r="AE776" s="403"/>
      <c r="AF776" s="402"/>
      <c r="AG776" s="403"/>
      <c r="AH776" s="402"/>
      <c r="AI776" s="403"/>
      <c r="AJ776" s="402"/>
      <c r="AK776" s="403"/>
      <c r="AL776" s="402"/>
      <c r="AM776" s="403"/>
      <c r="AN776" s="402"/>
      <c r="AO776" s="403"/>
      <c r="AP776" s="402"/>
      <c r="AQ776" s="403"/>
      <c r="AR776" s="402"/>
      <c r="AS776" s="403"/>
      <c r="AT776" s="402"/>
      <c r="AU776" s="403"/>
      <c r="AV776" s="402"/>
      <c r="AW776" s="403"/>
      <c r="AX776" s="402"/>
      <c r="AY776" s="403"/>
      <c r="AZ776" s="402"/>
      <c r="BA776" s="403"/>
      <c r="BB776" s="402"/>
      <c r="BC776" s="403"/>
      <c r="BD776" s="402"/>
      <c r="BE776" s="403"/>
      <c r="BF776" s="402"/>
      <c r="BG776" s="403"/>
      <c r="BH776" s="402"/>
      <c r="BI776" s="403"/>
      <c r="BJ776" s="402"/>
      <c r="BK776" s="403"/>
      <c r="BL776" s="402"/>
      <c r="BM776" s="403"/>
      <c r="BN776" s="402"/>
      <c r="BO776" s="403"/>
      <c r="BP776" s="402"/>
      <c r="BQ776" s="403"/>
      <c r="BR776" s="402"/>
      <c r="BS776" s="403"/>
      <c r="BT776" s="402"/>
      <c r="BU776" s="403"/>
      <c r="BV776" s="337">
        <f>L776+N776+P776+R776+T776+V776+X776+Z776+AB776+AD776+AF776+AH776+AJ776+AL776+AN776+AP776+AR776+AT776+AV776+AX776+AZ776+BB776+BD776+BF776+BH776+BJ776+BL776+BN776+BP776+BR776+BT776</f>
        <v>0</v>
      </c>
      <c r="BW776" s="337">
        <f>M776+O776+Q776+S776+U776+W776+Y776+AA776+AC776+AE776+AG776+AI776+AK776+AM776+AO776+AQ776+AS776+AU776+AW776+AY776+BA776+BC776+BE776+BG776+BI776+BK776+BM776+BO776+BQ776+BS776+BU776</f>
        <v>0</v>
      </c>
    </row>
    <row r="777" spans="1:75" s="64" customFormat="1" ht="21.95" customHeight="1" x14ac:dyDescent="0.2">
      <c r="A777" s="385" t="s">
        <v>3871</v>
      </c>
      <c r="B777" s="386" t="s">
        <v>3872</v>
      </c>
      <c r="C777" s="352" t="s">
        <v>3229</v>
      </c>
      <c r="D777" s="387" t="s">
        <v>3868</v>
      </c>
      <c r="E777" s="388" t="s">
        <v>3873</v>
      </c>
      <c r="F777" s="389" t="s">
        <v>3222</v>
      </c>
      <c r="G777" s="389" t="s">
        <v>3223</v>
      </c>
      <c r="H777" s="390" t="s">
        <v>243</v>
      </c>
      <c r="I777" s="391" t="s">
        <v>3874</v>
      </c>
      <c r="J777" s="353" t="s">
        <v>3227</v>
      </c>
      <c r="K777" s="353" t="s">
        <v>3230</v>
      </c>
      <c r="L777" s="400"/>
      <c r="M777" s="401"/>
      <c r="N777" s="400"/>
      <c r="O777" s="401"/>
      <c r="P777" s="400"/>
      <c r="Q777" s="401"/>
      <c r="R777" s="400"/>
      <c r="S777" s="401"/>
      <c r="T777" s="400"/>
      <c r="U777" s="401"/>
      <c r="V777" s="400"/>
      <c r="W777" s="401"/>
      <c r="X777" s="400"/>
      <c r="Y777" s="401"/>
      <c r="Z777" s="400"/>
      <c r="AA777" s="401"/>
      <c r="AB777" s="400"/>
      <c r="AC777" s="401"/>
      <c r="AD777" s="400"/>
      <c r="AE777" s="401"/>
      <c r="AF777" s="400"/>
      <c r="AG777" s="401"/>
      <c r="AH777" s="400"/>
      <c r="AI777" s="401"/>
      <c r="AJ777" s="400"/>
      <c r="AK777" s="401"/>
      <c r="AL777" s="400"/>
      <c r="AM777" s="401"/>
      <c r="AN777" s="400"/>
      <c r="AO777" s="401"/>
      <c r="AP777" s="400"/>
      <c r="AQ777" s="401"/>
      <c r="AR777" s="400"/>
      <c r="AS777" s="401"/>
      <c r="AT777" s="400"/>
      <c r="AU777" s="401"/>
      <c r="AV777" s="400"/>
      <c r="AW777" s="401"/>
      <c r="AX777" s="400"/>
      <c r="AY777" s="401"/>
      <c r="AZ777" s="400"/>
      <c r="BA777" s="401"/>
      <c r="BB777" s="400"/>
      <c r="BC777" s="401"/>
      <c r="BD777" s="400"/>
      <c r="BE777" s="401"/>
      <c r="BF777" s="400"/>
      <c r="BG777" s="401"/>
      <c r="BH777" s="400"/>
      <c r="BI777" s="401"/>
      <c r="BJ777" s="400"/>
      <c r="BK777" s="401"/>
      <c r="BL777" s="400"/>
      <c r="BM777" s="401"/>
      <c r="BN777" s="400"/>
      <c r="BO777" s="401"/>
      <c r="BP777" s="400"/>
      <c r="BQ777" s="401"/>
      <c r="BR777" s="400"/>
      <c r="BS777" s="401"/>
      <c r="BT777" s="400"/>
      <c r="BU777" s="401"/>
      <c r="BV777" s="337">
        <f t="shared" ref="BV777:BV780" si="311">L777+N777+P777+R777+T777+V777+X777+Z777+AB777+AD777+AF777+AH777+AJ777+AL777+AN777+AP777+AR777+AT777+AV777+AX777+AZ777+BB777+BD777+BF777+BH777+BJ777+BL777+BN777+BP777+BR777+BT777</f>
        <v>0</v>
      </c>
      <c r="BW777" s="337">
        <f t="shared" ref="BW777:BW780" si="312">M777+O777+Q777+S777+U777+W777+Y777+AA777+AC777+AE777+AG777+AI777+AK777+AM777+AO777+AQ777+AS777+AU777+AW777+AY777+BA777+BC777+BE777+BG777+BI777+BK777+BM777+BO777+BQ777+BS777+BU777</f>
        <v>0</v>
      </c>
    </row>
    <row r="778" spans="1:75" s="64" customFormat="1" ht="21.95" customHeight="1" x14ac:dyDescent="0.2">
      <c r="A778" s="385" t="s">
        <v>3871</v>
      </c>
      <c r="B778" s="386" t="s">
        <v>3872</v>
      </c>
      <c r="C778" s="392" t="s">
        <v>3229</v>
      </c>
      <c r="D778" s="387" t="s">
        <v>3868</v>
      </c>
      <c r="E778" s="388" t="s">
        <v>3873</v>
      </c>
      <c r="F778" s="389" t="s">
        <v>3222</v>
      </c>
      <c r="G778" s="389" t="s">
        <v>3223</v>
      </c>
      <c r="H778" s="390" t="s">
        <v>243</v>
      </c>
      <c r="I778" s="391" t="s">
        <v>3874</v>
      </c>
      <c r="J778" s="353" t="s">
        <v>3227</v>
      </c>
      <c r="K778" s="355" t="s">
        <v>3231</v>
      </c>
      <c r="L778" s="400"/>
      <c r="M778" s="401"/>
      <c r="N778" s="400"/>
      <c r="O778" s="401"/>
      <c r="P778" s="400"/>
      <c r="Q778" s="401"/>
      <c r="R778" s="400"/>
      <c r="S778" s="401"/>
      <c r="T778" s="400"/>
      <c r="U778" s="401"/>
      <c r="V778" s="400"/>
      <c r="W778" s="401"/>
      <c r="X778" s="400"/>
      <c r="Y778" s="401"/>
      <c r="Z778" s="400"/>
      <c r="AA778" s="401"/>
      <c r="AB778" s="400"/>
      <c r="AC778" s="401"/>
      <c r="AD778" s="400"/>
      <c r="AE778" s="401"/>
      <c r="AF778" s="400"/>
      <c r="AG778" s="401"/>
      <c r="AH778" s="400"/>
      <c r="AI778" s="401"/>
      <c r="AJ778" s="400"/>
      <c r="AK778" s="401"/>
      <c r="AL778" s="400"/>
      <c r="AM778" s="401"/>
      <c r="AN778" s="400"/>
      <c r="AO778" s="401"/>
      <c r="AP778" s="400"/>
      <c r="AQ778" s="401"/>
      <c r="AR778" s="400"/>
      <c r="AS778" s="401"/>
      <c r="AT778" s="400"/>
      <c r="AU778" s="401"/>
      <c r="AV778" s="400"/>
      <c r="AW778" s="401"/>
      <c r="AX778" s="400"/>
      <c r="AY778" s="401"/>
      <c r="AZ778" s="400"/>
      <c r="BA778" s="401"/>
      <c r="BB778" s="400"/>
      <c r="BC778" s="401"/>
      <c r="BD778" s="400"/>
      <c r="BE778" s="401"/>
      <c r="BF778" s="400"/>
      <c r="BG778" s="401"/>
      <c r="BH778" s="400"/>
      <c r="BI778" s="401"/>
      <c r="BJ778" s="400"/>
      <c r="BK778" s="401"/>
      <c r="BL778" s="400"/>
      <c r="BM778" s="401"/>
      <c r="BN778" s="400"/>
      <c r="BO778" s="401"/>
      <c r="BP778" s="400"/>
      <c r="BQ778" s="401"/>
      <c r="BR778" s="400"/>
      <c r="BS778" s="401"/>
      <c r="BT778" s="400"/>
      <c r="BU778" s="401"/>
      <c r="BV778" s="337">
        <f t="shared" si="311"/>
        <v>0</v>
      </c>
      <c r="BW778" s="337">
        <f t="shared" si="312"/>
        <v>0</v>
      </c>
    </row>
    <row r="779" spans="1:75" s="64" customFormat="1" ht="21.95" customHeight="1" x14ac:dyDescent="0.2">
      <c r="A779" s="385" t="s">
        <v>3871</v>
      </c>
      <c r="B779" s="386" t="s">
        <v>3872</v>
      </c>
      <c r="C779" s="392" t="s">
        <v>3229</v>
      </c>
      <c r="D779" s="387" t="s">
        <v>3868</v>
      </c>
      <c r="E779" s="388" t="s">
        <v>3873</v>
      </c>
      <c r="F779" s="389" t="s">
        <v>3222</v>
      </c>
      <c r="G779" s="389" t="s">
        <v>3223</v>
      </c>
      <c r="H779" s="390" t="s">
        <v>243</v>
      </c>
      <c r="I779" s="391" t="s">
        <v>3874</v>
      </c>
      <c r="J779" s="353" t="s">
        <v>3227</v>
      </c>
      <c r="K779" s="356" t="s">
        <v>3232</v>
      </c>
      <c r="L779" s="400"/>
      <c r="M779" s="401"/>
      <c r="N779" s="400"/>
      <c r="O779" s="401"/>
      <c r="P779" s="400"/>
      <c r="Q779" s="401"/>
      <c r="R779" s="400"/>
      <c r="S779" s="401"/>
      <c r="T779" s="400"/>
      <c r="U779" s="401"/>
      <c r="V779" s="400"/>
      <c r="W779" s="401"/>
      <c r="X779" s="400"/>
      <c r="Y779" s="401"/>
      <c r="Z779" s="400"/>
      <c r="AA779" s="401"/>
      <c r="AB779" s="400"/>
      <c r="AC779" s="401"/>
      <c r="AD779" s="400"/>
      <c r="AE779" s="401"/>
      <c r="AF779" s="400"/>
      <c r="AG779" s="401"/>
      <c r="AH779" s="400"/>
      <c r="AI779" s="401"/>
      <c r="AJ779" s="400"/>
      <c r="AK779" s="401"/>
      <c r="AL779" s="400"/>
      <c r="AM779" s="401"/>
      <c r="AN779" s="400"/>
      <c r="AO779" s="401"/>
      <c r="AP779" s="400"/>
      <c r="AQ779" s="401"/>
      <c r="AR779" s="400"/>
      <c r="AS779" s="401"/>
      <c r="AT779" s="400"/>
      <c r="AU779" s="401"/>
      <c r="AV779" s="400"/>
      <c r="AW779" s="401"/>
      <c r="AX779" s="400"/>
      <c r="AY779" s="401"/>
      <c r="AZ779" s="400"/>
      <c r="BA779" s="401"/>
      <c r="BB779" s="400"/>
      <c r="BC779" s="401"/>
      <c r="BD779" s="400"/>
      <c r="BE779" s="401"/>
      <c r="BF779" s="400"/>
      <c r="BG779" s="401"/>
      <c r="BH779" s="400"/>
      <c r="BI779" s="401"/>
      <c r="BJ779" s="400"/>
      <c r="BK779" s="401"/>
      <c r="BL779" s="400"/>
      <c r="BM779" s="401"/>
      <c r="BN779" s="400"/>
      <c r="BO779" s="401"/>
      <c r="BP779" s="400"/>
      <c r="BQ779" s="401"/>
      <c r="BR779" s="400"/>
      <c r="BS779" s="401"/>
      <c r="BT779" s="400"/>
      <c r="BU779" s="401"/>
      <c r="BV779" s="337">
        <f t="shared" si="311"/>
        <v>0</v>
      </c>
      <c r="BW779" s="337">
        <f t="shared" si="312"/>
        <v>0</v>
      </c>
    </row>
    <row r="780" spans="1:75" s="64" customFormat="1" ht="21.95" customHeight="1" thickBot="1" x14ac:dyDescent="0.25">
      <c r="A780" s="660" t="s">
        <v>3871</v>
      </c>
      <c r="B780" s="393" t="s">
        <v>3872</v>
      </c>
      <c r="C780" s="394" t="s">
        <v>3229</v>
      </c>
      <c r="D780" s="395" t="s">
        <v>3868</v>
      </c>
      <c r="E780" s="411" t="s">
        <v>3873</v>
      </c>
      <c r="F780" s="396" t="s">
        <v>3222</v>
      </c>
      <c r="G780" s="396" t="s">
        <v>3223</v>
      </c>
      <c r="H780" s="397" t="s">
        <v>243</v>
      </c>
      <c r="I780" s="661" t="s">
        <v>3874</v>
      </c>
      <c r="J780" s="353" t="s">
        <v>3227</v>
      </c>
      <c r="K780" s="357" t="s">
        <v>60</v>
      </c>
      <c r="L780" s="402"/>
      <c r="M780" s="403"/>
      <c r="N780" s="402"/>
      <c r="O780" s="403"/>
      <c r="P780" s="402"/>
      <c r="Q780" s="403"/>
      <c r="R780" s="402"/>
      <c r="S780" s="403"/>
      <c r="T780" s="402"/>
      <c r="U780" s="403"/>
      <c r="V780" s="402"/>
      <c r="W780" s="403"/>
      <c r="X780" s="402"/>
      <c r="Y780" s="403"/>
      <c r="Z780" s="402"/>
      <c r="AA780" s="403"/>
      <c r="AB780" s="402"/>
      <c r="AC780" s="403"/>
      <c r="AD780" s="402"/>
      <c r="AE780" s="403"/>
      <c r="AF780" s="402"/>
      <c r="AG780" s="403"/>
      <c r="AH780" s="402"/>
      <c r="AI780" s="403"/>
      <c r="AJ780" s="402"/>
      <c r="AK780" s="403"/>
      <c r="AL780" s="402"/>
      <c r="AM780" s="403"/>
      <c r="AN780" s="402"/>
      <c r="AO780" s="403"/>
      <c r="AP780" s="402"/>
      <c r="AQ780" s="403"/>
      <c r="AR780" s="402"/>
      <c r="AS780" s="403"/>
      <c r="AT780" s="402"/>
      <c r="AU780" s="403"/>
      <c r="AV780" s="402"/>
      <c r="AW780" s="403"/>
      <c r="AX780" s="402"/>
      <c r="AY780" s="403"/>
      <c r="AZ780" s="402"/>
      <c r="BA780" s="403"/>
      <c r="BB780" s="402"/>
      <c r="BC780" s="403"/>
      <c r="BD780" s="402"/>
      <c r="BE780" s="403"/>
      <c r="BF780" s="402"/>
      <c r="BG780" s="403"/>
      <c r="BH780" s="402"/>
      <c r="BI780" s="403"/>
      <c r="BJ780" s="402"/>
      <c r="BK780" s="403"/>
      <c r="BL780" s="402"/>
      <c r="BM780" s="403"/>
      <c r="BN780" s="402"/>
      <c r="BO780" s="403"/>
      <c r="BP780" s="402"/>
      <c r="BQ780" s="403"/>
      <c r="BR780" s="402"/>
      <c r="BS780" s="403"/>
      <c r="BT780" s="402"/>
      <c r="BU780" s="403"/>
      <c r="BV780" s="337">
        <f t="shared" si="311"/>
        <v>0</v>
      </c>
      <c r="BW780" s="337">
        <f t="shared" si="312"/>
        <v>0</v>
      </c>
    </row>
    <row r="781" spans="1:75" s="64" customFormat="1" ht="21.95" customHeight="1" x14ac:dyDescent="0.25">
      <c r="A781" s="425" t="s">
        <v>3875</v>
      </c>
      <c r="B781" s="526" t="s">
        <v>3876</v>
      </c>
      <c r="C781" s="527">
        <v>1</v>
      </c>
      <c r="D781" s="528" t="s">
        <v>3868</v>
      </c>
      <c r="E781" s="426" t="s">
        <v>3877</v>
      </c>
      <c r="F781" s="529" t="s">
        <v>3222</v>
      </c>
      <c r="G781" s="529" t="s">
        <v>3223</v>
      </c>
      <c r="H781" s="530" t="s">
        <v>243</v>
      </c>
      <c r="I781" s="384" t="s">
        <v>3878</v>
      </c>
      <c r="J781" s="353" t="s">
        <v>3227</v>
      </c>
      <c r="K781" s="354" t="s">
        <v>3228</v>
      </c>
      <c r="L781" s="402"/>
      <c r="M781" s="403"/>
      <c r="N781" s="402"/>
      <c r="O781" s="403"/>
      <c r="P781" s="402"/>
      <c r="Q781" s="403"/>
      <c r="R781" s="402"/>
      <c r="S781" s="403"/>
      <c r="T781" s="402"/>
      <c r="U781" s="403"/>
      <c r="V781" s="402"/>
      <c r="W781" s="403"/>
      <c r="X781" s="402"/>
      <c r="Y781" s="403"/>
      <c r="Z781" s="402"/>
      <c r="AA781" s="403"/>
      <c r="AB781" s="402"/>
      <c r="AC781" s="403"/>
      <c r="AD781" s="402"/>
      <c r="AE781" s="403"/>
      <c r="AF781" s="402"/>
      <c r="AG781" s="403"/>
      <c r="AH781" s="402"/>
      <c r="AI781" s="403"/>
      <c r="AJ781" s="402"/>
      <c r="AK781" s="403"/>
      <c r="AL781" s="402"/>
      <c r="AM781" s="403"/>
      <c r="AN781" s="402"/>
      <c r="AO781" s="403"/>
      <c r="AP781" s="402"/>
      <c r="AQ781" s="403"/>
      <c r="AR781" s="402"/>
      <c r="AS781" s="403"/>
      <c r="AT781" s="402"/>
      <c r="AU781" s="403"/>
      <c r="AV781" s="402"/>
      <c r="AW781" s="403"/>
      <c r="AX781" s="402"/>
      <c r="AY781" s="403"/>
      <c r="AZ781" s="402"/>
      <c r="BA781" s="403"/>
      <c r="BB781" s="402"/>
      <c r="BC781" s="403"/>
      <c r="BD781" s="402"/>
      <c r="BE781" s="403"/>
      <c r="BF781" s="402"/>
      <c r="BG781" s="403"/>
      <c r="BH781" s="402"/>
      <c r="BI781" s="403"/>
      <c r="BJ781" s="402"/>
      <c r="BK781" s="403"/>
      <c r="BL781" s="402"/>
      <c r="BM781" s="403"/>
      <c r="BN781" s="402"/>
      <c r="BO781" s="403"/>
      <c r="BP781" s="402"/>
      <c r="BQ781" s="403"/>
      <c r="BR781" s="402"/>
      <c r="BS781" s="403"/>
      <c r="BT781" s="402"/>
      <c r="BU781" s="403"/>
      <c r="BV781" s="337">
        <f>L781+N781+P781+R781+T781+V781+X781+Z781+AB781+AD781+AF781+AH781+AJ781+AL781+AN781+AP781+AR781+AT781+AV781+AX781+AZ781+BB781+BD781+BF781+BH781+BJ781+BL781+BN781+BP781+BR781+BT781</f>
        <v>0</v>
      </c>
      <c r="BW781" s="337">
        <f>M781+O781+Q781+S781+U781+W781+Y781+AA781+AC781+AE781+AG781+AI781+AK781+AM781+AO781+AQ781+AS781+AU781+AW781+AY781+BA781+BC781+BE781+BG781+BI781+BK781+BM781+BO781+BQ781+BS781+BU781</f>
        <v>0</v>
      </c>
    </row>
    <row r="782" spans="1:75" s="64" customFormat="1" ht="21.95" customHeight="1" x14ac:dyDescent="0.2">
      <c r="A782" s="385" t="s">
        <v>3875</v>
      </c>
      <c r="B782" s="386" t="s">
        <v>3876</v>
      </c>
      <c r="C782" s="352" t="s">
        <v>3229</v>
      </c>
      <c r="D782" s="387" t="s">
        <v>3868</v>
      </c>
      <c r="E782" s="388" t="s">
        <v>3877</v>
      </c>
      <c r="F782" s="389" t="s">
        <v>3222</v>
      </c>
      <c r="G782" s="389" t="s">
        <v>3223</v>
      </c>
      <c r="H782" s="390" t="s">
        <v>243</v>
      </c>
      <c r="I782" s="391" t="s">
        <v>3878</v>
      </c>
      <c r="J782" s="353" t="s">
        <v>3227</v>
      </c>
      <c r="K782" s="353" t="s">
        <v>3230</v>
      </c>
      <c r="L782" s="400"/>
      <c r="M782" s="401"/>
      <c r="N782" s="400"/>
      <c r="O782" s="401"/>
      <c r="P782" s="400"/>
      <c r="Q782" s="401"/>
      <c r="R782" s="400"/>
      <c r="S782" s="401"/>
      <c r="T782" s="400"/>
      <c r="U782" s="401"/>
      <c r="V782" s="400"/>
      <c r="W782" s="401"/>
      <c r="X782" s="400"/>
      <c r="Y782" s="401"/>
      <c r="Z782" s="400"/>
      <c r="AA782" s="401"/>
      <c r="AB782" s="400"/>
      <c r="AC782" s="401"/>
      <c r="AD782" s="400"/>
      <c r="AE782" s="401"/>
      <c r="AF782" s="400"/>
      <c r="AG782" s="401"/>
      <c r="AH782" s="400"/>
      <c r="AI782" s="401"/>
      <c r="AJ782" s="400"/>
      <c r="AK782" s="401"/>
      <c r="AL782" s="400"/>
      <c r="AM782" s="401"/>
      <c r="AN782" s="400"/>
      <c r="AO782" s="401"/>
      <c r="AP782" s="400"/>
      <c r="AQ782" s="401"/>
      <c r="AR782" s="400"/>
      <c r="AS782" s="401"/>
      <c r="AT782" s="400"/>
      <c r="AU782" s="401"/>
      <c r="AV782" s="400"/>
      <c r="AW782" s="401"/>
      <c r="AX782" s="400"/>
      <c r="AY782" s="401"/>
      <c r="AZ782" s="400"/>
      <c r="BA782" s="401"/>
      <c r="BB782" s="400"/>
      <c r="BC782" s="401"/>
      <c r="BD782" s="400"/>
      <c r="BE782" s="401"/>
      <c r="BF782" s="400"/>
      <c r="BG782" s="401"/>
      <c r="BH782" s="400"/>
      <c r="BI782" s="401"/>
      <c r="BJ782" s="400"/>
      <c r="BK782" s="401"/>
      <c r="BL782" s="400"/>
      <c r="BM782" s="401"/>
      <c r="BN782" s="400"/>
      <c r="BO782" s="401"/>
      <c r="BP782" s="400"/>
      <c r="BQ782" s="401"/>
      <c r="BR782" s="400"/>
      <c r="BS782" s="401"/>
      <c r="BT782" s="400"/>
      <c r="BU782" s="401"/>
      <c r="BV782" s="337">
        <f t="shared" ref="BV782:BV785" si="313">L782+N782+P782+R782+T782+V782+X782+Z782+AB782+AD782+AF782+AH782+AJ782+AL782+AN782+AP782+AR782+AT782+AV782+AX782+AZ782+BB782+BD782+BF782+BH782+BJ782+BL782+BN782+BP782+BR782+BT782</f>
        <v>0</v>
      </c>
      <c r="BW782" s="337">
        <f t="shared" ref="BW782:BW785" si="314">M782+O782+Q782+S782+U782+W782+Y782+AA782+AC782+AE782+AG782+AI782+AK782+AM782+AO782+AQ782+AS782+AU782+AW782+AY782+BA782+BC782+BE782+BG782+BI782+BK782+BM782+BO782+BQ782+BS782+BU782</f>
        <v>0</v>
      </c>
    </row>
    <row r="783" spans="1:75" s="64" customFormat="1" ht="21.95" customHeight="1" x14ac:dyDescent="0.2">
      <c r="A783" s="385" t="s">
        <v>3875</v>
      </c>
      <c r="B783" s="386" t="s">
        <v>3876</v>
      </c>
      <c r="C783" s="392" t="s">
        <v>3229</v>
      </c>
      <c r="D783" s="387" t="s">
        <v>3868</v>
      </c>
      <c r="E783" s="388" t="s">
        <v>3877</v>
      </c>
      <c r="F783" s="389" t="s">
        <v>3222</v>
      </c>
      <c r="G783" s="389" t="s">
        <v>3223</v>
      </c>
      <c r="H783" s="390" t="s">
        <v>243</v>
      </c>
      <c r="I783" s="391" t="s">
        <v>3878</v>
      </c>
      <c r="J783" s="353" t="s">
        <v>3227</v>
      </c>
      <c r="K783" s="355" t="s">
        <v>3231</v>
      </c>
      <c r="L783" s="400"/>
      <c r="M783" s="401"/>
      <c r="N783" s="400"/>
      <c r="O783" s="401"/>
      <c r="P783" s="400"/>
      <c r="Q783" s="401"/>
      <c r="R783" s="400"/>
      <c r="S783" s="401"/>
      <c r="T783" s="400"/>
      <c r="U783" s="401"/>
      <c r="V783" s="400"/>
      <c r="W783" s="401"/>
      <c r="X783" s="400"/>
      <c r="Y783" s="401"/>
      <c r="Z783" s="400"/>
      <c r="AA783" s="401"/>
      <c r="AB783" s="400"/>
      <c r="AC783" s="401"/>
      <c r="AD783" s="400"/>
      <c r="AE783" s="401"/>
      <c r="AF783" s="400"/>
      <c r="AG783" s="401"/>
      <c r="AH783" s="400"/>
      <c r="AI783" s="401"/>
      <c r="AJ783" s="400"/>
      <c r="AK783" s="401"/>
      <c r="AL783" s="400"/>
      <c r="AM783" s="401"/>
      <c r="AN783" s="400"/>
      <c r="AO783" s="401"/>
      <c r="AP783" s="400"/>
      <c r="AQ783" s="401"/>
      <c r="AR783" s="400"/>
      <c r="AS783" s="401"/>
      <c r="AT783" s="400"/>
      <c r="AU783" s="401"/>
      <c r="AV783" s="400"/>
      <c r="AW783" s="401"/>
      <c r="AX783" s="400"/>
      <c r="AY783" s="401"/>
      <c r="AZ783" s="400"/>
      <c r="BA783" s="401"/>
      <c r="BB783" s="400"/>
      <c r="BC783" s="401"/>
      <c r="BD783" s="400"/>
      <c r="BE783" s="401"/>
      <c r="BF783" s="400"/>
      <c r="BG783" s="401"/>
      <c r="BH783" s="400"/>
      <c r="BI783" s="401"/>
      <c r="BJ783" s="400"/>
      <c r="BK783" s="401"/>
      <c r="BL783" s="400"/>
      <c r="BM783" s="401"/>
      <c r="BN783" s="400"/>
      <c r="BO783" s="401"/>
      <c r="BP783" s="400"/>
      <c r="BQ783" s="401"/>
      <c r="BR783" s="400"/>
      <c r="BS783" s="401"/>
      <c r="BT783" s="400"/>
      <c r="BU783" s="401"/>
      <c r="BV783" s="337">
        <f t="shared" si="313"/>
        <v>0</v>
      </c>
      <c r="BW783" s="337">
        <f t="shared" si="314"/>
        <v>0</v>
      </c>
    </row>
    <row r="784" spans="1:75" s="64" customFormat="1" ht="21.95" customHeight="1" x14ac:dyDescent="0.2">
      <c r="A784" s="385" t="s">
        <v>3875</v>
      </c>
      <c r="B784" s="386" t="s">
        <v>3876</v>
      </c>
      <c r="C784" s="392" t="s">
        <v>3229</v>
      </c>
      <c r="D784" s="387" t="s">
        <v>3868</v>
      </c>
      <c r="E784" s="388" t="s">
        <v>3877</v>
      </c>
      <c r="F784" s="389" t="s">
        <v>3222</v>
      </c>
      <c r="G784" s="389" t="s">
        <v>3223</v>
      </c>
      <c r="H784" s="390" t="s">
        <v>243</v>
      </c>
      <c r="I784" s="391" t="s">
        <v>3878</v>
      </c>
      <c r="J784" s="353" t="s">
        <v>3227</v>
      </c>
      <c r="K784" s="356" t="s">
        <v>3232</v>
      </c>
      <c r="L784" s="400"/>
      <c r="M784" s="401"/>
      <c r="N784" s="400"/>
      <c r="O784" s="401"/>
      <c r="P784" s="400"/>
      <c r="Q784" s="401"/>
      <c r="R784" s="400"/>
      <c r="S784" s="401"/>
      <c r="T784" s="400"/>
      <c r="U784" s="401"/>
      <c r="V784" s="400"/>
      <c r="W784" s="401"/>
      <c r="X784" s="400"/>
      <c r="Y784" s="401"/>
      <c r="Z784" s="400"/>
      <c r="AA784" s="401"/>
      <c r="AB784" s="400"/>
      <c r="AC784" s="401"/>
      <c r="AD784" s="400"/>
      <c r="AE784" s="401"/>
      <c r="AF784" s="400"/>
      <c r="AG784" s="401"/>
      <c r="AH784" s="400"/>
      <c r="AI784" s="401"/>
      <c r="AJ784" s="400"/>
      <c r="AK784" s="401"/>
      <c r="AL784" s="400"/>
      <c r="AM784" s="401"/>
      <c r="AN784" s="400"/>
      <c r="AO784" s="401"/>
      <c r="AP784" s="400"/>
      <c r="AQ784" s="401"/>
      <c r="AR784" s="400"/>
      <c r="AS784" s="401"/>
      <c r="AT784" s="400"/>
      <c r="AU784" s="401"/>
      <c r="AV784" s="400"/>
      <c r="AW784" s="401"/>
      <c r="AX784" s="400"/>
      <c r="AY784" s="401"/>
      <c r="AZ784" s="400"/>
      <c r="BA784" s="401"/>
      <c r="BB784" s="400"/>
      <c r="BC784" s="401"/>
      <c r="BD784" s="400"/>
      <c r="BE784" s="401"/>
      <c r="BF784" s="400"/>
      <c r="BG784" s="401"/>
      <c r="BH784" s="400"/>
      <c r="BI784" s="401"/>
      <c r="BJ784" s="400"/>
      <c r="BK784" s="401"/>
      <c r="BL784" s="400"/>
      <c r="BM784" s="401"/>
      <c r="BN784" s="400"/>
      <c r="BO784" s="401"/>
      <c r="BP784" s="400"/>
      <c r="BQ784" s="401"/>
      <c r="BR784" s="400"/>
      <c r="BS784" s="401"/>
      <c r="BT784" s="400"/>
      <c r="BU784" s="401"/>
      <c r="BV784" s="337">
        <f t="shared" si="313"/>
        <v>0</v>
      </c>
      <c r="BW784" s="337">
        <f t="shared" si="314"/>
        <v>0</v>
      </c>
    </row>
    <row r="785" spans="1:75" s="64" customFormat="1" ht="21.95" customHeight="1" thickBot="1" x14ac:dyDescent="0.25">
      <c r="A785" s="660" t="s">
        <v>3875</v>
      </c>
      <c r="B785" s="393" t="s">
        <v>3876</v>
      </c>
      <c r="C785" s="394" t="s">
        <v>3229</v>
      </c>
      <c r="D785" s="395" t="s">
        <v>3868</v>
      </c>
      <c r="E785" s="411" t="s">
        <v>3877</v>
      </c>
      <c r="F785" s="396" t="s">
        <v>3222</v>
      </c>
      <c r="G785" s="396" t="s">
        <v>3223</v>
      </c>
      <c r="H785" s="397" t="s">
        <v>243</v>
      </c>
      <c r="I785" s="661" t="s">
        <v>3878</v>
      </c>
      <c r="J785" s="353" t="s">
        <v>3227</v>
      </c>
      <c r="K785" s="357" t="s">
        <v>60</v>
      </c>
      <c r="L785" s="402"/>
      <c r="M785" s="403"/>
      <c r="N785" s="402"/>
      <c r="O785" s="403"/>
      <c r="P785" s="402"/>
      <c r="Q785" s="403"/>
      <c r="R785" s="402"/>
      <c r="S785" s="403"/>
      <c r="T785" s="402"/>
      <c r="U785" s="403"/>
      <c r="V785" s="402"/>
      <c r="W785" s="403"/>
      <c r="X785" s="402"/>
      <c r="Y785" s="403"/>
      <c r="Z785" s="402"/>
      <c r="AA785" s="403"/>
      <c r="AB785" s="402"/>
      <c r="AC785" s="403"/>
      <c r="AD785" s="402"/>
      <c r="AE785" s="403"/>
      <c r="AF785" s="402"/>
      <c r="AG785" s="403"/>
      <c r="AH785" s="402"/>
      <c r="AI785" s="403"/>
      <c r="AJ785" s="402"/>
      <c r="AK785" s="403"/>
      <c r="AL785" s="402"/>
      <c r="AM785" s="403"/>
      <c r="AN785" s="402"/>
      <c r="AO785" s="403"/>
      <c r="AP785" s="402"/>
      <c r="AQ785" s="403"/>
      <c r="AR785" s="402"/>
      <c r="AS785" s="403"/>
      <c r="AT785" s="402"/>
      <c r="AU785" s="403"/>
      <c r="AV785" s="402"/>
      <c r="AW785" s="403"/>
      <c r="AX785" s="402"/>
      <c r="AY785" s="403"/>
      <c r="AZ785" s="402"/>
      <c r="BA785" s="403"/>
      <c r="BB785" s="402"/>
      <c r="BC785" s="403"/>
      <c r="BD785" s="402"/>
      <c r="BE785" s="403"/>
      <c r="BF785" s="402"/>
      <c r="BG785" s="403"/>
      <c r="BH785" s="402"/>
      <c r="BI785" s="403"/>
      <c r="BJ785" s="402"/>
      <c r="BK785" s="403"/>
      <c r="BL785" s="402"/>
      <c r="BM785" s="403"/>
      <c r="BN785" s="402"/>
      <c r="BO785" s="403"/>
      <c r="BP785" s="402"/>
      <c r="BQ785" s="403"/>
      <c r="BR785" s="402"/>
      <c r="BS785" s="403"/>
      <c r="BT785" s="402"/>
      <c r="BU785" s="403"/>
      <c r="BV785" s="337">
        <f t="shared" si="313"/>
        <v>0</v>
      </c>
      <c r="BW785" s="337">
        <f t="shared" si="314"/>
        <v>0</v>
      </c>
    </row>
    <row r="786" spans="1:75" s="64" customFormat="1" ht="21.95" customHeight="1" x14ac:dyDescent="0.25">
      <c r="A786" s="425" t="s">
        <v>3879</v>
      </c>
      <c r="B786" s="526" t="s">
        <v>3880</v>
      </c>
      <c r="C786" s="527">
        <v>2</v>
      </c>
      <c r="D786" s="528" t="s">
        <v>3881</v>
      </c>
      <c r="E786" s="426" t="s">
        <v>3882</v>
      </c>
      <c r="F786" s="529" t="s">
        <v>3222</v>
      </c>
      <c r="G786" s="529" t="s">
        <v>3223</v>
      </c>
      <c r="H786" s="530" t="s">
        <v>244</v>
      </c>
      <c r="I786" s="384" t="s">
        <v>341</v>
      </c>
      <c r="J786" s="353" t="s">
        <v>3337</v>
      </c>
      <c r="K786" s="354" t="s">
        <v>3228</v>
      </c>
      <c r="L786" s="402"/>
      <c r="M786" s="403"/>
      <c r="N786" s="402"/>
      <c r="O786" s="403"/>
      <c r="P786" s="402"/>
      <c r="Q786" s="403"/>
      <c r="R786" s="402"/>
      <c r="S786" s="403"/>
      <c r="T786" s="402"/>
      <c r="U786" s="403"/>
      <c r="V786" s="402"/>
      <c r="W786" s="403"/>
      <c r="X786" s="402"/>
      <c r="Y786" s="403"/>
      <c r="Z786" s="402"/>
      <c r="AA786" s="403"/>
      <c r="AB786" s="402"/>
      <c r="AC786" s="403"/>
      <c r="AD786" s="402"/>
      <c r="AE786" s="403"/>
      <c r="AF786" s="402"/>
      <c r="AG786" s="403"/>
      <c r="AH786" s="402"/>
      <c r="AI786" s="403"/>
      <c r="AJ786" s="402"/>
      <c r="AK786" s="403"/>
      <c r="AL786" s="402"/>
      <c r="AM786" s="403"/>
      <c r="AN786" s="402"/>
      <c r="AO786" s="403"/>
      <c r="AP786" s="402"/>
      <c r="AQ786" s="403"/>
      <c r="AR786" s="402"/>
      <c r="AS786" s="403"/>
      <c r="AT786" s="402"/>
      <c r="AU786" s="403"/>
      <c r="AV786" s="402"/>
      <c r="AW786" s="403"/>
      <c r="AX786" s="402"/>
      <c r="AY786" s="403"/>
      <c r="AZ786" s="402"/>
      <c r="BA786" s="403"/>
      <c r="BB786" s="402"/>
      <c r="BC786" s="403"/>
      <c r="BD786" s="402"/>
      <c r="BE786" s="403"/>
      <c r="BF786" s="402"/>
      <c r="BG786" s="403"/>
      <c r="BH786" s="402"/>
      <c r="BI786" s="403"/>
      <c r="BJ786" s="402"/>
      <c r="BK786" s="403"/>
      <c r="BL786" s="402"/>
      <c r="BM786" s="403"/>
      <c r="BN786" s="402"/>
      <c r="BO786" s="403"/>
      <c r="BP786" s="402"/>
      <c r="BQ786" s="403"/>
      <c r="BR786" s="402"/>
      <c r="BS786" s="403"/>
      <c r="BT786" s="402"/>
      <c r="BU786" s="403"/>
      <c r="BV786" s="337">
        <f>L786+N786+P786+R786+T786+V786+X786+Z786+AB786+AD786+AF786+AH786+AJ786+AL786+AN786+AP786+AR786+AT786+AV786+AX786+AZ786+BB786+BD786+BF786+BH786+BJ786+BL786+BN786+BP786+BR786+BT786</f>
        <v>0</v>
      </c>
      <c r="BW786" s="337">
        <f>M786+O786+Q786+S786+U786+W786+Y786+AA786+AC786+AE786+AG786+AI786+AK786+AM786+AO786+AQ786+AS786+AU786+AW786+AY786+BA786+BC786+BE786+BG786+BI786+BK786+BM786+BO786+BQ786+BS786+BU786</f>
        <v>0</v>
      </c>
    </row>
    <row r="787" spans="1:75" s="64" customFormat="1" ht="21.95" customHeight="1" x14ac:dyDescent="0.2">
      <c r="A787" s="385" t="s">
        <v>3879</v>
      </c>
      <c r="B787" s="386" t="s">
        <v>3880</v>
      </c>
      <c r="C787" s="352" t="s">
        <v>3229</v>
      </c>
      <c r="D787" s="387" t="s">
        <v>3881</v>
      </c>
      <c r="E787" s="388" t="s">
        <v>3882</v>
      </c>
      <c r="F787" s="389" t="s">
        <v>3222</v>
      </c>
      <c r="G787" s="389" t="s">
        <v>3223</v>
      </c>
      <c r="H787" s="390" t="s">
        <v>244</v>
      </c>
      <c r="I787" s="391" t="s">
        <v>341</v>
      </c>
      <c r="J787" s="353" t="s">
        <v>3337</v>
      </c>
      <c r="K787" s="353" t="s">
        <v>3230</v>
      </c>
      <c r="L787" s="400"/>
      <c r="M787" s="401"/>
      <c r="N787" s="400"/>
      <c r="O787" s="401"/>
      <c r="P787" s="400"/>
      <c r="Q787" s="401"/>
      <c r="R787" s="400"/>
      <c r="S787" s="401"/>
      <c r="T787" s="400"/>
      <c r="U787" s="401"/>
      <c r="V787" s="400"/>
      <c r="W787" s="401"/>
      <c r="X787" s="400"/>
      <c r="Y787" s="401"/>
      <c r="Z787" s="400"/>
      <c r="AA787" s="401"/>
      <c r="AB787" s="400"/>
      <c r="AC787" s="401"/>
      <c r="AD787" s="400"/>
      <c r="AE787" s="401"/>
      <c r="AF787" s="400"/>
      <c r="AG787" s="401"/>
      <c r="AH787" s="400"/>
      <c r="AI787" s="401"/>
      <c r="AJ787" s="400"/>
      <c r="AK787" s="401"/>
      <c r="AL787" s="400"/>
      <c r="AM787" s="401"/>
      <c r="AN787" s="400"/>
      <c r="AO787" s="401"/>
      <c r="AP787" s="400"/>
      <c r="AQ787" s="401"/>
      <c r="AR787" s="400"/>
      <c r="AS787" s="401"/>
      <c r="AT787" s="400"/>
      <c r="AU787" s="401"/>
      <c r="AV787" s="400"/>
      <c r="AW787" s="401"/>
      <c r="AX787" s="400"/>
      <c r="AY787" s="401"/>
      <c r="AZ787" s="400"/>
      <c r="BA787" s="401"/>
      <c r="BB787" s="400"/>
      <c r="BC787" s="401"/>
      <c r="BD787" s="400"/>
      <c r="BE787" s="401"/>
      <c r="BF787" s="400"/>
      <c r="BG787" s="401"/>
      <c r="BH787" s="400"/>
      <c r="BI787" s="401"/>
      <c r="BJ787" s="400"/>
      <c r="BK787" s="401"/>
      <c r="BL787" s="400"/>
      <c r="BM787" s="401"/>
      <c r="BN787" s="400"/>
      <c r="BO787" s="401"/>
      <c r="BP787" s="400"/>
      <c r="BQ787" s="401"/>
      <c r="BR787" s="400"/>
      <c r="BS787" s="401"/>
      <c r="BT787" s="400"/>
      <c r="BU787" s="401"/>
      <c r="BV787" s="337">
        <f t="shared" ref="BV787:BV790" si="315">L787+N787+P787+R787+T787+V787+X787+Z787+AB787+AD787+AF787+AH787+AJ787+AL787+AN787+AP787+AR787+AT787+AV787+AX787+AZ787+BB787+BD787+BF787+BH787+BJ787+BL787+BN787+BP787+BR787+BT787</f>
        <v>0</v>
      </c>
      <c r="BW787" s="337">
        <f t="shared" ref="BW787:BW790" si="316">M787+O787+Q787+S787+U787+W787+Y787+AA787+AC787+AE787+AG787+AI787+AK787+AM787+AO787+AQ787+AS787+AU787+AW787+AY787+BA787+BC787+BE787+BG787+BI787+BK787+BM787+BO787+BQ787+BS787+BU787</f>
        <v>0</v>
      </c>
    </row>
    <row r="788" spans="1:75" s="64" customFormat="1" ht="21.95" customHeight="1" x14ac:dyDescent="0.2">
      <c r="A788" s="385" t="s">
        <v>3879</v>
      </c>
      <c r="B788" s="386" t="s">
        <v>3880</v>
      </c>
      <c r="C788" s="392" t="s">
        <v>3229</v>
      </c>
      <c r="D788" s="387" t="s">
        <v>3881</v>
      </c>
      <c r="E788" s="388" t="s">
        <v>3882</v>
      </c>
      <c r="F788" s="389" t="s">
        <v>3222</v>
      </c>
      <c r="G788" s="389" t="s">
        <v>3223</v>
      </c>
      <c r="H788" s="390" t="s">
        <v>244</v>
      </c>
      <c r="I788" s="391" t="s">
        <v>341</v>
      </c>
      <c r="J788" s="353" t="s">
        <v>3337</v>
      </c>
      <c r="K788" s="355" t="s">
        <v>3231</v>
      </c>
      <c r="L788" s="400"/>
      <c r="M788" s="401"/>
      <c r="N788" s="400"/>
      <c r="O788" s="401"/>
      <c r="P788" s="400"/>
      <c r="Q788" s="401"/>
      <c r="R788" s="400"/>
      <c r="S788" s="401"/>
      <c r="T788" s="400"/>
      <c r="U788" s="401"/>
      <c r="V788" s="400"/>
      <c r="W788" s="401"/>
      <c r="X788" s="400"/>
      <c r="Y788" s="401"/>
      <c r="Z788" s="400"/>
      <c r="AA788" s="401"/>
      <c r="AB788" s="400"/>
      <c r="AC788" s="401"/>
      <c r="AD788" s="400"/>
      <c r="AE788" s="401"/>
      <c r="AF788" s="400"/>
      <c r="AG788" s="401"/>
      <c r="AH788" s="400"/>
      <c r="AI788" s="401"/>
      <c r="AJ788" s="400"/>
      <c r="AK788" s="401"/>
      <c r="AL788" s="400"/>
      <c r="AM788" s="401"/>
      <c r="AN788" s="400"/>
      <c r="AO788" s="401"/>
      <c r="AP788" s="400"/>
      <c r="AQ788" s="401"/>
      <c r="AR788" s="400"/>
      <c r="AS788" s="401"/>
      <c r="AT788" s="400"/>
      <c r="AU788" s="401"/>
      <c r="AV788" s="400"/>
      <c r="AW788" s="401"/>
      <c r="AX788" s="400"/>
      <c r="AY788" s="401"/>
      <c r="AZ788" s="400"/>
      <c r="BA788" s="401"/>
      <c r="BB788" s="400"/>
      <c r="BC788" s="401"/>
      <c r="BD788" s="400"/>
      <c r="BE788" s="401"/>
      <c r="BF788" s="400"/>
      <c r="BG788" s="401"/>
      <c r="BH788" s="400"/>
      <c r="BI788" s="401"/>
      <c r="BJ788" s="400"/>
      <c r="BK788" s="401"/>
      <c r="BL788" s="400"/>
      <c r="BM788" s="401"/>
      <c r="BN788" s="400"/>
      <c r="BO788" s="401"/>
      <c r="BP788" s="400"/>
      <c r="BQ788" s="401"/>
      <c r="BR788" s="400"/>
      <c r="BS788" s="401"/>
      <c r="BT788" s="400"/>
      <c r="BU788" s="401"/>
      <c r="BV788" s="337">
        <f t="shared" si="315"/>
        <v>0</v>
      </c>
      <c r="BW788" s="337">
        <f t="shared" si="316"/>
        <v>0</v>
      </c>
    </row>
    <row r="789" spans="1:75" s="64" customFormat="1" ht="21.95" customHeight="1" x14ac:dyDescent="0.2">
      <c r="A789" s="385" t="s">
        <v>3879</v>
      </c>
      <c r="B789" s="386" t="s">
        <v>3880</v>
      </c>
      <c r="C789" s="392" t="s">
        <v>3229</v>
      </c>
      <c r="D789" s="387" t="s">
        <v>3881</v>
      </c>
      <c r="E789" s="388" t="s">
        <v>3882</v>
      </c>
      <c r="F789" s="389" t="s">
        <v>3222</v>
      </c>
      <c r="G789" s="389" t="s">
        <v>3223</v>
      </c>
      <c r="H789" s="390" t="s">
        <v>244</v>
      </c>
      <c r="I789" s="391" t="s">
        <v>341</v>
      </c>
      <c r="J789" s="353" t="s">
        <v>3337</v>
      </c>
      <c r="K789" s="356" t="s">
        <v>3232</v>
      </c>
      <c r="L789" s="400"/>
      <c r="M789" s="401"/>
      <c r="N789" s="400"/>
      <c r="O789" s="401"/>
      <c r="P789" s="400"/>
      <c r="Q789" s="401"/>
      <c r="R789" s="400"/>
      <c r="S789" s="401"/>
      <c r="T789" s="400"/>
      <c r="U789" s="401"/>
      <c r="V789" s="400"/>
      <c r="W789" s="401"/>
      <c r="X789" s="400"/>
      <c r="Y789" s="401"/>
      <c r="Z789" s="400"/>
      <c r="AA789" s="401"/>
      <c r="AB789" s="400"/>
      <c r="AC789" s="401"/>
      <c r="AD789" s="400"/>
      <c r="AE789" s="401"/>
      <c r="AF789" s="400"/>
      <c r="AG789" s="401"/>
      <c r="AH789" s="400"/>
      <c r="AI789" s="401"/>
      <c r="AJ789" s="400"/>
      <c r="AK789" s="401"/>
      <c r="AL789" s="400"/>
      <c r="AM789" s="401"/>
      <c r="AN789" s="400"/>
      <c r="AO789" s="401"/>
      <c r="AP789" s="400"/>
      <c r="AQ789" s="401"/>
      <c r="AR789" s="400"/>
      <c r="AS789" s="401"/>
      <c r="AT789" s="400"/>
      <c r="AU789" s="401"/>
      <c r="AV789" s="400"/>
      <c r="AW789" s="401"/>
      <c r="AX789" s="400"/>
      <c r="AY789" s="401"/>
      <c r="AZ789" s="400"/>
      <c r="BA789" s="401"/>
      <c r="BB789" s="400"/>
      <c r="BC789" s="401"/>
      <c r="BD789" s="400"/>
      <c r="BE789" s="401"/>
      <c r="BF789" s="400"/>
      <c r="BG789" s="401"/>
      <c r="BH789" s="400"/>
      <c r="BI789" s="401"/>
      <c r="BJ789" s="400"/>
      <c r="BK789" s="401"/>
      <c r="BL789" s="400"/>
      <c r="BM789" s="401"/>
      <c r="BN789" s="400"/>
      <c r="BO789" s="401"/>
      <c r="BP789" s="400"/>
      <c r="BQ789" s="401"/>
      <c r="BR789" s="400"/>
      <c r="BS789" s="401"/>
      <c r="BT789" s="400"/>
      <c r="BU789" s="401"/>
      <c r="BV789" s="337">
        <f t="shared" si="315"/>
        <v>0</v>
      </c>
      <c r="BW789" s="337">
        <f t="shared" si="316"/>
        <v>0</v>
      </c>
    </row>
    <row r="790" spans="1:75" s="64" customFormat="1" ht="21.95" customHeight="1" thickBot="1" x14ac:dyDescent="0.25">
      <c r="A790" s="660" t="s">
        <v>3879</v>
      </c>
      <c r="B790" s="393" t="s">
        <v>3880</v>
      </c>
      <c r="C790" s="394" t="s">
        <v>3229</v>
      </c>
      <c r="D790" s="395" t="s">
        <v>3881</v>
      </c>
      <c r="E790" s="411" t="s">
        <v>3882</v>
      </c>
      <c r="F790" s="396" t="s">
        <v>3222</v>
      </c>
      <c r="G790" s="396" t="s">
        <v>3223</v>
      </c>
      <c r="H790" s="397" t="s">
        <v>244</v>
      </c>
      <c r="I790" s="661" t="s">
        <v>341</v>
      </c>
      <c r="J790" s="353" t="s">
        <v>3337</v>
      </c>
      <c r="K790" s="357" t="s">
        <v>60</v>
      </c>
      <c r="L790" s="402"/>
      <c r="M790" s="403"/>
      <c r="N790" s="402"/>
      <c r="O790" s="403"/>
      <c r="P790" s="402"/>
      <c r="Q790" s="403"/>
      <c r="R790" s="402"/>
      <c r="S790" s="403"/>
      <c r="T790" s="402"/>
      <c r="U790" s="403"/>
      <c r="V790" s="402"/>
      <c r="W790" s="403"/>
      <c r="X790" s="402"/>
      <c r="Y790" s="403"/>
      <c r="Z790" s="402"/>
      <c r="AA790" s="403"/>
      <c r="AB790" s="402"/>
      <c r="AC790" s="403"/>
      <c r="AD790" s="402"/>
      <c r="AE790" s="403"/>
      <c r="AF790" s="402"/>
      <c r="AG790" s="403"/>
      <c r="AH790" s="402"/>
      <c r="AI790" s="403"/>
      <c r="AJ790" s="402"/>
      <c r="AK790" s="403"/>
      <c r="AL790" s="402"/>
      <c r="AM790" s="403"/>
      <c r="AN790" s="402"/>
      <c r="AO790" s="403"/>
      <c r="AP790" s="402"/>
      <c r="AQ790" s="403"/>
      <c r="AR790" s="402"/>
      <c r="AS790" s="403"/>
      <c r="AT790" s="402"/>
      <c r="AU790" s="403"/>
      <c r="AV790" s="402"/>
      <c r="AW790" s="403"/>
      <c r="AX790" s="402"/>
      <c r="AY790" s="403"/>
      <c r="AZ790" s="402"/>
      <c r="BA790" s="403"/>
      <c r="BB790" s="402"/>
      <c r="BC790" s="403"/>
      <c r="BD790" s="402"/>
      <c r="BE790" s="403"/>
      <c r="BF790" s="402"/>
      <c r="BG790" s="403"/>
      <c r="BH790" s="402"/>
      <c r="BI790" s="403"/>
      <c r="BJ790" s="402"/>
      <c r="BK790" s="403"/>
      <c r="BL790" s="402"/>
      <c r="BM790" s="403"/>
      <c r="BN790" s="402"/>
      <c r="BO790" s="403"/>
      <c r="BP790" s="402"/>
      <c r="BQ790" s="403"/>
      <c r="BR790" s="402"/>
      <c r="BS790" s="403"/>
      <c r="BT790" s="402"/>
      <c r="BU790" s="403"/>
      <c r="BV790" s="337">
        <f t="shared" si="315"/>
        <v>0</v>
      </c>
      <c r="BW790" s="337">
        <f t="shared" si="316"/>
        <v>0</v>
      </c>
    </row>
    <row r="791" spans="1:75" s="64" customFormat="1" ht="21.95" customHeight="1" x14ac:dyDescent="0.25">
      <c r="A791" s="425" t="s">
        <v>3883</v>
      </c>
      <c r="B791" s="526" t="s">
        <v>3884</v>
      </c>
      <c r="C791" s="527">
        <v>1</v>
      </c>
      <c r="D791" s="528" t="s">
        <v>3885</v>
      </c>
      <c r="E791" s="426" t="s">
        <v>3886</v>
      </c>
      <c r="F791" s="529" t="s">
        <v>3222</v>
      </c>
      <c r="G791" s="529" t="s">
        <v>3223</v>
      </c>
      <c r="H791" s="530" t="s">
        <v>245</v>
      </c>
      <c r="I791" s="384" t="s">
        <v>3887</v>
      </c>
      <c r="J791" s="353" t="s">
        <v>3227</v>
      </c>
      <c r="K791" s="354" t="s">
        <v>3228</v>
      </c>
      <c r="L791" s="402"/>
      <c r="M791" s="403"/>
      <c r="N791" s="402"/>
      <c r="O791" s="403"/>
      <c r="P791" s="402"/>
      <c r="Q791" s="403"/>
      <c r="R791" s="402"/>
      <c r="S791" s="403"/>
      <c r="T791" s="402"/>
      <c r="U791" s="403"/>
      <c r="V791" s="402"/>
      <c r="W791" s="403"/>
      <c r="X791" s="402"/>
      <c r="Y791" s="403"/>
      <c r="Z791" s="402"/>
      <c r="AA791" s="403"/>
      <c r="AB791" s="402"/>
      <c r="AC791" s="403"/>
      <c r="AD791" s="402"/>
      <c r="AE791" s="403"/>
      <c r="AF791" s="402"/>
      <c r="AG791" s="403"/>
      <c r="AH791" s="402"/>
      <c r="AI791" s="403"/>
      <c r="AJ791" s="402"/>
      <c r="AK791" s="403"/>
      <c r="AL791" s="402"/>
      <c r="AM791" s="403"/>
      <c r="AN791" s="402"/>
      <c r="AO791" s="403"/>
      <c r="AP791" s="402"/>
      <c r="AQ791" s="403"/>
      <c r="AR791" s="402"/>
      <c r="AS791" s="403"/>
      <c r="AT791" s="402"/>
      <c r="AU791" s="403"/>
      <c r="AV791" s="402"/>
      <c r="AW791" s="403"/>
      <c r="AX791" s="402"/>
      <c r="AY791" s="403"/>
      <c r="AZ791" s="402"/>
      <c r="BA791" s="403"/>
      <c r="BB791" s="402"/>
      <c r="BC791" s="403"/>
      <c r="BD791" s="402"/>
      <c r="BE791" s="403"/>
      <c r="BF791" s="402"/>
      <c r="BG791" s="403"/>
      <c r="BH791" s="402"/>
      <c r="BI791" s="403"/>
      <c r="BJ791" s="402"/>
      <c r="BK791" s="403"/>
      <c r="BL791" s="402"/>
      <c r="BM791" s="403"/>
      <c r="BN791" s="402"/>
      <c r="BO791" s="403"/>
      <c r="BP791" s="402"/>
      <c r="BQ791" s="403"/>
      <c r="BR791" s="402"/>
      <c r="BS791" s="403"/>
      <c r="BT791" s="402"/>
      <c r="BU791" s="403"/>
      <c r="BV791" s="337">
        <f>L791+N791+P791+R791+T791+V791+X791+Z791+AB791+AD791+AF791+AH791+AJ791+AL791+AN791+AP791+AR791+AT791+AV791+AX791+AZ791+BB791+BD791+BF791+BH791+BJ791+BL791+BN791+BP791+BR791+BT791</f>
        <v>0</v>
      </c>
      <c r="BW791" s="337">
        <f>M791+O791+Q791+S791+U791+W791+Y791+AA791+AC791+AE791+AG791+AI791+AK791+AM791+AO791+AQ791+AS791+AU791+AW791+AY791+BA791+BC791+BE791+BG791+BI791+BK791+BM791+BO791+BQ791+BS791+BU791</f>
        <v>0</v>
      </c>
    </row>
    <row r="792" spans="1:75" s="64" customFormat="1" ht="21.95" customHeight="1" x14ac:dyDescent="0.2">
      <c r="A792" s="385" t="s">
        <v>3883</v>
      </c>
      <c r="B792" s="386" t="s">
        <v>3884</v>
      </c>
      <c r="C792" s="352" t="s">
        <v>3229</v>
      </c>
      <c r="D792" s="387" t="s">
        <v>3885</v>
      </c>
      <c r="E792" s="388" t="s">
        <v>3886</v>
      </c>
      <c r="F792" s="389" t="s">
        <v>3222</v>
      </c>
      <c r="G792" s="389" t="s">
        <v>3223</v>
      </c>
      <c r="H792" s="390" t="s">
        <v>245</v>
      </c>
      <c r="I792" s="391" t="s">
        <v>3887</v>
      </c>
      <c r="J792" s="353" t="s">
        <v>3227</v>
      </c>
      <c r="K792" s="353" t="s">
        <v>3230</v>
      </c>
      <c r="L792" s="400"/>
      <c r="M792" s="401"/>
      <c r="N792" s="400"/>
      <c r="O792" s="401"/>
      <c r="P792" s="400"/>
      <c r="Q792" s="401"/>
      <c r="R792" s="400"/>
      <c r="S792" s="401"/>
      <c r="T792" s="400"/>
      <c r="U792" s="401"/>
      <c r="V792" s="400"/>
      <c r="W792" s="401"/>
      <c r="X792" s="400"/>
      <c r="Y792" s="401"/>
      <c r="Z792" s="400"/>
      <c r="AA792" s="401"/>
      <c r="AB792" s="400"/>
      <c r="AC792" s="401"/>
      <c r="AD792" s="400"/>
      <c r="AE792" s="401"/>
      <c r="AF792" s="400"/>
      <c r="AG792" s="401"/>
      <c r="AH792" s="400"/>
      <c r="AI792" s="401"/>
      <c r="AJ792" s="400"/>
      <c r="AK792" s="401"/>
      <c r="AL792" s="400"/>
      <c r="AM792" s="401"/>
      <c r="AN792" s="400"/>
      <c r="AO792" s="401"/>
      <c r="AP792" s="400"/>
      <c r="AQ792" s="401"/>
      <c r="AR792" s="400"/>
      <c r="AS792" s="401"/>
      <c r="AT792" s="400"/>
      <c r="AU792" s="401"/>
      <c r="AV792" s="400"/>
      <c r="AW792" s="401"/>
      <c r="AX792" s="400"/>
      <c r="AY792" s="401"/>
      <c r="AZ792" s="400"/>
      <c r="BA792" s="401"/>
      <c r="BB792" s="400"/>
      <c r="BC792" s="401"/>
      <c r="BD792" s="400"/>
      <c r="BE792" s="401"/>
      <c r="BF792" s="400"/>
      <c r="BG792" s="401"/>
      <c r="BH792" s="400"/>
      <c r="BI792" s="401"/>
      <c r="BJ792" s="400"/>
      <c r="BK792" s="401"/>
      <c r="BL792" s="400"/>
      <c r="BM792" s="401"/>
      <c r="BN792" s="400"/>
      <c r="BO792" s="401"/>
      <c r="BP792" s="400"/>
      <c r="BQ792" s="401"/>
      <c r="BR792" s="400"/>
      <c r="BS792" s="401"/>
      <c r="BT792" s="400"/>
      <c r="BU792" s="401"/>
      <c r="BV792" s="337">
        <f t="shared" ref="BV792:BV795" si="317">L792+N792+P792+R792+T792+V792+X792+Z792+AB792+AD792+AF792+AH792+AJ792+AL792+AN792+AP792+AR792+AT792+AV792+AX792+AZ792+BB792+BD792+BF792+BH792+BJ792+BL792+BN792+BP792+BR792+BT792</f>
        <v>0</v>
      </c>
      <c r="BW792" s="337">
        <f t="shared" ref="BW792:BW795" si="318">M792+O792+Q792+S792+U792+W792+Y792+AA792+AC792+AE792+AG792+AI792+AK792+AM792+AO792+AQ792+AS792+AU792+AW792+AY792+BA792+BC792+BE792+BG792+BI792+BK792+BM792+BO792+BQ792+BS792+BU792</f>
        <v>0</v>
      </c>
    </row>
    <row r="793" spans="1:75" s="64" customFormat="1" ht="21.95" customHeight="1" x14ac:dyDescent="0.2">
      <c r="A793" s="385" t="s">
        <v>3883</v>
      </c>
      <c r="B793" s="386" t="s">
        <v>3884</v>
      </c>
      <c r="C793" s="392" t="s">
        <v>3229</v>
      </c>
      <c r="D793" s="387" t="s">
        <v>3885</v>
      </c>
      <c r="E793" s="388" t="s">
        <v>3886</v>
      </c>
      <c r="F793" s="389" t="s">
        <v>3222</v>
      </c>
      <c r="G793" s="389" t="s">
        <v>3223</v>
      </c>
      <c r="H793" s="390" t="s">
        <v>245</v>
      </c>
      <c r="I793" s="391" t="s">
        <v>3887</v>
      </c>
      <c r="J793" s="353" t="s">
        <v>3227</v>
      </c>
      <c r="K793" s="355" t="s">
        <v>3231</v>
      </c>
      <c r="L793" s="400"/>
      <c r="M793" s="401"/>
      <c r="N793" s="400"/>
      <c r="O793" s="401"/>
      <c r="P793" s="400"/>
      <c r="Q793" s="401"/>
      <c r="R793" s="400"/>
      <c r="S793" s="401"/>
      <c r="T793" s="400"/>
      <c r="U793" s="401"/>
      <c r="V793" s="400"/>
      <c r="W793" s="401"/>
      <c r="X793" s="400"/>
      <c r="Y793" s="401"/>
      <c r="Z793" s="400"/>
      <c r="AA793" s="401"/>
      <c r="AB793" s="400"/>
      <c r="AC793" s="401"/>
      <c r="AD793" s="400"/>
      <c r="AE793" s="401"/>
      <c r="AF793" s="400"/>
      <c r="AG793" s="401"/>
      <c r="AH793" s="400"/>
      <c r="AI793" s="401"/>
      <c r="AJ793" s="400"/>
      <c r="AK793" s="401"/>
      <c r="AL793" s="400"/>
      <c r="AM793" s="401"/>
      <c r="AN793" s="400"/>
      <c r="AO793" s="401"/>
      <c r="AP793" s="400"/>
      <c r="AQ793" s="401"/>
      <c r="AR793" s="400"/>
      <c r="AS793" s="401"/>
      <c r="AT793" s="400"/>
      <c r="AU793" s="401"/>
      <c r="AV793" s="400"/>
      <c r="AW793" s="401"/>
      <c r="AX793" s="400"/>
      <c r="AY793" s="401"/>
      <c r="AZ793" s="400"/>
      <c r="BA793" s="401"/>
      <c r="BB793" s="400"/>
      <c r="BC793" s="401"/>
      <c r="BD793" s="400"/>
      <c r="BE793" s="401"/>
      <c r="BF793" s="400"/>
      <c r="BG793" s="401"/>
      <c r="BH793" s="400"/>
      <c r="BI793" s="401"/>
      <c r="BJ793" s="400"/>
      <c r="BK793" s="401"/>
      <c r="BL793" s="400"/>
      <c r="BM793" s="401"/>
      <c r="BN793" s="400"/>
      <c r="BO793" s="401"/>
      <c r="BP793" s="400"/>
      <c r="BQ793" s="401"/>
      <c r="BR793" s="400"/>
      <c r="BS793" s="401"/>
      <c r="BT793" s="400"/>
      <c r="BU793" s="401"/>
      <c r="BV793" s="337">
        <f t="shared" si="317"/>
        <v>0</v>
      </c>
      <c r="BW793" s="337">
        <f t="shared" si="318"/>
        <v>0</v>
      </c>
    </row>
    <row r="794" spans="1:75" s="64" customFormat="1" ht="21.95" customHeight="1" x14ac:dyDescent="0.2">
      <c r="A794" s="385" t="s">
        <v>3883</v>
      </c>
      <c r="B794" s="386" t="s">
        <v>3884</v>
      </c>
      <c r="C794" s="392" t="s">
        <v>3229</v>
      </c>
      <c r="D794" s="387" t="s">
        <v>3885</v>
      </c>
      <c r="E794" s="388" t="s">
        <v>3886</v>
      </c>
      <c r="F794" s="389" t="s">
        <v>3222</v>
      </c>
      <c r="G794" s="389" t="s">
        <v>3223</v>
      </c>
      <c r="H794" s="390" t="s">
        <v>245</v>
      </c>
      <c r="I794" s="391" t="s">
        <v>3887</v>
      </c>
      <c r="J794" s="353" t="s">
        <v>3227</v>
      </c>
      <c r="K794" s="356" t="s">
        <v>3232</v>
      </c>
      <c r="L794" s="400"/>
      <c r="M794" s="401"/>
      <c r="N794" s="400"/>
      <c r="O794" s="401"/>
      <c r="P794" s="400"/>
      <c r="Q794" s="401"/>
      <c r="R794" s="400"/>
      <c r="S794" s="401"/>
      <c r="T794" s="400"/>
      <c r="U794" s="401"/>
      <c r="V794" s="400"/>
      <c r="W794" s="401"/>
      <c r="X794" s="400"/>
      <c r="Y794" s="401"/>
      <c r="Z794" s="400"/>
      <c r="AA794" s="401"/>
      <c r="AB794" s="400"/>
      <c r="AC794" s="401"/>
      <c r="AD794" s="400"/>
      <c r="AE794" s="401"/>
      <c r="AF794" s="400"/>
      <c r="AG794" s="401"/>
      <c r="AH794" s="400"/>
      <c r="AI794" s="401"/>
      <c r="AJ794" s="400"/>
      <c r="AK794" s="401"/>
      <c r="AL794" s="400"/>
      <c r="AM794" s="401"/>
      <c r="AN794" s="400"/>
      <c r="AO794" s="401"/>
      <c r="AP794" s="400"/>
      <c r="AQ794" s="401"/>
      <c r="AR794" s="400"/>
      <c r="AS794" s="401"/>
      <c r="AT794" s="400"/>
      <c r="AU794" s="401"/>
      <c r="AV794" s="400"/>
      <c r="AW794" s="401"/>
      <c r="AX794" s="400"/>
      <c r="AY794" s="401"/>
      <c r="AZ794" s="400"/>
      <c r="BA794" s="401"/>
      <c r="BB794" s="400"/>
      <c r="BC794" s="401"/>
      <c r="BD794" s="400"/>
      <c r="BE794" s="401"/>
      <c r="BF794" s="400"/>
      <c r="BG794" s="401"/>
      <c r="BH794" s="400"/>
      <c r="BI794" s="401"/>
      <c r="BJ794" s="400"/>
      <c r="BK794" s="401"/>
      <c r="BL794" s="400"/>
      <c r="BM794" s="401"/>
      <c r="BN794" s="400"/>
      <c r="BO794" s="401"/>
      <c r="BP794" s="400"/>
      <c r="BQ794" s="401"/>
      <c r="BR794" s="400"/>
      <c r="BS794" s="401"/>
      <c r="BT794" s="400"/>
      <c r="BU794" s="401"/>
      <c r="BV794" s="337">
        <f t="shared" si="317"/>
        <v>0</v>
      </c>
      <c r="BW794" s="337">
        <f t="shared" si="318"/>
        <v>0</v>
      </c>
    </row>
    <row r="795" spans="1:75" s="64" customFormat="1" ht="21.95" customHeight="1" thickBot="1" x14ac:dyDescent="0.25">
      <c r="A795" s="660" t="s">
        <v>3883</v>
      </c>
      <c r="B795" s="393" t="s">
        <v>3884</v>
      </c>
      <c r="C795" s="394" t="s">
        <v>3229</v>
      </c>
      <c r="D795" s="395" t="s">
        <v>3885</v>
      </c>
      <c r="E795" s="411" t="s">
        <v>3886</v>
      </c>
      <c r="F795" s="396" t="s">
        <v>3222</v>
      </c>
      <c r="G795" s="396" t="s">
        <v>3223</v>
      </c>
      <c r="H795" s="397" t="s">
        <v>245</v>
      </c>
      <c r="I795" s="661" t="s">
        <v>3887</v>
      </c>
      <c r="J795" s="353" t="s">
        <v>3227</v>
      </c>
      <c r="K795" s="357" t="s">
        <v>60</v>
      </c>
      <c r="L795" s="402"/>
      <c r="M795" s="403"/>
      <c r="N795" s="402"/>
      <c r="O795" s="403"/>
      <c r="P795" s="402"/>
      <c r="Q795" s="403"/>
      <c r="R795" s="402"/>
      <c r="S795" s="403"/>
      <c r="T795" s="402"/>
      <c r="U795" s="403"/>
      <c r="V795" s="402"/>
      <c r="W795" s="403"/>
      <c r="X795" s="402"/>
      <c r="Y795" s="403"/>
      <c r="Z795" s="402"/>
      <c r="AA795" s="403"/>
      <c r="AB795" s="402"/>
      <c r="AC795" s="403"/>
      <c r="AD795" s="402"/>
      <c r="AE795" s="403"/>
      <c r="AF795" s="402"/>
      <c r="AG795" s="403"/>
      <c r="AH795" s="402"/>
      <c r="AI795" s="403"/>
      <c r="AJ795" s="402"/>
      <c r="AK795" s="403"/>
      <c r="AL795" s="402"/>
      <c r="AM795" s="403"/>
      <c r="AN795" s="402"/>
      <c r="AO795" s="403"/>
      <c r="AP795" s="402"/>
      <c r="AQ795" s="403"/>
      <c r="AR795" s="402"/>
      <c r="AS795" s="403"/>
      <c r="AT795" s="402"/>
      <c r="AU795" s="403"/>
      <c r="AV795" s="402"/>
      <c r="AW795" s="403"/>
      <c r="AX795" s="402"/>
      <c r="AY795" s="403"/>
      <c r="AZ795" s="402"/>
      <c r="BA795" s="403"/>
      <c r="BB795" s="402"/>
      <c r="BC795" s="403"/>
      <c r="BD795" s="402"/>
      <c r="BE795" s="403"/>
      <c r="BF795" s="402"/>
      <c r="BG795" s="403"/>
      <c r="BH795" s="402"/>
      <c r="BI795" s="403"/>
      <c r="BJ795" s="402"/>
      <c r="BK795" s="403"/>
      <c r="BL795" s="402"/>
      <c r="BM795" s="403"/>
      <c r="BN795" s="402"/>
      <c r="BO795" s="403"/>
      <c r="BP795" s="402"/>
      <c r="BQ795" s="403"/>
      <c r="BR795" s="402"/>
      <c r="BS795" s="403"/>
      <c r="BT795" s="402"/>
      <c r="BU795" s="403"/>
      <c r="BV795" s="337">
        <f t="shared" si="317"/>
        <v>0</v>
      </c>
      <c r="BW795" s="337">
        <f t="shared" si="318"/>
        <v>0</v>
      </c>
    </row>
    <row r="796" spans="1:75" s="64" customFormat="1" ht="21.95" customHeight="1" x14ac:dyDescent="0.25">
      <c r="A796" s="425" t="s">
        <v>3888</v>
      </c>
      <c r="B796" s="526" t="s">
        <v>3889</v>
      </c>
      <c r="C796" s="527">
        <v>1</v>
      </c>
      <c r="D796" s="528" t="s">
        <v>3885</v>
      </c>
      <c r="E796" s="426" t="s">
        <v>3890</v>
      </c>
      <c r="F796" s="529" t="s">
        <v>3222</v>
      </c>
      <c r="G796" s="529" t="s">
        <v>3223</v>
      </c>
      <c r="H796" s="530" t="s">
        <v>245</v>
      </c>
      <c r="I796" s="384" t="s">
        <v>3891</v>
      </c>
      <c r="J796" s="353" t="s">
        <v>3227</v>
      </c>
      <c r="K796" s="354" t="s">
        <v>3228</v>
      </c>
      <c r="L796" s="402"/>
      <c r="M796" s="403"/>
      <c r="N796" s="402"/>
      <c r="O796" s="403"/>
      <c r="P796" s="402"/>
      <c r="Q796" s="403"/>
      <c r="R796" s="402"/>
      <c r="S796" s="403"/>
      <c r="T796" s="402"/>
      <c r="U796" s="403"/>
      <c r="V796" s="402"/>
      <c r="W796" s="403"/>
      <c r="X796" s="402"/>
      <c r="Y796" s="403"/>
      <c r="Z796" s="402"/>
      <c r="AA796" s="403"/>
      <c r="AB796" s="402"/>
      <c r="AC796" s="403"/>
      <c r="AD796" s="402"/>
      <c r="AE796" s="403"/>
      <c r="AF796" s="402"/>
      <c r="AG796" s="403"/>
      <c r="AH796" s="402"/>
      <c r="AI796" s="403"/>
      <c r="AJ796" s="402"/>
      <c r="AK796" s="403"/>
      <c r="AL796" s="402"/>
      <c r="AM796" s="403"/>
      <c r="AN796" s="402"/>
      <c r="AO796" s="403"/>
      <c r="AP796" s="402"/>
      <c r="AQ796" s="403"/>
      <c r="AR796" s="402"/>
      <c r="AS796" s="403"/>
      <c r="AT796" s="402"/>
      <c r="AU796" s="403"/>
      <c r="AV796" s="402"/>
      <c r="AW796" s="403"/>
      <c r="AX796" s="402"/>
      <c r="AY796" s="403"/>
      <c r="AZ796" s="402"/>
      <c r="BA796" s="403"/>
      <c r="BB796" s="402"/>
      <c r="BC796" s="403"/>
      <c r="BD796" s="402"/>
      <c r="BE796" s="403"/>
      <c r="BF796" s="402"/>
      <c r="BG796" s="403"/>
      <c r="BH796" s="402"/>
      <c r="BI796" s="403"/>
      <c r="BJ796" s="402"/>
      <c r="BK796" s="403"/>
      <c r="BL796" s="402"/>
      <c r="BM796" s="403"/>
      <c r="BN796" s="402"/>
      <c r="BO796" s="403"/>
      <c r="BP796" s="402"/>
      <c r="BQ796" s="403"/>
      <c r="BR796" s="402"/>
      <c r="BS796" s="403"/>
      <c r="BT796" s="402"/>
      <c r="BU796" s="403"/>
      <c r="BV796" s="337">
        <f>L796+N796+P796+R796+T796+V796+X796+Z796+AB796+AD796+AF796+AH796+AJ796+AL796+AN796+AP796+AR796+AT796+AV796+AX796+AZ796+BB796+BD796+BF796+BH796+BJ796+BL796+BN796+BP796+BR796+BT796</f>
        <v>0</v>
      </c>
      <c r="BW796" s="337">
        <f>M796+O796+Q796+S796+U796+W796+Y796+AA796+AC796+AE796+AG796+AI796+AK796+AM796+AO796+AQ796+AS796+AU796+AW796+AY796+BA796+BC796+BE796+BG796+BI796+BK796+BM796+BO796+BQ796+BS796+BU796</f>
        <v>0</v>
      </c>
    </row>
    <row r="797" spans="1:75" s="64" customFormat="1" ht="21.95" customHeight="1" x14ac:dyDescent="0.2">
      <c r="A797" s="385" t="s">
        <v>3888</v>
      </c>
      <c r="B797" s="386" t="s">
        <v>3889</v>
      </c>
      <c r="C797" s="352" t="s">
        <v>3229</v>
      </c>
      <c r="D797" s="387" t="s">
        <v>3885</v>
      </c>
      <c r="E797" s="388" t="s">
        <v>3890</v>
      </c>
      <c r="F797" s="389" t="s">
        <v>3222</v>
      </c>
      <c r="G797" s="389" t="s">
        <v>3223</v>
      </c>
      <c r="H797" s="390" t="s">
        <v>245</v>
      </c>
      <c r="I797" s="391" t="s">
        <v>3891</v>
      </c>
      <c r="J797" s="353" t="s">
        <v>3227</v>
      </c>
      <c r="K797" s="353" t="s">
        <v>3230</v>
      </c>
      <c r="L797" s="400"/>
      <c r="M797" s="401"/>
      <c r="N797" s="400"/>
      <c r="O797" s="401"/>
      <c r="P797" s="400"/>
      <c r="Q797" s="401"/>
      <c r="R797" s="400"/>
      <c r="S797" s="401"/>
      <c r="T797" s="400"/>
      <c r="U797" s="401"/>
      <c r="V797" s="400"/>
      <c r="W797" s="401"/>
      <c r="X797" s="400"/>
      <c r="Y797" s="401"/>
      <c r="Z797" s="400"/>
      <c r="AA797" s="401"/>
      <c r="AB797" s="400"/>
      <c r="AC797" s="401"/>
      <c r="AD797" s="400"/>
      <c r="AE797" s="401"/>
      <c r="AF797" s="400"/>
      <c r="AG797" s="401"/>
      <c r="AH797" s="400"/>
      <c r="AI797" s="401"/>
      <c r="AJ797" s="400"/>
      <c r="AK797" s="401"/>
      <c r="AL797" s="400"/>
      <c r="AM797" s="401"/>
      <c r="AN797" s="400"/>
      <c r="AO797" s="401"/>
      <c r="AP797" s="400"/>
      <c r="AQ797" s="401"/>
      <c r="AR797" s="400"/>
      <c r="AS797" s="401"/>
      <c r="AT797" s="400"/>
      <c r="AU797" s="401"/>
      <c r="AV797" s="400"/>
      <c r="AW797" s="401"/>
      <c r="AX797" s="400"/>
      <c r="AY797" s="401"/>
      <c r="AZ797" s="400"/>
      <c r="BA797" s="401"/>
      <c r="BB797" s="400"/>
      <c r="BC797" s="401"/>
      <c r="BD797" s="400"/>
      <c r="BE797" s="401"/>
      <c r="BF797" s="400"/>
      <c r="BG797" s="401"/>
      <c r="BH797" s="400"/>
      <c r="BI797" s="401"/>
      <c r="BJ797" s="400"/>
      <c r="BK797" s="401"/>
      <c r="BL797" s="400"/>
      <c r="BM797" s="401"/>
      <c r="BN797" s="400"/>
      <c r="BO797" s="401"/>
      <c r="BP797" s="400"/>
      <c r="BQ797" s="401"/>
      <c r="BR797" s="400"/>
      <c r="BS797" s="401"/>
      <c r="BT797" s="400"/>
      <c r="BU797" s="401"/>
      <c r="BV797" s="337">
        <f t="shared" ref="BV797:BV800" si="319">L797+N797+P797+R797+T797+V797+X797+Z797+AB797+AD797+AF797+AH797+AJ797+AL797+AN797+AP797+AR797+AT797+AV797+AX797+AZ797+BB797+BD797+BF797+BH797+BJ797+BL797+BN797+BP797+BR797+BT797</f>
        <v>0</v>
      </c>
      <c r="BW797" s="337">
        <f t="shared" ref="BW797:BW800" si="320">M797+O797+Q797+S797+U797+W797+Y797+AA797+AC797+AE797+AG797+AI797+AK797+AM797+AO797+AQ797+AS797+AU797+AW797+AY797+BA797+BC797+BE797+BG797+BI797+BK797+BM797+BO797+BQ797+BS797+BU797</f>
        <v>0</v>
      </c>
    </row>
    <row r="798" spans="1:75" s="64" customFormat="1" ht="21.95" customHeight="1" x14ac:dyDescent="0.2">
      <c r="A798" s="385" t="s">
        <v>3888</v>
      </c>
      <c r="B798" s="386" t="s">
        <v>3889</v>
      </c>
      <c r="C798" s="392" t="s">
        <v>3229</v>
      </c>
      <c r="D798" s="387" t="s">
        <v>3885</v>
      </c>
      <c r="E798" s="388" t="s">
        <v>3890</v>
      </c>
      <c r="F798" s="389" t="s">
        <v>3222</v>
      </c>
      <c r="G798" s="389" t="s">
        <v>3223</v>
      </c>
      <c r="H798" s="390" t="s">
        <v>245</v>
      </c>
      <c r="I798" s="391" t="s">
        <v>3891</v>
      </c>
      <c r="J798" s="353" t="s">
        <v>3227</v>
      </c>
      <c r="K798" s="355" t="s">
        <v>3231</v>
      </c>
      <c r="L798" s="400"/>
      <c r="M798" s="401"/>
      <c r="N798" s="400"/>
      <c r="O798" s="401"/>
      <c r="P798" s="400"/>
      <c r="Q798" s="401"/>
      <c r="R798" s="400"/>
      <c r="S798" s="401"/>
      <c r="T798" s="400"/>
      <c r="U798" s="401"/>
      <c r="V798" s="400"/>
      <c r="W798" s="401"/>
      <c r="X798" s="400"/>
      <c r="Y798" s="401"/>
      <c r="Z798" s="400"/>
      <c r="AA798" s="401"/>
      <c r="AB798" s="400"/>
      <c r="AC798" s="401"/>
      <c r="AD798" s="400"/>
      <c r="AE798" s="401"/>
      <c r="AF798" s="400"/>
      <c r="AG798" s="401"/>
      <c r="AH798" s="400"/>
      <c r="AI798" s="401"/>
      <c r="AJ798" s="400"/>
      <c r="AK798" s="401"/>
      <c r="AL798" s="400"/>
      <c r="AM798" s="401"/>
      <c r="AN798" s="400"/>
      <c r="AO798" s="401"/>
      <c r="AP798" s="400"/>
      <c r="AQ798" s="401"/>
      <c r="AR798" s="400"/>
      <c r="AS798" s="401"/>
      <c r="AT798" s="400"/>
      <c r="AU798" s="401"/>
      <c r="AV798" s="400"/>
      <c r="AW798" s="401"/>
      <c r="AX798" s="400"/>
      <c r="AY798" s="401"/>
      <c r="AZ798" s="400"/>
      <c r="BA798" s="401"/>
      <c r="BB798" s="400"/>
      <c r="BC798" s="401"/>
      <c r="BD798" s="400"/>
      <c r="BE798" s="401"/>
      <c r="BF798" s="400"/>
      <c r="BG798" s="401"/>
      <c r="BH798" s="400"/>
      <c r="BI798" s="401"/>
      <c r="BJ798" s="400"/>
      <c r="BK798" s="401"/>
      <c r="BL798" s="400"/>
      <c r="BM798" s="401"/>
      <c r="BN798" s="400"/>
      <c r="BO798" s="401"/>
      <c r="BP798" s="400"/>
      <c r="BQ798" s="401"/>
      <c r="BR798" s="400"/>
      <c r="BS798" s="401"/>
      <c r="BT798" s="400"/>
      <c r="BU798" s="401"/>
      <c r="BV798" s="337">
        <f t="shared" si="319"/>
        <v>0</v>
      </c>
      <c r="BW798" s="337">
        <f t="shared" si="320"/>
        <v>0</v>
      </c>
    </row>
    <row r="799" spans="1:75" s="64" customFormat="1" ht="21.95" customHeight="1" x14ac:dyDescent="0.2">
      <c r="A799" s="385" t="s">
        <v>3888</v>
      </c>
      <c r="B799" s="386" t="s">
        <v>3889</v>
      </c>
      <c r="C799" s="392" t="s">
        <v>3229</v>
      </c>
      <c r="D799" s="387" t="s">
        <v>3885</v>
      </c>
      <c r="E799" s="388" t="s">
        <v>3890</v>
      </c>
      <c r="F799" s="389" t="s">
        <v>3222</v>
      </c>
      <c r="G799" s="389" t="s">
        <v>3223</v>
      </c>
      <c r="H799" s="390" t="s">
        <v>245</v>
      </c>
      <c r="I799" s="391" t="s">
        <v>3891</v>
      </c>
      <c r="J799" s="353" t="s">
        <v>3227</v>
      </c>
      <c r="K799" s="356" t="s">
        <v>3232</v>
      </c>
      <c r="L799" s="400"/>
      <c r="M799" s="401"/>
      <c r="N799" s="400"/>
      <c r="O799" s="401"/>
      <c r="P799" s="400"/>
      <c r="Q799" s="401"/>
      <c r="R799" s="400"/>
      <c r="S799" s="401"/>
      <c r="T799" s="400"/>
      <c r="U799" s="401"/>
      <c r="V799" s="400"/>
      <c r="W799" s="401"/>
      <c r="X799" s="400"/>
      <c r="Y799" s="401"/>
      <c r="Z799" s="400"/>
      <c r="AA799" s="401"/>
      <c r="AB799" s="400"/>
      <c r="AC799" s="401"/>
      <c r="AD799" s="400"/>
      <c r="AE799" s="401"/>
      <c r="AF799" s="400"/>
      <c r="AG799" s="401"/>
      <c r="AH799" s="400"/>
      <c r="AI799" s="401"/>
      <c r="AJ799" s="400"/>
      <c r="AK799" s="401"/>
      <c r="AL799" s="400"/>
      <c r="AM799" s="401"/>
      <c r="AN799" s="400"/>
      <c r="AO799" s="401"/>
      <c r="AP799" s="400"/>
      <c r="AQ799" s="401"/>
      <c r="AR799" s="400"/>
      <c r="AS799" s="401"/>
      <c r="AT799" s="400"/>
      <c r="AU799" s="401"/>
      <c r="AV799" s="400"/>
      <c r="AW799" s="401"/>
      <c r="AX799" s="400"/>
      <c r="AY799" s="401"/>
      <c r="AZ799" s="400"/>
      <c r="BA799" s="401"/>
      <c r="BB799" s="400"/>
      <c r="BC799" s="401"/>
      <c r="BD799" s="400"/>
      <c r="BE799" s="401"/>
      <c r="BF799" s="400"/>
      <c r="BG799" s="401"/>
      <c r="BH799" s="400"/>
      <c r="BI799" s="401"/>
      <c r="BJ799" s="400"/>
      <c r="BK799" s="401"/>
      <c r="BL799" s="400"/>
      <c r="BM799" s="401"/>
      <c r="BN799" s="400"/>
      <c r="BO799" s="401"/>
      <c r="BP799" s="400"/>
      <c r="BQ799" s="401"/>
      <c r="BR799" s="400"/>
      <c r="BS799" s="401"/>
      <c r="BT799" s="400"/>
      <c r="BU799" s="401"/>
      <c r="BV799" s="337">
        <f t="shared" si="319"/>
        <v>0</v>
      </c>
      <c r="BW799" s="337">
        <f t="shared" si="320"/>
        <v>0</v>
      </c>
    </row>
    <row r="800" spans="1:75" s="64" customFormat="1" ht="21.95" customHeight="1" thickBot="1" x14ac:dyDescent="0.25">
      <c r="A800" s="660" t="s">
        <v>3888</v>
      </c>
      <c r="B800" s="393" t="s">
        <v>3889</v>
      </c>
      <c r="C800" s="394" t="s">
        <v>3229</v>
      </c>
      <c r="D800" s="395" t="s">
        <v>3885</v>
      </c>
      <c r="E800" s="411" t="s">
        <v>3890</v>
      </c>
      <c r="F800" s="396" t="s">
        <v>3222</v>
      </c>
      <c r="G800" s="396" t="s">
        <v>3223</v>
      </c>
      <c r="H800" s="397" t="s">
        <v>245</v>
      </c>
      <c r="I800" s="661" t="s">
        <v>3891</v>
      </c>
      <c r="J800" s="353" t="s">
        <v>3227</v>
      </c>
      <c r="K800" s="357" t="s">
        <v>60</v>
      </c>
      <c r="L800" s="402"/>
      <c r="M800" s="403"/>
      <c r="N800" s="402"/>
      <c r="O800" s="403"/>
      <c r="P800" s="402"/>
      <c r="Q800" s="403"/>
      <c r="R800" s="402"/>
      <c r="S800" s="403"/>
      <c r="T800" s="402"/>
      <c r="U800" s="403"/>
      <c r="V800" s="402"/>
      <c r="W800" s="403"/>
      <c r="X800" s="402"/>
      <c r="Y800" s="403"/>
      <c r="Z800" s="402"/>
      <c r="AA800" s="403"/>
      <c r="AB800" s="402"/>
      <c r="AC800" s="403"/>
      <c r="AD800" s="402"/>
      <c r="AE800" s="403"/>
      <c r="AF800" s="402"/>
      <c r="AG800" s="403"/>
      <c r="AH800" s="402"/>
      <c r="AI800" s="403"/>
      <c r="AJ800" s="402"/>
      <c r="AK800" s="403"/>
      <c r="AL800" s="402"/>
      <c r="AM800" s="403"/>
      <c r="AN800" s="402"/>
      <c r="AO800" s="403"/>
      <c r="AP800" s="402"/>
      <c r="AQ800" s="403"/>
      <c r="AR800" s="402"/>
      <c r="AS800" s="403"/>
      <c r="AT800" s="402"/>
      <c r="AU800" s="403"/>
      <c r="AV800" s="402"/>
      <c r="AW800" s="403"/>
      <c r="AX800" s="402"/>
      <c r="AY800" s="403"/>
      <c r="AZ800" s="402"/>
      <c r="BA800" s="403"/>
      <c r="BB800" s="402"/>
      <c r="BC800" s="403"/>
      <c r="BD800" s="402"/>
      <c r="BE800" s="403"/>
      <c r="BF800" s="402"/>
      <c r="BG800" s="403"/>
      <c r="BH800" s="402"/>
      <c r="BI800" s="403"/>
      <c r="BJ800" s="402"/>
      <c r="BK800" s="403"/>
      <c r="BL800" s="402"/>
      <c r="BM800" s="403"/>
      <c r="BN800" s="402"/>
      <c r="BO800" s="403"/>
      <c r="BP800" s="402"/>
      <c r="BQ800" s="403"/>
      <c r="BR800" s="402"/>
      <c r="BS800" s="403"/>
      <c r="BT800" s="402"/>
      <c r="BU800" s="403"/>
      <c r="BV800" s="337">
        <f t="shared" si="319"/>
        <v>0</v>
      </c>
      <c r="BW800" s="337">
        <f t="shared" si="320"/>
        <v>0</v>
      </c>
    </row>
    <row r="801" spans="1:75" s="64" customFormat="1" ht="21.95" customHeight="1" x14ac:dyDescent="0.25">
      <c r="A801" s="425" t="s">
        <v>3892</v>
      </c>
      <c r="B801" s="526" t="s">
        <v>3893</v>
      </c>
      <c r="C801" s="527">
        <v>1</v>
      </c>
      <c r="D801" s="528" t="s">
        <v>3885</v>
      </c>
      <c r="E801" s="426" t="s">
        <v>3894</v>
      </c>
      <c r="F801" s="529" t="s">
        <v>3222</v>
      </c>
      <c r="G801" s="529" t="s">
        <v>3223</v>
      </c>
      <c r="H801" s="530" t="s">
        <v>245</v>
      </c>
      <c r="I801" s="384" t="s">
        <v>3895</v>
      </c>
      <c r="J801" s="353" t="s">
        <v>3227</v>
      </c>
      <c r="K801" s="354" t="s">
        <v>3228</v>
      </c>
      <c r="L801" s="402"/>
      <c r="M801" s="403"/>
      <c r="N801" s="402"/>
      <c r="O801" s="403"/>
      <c r="P801" s="402"/>
      <c r="Q801" s="403"/>
      <c r="R801" s="402"/>
      <c r="S801" s="403"/>
      <c r="T801" s="402"/>
      <c r="U801" s="403"/>
      <c r="V801" s="402"/>
      <c r="W801" s="403"/>
      <c r="X801" s="402"/>
      <c r="Y801" s="403"/>
      <c r="Z801" s="402"/>
      <c r="AA801" s="403"/>
      <c r="AB801" s="402"/>
      <c r="AC801" s="403"/>
      <c r="AD801" s="402"/>
      <c r="AE801" s="403"/>
      <c r="AF801" s="402"/>
      <c r="AG801" s="403"/>
      <c r="AH801" s="402"/>
      <c r="AI801" s="403"/>
      <c r="AJ801" s="402"/>
      <c r="AK801" s="403"/>
      <c r="AL801" s="402"/>
      <c r="AM801" s="403"/>
      <c r="AN801" s="402"/>
      <c r="AO801" s="403"/>
      <c r="AP801" s="402"/>
      <c r="AQ801" s="403"/>
      <c r="AR801" s="402"/>
      <c r="AS801" s="403"/>
      <c r="AT801" s="402"/>
      <c r="AU801" s="403"/>
      <c r="AV801" s="402"/>
      <c r="AW801" s="403"/>
      <c r="AX801" s="402"/>
      <c r="AY801" s="403"/>
      <c r="AZ801" s="402"/>
      <c r="BA801" s="403"/>
      <c r="BB801" s="402"/>
      <c r="BC801" s="403"/>
      <c r="BD801" s="402"/>
      <c r="BE801" s="403"/>
      <c r="BF801" s="402"/>
      <c r="BG801" s="403"/>
      <c r="BH801" s="402"/>
      <c r="BI801" s="403"/>
      <c r="BJ801" s="402"/>
      <c r="BK801" s="403"/>
      <c r="BL801" s="402"/>
      <c r="BM801" s="403"/>
      <c r="BN801" s="402"/>
      <c r="BO801" s="403"/>
      <c r="BP801" s="402"/>
      <c r="BQ801" s="403"/>
      <c r="BR801" s="402"/>
      <c r="BS801" s="403"/>
      <c r="BT801" s="402"/>
      <c r="BU801" s="403"/>
      <c r="BV801" s="337">
        <f>L801+N801+P801+R801+T801+V801+X801+Z801+AB801+AD801+AF801+AH801+AJ801+AL801+AN801+AP801+AR801+AT801+AV801+AX801+AZ801+BB801+BD801+BF801+BH801+BJ801+BL801+BN801+BP801+BR801+BT801</f>
        <v>0</v>
      </c>
      <c r="BW801" s="337">
        <f>M801+O801+Q801+S801+U801+W801+Y801+AA801+AC801+AE801+AG801+AI801+AK801+AM801+AO801+AQ801+AS801+AU801+AW801+AY801+BA801+BC801+BE801+BG801+BI801+BK801+BM801+BO801+BQ801+BS801+BU801</f>
        <v>0</v>
      </c>
    </row>
    <row r="802" spans="1:75" s="64" customFormat="1" ht="21.95" customHeight="1" x14ac:dyDescent="0.2">
      <c r="A802" s="385" t="s">
        <v>3892</v>
      </c>
      <c r="B802" s="386" t="s">
        <v>3893</v>
      </c>
      <c r="C802" s="352" t="s">
        <v>3229</v>
      </c>
      <c r="D802" s="387" t="s">
        <v>3885</v>
      </c>
      <c r="E802" s="388" t="s">
        <v>3894</v>
      </c>
      <c r="F802" s="389" t="s">
        <v>3222</v>
      </c>
      <c r="G802" s="389" t="s">
        <v>3223</v>
      </c>
      <c r="H802" s="390" t="s">
        <v>245</v>
      </c>
      <c r="I802" s="391" t="s">
        <v>3895</v>
      </c>
      <c r="J802" s="353" t="s">
        <v>3227</v>
      </c>
      <c r="K802" s="353" t="s">
        <v>3230</v>
      </c>
      <c r="L802" s="400"/>
      <c r="M802" s="401"/>
      <c r="N802" s="400"/>
      <c r="O802" s="401"/>
      <c r="P802" s="400"/>
      <c r="Q802" s="401"/>
      <c r="R802" s="400"/>
      <c r="S802" s="401"/>
      <c r="T802" s="400"/>
      <c r="U802" s="401"/>
      <c r="V802" s="400"/>
      <c r="W802" s="401"/>
      <c r="X802" s="400"/>
      <c r="Y802" s="401"/>
      <c r="Z802" s="400"/>
      <c r="AA802" s="401"/>
      <c r="AB802" s="400"/>
      <c r="AC802" s="401"/>
      <c r="AD802" s="400"/>
      <c r="AE802" s="401"/>
      <c r="AF802" s="400"/>
      <c r="AG802" s="401"/>
      <c r="AH802" s="400"/>
      <c r="AI802" s="401"/>
      <c r="AJ802" s="400"/>
      <c r="AK802" s="401"/>
      <c r="AL802" s="400"/>
      <c r="AM802" s="401"/>
      <c r="AN802" s="400"/>
      <c r="AO802" s="401"/>
      <c r="AP802" s="400"/>
      <c r="AQ802" s="401"/>
      <c r="AR802" s="400"/>
      <c r="AS802" s="401"/>
      <c r="AT802" s="400"/>
      <c r="AU802" s="401"/>
      <c r="AV802" s="400"/>
      <c r="AW802" s="401"/>
      <c r="AX802" s="400"/>
      <c r="AY802" s="401"/>
      <c r="AZ802" s="400"/>
      <c r="BA802" s="401"/>
      <c r="BB802" s="400"/>
      <c r="BC802" s="401"/>
      <c r="BD802" s="400"/>
      <c r="BE802" s="401"/>
      <c r="BF802" s="400"/>
      <c r="BG802" s="401"/>
      <c r="BH802" s="400"/>
      <c r="BI802" s="401"/>
      <c r="BJ802" s="400"/>
      <c r="BK802" s="401"/>
      <c r="BL802" s="400"/>
      <c r="BM802" s="401"/>
      <c r="BN802" s="400"/>
      <c r="BO802" s="401"/>
      <c r="BP802" s="400"/>
      <c r="BQ802" s="401"/>
      <c r="BR802" s="400"/>
      <c r="BS802" s="401"/>
      <c r="BT802" s="400"/>
      <c r="BU802" s="401"/>
      <c r="BV802" s="337">
        <f t="shared" ref="BV802:BV805" si="321">L802+N802+P802+R802+T802+V802+X802+Z802+AB802+AD802+AF802+AH802+AJ802+AL802+AN802+AP802+AR802+AT802+AV802+AX802+AZ802+BB802+BD802+BF802+BH802+BJ802+BL802+BN802+BP802+BR802+BT802</f>
        <v>0</v>
      </c>
      <c r="BW802" s="337">
        <f t="shared" ref="BW802:BW805" si="322">M802+O802+Q802+S802+U802+W802+Y802+AA802+AC802+AE802+AG802+AI802+AK802+AM802+AO802+AQ802+AS802+AU802+AW802+AY802+BA802+BC802+BE802+BG802+BI802+BK802+BM802+BO802+BQ802+BS802+BU802</f>
        <v>0</v>
      </c>
    </row>
    <row r="803" spans="1:75" s="64" customFormat="1" ht="21.95" customHeight="1" x14ac:dyDescent="0.2">
      <c r="A803" s="385" t="s">
        <v>3892</v>
      </c>
      <c r="B803" s="386" t="s">
        <v>3893</v>
      </c>
      <c r="C803" s="392" t="s">
        <v>3229</v>
      </c>
      <c r="D803" s="387" t="s">
        <v>3885</v>
      </c>
      <c r="E803" s="388" t="s">
        <v>3894</v>
      </c>
      <c r="F803" s="389" t="s">
        <v>3222</v>
      </c>
      <c r="G803" s="389" t="s">
        <v>3223</v>
      </c>
      <c r="H803" s="390" t="s">
        <v>245</v>
      </c>
      <c r="I803" s="391" t="s">
        <v>3895</v>
      </c>
      <c r="J803" s="353" t="s">
        <v>3227</v>
      </c>
      <c r="K803" s="355" t="s">
        <v>3231</v>
      </c>
      <c r="L803" s="400"/>
      <c r="M803" s="401"/>
      <c r="N803" s="400"/>
      <c r="O803" s="401"/>
      <c r="P803" s="400"/>
      <c r="Q803" s="401"/>
      <c r="R803" s="400"/>
      <c r="S803" s="401"/>
      <c r="T803" s="400"/>
      <c r="U803" s="401"/>
      <c r="V803" s="400"/>
      <c r="W803" s="401"/>
      <c r="X803" s="400"/>
      <c r="Y803" s="401"/>
      <c r="Z803" s="400"/>
      <c r="AA803" s="401"/>
      <c r="AB803" s="400"/>
      <c r="AC803" s="401"/>
      <c r="AD803" s="400"/>
      <c r="AE803" s="401"/>
      <c r="AF803" s="400"/>
      <c r="AG803" s="401"/>
      <c r="AH803" s="400"/>
      <c r="AI803" s="401"/>
      <c r="AJ803" s="400"/>
      <c r="AK803" s="401"/>
      <c r="AL803" s="400"/>
      <c r="AM803" s="401"/>
      <c r="AN803" s="400"/>
      <c r="AO803" s="401"/>
      <c r="AP803" s="400"/>
      <c r="AQ803" s="401"/>
      <c r="AR803" s="400"/>
      <c r="AS803" s="401"/>
      <c r="AT803" s="400"/>
      <c r="AU803" s="401"/>
      <c r="AV803" s="400"/>
      <c r="AW803" s="401"/>
      <c r="AX803" s="400"/>
      <c r="AY803" s="401"/>
      <c r="AZ803" s="400"/>
      <c r="BA803" s="401"/>
      <c r="BB803" s="400"/>
      <c r="BC803" s="401"/>
      <c r="BD803" s="400"/>
      <c r="BE803" s="401"/>
      <c r="BF803" s="400"/>
      <c r="BG803" s="401"/>
      <c r="BH803" s="400"/>
      <c r="BI803" s="401"/>
      <c r="BJ803" s="400"/>
      <c r="BK803" s="401"/>
      <c r="BL803" s="400"/>
      <c r="BM803" s="401"/>
      <c r="BN803" s="400"/>
      <c r="BO803" s="401"/>
      <c r="BP803" s="400"/>
      <c r="BQ803" s="401"/>
      <c r="BR803" s="400"/>
      <c r="BS803" s="401"/>
      <c r="BT803" s="400"/>
      <c r="BU803" s="401"/>
      <c r="BV803" s="337">
        <f t="shared" si="321"/>
        <v>0</v>
      </c>
      <c r="BW803" s="337">
        <f t="shared" si="322"/>
        <v>0</v>
      </c>
    </row>
    <row r="804" spans="1:75" s="64" customFormat="1" ht="21.95" customHeight="1" x14ac:dyDescent="0.2">
      <c r="A804" s="385" t="s">
        <v>3892</v>
      </c>
      <c r="B804" s="386" t="s">
        <v>3893</v>
      </c>
      <c r="C804" s="392" t="s">
        <v>3229</v>
      </c>
      <c r="D804" s="387" t="s">
        <v>3885</v>
      </c>
      <c r="E804" s="388" t="s">
        <v>3894</v>
      </c>
      <c r="F804" s="389" t="s">
        <v>3222</v>
      </c>
      <c r="G804" s="389" t="s">
        <v>3223</v>
      </c>
      <c r="H804" s="390" t="s">
        <v>245</v>
      </c>
      <c r="I804" s="391" t="s">
        <v>3895</v>
      </c>
      <c r="J804" s="353" t="s">
        <v>3227</v>
      </c>
      <c r="K804" s="356" t="s">
        <v>3232</v>
      </c>
      <c r="L804" s="400"/>
      <c r="M804" s="401"/>
      <c r="N804" s="400"/>
      <c r="O804" s="401"/>
      <c r="P804" s="400"/>
      <c r="Q804" s="401"/>
      <c r="R804" s="400"/>
      <c r="S804" s="401"/>
      <c r="T804" s="400"/>
      <c r="U804" s="401"/>
      <c r="V804" s="400"/>
      <c r="W804" s="401"/>
      <c r="X804" s="400"/>
      <c r="Y804" s="401"/>
      <c r="Z804" s="400"/>
      <c r="AA804" s="401"/>
      <c r="AB804" s="400"/>
      <c r="AC804" s="401"/>
      <c r="AD804" s="400"/>
      <c r="AE804" s="401"/>
      <c r="AF804" s="400"/>
      <c r="AG804" s="401"/>
      <c r="AH804" s="400"/>
      <c r="AI804" s="401"/>
      <c r="AJ804" s="400"/>
      <c r="AK804" s="401"/>
      <c r="AL804" s="400"/>
      <c r="AM804" s="401"/>
      <c r="AN804" s="400"/>
      <c r="AO804" s="401"/>
      <c r="AP804" s="400"/>
      <c r="AQ804" s="401"/>
      <c r="AR804" s="400"/>
      <c r="AS804" s="401"/>
      <c r="AT804" s="400"/>
      <c r="AU804" s="401"/>
      <c r="AV804" s="400"/>
      <c r="AW804" s="401"/>
      <c r="AX804" s="400"/>
      <c r="AY804" s="401"/>
      <c r="AZ804" s="400"/>
      <c r="BA804" s="401"/>
      <c r="BB804" s="400"/>
      <c r="BC804" s="401"/>
      <c r="BD804" s="400"/>
      <c r="BE804" s="401"/>
      <c r="BF804" s="400"/>
      <c r="BG804" s="401"/>
      <c r="BH804" s="400"/>
      <c r="BI804" s="401"/>
      <c r="BJ804" s="400"/>
      <c r="BK804" s="401"/>
      <c r="BL804" s="400"/>
      <c r="BM804" s="401"/>
      <c r="BN804" s="400"/>
      <c r="BO804" s="401"/>
      <c r="BP804" s="400"/>
      <c r="BQ804" s="401"/>
      <c r="BR804" s="400"/>
      <c r="BS804" s="401"/>
      <c r="BT804" s="400"/>
      <c r="BU804" s="401"/>
      <c r="BV804" s="337">
        <f t="shared" si="321"/>
        <v>0</v>
      </c>
      <c r="BW804" s="337">
        <f t="shared" si="322"/>
        <v>0</v>
      </c>
    </row>
    <row r="805" spans="1:75" s="64" customFormat="1" ht="21.95" customHeight="1" thickBot="1" x14ac:dyDescent="0.25">
      <c r="A805" s="660" t="s">
        <v>3892</v>
      </c>
      <c r="B805" s="393" t="s">
        <v>3893</v>
      </c>
      <c r="C805" s="394" t="s">
        <v>3229</v>
      </c>
      <c r="D805" s="395" t="s">
        <v>3885</v>
      </c>
      <c r="E805" s="411" t="s">
        <v>3894</v>
      </c>
      <c r="F805" s="396" t="s">
        <v>3222</v>
      </c>
      <c r="G805" s="396" t="s">
        <v>3223</v>
      </c>
      <c r="H805" s="397" t="s">
        <v>245</v>
      </c>
      <c r="I805" s="661" t="s">
        <v>3895</v>
      </c>
      <c r="J805" s="353" t="s">
        <v>3227</v>
      </c>
      <c r="K805" s="357" t="s">
        <v>60</v>
      </c>
      <c r="L805" s="402"/>
      <c r="M805" s="403"/>
      <c r="N805" s="402"/>
      <c r="O805" s="403"/>
      <c r="P805" s="402"/>
      <c r="Q805" s="403"/>
      <c r="R805" s="402"/>
      <c r="S805" s="403"/>
      <c r="T805" s="402"/>
      <c r="U805" s="403"/>
      <c r="V805" s="402"/>
      <c r="W805" s="403"/>
      <c r="X805" s="402"/>
      <c r="Y805" s="403"/>
      <c r="Z805" s="402"/>
      <c r="AA805" s="403"/>
      <c r="AB805" s="402"/>
      <c r="AC805" s="403"/>
      <c r="AD805" s="402"/>
      <c r="AE805" s="403"/>
      <c r="AF805" s="402"/>
      <c r="AG805" s="403"/>
      <c r="AH805" s="402"/>
      <c r="AI805" s="403"/>
      <c r="AJ805" s="402"/>
      <c r="AK805" s="403"/>
      <c r="AL805" s="402"/>
      <c r="AM805" s="403"/>
      <c r="AN805" s="402"/>
      <c r="AO805" s="403"/>
      <c r="AP805" s="402"/>
      <c r="AQ805" s="403"/>
      <c r="AR805" s="402"/>
      <c r="AS805" s="403"/>
      <c r="AT805" s="402"/>
      <c r="AU805" s="403"/>
      <c r="AV805" s="402"/>
      <c r="AW805" s="403"/>
      <c r="AX805" s="402"/>
      <c r="AY805" s="403"/>
      <c r="AZ805" s="402"/>
      <c r="BA805" s="403"/>
      <c r="BB805" s="402"/>
      <c r="BC805" s="403"/>
      <c r="BD805" s="402"/>
      <c r="BE805" s="403"/>
      <c r="BF805" s="402"/>
      <c r="BG805" s="403"/>
      <c r="BH805" s="402"/>
      <c r="BI805" s="403"/>
      <c r="BJ805" s="402"/>
      <c r="BK805" s="403"/>
      <c r="BL805" s="402"/>
      <c r="BM805" s="403"/>
      <c r="BN805" s="402"/>
      <c r="BO805" s="403"/>
      <c r="BP805" s="402"/>
      <c r="BQ805" s="403"/>
      <c r="BR805" s="402"/>
      <c r="BS805" s="403"/>
      <c r="BT805" s="402"/>
      <c r="BU805" s="403"/>
      <c r="BV805" s="337">
        <f t="shared" si="321"/>
        <v>0</v>
      </c>
      <c r="BW805" s="337">
        <f t="shared" si="322"/>
        <v>0</v>
      </c>
    </row>
    <row r="806" spans="1:75" s="64" customFormat="1" ht="21.95" customHeight="1" x14ac:dyDescent="0.25">
      <c r="A806" s="425" t="s">
        <v>3896</v>
      </c>
      <c r="B806" s="526" t="s">
        <v>3897</v>
      </c>
      <c r="C806" s="527">
        <v>1</v>
      </c>
      <c r="D806" s="528" t="s">
        <v>3898</v>
      </c>
      <c r="E806" s="426" t="s">
        <v>3899</v>
      </c>
      <c r="F806" s="529" t="s">
        <v>3222</v>
      </c>
      <c r="G806" s="529" t="s">
        <v>3223</v>
      </c>
      <c r="H806" s="530" t="s">
        <v>246</v>
      </c>
      <c r="I806" s="384" t="s">
        <v>3900</v>
      </c>
      <c r="J806" s="353" t="s">
        <v>3227</v>
      </c>
      <c r="K806" s="354" t="s">
        <v>3228</v>
      </c>
      <c r="L806" s="402"/>
      <c r="M806" s="403"/>
      <c r="N806" s="402"/>
      <c r="O806" s="403"/>
      <c r="P806" s="402"/>
      <c r="Q806" s="403"/>
      <c r="R806" s="402"/>
      <c r="S806" s="403"/>
      <c r="T806" s="402"/>
      <c r="U806" s="403"/>
      <c r="V806" s="402"/>
      <c r="W806" s="403"/>
      <c r="X806" s="402"/>
      <c r="Y806" s="403"/>
      <c r="Z806" s="402"/>
      <c r="AA806" s="403"/>
      <c r="AB806" s="402"/>
      <c r="AC806" s="403"/>
      <c r="AD806" s="402"/>
      <c r="AE806" s="403"/>
      <c r="AF806" s="402"/>
      <c r="AG806" s="403"/>
      <c r="AH806" s="402"/>
      <c r="AI806" s="403"/>
      <c r="AJ806" s="402"/>
      <c r="AK806" s="403"/>
      <c r="AL806" s="402"/>
      <c r="AM806" s="403"/>
      <c r="AN806" s="402"/>
      <c r="AO806" s="403"/>
      <c r="AP806" s="402"/>
      <c r="AQ806" s="403"/>
      <c r="AR806" s="402"/>
      <c r="AS806" s="403"/>
      <c r="AT806" s="402"/>
      <c r="AU806" s="403"/>
      <c r="AV806" s="402"/>
      <c r="AW806" s="403"/>
      <c r="AX806" s="402"/>
      <c r="AY806" s="403"/>
      <c r="AZ806" s="402"/>
      <c r="BA806" s="403"/>
      <c r="BB806" s="402"/>
      <c r="BC806" s="403"/>
      <c r="BD806" s="402"/>
      <c r="BE806" s="403"/>
      <c r="BF806" s="402"/>
      <c r="BG806" s="403"/>
      <c r="BH806" s="402"/>
      <c r="BI806" s="403"/>
      <c r="BJ806" s="402"/>
      <c r="BK806" s="403"/>
      <c r="BL806" s="402"/>
      <c r="BM806" s="403"/>
      <c r="BN806" s="402"/>
      <c r="BO806" s="403"/>
      <c r="BP806" s="402"/>
      <c r="BQ806" s="403"/>
      <c r="BR806" s="402"/>
      <c r="BS806" s="403"/>
      <c r="BT806" s="402"/>
      <c r="BU806" s="403"/>
      <c r="BV806" s="337">
        <f>L806+N806+P806+R806+T806+V806+X806+Z806+AB806+AD806+AF806+AH806+AJ806+AL806+AN806+AP806+AR806+AT806+AV806+AX806+AZ806+BB806+BD806+BF806+BH806+BJ806+BL806+BN806+BP806+BR806+BT806</f>
        <v>0</v>
      </c>
      <c r="BW806" s="337">
        <f>M806+O806+Q806+S806+U806+W806+Y806+AA806+AC806+AE806+AG806+AI806+AK806+AM806+AO806+AQ806+AS806+AU806+AW806+AY806+BA806+BC806+BE806+BG806+BI806+BK806+BM806+BO806+BQ806+BS806+BU806</f>
        <v>0</v>
      </c>
    </row>
    <row r="807" spans="1:75" s="64" customFormat="1" ht="21.95" customHeight="1" x14ac:dyDescent="0.2">
      <c r="A807" s="385" t="s">
        <v>3896</v>
      </c>
      <c r="B807" s="386" t="s">
        <v>3897</v>
      </c>
      <c r="C807" s="352" t="s">
        <v>3229</v>
      </c>
      <c r="D807" s="387" t="s">
        <v>3898</v>
      </c>
      <c r="E807" s="388" t="s">
        <v>3899</v>
      </c>
      <c r="F807" s="389" t="s">
        <v>3222</v>
      </c>
      <c r="G807" s="389" t="s">
        <v>3223</v>
      </c>
      <c r="H807" s="390" t="s">
        <v>246</v>
      </c>
      <c r="I807" s="391" t="s">
        <v>3900</v>
      </c>
      <c r="J807" s="353" t="s">
        <v>3227</v>
      </c>
      <c r="K807" s="353" t="s">
        <v>3230</v>
      </c>
      <c r="L807" s="400"/>
      <c r="M807" s="401"/>
      <c r="N807" s="400">
        <v>3</v>
      </c>
      <c r="O807" s="401"/>
      <c r="P807" s="400">
        <v>1</v>
      </c>
      <c r="Q807" s="401"/>
      <c r="R807" s="400"/>
      <c r="S807" s="401"/>
      <c r="T807" s="400"/>
      <c r="U807" s="401"/>
      <c r="V807" s="400"/>
      <c r="W807" s="401"/>
      <c r="X807" s="400"/>
      <c r="Y807" s="401"/>
      <c r="Z807" s="400"/>
      <c r="AA807" s="401"/>
      <c r="AB807" s="400">
        <v>3</v>
      </c>
      <c r="AC807" s="401"/>
      <c r="AD807" s="400">
        <v>1</v>
      </c>
      <c r="AE807" s="401"/>
      <c r="AF807" s="400"/>
      <c r="AG807" s="401"/>
      <c r="AH807" s="400"/>
      <c r="AI807" s="401"/>
      <c r="AJ807" s="400"/>
      <c r="AK807" s="401"/>
      <c r="AL807" s="400"/>
      <c r="AM807" s="401"/>
      <c r="AN807" s="400"/>
      <c r="AO807" s="401"/>
      <c r="AP807" s="400">
        <v>3</v>
      </c>
      <c r="AQ807" s="401"/>
      <c r="AR807" s="400">
        <v>1</v>
      </c>
      <c r="AS807" s="401"/>
      <c r="AT807" s="400"/>
      <c r="AU807" s="401"/>
      <c r="AV807" s="400"/>
      <c r="AW807" s="401"/>
      <c r="AX807" s="400"/>
      <c r="AY807" s="401"/>
      <c r="AZ807" s="400"/>
      <c r="BA807" s="401"/>
      <c r="BB807" s="400"/>
      <c r="BC807" s="401"/>
      <c r="BD807" s="400">
        <v>3</v>
      </c>
      <c r="BE807" s="401"/>
      <c r="BF807" s="400">
        <v>1</v>
      </c>
      <c r="BG807" s="401"/>
      <c r="BH807" s="400"/>
      <c r="BI807" s="401"/>
      <c r="BJ807" s="400"/>
      <c r="BK807" s="401"/>
      <c r="BL807" s="400"/>
      <c r="BM807" s="401"/>
      <c r="BN807" s="400"/>
      <c r="BO807" s="401"/>
      <c r="BP807" s="400"/>
      <c r="BQ807" s="401"/>
      <c r="BR807" s="400">
        <v>3</v>
      </c>
      <c r="BS807" s="401"/>
      <c r="BT807" s="400"/>
      <c r="BU807" s="401"/>
      <c r="BV807" s="337">
        <f t="shared" ref="BV807:BV810" si="323">L807+N807+P807+R807+T807+V807+X807+Z807+AB807+AD807+AF807+AH807+AJ807+AL807+AN807+AP807+AR807+AT807+AV807+AX807+AZ807+BB807+BD807+BF807+BH807+BJ807+BL807+BN807+BP807+BR807+BT807</f>
        <v>19</v>
      </c>
      <c r="BW807" s="337">
        <f t="shared" ref="BW807:BW810" si="324">M807+O807+Q807+S807+U807+W807+Y807+AA807+AC807+AE807+AG807+AI807+AK807+AM807+AO807+AQ807+AS807+AU807+AW807+AY807+BA807+BC807+BE807+BG807+BI807+BK807+BM807+BO807+BQ807+BS807+BU807</f>
        <v>0</v>
      </c>
    </row>
    <row r="808" spans="1:75" s="64" customFormat="1" ht="21.95" customHeight="1" x14ac:dyDescent="0.2">
      <c r="A808" s="385" t="s">
        <v>3896</v>
      </c>
      <c r="B808" s="386" t="s">
        <v>3897</v>
      </c>
      <c r="C808" s="392" t="s">
        <v>3229</v>
      </c>
      <c r="D808" s="387" t="s">
        <v>3898</v>
      </c>
      <c r="E808" s="388" t="s">
        <v>3899</v>
      </c>
      <c r="F808" s="389" t="s">
        <v>3222</v>
      </c>
      <c r="G808" s="389" t="s">
        <v>3223</v>
      </c>
      <c r="H808" s="390" t="s">
        <v>246</v>
      </c>
      <c r="I808" s="391" t="s">
        <v>3900</v>
      </c>
      <c r="J808" s="353" t="s">
        <v>3227</v>
      </c>
      <c r="K808" s="355" t="s">
        <v>3231</v>
      </c>
      <c r="L808" s="400"/>
      <c r="M808" s="401"/>
      <c r="N808" s="400"/>
      <c r="O808" s="401"/>
      <c r="P808" s="400"/>
      <c r="Q808" s="401"/>
      <c r="R808" s="400"/>
      <c r="S808" s="401"/>
      <c r="T808" s="400"/>
      <c r="U808" s="401"/>
      <c r="V808" s="400"/>
      <c r="W808" s="401"/>
      <c r="X808" s="400"/>
      <c r="Y808" s="401"/>
      <c r="Z808" s="400"/>
      <c r="AA808" s="401"/>
      <c r="AB808" s="400"/>
      <c r="AC808" s="401"/>
      <c r="AD808" s="400"/>
      <c r="AE808" s="401"/>
      <c r="AF808" s="400"/>
      <c r="AG808" s="401"/>
      <c r="AH808" s="400"/>
      <c r="AI808" s="401"/>
      <c r="AJ808" s="400"/>
      <c r="AK808" s="401"/>
      <c r="AL808" s="400"/>
      <c r="AM808" s="401"/>
      <c r="AN808" s="400"/>
      <c r="AO808" s="401"/>
      <c r="AP808" s="400"/>
      <c r="AQ808" s="401"/>
      <c r="AR808" s="400"/>
      <c r="AS808" s="401"/>
      <c r="AT808" s="400"/>
      <c r="AU808" s="401"/>
      <c r="AV808" s="400"/>
      <c r="AW808" s="401"/>
      <c r="AX808" s="400"/>
      <c r="AY808" s="401"/>
      <c r="AZ808" s="400"/>
      <c r="BA808" s="401"/>
      <c r="BB808" s="400"/>
      <c r="BC808" s="401"/>
      <c r="BD808" s="400"/>
      <c r="BE808" s="401"/>
      <c r="BF808" s="400"/>
      <c r="BG808" s="401"/>
      <c r="BH808" s="400"/>
      <c r="BI808" s="401"/>
      <c r="BJ808" s="400"/>
      <c r="BK808" s="401"/>
      <c r="BL808" s="400"/>
      <c r="BM808" s="401"/>
      <c r="BN808" s="400"/>
      <c r="BO808" s="401"/>
      <c r="BP808" s="400"/>
      <c r="BQ808" s="401"/>
      <c r="BR808" s="400"/>
      <c r="BS808" s="401"/>
      <c r="BT808" s="400"/>
      <c r="BU808" s="401"/>
      <c r="BV808" s="337">
        <f t="shared" si="323"/>
        <v>0</v>
      </c>
      <c r="BW808" s="337">
        <f t="shared" si="324"/>
        <v>0</v>
      </c>
    </row>
    <row r="809" spans="1:75" s="64" customFormat="1" ht="21.95" customHeight="1" x14ac:dyDescent="0.2">
      <c r="A809" s="385" t="s">
        <v>3896</v>
      </c>
      <c r="B809" s="386" t="s">
        <v>3897</v>
      </c>
      <c r="C809" s="392" t="s">
        <v>3229</v>
      </c>
      <c r="D809" s="387" t="s">
        <v>3898</v>
      </c>
      <c r="E809" s="388" t="s">
        <v>3899</v>
      </c>
      <c r="F809" s="389" t="s">
        <v>3222</v>
      </c>
      <c r="G809" s="389" t="s">
        <v>3223</v>
      </c>
      <c r="H809" s="390" t="s">
        <v>246</v>
      </c>
      <c r="I809" s="391" t="s">
        <v>3900</v>
      </c>
      <c r="J809" s="353" t="s">
        <v>3227</v>
      </c>
      <c r="K809" s="356" t="s">
        <v>3232</v>
      </c>
      <c r="L809" s="400"/>
      <c r="M809" s="401"/>
      <c r="N809" s="400"/>
      <c r="O809" s="401"/>
      <c r="P809" s="400"/>
      <c r="Q809" s="401"/>
      <c r="R809" s="400"/>
      <c r="S809" s="401"/>
      <c r="T809" s="400"/>
      <c r="U809" s="401"/>
      <c r="V809" s="400"/>
      <c r="W809" s="401"/>
      <c r="X809" s="400"/>
      <c r="Y809" s="401"/>
      <c r="Z809" s="400"/>
      <c r="AA809" s="401"/>
      <c r="AB809" s="400"/>
      <c r="AC809" s="401"/>
      <c r="AD809" s="400"/>
      <c r="AE809" s="401"/>
      <c r="AF809" s="400"/>
      <c r="AG809" s="401"/>
      <c r="AH809" s="400"/>
      <c r="AI809" s="401"/>
      <c r="AJ809" s="400"/>
      <c r="AK809" s="401"/>
      <c r="AL809" s="400"/>
      <c r="AM809" s="401"/>
      <c r="AN809" s="400"/>
      <c r="AO809" s="401"/>
      <c r="AP809" s="400"/>
      <c r="AQ809" s="401"/>
      <c r="AR809" s="400"/>
      <c r="AS809" s="401"/>
      <c r="AT809" s="400"/>
      <c r="AU809" s="401"/>
      <c r="AV809" s="400"/>
      <c r="AW809" s="401"/>
      <c r="AX809" s="400"/>
      <c r="AY809" s="401"/>
      <c r="AZ809" s="400"/>
      <c r="BA809" s="401"/>
      <c r="BB809" s="400"/>
      <c r="BC809" s="401"/>
      <c r="BD809" s="400"/>
      <c r="BE809" s="401"/>
      <c r="BF809" s="400"/>
      <c r="BG809" s="401"/>
      <c r="BH809" s="400"/>
      <c r="BI809" s="401"/>
      <c r="BJ809" s="400"/>
      <c r="BK809" s="401"/>
      <c r="BL809" s="400"/>
      <c r="BM809" s="401"/>
      <c r="BN809" s="400"/>
      <c r="BO809" s="401"/>
      <c r="BP809" s="400"/>
      <c r="BQ809" s="401"/>
      <c r="BR809" s="400"/>
      <c r="BS809" s="401"/>
      <c r="BT809" s="400"/>
      <c r="BU809" s="401"/>
      <c r="BV809" s="337">
        <f t="shared" si="323"/>
        <v>0</v>
      </c>
      <c r="BW809" s="337">
        <f t="shared" si="324"/>
        <v>0</v>
      </c>
    </row>
    <row r="810" spans="1:75" s="64" customFormat="1" ht="21.95" customHeight="1" thickBot="1" x14ac:dyDescent="0.25">
      <c r="A810" s="660" t="s">
        <v>3896</v>
      </c>
      <c r="B810" s="393" t="s">
        <v>3897</v>
      </c>
      <c r="C810" s="394" t="s">
        <v>3229</v>
      </c>
      <c r="D810" s="395" t="s">
        <v>3898</v>
      </c>
      <c r="E810" s="411" t="s">
        <v>3899</v>
      </c>
      <c r="F810" s="396" t="s">
        <v>3222</v>
      </c>
      <c r="G810" s="396" t="s">
        <v>3223</v>
      </c>
      <c r="H810" s="397" t="s">
        <v>246</v>
      </c>
      <c r="I810" s="661" t="s">
        <v>3900</v>
      </c>
      <c r="J810" s="353" t="s">
        <v>3227</v>
      </c>
      <c r="K810" s="357" t="s">
        <v>60</v>
      </c>
      <c r="L810" s="402"/>
      <c r="M810" s="403"/>
      <c r="N810" s="402"/>
      <c r="O810" s="403"/>
      <c r="P810" s="402"/>
      <c r="Q810" s="403"/>
      <c r="R810" s="402"/>
      <c r="S810" s="403"/>
      <c r="T810" s="402"/>
      <c r="U810" s="403"/>
      <c r="V810" s="402"/>
      <c r="W810" s="403"/>
      <c r="X810" s="402"/>
      <c r="Y810" s="403"/>
      <c r="Z810" s="402"/>
      <c r="AA810" s="403"/>
      <c r="AB810" s="402"/>
      <c r="AC810" s="403"/>
      <c r="AD810" s="402"/>
      <c r="AE810" s="403"/>
      <c r="AF810" s="402"/>
      <c r="AG810" s="403"/>
      <c r="AH810" s="402"/>
      <c r="AI810" s="403"/>
      <c r="AJ810" s="402"/>
      <c r="AK810" s="403"/>
      <c r="AL810" s="402"/>
      <c r="AM810" s="403"/>
      <c r="AN810" s="402"/>
      <c r="AO810" s="403"/>
      <c r="AP810" s="402"/>
      <c r="AQ810" s="403"/>
      <c r="AR810" s="402"/>
      <c r="AS810" s="403"/>
      <c r="AT810" s="402"/>
      <c r="AU810" s="403"/>
      <c r="AV810" s="402"/>
      <c r="AW810" s="403"/>
      <c r="AX810" s="402"/>
      <c r="AY810" s="403"/>
      <c r="AZ810" s="402"/>
      <c r="BA810" s="403"/>
      <c r="BB810" s="402"/>
      <c r="BC810" s="403"/>
      <c r="BD810" s="402"/>
      <c r="BE810" s="403"/>
      <c r="BF810" s="402"/>
      <c r="BG810" s="403"/>
      <c r="BH810" s="402"/>
      <c r="BI810" s="403"/>
      <c r="BJ810" s="402"/>
      <c r="BK810" s="403"/>
      <c r="BL810" s="402"/>
      <c r="BM810" s="403"/>
      <c r="BN810" s="402"/>
      <c r="BO810" s="403"/>
      <c r="BP810" s="402"/>
      <c r="BQ810" s="403"/>
      <c r="BR810" s="402"/>
      <c r="BS810" s="403"/>
      <c r="BT810" s="402"/>
      <c r="BU810" s="403"/>
      <c r="BV810" s="337">
        <f t="shared" si="323"/>
        <v>0</v>
      </c>
      <c r="BW810" s="337">
        <f t="shared" si="324"/>
        <v>0</v>
      </c>
    </row>
    <row r="811" spans="1:75" s="64" customFormat="1" ht="21.95" customHeight="1" x14ac:dyDescent="0.25">
      <c r="A811" s="425" t="s">
        <v>3901</v>
      </c>
      <c r="B811" s="526" t="s">
        <v>3902</v>
      </c>
      <c r="C811" s="527">
        <v>2</v>
      </c>
      <c r="D811" s="528" t="s">
        <v>3903</v>
      </c>
      <c r="E811" s="426" t="s">
        <v>3904</v>
      </c>
      <c r="F811" s="529" t="s">
        <v>3222</v>
      </c>
      <c r="G811" s="529" t="s">
        <v>3223</v>
      </c>
      <c r="H811" s="530" t="s">
        <v>247</v>
      </c>
      <c r="I811" s="384" t="s">
        <v>3905</v>
      </c>
      <c r="J811" s="353" t="s">
        <v>3337</v>
      </c>
      <c r="K811" s="354" t="s">
        <v>3228</v>
      </c>
      <c r="L811" s="402"/>
      <c r="M811" s="403"/>
      <c r="N811" s="402"/>
      <c r="O811" s="403"/>
      <c r="P811" s="402"/>
      <c r="Q811" s="403"/>
      <c r="R811" s="402"/>
      <c r="S811" s="403"/>
      <c r="T811" s="402"/>
      <c r="U811" s="403"/>
      <c r="V811" s="402"/>
      <c r="W811" s="403"/>
      <c r="X811" s="402"/>
      <c r="Y811" s="403"/>
      <c r="Z811" s="402"/>
      <c r="AA811" s="403"/>
      <c r="AB811" s="402"/>
      <c r="AC811" s="403"/>
      <c r="AD811" s="402"/>
      <c r="AE811" s="403"/>
      <c r="AF811" s="402"/>
      <c r="AG811" s="403"/>
      <c r="AH811" s="402"/>
      <c r="AI811" s="403"/>
      <c r="AJ811" s="402"/>
      <c r="AK811" s="403"/>
      <c r="AL811" s="402"/>
      <c r="AM811" s="403"/>
      <c r="AN811" s="402"/>
      <c r="AO811" s="403"/>
      <c r="AP811" s="402"/>
      <c r="AQ811" s="403"/>
      <c r="AR811" s="402"/>
      <c r="AS811" s="403"/>
      <c r="AT811" s="402"/>
      <c r="AU811" s="403"/>
      <c r="AV811" s="402"/>
      <c r="AW811" s="403"/>
      <c r="AX811" s="402"/>
      <c r="AY811" s="403"/>
      <c r="AZ811" s="402"/>
      <c r="BA811" s="403"/>
      <c r="BB811" s="402"/>
      <c r="BC811" s="403"/>
      <c r="BD811" s="402"/>
      <c r="BE811" s="403"/>
      <c r="BF811" s="402"/>
      <c r="BG811" s="403"/>
      <c r="BH811" s="402"/>
      <c r="BI811" s="403"/>
      <c r="BJ811" s="402"/>
      <c r="BK811" s="403"/>
      <c r="BL811" s="402"/>
      <c r="BM811" s="403"/>
      <c r="BN811" s="402"/>
      <c r="BO811" s="403"/>
      <c r="BP811" s="402"/>
      <c r="BQ811" s="403"/>
      <c r="BR811" s="402"/>
      <c r="BS811" s="403"/>
      <c r="BT811" s="402"/>
      <c r="BU811" s="403"/>
      <c r="BV811" s="337">
        <f>L811+N811+P811+R811+T811+V811+X811+Z811+AB811+AD811+AF811+AH811+AJ811+AL811+AN811+AP811+AR811+AT811+AV811+AX811+AZ811+BB811+BD811+BF811+BH811+BJ811+BL811+BN811+BP811+BR811+BT811</f>
        <v>0</v>
      </c>
      <c r="BW811" s="337">
        <f>M811+O811+Q811+S811+U811+W811+Y811+AA811+AC811+AE811+AG811+AI811+AK811+AM811+AO811+AQ811+AS811+AU811+AW811+AY811+BA811+BC811+BE811+BG811+BI811+BK811+BM811+BO811+BQ811+BS811+BU811</f>
        <v>0</v>
      </c>
    </row>
    <row r="812" spans="1:75" s="64" customFormat="1" ht="21.95" customHeight="1" x14ac:dyDescent="0.2">
      <c r="A812" s="385" t="s">
        <v>3901</v>
      </c>
      <c r="B812" s="386" t="s">
        <v>3902</v>
      </c>
      <c r="C812" s="352" t="s">
        <v>3229</v>
      </c>
      <c r="D812" s="387" t="s">
        <v>3903</v>
      </c>
      <c r="E812" s="388" t="s">
        <v>3904</v>
      </c>
      <c r="F812" s="389" t="s">
        <v>3222</v>
      </c>
      <c r="G812" s="389" t="s">
        <v>3223</v>
      </c>
      <c r="H812" s="390" t="s">
        <v>247</v>
      </c>
      <c r="I812" s="391" t="s">
        <v>3905</v>
      </c>
      <c r="J812" s="353" t="s">
        <v>3337</v>
      </c>
      <c r="K812" s="353" t="s">
        <v>3230</v>
      </c>
      <c r="L812" s="400">
        <v>4</v>
      </c>
      <c r="M812" s="401"/>
      <c r="N812" s="400">
        <v>1</v>
      </c>
      <c r="O812" s="401"/>
      <c r="P812" s="400">
        <v>3</v>
      </c>
      <c r="Q812" s="401">
        <v>1</v>
      </c>
      <c r="R812" s="400"/>
      <c r="S812" s="401"/>
      <c r="T812" s="400"/>
      <c r="U812" s="401"/>
      <c r="V812" s="400">
        <v>2</v>
      </c>
      <c r="W812" s="401"/>
      <c r="X812" s="400">
        <v>2</v>
      </c>
      <c r="Y812" s="401"/>
      <c r="Z812" s="400">
        <v>4</v>
      </c>
      <c r="AA812" s="401"/>
      <c r="AB812" s="400">
        <v>1</v>
      </c>
      <c r="AC812" s="401"/>
      <c r="AD812" s="400">
        <v>3</v>
      </c>
      <c r="AE812" s="401">
        <v>1</v>
      </c>
      <c r="AF812" s="400"/>
      <c r="AG812" s="401"/>
      <c r="AH812" s="400"/>
      <c r="AI812" s="401"/>
      <c r="AJ812" s="400">
        <v>2</v>
      </c>
      <c r="AK812" s="401"/>
      <c r="AL812" s="400">
        <v>2</v>
      </c>
      <c r="AM812" s="401"/>
      <c r="AN812" s="400">
        <v>4</v>
      </c>
      <c r="AO812" s="401"/>
      <c r="AP812" s="400">
        <v>1</v>
      </c>
      <c r="AQ812" s="401"/>
      <c r="AR812" s="400">
        <v>3</v>
      </c>
      <c r="AS812" s="401">
        <v>1</v>
      </c>
      <c r="AT812" s="400"/>
      <c r="AU812" s="401"/>
      <c r="AV812" s="400"/>
      <c r="AW812" s="401"/>
      <c r="AX812" s="400">
        <v>2</v>
      </c>
      <c r="AY812" s="401"/>
      <c r="AZ812" s="400">
        <v>2</v>
      </c>
      <c r="BA812" s="401"/>
      <c r="BB812" s="400">
        <v>4</v>
      </c>
      <c r="BC812" s="401"/>
      <c r="BD812" s="400">
        <v>1</v>
      </c>
      <c r="BE812" s="401"/>
      <c r="BF812" s="400">
        <v>3</v>
      </c>
      <c r="BG812" s="401">
        <v>1</v>
      </c>
      <c r="BH812" s="400"/>
      <c r="BI812" s="401"/>
      <c r="BJ812" s="400"/>
      <c r="BK812" s="401"/>
      <c r="BL812" s="400">
        <v>2</v>
      </c>
      <c r="BM812" s="401"/>
      <c r="BN812" s="400">
        <v>2</v>
      </c>
      <c r="BO812" s="401"/>
      <c r="BP812" s="400">
        <v>4</v>
      </c>
      <c r="BQ812" s="401"/>
      <c r="BR812" s="400">
        <v>1</v>
      </c>
      <c r="BS812" s="401"/>
      <c r="BT812" s="400"/>
      <c r="BU812" s="401"/>
      <c r="BV812" s="337">
        <f t="shared" ref="BV812:BV815" si="325">L812+N812+P812+R812+T812+V812+X812+Z812+AB812+AD812+AF812+AH812+AJ812+AL812+AN812+AP812+AR812+AT812+AV812+AX812+AZ812+BB812+BD812+BF812+BH812+BJ812+BL812+BN812+BP812+BR812+BT812</f>
        <v>53</v>
      </c>
      <c r="BW812" s="337">
        <f t="shared" ref="BW812:BW815" si="326">M812+O812+Q812+S812+U812+W812+Y812+AA812+AC812+AE812+AG812+AI812+AK812+AM812+AO812+AQ812+AS812+AU812+AW812+AY812+BA812+BC812+BE812+BG812+BI812+BK812+BM812+BO812+BQ812+BS812+BU812</f>
        <v>4</v>
      </c>
    </row>
    <row r="813" spans="1:75" s="64" customFormat="1" ht="21.95" customHeight="1" x14ac:dyDescent="0.2">
      <c r="A813" s="385" t="s">
        <v>3901</v>
      </c>
      <c r="B813" s="386" t="s">
        <v>3902</v>
      </c>
      <c r="C813" s="392" t="s">
        <v>3229</v>
      </c>
      <c r="D813" s="387" t="s">
        <v>3903</v>
      </c>
      <c r="E813" s="388" t="s">
        <v>3904</v>
      </c>
      <c r="F813" s="389" t="s">
        <v>3222</v>
      </c>
      <c r="G813" s="389" t="s">
        <v>3223</v>
      </c>
      <c r="H813" s="390" t="s">
        <v>247</v>
      </c>
      <c r="I813" s="391" t="s">
        <v>3905</v>
      </c>
      <c r="J813" s="353" t="s">
        <v>3337</v>
      </c>
      <c r="K813" s="355" t="s">
        <v>3231</v>
      </c>
      <c r="L813" s="400"/>
      <c r="M813" s="401"/>
      <c r="N813" s="400"/>
      <c r="O813" s="401"/>
      <c r="P813" s="400"/>
      <c r="Q813" s="401"/>
      <c r="R813" s="400"/>
      <c r="S813" s="401"/>
      <c r="T813" s="400"/>
      <c r="U813" s="401"/>
      <c r="V813" s="400"/>
      <c r="W813" s="401"/>
      <c r="X813" s="400"/>
      <c r="Y813" s="401"/>
      <c r="Z813" s="400"/>
      <c r="AA813" s="401"/>
      <c r="AB813" s="400"/>
      <c r="AC813" s="401"/>
      <c r="AD813" s="400"/>
      <c r="AE813" s="401"/>
      <c r="AF813" s="400"/>
      <c r="AG813" s="401"/>
      <c r="AH813" s="400"/>
      <c r="AI813" s="401"/>
      <c r="AJ813" s="400"/>
      <c r="AK813" s="401"/>
      <c r="AL813" s="400"/>
      <c r="AM813" s="401"/>
      <c r="AN813" s="400"/>
      <c r="AO813" s="401"/>
      <c r="AP813" s="400"/>
      <c r="AQ813" s="401"/>
      <c r="AR813" s="400"/>
      <c r="AS813" s="401"/>
      <c r="AT813" s="400"/>
      <c r="AU813" s="401"/>
      <c r="AV813" s="400"/>
      <c r="AW813" s="401"/>
      <c r="AX813" s="400"/>
      <c r="AY813" s="401"/>
      <c r="AZ813" s="400"/>
      <c r="BA813" s="401"/>
      <c r="BB813" s="400"/>
      <c r="BC813" s="401"/>
      <c r="BD813" s="400"/>
      <c r="BE813" s="401"/>
      <c r="BF813" s="400"/>
      <c r="BG813" s="401"/>
      <c r="BH813" s="400"/>
      <c r="BI813" s="401"/>
      <c r="BJ813" s="400"/>
      <c r="BK813" s="401"/>
      <c r="BL813" s="400"/>
      <c r="BM813" s="401"/>
      <c r="BN813" s="400"/>
      <c r="BO813" s="401"/>
      <c r="BP813" s="400"/>
      <c r="BQ813" s="401"/>
      <c r="BR813" s="400"/>
      <c r="BS813" s="401"/>
      <c r="BT813" s="400"/>
      <c r="BU813" s="401"/>
      <c r="BV813" s="337">
        <f t="shared" si="325"/>
        <v>0</v>
      </c>
      <c r="BW813" s="337">
        <f t="shared" si="326"/>
        <v>0</v>
      </c>
    </row>
    <row r="814" spans="1:75" s="64" customFormat="1" ht="21.95" customHeight="1" x14ac:dyDescent="0.2">
      <c r="A814" s="385" t="s">
        <v>3901</v>
      </c>
      <c r="B814" s="386" t="s">
        <v>3902</v>
      </c>
      <c r="C814" s="392" t="s">
        <v>3229</v>
      </c>
      <c r="D814" s="387" t="s">
        <v>3903</v>
      </c>
      <c r="E814" s="388" t="s">
        <v>3904</v>
      </c>
      <c r="F814" s="389" t="s">
        <v>3222</v>
      </c>
      <c r="G814" s="389" t="s">
        <v>3223</v>
      </c>
      <c r="H814" s="390" t="s">
        <v>247</v>
      </c>
      <c r="I814" s="391" t="s">
        <v>3905</v>
      </c>
      <c r="J814" s="353" t="s">
        <v>3337</v>
      </c>
      <c r="K814" s="356" t="s">
        <v>3232</v>
      </c>
      <c r="L814" s="400"/>
      <c r="M814" s="401"/>
      <c r="N814" s="400"/>
      <c r="O814" s="401"/>
      <c r="P814" s="400"/>
      <c r="Q814" s="401"/>
      <c r="R814" s="400"/>
      <c r="S814" s="401"/>
      <c r="T814" s="400"/>
      <c r="U814" s="401"/>
      <c r="V814" s="400"/>
      <c r="W814" s="401"/>
      <c r="X814" s="400"/>
      <c r="Y814" s="401"/>
      <c r="Z814" s="400"/>
      <c r="AA814" s="401"/>
      <c r="AB814" s="400"/>
      <c r="AC814" s="401"/>
      <c r="AD814" s="400"/>
      <c r="AE814" s="401"/>
      <c r="AF814" s="400"/>
      <c r="AG814" s="401"/>
      <c r="AH814" s="400"/>
      <c r="AI814" s="401"/>
      <c r="AJ814" s="400"/>
      <c r="AK814" s="401"/>
      <c r="AL814" s="400"/>
      <c r="AM814" s="401"/>
      <c r="AN814" s="400"/>
      <c r="AO814" s="401"/>
      <c r="AP814" s="400"/>
      <c r="AQ814" s="401"/>
      <c r="AR814" s="400"/>
      <c r="AS814" s="401"/>
      <c r="AT814" s="400"/>
      <c r="AU814" s="401"/>
      <c r="AV814" s="400"/>
      <c r="AW814" s="401"/>
      <c r="AX814" s="400"/>
      <c r="AY814" s="401"/>
      <c r="AZ814" s="400"/>
      <c r="BA814" s="401"/>
      <c r="BB814" s="400"/>
      <c r="BC814" s="401"/>
      <c r="BD814" s="400"/>
      <c r="BE814" s="401"/>
      <c r="BF814" s="400"/>
      <c r="BG814" s="401"/>
      <c r="BH814" s="400"/>
      <c r="BI814" s="401"/>
      <c r="BJ814" s="400"/>
      <c r="BK814" s="401"/>
      <c r="BL814" s="400"/>
      <c r="BM814" s="401"/>
      <c r="BN814" s="400"/>
      <c r="BO814" s="401"/>
      <c r="BP814" s="400"/>
      <c r="BQ814" s="401"/>
      <c r="BR814" s="400"/>
      <c r="BS814" s="401"/>
      <c r="BT814" s="400"/>
      <c r="BU814" s="401"/>
      <c r="BV814" s="337">
        <f t="shared" si="325"/>
        <v>0</v>
      </c>
      <c r="BW814" s="337">
        <f t="shared" si="326"/>
        <v>0</v>
      </c>
    </row>
    <row r="815" spans="1:75" s="64" customFormat="1" ht="21.95" customHeight="1" thickBot="1" x14ac:dyDescent="0.25">
      <c r="A815" s="660" t="s">
        <v>3901</v>
      </c>
      <c r="B815" s="393" t="s">
        <v>3902</v>
      </c>
      <c r="C815" s="394" t="s">
        <v>3229</v>
      </c>
      <c r="D815" s="395" t="s">
        <v>3903</v>
      </c>
      <c r="E815" s="411" t="s">
        <v>3904</v>
      </c>
      <c r="F815" s="396" t="s">
        <v>3222</v>
      </c>
      <c r="G815" s="396" t="s">
        <v>3223</v>
      </c>
      <c r="H815" s="397" t="s">
        <v>247</v>
      </c>
      <c r="I815" s="661" t="s">
        <v>3905</v>
      </c>
      <c r="J815" s="353" t="s">
        <v>3337</v>
      </c>
      <c r="K815" s="357" t="s">
        <v>60</v>
      </c>
      <c r="L815" s="402"/>
      <c r="M815" s="403"/>
      <c r="N815" s="402"/>
      <c r="O815" s="403"/>
      <c r="P815" s="402"/>
      <c r="Q815" s="403"/>
      <c r="R815" s="402"/>
      <c r="S815" s="403"/>
      <c r="T815" s="402"/>
      <c r="U815" s="403"/>
      <c r="V815" s="402"/>
      <c r="W815" s="403"/>
      <c r="X815" s="402"/>
      <c r="Y815" s="403"/>
      <c r="Z815" s="402"/>
      <c r="AA815" s="403"/>
      <c r="AB815" s="402"/>
      <c r="AC815" s="403"/>
      <c r="AD815" s="402"/>
      <c r="AE815" s="403"/>
      <c r="AF815" s="402"/>
      <c r="AG815" s="403"/>
      <c r="AH815" s="402"/>
      <c r="AI815" s="403"/>
      <c r="AJ815" s="402"/>
      <c r="AK815" s="403"/>
      <c r="AL815" s="402"/>
      <c r="AM815" s="403"/>
      <c r="AN815" s="402"/>
      <c r="AO815" s="403"/>
      <c r="AP815" s="402"/>
      <c r="AQ815" s="403"/>
      <c r="AR815" s="402"/>
      <c r="AS815" s="403"/>
      <c r="AT815" s="402"/>
      <c r="AU815" s="403"/>
      <c r="AV815" s="402"/>
      <c r="AW815" s="403"/>
      <c r="AX815" s="402"/>
      <c r="AY815" s="403"/>
      <c r="AZ815" s="402"/>
      <c r="BA815" s="403"/>
      <c r="BB815" s="402"/>
      <c r="BC815" s="403"/>
      <c r="BD815" s="402"/>
      <c r="BE815" s="403"/>
      <c r="BF815" s="402"/>
      <c r="BG815" s="403"/>
      <c r="BH815" s="402"/>
      <c r="BI815" s="403"/>
      <c r="BJ815" s="402"/>
      <c r="BK815" s="403"/>
      <c r="BL815" s="402"/>
      <c r="BM815" s="403"/>
      <c r="BN815" s="402"/>
      <c r="BO815" s="403"/>
      <c r="BP815" s="402"/>
      <c r="BQ815" s="403"/>
      <c r="BR815" s="402"/>
      <c r="BS815" s="403"/>
      <c r="BT815" s="402"/>
      <c r="BU815" s="403"/>
      <c r="BV815" s="337">
        <f t="shared" si="325"/>
        <v>0</v>
      </c>
      <c r="BW815" s="337">
        <f t="shared" si="326"/>
        <v>0</v>
      </c>
    </row>
    <row r="816" spans="1:75" s="64" customFormat="1" ht="21.95" customHeight="1" x14ac:dyDescent="0.25">
      <c r="A816" s="425" t="s">
        <v>3906</v>
      </c>
      <c r="B816" s="526" t="s">
        <v>3907</v>
      </c>
      <c r="C816" s="527">
        <v>2</v>
      </c>
      <c r="D816" s="528" t="s">
        <v>3903</v>
      </c>
      <c r="E816" s="426" t="s">
        <v>3908</v>
      </c>
      <c r="F816" s="529" t="s">
        <v>3222</v>
      </c>
      <c r="G816" s="529" t="s">
        <v>3223</v>
      </c>
      <c r="H816" s="530" t="s">
        <v>247</v>
      </c>
      <c r="I816" s="384" t="s">
        <v>3909</v>
      </c>
      <c r="J816" s="353" t="s">
        <v>3337</v>
      </c>
      <c r="K816" s="354" t="s">
        <v>3228</v>
      </c>
      <c r="L816" s="402"/>
      <c r="M816" s="403"/>
      <c r="N816" s="402"/>
      <c r="O816" s="403"/>
      <c r="P816" s="402"/>
      <c r="Q816" s="403"/>
      <c r="R816" s="402"/>
      <c r="S816" s="403"/>
      <c r="T816" s="402"/>
      <c r="U816" s="403"/>
      <c r="V816" s="402"/>
      <c r="W816" s="403"/>
      <c r="X816" s="402"/>
      <c r="Y816" s="403"/>
      <c r="Z816" s="402"/>
      <c r="AA816" s="403"/>
      <c r="AB816" s="402"/>
      <c r="AC816" s="403"/>
      <c r="AD816" s="402"/>
      <c r="AE816" s="403"/>
      <c r="AF816" s="402"/>
      <c r="AG816" s="403"/>
      <c r="AH816" s="402"/>
      <c r="AI816" s="403"/>
      <c r="AJ816" s="402"/>
      <c r="AK816" s="403"/>
      <c r="AL816" s="402"/>
      <c r="AM816" s="403"/>
      <c r="AN816" s="402"/>
      <c r="AO816" s="403"/>
      <c r="AP816" s="402"/>
      <c r="AQ816" s="403"/>
      <c r="AR816" s="402"/>
      <c r="AS816" s="403"/>
      <c r="AT816" s="402"/>
      <c r="AU816" s="403"/>
      <c r="AV816" s="402"/>
      <c r="AW816" s="403"/>
      <c r="AX816" s="402"/>
      <c r="AY816" s="403"/>
      <c r="AZ816" s="402"/>
      <c r="BA816" s="403"/>
      <c r="BB816" s="402"/>
      <c r="BC816" s="403"/>
      <c r="BD816" s="402"/>
      <c r="BE816" s="403"/>
      <c r="BF816" s="402"/>
      <c r="BG816" s="403"/>
      <c r="BH816" s="402"/>
      <c r="BI816" s="403"/>
      <c r="BJ816" s="402"/>
      <c r="BK816" s="403"/>
      <c r="BL816" s="402"/>
      <c r="BM816" s="403"/>
      <c r="BN816" s="402"/>
      <c r="BO816" s="403"/>
      <c r="BP816" s="402"/>
      <c r="BQ816" s="403"/>
      <c r="BR816" s="402"/>
      <c r="BS816" s="403"/>
      <c r="BT816" s="402"/>
      <c r="BU816" s="403"/>
      <c r="BV816" s="337">
        <f>L816+N816+P816+R816+T816+V816+X816+Z816+AB816+AD816+AF816+AH816+AJ816+AL816+AN816+AP816+AR816+AT816+AV816+AX816+AZ816+BB816+BD816+BF816+BH816+BJ816+BL816+BN816+BP816+BR816+BT816</f>
        <v>0</v>
      </c>
      <c r="BW816" s="337">
        <f>M816+O816+Q816+S816+U816+W816+Y816+AA816+AC816+AE816+AG816+AI816+AK816+AM816+AO816+AQ816+AS816+AU816+AW816+AY816+BA816+BC816+BE816+BG816+BI816+BK816+BM816+BO816+BQ816+BS816+BU816</f>
        <v>0</v>
      </c>
    </row>
    <row r="817" spans="1:75" s="64" customFormat="1" ht="21.95" customHeight="1" x14ac:dyDescent="0.2">
      <c r="A817" s="385" t="s">
        <v>3906</v>
      </c>
      <c r="B817" s="386" t="s">
        <v>3907</v>
      </c>
      <c r="C817" s="352" t="s">
        <v>3229</v>
      </c>
      <c r="D817" s="387" t="s">
        <v>3903</v>
      </c>
      <c r="E817" s="388" t="s">
        <v>3908</v>
      </c>
      <c r="F817" s="389" t="s">
        <v>3222</v>
      </c>
      <c r="G817" s="389" t="s">
        <v>3223</v>
      </c>
      <c r="H817" s="390" t="s">
        <v>247</v>
      </c>
      <c r="I817" s="391" t="s">
        <v>3909</v>
      </c>
      <c r="J817" s="353" t="s">
        <v>3337</v>
      </c>
      <c r="K817" s="353" t="s">
        <v>3230</v>
      </c>
      <c r="L817" s="400">
        <v>3</v>
      </c>
      <c r="M817" s="401"/>
      <c r="N817" s="400"/>
      <c r="O817" s="401"/>
      <c r="P817" s="400">
        <v>2</v>
      </c>
      <c r="Q817" s="401">
        <v>1</v>
      </c>
      <c r="R817" s="400"/>
      <c r="S817" s="401"/>
      <c r="T817" s="400"/>
      <c r="U817" s="401"/>
      <c r="V817" s="400">
        <v>3</v>
      </c>
      <c r="W817" s="401"/>
      <c r="X817" s="400">
        <v>2</v>
      </c>
      <c r="Y817" s="401"/>
      <c r="Z817" s="400">
        <v>3</v>
      </c>
      <c r="AA817" s="401"/>
      <c r="AB817" s="400"/>
      <c r="AC817" s="401"/>
      <c r="AD817" s="400">
        <v>2</v>
      </c>
      <c r="AE817" s="401">
        <v>1</v>
      </c>
      <c r="AF817" s="400"/>
      <c r="AG817" s="401"/>
      <c r="AH817" s="400"/>
      <c r="AI817" s="401"/>
      <c r="AJ817" s="400">
        <v>3</v>
      </c>
      <c r="AK817" s="401"/>
      <c r="AL817" s="400">
        <v>2</v>
      </c>
      <c r="AM817" s="401"/>
      <c r="AN817" s="400">
        <v>3</v>
      </c>
      <c r="AO817" s="401"/>
      <c r="AP817" s="400"/>
      <c r="AQ817" s="401"/>
      <c r="AR817" s="400">
        <v>2</v>
      </c>
      <c r="AS817" s="401">
        <v>1</v>
      </c>
      <c r="AT817" s="400"/>
      <c r="AU817" s="401"/>
      <c r="AV817" s="400"/>
      <c r="AW817" s="401"/>
      <c r="AX817" s="400">
        <v>3</v>
      </c>
      <c r="AY817" s="401"/>
      <c r="AZ817" s="400">
        <v>2</v>
      </c>
      <c r="BA817" s="401"/>
      <c r="BB817" s="400">
        <v>3</v>
      </c>
      <c r="BC817" s="401"/>
      <c r="BD817" s="400"/>
      <c r="BE817" s="401"/>
      <c r="BF817" s="400">
        <v>2</v>
      </c>
      <c r="BG817" s="401">
        <v>1</v>
      </c>
      <c r="BH817" s="400"/>
      <c r="BI817" s="401"/>
      <c r="BJ817" s="400"/>
      <c r="BK817" s="401"/>
      <c r="BL817" s="400">
        <v>3</v>
      </c>
      <c r="BM817" s="401"/>
      <c r="BN817" s="400">
        <v>2</v>
      </c>
      <c r="BO817" s="401"/>
      <c r="BP817" s="400">
        <v>3</v>
      </c>
      <c r="BQ817" s="401"/>
      <c r="BR817" s="400"/>
      <c r="BS817" s="401"/>
      <c r="BT817" s="400"/>
      <c r="BU817" s="401"/>
      <c r="BV817" s="337">
        <f t="shared" ref="BV817:BV820" si="327">L817+N817+P817+R817+T817+V817+X817+Z817+AB817+AD817+AF817+AH817+AJ817+AL817+AN817+AP817+AR817+AT817+AV817+AX817+AZ817+BB817+BD817+BF817+BH817+BJ817+BL817+BN817+BP817+BR817+BT817</f>
        <v>43</v>
      </c>
      <c r="BW817" s="337">
        <f t="shared" ref="BW817:BW820" si="328">M817+O817+Q817+S817+U817+W817+Y817+AA817+AC817+AE817+AG817+AI817+AK817+AM817+AO817+AQ817+AS817+AU817+AW817+AY817+BA817+BC817+BE817+BG817+BI817+BK817+BM817+BO817+BQ817+BS817+BU817</f>
        <v>4</v>
      </c>
    </row>
    <row r="818" spans="1:75" s="64" customFormat="1" ht="21.95" customHeight="1" x14ac:dyDescent="0.2">
      <c r="A818" s="385" t="s">
        <v>3906</v>
      </c>
      <c r="B818" s="386" t="s">
        <v>3907</v>
      </c>
      <c r="C818" s="392" t="s">
        <v>3229</v>
      </c>
      <c r="D818" s="387" t="s">
        <v>3903</v>
      </c>
      <c r="E818" s="388" t="s">
        <v>3908</v>
      </c>
      <c r="F818" s="389" t="s">
        <v>3222</v>
      </c>
      <c r="G818" s="389" t="s">
        <v>3223</v>
      </c>
      <c r="H818" s="390" t="s">
        <v>247</v>
      </c>
      <c r="I818" s="391" t="s">
        <v>3909</v>
      </c>
      <c r="J818" s="353" t="s">
        <v>3337</v>
      </c>
      <c r="K818" s="355" t="s">
        <v>3231</v>
      </c>
      <c r="L818" s="400"/>
      <c r="M818" s="401"/>
      <c r="N818" s="400"/>
      <c r="O818" s="401"/>
      <c r="P818" s="400"/>
      <c r="Q818" s="401"/>
      <c r="R818" s="400"/>
      <c r="S818" s="401"/>
      <c r="T818" s="400"/>
      <c r="U818" s="401"/>
      <c r="V818" s="400"/>
      <c r="W818" s="401"/>
      <c r="X818" s="400"/>
      <c r="Y818" s="401"/>
      <c r="Z818" s="400"/>
      <c r="AA818" s="401"/>
      <c r="AB818" s="400"/>
      <c r="AC818" s="401"/>
      <c r="AD818" s="400"/>
      <c r="AE818" s="401"/>
      <c r="AF818" s="400"/>
      <c r="AG818" s="401"/>
      <c r="AH818" s="400"/>
      <c r="AI818" s="401"/>
      <c r="AJ818" s="400"/>
      <c r="AK818" s="401"/>
      <c r="AL818" s="400"/>
      <c r="AM818" s="401"/>
      <c r="AN818" s="400"/>
      <c r="AO818" s="401"/>
      <c r="AP818" s="400"/>
      <c r="AQ818" s="401"/>
      <c r="AR818" s="400"/>
      <c r="AS818" s="401"/>
      <c r="AT818" s="400"/>
      <c r="AU818" s="401"/>
      <c r="AV818" s="400"/>
      <c r="AW818" s="401"/>
      <c r="AX818" s="400"/>
      <c r="AY818" s="401"/>
      <c r="AZ818" s="400"/>
      <c r="BA818" s="401"/>
      <c r="BB818" s="400"/>
      <c r="BC818" s="401"/>
      <c r="BD818" s="400"/>
      <c r="BE818" s="401"/>
      <c r="BF818" s="400"/>
      <c r="BG818" s="401"/>
      <c r="BH818" s="400"/>
      <c r="BI818" s="401"/>
      <c r="BJ818" s="400"/>
      <c r="BK818" s="401"/>
      <c r="BL818" s="400"/>
      <c r="BM818" s="401"/>
      <c r="BN818" s="400"/>
      <c r="BO818" s="401"/>
      <c r="BP818" s="400"/>
      <c r="BQ818" s="401"/>
      <c r="BR818" s="400"/>
      <c r="BS818" s="401"/>
      <c r="BT818" s="400"/>
      <c r="BU818" s="401"/>
      <c r="BV818" s="337">
        <f t="shared" si="327"/>
        <v>0</v>
      </c>
      <c r="BW818" s="337">
        <f t="shared" si="328"/>
        <v>0</v>
      </c>
    </row>
    <row r="819" spans="1:75" s="64" customFormat="1" ht="21.95" customHeight="1" x14ac:dyDescent="0.2">
      <c r="A819" s="385" t="s">
        <v>3906</v>
      </c>
      <c r="B819" s="386" t="s">
        <v>3907</v>
      </c>
      <c r="C819" s="392" t="s">
        <v>3229</v>
      </c>
      <c r="D819" s="387" t="s">
        <v>3903</v>
      </c>
      <c r="E819" s="388" t="s">
        <v>3908</v>
      </c>
      <c r="F819" s="389" t="s">
        <v>3222</v>
      </c>
      <c r="G819" s="389" t="s">
        <v>3223</v>
      </c>
      <c r="H819" s="390" t="s">
        <v>247</v>
      </c>
      <c r="I819" s="391" t="s">
        <v>3909</v>
      </c>
      <c r="J819" s="353" t="s">
        <v>3337</v>
      </c>
      <c r="K819" s="356" t="s">
        <v>3232</v>
      </c>
      <c r="L819" s="400"/>
      <c r="M819" s="401"/>
      <c r="N819" s="400"/>
      <c r="O819" s="401"/>
      <c r="P819" s="400"/>
      <c r="Q819" s="401"/>
      <c r="R819" s="400"/>
      <c r="S819" s="401"/>
      <c r="T819" s="400"/>
      <c r="U819" s="401"/>
      <c r="V819" s="400"/>
      <c r="W819" s="401"/>
      <c r="X819" s="400"/>
      <c r="Y819" s="401"/>
      <c r="Z819" s="400"/>
      <c r="AA819" s="401"/>
      <c r="AB819" s="400"/>
      <c r="AC819" s="401"/>
      <c r="AD819" s="400"/>
      <c r="AE819" s="401"/>
      <c r="AF819" s="400"/>
      <c r="AG819" s="401"/>
      <c r="AH819" s="400"/>
      <c r="AI819" s="401"/>
      <c r="AJ819" s="400"/>
      <c r="AK819" s="401"/>
      <c r="AL819" s="400"/>
      <c r="AM819" s="401"/>
      <c r="AN819" s="400"/>
      <c r="AO819" s="401"/>
      <c r="AP819" s="400"/>
      <c r="AQ819" s="401"/>
      <c r="AR819" s="400"/>
      <c r="AS819" s="401"/>
      <c r="AT819" s="400"/>
      <c r="AU819" s="401"/>
      <c r="AV819" s="400"/>
      <c r="AW819" s="401"/>
      <c r="AX819" s="400"/>
      <c r="AY819" s="401"/>
      <c r="AZ819" s="400"/>
      <c r="BA819" s="401"/>
      <c r="BB819" s="400"/>
      <c r="BC819" s="401"/>
      <c r="BD819" s="400"/>
      <c r="BE819" s="401"/>
      <c r="BF819" s="400"/>
      <c r="BG819" s="401"/>
      <c r="BH819" s="400"/>
      <c r="BI819" s="401"/>
      <c r="BJ819" s="400"/>
      <c r="BK819" s="401"/>
      <c r="BL819" s="400"/>
      <c r="BM819" s="401"/>
      <c r="BN819" s="400"/>
      <c r="BO819" s="401"/>
      <c r="BP819" s="400"/>
      <c r="BQ819" s="401"/>
      <c r="BR819" s="400"/>
      <c r="BS819" s="401"/>
      <c r="BT819" s="400"/>
      <c r="BU819" s="401"/>
      <c r="BV819" s="337">
        <f t="shared" si="327"/>
        <v>0</v>
      </c>
      <c r="BW819" s="337">
        <f t="shared" si="328"/>
        <v>0</v>
      </c>
    </row>
    <row r="820" spans="1:75" s="64" customFormat="1" ht="21.95" customHeight="1" thickBot="1" x14ac:dyDescent="0.25">
      <c r="A820" s="660" t="s">
        <v>3906</v>
      </c>
      <c r="B820" s="393" t="s">
        <v>3907</v>
      </c>
      <c r="C820" s="394" t="s">
        <v>3229</v>
      </c>
      <c r="D820" s="395" t="s">
        <v>3903</v>
      </c>
      <c r="E820" s="411" t="s">
        <v>3908</v>
      </c>
      <c r="F820" s="396" t="s">
        <v>3222</v>
      </c>
      <c r="G820" s="396" t="s">
        <v>3223</v>
      </c>
      <c r="H820" s="397" t="s">
        <v>247</v>
      </c>
      <c r="I820" s="661" t="s">
        <v>3909</v>
      </c>
      <c r="J820" s="353" t="s">
        <v>3337</v>
      </c>
      <c r="K820" s="357" t="s">
        <v>60</v>
      </c>
      <c r="L820" s="402"/>
      <c r="M820" s="403"/>
      <c r="N820" s="402"/>
      <c r="O820" s="403"/>
      <c r="P820" s="402"/>
      <c r="Q820" s="403"/>
      <c r="R820" s="402"/>
      <c r="S820" s="403"/>
      <c r="T820" s="402"/>
      <c r="U820" s="403"/>
      <c r="V820" s="402"/>
      <c r="W820" s="403"/>
      <c r="X820" s="402"/>
      <c r="Y820" s="403"/>
      <c r="Z820" s="402"/>
      <c r="AA820" s="403"/>
      <c r="AB820" s="402"/>
      <c r="AC820" s="403"/>
      <c r="AD820" s="402"/>
      <c r="AE820" s="403"/>
      <c r="AF820" s="402"/>
      <c r="AG820" s="403"/>
      <c r="AH820" s="402"/>
      <c r="AI820" s="403"/>
      <c r="AJ820" s="402"/>
      <c r="AK820" s="403"/>
      <c r="AL820" s="402"/>
      <c r="AM820" s="403"/>
      <c r="AN820" s="402"/>
      <c r="AO820" s="403"/>
      <c r="AP820" s="402"/>
      <c r="AQ820" s="403"/>
      <c r="AR820" s="402"/>
      <c r="AS820" s="403"/>
      <c r="AT820" s="402"/>
      <c r="AU820" s="403"/>
      <c r="AV820" s="402"/>
      <c r="AW820" s="403"/>
      <c r="AX820" s="402"/>
      <c r="AY820" s="403"/>
      <c r="AZ820" s="402"/>
      <c r="BA820" s="403"/>
      <c r="BB820" s="402"/>
      <c r="BC820" s="403"/>
      <c r="BD820" s="402"/>
      <c r="BE820" s="403"/>
      <c r="BF820" s="402"/>
      <c r="BG820" s="403"/>
      <c r="BH820" s="402"/>
      <c r="BI820" s="403"/>
      <c r="BJ820" s="402"/>
      <c r="BK820" s="403"/>
      <c r="BL820" s="402"/>
      <c r="BM820" s="403"/>
      <c r="BN820" s="402"/>
      <c r="BO820" s="403"/>
      <c r="BP820" s="402"/>
      <c r="BQ820" s="403"/>
      <c r="BR820" s="402"/>
      <c r="BS820" s="403"/>
      <c r="BT820" s="402"/>
      <c r="BU820" s="403"/>
      <c r="BV820" s="337">
        <f t="shared" si="327"/>
        <v>0</v>
      </c>
      <c r="BW820" s="337">
        <f t="shared" si="328"/>
        <v>0</v>
      </c>
    </row>
    <row r="821" spans="1:75" s="64" customFormat="1" ht="21.95" customHeight="1" x14ac:dyDescent="0.25">
      <c r="A821" s="425" t="s">
        <v>3910</v>
      </c>
      <c r="B821" s="526" t="s">
        <v>3911</v>
      </c>
      <c r="C821" s="527">
        <v>1</v>
      </c>
      <c r="D821" s="528" t="s">
        <v>3912</v>
      </c>
      <c r="E821" s="426" t="s">
        <v>3913</v>
      </c>
      <c r="F821" s="529" t="s">
        <v>3222</v>
      </c>
      <c r="G821" s="529" t="s">
        <v>3223</v>
      </c>
      <c r="H821" s="530" t="s">
        <v>202</v>
      </c>
      <c r="I821" s="384" t="s">
        <v>3914</v>
      </c>
      <c r="J821" s="353" t="s">
        <v>3227</v>
      </c>
      <c r="K821" s="354" t="s">
        <v>3228</v>
      </c>
      <c r="L821" s="402"/>
      <c r="M821" s="403"/>
      <c r="N821" s="402"/>
      <c r="O821" s="403"/>
      <c r="P821" s="402"/>
      <c r="Q821" s="403"/>
      <c r="R821" s="402"/>
      <c r="S821" s="403"/>
      <c r="T821" s="402"/>
      <c r="U821" s="403"/>
      <c r="V821" s="402"/>
      <c r="W821" s="403"/>
      <c r="X821" s="402"/>
      <c r="Y821" s="403"/>
      <c r="Z821" s="402"/>
      <c r="AA821" s="403"/>
      <c r="AB821" s="402"/>
      <c r="AC821" s="403"/>
      <c r="AD821" s="402"/>
      <c r="AE821" s="403"/>
      <c r="AF821" s="402"/>
      <c r="AG821" s="403"/>
      <c r="AH821" s="402"/>
      <c r="AI821" s="403"/>
      <c r="AJ821" s="402"/>
      <c r="AK821" s="403"/>
      <c r="AL821" s="402"/>
      <c r="AM821" s="403"/>
      <c r="AN821" s="402"/>
      <c r="AO821" s="403"/>
      <c r="AP821" s="402"/>
      <c r="AQ821" s="403"/>
      <c r="AR821" s="402"/>
      <c r="AS821" s="403"/>
      <c r="AT821" s="402"/>
      <c r="AU821" s="403"/>
      <c r="AV821" s="402"/>
      <c r="AW821" s="403"/>
      <c r="AX821" s="402"/>
      <c r="AY821" s="403"/>
      <c r="AZ821" s="402"/>
      <c r="BA821" s="403"/>
      <c r="BB821" s="402"/>
      <c r="BC821" s="403"/>
      <c r="BD821" s="402"/>
      <c r="BE821" s="403"/>
      <c r="BF821" s="402"/>
      <c r="BG821" s="403"/>
      <c r="BH821" s="402"/>
      <c r="BI821" s="403"/>
      <c r="BJ821" s="402"/>
      <c r="BK821" s="403"/>
      <c r="BL821" s="402"/>
      <c r="BM821" s="403"/>
      <c r="BN821" s="402"/>
      <c r="BO821" s="403"/>
      <c r="BP821" s="402"/>
      <c r="BQ821" s="403"/>
      <c r="BR821" s="402"/>
      <c r="BS821" s="403"/>
      <c r="BT821" s="402"/>
      <c r="BU821" s="403"/>
      <c r="BV821" s="337">
        <f>L821+N821+P821+R821+T821+V821+X821+Z821+AB821+AD821+AF821+AH821+AJ821+AL821+AN821+AP821+AR821+AT821+AV821+AX821+AZ821+BB821+BD821+BF821+BH821+BJ821+BL821+BN821+BP821+BR821+BT821</f>
        <v>0</v>
      </c>
      <c r="BW821" s="337">
        <f>M821+O821+Q821+S821+U821+W821+Y821+AA821+AC821+AE821+AG821+AI821+AK821+AM821+AO821+AQ821+AS821+AU821+AW821+AY821+BA821+BC821+BE821+BG821+BI821+BK821+BM821+BO821+BQ821+BS821+BU821</f>
        <v>0</v>
      </c>
    </row>
    <row r="822" spans="1:75" s="64" customFormat="1" ht="21.95" customHeight="1" x14ac:dyDescent="0.2">
      <c r="A822" s="385" t="s">
        <v>3910</v>
      </c>
      <c r="B822" s="386" t="s">
        <v>3911</v>
      </c>
      <c r="C822" s="352" t="s">
        <v>3229</v>
      </c>
      <c r="D822" s="387" t="s">
        <v>3912</v>
      </c>
      <c r="E822" s="388" t="s">
        <v>3913</v>
      </c>
      <c r="F822" s="389" t="s">
        <v>3222</v>
      </c>
      <c r="G822" s="389" t="s">
        <v>3223</v>
      </c>
      <c r="H822" s="390" t="s">
        <v>202</v>
      </c>
      <c r="I822" s="391" t="s">
        <v>3914</v>
      </c>
      <c r="J822" s="353" t="s">
        <v>3227</v>
      </c>
      <c r="K822" s="353" t="s">
        <v>3230</v>
      </c>
      <c r="L822" s="400"/>
      <c r="M822" s="401"/>
      <c r="N822" s="400"/>
      <c r="O822" s="401"/>
      <c r="P822" s="400"/>
      <c r="Q822" s="401"/>
      <c r="R822" s="400"/>
      <c r="S822" s="401"/>
      <c r="T822" s="400"/>
      <c r="U822" s="401"/>
      <c r="V822" s="400"/>
      <c r="W822" s="401"/>
      <c r="X822" s="400"/>
      <c r="Y822" s="401"/>
      <c r="Z822" s="400"/>
      <c r="AA822" s="401"/>
      <c r="AB822" s="400"/>
      <c r="AC822" s="401"/>
      <c r="AD822" s="400"/>
      <c r="AE822" s="401"/>
      <c r="AF822" s="400"/>
      <c r="AG822" s="401"/>
      <c r="AH822" s="400"/>
      <c r="AI822" s="401"/>
      <c r="AJ822" s="400"/>
      <c r="AK822" s="401"/>
      <c r="AL822" s="400"/>
      <c r="AM822" s="401"/>
      <c r="AN822" s="400"/>
      <c r="AO822" s="401"/>
      <c r="AP822" s="400"/>
      <c r="AQ822" s="401"/>
      <c r="AR822" s="400"/>
      <c r="AS822" s="401"/>
      <c r="AT822" s="400"/>
      <c r="AU822" s="401"/>
      <c r="AV822" s="400"/>
      <c r="AW822" s="401"/>
      <c r="AX822" s="400"/>
      <c r="AY822" s="401"/>
      <c r="AZ822" s="400"/>
      <c r="BA822" s="401"/>
      <c r="BB822" s="400"/>
      <c r="BC822" s="401"/>
      <c r="BD822" s="400"/>
      <c r="BE822" s="401"/>
      <c r="BF822" s="400"/>
      <c r="BG822" s="401"/>
      <c r="BH822" s="400"/>
      <c r="BI822" s="401"/>
      <c r="BJ822" s="400"/>
      <c r="BK822" s="401"/>
      <c r="BL822" s="400"/>
      <c r="BM822" s="401"/>
      <c r="BN822" s="400">
        <v>1</v>
      </c>
      <c r="BO822" s="401"/>
      <c r="BP822" s="400">
        <v>1</v>
      </c>
      <c r="BQ822" s="401"/>
      <c r="BR822" s="400">
        <v>1</v>
      </c>
      <c r="BS822" s="401"/>
      <c r="BT822" s="400"/>
      <c r="BU822" s="401"/>
      <c r="BV822" s="337">
        <f t="shared" ref="BV822:BV825" si="329">L822+N822+P822+R822+T822+V822+X822+Z822+AB822+AD822+AF822+AH822+AJ822+AL822+AN822+AP822+AR822+AT822+AV822+AX822+AZ822+BB822+BD822+BF822+BH822+BJ822+BL822+BN822+BP822+BR822+BT822</f>
        <v>3</v>
      </c>
      <c r="BW822" s="337">
        <f t="shared" ref="BW822:BW825" si="330">M822+O822+Q822+S822+U822+W822+Y822+AA822+AC822+AE822+AG822+AI822+AK822+AM822+AO822+AQ822+AS822+AU822+AW822+AY822+BA822+BC822+BE822+BG822+BI822+BK822+BM822+BO822+BQ822+BS822+BU822</f>
        <v>0</v>
      </c>
    </row>
    <row r="823" spans="1:75" s="64" customFormat="1" ht="21.95" customHeight="1" x14ac:dyDescent="0.2">
      <c r="A823" s="385" t="s">
        <v>3910</v>
      </c>
      <c r="B823" s="386" t="s">
        <v>3911</v>
      </c>
      <c r="C823" s="392" t="s">
        <v>3229</v>
      </c>
      <c r="D823" s="387" t="s">
        <v>3912</v>
      </c>
      <c r="E823" s="388" t="s">
        <v>3913</v>
      </c>
      <c r="F823" s="389" t="s">
        <v>3222</v>
      </c>
      <c r="G823" s="389" t="s">
        <v>3223</v>
      </c>
      <c r="H823" s="390" t="s">
        <v>202</v>
      </c>
      <c r="I823" s="391" t="s">
        <v>3914</v>
      </c>
      <c r="J823" s="353" t="s">
        <v>3227</v>
      </c>
      <c r="K823" s="355" t="s">
        <v>3231</v>
      </c>
      <c r="L823" s="400"/>
      <c r="M823" s="401"/>
      <c r="N823" s="400"/>
      <c r="O823" s="401"/>
      <c r="P823" s="400"/>
      <c r="Q823" s="401"/>
      <c r="R823" s="400"/>
      <c r="S823" s="401"/>
      <c r="T823" s="400"/>
      <c r="U823" s="401"/>
      <c r="V823" s="400"/>
      <c r="W823" s="401"/>
      <c r="X823" s="400"/>
      <c r="Y823" s="401"/>
      <c r="Z823" s="400"/>
      <c r="AA823" s="401"/>
      <c r="AB823" s="400"/>
      <c r="AC823" s="401"/>
      <c r="AD823" s="400"/>
      <c r="AE823" s="401"/>
      <c r="AF823" s="400"/>
      <c r="AG823" s="401"/>
      <c r="AH823" s="400"/>
      <c r="AI823" s="401"/>
      <c r="AJ823" s="400"/>
      <c r="AK823" s="401"/>
      <c r="AL823" s="400"/>
      <c r="AM823" s="401"/>
      <c r="AN823" s="400"/>
      <c r="AO823" s="401"/>
      <c r="AP823" s="400"/>
      <c r="AQ823" s="401"/>
      <c r="AR823" s="400"/>
      <c r="AS823" s="401"/>
      <c r="AT823" s="400"/>
      <c r="AU823" s="401"/>
      <c r="AV823" s="400"/>
      <c r="AW823" s="401"/>
      <c r="AX823" s="400"/>
      <c r="AY823" s="401"/>
      <c r="AZ823" s="400"/>
      <c r="BA823" s="401"/>
      <c r="BB823" s="400"/>
      <c r="BC823" s="401"/>
      <c r="BD823" s="400"/>
      <c r="BE823" s="401"/>
      <c r="BF823" s="400"/>
      <c r="BG823" s="401"/>
      <c r="BH823" s="400"/>
      <c r="BI823" s="401"/>
      <c r="BJ823" s="400"/>
      <c r="BK823" s="401"/>
      <c r="BL823" s="400"/>
      <c r="BM823" s="401"/>
      <c r="BN823" s="400"/>
      <c r="BO823" s="401"/>
      <c r="BP823" s="400"/>
      <c r="BQ823" s="401"/>
      <c r="BR823" s="400"/>
      <c r="BS823" s="401"/>
      <c r="BT823" s="400"/>
      <c r="BU823" s="401"/>
      <c r="BV823" s="337">
        <f t="shared" si="329"/>
        <v>0</v>
      </c>
      <c r="BW823" s="337">
        <f t="shared" si="330"/>
        <v>0</v>
      </c>
    </row>
    <row r="824" spans="1:75" s="64" customFormat="1" ht="21.95" customHeight="1" x14ac:dyDescent="0.2">
      <c r="A824" s="385" t="s">
        <v>3910</v>
      </c>
      <c r="B824" s="386" t="s">
        <v>3911</v>
      </c>
      <c r="C824" s="392" t="s">
        <v>3229</v>
      </c>
      <c r="D824" s="387" t="s">
        <v>3912</v>
      </c>
      <c r="E824" s="388" t="s">
        <v>3913</v>
      </c>
      <c r="F824" s="389" t="s">
        <v>3222</v>
      </c>
      <c r="G824" s="389" t="s">
        <v>3223</v>
      </c>
      <c r="H824" s="390" t="s">
        <v>202</v>
      </c>
      <c r="I824" s="391" t="s">
        <v>3914</v>
      </c>
      <c r="J824" s="353" t="s">
        <v>3227</v>
      </c>
      <c r="K824" s="356" t="s">
        <v>3232</v>
      </c>
      <c r="L824" s="400"/>
      <c r="M824" s="401"/>
      <c r="N824" s="400"/>
      <c r="O824" s="401"/>
      <c r="P824" s="400"/>
      <c r="Q824" s="401"/>
      <c r="R824" s="400"/>
      <c r="S824" s="401"/>
      <c r="T824" s="400"/>
      <c r="U824" s="401"/>
      <c r="V824" s="400"/>
      <c r="W824" s="401"/>
      <c r="X824" s="400"/>
      <c r="Y824" s="401"/>
      <c r="Z824" s="400"/>
      <c r="AA824" s="401"/>
      <c r="AB824" s="400"/>
      <c r="AC824" s="401"/>
      <c r="AD824" s="400"/>
      <c r="AE824" s="401"/>
      <c r="AF824" s="400"/>
      <c r="AG824" s="401"/>
      <c r="AH824" s="400"/>
      <c r="AI824" s="401"/>
      <c r="AJ824" s="400"/>
      <c r="AK824" s="401"/>
      <c r="AL824" s="400"/>
      <c r="AM824" s="401"/>
      <c r="AN824" s="400"/>
      <c r="AO824" s="401"/>
      <c r="AP824" s="400"/>
      <c r="AQ824" s="401"/>
      <c r="AR824" s="400"/>
      <c r="AS824" s="401"/>
      <c r="AT824" s="400"/>
      <c r="AU824" s="401"/>
      <c r="AV824" s="400"/>
      <c r="AW824" s="401"/>
      <c r="AX824" s="400"/>
      <c r="AY824" s="401"/>
      <c r="AZ824" s="400"/>
      <c r="BA824" s="401"/>
      <c r="BB824" s="400"/>
      <c r="BC824" s="401"/>
      <c r="BD824" s="400"/>
      <c r="BE824" s="401"/>
      <c r="BF824" s="400"/>
      <c r="BG824" s="401"/>
      <c r="BH824" s="400"/>
      <c r="BI824" s="401"/>
      <c r="BJ824" s="400"/>
      <c r="BK824" s="401"/>
      <c r="BL824" s="400"/>
      <c r="BM824" s="401"/>
      <c r="BN824" s="400"/>
      <c r="BO824" s="401"/>
      <c r="BP824" s="400"/>
      <c r="BQ824" s="401"/>
      <c r="BR824" s="400"/>
      <c r="BS824" s="401"/>
      <c r="BT824" s="400"/>
      <c r="BU824" s="401"/>
      <c r="BV824" s="337">
        <f t="shared" si="329"/>
        <v>0</v>
      </c>
      <c r="BW824" s="337">
        <f t="shared" si="330"/>
        <v>0</v>
      </c>
    </row>
    <row r="825" spans="1:75" s="64" customFormat="1" ht="21.95" customHeight="1" thickBot="1" x14ac:dyDescent="0.25">
      <c r="A825" s="660" t="s">
        <v>3910</v>
      </c>
      <c r="B825" s="393" t="s">
        <v>3911</v>
      </c>
      <c r="C825" s="394" t="s">
        <v>3229</v>
      </c>
      <c r="D825" s="395" t="s">
        <v>3912</v>
      </c>
      <c r="E825" s="411" t="s">
        <v>3913</v>
      </c>
      <c r="F825" s="396" t="s">
        <v>3222</v>
      </c>
      <c r="G825" s="396" t="s">
        <v>3223</v>
      </c>
      <c r="H825" s="397" t="s">
        <v>202</v>
      </c>
      <c r="I825" s="661" t="s">
        <v>3914</v>
      </c>
      <c r="J825" s="353" t="s">
        <v>3227</v>
      </c>
      <c r="K825" s="357" t="s">
        <v>60</v>
      </c>
      <c r="L825" s="402"/>
      <c r="M825" s="403"/>
      <c r="N825" s="402"/>
      <c r="O825" s="403"/>
      <c r="P825" s="402"/>
      <c r="Q825" s="403"/>
      <c r="R825" s="402"/>
      <c r="S825" s="403"/>
      <c r="T825" s="402"/>
      <c r="U825" s="403"/>
      <c r="V825" s="402"/>
      <c r="W825" s="403"/>
      <c r="X825" s="402"/>
      <c r="Y825" s="403"/>
      <c r="Z825" s="402"/>
      <c r="AA825" s="403"/>
      <c r="AB825" s="402"/>
      <c r="AC825" s="403"/>
      <c r="AD825" s="402"/>
      <c r="AE825" s="403"/>
      <c r="AF825" s="402"/>
      <c r="AG825" s="403"/>
      <c r="AH825" s="402"/>
      <c r="AI825" s="403"/>
      <c r="AJ825" s="402"/>
      <c r="AK825" s="403"/>
      <c r="AL825" s="402"/>
      <c r="AM825" s="403"/>
      <c r="AN825" s="402"/>
      <c r="AO825" s="403"/>
      <c r="AP825" s="402"/>
      <c r="AQ825" s="403"/>
      <c r="AR825" s="402"/>
      <c r="AS825" s="403"/>
      <c r="AT825" s="402"/>
      <c r="AU825" s="403"/>
      <c r="AV825" s="402"/>
      <c r="AW825" s="403"/>
      <c r="AX825" s="402"/>
      <c r="AY825" s="403"/>
      <c r="AZ825" s="402"/>
      <c r="BA825" s="403"/>
      <c r="BB825" s="402"/>
      <c r="BC825" s="403"/>
      <c r="BD825" s="402"/>
      <c r="BE825" s="403"/>
      <c r="BF825" s="402"/>
      <c r="BG825" s="403"/>
      <c r="BH825" s="402"/>
      <c r="BI825" s="403"/>
      <c r="BJ825" s="402"/>
      <c r="BK825" s="403"/>
      <c r="BL825" s="402"/>
      <c r="BM825" s="403"/>
      <c r="BN825" s="402"/>
      <c r="BO825" s="403"/>
      <c r="BP825" s="402"/>
      <c r="BQ825" s="403"/>
      <c r="BR825" s="402"/>
      <c r="BS825" s="403"/>
      <c r="BT825" s="402"/>
      <c r="BU825" s="403"/>
      <c r="BV825" s="337">
        <f t="shared" si="329"/>
        <v>0</v>
      </c>
      <c r="BW825" s="337">
        <f t="shared" si="330"/>
        <v>0</v>
      </c>
    </row>
    <row r="826" spans="1:75" s="64" customFormat="1" ht="21.95" customHeight="1" x14ac:dyDescent="0.25">
      <c r="A826" s="425" t="s">
        <v>3915</v>
      </c>
      <c r="B826" s="526" t="s">
        <v>3916</v>
      </c>
      <c r="C826" s="527">
        <v>1</v>
      </c>
      <c r="D826" s="528" t="s">
        <v>3917</v>
      </c>
      <c r="E826" s="426" t="s">
        <v>3918</v>
      </c>
      <c r="F826" s="529" t="s">
        <v>3222</v>
      </c>
      <c r="G826" s="529" t="s">
        <v>3223</v>
      </c>
      <c r="H826" s="530" t="s">
        <v>248</v>
      </c>
      <c r="I826" s="384" t="s">
        <v>3919</v>
      </c>
      <c r="J826" s="353" t="s">
        <v>3227</v>
      </c>
      <c r="K826" s="354" t="s">
        <v>3228</v>
      </c>
      <c r="L826" s="402"/>
      <c r="M826" s="403"/>
      <c r="N826" s="402"/>
      <c r="O826" s="403"/>
      <c r="P826" s="402"/>
      <c r="Q826" s="403"/>
      <c r="R826" s="402"/>
      <c r="S826" s="403"/>
      <c r="T826" s="402"/>
      <c r="U826" s="403"/>
      <c r="V826" s="402"/>
      <c r="W826" s="403"/>
      <c r="X826" s="402"/>
      <c r="Y826" s="403"/>
      <c r="Z826" s="402"/>
      <c r="AA826" s="403"/>
      <c r="AB826" s="402"/>
      <c r="AC826" s="403"/>
      <c r="AD826" s="402"/>
      <c r="AE826" s="403"/>
      <c r="AF826" s="402"/>
      <c r="AG826" s="403"/>
      <c r="AH826" s="402"/>
      <c r="AI826" s="403"/>
      <c r="AJ826" s="402"/>
      <c r="AK826" s="403"/>
      <c r="AL826" s="402"/>
      <c r="AM826" s="403"/>
      <c r="AN826" s="402"/>
      <c r="AO826" s="403"/>
      <c r="AP826" s="402"/>
      <c r="AQ826" s="403"/>
      <c r="AR826" s="402"/>
      <c r="AS826" s="403"/>
      <c r="AT826" s="402"/>
      <c r="AU826" s="403"/>
      <c r="AV826" s="402"/>
      <c r="AW826" s="403"/>
      <c r="AX826" s="402"/>
      <c r="AY826" s="403"/>
      <c r="AZ826" s="402"/>
      <c r="BA826" s="403"/>
      <c r="BB826" s="402"/>
      <c r="BC826" s="403"/>
      <c r="BD826" s="402"/>
      <c r="BE826" s="403"/>
      <c r="BF826" s="402"/>
      <c r="BG826" s="403"/>
      <c r="BH826" s="402"/>
      <c r="BI826" s="403"/>
      <c r="BJ826" s="402"/>
      <c r="BK826" s="403"/>
      <c r="BL826" s="402"/>
      <c r="BM826" s="403"/>
      <c r="BN826" s="402"/>
      <c r="BO826" s="403"/>
      <c r="BP826" s="402"/>
      <c r="BQ826" s="403"/>
      <c r="BR826" s="402"/>
      <c r="BS826" s="403"/>
      <c r="BT826" s="402"/>
      <c r="BU826" s="403"/>
      <c r="BV826" s="337">
        <f>L826+N826+P826+R826+T826+V826+X826+Z826+AB826+AD826+AF826+AH826+AJ826+AL826+AN826+AP826+AR826+AT826+AV826+AX826+AZ826+BB826+BD826+BF826+BH826+BJ826+BL826+BN826+BP826+BR826+BT826</f>
        <v>0</v>
      </c>
      <c r="BW826" s="337">
        <f>M826+O826+Q826+S826+U826+W826+Y826+AA826+AC826+AE826+AG826+AI826+AK826+AM826+AO826+AQ826+AS826+AU826+AW826+AY826+BA826+BC826+BE826+BG826+BI826+BK826+BM826+BO826+BQ826+BS826+BU826</f>
        <v>0</v>
      </c>
    </row>
    <row r="827" spans="1:75" s="64" customFormat="1" ht="21.95" customHeight="1" x14ac:dyDescent="0.2">
      <c r="A827" s="385" t="s">
        <v>3915</v>
      </c>
      <c r="B827" s="386" t="s">
        <v>3916</v>
      </c>
      <c r="C827" s="352" t="s">
        <v>3229</v>
      </c>
      <c r="D827" s="387" t="s">
        <v>3917</v>
      </c>
      <c r="E827" s="388" t="s">
        <v>3918</v>
      </c>
      <c r="F827" s="389" t="s">
        <v>3222</v>
      </c>
      <c r="G827" s="389" t="s">
        <v>3223</v>
      </c>
      <c r="H827" s="390" t="s">
        <v>248</v>
      </c>
      <c r="I827" s="391" t="s">
        <v>3919</v>
      </c>
      <c r="J827" s="353" t="s">
        <v>3227</v>
      </c>
      <c r="K827" s="353" t="s">
        <v>3230</v>
      </c>
      <c r="L827" s="400">
        <v>5</v>
      </c>
      <c r="M827" s="401"/>
      <c r="N827" s="400"/>
      <c r="O827" s="401"/>
      <c r="P827" s="400">
        <v>4</v>
      </c>
      <c r="Q827" s="401"/>
      <c r="R827" s="400"/>
      <c r="S827" s="401"/>
      <c r="T827" s="400"/>
      <c r="U827" s="401"/>
      <c r="V827" s="400"/>
      <c r="W827" s="401"/>
      <c r="X827" s="400"/>
      <c r="Y827" s="401"/>
      <c r="Z827" s="400">
        <v>5</v>
      </c>
      <c r="AA827" s="401"/>
      <c r="AB827" s="400"/>
      <c r="AC827" s="401"/>
      <c r="AD827" s="400">
        <v>4</v>
      </c>
      <c r="AE827" s="401"/>
      <c r="AF827" s="400"/>
      <c r="AG827" s="401"/>
      <c r="AH827" s="400"/>
      <c r="AI827" s="401"/>
      <c r="AJ827" s="400"/>
      <c r="AK827" s="401"/>
      <c r="AL827" s="400"/>
      <c r="AM827" s="401"/>
      <c r="AN827" s="400">
        <v>6</v>
      </c>
      <c r="AO827" s="401"/>
      <c r="AP827" s="400">
        <v>2</v>
      </c>
      <c r="AQ827" s="401"/>
      <c r="AR827" s="400">
        <v>8</v>
      </c>
      <c r="AS827" s="401"/>
      <c r="AT827" s="400"/>
      <c r="AU827" s="401"/>
      <c r="AV827" s="400"/>
      <c r="AW827" s="401"/>
      <c r="AX827" s="400">
        <v>1</v>
      </c>
      <c r="AY827" s="401"/>
      <c r="AZ827" s="400">
        <v>1</v>
      </c>
      <c r="BA827" s="401"/>
      <c r="BB827" s="400">
        <v>8</v>
      </c>
      <c r="BC827" s="401"/>
      <c r="BD827" s="400">
        <v>2</v>
      </c>
      <c r="BE827" s="401"/>
      <c r="BF827" s="400">
        <v>9</v>
      </c>
      <c r="BG827" s="401"/>
      <c r="BH827" s="400"/>
      <c r="BI827" s="401"/>
      <c r="BJ827" s="400"/>
      <c r="BK827" s="401"/>
      <c r="BL827" s="400">
        <v>2</v>
      </c>
      <c r="BM827" s="401"/>
      <c r="BN827" s="400">
        <v>2</v>
      </c>
      <c r="BO827" s="401"/>
      <c r="BP827" s="400">
        <v>8</v>
      </c>
      <c r="BQ827" s="401"/>
      <c r="BR827" s="400">
        <v>2</v>
      </c>
      <c r="BS827" s="401"/>
      <c r="BT827" s="400"/>
      <c r="BU827" s="401"/>
      <c r="BV827" s="337">
        <f t="shared" ref="BV827:BV830" si="331">L827+N827+P827+R827+T827+V827+X827+Z827+AB827+AD827+AF827+AH827+AJ827+AL827+AN827+AP827+AR827+AT827+AV827+AX827+AZ827+BB827+BD827+BF827+BH827+BJ827+BL827+BN827+BP827+BR827+BT827</f>
        <v>69</v>
      </c>
      <c r="BW827" s="337">
        <f t="shared" ref="BW827:BW830" si="332">M827+O827+Q827+S827+U827+W827+Y827+AA827+AC827+AE827+AG827+AI827+AK827+AM827+AO827+AQ827+AS827+AU827+AW827+AY827+BA827+BC827+BE827+BG827+BI827+BK827+BM827+BO827+BQ827+BS827+BU827</f>
        <v>0</v>
      </c>
    </row>
    <row r="828" spans="1:75" s="64" customFormat="1" ht="21.95" customHeight="1" x14ac:dyDescent="0.2">
      <c r="A828" s="385" t="s">
        <v>3915</v>
      </c>
      <c r="B828" s="386" t="s">
        <v>3916</v>
      </c>
      <c r="C828" s="392" t="s">
        <v>3229</v>
      </c>
      <c r="D828" s="387" t="s">
        <v>3917</v>
      </c>
      <c r="E828" s="388" t="s">
        <v>3918</v>
      </c>
      <c r="F828" s="389" t="s">
        <v>3222</v>
      </c>
      <c r="G828" s="389" t="s">
        <v>3223</v>
      </c>
      <c r="H828" s="390" t="s">
        <v>248</v>
      </c>
      <c r="I828" s="391" t="s">
        <v>3919</v>
      </c>
      <c r="J828" s="353" t="s">
        <v>3227</v>
      </c>
      <c r="K828" s="355" t="s">
        <v>3231</v>
      </c>
      <c r="L828" s="400"/>
      <c r="M828" s="401"/>
      <c r="N828" s="400"/>
      <c r="O828" s="401"/>
      <c r="P828" s="400"/>
      <c r="Q828" s="401"/>
      <c r="R828" s="400"/>
      <c r="S828" s="401"/>
      <c r="T828" s="400"/>
      <c r="U828" s="401"/>
      <c r="V828" s="400"/>
      <c r="W828" s="401"/>
      <c r="X828" s="400"/>
      <c r="Y828" s="401"/>
      <c r="Z828" s="400"/>
      <c r="AA828" s="401"/>
      <c r="AB828" s="400"/>
      <c r="AC828" s="401"/>
      <c r="AD828" s="400"/>
      <c r="AE828" s="401"/>
      <c r="AF828" s="400"/>
      <c r="AG828" s="401"/>
      <c r="AH828" s="400"/>
      <c r="AI828" s="401"/>
      <c r="AJ828" s="400"/>
      <c r="AK828" s="401"/>
      <c r="AL828" s="400"/>
      <c r="AM828" s="401"/>
      <c r="AN828" s="400"/>
      <c r="AO828" s="401"/>
      <c r="AP828" s="400"/>
      <c r="AQ828" s="401"/>
      <c r="AR828" s="400"/>
      <c r="AS828" s="401"/>
      <c r="AT828" s="400"/>
      <c r="AU828" s="401"/>
      <c r="AV828" s="400"/>
      <c r="AW828" s="401"/>
      <c r="AX828" s="400"/>
      <c r="AY828" s="401"/>
      <c r="AZ828" s="400"/>
      <c r="BA828" s="401"/>
      <c r="BB828" s="400"/>
      <c r="BC828" s="401"/>
      <c r="BD828" s="400"/>
      <c r="BE828" s="401"/>
      <c r="BF828" s="400"/>
      <c r="BG828" s="401"/>
      <c r="BH828" s="400"/>
      <c r="BI828" s="401"/>
      <c r="BJ828" s="400"/>
      <c r="BK828" s="401"/>
      <c r="BL828" s="400"/>
      <c r="BM828" s="401"/>
      <c r="BN828" s="400"/>
      <c r="BO828" s="401"/>
      <c r="BP828" s="400"/>
      <c r="BQ828" s="401"/>
      <c r="BR828" s="400"/>
      <c r="BS828" s="401"/>
      <c r="BT828" s="400"/>
      <c r="BU828" s="401"/>
      <c r="BV828" s="337">
        <f t="shared" si="331"/>
        <v>0</v>
      </c>
      <c r="BW828" s="337">
        <f t="shared" si="332"/>
        <v>0</v>
      </c>
    </row>
    <row r="829" spans="1:75" s="64" customFormat="1" ht="21.95" customHeight="1" x14ac:dyDescent="0.2">
      <c r="A829" s="385" t="s">
        <v>3915</v>
      </c>
      <c r="B829" s="386" t="s">
        <v>3916</v>
      </c>
      <c r="C829" s="392" t="s">
        <v>3229</v>
      </c>
      <c r="D829" s="387" t="s">
        <v>3917</v>
      </c>
      <c r="E829" s="388" t="s">
        <v>3918</v>
      </c>
      <c r="F829" s="389" t="s">
        <v>3222</v>
      </c>
      <c r="G829" s="389" t="s">
        <v>3223</v>
      </c>
      <c r="H829" s="390" t="s">
        <v>248</v>
      </c>
      <c r="I829" s="391" t="s">
        <v>3919</v>
      </c>
      <c r="J829" s="353" t="s">
        <v>3227</v>
      </c>
      <c r="K829" s="356" t="s">
        <v>3232</v>
      </c>
      <c r="L829" s="400"/>
      <c r="M829" s="401"/>
      <c r="N829" s="400"/>
      <c r="O829" s="401"/>
      <c r="P829" s="400"/>
      <c r="Q829" s="401"/>
      <c r="R829" s="400"/>
      <c r="S829" s="401"/>
      <c r="T829" s="400"/>
      <c r="U829" s="401"/>
      <c r="V829" s="400"/>
      <c r="W829" s="401"/>
      <c r="X829" s="400"/>
      <c r="Y829" s="401"/>
      <c r="Z829" s="400"/>
      <c r="AA829" s="401"/>
      <c r="AB829" s="400"/>
      <c r="AC829" s="401"/>
      <c r="AD829" s="400"/>
      <c r="AE829" s="401"/>
      <c r="AF829" s="400"/>
      <c r="AG829" s="401"/>
      <c r="AH829" s="400"/>
      <c r="AI829" s="401"/>
      <c r="AJ829" s="400"/>
      <c r="AK829" s="401"/>
      <c r="AL829" s="400"/>
      <c r="AM829" s="401"/>
      <c r="AN829" s="400"/>
      <c r="AO829" s="401"/>
      <c r="AP829" s="400"/>
      <c r="AQ829" s="401"/>
      <c r="AR829" s="400"/>
      <c r="AS829" s="401"/>
      <c r="AT829" s="400"/>
      <c r="AU829" s="401"/>
      <c r="AV829" s="400"/>
      <c r="AW829" s="401"/>
      <c r="AX829" s="400"/>
      <c r="AY829" s="401"/>
      <c r="AZ829" s="400"/>
      <c r="BA829" s="401"/>
      <c r="BB829" s="400"/>
      <c r="BC829" s="401"/>
      <c r="BD829" s="400"/>
      <c r="BE829" s="401"/>
      <c r="BF829" s="400"/>
      <c r="BG829" s="401"/>
      <c r="BH829" s="400"/>
      <c r="BI829" s="401"/>
      <c r="BJ829" s="400"/>
      <c r="BK829" s="401"/>
      <c r="BL829" s="400"/>
      <c r="BM829" s="401"/>
      <c r="BN829" s="400"/>
      <c r="BO829" s="401"/>
      <c r="BP829" s="400"/>
      <c r="BQ829" s="401"/>
      <c r="BR829" s="400"/>
      <c r="BS829" s="401"/>
      <c r="BT829" s="400"/>
      <c r="BU829" s="401"/>
      <c r="BV829" s="337">
        <f t="shared" si="331"/>
        <v>0</v>
      </c>
      <c r="BW829" s="337">
        <f t="shared" si="332"/>
        <v>0</v>
      </c>
    </row>
    <row r="830" spans="1:75" s="64" customFormat="1" ht="21.95" customHeight="1" thickBot="1" x14ac:dyDescent="0.25">
      <c r="A830" s="660" t="s">
        <v>3915</v>
      </c>
      <c r="B830" s="393" t="s">
        <v>3916</v>
      </c>
      <c r="C830" s="394" t="s">
        <v>3229</v>
      </c>
      <c r="D830" s="395" t="s">
        <v>3917</v>
      </c>
      <c r="E830" s="411" t="s">
        <v>3918</v>
      </c>
      <c r="F830" s="396" t="s">
        <v>3222</v>
      </c>
      <c r="G830" s="396" t="s">
        <v>3223</v>
      </c>
      <c r="H830" s="397" t="s">
        <v>248</v>
      </c>
      <c r="I830" s="661" t="s">
        <v>3919</v>
      </c>
      <c r="J830" s="353" t="s">
        <v>3227</v>
      </c>
      <c r="K830" s="357" t="s">
        <v>60</v>
      </c>
      <c r="L830" s="402"/>
      <c r="M830" s="403"/>
      <c r="N830" s="402"/>
      <c r="O830" s="403"/>
      <c r="P830" s="402"/>
      <c r="Q830" s="403"/>
      <c r="R830" s="402"/>
      <c r="S830" s="403"/>
      <c r="T830" s="402"/>
      <c r="U830" s="403"/>
      <c r="V830" s="402"/>
      <c r="W830" s="403"/>
      <c r="X830" s="402"/>
      <c r="Y830" s="403"/>
      <c r="Z830" s="402"/>
      <c r="AA830" s="403"/>
      <c r="AB830" s="402"/>
      <c r="AC830" s="403"/>
      <c r="AD830" s="402"/>
      <c r="AE830" s="403"/>
      <c r="AF830" s="402"/>
      <c r="AG830" s="403"/>
      <c r="AH830" s="402"/>
      <c r="AI830" s="403"/>
      <c r="AJ830" s="402"/>
      <c r="AK830" s="403"/>
      <c r="AL830" s="402"/>
      <c r="AM830" s="403"/>
      <c r="AN830" s="402"/>
      <c r="AO830" s="403"/>
      <c r="AP830" s="402"/>
      <c r="AQ830" s="403"/>
      <c r="AR830" s="402"/>
      <c r="AS830" s="403"/>
      <c r="AT830" s="402"/>
      <c r="AU830" s="403"/>
      <c r="AV830" s="402"/>
      <c r="AW830" s="403"/>
      <c r="AX830" s="402"/>
      <c r="AY830" s="403"/>
      <c r="AZ830" s="402"/>
      <c r="BA830" s="403"/>
      <c r="BB830" s="402"/>
      <c r="BC830" s="403"/>
      <c r="BD830" s="402"/>
      <c r="BE830" s="403"/>
      <c r="BF830" s="402"/>
      <c r="BG830" s="403"/>
      <c r="BH830" s="402"/>
      <c r="BI830" s="403"/>
      <c r="BJ830" s="402"/>
      <c r="BK830" s="403"/>
      <c r="BL830" s="402"/>
      <c r="BM830" s="403"/>
      <c r="BN830" s="402"/>
      <c r="BO830" s="403"/>
      <c r="BP830" s="402"/>
      <c r="BQ830" s="403"/>
      <c r="BR830" s="402"/>
      <c r="BS830" s="403"/>
      <c r="BT830" s="402"/>
      <c r="BU830" s="403"/>
      <c r="BV830" s="337">
        <f t="shared" si="331"/>
        <v>0</v>
      </c>
      <c r="BW830" s="337">
        <f t="shared" si="332"/>
        <v>0</v>
      </c>
    </row>
    <row r="831" spans="1:75" s="64" customFormat="1" ht="21.95" customHeight="1" x14ac:dyDescent="0.25">
      <c r="A831" s="425" t="s">
        <v>3920</v>
      </c>
      <c r="B831" s="526" t="s">
        <v>3921</v>
      </c>
      <c r="C831" s="527">
        <v>1</v>
      </c>
      <c r="D831" s="528" t="s">
        <v>3917</v>
      </c>
      <c r="E831" s="426" t="s">
        <v>3922</v>
      </c>
      <c r="F831" s="529" t="s">
        <v>3222</v>
      </c>
      <c r="G831" s="529" t="s">
        <v>3223</v>
      </c>
      <c r="H831" s="530" t="s">
        <v>248</v>
      </c>
      <c r="I831" s="384" t="s">
        <v>3923</v>
      </c>
      <c r="J831" s="353" t="s">
        <v>3227</v>
      </c>
      <c r="K831" s="354" t="s">
        <v>3228</v>
      </c>
      <c r="L831" s="402"/>
      <c r="M831" s="403"/>
      <c r="N831" s="402"/>
      <c r="O831" s="403"/>
      <c r="P831" s="402"/>
      <c r="Q831" s="403"/>
      <c r="R831" s="402"/>
      <c r="S831" s="403"/>
      <c r="T831" s="402"/>
      <c r="U831" s="403"/>
      <c r="V831" s="402"/>
      <c r="W831" s="403"/>
      <c r="X831" s="402"/>
      <c r="Y831" s="403"/>
      <c r="Z831" s="402"/>
      <c r="AA831" s="403"/>
      <c r="AB831" s="402"/>
      <c r="AC831" s="403"/>
      <c r="AD831" s="402"/>
      <c r="AE831" s="403"/>
      <c r="AF831" s="402"/>
      <c r="AG831" s="403"/>
      <c r="AH831" s="402"/>
      <c r="AI831" s="403"/>
      <c r="AJ831" s="402"/>
      <c r="AK831" s="403"/>
      <c r="AL831" s="402"/>
      <c r="AM831" s="403"/>
      <c r="AN831" s="402"/>
      <c r="AO831" s="403"/>
      <c r="AP831" s="402"/>
      <c r="AQ831" s="403"/>
      <c r="AR831" s="402"/>
      <c r="AS831" s="403"/>
      <c r="AT831" s="402"/>
      <c r="AU831" s="403"/>
      <c r="AV831" s="402"/>
      <c r="AW831" s="403"/>
      <c r="AX831" s="402"/>
      <c r="AY831" s="403"/>
      <c r="AZ831" s="402"/>
      <c r="BA831" s="403"/>
      <c r="BB831" s="402"/>
      <c r="BC831" s="403"/>
      <c r="BD831" s="402"/>
      <c r="BE831" s="403"/>
      <c r="BF831" s="402"/>
      <c r="BG831" s="403"/>
      <c r="BH831" s="402"/>
      <c r="BI831" s="403"/>
      <c r="BJ831" s="402"/>
      <c r="BK831" s="403"/>
      <c r="BL831" s="402"/>
      <c r="BM831" s="403"/>
      <c r="BN831" s="402"/>
      <c r="BO831" s="403"/>
      <c r="BP831" s="402"/>
      <c r="BQ831" s="403"/>
      <c r="BR831" s="402"/>
      <c r="BS831" s="403"/>
      <c r="BT831" s="402"/>
      <c r="BU831" s="403"/>
      <c r="BV831" s="337">
        <f>L831+N831+P831+R831+T831+V831+X831+Z831+AB831+AD831+AF831+AH831+AJ831+AL831+AN831+AP831+AR831+AT831+AV831+AX831+AZ831+BB831+BD831+BF831+BH831+BJ831+BL831+BN831+BP831+BR831+BT831</f>
        <v>0</v>
      </c>
      <c r="BW831" s="337">
        <f>M831+O831+Q831+S831+U831+W831+Y831+AA831+AC831+AE831+AG831+AI831+AK831+AM831+AO831+AQ831+AS831+AU831+AW831+AY831+BA831+BC831+BE831+BG831+BI831+BK831+BM831+BO831+BQ831+BS831+BU831</f>
        <v>0</v>
      </c>
    </row>
    <row r="832" spans="1:75" s="64" customFormat="1" ht="21.95" customHeight="1" x14ac:dyDescent="0.2">
      <c r="A832" s="385" t="s">
        <v>3920</v>
      </c>
      <c r="B832" s="386" t="s">
        <v>3921</v>
      </c>
      <c r="C832" s="352" t="s">
        <v>3229</v>
      </c>
      <c r="D832" s="387" t="s">
        <v>3917</v>
      </c>
      <c r="E832" s="388" t="s">
        <v>3922</v>
      </c>
      <c r="F832" s="389" t="s">
        <v>3222</v>
      </c>
      <c r="G832" s="389" t="s">
        <v>3223</v>
      </c>
      <c r="H832" s="390" t="s">
        <v>248</v>
      </c>
      <c r="I832" s="391" t="s">
        <v>3923</v>
      </c>
      <c r="J832" s="353" t="s">
        <v>3227</v>
      </c>
      <c r="K832" s="353" t="s">
        <v>3230</v>
      </c>
      <c r="L832" s="400">
        <v>1</v>
      </c>
      <c r="M832" s="401"/>
      <c r="N832" s="400"/>
      <c r="O832" s="401"/>
      <c r="P832" s="400">
        <v>3</v>
      </c>
      <c r="Q832" s="401"/>
      <c r="R832" s="400"/>
      <c r="S832" s="401"/>
      <c r="T832" s="400"/>
      <c r="U832" s="401"/>
      <c r="V832" s="400">
        <v>1</v>
      </c>
      <c r="W832" s="401"/>
      <c r="X832" s="400"/>
      <c r="Y832" s="401"/>
      <c r="Z832" s="400">
        <v>1</v>
      </c>
      <c r="AA832" s="401"/>
      <c r="AB832" s="400"/>
      <c r="AC832" s="401"/>
      <c r="AD832" s="400">
        <v>3</v>
      </c>
      <c r="AE832" s="401"/>
      <c r="AF832" s="400"/>
      <c r="AG832" s="401"/>
      <c r="AH832" s="400"/>
      <c r="AI832" s="401"/>
      <c r="AJ832" s="400">
        <v>1</v>
      </c>
      <c r="AK832" s="401"/>
      <c r="AL832" s="400"/>
      <c r="AM832" s="401"/>
      <c r="AN832" s="400">
        <v>1</v>
      </c>
      <c r="AO832" s="401"/>
      <c r="AP832" s="400"/>
      <c r="AQ832" s="401"/>
      <c r="AR832" s="400">
        <v>3</v>
      </c>
      <c r="AS832" s="401"/>
      <c r="AT832" s="400"/>
      <c r="AU832" s="401"/>
      <c r="AV832" s="400"/>
      <c r="AW832" s="401"/>
      <c r="AX832" s="400">
        <v>1</v>
      </c>
      <c r="AY832" s="401"/>
      <c r="AZ832" s="400"/>
      <c r="BA832" s="401"/>
      <c r="BB832" s="400">
        <v>1</v>
      </c>
      <c r="BC832" s="401"/>
      <c r="BD832" s="400"/>
      <c r="BE832" s="401"/>
      <c r="BF832" s="400">
        <v>3</v>
      </c>
      <c r="BG832" s="401"/>
      <c r="BH832" s="400"/>
      <c r="BI832" s="401"/>
      <c r="BJ832" s="400"/>
      <c r="BK832" s="401"/>
      <c r="BL832" s="400">
        <v>1</v>
      </c>
      <c r="BM832" s="401"/>
      <c r="BN832" s="400"/>
      <c r="BO832" s="401"/>
      <c r="BP832" s="400">
        <v>1</v>
      </c>
      <c r="BQ832" s="401"/>
      <c r="BR832" s="400"/>
      <c r="BS832" s="401"/>
      <c r="BT832" s="400"/>
      <c r="BU832" s="401"/>
      <c r="BV832" s="337">
        <f t="shared" ref="BV832:BV835" si="333">L832+N832+P832+R832+T832+V832+X832+Z832+AB832+AD832+AF832+AH832+AJ832+AL832+AN832+AP832+AR832+AT832+AV832+AX832+AZ832+BB832+BD832+BF832+BH832+BJ832+BL832+BN832+BP832+BR832+BT832</f>
        <v>21</v>
      </c>
      <c r="BW832" s="337">
        <f t="shared" ref="BW832:BW835" si="334">M832+O832+Q832+S832+U832+W832+Y832+AA832+AC832+AE832+AG832+AI832+AK832+AM832+AO832+AQ832+AS832+AU832+AW832+AY832+BA832+BC832+BE832+BG832+BI832+BK832+BM832+BO832+BQ832+BS832+BU832</f>
        <v>0</v>
      </c>
    </row>
    <row r="833" spans="1:75" s="64" customFormat="1" ht="21.95" customHeight="1" x14ac:dyDescent="0.2">
      <c r="A833" s="385" t="s">
        <v>3920</v>
      </c>
      <c r="B833" s="386" t="s">
        <v>3921</v>
      </c>
      <c r="C833" s="392" t="s">
        <v>3229</v>
      </c>
      <c r="D833" s="387" t="s">
        <v>3917</v>
      </c>
      <c r="E833" s="388" t="s">
        <v>3922</v>
      </c>
      <c r="F833" s="389" t="s">
        <v>3222</v>
      </c>
      <c r="G833" s="389" t="s">
        <v>3223</v>
      </c>
      <c r="H833" s="390" t="s">
        <v>248</v>
      </c>
      <c r="I833" s="391" t="s">
        <v>3923</v>
      </c>
      <c r="J833" s="353" t="s">
        <v>3227</v>
      </c>
      <c r="K833" s="355" t="s">
        <v>3231</v>
      </c>
      <c r="L833" s="400"/>
      <c r="M833" s="401"/>
      <c r="N833" s="400"/>
      <c r="O833" s="401"/>
      <c r="P833" s="400"/>
      <c r="Q833" s="401"/>
      <c r="R833" s="400"/>
      <c r="S833" s="401"/>
      <c r="T833" s="400"/>
      <c r="U833" s="401"/>
      <c r="V833" s="400"/>
      <c r="W833" s="401"/>
      <c r="X833" s="400"/>
      <c r="Y833" s="401"/>
      <c r="Z833" s="400"/>
      <c r="AA833" s="401"/>
      <c r="AB833" s="400"/>
      <c r="AC833" s="401"/>
      <c r="AD833" s="400"/>
      <c r="AE833" s="401"/>
      <c r="AF833" s="400"/>
      <c r="AG833" s="401"/>
      <c r="AH833" s="400"/>
      <c r="AI833" s="401"/>
      <c r="AJ833" s="400"/>
      <c r="AK833" s="401"/>
      <c r="AL833" s="400"/>
      <c r="AM833" s="401"/>
      <c r="AN833" s="400"/>
      <c r="AO833" s="401"/>
      <c r="AP833" s="400"/>
      <c r="AQ833" s="401"/>
      <c r="AR833" s="400"/>
      <c r="AS833" s="401"/>
      <c r="AT833" s="400"/>
      <c r="AU833" s="401"/>
      <c r="AV833" s="400"/>
      <c r="AW833" s="401"/>
      <c r="AX833" s="400"/>
      <c r="AY833" s="401"/>
      <c r="AZ833" s="400"/>
      <c r="BA833" s="401"/>
      <c r="BB833" s="400"/>
      <c r="BC833" s="401"/>
      <c r="BD833" s="400"/>
      <c r="BE833" s="401"/>
      <c r="BF833" s="400"/>
      <c r="BG833" s="401"/>
      <c r="BH833" s="400"/>
      <c r="BI833" s="401"/>
      <c r="BJ833" s="400"/>
      <c r="BK833" s="401"/>
      <c r="BL833" s="400"/>
      <c r="BM833" s="401"/>
      <c r="BN833" s="400"/>
      <c r="BO833" s="401"/>
      <c r="BP833" s="400"/>
      <c r="BQ833" s="401"/>
      <c r="BR833" s="400"/>
      <c r="BS833" s="401"/>
      <c r="BT833" s="400"/>
      <c r="BU833" s="401"/>
      <c r="BV833" s="337">
        <f t="shared" si="333"/>
        <v>0</v>
      </c>
      <c r="BW833" s="337">
        <f t="shared" si="334"/>
        <v>0</v>
      </c>
    </row>
    <row r="834" spans="1:75" s="64" customFormat="1" ht="21.95" customHeight="1" x14ac:dyDescent="0.2">
      <c r="A834" s="385" t="s">
        <v>3920</v>
      </c>
      <c r="B834" s="386" t="s">
        <v>3921</v>
      </c>
      <c r="C834" s="392" t="s">
        <v>3229</v>
      </c>
      <c r="D834" s="387" t="s">
        <v>3917</v>
      </c>
      <c r="E834" s="388" t="s">
        <v>3922</v>
      </c>
      <c r="F834" s="389" t="s">
        <v>3222</v>
      </c>
      <c r="G834" s="389" t="s">
        <v>3223</v>
      </c>
      <c r="H834" s="390" t="s">
        <v>248</v>
      </c>
      <c r="I834" s="391" t="s">
        <v>3923</v>
      </c>
      <c r="J834" s="353" t="s">
        <v>3227</v>
      </c>
      <c r="K834" s="356" t="s">
        <v>3232</v>
      </c>
      <c r="L834" s="400"/>
      <c r="M834" s="401"/>
      <c r="N834" s="400"/>
      <c r="O834" s="401"/>
      <c r="P834" s="400"/>
      <c r="Q834" s="401"/>
      <c r="R834" s="400"/>
      <c r="S834" s="401"/>
      <c r="T834" s="400"/>
      <c r="U834" s="401"/>
      <c r="V834" s="400"/>
      <c r="W834" s="401"/>
      <c r="X834" s="400"/>
      <c r="Y834" s="401"/>
      <c r="Z834" s="400"/>
      <c r="AA834" s="401"/>
      <c r="AB834" s="400"/>
      <c r="AC834" s="401"/>
      <c r="AD834" s="400"/>
      <c r="AE834" s="401"/>
      <c r="AF834" s="400"/>
      <c r="AG834" s="401"/>
      <c r="AH834" s="400"/>
      <c r="AI834" s="401"/>
      <c r="AJ834" s="400"/>
      <c r="AK834" s="401"/>
      <c r="AL834" s="400"/>
      <c r="AM834" s="401"/>
      <c r="AN834" s="400"/>
      <c r="AO834" s="401"/>
      <c r="AP834" s="400"/>
      <c r="AQ834" s="401"/>
      <c r="AR834" s="400"/>
      <c r="AS834" s="401"/>
      <c r="AT834" s="400"/>
      <c r="AU834" s="401"/>
      <c r="AV834" s="400"/>
      <c r="AW834" s="401"/>
      <c r="AX834" s="400"/>
      <c r="AY834" s="401"/>
      <c r="AZ834" s="400"/>
      <c r="BA834" s="401"/>
      <c r="BB834" s="400"/>
      <c r="BC834" s="401"/>
      <c r="BD834" s="400"/>
      <c r="BE834" s="401"/>
      <c r="BF834" s="400"/>
      <c r="BG834" s="401"/>
      <c r="BH834" s="400"/>
      <c r="BI834" s="401"/>
      <c r="BJ834" s="400"/>
      <c r="BK834" s="401"/>
      <c r="BL834" s="400"/>
      <c r="BM834" s="401"/>
      <c r="BN834" s="400"/>
      <c r="BO834" s="401"/>
      <c r="BP834" s="400"/>
      <c r="BQ834" s="401"/>
      <c r="BR834" s="400"/>
      <c r="BS834" s="401"/>
      <c r="BT834" s="400"/>
      <c r="BU834" s="401"/>
      <c r="BV834" s="337">
        <f t="shared" si="333"/>
        <v>0</v>
      </c>
      <c r="BW834" s="337">
        <f t="shared" si="334"/>
        <v>0</v>
      </c>
    </row>
    <row r="835" spans="1:75" s="64" customFormat="1" ht="21.95" customHeight="1" thickBot="1" x14ac:dyDescent="0.25">
      <c r="A835" s="660" t="s">
        <v>3920</v>
      </c>
      <c r="B835" s="393" t="s">
        <v>3921</v>
      </c>
      <c r="C835" s="394" t="s">
        <v>3229</v>
      </c>
      <c r="D835" s="395" t="s">
        <v>3917</v>
      </c>
      <c r="E835" s="411" t="s">
        <v>3922</v>
      </c>
      <c r="F835" s="396" t="s">
        <v>3222</v>
      </c>
      <c r="G835" s="396" t="s">
        <v>3223</v>
      </c>
      <c r="H835" s="397" t="s">
        <v>248</v>
      </c>
      <c r="I835" s="661" t="s">
        <v>3923</v>
      </c>
      <c r="J835" s="353" t="s">
        <v>3227</v>
      </c>
      <c r="K835" s="357" t="s">
        <v>60</v>
      </c>
      <c r="L835" s="402"/>
      <c r="M835" s="403"/>
      <c r="N835" s="402"/>
      <c r="O835" s="403"/>
      <c r="P835" s="402"/>
      <c r="Q835" s="403"/>
      <c r="R835" s="402"/>
      <c r="S835" s="403"/>
      <c r="T835" s="402"/>
      <c r="U835" s="403"/>
      <c r="V835" s="402"/>
      <c r="W835" s="403"/>
      <c r="X835" s="402"/>
      <c r="Y835" s="403"/>
      <c r="Z835" s="402"/>
      <c r="AA835" s="403"/>
      <c r="AB835" s="402"/>
      <c r="AC835" s="403"/>
      <c r="AD835" s="402"/>
      <c r="AE835" s="403"/>
      <c r="AF835" s="402"/>
      <c r="AG835" s="403"/>
      <c r="AH835" s="402"/>
      <c r="AI835" s="403"/>
      <c r="AJ835" s="402"/>
      <c r="AK835" s="403"/>
      <c r="AL835" s="402"/>
      <c r="AM835" s="403"/>
      <c r="AN835" s="402"/>
      <c r="AO835" s="403"/>
      <c r="AP835" s="402"/>
      <c r="AQ835" s="403"/>
      <c r="AR835" s="402"/>
      <c r="AS835" s="403"/>
      <c r="AT835" s="402"/>
      <c r="AU835" s="403"/>
      <c r="AV835" s="402"/>
      <c r="AW835" s="403"/>
      <c r="AX835" s="402"/>
      <c r="AY835" s="403"/>
      <c r="AZ835" s="402"/>
      <c r="BA835" s="403"/>
      <c r="BB835" s="402"/>
      <c r="BC835" s="403"/>
      <c r="BD835" s="402"/>
      <c r="BE835" s="403"/>
      <c r="BF835" s="402"/>
      <c r="BG835" s="403"/>
      <c r="BH835" s="402"/>
      <c r="BI835" s="403"/>
      <c r="BJ835" s="402"/>
      <c r="BK835" s="403"/>
      <c r="BL835" s="402"/>
      <c r="BM835" s="403"/>
      <c r="BN835" s="402"/>
      <c r="BO835" s="403"/>
      <c r="BP835" s="402"/>
      <c r="BQ835" s="403"/>
      <c r="BR835" s="402"/>
      <c r="BS835" s="403"/>
      <c r="BT835" s="402"/>
      <c r="BU835" s="403"/>
      <c r="BV835" s="337">
        <f t="shared" si="333"/>
        <v>0</v>
      </c>
      <c r="BW835" s="337">
        <f t="shared" si="334"/>
        <v>0</v>
      </c>
    </row>
    <row r="836" spans="1:75" s="64" customFormat="1" ht="21.95" customHeight="1" x14ac:dyDescent="0.25">
      <c r="A836" s="425" t="s">
        <v>3924</v>
      </c>
      <c r="B836" s="526" t="s">
        <v>3925</v>
      </c>
      <c r="C836" s="527">
        <v>1</v>
      </c>
      <c r="D836" s="528" t="s">
        <v>3917</v>
      </c>
      <c r="E836" s="426" t="s">
        <v>3926</v>
      </c>
      <c r="F836" s="529" t="s">
        <v>3222</v>
      </c>
      <c r="G836" s="529" t="s">
        <v>3223</v>
      </c>
      <c r="H836" s="530" t="s">
        <v>248</v>
      </c>
      <c r="I836" s="384" t="s">
        <v>3927</v>
      </c>
      <c r="J836" s="353" t="s">
        <v>3227</v>
      </c>
      <c r="K836" s="354" t="s">
        <v>3228</v>
      </c>
      <c r="L836" s="402"/>
      <c r="M836" s="403"/>
      <c r="N836" s="402"/>
      <c r="O836" s="403"/>
      <c r="P836" s="402"/>
      <c r="Q836" s="403"/>
      <c r="R836" s="402"/>
      <c r="S836" s="403"/>
      <c r="T836" s="402"/>
      <c r="U836" s="403"/>
      <c r="V836" s="402"/>
      <c r="W836" s="403"/>
      <c r="X836" s="402"/>
      <c r="Y836" s="403"/>
      <c r="Z836" s="402"/>
      <c r="AA836" s="403"/>
      <c r="AB836" s="402"/>
      <c r="AC836" s="403"/>
      <c r="AD836" s="402"/>
      <c r="AE836" s="403"/>
      <c r="AF836" s="402"/>
      <c r="AG836" s="403"/>
      <c r="AH836" s="402"/>
      <c r="AI836" s="403"/>
      <c r="AJ836" s="402"/>
      <c r="AK836" s="403"/>
      <c r="AL836" s="402"/>
      <c r="AM836" s="403"/>
      <c r="AN836" s="402"/>
      <c r="AO836" s="403"/>
      <c r="AP836" s="402"/>
      <c r="AQ836" s="403"/>
      <c r="AR836" s="402"/>
      <c r="AS836" s="403"/>
      <c r="AT836" s="402"/>
      <c r="AU836" s="403"/>
      <c r="AV836" s="402"/>
      <c r="AW836" s="403"/>
      <c r="AX836" s="402"/>
      <c r="AY836" s="403"/>
      <c r="AZ836" s="402"/>
      <c r="BA836" s="403"/>
      <c r="BB836" s="402"/>
      <c r="BC836" s="403"/>
      <c r="BD836" s="402"/>
      <c r="BE836" s="403"/>
      <c r="BF836" s="402"/>
      <c r="BG836" s="403"/>
      <c r="BH836" s="402"/>
      <c r="BI836" s="403"/>
      <c r="BJ836" s="402"/>
      <c r="BK836" s="403"/>
      <c r="BL836" s="402"/>
      <c r="BM836" s="403"/>
      <c r="BN836" s="402"/>
      <c r="BO836" s="403"/>
      <c r="BP836" s="402"/>
      <c r="BQ836" s="403"/>
      <c r="BR836" s="402"/>
      <c r="BS836" s="403"/>
      <c r="BT836" s="402"/>
      <c r="BU836" s="403"/>
      <c r="BV836" s="337">
        <f>L836+N836+P836+R836+T836+V836+X836+Z836+AB836+AD836+AF836+AH836+AJ836+AL836+AN836+AP836+AR836+AT836+AV836+AX836+AZ836+BB836+BD836+BF836+BH836+BJ836+BL836+BN836+BP836+BR836+BT836</f>
        <v>0</v>
      </c>
      <c r="BW836" s="337">
        <f>M836+O836+Q836+S836+U836+W836+Y836+AA836+AC836+AE836+AG836+AI836+AK836+AM836+AO836+AQ836+AS836+AU836+AW836+AY836+BA836+BC836+BE836+BG836+BI836+BK836+BM836+BO836+BQ836+BS836+BU836</f>
        <v>0</v>
      </c>
    </row>
    <row r="837" spans="1:75" s="64" customFormat="1" ht="21.95" customHeight="1" x14ac:dyDescent="0.2">
      <c r="A837" s="385" t="s">
        <v>3924</v>
      </c>
      <c r="B837" s="386" t="s">
        <v>3925</v>
      </c>
      <c r="C837" s="352" t="s">
        <v>3229</v>
      </c>
      <c r="D837" s="387" t="s">
        <v>3917</v>
      </c>
      <c r="E837" s="388" t="s">
        <v>3926</v>
      </c>
      <c r="F837" s="389" t="s">
        <v>3222</v>
      </c>
      <c r="G837" s="389" t="s">
        <v>3223</v>
      </c>
      <c r="H837" s="390" t="s">
        <v>248</v>
      </c>
      <c r="I837" s="391" t="s">
        <v>3927</v>
      </c>
      <c r="J837" s="353" t="s">
        <v>3227</v>
      </c>
      <c r="K837" s="353" t="s">
        <v>3230</v>
      </c>
      <c r="L837" s="400">
        <v>1</v>
      </c>
      <c r="M837" s="401"/>
      <c r="N837" s="400"/>
      <c r="O837" s="401"/>
      <c r="P837" s="400"/>
      <c r="Q837" s="401"/>
      <c r="R837" s="400"/>
      <c r="S837" s="401"/>
      <c r="T837" s="400"/>
      <c r="U837" s="401"/>
      <c r="V837" s="400"/>
      <c r="W837" s="401"/>
      <c r="X837" s="400">
        <v>1</v>
      </c>
      <c r="Y837" s="401"/>
      <c r="Z837" s="400">
        <v>1</v>
      </c>
      <c r="AA837" s="401"/>
      <c r="AB837" s="400"/>
      <c r="AC837" s="401"/>
      <c r="AD837" s="400"/>
      <c r="AE837" s="401"/>
      <c r="AF837" s="400"/>
      <c r="AG837" s="401"/>
      <c r="AH837" s="400"/>
      <c r="AI837" s="401"/>
      <c r="AJ837" s="400"/>
      <c r="AK837" s="401"/>
      <c r="AL837" s="400">
        <v>1</v>
      </c>
      <c r="AM837" s="401"/>
      <c r="AN837" s="400">
        <v>1</v>
      </c>
      <c r="AO837" s="401"/>
      <c r="AP837" s="400"/>
      <c r="AQ837" s="401"/>
      <c r="AR837" s="400"/>
      <c r="AS837" s="401"/>
      <c r="AT837" s="400"/>
      <c r="AU837" s="401"/>
      <c r="AV837" s="400"/>
      <c r="AW837" s="401"/>
      <c r="AX837" s="400"/>
      <c r="AY837" s="401"/>
      <c r="AZ837" s="400">
        <v>1</v>
      </c>
      <c r="BA837" s="401"/>
      <c r="BB837" s="400">
        <v>1</v>
      </c>
      <c r="BC837" s="401"/>
      <c r="BD837" s="400">
        <v>2</v>
      </c>
      <c r="BE837" s="401"/>
      <c r="BF837" s="400"/>
      <c r="BG837" s="401"/>
      <c r="BH837" s="400"/>
      <c r="BI837" s="401"/>
      <c r="BJ837" s="400"/>
      <c r="BK837" s="401"/>
      <c r="BL837" s="400">
        <v>1</v>
      </c>
      <c r="BM837" s="401"/>
      <c r="BN837" s="400">
        <v>4</v>
      </c>
      <c r="BO837" s="401"/>
      <c r="BP837" s="400">
        <v>2</v>
      </c>
      <c r="BQ837" s="401"/>
      <c r="BR837" s="400">
        <v>2</v>
      </c>
      <c r="BS837" s="401"/>
      <c r="BT837" s="400"/>
      <c r="BU837" s="401"/>
      <c r="BV837" s="337">
        <f t="shared" ref="BV837:BV840" si="335">L837+N837+P837+R837+T837+V837+X837+Z837+AB837+AD837+AF837+AH837+AJ837+AL837+AN837+AP837+AR837+AT837+AV837+AX837+AZ837+BB837+BD837+BF837+BH837+BJ837+BL837+BN837+BP837+BR837+BT837</f>
        <v>18</v>
      </c>
      <c r="BW837" s="337">
        <f t="shared" ref="BW837:BW840" si="336">M837+O837+Q837+S837+U837+W837+Y837+AA837+AC837+AE837+AG837+AI837+AK837+AM837+AO837+AQ837+AS837+AU837+AW837+AY837+BA837+BC837+BE837+BG837+BI837+BK837+BM837+BO837+BQ837+BS837+BU837</f>
        <v>0</v>
      </c>
    </row>
    <row r="838" spans="1:75" s="64" customFormat="1" ht="21.95" customHeight="1" x14ac:dyDescent="0.2">
      <c r="A838" s="385" t="s">
        <v>3924</v>
      </c>
      <c r="B838" s="386" t="s">
        <v>3925</v>
      </c>
      <c r="C838" s="392" t="s">
        <v>3229</v>
      </c>
      <c r="D838" s="387" t="s">
        <v>3917</v>
      </c>
      <c r="E838" s="388" t="s">
        <v>3926</v>
      </c>
      <c r="F838" s="389" t="s">
        <v>3222</v>
      </c>
      <c r="G838" s="389" t="s">
        <v>3223</v>
      </c>
      <c r="H838" s="390" t="s">
        <v>248</v>
      </c>
      <c r="I838" s="391" t="s">
        <v>3927</v>
      </c>
      <c r="J838" s="353" t="s">
        <v>3227</v>
      </c>
      <c r="K838" s="355" t="s">
        <v>3231</v>
      </c>
      <c r="L838" s="400"/>
      <c r="M838" s="401"/>
      <c r="N838" s="400"/>
      <c r="O838" s="401"/>
      <c r="P838" s="400"/>
      <c r="Q838" s="401"/>
      <c r="R838" s="400"/>
      <c r="S838" s="401"/>
      <c r="T838" s="400"/>
      <c r="U838" s="401"/>
      <c r="V838" s="400"/>
      <c r="W838" s="401"/>
      <c r="X838" s="400"/>
      <c r="Y838" s="401"/>
      <c r="Z838" s="400"/>
      <c r="AA838" s="401"/>
      <c r="AB838" s="400"/>
      <c r="AC838" s="401"/>
      <c r="AD838" s="400"/>
      <c r="AE838" s="401"/>
      <c r="AF838" s="400"/>
      <c r="AG838" s="401"/>
      <c r="AH838" s="400"/>
      <c r="AI838" s="401"/>
      <c r="AJ838" s="400"/>
      <c r="AK838" s="401"/>
      <c r="AL838" s="400"/>
      <c r="AM838" s="401"/>
      <c r="AN838" s="400"/>
      <c r="AO838" s="401"/>
      <c r="AP838" s="400"/>
      <c r="AQ838" s="401"/>
      <c r="AR838" s="400"/>
      <c r="AS838" s="401"/>
      <c r="AT838" s="400"/>
      <c r="AU838" s="401"/>
      <c r="AV838" s="400"/>
      <c r="AW838" s="401"/>
      <c r="AX838" s="400"/>
      <c r="AY838" s="401"/>
      <c r="AZ838" s="400"/>
      <c r="BA838" s="401"/>
      <c r="BB838" s="400"/>
      <c r="BC838" s="401"/>
      <c r="BD838" s="400"/>
      <c r="BE838" s="401"/>
      <c r="BF838" s="400"/>
      <c r="BG838" s="401"/>
      <c r="BH838" s="400"/>
      <c r="BI838" s="401"/>
      <c r="BJ838" s="400"/>
      <c r="BK838" s="401"/>
      <c r="BL838" s="400"/>
      <c r="BM838" s="401"/>
      <c r="BN838" s="400"/>
      <c r="BO838" s="401"/>
      <c r="BP838" s="400"/>
      <c r="BQ838" s="401"/>
      <c r="BR838" s="400"/>
      <c r="BS838" s="401"/>
      <c r="BT838" s="400"/>
      <c r="BU838" s="401"/>
      <c r="BV838" s="337">
        <f t="shared" si="335"/>
        <v>0</v>
      </c>
      <c r="BW838" s="337">
        <f t="shared" si="336"/>
        <v>0</v>
      </c>
    </row>
    <row r="839" spans="1:75" s="64" customFormat="1" ht="21.95" customHeight="1" x14ac:dyDescent="0.2">
      <c r="A839" s="385" t="s">
        <v>3924</v>
      </c>
      <c r="B839" s="386" t="s">
        <v>3925</v>
      </c>
      <c r="C839" s="392" t="s">
        <v>3229</v>
      </c>
      <c r="D839" s="387" t="s">
        <v>3917</v>
      </c>
      <c r="E839" s="388" t="s">
        <v>3926</v>
      </c>
      <c r="F839" s="389" t="s">
        <v>3222</v>
      </c>
      <c r="G839" s="389" t="s">
        <v>3223</v>
      </c>
      <c r="H839" s="390" t="s">
        <v>248</v>
      </c>
      <c r="I839" s="391" t="s">
        <v>3927</v>
      </c>
      <c r="J839" s="353" t="s">
        <v>3227</v>
      </c>
      <c r="K839" s="356" t="s">
        <v>3232</v>
      </c>
      <c r="L839" s="400"/>
      <c r="M839" s="401"/>
      <c r="N839" s="400"/>
      <c r="O839" s="401"/>
      <c r="P839" s="400"/>
      <c r="Q839" s="401"/>
      <c r="R839" s="400"/>
      <c r="S839" s="401"/>
      <c r="T839" s="400"/>
      <c r="U839" s="401"/>
      <c r="V839" s="400"/>
      <c r="W839" s="401"/>
      <c r="X839" s="400"/>
      <c r="Y839" s="401"/>
      <c r="Z839" s="400"/>
      <c r="AA839" s="401"/>
      <c r="AB839" s="400"/>
      <c r="AC839" s="401"/>
      <c r="AD839" s="400"/>
      <c r="AE839" s="401"/>
      <c r="AF839" s="400"/>
      <c r="AG839" s="401"/>
      <c r="AH839" s="400"/>
      <c r="AI839" s="401"/>
      <c r="AJ839" s="400"/>
      <c r="AK839" s="401"/>
      <c r="AL839" s="400"/>
      <c r="AM839" s="401"/>
      <c r="AN839" s="400"/>
      <c r="AO839" s="401"/>
      <c r="AP839" s="400"/>
      <c r="AQ839" s="401"/>
      <c r="AR839" s="400"/>
      <c r="AS839" s="401"/>
      <c r="AT839" s="400"/>
      <c r="AU839" s="401"/>
      <c r="AV839" s="400"/>
      <c r="AW839" s="401"/>
      <c r="AX839" s="400"/>
      <c r="AY839" s="401"/>
      <c r="AZ839" s="400"/>
      <c r="BA839" s="401"/>
      <c r="BB839" s="400"/>
      <c r="BC839" s="401"/>
      <c r="BD839" s="400"/>
      <c r="BE839" s="401"/>
      <c r="BF839" s="400"/>
      <c r="BG839" s="401"/>
      <c r="BH839" s="400"/>
      <c r="BI839" s="401"/>
      <c r="BJ839" s="400"/>
      <c r="BK839" s="401"/>
      <c r="BL839" s="400"/>
      <c r="BM839" s="401"/>
      <c r="BN839" s="400"/>
      <c r="BO839" s="401"/>
      <c r="BP839" s="400"/>
      <c r="BQ839" s="401"/>
      <c r="BR839" s="400"/>
      <c r="BS839" s="401"/>
      <c r="BT839" s="400"/>
      <c r="BU839" s="401"/>
      <c r="BV839" s="337">
        <f t="shared" si="335"/>
        <v>0</v>
      </c>
      <c r="BW839" s="337">
        <f t="shared" si="336"/>
        <v>0</v>
      </c>
    </row>
    <row r="840" spans="1:75" s="64" customFormat="1" ht="21.95" customHeight="1" thickBot="1" x14ac:dyDescent="0.25">
      <c r="A840" s="660" t="s">
        <v>3924</v>
      </c>
      <c r="B840" s="393" t="s">
        <v>3925</v>
      </c>
      <c r="C840" s="394" t="s">
        <v>3229</v>
      </c>
      <c r="D840" s="395" t="s">
        <v>3917</v>
      </c>
      <c r="E840" s="411" t="s">
        <v>3926</v>
      </c>
      <c r="F840" s="396" t="s">
        <v>3222</v>
      </c>
      <c r="G840" s="396" t="s">
        <v>3223</v>
      </c>
      <c r="H840" s="397" t="s">
        <v>248</v>
      </c>
      <c r="I840" s="661" t="s">
        <v>3927</v>
      </c>
      <c r="J840" s="353" t="s">
        <v>3227</v>
      </c>
      <c r="K840" s="357" t="s">
        <v>60</v>
      </c>
      <c r="L840" s="402"/>
      <c r="M840" s="403"/>
      <c r="N840" s="402"/>
      <c r="O840" s="403"/>
      <c r="P840" s="402"/>
      <c r="Q840" s="403"/>
      <c r="R840" s="402"/>
      <c r="S840" s="403"/>
      <c r="T840" s="402"/>
      <c r="U840" s="403"/>
      <c r="V840" s="402"/>
      <c r="W840" s="403"/>
      <c r="X840" s="402"/>
      <c r="Y840" s="403"/>
      <c r="Z840" s="402"/>
      <c r="AA840" s="403"/>
      <c r="AB840" s="402"/>
      <c r="AC840" s="403"/>
      <c r="AD840" s="402"/>
      <c r="AE840" s="403"/>
      <c r="AF840" s="402"/>
      <c r="AG840" s="403"/>
      <c r="AH840" s="402"/>
      <c r="AI840" s="403"/>
      <c r="AJ840" s="402"/>
      <c r="AK840" s="403"/>
      <c r="AL840" s="402"/>
      <c r="AM840" s="403"/>
      <c r="AN840" s="402"/>
      <c r="AO840" s="403"/>
      <c r="AP840" s="402"/>
      <c r="AQ840" s="403"/>
      <c r="AR840" s="402"/>
      <c r="AS840" s="403"/>
      <c r="AT840" s="402"/>
      <c r="AU840" s="403"/>
      <c r="AV840" s="402"/>
      <c r="AW840" s="403"/>
      <c r="AX840" s="402"/>
      <c r="AY840" s="403"/>
      <c r="AZ840" s="402"/>
      <c r="BA840" s="403"/>
      <c r="BB840" s="402"/>
      <c r="BC840" s="403"/>
      <c r="BD840" s="402"/>
      <c r="BE840" s="403"/>
      <c r="BF840" s="402"/>
      <c r="BG840" s="403"/>
      <c r="BH840" s="402"/>
      <c r="BI840" s="403"/>
      <c r="BJ840" s="402"/>
      <c r="BK840" s="403"/>
      <c r="BL840" s="402"/>
      <c r="BM840" s="403"/>
      <c r="BN840" s="402"/>
      <c r="BO840" s="403"/>
      <c r="BP840" s="402"/>
      <c r="BQ840" s="403"/>
      <c r="BR840" s="402"/>
      <c r="BS840" s="403"/>
      <c r="BT840" s="402"/>
      <c r="BU840" s="403"/>
      <c r="BV840" s="337">
        <f t="shared" si="335"/>
        <v>0</v>
      </c>
      <c r="BW840" s="337">
        <f t="shared" si="336"/>
        <v>0</v>
      </c>
    </row>
    <row r="841" spans="1:75" s="64" customFormat="1" ht="21.95" customHeight="1" x14ac:dyDescent="0.25">
      <c r="A841" s="425" t="s">
        <v>3928</v>
      </c>
      <c r="B841" s="526" t="s">
        <v>3929</v>
      </c>
      <c r="C841" s="527">
        <v>1</v>
      </c>
      <c r="D841" s="528" t="s">
        <v>3917</v>
      </c>
      <c r="E841" s="426" t="s">
        <v>3930</v>
      </c>
      <c r="F841" s="529" t="s">
        <v>3222</v>
      </c>
      <c r="G841" s="529" t="s">
        <v>3223</v>
      </c>
      <c r="H841" s="530" t="s">
        <v>248</v>
      </c>
      <c r="I841" s="384" t="s">
        <v>3931</v>
      </c>
      <c r="J841" s="353" t="s">
        <v>3227</v>
      </c>
      <c r="K841" s="354" t="s">
        <v>3228</v>
      </c>
      <c r="L841" s="402"/>
      <c r="M841" s="403"/>
      <c r="N841" s="402"/>
      <c r="O841" s="403"/>
      <c r="P841" s="402"/>
      <c r="Q841" s="403"/>
      <c r="R841" s="402"/>
      <c r="S841" s="403"/>
      <c r="T841" s="402"/>
      <c r="U841" s="403"/>
      <c r="V841" s="402"/>
      <c r="W841" s="403"/>
      <c r="X841" s="402"/>
      <c r="Y841" s="403"/>
      <c r="Z841" s="402"/>
      <c r="AA841" s="403"/>
      <c r="AB841" s="402"/>
      <c r="AC841" s="403"/>
      <c r="AD841" s="402"/>
      <c r="AE841" s="403"/>
      <c r="AF841" s="402"/>
      <c r="AG841" s="403"/>
      <c r="AH841" s="402"/>
      <c r="AI841" s="403"/>
      <c r="AJ841" s="402"/>
      <c r="AK841" s="403"/>
      <c r="AL841" s="402"/>
      <c r="AM841" s="403"/>
      <c r="AN841" s="402"/>
      <c r="AO841" s="403"/>
      <c r="AP841" s="402"/>
      <c r="AQ841" s="403"/>
      <c r="AR841" s="402"/>
      <c r="AS841" s="403"/>
      <c r="AT841" s="402"/>
      <c r="AU841" s="403"/>
      <c r="AV841" s="402"/>
      <c r="AW841" s="403"/>
      <c r="AX841" s="402"/>
      <c r="AY841" s="403"/>
      <c r="AZ841" s="402"/>
      <c r="BA841" s="403"/>
      <c r="BB841" s="402"/>
      <c r="BC841" s="403"/>
      <c r="BD841" s="402"/>
      <c r="BE841" s="403"/>
      <c r="BF841" s="402"/>
      <c r="BG841" s="403"/>
      <c r="BH841" s="402"/>
      <c r="BI841" s="403"/>
      <c r="BJ841" s="402"/>
      <c r="BK841" s="403"/>
      <c r="BL841" s="402"/>
      <c r="BM841" s="403"/>
      <c r="BN841" s="402"/>
      <c r="BO841" s="403"/>
      <c r="BP841" s="402"/>
      <c r="BQ841" s="403"/>
      <c r="BR841" s="402"/>
      <c r="BS841" s="403"/>
      <c r="BT841" s="402"/>
      <c r="BU841" s="403"/>
      <c r="BV841" s="337">
        <f>L841+N841+P841+R841+T841+V841+X841+Z841+AB841+AD841+AF841+AH841+AJ841+AL841+AN841+AP841+AR841+AT841+AV841+AX841+AZ841+BB841+BD841+BF841+BH841+BJ841+BL841+BN841+BP841+BR841+BT841</f>
        <v>0</v>
      </c>
      <c r="BW841" s="337">
        <f>M841+O841+Q841+S841+U841+W841+Y841+AA841+AC841+AE841+AG841+AI841+AK841+AM841+AO841+AQ841+AS841+AU841+AW841+AY841+BA841+BC841+BE841+BG841+BI841+BK841+BM841+BO841+BQ841+BS841+BU841</f>
        <v>0</v>
      </c>
    </row>
    <row r="842" spans="1:75" s="64" customFormat="1" ht="21.95" customHeight="1" x14ac:dyDescent="0.2">
      <c r="A842" s="385" t="s">
        <v>3928</v>
      </c>
      <c r="B842" s="386" t="s">
        <v>3929</v>
      </c>
      <c r="C842" s="352" t="s">
        <v>3229</v>
      </c>
      <c r="D842" s="387" t="s">
        <v>3917</v>
      </c>
      <c r="E842" s="388" t="s">
        <v>3930</v>
      </c>
      <c r="F842" s="389" t="s">
        <v>3222</v>
      </c>
      <c r="G842" s="389" t="s">
        <v>3223</v>
      </c>
      <c r="H842" s="390" t="s">
        <v>248</v>
      </c>
      <c r="I842" s="391" t="s">
        <v>3931</v>
      </c>
      <c r="J842" s="353" t="s">
        <v>3227</v>
      </c>
      <c r="K842" s="353" t="s">
        <v>3230</v>
      </c>
      <c r="L842" s="400"/>
      <c r="M842" s="401"/>
      <c r="N842" s="400"/>
      <c r="O842" s="401"/>
      <c r="P842" s="400"/>
      <c r="Q842" s="401"/>
      <c r="R842" s="400"/>
      <c r="S842" s="401"/>
      <c r="T842" s="400"/>
      <c r="U842" s="401"/>
      <c r="V842" s="400"/>
      <c r="W842" s="401"/>
      <c r="X842" s="400"/>
      <c r="Y842" s="401"/>
      <c r="Z842" s="400"/>
      <c r="AA842" s="401"/>
      <c r="AB842" s="400"/>
      <c r="AC842" s="401"/>
      <c r="AD842" s="400"/>
      <c r="AE842" s="401"/>
      <c r="AF842" s="400"/>
      <c r="AG842" s="401"/>
      <c r="AH842" s="400"/>
      <c r="AI842" s="401"/>
      <c r="AJ842" s="400"/>
      <c r="AK842" s="401"/>
      <c r="AL842" s="400"/>
      <c r="AM842" s="401"/>
      <c r="AN842" s="400"/>
      <c r="AO842" s="401"/>
      <c r="AP842" s="400"/>
      <c r="AQ842" s="401"/>
      <c r="AR842" s="400"/>
      <c r="AS842" s="401"/>
      <c r="AT842" s="400"/>
      <c r="AU842" s="401"/>
      <c r="AV842" s="400"/>
      <c r="AW842" s="401"/>
      <c r="AX842" s="400"/>
      <c r="AY842" s="401"/>
      <c r="AZ842" s="400"/>
      <c r="BA842" s="401"/>
      <c r="BB842" s="400"/>
      <c r="BC842" s="401"/>
      <c r="BD842" s="400"/>
      <c r="BE842" s="401"/>
      <c r="BF842" s="400"/>
      <c r="BG842" s="401"/>
      <c r="BH842" s="400"/>
      <c r="BI842" s="401"/>
      <c r="BJ842" s="400"/>
      <c r="BK842" s="401"/>
      <c r="BL842" s="400"/>
      <c r="BM842" s="401"/>
      <c r="BN842" s="400"/>
      <c r="BO842" s="401"/>
      <c r="BP842" s="400"/>
      <c r="BQ842" s="401"/>
      <c r="BR842" s="400"/>
      <c r="BS842" s="401"/>
      <c r="BT842" s="400"/>
      <c r="BU842" s="401"/>
      <c r="BV842" s="337">
        <f t="shared" ref="BV842:BV845" si="337">L842+N842+P842+R842+T842+V842+X842+Z842+AB842+AD842+AF842+AH842+AJ842+AL842+AN842+AP842+AR842+AT842+AV842+AX842+AZ842+BB842+BD842+BF842+BH842+BJ842+BL842+BN842+BP842+BR842+BT842</f>
        <v>0</v>
      </c>
      <c r="BW842" s="337">
        <f t="shared" ref="BW842:BW845" si="338">M842+O842+Q842+S842+U842+W842+Y842+AA842+AC842+AE842+AG842+AI842+AK842+AM842+AO842+AQ842+AS842+AU842+AW842+AY842+BA842+BC842+BE842+BG842+BI842+BK842+BM842+BO842+BQ842+BS842+BU842</f>
        <v>0</v>
      </c>
    </row>
    <row r="843" spans="1:75" s="64" customFormat="1" ht="21.95" customHeight="1" x14ac:dyDescent="0.2">
      <c r="A843" s="385" t="s">
        <v>3928</v>
      </c>
      <c r="B843" s="386" t="s">
        <v>3929</v>
      </c>
      <c r="C843" s="392" t="s">
        <v>3229</v>
      </c>
      <c r="D843" s="387" t="s">
        <v>3917</v>
      </c>
      <c r="E843" s="388" t="s">
        <v>3930</v>
      </c>
      <c r="F843" s="389" t="s">
        <v>3222</v>
      </c>
      <c r="G843" s="389" t="s">
        <v>3223</v>
      </c>
      <c r="H843" s="390" t="s">
        <v>248</v>
      </c>
      <c r="I843" s="391" t="s">
        <v>3931</v>
      </c>
      <c r="J843" s="353" t="s">
        <v>3227</v>
      </c>
      <c r="K843" s="355" t="s">
        <v>3231</v>
      </c>
      <c r="L843" s="400"/>
      <c r="M843" s="401"/>
      <c r="N843" s="400"/>
      <c r="O843" s="401"/>
      <c r="P843" s="400"/>
      <c r="Q843" s="401"/>
      <c r="R843" s="400"/>
      <c r="S843" s="401"/>
      <c r="T843" s="400"/>
      <c r="U843" s="401"/>
      <c r="V843" s="400"/>
      <c r="W843" s="401"/>
      <c r="X843" s="400"/>
      <c r="Y843" s="401"/>
      <c r="Z843" s="400"/>
      <c r="AA843" s="401"/>
      <c r="AB843" s="400"/>
      <c r="AC843" s="401"/>
      <c r="AD843" s="400"/>
      <c r="AE843" s="401"/>
      <c r="AF843" s="400"/>
      <c r="AG843" s="401"/>
      <c r="AH843" s="400"/>
      <c r="AI843" s="401"/>
      <c r="AJ843" s="400"/>
      <c r="AK843" s="401"/>
      <c r="AL843" s="400"/>
      <c r="AM843" s="401"/>
      <c r="AN843" s="400"/>
      <c r="AO843" s="401"/>
      <c r="AP843" s="400"/>
      <c r="AQ843" s="401"/>
      <c r="AR843" s="400"/>
      <c r="AS843" s="401"/>
      <c r="AT843" s="400"/>
      <c r="AU843" s="401"/>
      <c r="AV843" s="400"/>
      <c r="AW843" s="401"/>
      <c r="AX843" s="400"/>
      <c r="AY843" s="401"/>
      <c r="AZ843" s="400"/>
      <c r="BA843" s="401"/>
      <c r="BB843" s="400"/>
      <c r="BC843" s="401"/>
      <c r="BD843" s="400"/>
      <c r="BE843" s="401"/>
      <c r="BF843" s="400"/>
      <c r="BG843" s="401"/>
      <c r="BH843" s="400"/>
      <c r="BI843" s="401"/>
      <c r="BJ843" s="400"/>
      <c r="BK843" s="401"/>
      <c r="BL843" s="400"/>
      <c r="BM843" s="401"/>
      <c r="BN843" s="400"/>
      <c r="BO843" s="401"/>
      <c r="BP843" s="400"/>
      <c r="BQ843" s="401"/>
      <c r="BR843" s="400"/>
      <c r="BS843" s="401"/>
      <c r="BT843" s="400"/>
      <c r="BU843" s="401"/>
      <c r="BV843" s="337">
        <f t="shared" si="337"/>
        <v>0</v>
      </c>
      <c r="BW843" s="337">
        <f t="shared" si="338"/>
        <v>0</v>
      </c>
    </row>
    <row r="844" spans="1:75" s="64" customFormat="1" ht="21.95" customHeight="1" x14ac:dyDescent="0.2">
      <c r="A844" s="385" t="s">
        <v>3928</v>
      </c>
      <c r="B844" s="386" t="s">
        <v>3929</v>
      </c>
      <c r="C844" s="392" t="s">
        <v>3229</v>
      </c>
      <c r="D844" s="387" t="s">
        <v>3917</v>
      </c>
      <c r="E844" s="388" t="s">
        <v>3930</v>
      </c>
      <c r="F844" s="389" t="s">
        <v>3222</v>
      </c>
      <c r="G844" s="389" t="s">
        <v>3223</v>
      </c>
      <c r="H844" s="390" t="s">
        <v>248</v>
      </c>
      <c r="I844" s="391" t="s">
        <v>3931</v>
      </c>
      <c r="J844" s="353" t="s">
        <v>3227</v>
      </c>
      <c r="K844" s="356" t="s">
        <v>3232</v>
      </c>
      <c r="L844" s="400"/>
      <c r="M844" s="401"/>
      <c r="N844" s="400"/>
      <c r="O844" s="401"/>
      <c r="P844" s="400"/>
      <c r="Q844" s="401"/>
      <c r="R844" s="400"/>
      <c r="S844" s="401"/>
      <c r="T844" s="400"/>
      <c r="U844" s="401"/>
      <c r="V844" s="400"/>
      <c r="W844" s="401"/>
      <c r="X844" s="400"/>
      <c r="Y844" s="401"/>
      <c r="Z844" s="400"/>
      <c r="AA844" s="401"/>
      <c r="AB844" s="400"/>
      <c r="AC844" s="401"/>
      <c r="AD844" s="400"/>
      <c r="AE844" s="401"/>
      <c r="AF844" s="400"/>
      <c r="AG844" s="401"/>
      <c r="AH844" s="400"/>
      <c r="AI844" s="401"/>
      <c r="AJ844" s="400"/>
      <c r="AK844" s="401"/>
      <c r="AL844" s="400"/>
      <c r="AM844" s="401"/>
      <c r="AN844" s="400"/>
      <c r="AO844" s="401"/>
      <c r="AP844" s="400"/>
      <c r="AQ844" s="401"/>
      <c r="AR844" s="400"/>
      <c r="AS844" s="401"/>
      <c r="AT844" s="400"/>
      <c r="AU844" s="401"/>
      <c r="AV844" s="400"/>
      <c r="AW844" s="401"/>
      <c r="AX844" s="400"/>
      <c r="AY844" s="401"/>
      <c r="AZ844" s="400"/>
      <c r="BA844" s="401"/>
      <c r="BB844" s="400"/>
      <c r="BC844" s="401"/>
      <c r="BD844" s="400"/>
      <c r="BE844" s="401"/>
      <c r="BF844" s="400"/>
      <c r="BG844" s="401"/>
      <c r="BH844" s="400"/>
      <c r="BI844" s="401"/>
      <c r="BJ844" s="400"/>
      <c r="BK844" s="401"/>
      <c r="BL844" s="400"/>
      <c r="BM844" s="401"/>
      <c r="BN844" s="400"/>
      <c r="BO844" s="401"/>
      <c r="BP844" s="400"/>
      <c r="BQ844" s="401"/>
      <c r="BR844" s="400"/>
      <c r="BS844" s="401"/>
      <c r="BT844" s="400"/>
      <c r="BU844" s="401"/>
      <c r="BV844" s="337">
        <f t="shared" si="337"/>
        <v>0</v>
      </c>
      <c r="BW844" s="337">
        <f t="shared" si="338"/>
        <v>0</v>
      </c>
    </row>
    <row r="845" spans="1:75" s="64" customFormat="1" ht="21.95" customHeight="1" thickBot="1" x14ac:dyDescent="0.25">
      <c r="A845" s="660" t="s">
        <v>3928</v>
      </c>
      <c r="B845" s="393" t="s">
        <v>3929</v>
      </c>
      <c r="C845" s="394" t="s">
        <v>3229</v>
      </c>
      <c r="D845" s="395" t="s">
        <v>3917</v>
      </c>
      <c r="E845" s="411" t="s">
        <v>3930</v>
      </c>
      <c r="F845" s="396" t="s">
        <v>3222</v>
      </c>
      <c r="G845" s="396" t="s">
        <v>3223</v>
      </c>
      <c r="H845" s="397" t="s">
        <v>248</v>
      </c>
      <c r="I845" s="661" t="s">
        <v>3931</v>
      </c>
      <c r="J845" s="353" t="s">
        <v>3227</v>
      </c>
      <c r="K845" s="357" t="s">
        <v>60</v>
      </c>
      <c r="L845" s="402"/>
      <c r="M845" s="403"/>
      <c r="N845" s="402"/>
      <c r="O845" s="403"/>
      <c r="P845" s="402"/>
      <c r="Q845" s="403"/>
      <c r="R845" s="402"/>
      <c r="S845" s="403"/>
      <c r="T845" s="402"/>
      <c r="U845" s="403"/>
      <c r="V845" s="402"/>
      <c r="W845" s="403"/>
      <c r="X845" s="402"/>
      <c r="Y845" s="403"/>
      <c r="Z845" s="402"/>
      <c r="AA845" s="403"/>
      <c r="AB845" s="402"/>
      <c r="AC845" s="403"/>
      <c r="AD845" s="402"/>
      <c r="AE845" s="403"/>
      <c r="AF845" s="402"/>
      <c r="AG845" s="403"/>
      <c r="AH845" s="402"/>
      <c r="AI845" s="403"/>
      <c r="AJ845" s="402"/>
      <c r="AK845" s="403"/>
      <c r="AL845" s="402"/>
      <c r="AM845" s="403"/>
      <c r="AN845" s="402"/>
      <c r="AO845" s="403"/>
      <c r="AP845" s="402"/>
      <c r="AQ845" s="403"/>
      <c r="AR845" s="402"/>
      <c r="AS845" s="403"/>
      <c r="AT845" s="402"/>
      <c r="AU845" s="403"/>
      <c r="AV845" s="402"/>
      <c r="AW845" s="403"/>
      <c r="AX845" s="402"/>
      <c r="AY845" s="403"/>
      <c r="AZ845" s="402"/>
      <c r="BA845" s="403"/>
      <c r="BB845" s="402"/>
      <c r="BC845" s="403"/>
      <c r="BD845" s="402"/>
      <c r="BE845" s="403"/>
      <c r="BF845" s="402"/>
      <c r="BG845" s="403"/>
      <c r="BH845" s="402"/>
      <c r="BI845" s="403"/>
      <c r="BJ845" s="402"/>
      <c r="BK845" s="403"/>
      <c r="BL845" s="402"/>
      <c r="BM845" s="403"/>
      <c r="BN845" s="402"/>
      <c r="BO845" s="403"/>
      <c r="BP845" s="402"/>
      <c r="BQ845" s="403"/>
      <c r="BR845" s="402"/>
      <c r="BS845" s="403"/>
      <c r="BT845" s="402"/>
      <c r="BU845" s="403"/>
      <c r="BV845" s="337">
        <f t="shared" si="337"/>
        <v>0</v>
      </c>
      <c r="BW845" s="337">
        <f t="shared" si="338"/>
        <v>0</v>
      </c>
    </row>
    <row r="846" spans="1:75" s="64" customFormat="1" ht="21.95" customHeight="1" x14ac:dyDescent="0.25">
      <c r="A846" s="425" t="s">
        <v>3932</v>
      </c>
      <c r="B846" s="526" t="s">
        <v>3933</v>
      </c>
      <c r="C846" s="527">
        <v>1</v>
      </c>
      <c r="D846" s="528" t="s">
        <v>3934</v>
      </c>
      <c r="E846" s="426" t="s">
        <v>3935</v>
      </c>
      <c r="F846" s="529" t="s">
        <v>3222</v>
      </c>
      <c r="G846" s="529" t="s">
        <v>3223</v>
      </c>
      <c r="H846" s="530" t="s">
        <v>249</v>
      </c>
      <c r="I846" s="384" t="s">
        <v>3936</v>
      </c>
      <c r="J846" s="353" t="s">
        <v>3227</v>
      </c>
      <c r="K846" s="354" t="s">
        <v>3228</v>
      </c>
      <c r="L846" s="402"/>
      <c r="M846" s="403"/>
      <c r="N846" s="402"/>
      <c r="O846" s="403"/>
      <c r="P846" s="402"/>
      <c r="Q846" s="403"/>
      <c r="R846" s="402"/>
      <c r="S846" s="403"/>
      <c r="T846" s="402"/>
      <c r="U846" s="403"/>
      <c r="V846" s="402"/>
      <c r="W846" s="403"/>
      <c r="X846" s="402"/>
      <c r="Y846" s="403"/>
      <c r="Z846" s="402"/>
      <c r="AA846" s="403"/>
      <c r="AB846" s="402"/>
      <c r="AC846" s="403"/>
      <c r="AD846" s="402"/>
      <c r="AE846" s="403"/>
      <c r="AF846" s="402"/>
      <c r="AG846" s="403"/>
      <c r="AH846" s="402"/>
      <c r="AI846" s="403"/>
      <c r="AJ846" s="402"/>
      <c r="AK846" s="403"/>
      <c r="AL846" s="402"/>
      <c r="AM846" s="403"/>
      <c r="AN846" s="402"/>
      <c r="AO846" s="403"/>
      <c r="AP846" s="402"/>
      <c r="AQ846" s="403"/>
      <c r="AR846" s="402"/>
      <c r="AS846" s="403"/>
      <c r="AT846" s="402"/>
      <c r="AU846" s="403"/>
      <c r="AV846" s="402"/>
      <c r="AW846" s="403"/>
      <c r="AX846" s="402"/>
      <c r="AY846" s="403"/>
      <c r="AZ846" s="402"/>
      <c r="BA846" s="403"/>
      <c r="BB846" s="402"/>
      <c r="BC846" s="403"/>
      <c r="BD846" s="402"/>
      <c r="BE846" s="403"/>
      <c r="BF846" s="402"/>
      <c r="BG846" s="403"/>
      <c r="BH846" s="402"/>
      <c r="BI846" s="403"/>
      <c r="BJ846" s="402"/>
      <c r="BK846" s="403"/>
      <c r="BL846" s="402"/>
      <c r="BM846" s="403"/>
      <c r="BN846" s="402"/>
      <c r="BO846" s="403"/>
      <c r="BP846" s="402"/>
      <c r="BQ846" s="403"/>
      <c r="BR846" s="402"/>
      <c r="BS846" s="403"/>
      <c r="BT846" s="402"/>
      <c r="BU846" s="403"/>
      <c r="BV846" s="337">
        <f>L846+N846+P846+R846+T846+V846+X846+Z846+AB846+AD846+AF846+AH846+AJ846+AL846+AN846+AP846+AR846+AT846+AV846+AX846+AZ846+BB846+BD846+BF846+BH846+BJ846+BL846+BN846+BP846+BR846+BT846</f>
        <v>0</v>
      </c>
      <c r="BW846" s="337">
        <f>M846+O846+Q846+S846+U846+W846+Y846+AA846+AC846+AE846+AG846+AI846+AK846+AM846+AO846+AQ846+AS846+AU846+AW846+AY846+BA846+BC846+BE846+BG846+BI846+BK846+BM846+BO846+BQ846+BS846+BU846</f>
        <v>0</v>
      </c>
    </row>
    <row r="847" spans="1:75" s="64" customFormat="1" ht="21.95" customHeight="1" x14ac:dyDescent="0.2">
      <c r="A847" s="385" t="s">
        <v>3932</v>
      </c>
      <c r="B847" s="386" t="s">
        <v>3933</v>
      </c>
      <c r="C847" s="352" t="s">
        <v>3229</v>
      </c>
      <c r="D847" s="387" t="s">
        <v>3934</v>
      </c>
      <c r="E847" s="388" t="s">
        <v>3935</v>
      </c>
      <c r="F847" s="389" t="s">
        <v>3222</v>
      </c>
      <c r="G847" s="389" t="s">
        <v>3223</v>
      </c>
      <c r="H847" s="390" t="s">
        <v>249</v>
      </c>
      <c r="I847" s="391" t="s">
        <v>3936</v>
      </c>
      <c r="J847" s="353" t="s">
        <v>3227</v>
      </c>
      <c r="K847" s="353" t="s">
        <v>3230</v>
      </c>
      <c r="L847" s="400"/>
      <c r="M847" s="401"/>
      <c r="N847" s="400"/>
      <c r="O847" s="401"/>
      <c r="P847" s="400"/>
      <c r="Q847" s="401"/>
      <c r="R847" s="400"/>
      <c r="S847" s="401"/>
      <c r="T847" s="400"/>
      <c r="U847" s="401"/>
      <c r="V847" s="400"/>
      <c r="W847" s="401"/>
      <c r="X847" s="400"/>
      <c r="Y847" s="401"/>
      <c r="Z847" s="400"/>
      <c r="AA847" s="401"/>
      <c r="AB847" s="400"/>
      <c r="AC847" s="401"/>
      <c r="AD847" s="400"/>
      <c r="AE847" s="401"/>
      <c r="AF847" s="400"/>
      <c r="AG847" s="401"/>
      <c r="AH847" s="400"/>
      <c r="AI847" s="401"/>
      <c r="AJ847" s="400"/>
      <c r="AK847" s="401"/>
      <c r="AL847" s="400"/>
      <c r="AM847" s="401"/>
      <c r="AN847" s="400"/>
      <c r="AO847" s="401"/>
      <c r="AP847" s="400"/>
      <c r="AQ847" s="401"/>
      <c r="AR847" s="400"/>
      <c r="AS847" s="401"/>
      <c r="AT847" s="400"/>
      <c r="AU847" s="401"/>
      <c r="AV847" s="400"/>
      <c r="AW847" s="401"/>
      <c r="AX847" s="400"/>
      <c r="AY847" s="401"/>
      <c r="AZ847" s="400"/>
      <c r="BA847" s="401"/>
      <c r="BB847" s="400"/>
      <c r="BC847" s="401"/>
      <c r="BD847" s="400"/>
      <c r="BE847" s="401"/>
      <c r="BF847" s="400"/>
      <c r="BG847" s="401"/>
      <c r="BH847" s="400"/>
      <c r="BI847" s="401"/>
      <c r="BJ847" s="400"/>
      <c r="BK847" s="401"/>
      <c r="BL847" s="400"/>
      <c r="BM847" s="401"/>
      <c r="BN847" s="400"/>
      <c r="BO847" s="401"/>
      <c r="BP847" s="400"/>
      <c r="BQ847" s="401"/>
      <c r="BR847" s="400"/>
      <c r="BS847" s="401"/>
      <c r="BT847" s="400"/>
      <c r="BU847" s="401"/>
      <c r="BV847" s="337">
        <f t="shared" ref="BV847:BV850" si="339">L847+N847+P847+R847+T847+V847+X847+Z847+AB847+AD847+AF847+AH847+AJ847+AL847+AN847+AP847+AR847+AT847+AV847+AX847+AZ847+BB847+BD847+BF847+BH847+BJ847+BL847+BN847+BP847+BR847+BT847</f>
        <v>0</v>
      </c>
      <c r="BW847" s="337">
        <f t="shared" ref="BW847:BW850" si="340">M847+O847+Q847+S847+U847+W847+Y847+AA847+AC847+AE847+AG847+AI847+AK847+AM847+AO847+AQ847+AS847+AU847+AW847+AY847+BA847+BC847+BE847+BG847+BI847+BK847+BM847+BO847+BQ847+BS847+BU847</f>
        <v>0</v>
      </c>
    </row>
    <row r="848" spans="1:75" s="64" customFormat="1" ht="21.95" customHeight="1" x14ac:dyDescent="0.2">
      <c r="A848" s="385" t="s">
        <v>3932</v>
      </c>
      <c r="B848" s="386" t="s">
        <v>3933</v>
      </c>
      <c r="C848" s="392" t="s">
        <v>3229</v>
      </c>
      <c r="D848" s="387" t="s">
        <v>3934</v>
      </c>
      <c r="E848" s="388" t="s">
        <v>3935</v>
      </c>
      <c r="F848" s="389" t="s">
        <v>3222</v>
      </c>
      <c r="G848" s="389" t="s">
        <v>3223</v>
      </c>
      <c r="H848" s="390" t="s">
        <v>249</v>
      </c>
      <c r="I848" s="391" t="s">
        <v>3936</v>
      </c>
      <c r="J848" s="353" t="s">
        <v>3227</v>
      </c>
      <c r="K848" s="355" t="s">
        <v>3231</v>
      </c>
      <c r="L848" s="400"/>
      <c r="M848" s="401"/>
      <c r="N848" s="400"/>
      <c r="O848" s="401"/>
      <c r="P848" s="400"/>
      <c r="Q848" s="401"/>
      <c r="R848" s="400"/>
      <c r="S848" s="401"/>
      <c r="T848" s="400"/>
      <c r="U848" s="401"/>
      <c r="V848" s="400"/>
      <c r="W848" s="401"/>
      <c r="X848" s="400"/>
      <c r="Y848" s="401"/>
      <c r="Z848" s="400"/>
      <c r="AA848" s="401"/>
      <c r="AB848" s="400"/>
      <c r="AC848" s="401"/>
      <c r="AD848" s="400"/>
      <c r="AE848" s="401"/>
      <c r="AF848" s="400"/>
      <c r="AG848" s="401"/>
      <c r="AH848" s="400"/>
      <c r="AI848" s="401"/>
      <c r="AJ848" s="400"/>
      <c r="AK848" s="401"/>
      <c r="AL848" s="400"/>
      <c r="AM848" s="401"/>
      <c r="AN848" s="400"/>
      <c r="AO848" s="401"/>
      <c r="AP848" s="400"/>
      <c r="AQ848" s="401"/>
      <c r="AR848" s="400"/>
      <c r="AS848" s="401"/>
      <c r="AT848" s="400"/>
      <c r="AU848" s="401"/>
      <c r="AV848" s="400"/>
      <c r="AW848" s="401"/>
      <c r="AX848" s="400"/>
      <c r="AY848" s="401"/>
      <c r="AZ848" s="400"/>
      <c r="BA848" s="401"/>
      <c r="BB848" s="400"/>
      <c r="BC848" s="401"/>
      <c r="BD848" s="400"/>
      <c r="BE848" s="401"/>
      <c r="BF848" s="400"/>
      <c r="BG848" s="401"/>
      <c r="BH848" s="400"/>
      <c r="BI848" s="401"/>
      <c r="BJ848" s="400"/>
      <c r="BK848" s="401"/>
      <c r="BL848" s="400"/>
      <c r="BM848" s="401"/>
      <c r="BN848" s="400"/>
      <c r="BO848" s="401"/>
      <c r="BP848" s="400"/>
      <c r="BQ848" s="401"/>
      <c r="BR848" s="400"/>
      <c r="BS848" s="401"/>
      <c r="BT848" s="400"/>
      <c r="BU848" s="401"/>
      <c r="BV848" s="337">
        <f t="shared" si="339"/>
        <v>0</v>
      </c>
      <c r="BW848" s="337">
        <f t="shared" si="340"/>
        <v>0</v>
      </c>
    </row>
    <row r="849" spans="1:75" s="64" customFormat="1" ht="21.95" customHeight="1" x14ac:dyDescent="0.2">
      <c r="A849" s="385" t="s">
        <v>3932</v>
      </c>
      <c r="B849" s="386" t="s">
        <v>3933</v>
      </c>
      <c r="C849" s="392" t="s">
        <v>3229</v>
      </c>
      <c r="D849" s="387" t="s">
        <v>3934</v>
      </c>
      <c r="E849" s="388" t="s">
        <v>3935</v>
      </c>
      <c r="F849" s="389" t="s">
        <v>3222</v>
      </c>
      <c r="G849" s="389" t="s">
        <v>3223</v>
      </c>
      <c r="H849" s="390" t="s">
        <v>249</v>
      </c>
      <c r="I849" s="391" t="s">
        <v>3936</v>
      </c>
      <c r="J849" s="353" t="s">
        <v>3227</v>
      </c>
      <c r="K849" s="356" t="s">
        <v>3232</v>
      </c>
      <c r="L849" s="400"/>
      <c r="M849" s="401"/>
      <c r="N849" s="400"/>
      <c r="O849" s="401"/>
      <c r="P849" s="400"/>
      <c r="Q849" s="401"/>
      <c r="R849" s="400"/>
      <c r="S849" s="401"/>
      <c r="T849" s="400"/>
      <c r="U849" s="401"/>
      <c r="V849" s="400"/>
      <c r="W849" s="401"/>
      <c r="X849" s="400"/>
      <c r="Y849" s="401"/>
      <c r="Z849" s="400"/>
      <c r="AA849" s="401"/>
      <c r="AB849" s="400"/>
      <c r="AC849" s="401"/>
      <c r="AD849" s="400"/>
      <c r="AE849" s="401"/>
      <c r="AF849" s="400"/>
      <c r="AG849" s="401"/>
      <c r="AH849" s="400"/>
      <c r="AI849" s="401"/>
      <c r="AJ849" s="400"/>
      <c r="AK849" s="401"/>
      <c r="AL849" s="400"/>
      <c r="AM849" s="401"/>
      <c r="AN849" s="400"/>
      <c r="AO849" s="401"/>
      <c r="AP849" s="400"/>
      <c r="AQ849" s="401"/>
      <c r="AR849" s="400"/>
      <c r="AS849" s="401"/>
      <c r="AT849" s="400"/>
      <c r="AU849" s="401"/>
      <c r="AV849" s="400"/>
      <c r="AW849" s="401"/>
      <c r="AX849" s="400"/>
      <c r="AY849" s="401"/>
      <c r="AZ849" s="400"/>
      <c r="BA849" s="401"/>
      <c r="BB849" s="400"/>
      <c r="BC849" s="401"/>
      <c r="BD849" s="400"/>
      <c r="BE849" s="401"/>
      <c r="BF849" s="400"/>
      <c r="BG849" s="401"/>
      <c r="BH849" s="400"/>
      <c r="BI849" s="401"/>
      <c r="BJ849" s="400"/>
      <c r="BK849" s="401"/>
      <c r="BL849" s="400"/>
      <c r="BM849" s="401"/>
      <c r="BN849" s="400"/>
      <c r="BO849" s="401"/>
      <c r="BP849" s="400"/>
      <c r="BQ849" s="401"/>
      <c r="BR849" s="400"/>
      <c r="BS849" s="401"/>
      <c r="BT849" s="400"/>
      <c r="BU849" s="401"/>
      <c r="BV849" s="337">
        <f t="shared" si="339"/>
        <v>0</v>
      </c>
      <c r="BW849" s="337">
        <f t="shared" si="340"/>
        <v>0</v>
      </c>
    </row>
    <row r="850" spans="1:75" s="64" customFormat="1" ht="21.95" customHeight="1" thickBot="1" x14ac:dyDescent="0.25">
      <c r="A850" s="660" t="s">
        <v>3932</v>
      </c>
      <c r="B850" s="393" t="s">
        <v>3933</v>
      </c>
      <c r="C850" s="394" t="s">
        <v>3229</v>
      </c>
      <c r="D850" s="395" t="s">
        <v>3934</v>
      </c>
      <c r="E850" s="411" t="s">
        <v>3935</v>
      </c>
      <c r="F850" s="396" t="s">
        <v>3222</v>
      </c>
      <c r="G850" s="396" t="s">
        <v>3223</v>
      </c>
      <c r="H850" s="397" t="s">
        <v>249</v>
      </c>
      <c r="I850" s="661" t="s">
        <v>3936</v>
      </c>
      <c r="J850" s="353" t="s">
        <v>3227</v>
      </c>
      <c r="K850" s="357" t="s">
        <v>60</v>
      </c>
      <c r="L850" s="402"/>
      <c r="M850" s="403"/>
      <c r="N850" s="402"/>
      <c r="O850" s="403"/>
      <c r="P850" s="402"/>
      <c r="Q850" s="403"/>
      <c r="R850" s="402"/>
      <c r="S850" s="403"/>
      <c r="T850" s="402"/>
      <c r="U850" s="403"/>
      <c r="V850" s="402"/>
      <c r="W850" s="403"/>
      <c r="X850" s="402"/>
      <c r="Y850" s="403"/>
      <c r="Z850" s="402"/>
      <c r="AA850" s="403"/>
      <c r="AB850" s="402"/>
      <c r="AC850" s="403"/>
      <c r="AD850" s="402"/>
      <c r="AE850" s="403"/>
      <c r="AF850" s="402"/>
      <c r="AG850" s="403"/>
      <c r="AH850" s="402"/>
      <c r="AI850" s="403"/>
      <c r="AJ850" s="402"/>
      <c r="AK850" s="403"/>
      <c r="AL850" s="402"/>
      <c r="AM850" s="403"/>
      <c r="AN850" s="402"/>
      <c r="AO850" s="403"/>
      <c r="AP850" s="402"/>
      <c r="AQ850" s="403"/>
      <c r="AR850" s="402"/>
      <c r="AS850" s="403"/>
      <c r="AT850" s="402"/>
      <c r="AU850" s="403"/>
      <c r="AV850" s="402"/>
      <c r="AW850" s="403"/>
      <c r="AX850" s="402"/>
      <c r="AY850" s="403"/>
      <c r="AZ850" s="402"/>
      <c r="BA850" s="403"/>
      <c r="BB850" s="402"/>
      <c r="BC850" s="403"/>
      <c r="BD850" s="402"/>
      <c r="BE850" s="403"/>
      <c r="BF850" s="402"/>
      <c r="BG850" s="403"/>
      <c r="BH850" s="402"/>
      <c r="BI850" s="403"/>
      <c r="BJ850" s="402"/>
      <c r="BK850" s="403"/>
      <c r="BL850" s="402"/>
      <c r="BM850" s="403"/>
      <c r="BN850" s="402"/>
      <c r="BO850" s="403"/>
      <c r="BP850" s="402"/>
      <c r="BQ850" s="403"/>
      <c r="BR850" s="402"/>
      <c r="BS850" s="403"/>
      <c r="BT850" s="402"/>
      <c r="BU850" s="403"/>
      <c r="BV850" s="337">
        <f t="shared" si="339"/>
        <v>0</v>
      </c>
      <c r="BW850" s="337">
        <f t="shared" si="340"/>
        <v>0</v>
      </c>
    </row>
    <row r="851" spans="1:75" s="64" customFormat="1" ht="21.95" customHeight="1" x14ac:dyDescent="0.25">
      <c r="A851" s="425" t="s">
        <v>3937</v>
      </c>
      <c r="B851" s="526" t="s">
        <v>3938</v>
      </c>
      <c r="C851" s="527">
        <v>1</v>
      </c>
      <c r="D851" s="528" t="s">
        <v>3934</v>
      </c>
      <c r="E851" s="426" t="s">
        <v>3939</v>
      </c>
      <c r="F851" s="529" t="s">
        <v>3222</v>
      </c>
      <c r="G851" s="529" t="s">
        <v>3223</v>
      </c>
      <c r="H851" s="530" t="s">
        <v>249</v>
      </c>
      <c r="I851" s="384" t="s">
        <v>3940</v>
      </c>
      <c r="J851" s="353" t="s">
        <v>3227</v>
      </c>
      <c r="K851" s="354" t="s">
        <v>3228</v>
      </c>
      <c r="L851" s="402"/>
      <c r="M851" s="403"/>
      <c r="N851" s="402"/>
      <c r="O851" s="403"/>
      <c r="P851" s="402"/>
      <c r="Q851" s="403"/>
      <c r="R851" s="402"/>
      <c r="S851" s="403"/>
      <c r="T851" s="402"/>
      <c r="U851" s="403"/>
      <c r="V851" s="402"/>
      <c r="W851" s="403"/>
      <c r="X851" s="402"/>
      <c r="Y851" s="403"/>
      <c r="Z851" s="402"/>
      <c r="AA851" s="403"/>
      <c r="AB851" s="402"/>
      <c r="AC851" s="403"/>
      <c r="AD851" s="402"/>
      <c r="AE851" s="403"/>
      <c r="AF851" s="402"/>
      <c r="AG851" s="403"/>
      <c r="AH851" s="402"/>
      <c r="AI851" s="403"/>
      <c r="AJ851" s="402"/>
      <c r="AK851" s="403"/>
      <c r="AL851" s="402"/>
      <c r="AM851" s="403"/>
      <c r="AN851" s="402"/>
      <c r="AO851" s="403"/>
      <c r="AP851" s="402"/>
      <c r="AQ851" s="403"/>
      <c r="AR851" s="402"/>
      <c r="AS851" s="403"/>
      <c r="AT851" s="402"/>
      <c r="AU851" s="403"/>
      <c r="AV851" s="402"/>
      <c r="AW851" s="403"/>
      <c r="AX851" s="402"/>
      <c r="AY851" s="403"/>
      <c r="AZ851" s="402"/>
      <c r="BA851" s="403"/>
      <c r="BB851" s="402"/>
      <c r="BC851" s="403"/>
      <c r="BD851" s="402"/>
      <c r="BE851" s="403"/>
      <c r="BF851" s="402"/>
      <c r="BG851" s="403"/>
      <c r="BH851" s="402"/>
      <c r="BI851" s="403"/>
      <c r="BJ851" s="402"/>
      <c r="BK851" s="403"/>
      <c r="BL851" s="402"/>
      <c r="BM851" s="403"/>
      <c r="BN851" s="402"/>
      <c r="BO851" s="403"/>
      <c r="BP851" s="402"/>
      <c r="BQ851" s="403"/>
      <c r="BR851" s="402"/>
      <c r="BS851" s="403"/>
      <c r="BT851" s="402"/>
      <c r="BU851" s="403"/>
      <c r="BV851" s="337">
        <f>L851+N851+P851+R851+T851+V851+X851+Z851+AB851+AD851+AF851+AH851+AJ851+AL851+AN851+AP851+AR851+AT851+AV851+AX851+AZ851+BB851+BD851+BF851+BH851+BJ851+BL851+BN851+BP851+BR851+BT851</f>
        <v>0</v>
      </c>
      <c r="BW851" s="337">
        <f>M851+O851+Q851+S851+U851+W851+Y851+AA851+AC851+AE851+AG851+AI851+AK851+AM851+AO851+AQ851+AS851+AU851+AW851+AY851+BA851+BC851+BE851+BG851+BI851+BK851+BM851+BO851+BQ851+BS851+BU851</f>
        <v>0</v>
      </c>
    </row>
    <row r="852" spans="1:75" s="64" customFormat="1" ht="21.95" customHeight="1" x14ac:dyDescent="0.2">
      <c r="A852" s="385" t="s">
        <v>3937</v>
      </c>
      <c r="B852" s="386" t="s">
        <v>3938</v>
      </c>
      <c r="C852" s="352" t="s">
        <v>3229</v>
      </c>
      <c r="D852" s="387" t="s">
        <v>3934</v>
      </c>
      <c r="E852" s="388" t="s">
        <v>3939</v>
      </c>
      <c r="F852" s="389" t="s">
        <v>3222</v>
      </c>
      <c r="G852" s="389" t="s">
        <v>3223</v>
      </c>
      <c r="H852" s="390" t="s">
        <v>249</v>
      </c>
      <c r="I852" s="391" t="s">
        <v>3940</v>
      </c>
      <c r="J852" s="353" t="s">
        <v>3227</v>
      </c>
      <c r="K852" s="353" t="s">
        <v>3230</v>
      </c>
      <c r="L852" s="400"/>
      <c r="M852" s="401"/>
      <c r="N852" s="400"/>
      <c r="O852" s="401"/>
      <c r="P852" s="400"/>
      <c r="Q852" s="401"/>
      <c r="R852" s="400"/>
      <c r="S852" s="401"/>
      <c r="T852" s="400"/>
      <c r="U852" s="401"/>
      <c r="V852" s="400"/>
      <c r="W852" s="401"/>
      <c r="X852" s="400"/>
      <c r="Y852" s="401"/>
      <c r="Z852" s="400"/>
      <c r="AA852" s="401"/>
      <c r="AB852" s="400"/>
      <c r="AC852" s="401"/>
      <c r="AD852" s="400"/>
      <c r="AE852" s="401"/>
      <c r="AF852" s="400"/>
      <c r="AG852" s="401"/>
      <c r="AH852" s="400"/>
      <c r="AI852" s="401"/>
      <c r="AJ852" s="400"/>
      <c r="AK852" s="401"/>
      <c r="AL852" s="400"/>
      <c r="AM852" s="401"/>
      <c r="AN852" s="400"/>
      <c r="AO852" s="401"/>
      <c r="AP852" s="400"/>
      <c r="AQ852" s="401"/>
      <c r="AR852" s="400"/>
      <c r="AS852" s="401"/>
      <c r="AT852" s="400"/>
      <c r="AU852" s="401"/>
      <c r="AV852" s="400"/>
      <c r="AW852" s="401"/>
      <c r="AX852" s="400"/>
      <c r="AY852" s="401"/>
      <c r="AZ852" s="400"/>
      <c r="BA852" s="401"/>
      <c r="BB852" s="400"/>
      <c r="BC852" s="401"/>
      <c r="BD852" s="400"/>
      <c r="BE852" s="401"/>
      <c r="BF852" s="400"/>
      <c r="BG852" s="401"/>
      <c r="BH852" s="400"/>
      <c r="BI852" s="401"/>
      <c r="BJ852" s="400"/>
      <c r="BK852" s="401"/>
      <c r="BL852" s="400"/>
      <c r="BM852" s="401"/>
      <c r="BN852" s="400"/>
      <c r="BO852" s="401"/>
      <c r="BP852" s="400"/>
      <c r="BQ852" s="401"/>
      <c r="BR852" s="400"/>
      <c r="BS852" s="401"/>
      <c r="BT852" s="400"/>
      <c r="BU852" s="401"/>
      <c r="BV852" s="337">
        <f t="shared" ref="BV852:BV855" si="341">L852+N852+P852+R852+T852+V852+X852+Z852+AB852+AD852+AF852+AH852+AJ852+AL852+AN852+AP852+AR852+AT852+AV852+AX852+AZ852+BB852+BD852+BF852+BH852+BJ852+BL852+BN852+BP852+BR852+BT852</f>
        <v>0</v>
      </c>
      <c r="BW852" s="337">
        <f t="shared" ref="BW852:BW855" si="342">M852+O852+Q852+S852+U852+W852+Y852+AA852+AC852+AE852+AG852+AI852+AK852+AM852+AO852+AQ852+AS852+AU852+AW852+AY852+BA852+BC852+BE852+BG852+BI852+BK852+BM852+BO852+BQ852+BS852+BU852</f>
        <v>0</v>
      </c>
    </row>
    <row r="853" spans="1:75" s="64" customFormat="1" ht="21.95" customHeight="1" x14ac:dyDescent="0.2">
      <c r="A853" s="385" t="s">
        <v>3937</v>
      </c>
      <c r="B853" s="386" t="s">
        <v>3938</v>
      </c>
      <c r="C853" s="392" t="s">
        <v>3229</v>
      </c>
      <c r="D853" s="387" t="s">
        <v>3934</v>
      </c>
      <c r="E853" s="388" t="s">
        <v>3939</v>
      </c>
      <c r="F853" s="389" t="s">
        <v>3222</v>
      </c>
      <c r="G853" s="389" t="s">
        <v>3223</v>
      </c>
      <c r="H853" s="390" t="s">
        <v>249</v>
      </c>
      <c r="I853" s="391" t="s">
        <v>3940</v>
      </c>
      <c r="J853" s="353" t="s">
        <v>3227</v>
      </c>
      <c r="K853" s="355" t="s">
        <v>3231</v>
      </c>
      <c r="L853" s="400"/>
      <c r="M853" s="401"/>
      <c r="N853" s="400"/>
      <c r="O853" s="401"/>
      <c r="P853" s="400"/>
      <c r="Q853" s="401"/>
      <c r="R853" s="400"/>
      <c r="S853" s="401"/>
      <c r="T853" s="400"/>
      <c r="U853" s="401"/>
      <c r="V853" s="400"/>
      <c r="W853" s="401"/>
      <c r="X853" s="400"/>
      <c r="Y853" s="401"/>
      <c r="Z853" s="400"/>
      <c r="AA853" s="401"/>
      <c r="AB853" s="400"/>
      <c r="AC853" s="401"/>
      <c r="AD853" s="400"/>
      <c r="AE853" s="401"/>
      <c r="AF853" s="400"/>
      <c r="AG853" s="401"/>
      <c r="AH853" s="400"/>
      <c r="AI853" s="401"/>
      <c r="AJ853" s="400"/>
      <c r="AK853" s="401"/>
      <c r="AL853" s="400"/>
      <c r="AM853" s="401"/>
      <c r="AN853" s="400"/>
      <c r="AO853" s="401"/>
      <c r="AP853" s="400"/>
      <c r="AQ853" s="401"/>
      <c r="AR853" s="400"/>
      <c r="AS853" s="401"/>
      <c r="AT853" s="400"/>
      <c r="AU853" s="401"/>
      <c r="AV853" s="400"/>
      <c r="AW853" s="401"/>
      <c r="AX853" s="400"/>
      <c r="AY853" s="401"/>
      <c r="AZ853" s="400"/>
      <c r="BA853" s="401"/>
      <c r="BB853" s="400"/>
      <c r="BC853" s="401"/>
      <c r="BD853" s="400"/>
      <c r="BE853" s="401"/>
      <c r="BF853" s="400"/>
      <c r="BG853" s="401"/>
      <c r="BH853" s="400"/>
      <c r="BI853" s="401"/>
      <c r="BJ853" s="400"/>
      <c r="BK853" s="401"/>
      <c r="BL853" s="400"/>
      <c r="BM853" s="401"/>
      <c r="BN853" s="400"/>
      <c r="BO853" s="401"/>
      <c r="BP853" s="400"/>
      <c r="BQ853" s="401"/>
      <c r="BR853" s="400"/>
      <c r="BS853" s="401"/>
      <c r="BT853" s="400"/>
      <c r="BU853" s="401"/>
      <c r="BV853" s="337">
        <f t="shared" si="341"/>
        <v>0</v>
      </c>
      <c r="BW853" s="337">
        <f t="shared" si="342"/>
        <v>0</v>
      </c>
    </row>
    <row r="854" spans="1:75" s="64" customFormat="1" ht="21.95" customHeight="1" x14ac:dyDescent="0.2">
      <c r="A854" s="385" t="s">
        <v>3937</v>
      </c>
      <c r="B854" s="386" t="s">
        <v>3938</v>
      </c>
      <c r="C854" s="392" t="s">
        <v>3229</v>
      </c>
      <c r="D854" s="387" t="s">
        <v>3934</v>
      </c>
      <c r="E854" s="388" t="s">
        <v>3939</v>
      </c>
      <c r="F854" s="389" t="s">
        <v>3222</v>
      </c>
      <c r="G854" s="389" t="s">
        <v>3223</v>
      </c>
      <c r="H854" s="390" t="s">
        <v>249</v>
      </c>
      <c r="I854" s="391" t="s">
        <v>3940</v>
      </c>
      <c r="J854" s="353" t="s">
        <v>3227</v>
      </c>
      <c r="K854" s="356" t="s">
        <v>3232</v>
      </c>
      <c r="L854" s="400"/>
      <c r="M854" s="401"/>
      <c r="N854" s="400"/>
      <c r="O854" s="401"/>
      <c r="P854" s="400"/>
      <c r="Q854" s="401"/>
      <c r="R854" s="400"/>
      <c r="S854" s="401"/>
      <c r="T854" s="400"/>
      <c r="U854" s="401"/>
      <c r="V854" s="400"/>
      <c r="W854" s="401"/>
      <c r="X854" s="400"/>
      <c r="Y854" s="401"/>
      <c r="Z854" s="400"/>
      <c r="AA854" s="401"/>
      <c r="AB854" s="400"/>
      <c r="AC854" s="401"/>
      <c r="AD854" s="400"/>
      <c r="AE854" s="401"/>
      <c r="AF854" s="400"/>
      <c r="AG854" s="401"/>
      <c r="AH854" s="400"/>
      <c r="AI854" s="401"/>
      <c r="AJ854" s="400"/>
      <c r="AK854" s="401"/>
      <c r="AL854" s="400"/>
      <c r="AM854" s="401"/>
      <c r="AN854" s="400"/>
      <c r="AO854" s="401"/>
      <c r="AP854" s="400"/>
      <c r="AQ854" s="401"/>
      <c r="AR854" s="400"/>
      <c r="AS854" s="401"/>
      <c r="AT854" s="400"/>
      <c r="AU854" s="401"/>
      <c r="AV854" s="400"/>
      <c r="AW854" s="401"/>
      <c r="AX854" s="400"/>
      <c r="AY854" s="401"/>
      <c r="AZ854" s="400"/>
      <c r="BA854" s="401"/>
      <c r="BB854" s="400"/>
      <c r="BC854" s="401"/>
      <c r="BD854" s="400"/>
      <c r="BE854" s="401"/>
      <c r="BF854" s="400"/>
      <c r="BG854" s="401"/>
      <c r="BH854" s="400"/>
      <c r="BI854" s="401"/>
      <c r="BJ854" s="400"/>
      <c r="BK854" s="401"/>
      <c r="BL854" s="400"/>
      <c r="BM854" s="401"/>
      <c r="BN854" s="400"/>
      <c r="BO854" s="401"/>
      <c r="BP854" s="400"/>
      <c r="BQ854" s="401"/>
      <c r="BR854" s="400"/>
      <c r="BS854" s="401"/>
      <c r="BT854" s="400"/>
      <c r="BU854" s="401"/>
      <c r="BV854" s="337">
        <f t="shared" si="341"/>
        <v>0</v>
      </c>
      <c r="BW854" s="337">
        <f t="shared" si="342"/>
        <v>0</v>
      </c>
    </row>
    <row r="855" spans="1:75" s="64" customFormat="1" ht="21.95" customHeight="1" thickBot="1" x14ac:dyDescent="0.25">
      <c r="A855" s="660" t="s">
        <v>3937</v>
      </c>
      <c r="B855" s="393" t="s">
        <v>3938</v>
      </c>
      <c r="C855" s="394" t="s">
        <v>3229</v>
      </c>
      <c r="D855" s="395" t="s">
        <v>3934</v>
      </c>
      <c r="E855" s="411" t="s">
        <v>3939</v>
      </c>
      <c r="F855" s="396" t="s">
        <v>3222</v>
      </c>
      <c r="G855" s="396" t="s">
        <v>3223</v>
      </c>
      <c r="H855" s="397" t="s">
        <v>249</v>
      </c>
      <c r="I855" s="661" t="s">
        <v>3940</v>
      </c>
      <c r="J855" s="353" t="s">
        <v>3227</v>
      </c>
      <c r="K855" s="357" t="s">
        <v>60</v>
      </c>
      <c r="L855" s="402"/>
      <c r="M855" s="403"/>
      <c r="N855" s="402"/>
      <c r="O855" s="403"/>
      <c r="P855" s="402"/>
      <c r="Q855" s="403"/>
      <c r="R855" s="402"/>
      <c r="S855" s="403"/>
      <c r="T855" s="402"/>
      <c r="U855" s="403"/>
      <c r="V855" s="402"/>
      <c r="W855" s="403"/>
      <c r="X855" s="402"/>
      <c r="Y855" s="403"/>
      <c r="Z855" s="402"/>
      <c r="AA855" s="403"/>
      <c r="AB855" s="402"/>
      <c r="AC855" s="403"/>
      <c r="AD855" s="402"/>
      <c r="AE855" s="403"/>
      <c r="AF855" s="402"/>
      <c r="AG855" s="403"/>
      <c r="AH855" s="402"/>
      <c r="AI855" s="403"/>
      <c r="AJ855" s="402"/>
      <c r="AK855" s="403"/>
      <c r="AL855" s="402"/>
      <c r="AM855" s="403"/>
      <c r="AN855" s="402"/>
      <c r="AO855" s="403"/>
      <c r="AP855" s="402"/>
      <c r="AQ855" s="403"/>
      <c r="AR855" s="402"/>
      <c r="AS855" s="403"/>
      <c r="AT855" s="402"/>
      <c r="AU855" s="403"/>
      <c r="AV855" s="402"/>
      <c r="AW855" s="403"/>
      <c r="AX855" s="402"/>
      <c r="AY855" s="403"/>
      <c r="AZ855" s="402"/>
      <c r="BA855" s="403"/>
      <c r="BB855" s="402"/>
      <c r="BC855" s="403"/>
      <c r="BD855" s="402"/>
      <c r="BE855" s="403"/>
      <c r="BF855" s="402"/>
      <c r="BG855" s="403"/>
      <c r="BH855" s="402"/>
      <c r="BI855" s="403"/>
      <c r="BJ855" s="402"/>
      <c r="BK855" s="403"/>
      <c r="BL855" s="402"/>
      <c r="BM855" s="403"/>
      <c r="BN855" s="402"/>
      <c r="BO855" s="403"/>
      <c r="BP855" s="402"/>
      <c r="BQ855" s="403"/>
      <c r="BR855" s="402"/>
      <c r="BS855" s="403"/>
      <c r="BT855" s="402"/>
      <c r="BU855" s="403"/>
      <c r="BV855" s="337">
        <f t="shared" si="341"/>
        <v>0</v>
      </c>
      <c r="BW855" s="337">
        <f t="shared" si="342"/>
        <v>0</v>
      </c>
    </row>
    <row r="856" spans="1:75" s="64" customFormat="1" ht="21.95" customHeight="1" x14ac:dyDescent="0.25">
      <c r="A856" s="425" t="s">
        <v>3941</v>
      </c>
      <c r="B856" s="526" t="s">
        <v>3942</v>
      </c>
      <c r="C856" s="527">
        <v>1</v>
      </c>
      <c r="D856" s="528" t="s">
        <v>3934</v>
      </c>
      <c r="E856" s="426" t="s">
        <v>3943</v>
      </c>
      <c r="F856" s="529" t="s">
        <v>3222</v>
      </c>
      <c r="G856" s="529" t="s">
        <v>3223</v>
      </c>
      <c r="H856" s="530" t="s">
        <v>249</v>
      </c>
      <c r="I856" s="384" t="s">
        <v>3944</v>
      </c>
      <c r="J856" s="353" t="s">
        <v>3227</v>
      </c>
      <c r="K856" s="354" t="s">
        <v>3228</v>
      </c>
      <c r="L856" s="402"/>
      <c r="M856" s="403"/>
      <c r="N856" s="402"/>
      <c r="O856" s="403"/>
      <c r="P856" s="402"/>
      <c r="Q856" s="403"/>
      <c r="R856" s="402"/>
      <c r="S856" s="403"/>
      <c r="T856" s="402"/>
      <c r="U856" s="403"/>
      <c r="V856" s="402"/>
      <c r="W856" s="403"/>
      <c r="X856" s="402"/>
      <c r="Y856" s="403"/>
      <c r="Z856" s="402"/>
      <c r="AA856" s="403"/>
      <c r="AB856" s="402"/>
      <c r="AC856" s="403"/>
      <c r="AD856" s="402"/>
      <c r="AE856" s="403"/>
      <c r="AF856" s="402"/>
      <c r="AG856" s="403"/>
      <c r="AH856" s="402"/>
      <c r="AI856" s="403"/>
      <c r="AJ856" s="402"/>
      <c r="AK856" s="403"/>
      <c r="AL856" s="402"/>
      <c r="AM856" s="403"/>
      <c r="AN856" s="402"/>
      <c r="AO856" s="403"/>
      <c r="AP856" s="402"/>
      <c r="AQ856" s="403"/>
      <c r="AR856" s="402"/>
      <c r="AS856" s="403"/>
      <c r="AT856" s="402"/>
      <c r="AU856" s="403"/>
      <c r="AV856" s="402"/>
      <c r="AW856" s="403"/>
      <c r="AX856" s="402"/>
      <c r="AY856" s="403"/>
      <c r="AZ856" s="402"/>
      <c r="BA856" s="403"/>
      <c r="BB856" s="402"/>
      <c r="BC856" s="403"/>
      <c r="BD856" s="402"/>
      <c r="BE856" s="403"/>
      <c r="BF856" s="402"/>
      <c r="BG856" s="403"/>
      <c r="BH856" s="402"/>
      <c r="BI856" s="403"/>
      <c r="BJ856" s="402"/>
      <c r="BK856" s="403"/>
      <c r="BL856" s="402"/>
      <c r="BM856" s="403"/>
      <c r="BN856" s="402"/>
      <c r="BO856" s="403"/>
      <c r="BP856" s="402"/>
      <c r="BQ856" s="403"/>
      <c r="BR856" s="402"/>
      <c r="BS856" s="403"/>
      <c r="BT856" s="402"/>
      <c r="BU856" s="403"/>
      <c r="BV856" s="337">
        <f>L856+N856+P856+R856+T856+V856+X856+Z856+AB856+AD856+AF856+AH856+AJ856+AL856+AN856+AP856+AR856+AT856+AV856+AX856+AZ856+BB856+BD856+BF856+BH856+BJ856+BL856+BN856+BP856+BR856+BT856</f>
        <v>0</v>
      </c>
      <c r="BW856" s="337">
        <f>M856+O856+Q856+S856+U856+W856+Y856+AA856+AC856+AE856+AG856+AI856+AK856+AM856+AO856+AQ856+AS856+AU856+AW856+AY856+BA856+BC856+BE856+BG856+BI856+BK856+BM856+BO856+BQ856+BS856+BU856</f>
        <v>0</v>
      </c>
    </row>
    <row r="857" spans="1:75" s="64" customFormat="1" ht="21.95" customHeight="1" x14ac:dyDescent="0.2">
      <c r="A857" s="385" t="s">
        <v>3941</v>
      </c>
      <c r="B857" s="386" t="s">
        <v>3942</v>
      </c>
      <c r="C857" s="352" t="s">
        <v>3229</v>
      </c>
      <c r="D857" s="387" t="s">
        <v>3934</v>
      </c>
      <c r="E857" s="388" t="s">
        <v>3943</v>
      </c>
      <c r="F857" s="389" t="s">
        <v>3222</v>
      </c>
      <c r="G857" s="389" t="s">
        <v>3223</v>
      </c>
      <c r="H857" s="390" t="s">
        <v>249</v>
      </c>
      <c r="I857" s="391" t="s">
        <v>3944</v>
      </c>
      <c r="J857" s="353" t="s">
        <v>3227</v>
      </c>
      <c r="K857" s="353" t="s">
        <v>3230</v>
      </c>
      <c r="L857" s="400"/>
      <c r="M857" s="401"/>
      <c r="N857" s="400"/>
      <c r="O857" s="401"/>
      <c r="P857" s="400"/>
      <c r="Q857" s="401"/>
      <c r="R857" s="400"/>
      <c r="S857" s="401"/>
      <c r="T857" s="400"/>
      <c r="U857" s="401"/>
      <c r="V857" s="400"/>
      <c r="W857" s="401"/>
      <c r="X857" s="400"/>
      <c r="Y857" s="401"/>
      <c r="Z857" s="400"/>
      <c r="AA857" s="401"/>
      <c r="AB857" s="400"/>
      <c r="AC857" s="401"/>
      <c r="AD857" s="400"/>
      <c r="AE857" s="401"/>
      <c r="AF857" s="400"/>
      <c r="AG857" s="401"/>
      <c r="AH857" s="400"/>
      <c r="AI857" s="401"/>
      <c r="AJ857" s="400"/>
      <c r="AK857" s="401"/>
      <c r="AL857" s="400"/>
      <c r="AM857" s="401"/>
      <c r="AN857" s="400"/>
      <c r="AO857" s="401"/>
      <c r="AP857" s="400"/>
      <c r="AQ857" s="401"/>
      <c r="AR857" s="400"/>
      <c r="AS857" s="401"/>
      <c r="AT857" s="400"/>
      <c r="AU857" s="401"/>
      <c r="AV857" s="400"/>
      <c r="AW857" s="401"/>
      <c r="AX857" s="400"/>
      <c r="AY857" s="401"/>
      <c r="AZ857" s="400"/>
      <c r="BA857" s="401"/>
      <c r="BB857" s="400"/>
      <c r="BC857" s="401"/>
      <c r="BD857" s="400"/>
      <c r="BE857" s="401"/>
      <c r="BF857" s="400"/>
      <c r="BG857" s="401"/>
      <c r="BH857" s="400"/>
      <c r="BI857" s="401"/>
      <c r="BJ857" s="400"/>
      <c r="BK857" s="401"/>
      <c r="BL857" s="400"/>
      <c r="BM857" s="401"/>
      <c r="BN857" s="400"/>
      <c r="BO857" s="401"/>
      <c r="BP857" s="400"/>
      <c r="BQ857" s="401"/>
      <c r="BR857" s="400"/>
      <c r="BS857" s="401"/>
      <c r="BT857" s="400"/>
      <c r="BU857" s="401"/>
      <c r="BV857" s="337">
        <f t="shared" ref="BV857:BV860" si="343">L857+N857+P857+R857+T857+V857+X857+Z857+AB857+AD857+AF857+AH857+AJ857+AL857+AN857+AP857+AR857+AT857+AV857+AX857+AZ857+BB857+BD857+BF857+BH857+BJ857+BL857+BN857+BP857+BR857+BT857</f>
        <v>0</v>
      </c>
      <c r="BW857" s="337">
        <f t="shared" ref="BW857:BW860" si="344">M857+O857+Q857+S857+U857+W857+Y857+AA857+AC857+AE857+AG857+AI857+AK857+AM857+AO857+AQ857+AS857+AU857+AW857+AY857+BA857+BC857+BE857+BG857+BI857+BK857+BM857+BO857+BQ857+BS857+BU857</f>
        <v>0</v>
      </c>
    </row>
    <row r="858" spans="1:75" s="64" customFormat="1" ht="21.95" customHeight="1" x14ac:dyDescent="0.2">
      <c r="A858" s="385" t="s">
        <v>3941</v>
      </c>
      <c r="B858" s="386" t="s">
        <v>3942</v>
      </c>
      <c r="C858" s="392" t="s">
        <v>3229</v>
      </c>
      <c r="D858" s="387" t="s">
        <v>3934</v>
      </c>
      <c r="E858" s="388" t="s">
        <v>3943</v>
      </c>
      <c r="F858" s="389" t="s">
        <v>3222</v>
      </c>
      <c r="G858" s="389" t="s">
        <v>3223</v>
      </c>
      <c r="H858" s="390" t="s">
        <v>249</v>
      </c>
      <c r="I858" s="391" t="s">
        <v>3944</v>
      </c>
      <c r="J858" s="353" t="s">
        <v>3227</v>
      </c>
      <c r="K858" s="355" t="s">
        <v>3231</v>
      </c>
      <c r="L858" s="400"/>
      <c r="M858" s="401"/>
      <c r="N858" s="400"/>
      <c r="O858" s="401"/>
      <c r="P858" s="400"/>
      <c r="Q858" s="401"/>
      <c r="R858" s="400"/>
      <c r="S858" s="401"/>
      <c r="T858" s="400"/>
      <c r="U858" s="401"/>
      <c r="V858" s="400"/>
      <c r="W858" s="401"/>
      <c r="X858" s="400"/>
      <c r="Y858" s="401"/>
      <c r="Z858" s="400"/>
      <c r="AA858" s="401"/>
      <c r="AB858" s="400"/>
      <c r="AC858" s="401"/>
      <c r="AD858" s="400"/>
      <c r="AE858" s="401"/>
      <c r="AF858" s="400"/>
      <c r="AG858" s="401"/>
      <c r="AH858" s="400"/>
      <c r="AI858" s="401"/>
      <c r="AJ858" s="400"/>
      <c r="AK858" s="401"/>
      <c r="AL858" s="400"/>
      <c r="AM858" s="401"/>
      <c r="AN858" s="400"/>
      <c r="AO858" s="401"/>
      <c r="AP858" s="400"/>
      <c r="AQ858" s="401"/>
      <c r="AR858" s="400"/>
      <c r="AS858" s="401"/>
      <c r="AT858" s="400"/>
      <c r="AU858" s="401"/>
      <c r="AV858" s="400"/>
      <c r="AW858" s="401"/>
      <c r="AX858" s="400"/>
      <c r="AY858" s="401"/>
      <c r="AZ858" s="400"/>
      <c r="BA858" s="401"/>
      <c r="BB858" s="400"/>
      <c r="BC858" s="401"/>
      <c r="BD858" s="400"/>
      <c r="BE858" s="401"/>
      <c r="BF858" s="400"/>
      <c r="BG858" s="401"/>
      <c r="BH858" s="400"/>
      <c r="BI858" s="401"/>
      <c r="BJ858" s="400"/>
      <c r="BK858" s="401"/>
      <c r="BL858" s="400"/>
      <c r="BM858" s="401"/>
      <c r="BN858" s="400"/>
      <c r="BO858" s="401"/>
      <c r="BP858" s="400"/>
      <c r="BQ858" s="401"/>
      <c r="BR858" s="400"/>
      <c r="BS858" s="401"/>
      <c r="BT858" s="400"/>
      <c r="BU858" s="401"/>
      <c r="BV858" s="337">
        <f t="shared" si="343"/>
        <v>0</v>
      </c>
      <c r="BW858" s="337">
        <f t="shared" si="344"/>
        <v>0</v>
      </c>
    </row>
    <row r="859" spans="1:75" s="64" customFormat="1" ht="21.95" customHeight="1" x14ac:dyDescent="0.2">
      <c r="A859" s="385" t="s">
        <v>3941</v>
      </c>
      <c r="B859" s="386" t="s">
        <v>3942</v>
      </c>
      <c r="C859" s="392" t="s">
        <v>3229</v>
      </c>
      <c r="D859" s="387" t="s">
        <v>3934</v>
      </c>
      <c r="E859" s="388" t="s">
        <v>3943</v>
      </c>
      <c r="F859" s="389" t="s">
        <v>3222</v>
      </c>
      <c r="G859" s="389" t="s">
        <v>3223</v>
      </c>
      <c r="H859" s="390" t="s">
        <v>249</v>
      </c>
      <c r="I859" s="391" t="s">
        <v>3944</v>
      </c>
      <c r="J859" s="353" t="s">
        <v>3227</v>
      </c>
      <c r="K859" s="356" t="s">
        <v>3232</v>
      </c>
      <c r="L859" s="400"/>
      <c r="M859" s="401"/>
      <c r="N859" s="400"/>
      <c r="O859" s="401"/>
      <c r="P859" s="400"/>
      <c r="Q859" s="401"/>
      <c r="R859" s="400"/>
      <c r="S859" s="401"/>
      <c r="T859" s="400"/>
      <c r="U859" s="401"/>
      <c r="V859" s="400"/>
      <c r="W859" s="401"/>
      <c r="X859" s="400"/>
      <c r="Y859" s="401"/>
      <c r="Z859" s="400"/>
      <c r="AA859" s="401"/>
      <c r="AB859" s="400"/>
      <c r="AC859" s="401"/>
      <c r="AD859" s="400"/>
      <c r="AE859" s="401"/>
      <c r="AF859" s="400"/>
      <c r="AG859" s="401"/>
      <c r="AH859" s="400"/>
      <c r="AI859" s="401"/>
      <c r="AJ859" s="400"/>
      <c r="AK859" s="401"/>
      <c r="AL859" s="400"/>
      <c r="AM859" s="401"/>
      <c r="AN859" s="400"/>
      <c r="AO859" s="401"/>
      <c r="AP859" s="400"/>
      <c r="AQ859" s="401"/>
      <c r="AR859" s="400"/>
      <c r="AS859" s="401"/>
      <c r="AT859" s="400"/>
      <c r="AU859" s="401"/>
      <c r="AV859" s="400"/>
      <c r="AW859" s="401"/>
      <c r="AX859" s="400"/>
      <c r="AY859" s="401"/>
      <c r="AZ859" s="400"/>
      <c r="BA859" s="401"/>
      <c r="BB859" s="400"/>
      <c r="BC859" s="401"/>
      <c r="BD859" s="400"/>
      <c r="BE859" s="401"/>
      <c r="BF859" s="400"/>
      <c r="BG859" s="401"/>
      <c r="BH859" s="400"/>
      <c r="BI859" s="401"/>
      <c r="BJ859" s="400"/>
      <c r="BK859" s="401"/>
      <c r="BL859" s="400"/>
      <c r="BM859" s="401"/>
      <c r="BN859" s="400"/>
      <c r="BO859" s="401"/>
      <c r="BP859" s="400"/>
      <c r="BQ859" s="401"/>
      <c r="BR859" s="400"/>
      <c r="BS859" s="401"/>
      <c r="BT859" s="400"/>
      <c r="BU859" s="401"/>
      <c r="BV859" s="337">
        <f t="shared" si="343"/>
        <v>0</v>
      </c>
      <c r="BW859" s="337">
        <f t="shared" si="344"/>
        <v>0</v>
      </c>
    </row>
    <row r="860" spans="1:75" s="64" customFormat="1" ht="21.95" customHeight="1" thickBot="1" x14ac:dyDescent="0.25">
      <c r="A860" s="660" t="s">
        <v>3941</v>
      </c>
      <c r="B860" s="393" t="s">
        <v>3942</v>
      </c>
      <c r="C860" s="394" t="s">
        <v>3229</v>
      </c>
      <c r="D860" s="395" t="s">
        <v>3934</v>
      </c>
      <c r="E860" s="411" t="s">
        <v>3943</v>
      </c>
      <c r="F860" s="396" t="s">
        <v>3222</v>
      </c>
      <c r="G860" s="396" t="s">
        <v>3223</v>
      </c>
      <c r="H860" s="397" t="s">
        <v>249</v>
      </c>
      <c r="I860" s="661" t="s">
        <v>3944</v>
      </c>
      <c r="J860" s="353" t="s">
        <v>3227</v>
      </c>
      <c r="K860" s="357" t="s">
        <v>60</v>
      </c>
      <c r="L860" s="402"/>
      <c r="M860" s="403"/>
      <c r="N860" s="402"/>
      <c r="O860" s="403"/>
      <c r="P860" s="402"/>
      <c r="Q860" s="403"/>
      <c r="R860" s="402"/>
      <c r="S860" s="403"/>
      <c r="T860" s="402"/>
      <c r="U860" s="403"/>
      <c r="V860" s="402"/>
      <c r="W860" s="403"/>
      <c r="X860" s="402"/>
      <c r="Y860" s="403"/>
      <c r="Z860" s="402"/>
      <c r="AA860" s="403"/>
      <c r="AB860" s="402"/>
      <c r="AC860" s="403"/>
      <c r="AD860" s="402"/>
      <c r="AE860" s="403"/>
      <c r="AF860" s="402"/>
      <c r="AG860" s="403"/>
      <c r="AH860" s="402"/>
      <c r="AI860" s="403"/>
      <c r="AJ860" s="402"/>
      <c r="AK860" s="403"/>
      <c r="AL860" s="402"/>
      <c r="AM860" s="403"/>
      <c r="AN860" s="402"/>
      <c r="AO860" s="403"/>
      <c r="AP860" s="402"/>
      <c r="AQ860" s="403"/>
      <c r="AR860" s="402"/>
      <c r="AS860" s="403"/>
      <c r="AT860" s="402"/>
      <c r="AU860" s="403"/>
      <c r="AV860" s="402"/>
      <c r="AW860" s="403"/>
      <c r="AX860" s="402"/>
      <c r="AY860" s="403"/>
      <c r="AZ860" s="402"/>
      <c r="BA860" s="403"/>
      <c r="BB860" s="402"/>
      <c r="BC860" s="403"/>
      <c r="BD860" s="402"/>
      <c r="BE860" s="403"/>
      <c r="BF860" s="402"/>
      <c r="BG860" s="403"/>
      <c r="BH860" s="402"/>
      <c r="BI860" s="403"/>
      <c r="BJ860" s="402"/>
      <c r="BK860" s="403"/>
      <c r="BL860" s="402"/>
      <c r="BM860" s="403"/>
      <c r="BN860" s="402"/>
      <c r="BO860" s="403"/>
      <c r="BP860" s="402"/>
      <c r="BQ860" s="403"/>
      <c r="BR860" s="402"/>
      <c r="BS860" s="403"/>
      <c r="BT860" s="402"/>
      <c r="BU860" s="403"/>
      <c r="BV860" s="337">
        <f t="shared" si="343"/>
        <v>0</v>
      </c>
      <c r="BW860" s="337">
        <f t="shared" si="344"/>
        <v>0</v>
      </c>
    </row>
    <row r="861" spans="1:75" s="64" customFormat="1" ht="21.95" customHeight="1" x14ac:dyDescent="0.25">
      <c r="A861" s="425" t="s">
        <v>3945</v>
      </c>
      <c r="B861" s="526" t="s">
        <v>3946</v>
      </c>
      <c r="C861" s="527">
        <v>1</v>
      </c>
      <c r="D861" s="528" t="s">
        <v>3947</v>
      </c>
      <c r="E861" s="426" t="s">
        <v>3948</v>
      </c>
      <c r="F861" s="529" t="s">
        <v>3222</v>
      </c>
      <c r="G861" s="529" t="s">
        <v>3223</v>
      </c>
      <c r="H861" s="530" t="s">
        <v>249</v>
      </c>
      <c r="I861" s="384" t="s">
        <v>3949</v>
      </c>
      <c r="J861" s="353" t="s">
        <v>3227</v>
      </c>
      <c r="K861" s="354" t="s">
        <v>3228</v>
      </c>
      <c r="L861" s="402"/>
      <c r="M861" s="403"/>
      <c r="N861" s="402"/>
      <c r="O861" s="403"/>
      <c r="P861" s="402"/>
      <c r="Q861" s="403"/>
      <c r="R861" s="402"/>
      <c r="S861" s="403"/>
      <c r="T861" s="402"/>
      <c r="U861" s="403"/>
      <c r="V861" s="402"/>
      <c r="W861" s="403"/>
      <c r="X861" s="402"/>
      <c r="Y861" s="403"/>
      <c r="Z861" s="402"/>
      <c r="AA861" s="403"/>
      <c r="AB861" s="402"/>
      <c r="AC861" s="403"/>
      <c r="AD861" s="402"/>
      <c r="AE861" s="403"/>
      <c r="AF861" s="402"/>
      <c r="AG861" s="403"/>
      <c r="AH861" s="402"/>
      <c r="AI861" s="403"/>
      <c r="AJ861" s="402"/>
      <c r="AK861" s="403"/>
      <c r="AL861" s="402"/>
      <c r="AM861" s="403"/>
      <c r="AN861" s="402"/>
      <c r="AO861" s="403"/>
      <c r="AP861" s="402"/>
      <c r="AQ861" s="403"/>
      <c r="AR861" s="402"/>
      <c r="AS861" s="403"/>
      <c r="AT861" s="402"/>
      <c r="AU861" s="403"/>
      <c r="AV861" s="402"/>
      <c r="AW861" s="403"/>
      <c r="AX861" s="402"/>
      <c r="AY861" s="403"/>
      <c r="AZ861" s="402"/>
      <c r="BA861" s="403"/>
      <c r="BB861" s="402"/>
      <c r="BC861" s="403"/>
      <c r="BD861" s="402"/>
      <c r="BE861" s="403"/>
      <c r="BF861" s="402"/>
      <c r="BG861" s="403"/>
      <c r="BH861" s="402"/>
      <c r="BI861" s="403"/>
      <c r="BJ861" s="402"/>
      <c r="BK861" s="403"/>
      <c r="BL861" s="402"/>
      <c r="BM861" s="403"/>
      <c r="BN861" s="402"/>
      <c r="BO861" s="403"/>
      <c r="BP861" s="402"/>
      <c r="BQ861" s="403"/>
      <c r="BR861" s="402"/>
      <c r="BS861" s="403"/>
      <c r="BT861" s="402"/>
      <c r="BU861" s="403"/>
      <c r="BV861" s="337">
        <f>L861+N861+P861+R861+T861+V861+X861+Z861+AB861+AD861+AF861+AH861+AJ861+AL861+AN861+AP861+AR861+AT861+AV861+AX861+AZ861+BB861+BD861+BF861+BH861+BJ861+BL861+BN861+BP861+BR861+BT861</f>
        <v>0</v>
      </c>
      <c r="BW861" s="337">
        <f>M861+O861+Q861+S861+U861+W861+Y861+AA861+AC861+AE861+AG861+AI861+AK861+AM861+AO861+AQ861+AS861+AU861+AW861+AY861+BA861+BC861+BE861+BG861+BI861+BK861+BM861+BO861+BQ861+BS861+BU861</f>
        <v>0</v>
      </c>
    </row>
    <row r="862" spans="1:75" s="64" customFormat="1" ht="21.95" customHeight="1" x14ac:dyDescent="0.2">
      <c r="A862" s="385" t="s">
        <v>3945</v>
      </c>
      <c r="B862" s="386" t="s">
        <v>3946</v>
      </c>
      <c r="C862" s="352" t="s">
        <v>3229</v>
      </c>
      <c r="D862" s="387" t="s">
        <v>3947</v>
      </c>
      <c r="E862" s="388" t="s">
        <v>3948</v>
      </c>
      <c r="F862" s="389" t="s">
        <v>3222</v>
      </c>
      <c r="G862" s="389" t="s">
        <v>3223</v>
      </c>
      <c r="H862" s="390" t="s">
        <v>249</v>
      </c>
      <c r="I862" s="391" t="s">
        <v>3949</v>
      </c>
      <c r="J862" s="353" t="s">
        <v>3227</v>
      </c>
      <c r="K862" s="353" t="s">
        <v>3230</v>
      </c>
      <c r="L862" s="400"/>
      <c r="M862" s="401"/>
      <c r="N862" s="400"/>
      <c r="O862" s="401"/>
      <c r="P862" s="400"/>
      <c r="Q862" s="401"/>
      <c r="R862" s="400"/>
      <c r="S862" s="401"/>
      <c r="T862" s="400"/>
      <c r="U862" s="401"/>
      <c r="V862" s="400"/>
      <c r="W862" s="401"/>
      <c r="X862" s="400"/>
      <c r="Y862" s="401"/>
      <c r="Z862" s="400"/>
      <c r="AA862" s="401"/>
      <c r="AB862" s="400"/>
      <c r="AC862" s="401"/>
      <c r="AD862" s="400"/>
      <c r="AE862" s="401"/>
      <c r="AF862" s="400"/>
      <c r="AG862" s="401"/>
      <c r="AH862" s="400"/>
      <c r="AI862" s="401"/>
      <c r="AJ862" s="400"/>
      <c r="AK862" s="401"/>
      <c r="AL862" s="400"/>
      <c r="AM862" s="401"/>
      <c r="AN862" s="400"/>
      <c r="AO862" s="401"/>
      <c r="AP862" s="400"/>
      <c r="AQ862" s="401"/>
      <c r="AR862" s="400"/>
      <c r="AS862" s="401"/>
      <c r="AT862" s="400"/>
      <c r="AU862" s="401"/>
      <c r="AV862" s="400"/>
      <c r="AW862" s="401"/>
      <c r="AX862" s="400"/>
      <c r="AY862" s="401"/>
      <c r="AZ862" s="400"/>
      <c r="BA862" s="401"/>
      <c r="BB862" s="400"/>
      <c r="BC862" s="401"/>
      <c r="BD862" s="400"/>
      <c r="BE862" s="401"/>
      <c r="BF862" s="400"/>
      <c r="BG862" s="401"/>
      <c r="BH862" s="400"/>
      <c r="BI862" s="401"/>
      <c r="BJ862" s="400"/>
      <c r="BK862" s="401"/>
      <c r="BL862" s="400"/>
      <c r="BM862" s="401"/>
      <c r="BN862" s="400"/>
      <c r="BO862" s="401"/>
      <c r="BP862" s="400"/>
      <c r="BQ862" s="401"/>
      <c r="BR862" s="400"/>
      <c r="BS862" s="401"/>
      <c r="BT862" s="400"/>
      <c r="BU862" s="401"/>
      <c r="BV862" s="337">
        <f t="shared" ref="BV862:BV865" si="345">L862+N862+P862+R862+T862+V862+X862+Z862+AB862+AD862+AF862+AH862+AJ862+AL862+AN862+AP862+AR862+AT862+AV862+AX862+AZ862+BB862+BD862+BF862+BH862+BJ862+BL862+BN862+BP862+BR862+BT862</f>
        <v>0</v>
      </c>
      <c r="BW862" s="337">
        <f t="shared" ref="BW862:BW865" si="346">M862+O862+Q862+S862+U862+W862+Y862+AA862+AC862+AE862+AG862+AI862+AK862+AM862+AO862+AQ862+AS862+AU862+AW862+AY862+BA862+BC862+BE862+BG862+BI862+BK862+BM862+BO862+BQ862+BS862+BU862</f>
        <v>0</v>
      </c>
    </row>
    <row r="863" spans="1:75" s="64" customFormat="1" ht="21.95" customHeight="1" x14ac:dyDescent="0.2">
      <c r="A863" s="385" t="s">
        <v>3945</v>
      </c>
      <c r="B863" s="386" t="s">
        <v>3946</v>
      </c>
      <c r="C863" s="392" t="s">
        <v>3229</v>
      </c>
      <c r="D863" s="387" t="s">
        <v>3947</v>
      </c>
      <c r="E863" s="388" t="s">
        <v>3948</v>
      </c>
      <c r="F863" s="389" t="s">
        <v>3222</v>
      </c>
      <c r="G863" s="389" t="s">
        <v>3223</v>
      </c>
      <c r="H863" s="390" t="s">
        <v>249</v>
      </c>
      <c r="I863" s="391" t="s">
        <v>3949</v>
      </c>
      <c r="J863" s="353" t="s">
        <v>3227</v>
      </c>
      <c r="K863" s="355" t="s">
        <v>3231</v>
      </c>
      <c r="L863" s="400"/>
      <c r="M863" s="401"/>
      <c r="N863" s="400"/>
      <c r="O863" s="401"/>
      <c r="P863" s="400"/>
      <c r="Q863" s="401"/>
      <c r="R863" s="400"/>
      <c r="S863" s="401"/>
      <c r="T863" s="400"/>
      <c r="U863" s="401"/>
      <c r="V863" s="400"/>
      <c r="W863" s="401"/>
      <c r="X863" s="400"/>
      <c r="Y863" s="401"/>
      <c r="Z863" s="400"/>
      <c r="AA863" s="401"/>
      <c r="AB863" s="400"/>
      <c r="AC863" s="401"/>
      <c r="AD863" s="400"/>
      <c r="AE863" s="401"/>
      <c r="AF863" s="400"/>
      <c r="AG863" s="401"/>
      <c r="AH863" s="400"/>
      <c r="AI863" s="401"/>
      <c r="AJ863" s="400"/>
      <c r="AK863" s="401"/>
      <c r="AL863" s="400"/>
      <c r="AM863" s="401"/>
      <c r="AN863" s="400"/>
      <c r="AO863" s="401"/>
      <c r="AP863" s="400"/>
      <c r="AQ863" s="401"/>
      <c r="AR863" s="400"/>
      <c r="AS863" s="401"/>
      <c r="AT863" s="400"/>
      <c r="AU863" s="401"/>
      <c r="AV863" s="400"/>
      <c r="AW863" s="401"/>
      <c r="AX863" s="400"/>
      <c r="AY863" s="401"/>
      <c r="AZ863" s="400"/>
      <c r="BA863" s="401"/>
      <c r="BB863" s="400"/>
      <c r="BC863" s="401"/>
      <c r="BD863" s="400"/>
      <c r="BE863" s="401"/>
      <c r="BF863" s="400"/>
      <c r="BG863" s="401"/>
      <c r="BH863" s="400"/>
      <c r="BI863" s="401"/>
      <c r="BJ863" s="400"/>
      <c r="BK863" s="401"/>
      <c r="BL863" s="400"/>
      <c r="BM863" s="401"/>
      <c r="BN863" s="400"/>
      <c r="BO863" s="401"/>
      <c r="BP863" s="400"/>
      <c r="BQ863" s="401"/>
      <c r="BR863" s="400"/>
      <c r="BS863" s="401"/>
      <c r="BT863" s="400"/>
      <c r="BU863" s="401"/>
      <c r="BV863" s="337">
        <f t="shared" si="345"/>
        <v>0</v>
      </c>
      <c r="BW863" s="337">
        <f t="shared" si="346"/>
        <v>0</v>
      </c>
    </row>
    <row r="864" spans="1:75" s="64" customFormat="1" ht="21.95" customHeight="1" x14ac:dyDescent="0.2">
      <c r="A864" s="385" t="s">
        <v>3945</v>
      </c>
      <c r="B864" s="386" t="s">
        <v>3946</v>
      </c>
      <c r="C864" s="392" t="s">
        <v>3229</v>
      </c>
      <c r="D864" s="387" t="s">
        <v>3947</v>
      </c>
      <c r="E864" s="388" t="s">
        <v>3948</v>
      </c>
      <c r="F864" s="389" t="s">
        <v>3222</v>
      </c>
      <c r="G864" s="389" t="s">
        <v>3223</v>
      </c>
      <c r="H864" s="390" t="s">
        <v>249</v>
      </c>
      <c r="I864" s="391" t="s">
        <v>3949</v>
      </c>
      <c r="J864" s="353" t="s">
        <v>3227</v>
      </c>
      <c r="K864" s="356" t="s">
        <v>3232</v>
      </c>
      <c r="L864" s="400"/>
      <c r="M864" s="401"/>
      <c r="N864" s="400"/>
      <c r="O864" s="401"/>
      <c r="P864" s="400"/>
      <c r="Q864" s="401"/>
      <c r="R864" s="400"/>
      <c r="S864" s="401"/>
      <c r="T864" s="400"/>
      <c r="U864" s="401"/>
      <c r="V864" s="400"/>
      <c r="W864" s="401"/>
      <c r="X864" s="400"/>
      <c r="Y864" s="401"/>
      <c r="Z864" s="400"/>
      <c r="AA864" s="401"/>
      <c r="AB864" s="400"/>
      <c r="AC864" s="401"/>
      <c r="AD864" s="400"/>
      <c r="AE864" s="401"/>
      <c r="AF864" s="400"/>
      <c r="AG864" s="401"/>
      <c r="AH864" s="400"/>
      <c r="AI864" s="401"/>
      <c r="AJ864" s="400"/>
      <c r="AK864" s="401"/>
      <c r="AL864" s="400"/>
      <c r="AM864" s="401"/>
      <c r="AN864" s="400"/>
      <c r="AO864" s="401"/>
      <c r="AP864" s="400"/>
      <c r="AQ864" s="401"/>
      <c r="AR864" s="400"/>
      <c r="AS864" s="401"/>
      <c r="AT864" s="400"/>
      <c r="AU864" s="401"/>
      <c r="AV864" s="400"/>
      <c r="AW864" s="401"/>
      <c r="AX864" s="400"/>
      <c r="AY864" s="401"/>
      <c r="AZ864" s="400"/>
      <c r="BA864" s="401"/>
      <c r="BB864" s="400"/>
      <c r="BC864" s="401"/>
      <c r="BD864" s="400"/>
      <c r="BE864" s="401"/>
      <c r="BF864" s="400"/>
      <c r="BG864" s="401"/>
      <c r="BH864" s="400"/>
      <c r="BI864" s="401"/>
      <c r="BJ864" s="400"/>
      <c r="BK864" s="401"/>
      <c r="BL864" s="400"/>
      <c r="BM864" s="401"/>
      <c r="BN864" s="400"/>
      <c r="BO864" s="401"/>
      <c r="BP864" s="400"/>
      <c r="BQ864" s="401"/>
      <c r="BR864" s="400"/>
      <c r="BS864" s="401"/>
      <c r="BT864" s="400"/>
      <c r="BU864" s="401"/>
      <c r="BV864" s="337">
        <f t="shared" si="345"/>
        <v>0</v>
      </c>
      <c r="BW864" s="337">
        <f t="shared" si="346"/>
        <v>0</v>
      </c>
    </row>
    <row r="865" spans="1:75" s="64" customFormat="1" ht="21.95" customHeight="1" thickBot="1" x14ac:dyDescent="0.25">
      <c r="A865" s="660" t="s">
        <v>3945</v>
      </c>
      <c r="B865" s="393" t="s">
        <v>3946</v>
      </c>
      <c r="C865" s="394" t="s">
        <v>3229</v>
      </c>
      <c r="D865" s="395" t="s">
        <v>3947</v>
      </c>
      <c r="E865" s="411" t="s">
        <v>3948</v>
      </c>
      <c r="F865" s="396" t="s">
        <v>3222</v>
      </c>
      <c r="G865" s="396" t="s">
        <v>3223</v>
      </c>
      <c r="H865" s="397" t="s">
        <v>249</v>
      </c>
      <c r="I865" s="661" t="s">
        <v>3949</v>
      </c>
      <c r="J865" s="353" t="s">
        <v>3227</v>
      </c>
      <c r="K865" s="357" t="s">
        <v>60</v>
      </c>
      <c r="L865" s="402"/>
      <c r="M865" s="403"/>
      <c r="N865" s="402"/>
      <c r="O865" s="403"/>
      <c r="P865" s="402"/>
      <c r="Q865" s="403"/>
      <c r="R865" s="402"/>
      <c r="S865" s="403"/>
      <c r="T865" s="402"/>
      <c r="U865" s="403"/>
      <c r="V865" s="402"/>
      <c r="W865" s="403"/>
      <c r="X865" s="402"/>
      <c r="Y865" s="403"/>
      <c r="Z865" s="402"/>
      <c r="AA865" s="403"/>
      <c r="AB865" s="402"/>
      <c r="AC865" s="403"/>
      <c r="AD865" s="402"/>
      <c r="AE865" s="403"/>
      <c r="AF865" s="402"/>
      <c r="AG865" s="403"/>
      <c r="AH865" s="402"/>
      <c r="AI865" s="403"/>
      <c r="AJ865" s="402"/>
      <c r="AK865" s="403"/>
      <c r="AL865" s="402"/>
      <c r="AM865" s="403"/>
      <c r="AN865" s="402"/>
      <c r="AO865" s="403"/>
      <c r="AP865" s="402"/>
      <c r="AQ865" s="403"/>
      <c r="AR865" s="402"/>
      <c r="AS865" s="403"/>
      <c r="AT865" s="402"/>
      <c r="AU865" s="403"/>
      <c r="AV865" s="402"/>
      <c r="AW865" s="403"/>
      <c r="AX865" s="402"/>
      <c r="AY865" s="403"/>
      <c r="AZ865" s="402"/>
      <c r="BA865" s="403"/>
      <c r="BB865" s="402"/>
      <c r="BC865" s="403"/>
      <c r="BD865" s="402"/>
      <c r="BE865" s="403"/>
      <c r="BF865" s="402"/>
      <c r="BG865" s="403"/>
      <c r="BH865" s="402"/>
      <c r="BI865" s="403"/>
      <c r="BJ865" s="402"/>
      <c r="BK865" s="403"/>
      <c r="BL865" s="402"/>
      <c r="BM865" s="403"/>
      <c r="BN865" s="402"/>
      <c r="BO865" s="403"/>
      <c r="BP865" s="402"/>
      <c r="BQ865" s="403"/>
      <c r="BR865" s="402"/>
      <c r="BS865" s="403"/>
      <c r="BT865" s="402"/>
      <c r="BU865" s="403"/>
      <c r="BV865" s="337">
        <f t="shared" si="345"/>
        <v>0</v>
      </c>
      <c r="BW865" s="337">
        <f t="shared" si="346"/>
        <v>0</v>
      </c>
    </row>
    <row r="866" spans="1:75" s="64" customFormat="1" ht="21.95" customHeight="1" x14ac:dyDescent="0.25">
      <c r="A866" s="425" t="s">
        <v>3950</v>
      </c>
      <c r="B866" s="526" t="s">
        <v>3951</v>
      </c>
      <c r="C866" s="527">
        <v>2</v>
      </c>
      <c r="D866" s="528" t="s">
        <v>3952</v>
      </c>
      <c r="E866" s="426" t="s">
        <v>3953</v>
      </c>
      <c r="F866" s="529" t="s">
        <v>3222</v>
      </c>
      <c r="G866" s="529" t="s">
        <v>3223</v>
      </c>
      <c r="H866" s="530" t="s">
        <v>250</v>
      </c>
      <c r="I866" s="384" t="s">
        <v>3954</v>
      </c>
      <c r="J866" s="353" t="s">
        <v>3337</v>
      </c>
      <c r="K866" s="354" t="s">
        <v>3228</v>
      </c>
      <c r="L866" s="402"/>
      <c r="M866" s="403"/>
      <c r="N866" s="402"/>
      <c r="O866" s="403"/>
      <c r="P866" s="402"/>
      <c r="Q866" s="403"/>
      <c r="R866" s="402"/>
      <c r="S866" s="403"/>
      <c r="T866" s="402"/>
      <c r="U866" s="403"/>
      <c r="V866" s="402"/>
      <c r="W866" s="403"/>
      <c r="X866" s="402"/>
      <c r="Y866" s="403"/>
      <c r="Z866" s="402"/>
      <c r="AA866" s="403"/>
      <c r="AB866" s="402"/>
      <c r="AC866" s="403"/>
      <c r="AD866" s="402"/>
      <c r="AE866" s="403"/>
      <c r="AF866" s="402"/>
      <c r="AG866" s="403"/>
      <c r="AH866" s="402"/>
      <c r="AI866" s="403"/>
      <c r="AJ866" s="402"/>
      <c r="AK866" s="403"/>
      <c r="AL866" s="402"/>
      <c r="AM866" s="403"/>
      <c r="AN866" s="402"/>
      <c r="AO866" s="403"/>
      <c r="AP866" s="402"/>
      <c r="AQ866" s="403"/>
      <c r="AR866" s="402"/>
      <c r="AS866" s="403"/>
      <c r="AT866" s="402"/>
      <c r="AU866" s="403"/>
      <c r="AV866" s="402"/>
      <c r="AW866" s="403"/>
      <c r="AX866" s="402"/>
      <c r="AY866" s="403"/>
      <c r="AZ866" s="402"/>
      <c r="BA866" s="403"/>
      <c r="BB866" s="402"/>
      <c r="BC866" s="403"/>
      <c r="BD866" s="402"/>
      <c r="BE866" s="403"/>
      <c r="BF866" s="402"/>
      <c r="BG866" s="403"/>
      <c r="BH866" s="402"/>
      <c r="BI866" s="403"/>
      <c r="BJ866" s="402"/>
      <c r="BK866" s="403"/>
      <c r="BL866" s="402"/>
      <c r="BM866" s="403"/>
      <c r="BN866" s="402"/>
      <c r="BO866" s="403"/>
      <c r="BP866" s="402"/>
      <c r="BQ866" s="403"/>
      <c r="BR866" s="402"/>
      <c r="BS866" s="403"/>
      <c r="BT866" s="402"/>
      <c r="BU866" s="403"/>
      <c r="BV866" s="337">
        <f>L866+N866+P866+R866+T866+V866+X866+Z866+AB866+AD866+AF866+AH866+AJ866+AL866+AN866+AP866+AR866+AT866+AV866+AX866+AZ866+BB866+BD866+BF866+BH866+BJ866+BL866+BN866+BP866+BR866+BT866</f>
        <v>0</v>
      </c>
      <c r="BW866" s="337">
        <f>M866+O866+Q866+S866+U866+W866+Y866+AA866+AC866+AE866+AG866+AI866+AK866+AM866+AO866+AQ866+AS866+AU866+AW866+AY866+BA866+BC866+BE866+BG866+BI866+BK866+BM866+BO866+BQ866+BS866+BU866</f>
        <v>0</v>
      </c>
    </row>
    <row r="867" spans="1:75" s="64" customFormat="1" ht="21.95" customHeight="1" x14ac:dyDescent="0.2">
      <c r="A867" s="385" t="s">
        <v>3950</v>
      </c>
      <c r="B867" s="386" t="s">
        <v>3951</v>
      </c>
      <c r="C867" s="352" t="s">
        <v>3229</v>
      </c>
      <c r="D867" s="387" t="s">
        <v>3952</v>
      </c>
      <c r="E867" s="388" t="s">
        <v>3953</v>
      </c>
      <c r="F867" s="389" t="s">
        <v>3222</v>
      </c>
      <c r="G867" s="389" t="s">
        <v>3223</v>
      </c>
      <c r="H867" s="390" t="s">
        <v>250</v>
      </c>
      <c r="I867" s="391" t="s">
        <v>3954</v>
      </c>
      <c r="J867" s="353" t="s">
        <v>3337</v>
      </c>
      <c r="K867" s="353" t="s">
        <v>3230</v>
      </c>
      <c r="L867" s="400"/>
      <c r="M867" s="401"/>
      <c r="N867" s="400"/>
      <c r="O867" s="401"/>
      <c r="P867" s="400"/>
      <c r="Q867" s="401"/>
      <c r="R867" s="400"/>
      <c r="S867" s="401"/>
      <c r="T867" s="400"/>
      <c r="U867" s="401"/>
      <c r="V867" s="400"/>
      <c r="W867" s="401"/>
      <c r="X867" s="400"/>
      <c r="Y867" s="401"/>
      <c r="Z867" s="400"/>
      <c r="AA867" s="401"/>
      <c r="AB867" s="400"/>
      <c r="AC867" s="401"/>
      <c r="AD867" s="400"/>
      <c r="AE867" s="401"/>
      <c r="AF867" s="400"/>
      <c r="AG867" s="401"/>
      <c r="AH867" s="400"/>
      <c r="AI867" s="401"/>
      <c r="AJ867" s="400"/>
      <c r="AK867" s="401"/>
      <c r="AL867" s="400"/>
      <c r="AM867" s="401"/>
      <c r="AN867" s="400"/>
      <c r="AO867" s="401"/>
      <c r="AP867" s="400"/>
      <c r="AQ867" s="401"/>
      <c r="AR867" s="400"/>
      <c r="AS867" s="401"/>
      <c r="AT867" s="400"/>
      <c r="AU867" s="401"/>
      <c r="AV867" s="400"/>
      <c r="AW867" s="401"/>
      <c r="AX867" s="400"/>
      <c r="AY867" s="401"/>
      <c r="AZ867" s="400"/>
      <c r="BA867" s="401"/>
      <c r="BB867" s="400"/>
      <c r="BC867" s="401"/>
      <c r="BD867" s="400"/>
      <c r="BE867" s="401"/>
      <c r="BF867" s="400"/>
      <c r="BG867" s="401"/>
      <c r="BH867" s="400"/>
      <c r="BI867" s="401"/>
      <c r="BJ867" s="400"/>
      <c r="BK867" s="401"/>
      <c r="BL867" s="400"/>
      <c r="BM867" s="401"/>
      <c r="BN867" s="400"/>
      <c r="BO867" s="401"/>
      <c r="BP867" s="400"/>
      <c r="BQ867" s="401"/>
      <c r="BR867" s="400"/>
      <c r="BS867" s="401"/>
      <c r="BT867" s="400"/>
      <c r="BU867" s="401"/>
      <c r="BV867" s="337">
        <f t="shared" ref="BV867:BV870" si="347">L867+N867+P867+R867+T867+V867+X867+Z867+AB867+AD867+AF867+AH867+AJ867+AL867+AN867+AP867+AR867+AT867+AV867+AX867+AZ867+BB867+BD867+BF867+BH867+BJ867+BL867+BN867+BP867+BR867+BT867</f>
        <v>0</v>
      </c>
      <c r="BW867" s="337">
        <f t="shared" ref="BW867:BW870" si="348">M867+O867+Q867+S867+U867+W867+Y867+AA867+AC867+AE867+AG867+AI867+AK867+AM867+AO867+AQ867+AS867+AU867+AW867+AY867+BA867+BC867+BE867+BG867+BI867+BK867+BM867+BO867+BQ867+BS867+BU867</f>
        <v>0</v>
      </c>
    </row>
    <row r="868" spans="1:75" s="64" customFormat="1" ht="21.95" customHeight="1" x14ac:dyDescent="0.2">
      <c r="A868" s="385" t="s">
        <v>3950</v>
      </c>
      <c r="B868" s="386" t="s">
        <v>3951</v>
      </c>
      <c r="C868" s="392" t="s">
        <v>3229</v>
      </c>
      <c r="D868" s="387" t="s">
        <v>3952</v>
      </c>
      <c r="E868" s="388" t="s">
        <v>3953</v>
      </c>
      <c r="F868" s="389" t="s">
        <v>3222</v>
      </c>
      <c r="G868" s="389" t="s">
        <v>3223</v>
      </c>
      <c r="H868" s="390" t="s">
        <v>250</v>
      </c>
      <c r="I868" s="391" t="s">
        <v>3954</v>
      </c>
      <c r="J868" s="353" t="s">
        <v>3337</v>
      </c>
      <c r="K868" s="355" t="s">
        <v>3231</v>
      </c>
      <c r="L868" s="400"/>
      <c r="M868" s="401"/>
      <c r="N868" s="400"/>
      <c r="O868" s="401"/>
      <c r="P868" s="400"/>
      <c r="Q868" s="401"/>
      <c r="R868" s="400"/>
      <c r="S868" s="401"/>
      <c r="T868" s="400"/>
      <c r="U868" s="401"/>
      <c r="V868" s="400"/>
      <c r="W868" s="401"/>
      <c r="X868" s="400"/>
      <c r="Y868" s="401"/>
      <c r="Z868" s="400"/>
      <c r="AA868" s="401"/>
      <c r="AB868" s="400"/>
      <c r="AC868" s="401"/>
      <c r="AD868" s="400"/>
      <c r="AE868" s="401"/>
      <c r="AF868" s="400"/>
      <c r="AG868" s="401"/>
      <c r="AH868" s="400"/>
      <c r="AI868" s="401"/>
      <c r="AJ868" s="400"/>
      <c r="AK868" s="401"/>
      <c r="AL868" s="400"/>
      <c r="AM868" s="401"/>
      <c r="AN868" s="400"/>
      <c r="AO868" s="401"/>
      <c r="AP868" s="400"/>
      <c r="AQ868" s="401"/>
      <c r="AR868" s="400"/>
      <c r="AS868" s="401"/>
      <c r="AT868" s="400"/>
      <c r="AU868" s="401"/>
      <c r="AV868" s="400"/>
      <c r="AW868" s="401"/>
      <c r="AX868" s="400"/>
      <c r="AY868" s="401"/>
      <c r="AZ868" s="400"/>
      <c r="BA868" s="401"/>
      <c r="BB868" s="400"/>
      <c r="BC868" s="401"/>
      <c r="BD868" s="400"/>
      <c r="BE868" s="401"/>
      <c r="BF868" s="400"/>
      <c r="BG868" s="401"/>
      <c r="BH868" s="400"/>
      <c r="BI868" s="401"/>
      <c r="BJ868" s="400"/>
      <c r="BK868" s="401"/>
      <c r="BL868" s="400"/>
      <c r="BM868" s="401"/>
      <c r="BN868" s="400"/>
      <c r="BO868" s="401"/>
      <c r="BP868" s="400"/>
      <c r="BQ868" s="401"/>
      <c r="BR868" s="400"/>
      <c r="BS868" s="401"/>
      <c r="BT868" s="400"/>
      <c r="BU868" s="401"/>
      <c r="BV868" s="337">
        <f t="shared" si="347"/>
        <v>0</v>
      </c>
      <c r="BW868" s="337">
        <f t="shared" si="348"/>
        <v>0</v>
      </c>
    </row>
    <row r="869" spans="1:75" s="64" customFormat="1" ht="21.95" customHeight="1" x14ac:dyDescent="0.2">
      <c r="A869" s="385" t="s">
        <v>3950</v>
      </c>
      <c r="B869" s="386" t="s">
        <v>3951</v>
      </c>
      <c r="C869" s="392" t="s">
        <v>3229</v>
      </c>
      <c r="D869" s="387" t="s">
        <v>3952</v>
      </c>
      <c r="E869" s="388" t="s">
        <v>3953</v>
      </c>
      <c r="F869" s="389" t="s">
        <v>3222</v>
      </c>
      <c r="G869" s="389" t="s">
        <v>3223</v>
      </c>
      <c r="H869" s="390" t="s">
        <v>250</v>
      </c>
      <c r="I869" s="391" t="s">
        <v>3954</v>
      </c>
      <c r="J869" s="353" t="s">
        <v>3337</v>
      </c>
      <c r="K869" s="356" t="s">
        <v>3232</v>
      </c>
      <c r="L869" s="400"/>
      <c r="M869" s="401"/>
      <c r="N869" s="400"/>
      <c r="O869" s="401"/>
      <c r="P869" s="400"/>
      <c r="Q869" s="401"/>
      <c r="R869" s="400"/>
      <c r="S869" s="401"/>
      <c r="T869" s="400"/>
      <c r="U869" s="401"/>
      <c r="V869" s="400"/>
      <c r="W869" s="401"/>
      <c r="X869" s="400"/>
      <c r="Y869" s="401"/>
      <c r="Z869" s="400"/>
      <c r="AA869" s="401"/>
      <c r="AB869" s="400"/>
      <c r="AC869" s="401"/>
      <c r="AD869" s="400"/>
      <c r="AE869" s="401"/>
      <c r="AF869" s="400"/>
      <c r="AG869" s="401"/>
      <c r="AH869" s="400"/>
      <c r="AI869" s="401"/>
      <c r="AJ869" s="400"/>
      <c r="AK869" s="401"/>
      <c r="AL869" s="400"/>
      <c r="AM869" s="401"/>
      <c r="AN869" s="400"/>
      <c r="AO869" s="401"/>
      <c r="AP869" s="400"/>
      <c r="AQ869" s="401"/>
      <c r="AR869" s="400"/>
      <c r="AS869" s="401"/>
      <c r="AT869" s="400"/>
      <c r="AU869" s="401"/>
      <c r="AV869" s="400"/>
      <c r="AW869" s="401"/>
      <c r="AX869" s="400"/>
      <c r="AY869" s="401"/>
      <c r="AZ869" s="400"/>
      <c r="BA869" s="401"/>
      <c r="BB869" s="400"/>
      <c r="BC869" s="401"/>
      <c r="BD869" s="400"/>
      <c r="BE869" s="401"/>
      <c r="BF869" s="400"/>
      <c r="BG869" s="401"/>
      <c r="BH869" s="400"/>
      <c r="BI869" s="401"/>
      <c r="BJ869" s="400"/>
      <c r="BK869" s="401"/>
      <c r="BL869" s="400"/>
      <c r="BM869" s="401"/>
      <c r="BN869" s="400"/>
      <c r="BO869" s="401"/>
      <c r="BP869" s="400"/>
      <c r="BQ869" s="401"/>
      <c r="BR869" s="400"/>
      <c r="BS869" s="401"/>
      <c r="BT869" s="400"/>
      <c r="BU869" s="401"/>
      <c r="BV869" s="337">
        <f t="shared" si="347"/>
        <v>0</v>
      </c>
      <c r="BW869" s="337">
        <f t="shared" si="348"/>
        <v>0</v>
      </c>
    </row>
    <row r="870" spans="1:75" s="64" customFormat="1" ht="21.95" customHeight="1" thickBot="1" x14ac:dyDescent="0.25">
      <c r="A870" s="660" t="s">
        <v>3950</v>
      </c>
      <c r="B870" s="393" t="s">
        <v>3951</v>
      </c>
      <c r="C870" s="394" t="s">
        <v>3229</v>
      </c>
      <c r="D870" s="395" t="s">
        <v>3952</v>
      </c>
      <c r="E870" s="411" t="s">
        <v>3953</v>
      </c>
      <c r="F870" s="396" t="s">
        <v>3222</v>
      </c>
      <c r="G870" s="396" t="s">
        <v>3223</v>
      </c>
      <c r="H870" s="397" t="s">
        <v>250</v>
      </c>
      <c r="I870" s="661" t="s">
        <v>3954</v>
      </c>
      <c r="J870" s="353" t="s">
        <v>3337</v>
      </c>
      <c r="K870" s="357" t="s">
        <v>60</v>
      </c>
      <c r="L870" s="402"/>
      <c r="M870" s="403"/>
      <c r="N870" s="402"/>
      <c r="O870" s="403"/>
      <c r="P870" s="402"/>
      <c r="Q870" s="403"/>
      <c r="R870" s="402"/>
      <c r="S870" s="403"/>
      <c r="T870" s="402"/>
      <c r="U870" s="403"/>
      <c r="V870" s="402"/>
      <c r="W870" s="403"/>
      <c r="X870" s="402"/>
      <c r="Y870" s="403"/>
      <c r="Z870" s="402"/>
      <c r="AA870" s="403"/>
      <c r="AB870" s="402"/>
      <c r="AC870" s="403"/>
      <c r="AD870" s="402"/>
      <c r="AE870" s="403"/>
      <c r="AF870" s="402"/>
      <c r="AG870" s="403"/>
      <c r="AH870" s="402"/>
      <c r="AI870" s="403"/>
      <c r="AJ870" s="402"/>
      <c r="AK870" s="403"/>
      <c r="AL870" s="402"/>
      <c r="AM870" s="403"/>
      <c r="AN870" s="402"/>
      <c r="AO870" s="403"/>
      <c r="AP870" s="402"/>
      <c r="AQ870" s="403"/>
      <c r="AR870" s="402"/>
      <c r="AS870" s="403"/>
      <c r="AT870" s="402"/>
      <c r="AU870" s="403"/>
      <c r="AV870" s="402"/>
      <c r="AW870" s="403"/>
      <c r="AX870" s="402"/>
      <c r="AY870" s="403"/>
      <c r="AZ870" s="402"/>
      <c r="BA870" s="403"/>
      <c r="BB870" s="402"/>
      <c r="BC870" s="403"/>
      <c r="BD870" s="402"/>
      <c r="BE870" s="403"/>
      <c r="BF870" s="402"/>
      <c r="BG870" s="403"/>
      <c r="BH870" s="402"/>
      <c r="BI870" s="403"/>
      <c r="BJ870" s="402"/>
      <c r="BK870" s="403"/>
      <c r="BL870" s="402"/>
      <c r="BM870" s="403"/>
      <c r="BN870" s="402"/>
      <c r="BO870" s="403"/>
      <c r="BP870" s="402"/>
      <c r="BQ870" s="403"/>
      <c r="BR870" s="402"/>
      <c r="BS870" s="403"/>
      <c r="BT870" s="402"/>
      <c r="BU870" s="403"/>
      <c r="BV870" s="337">
        <f t="shared" si="347"/>
        <v>0</v>
      </c>
      <c r="BW870" s="337">
        <f t="shared" si="348"/>
        <v>0</v>
      </c>
    </row>
    <row r="871" spans="1:75" s="64" customFormat="1" ht="21.95" customHeight="1" x14ac:dyDescent="0.25">
      <c r="A871" s="425" t="s">
        <v>3955</v>
      </c>
      <c r="B871" s="526" t="s">
        <v>3956</v>
      </c>
      <c r="C871" s="527">
        <v>2</v>
      </c>
      <c r="D871" s="528" t="s">
        <v>3952</v>
      </c>
      <c r="E871" s="426" t="s">
        <v>3957</v>
      </c>
      <c r="F871" s="529" t="s">
        <v>3222</v>
      </c>
      <c r="G871" s="529" t="s">
        <v>3223</v>
      </c>
      <c r="H871" s="530" t="s">
        <v>250</v>
      </c>
      <c r="I871" s="384" t="s">
        <v>3958</v>
      </c>
      <c r="J871" s="353" t="s">
        <v>3337</v>
      </c>
      <c r="K871" s="354" t="s">
        <v>3228</v>
      </c>
      <c r="L871" s="402"/>
      <c r="M871" s="403"/>
      <c r="N871" s="402"/>
      <c r="O871" s="403"/>
      <c r="P871" s="402"/>
      <c r="Q871" s="403"/>
      <c r="R871" s="402"/>
      <c r="S871" s="403"/>
      <c r="T871" s="402"/>
      <c r="U871" s="403"/>
      <c r="V871" s="402"/>
      <c r="W871" s="403"/>
      <c r="X871" s="402"/>
      <c r="Y871" s="403"/>
      <c r="Z871" s="402"/>
      <c r="AA871" s="403"/>
      <c r="AB871" s="402"/>
      <c r="AC871" s="403"/>
      <c r="AD871" s="402"/>
      <c r="AE871" s="403"/>
      <c r="AF871" s="402"/>
      <c r="AG871" s="403"/>
      <c r="AH871" s="402"/>
      <c r="AI871" s="403"/>
      <c r="AJ871" s="402"/>
      <c r="AK871" s="403"/>
      <c r="AL871" s="402"/>
      <c r="AM871" s="403"/>
      <c r="AN871" s="402"/>
      <c r="AO871" s="403"/>
      <c r="AP871" s="402"/>
      <c r="AQ871" s="403"/>
      <c r="AR871" s="402"/>
      <c r="AS871" s="403"/>
      <c r="AT871" s="402"/>
      <c r="AU871" s="403"/>
      <c r="AV871" s="402"/>
      <c r="AW871" s="403"/>
      <c r="AX871" s="402"/>
      <c r="AY871" s="403"/>
      <c r="AZ871" s="402"/>
      <c r="BA871" s="403"/>
      <c r="BB871" s="402"/>
      <c r="BC871" s="403"/>
      <c r="BD871" s="402"/>
      <c r="BE871" s="403"/>
      <c r="BF871" s="402"/>
      <c r="BG871" s="403"/>
      <c r="BH871" s="402"/>
      <c r="BI871" s="403"/>
      <c r="BJ871" s="402"/>
      <c r="BK871" s="403"/>
      <c r="BL871" s="402"/>
      <c r="BM871" s="403"/>
      <c r="BN871" s="402"/>
      <c r="BO871" s="403"/>
      <c r="BP871" s="402"/>
      <c r="BQ871" s="403"/>
      <c r="BR871" s="402"/>
      <c r="BS871" s="403"/>
      <c r="BT871" s="402"/>
      <c r="BU871" s="403"/>
      <c r="BV871" s="337">
        <f>L871+N871+P871+R871+T871+V871+X871+Z871+AB871+AD871+AF871+AH871+AJ871+AL871+AN871+AP871+AR871+AT871+AV871+AX871+AZ871+BB871+BD871+BF871+BH871+BJ871+BL871+BN871+BP871+BR871+BT871</f>
        <v>0</v>
      </c>
      <c r="BW871" s="337">
        <f>M871+O871+Q871+S871+U871+W871+Y871+AA871+AC871+AE871+AG871+AI871+AK871+AM871+AO871+AQ871+AS871+AU871+AW871+AY871+BA871+BC871+BE871+BG871+BI871+BK871+BM871+BO871+BQ871+BS871+BU871</f>
        <v>0</v>
      </c>
    </row>
    <row r="872" spans="1:75" s="64" customFormat="1" ht="21.95" customHeight="1" x14ac:dyDescent="0.2">
      <c r="A872" s="385" t="s">
        <v>3955</v>
      </c>
      <c r="B872" s="386" t="s">
        <v>3956</v>
      </c>
      <c r="C872" s="352" t="s">
        <v>3229</v>
      </c>
      <c r="D872" s="387" t="s">
        <v>3952</v>
      </c>
      <c r="E872" s="388" t="s">
        <v>3957</v>
      </c>
      <c r="F872" s="389" t="s">
        <v>3222</v>
      </c>
      <c r="G872" s="389" t="s">
        <v>3223</v>
      </c>
      <c r="H872" s="390" t="s">
        <v>250</v>
      </c>
      <c r="I872" s="391" t="s">
        <v>3958</v>
      </c>
      <c r="J872" s="353" t="s">
        <v>3337</v>
      </c>
      <c r="K872" s="353" t="s">
        <v>3230</v>
      </c>
      <c r="L872" s="400"/>
      <c r="M872" s="401"/>
      <c r="N872" s="400"/>
      <c r="O872" s="401"/>
      <c r="P872" s="400"/>
      <c r="Q872" s="401"/>
      <c r="R872" s="400"/>
      <c r="S872" s="401"/>
      <c r="T872" s="400"/>
      <c r="U872" s="401"/>
      <c r="V872" s="400"/>
      <c r="W872" s="401"/>
      <c r="X872" s="400"/>
      <c r="Y872" s="401"/>
      <c r="Z872" s="400"/>
      <c r="AA872" s="401"/>
      <c r="AB872" s="400"/>
      <c r="AC872" s="401"/>
      <c r="AD872" s="400"/>
      <c r="AE872" s="401"/>
      <c r="AF872" s="400"/>
      <c r="AG872" s="401"/>
      <c r="AH872" s="400"/>
      <c r="AI872" s="401"/>
      <c r="AJ872" s="400"/>
      <c r="AK872" s="401"/>
      <c r="AL872" s="400"/>
      <c r="AM872" s="401"/>
      <c r="AN872" s="400"/>
      <c r="AO872" s="401"/>
      <c r="AP872" s="400"/>
      <c r="AQ872" s="401"/>
      <c r="AR872" s="400"/>
      <c r="AS872" s="401"/>
      <c r="AT872" s="400"/>
      <c r="AU872" s="401"/>
      <c r="AV872" s="400"/>
      <c r="AW872" s="401"/>
      <c r="AX872" s="400"/>
      <c r="AY872" s="401"/>
      <c r="AZ872" s="400"/>
      <c r="BA872" s="401"/>
      <c r="BB872" s="400"/>
      <c r="BC872" s="401"/>
      <c r="BD872" s="400"/>
      <c r="BE872" s="401"/>
      <c r="BF872" s="400"/>
      <c r="BG872" s="401"/>
      <c r="BH872" s="400"/>
      <c r="BI872" s="401"/>
      <c r="BJ872" s="400"/>
      <c r="BK872" s="401"/>
      <c r="BL872" s="400"/>
      <c r="BM872" s="401"/>
      <c r="BN872" s="400">
        <v>2</v>
      </c>
      <c r="BO872" s="401"/>
      <c r="BP872" s="400"/>
      <c r="BQ872" s="401"/>
      <c r="BR872" s="400">
        <v>2</v>
      </c>
      <c r="BS872" s="401"/>
      <c r="BT872" s="400"/>
      <c r="BU872" s="401"/>
      <c r="BV872" s="337">
        <f t="shared" ref="BV872:BV875" si="349">L872+N872+P872+R872+T872+V872+X872+Z872+AB872+AD872+AF872+AH872+AJ872+AL872+AN872+AP872+AR872+AT872+AV872+AX872+AZ872+BB872+BD872+BF872+BH872+BJ872+BL872+BN872+BP872+BR872+BT872</f>
        <v>4</v>
      </c>
      <c r="BW872" s="337">
        <f t="shared" ref="BW872:BW875" si="350">M872+O872+Q872+S872+U872+W872+Y872+AA872+AC872+AE872+AG872+AI872+AK872+AM872+AO872+AQ872+AS872+AU872+AW872+AY872+BA872+BC872+BE872+BG872+BI872+BK872+BM872+BO872+BQ872+BS872+BU872</f>
        <v>0</v>
      </c>
    </row>
    <row r="873" spans="1:75" s="64" customFormat="1" ht="21.95" customHeight="1" x14ac:dyDescent="0.2">
      <c r="A873" s="385" t="s">
        <v>3955</v>
      </c>
      <c r="B873" s="386" t="s">
        <v>3956</v>
      </c>
      <c r="C873" s="392" t="s">
        <v>3229</v>
      </c>
      <c r="D873" s="387" t="s">
        <v>3952</v>
      </c>
      <c r="E873" s="388" t="s">
        <v>3957</v>
      </c>
      <c r="F873" s="389" t="s">
        <v>3222</v>
      </c>
      <c r="G873" s="389" t="s">
        <v>3223</v>
      </c>
      <c r="H873" s="390" t="s">
        <v>250</v>
      </c>
      <c r="I873" s="391" t="s">
        <v>3958</v>
      </c>
      <c r="J873" s="353" t="s">
        <v>3337</v>
      </c>
      <c r="K873" s="355" t="s">
        <v>3231</v>
      </c>
      <c r="L873" s="400"/>
      <c r="M873" s="401"/>
      <c r="N873" s="400"/>
      <c r="O873" s="401"/>
      <c r="P873" s="400"/>
      <c r="Q873" s="401"/>
      <c r="R873" s="400"/>
      <c r="S873" s="401"/>
      <c r="T873" s="400"/>
      <c r="U873" s="401"/>
      <c r="V873" s="400"/>
      <c r="W873" s="401"/>
      <c r="X873" s="400"/>
      <c r="Y873" s="401"/>
      <c r="Z873" s="400"/>
      <c r="AA873" s="401"/>
      <c r="AB873" s="400"/>
      <c r="AC873" s="401"/>
      <c r="AD873" s="400"/>
      <c r="AE873" s="401"/>
      <c r="AF873" s="400"/>
      <c r="AG873" s="401"/>
      <c r="AH873" s="400"/>
      <c r="AI873" s="401"/>
      <c r="AJ873" s="400"/>
      <c r="AK873" s="401"/>
      <c r="AL873" s="400"/>
      <c r="AM873" s="401"/>
      <c r="AN873" s="400"/>
      <c r="AO873" s="401"/>
      <c r="AP873" s="400"/>
      <c r="AQ873" s="401"/>
      <c r="AR873" s="400"/>
      <c r="AS873" s="401"/>
      <c r="AT873" s="400"/>
      <c r="AU873" s="401"/>
      <c r="AV873" s="400"/>
      <c r="AW873" s="401"/>
      <c r="AX873" s="400"/>
      <c r="AY873" s="401"/>
      <c r="AZ873" s="400"/>
      <c r="BA873" s="401"/>
      <c r="BB873" s="400"/>
      <c r="BC873" s="401"/>
      <c r="BD873" s="400"/>
      <c r="BE873" s="401"/>
      <c r="BF873" s="400"/>
      <c r="BG873" s="401"/>
      <c r="BH873" s="400"/>
      <c r="BI873" s="401"/>
      <c r="BJ873" s="400"/>
      <c r="BK873" s="401"/>
      <c r="BL873" s="400"/>
      <c r="BM873" s="401"/>
      <c r="BN873" s="400"/>
      <c r="BO873" s="401"/>
      <c r="BP873" s="400"/>
      <c r="BQ873" s="401"/>
      <c r="BR873" s="400"/>
      <c r="BS873" s="401"/>
      <c r="BT873" s="400"/>
      <c r="BU873" s="401"/>
      <c r="BV873" s="337">
        <f t="shared" si="349"/>
        <v>0</v>
      </c>
      <c r="BW873" s="337">
        <f t="shared" si="350"/>
        <v>0</v>
      </c>
    </row>
    <row r="874" spans="1:75" s="64" customFormat="1" ht="21.95" customHeight="1" x14ac:dyDescent="0.2">
      <c r="A874" s="385" t="s">
        <v>3955</v>
      </c>
      <c r="B874" s="386" t="s">
        <v>3956</v>
      </c>
      <c r="C874" s="392" t="s">
        <v>3229</v>
      </c>
      <c r="D874" s="387" t="s">
        <v>3952</v>
      </c>
      <c r="E874" s="388" t="s">
        <v>3957</v>
      </c>
      <c r="F874" s="389" t="s">
        <v>3222</v>
      </c>
      <c r="G874" s="389" t="s">
        <v>3223</v>
      </c>
      <c r="H874" s="390" t="s">
        <v>250</v>
      </c>
      <c r="I874" s="391" t="s">
        <v>3958</v>
      </c>
      <c r="J874" s="353" t="s">
        <v>3337</v>
      </c>
      <c r="K874" s="356" t="s">
        <v>3232</v>
      </c>
      <c r="L874" s="400"/>
      <c r="M874" s="401"/>
      <c r="N874" s="400"/>
      <c r="O874" s="401"/>
      <c r="P874" s="400"/>
      <c r="Q874" s="401"/>
      <c r="R874" s="400"/>
      <c r="S874" s="401"/>
      <c r="T874" s="400"/>
      <c r="U874" s="401"/>
      <c r="V874" s="400"/>
      <c r="W874" s="401"/>
      <c r="X874" s="400"/>
      <c r="Y874" s="401"/>
      <c r="Z874" s="400"/>
      <c r="AA874" s="401"/>
      <c r="AB874" s="400"/>
      <c r="AC874" s="401"/>
      <c r="AD874" s="400"/>
      <c r="AE874" s="401"/>
      <c r="AF874" s="400"/>
      <c r="AG874" s="401"/>
      <c r="AH874" s="400"/>
      <c r="AI874" s="401"/>
      <c r="AJ874" s="400"/>
      <c r="AK874" s="401"/>
      <c r="AL874" s="400"/>
      <c r="AM874" s="401"/>
      <c r="AN874" s="400"/>
      <c r="AO874" s="401"/>
      <c r="AP874" s="400"/>
      <c r="AQ874" s="401"/>
      <c r="AR874" s="400"/>
      <c r="AS874" s="401"/>
      <c r="AT874" s="400"/>
      <c r="AU874" s="401"/>
      <c r="AV874" s="400"/>
      <c r="AW874" s="401"/>
      <c r="AX874" s="400"/>
      <c r="AY874" s="401"/>
      <c r="AZ874" s="400"/>
      <c r="BA874" s="401"/>
      <c r="BB874" s="400"/>
      <c r="BC874" s="401"/>
      <c r="BD874" s="400"/>
      <c r="BE874" s="401"/>
      <c r="BF874" s="400"/>
      <c r="BG874" s="401"/>
      <c r="BH874" s="400"/>
      <c r="BI874" s="401"/>
      <c r="BJ874" s="400"/>
      <c r="BK874" s="401"/>
      <c r="BL874" s="400"/>
      <c r="BM874" s="401"/>
      <c r="BN874" s="400"/>
      <c r="BO874" s="401"/>
      <c r="BP874" s="400"/>
      <c r="BQ874" s="401"/>
      <c r="BR874" s="400"/>
      <c r="BS874" s="401"/>
      <c r="BT874" s="400"/>
      <c r="BU874" s="401"/>
      <c r="BV874" s="337">
        <f t="shared" si="349"/>
        <v>0</v>
      </c>
      <c r="BW874" s="337">
        <f t="shared" si="350"/>
        <v>0</v>
      </c>
    </row>
    <row r="875" spans="1:75" s="64" customFormat="1" ht="21.95" customHeight="1" thickBot="1" x14ac:dyDescent="0.25">
      <c r="A875" s="660" t="s">
        <v>3955</v>
      </c>
      <c r="B875" s="393" t="s">
        <v>3956</v>
      </c>
      <c r="C875" s="394" t="s">
        <v>3229</v>
      </c>
      <c r="D875" s="395" t="s">
        <v>3952</v>
      </c>
      <c r="E875" s="411" t="s">
        <v>3957</v>
      </c>
      <c r="F875" s="396" t="s">
        <v>3222</v>
      </c>
      <c r="G875" s="396" t="s">
        <v>3223</v>
      </c>
      <c r="H875" s="397" t="s">
        <v>250</v>
      </c>
      <c r="I875" s="661" t="s">
        <v>3958</v>
      </c>
      <c r="J875" s="353" t="s">
        <v>3337</v>
      </c>
      <c r="K875" s="357" t="s">
        <v>60</v>
      </c>
      <c r="L875" s="402"/>
      <c r="M875" s="403"/>
      <c r="N875" s="402"/>
      <c r="O875" s="403"/>
      <c r="P875" s="402"/>
      <c r="Q875" s="403"/>
      <c r="R875" s="402"/>
      <c r="S875" s="403"/>
      <c r="T875" s="402"/>
      <c r="U875" s="403"/>
      <c r="V875" s="402"/>
      <c r="W875" s="403"/>
      <c r="X875" s="402"/>
      <c r="Y875" s="403"/>
      <c r="Z875" s="402"/>
      <c r="AA875" s="403"/>
      <c r="AB875" s="402"/>
      <c r="AC875" s="403"/>
      <c r="AD875" s="402"/>
      <c r="AE875" s="403"/>
      <c r="AF875" s="402"/>
      <c r="AG875" s="403"/>
      <c r="AH875" s="402"/>
      <c r="AI875" s="403"/>
      <c r="AJ875" s="402"/>
      <c r="AK875" s="403"/>
      <c r="AL875" s="402"/>
      <c r="AM875" s="403"/>
      <c r="AN875" s="402"/>
      <c r="AO875" s="403"/>
      <c r="AP875" s="402"/>
      <c r="AQ875" s="403"/>
      <c r="AR875" s="402"/>
      <c r="AS875" s="403"/>
      <c r="AT875" s="402"/>
      <c r="AU875" s="403"/>
      <c r="AV875" s="402"/>
      <c r="AW875" s="403"/>
      <c r="AX875" s="402"/>
      <c r="AY875" s="403"/>
      <c r="AZ875" s="402"/>
      <c r="BA875" s="403"/>
      <c r="BB875" s="402"/>
      <c r="BC875" s="403"/>
      <c r="BD875" s="402"/>
      <c r="BE875" s="403"/>
      <c r="BF875" s="402"/>
      <c r="BG875" s="403"/>
      <c r="BH875" s="402"/>
      <c r="BI875" s="403"/>
      <c r="BJ875" s="402"/>
      <c r="BK875" s="403"/>
      <c r="BL875" s="402"/>
      <c r="BM875" s="403"/>
      <c r="BN875" s="402"/>
      <c r="BO875" s="403"/>
      <c r="BP875" s="402"/>
      <c r="BQ875" s="403"/>
      <c r="BR875" s="402"/>
      <c r="BS875" s="403"/>
      <c r="BT875" s="402"/>
      <c r="BU875" s="403"/>
      <c r="BV875" s="337">
        <f t="shared" si="349"/>
        <v>0</v>
      </c>
      <c r="BW875" s="337">
        <f t="shared" si="350"/>
        <v>0</v>
      </c>
    </row>
    <row r="876" spans="1:75" s="64" customFormat="1" ht="21.95" customHeight="1" x14ac:dyDescent="0.25">
      <c r="A876" s="425" t="s">
        <v>3959</v>
      </c>
      <c r="B876" s="526" t="s">
        <v>3960</v>
      </c>
      <c r="C876" s="527">
        <v>2</v>
      </c>
      <c r="D876" s="528" t="s">
        <v>3952</v>
      </c>
      <c r="E876" s="426" t="s">
        <v>3961</v>
      </c>
      <c r="F876" s="529" t="s">
        <v>3222</v>
      </c>
      <c r="G876" s="529" t="s">
        <v>3223</v>
      </c>
      <c r="H876" s="530" t="s">
        <v>250</v>
      </c>
      <c r="I876" s="384" t="s">
        <v>3962</v>
      </c>
      <c r="J876" s="353" t="s">
        <v>3337</v>
      </c>
      <c r="K876" s="354" t="s">
        <v>3228</v>
      </c>
      <c r="L876" s="402"/>
      <c r="M876" s="403"/>
      <c r="N876" s="402"/>
      <c r="O876" s="403"/>
      <c r="P876" s="402"/>
      <c r="Q876" s="403"/>
      <c r="R876" s="402"/>
      <c r="S876" s="403"/>
      <c r="T876" s="402"/>
      <c r="U876" s="403"/>
      <c r="V876" s="402"/>
      <c r="W876" s="403"/>
      <c r="X876" s="402"/>
      <c r="Y876" s="403"/>
      <c r="Z876" s="402"/>
      <c r="AA876" s="403"/>
      <c r="AB876" s="402"/>
      <c r="AC876" s="403"/>
      <c r="AD876" s="402"/>
      <c r="AE876" s="403"/>
      <c r="AF876" s="402"/>
      <c r="AG876" s="403"/>
      <c r="AH876" s="402"/>
      <c r="AI876" s="403"/>
      <c r="AJ876" s="402"/>
      <c r="AK876" s="403"/>
      <c r="AL876" s="402"/>
      <c r="AM876" s="403"/>
      <c r="AN876" s="402"/>
      <c r="AO876" s="403"/>
      <c r="AP876" s="402"/>
      <c r="AQ876" s="403"/>
      <c r="AR876" s="402"/>
      <c r="AS876" s="403"/>
      <c r="AT876" s="402"/>
      <c r="AU876" s="403"/>
      <c r="AV876" s="402"/>
      <c r="AW876" s="403"/>
      <c r="AX876" s="402"/>
      <c r="AY876" s="403"/>
      <c r="AZ876" s="402"/>
      <c r="BA876" s="403"/>
      <c r="BB876" s="402"/>
      <c r="BC876" s="403"/>
      <c r="BD876" s="402"/>
      <c r="BE876" s="403"/>
      <c r="BF876" s="402"/>
      <c r="BG876" s="403"/>
      <c r="BH876" s="402"/>
      <c r="BI876" s="403"/>
      <c r="BJ876" s="402"/>
      <c r="BK876" s="403"/>
      <c r="BL876" s="402"/>
      <c r="BM876" s="403"/>
      <c r="BN876" s="402"/>
      <c r="BO876" s="403"/>
      <c r="BP876" s="402"/>
      <c r="BQ876" s="403"/>
      <c r="BR876" s="402"/>
      <c r="BS876" s="403"/>
      <c r="BT876" s="402"/>
      <c r="BU876" s="403"/>
      <c r="BV876" s="337">
        <f>L876+N876+P876+R876+T876+V876+X876+Z876+AB876+AD876+AF876+AH876+AJ876+AL876+AN876+AP876+AR876+AT876+AV876+AX876+AZ876+BB876+BD876+BF876+BH876+BJ876+BL876+BN876+BP876+BR876+BT876</f>
        <v>0</v>
      </c>
      <c r="BW876" s="337">
        <f>M876+O876+Q876+S876+U876+W876+Y876+AA876+AC876+AE876+AG876+AI876+AK876+AM876+AO876+AQ876+AS876+AU876+AW876+AY876+BA876+BC876+BE876+BG876+BI876+BK876+BM876+BO876+BQ876+BS876+BU876</f>
        <v>0</v>
      </c>
    </row>
    <row r="877" spans="1:75" s="64" customFormat="1" ht="21.95" customHeight="1" x14ac:dyDescent="0.2">
      <c r="A877" s="385" t="s">
        <v>3959</v>
      </c>
      <c r="B877" s="386" t="s">
        <v>3960</v>
      </c>
      <c r="C877" s="352" t="s">
        <v>3229</v>
      </c>
      <c r="D877" s="387" t="s">
        <v>3952</v>
      </c>
      <c r="E877" s="388" t="s">
        <v>3961</v>
      </c>
      <c r="F877" s="389" t="s">
        <v>3222</v>
      </c>
      <c r="G877" s="389" t="s">
        <v>3223</v>
      </c>
      <c r="H877" s="390" t="s">
        <v>250</v>
      </c>
      <c r="I877" s="391" t="s">
        <v>3962</v>
      </c>
      <c r="J877" s="353" t="s">
        <v>3337</v>
      </c>
      <c r="K877" s="353" t="s">
        <v>3230</v>
      </c>
      <c r="L877" s="400"/>
      <c r="M877" s="401"/>
      <c r="N877" s="400"/>
      <c r="O877" s="401"/>
      <c r="P877" s="400"/>
      <c r="Q877" s="401"/>
      <c r="R877" s="400"/>
      <c r="S877" s="401"/>
      <c r="T877" s="400"/>
      <c r="U877" s="401"/>
      <c r="V877" s="400"/>
      <c r="W877" s="401"/>
      <c r="X877" s="400"/>
      <c r="Y877" s="401"/>
      <c r="Z877" s="400"/>
      <c r="AA877" s="401"/>
      <c r="AB877" s="400"/>
      <c r="AC877" s="401"/>
      <c r="AD877" s="400"/>
      <c r="AE877" s="401"/>
      <c r="AF877" s="400"/>
      <c r="AG877" s="401"/>
      <c r="AH877" s="400"/>
      <c r="AI877" s="401"/>
      <c r="AJ877" s="400"/>
      <c r="AK877" s="401"/>
      <c r="AL877" s="400"/>
      <c r="AM877" s="401"/>
      <c r="AN877" s="400"/>
      <c r="AO877" s="401"/>
      <c r="AP877" s="400"/>
      <c r="AQ877" s="401"/>
      <c r="AR877" s="400"/>
      <c r="AS877" s="401"/>
      <c r="AT877" s="400"/>
      <c r="AU877" s="401"/>
      <c r="AV877" s="400"/>
      <c r="AW877" s="401"/>
      <c r="AX877" s="400"/>
      <c r="AY877" s="401"/>
      <c r="AZ877" s="400"/>
      <c r="BA877" s="401"/>
      <c r="BB877" s="400"/>
      <c r="BC877" s="401"/>
      <c r="BD877" s="400"/>
      <c r="BE877" s="401"/>
      <c r="BF877" s="400"/>
      <c r="BG877" s="401"/>
      <c r="BH877" s="400"/>
      <c r="BI877" s="401"/>
      <c r="BJ877" s="400"/>
      <c r="BK877" s="401"/>
      <c r="BL877" s="400"/>
      <c r="BM877" s="401"/>
      <c r="BN877" s="400"/>
      <c r="BO877" s="401"/>
      <c r="BP877" s="400"/>
      <c r="BQ877" s="401"/>
      <c r="BR877" s="400"/>
      <c r="BS877" s="401"/>
      <c r="BT877" s="400"/>
      <c r="BU877" s="401"/>
      <c r="BV877" s="337">
        <f t="shared" ref="BV877:BV880" si="351">L877+N877+P877+R877+T877+V877+X877+Z877+AB877+AD877+AF877+AH877+AJ877+AL877+AN877+AP877+AR877+AT877+AV877+AX877+AZ877+BB877+BD877+BF877+BH877+BJ877+BL877+BN877+BP877+BR877+BT877</f>
        <v>0</v>
      </c>
      <c r="BW877" s="337">
        <f t="shared" ref="BW877:BW880" si="352">M877+O877+Q877+S877+U877+W877+Y877+AA877+AC877+AE877+AG877+AI877+AK877+AM877+AO877+AQ877+AS877+AU877+AW877+AY877+BA877+BC877+BE877+BG877+BI877+BK877+BM877+BO877+BQ877+BS877+BU877</f>
        <v>0</v>
      </c>
    </row>
    <row r="878" spans="1:75" s="64" customFormat="1" ht="21.95" customHeight="1" x14ac:dyDescent="0.2">
      <c r="A878" s="385" t="s">
        <v>3959</v>
      </c>
      <c r="B878" s="386" t="s">
        <v>3960</v>
      </c>
      <c r="C878" s="392" t="s">
        <v>3229</v>
      </c>
      <c r="D878" s="387" t="s">
        <v>3952</v>
      </c>
      <c r="E878" s="388" t="s">
        <v>3961</v>
      </c>
      <c r="F878" s="389" t="s">
        <v>3222</v>
      </c>
      <c r="G878" s="389" t="s">
        <v>3223</v>
      </c>
      <c r="H878" s="390" t="s">
        <v>250</v>
      </c>
      <c r="I878" s="391" t="s">
        <v>3962</v>
      </c>
      <c r="J878" s="353" t="s">
        <v>3337</v>
      </c>
      <c r="K878" s="355" t="s">
        <v>3231</v>
      </c>
      <c r="L878" s="400"/>
      <c r="M878" s="401"/>
      <c r="N878" s="400"/>
      <c r="O878" s="401"/>
      <c r="P878" s="400"/>
      <c r="Q878" s="401"/>
      <c r="R878" s="400"/>
      <c r="S878" s="401"/>
      <c r="T878" s="400"/>
      <c r="U878" s="401"/>
      <c r="V878" s="400"/>
      <c r="W878" s="401"/>
      <c r="X878" s="400"/>
      <c r="Y878" s="401"/>
      <c r="Z878" s="400"/>
      <c r="AA878" s="401"/>
      <c r="AB878" s="400"/>
      <c r="AC878" s="401"/>
      <c r="AD878" s="400"/>
      <c r="AE878" s="401"/>
      <c r="AF878" s="400"/>
      <c r="AG878" s="401"/>
      <c r="AH878" s="400"/>
      <c r="AI878" s="401"/>
      <c r="AJ878" s="400"/>
      <c r="AK878" s="401"/>
      <c r="AL878" s="400"/>
      <c r="AM878" s="401"/>
      <c r="AN878" s="400"/>
      <c r="AO878" s="401"/>
      <c r="AP878" s="400"/>
      <c r="AQ878" s="401"/>
      <c r="AR878" s="400"/>
      <c r="AS878" s="401"/>
      <c r="AT878" s="400"/>
      <c r="AU878" s="401"/>
      <c r="AV878" s="400"/>
      <c r="AW878" s="401"/>
      <c r="AX878" s="400"/>
      <c r="AY878" s="401"/>
      <c r="AZ878" s="400"/>
      <c r="BA878" s="401"/>
      <c r="BB878" s="400"/>
      <c r="BC878" s="401"/>
      <c r="BD878" s="400"/>
      <c r="BE878" s="401"/>
      <c r="BF878" s="400"/>
      <c r="BG878" s="401"/>
      <c r="BH878" s="400"/>
      <c r="BI878" s="401"/>
      <c r="BJ878" s="400"/>
      <c r="BK878" s="401"/>
      <c r="BL878" s="400"/>
      <c r="BM878" s="401"/>
      <c r="BN878" s="400"/>
      <c r="BO878" s="401"/>
      <c r="BP878" s="400"/>
      <c r="BQ878" s="401"/>
      <c r="BR878" s="400"/>
      <c r="BS878" s="401"/>
      <c r="BT878" s="400"/>
      <c r="BU878" s="401"/>
      <c r="BV878" s="337">
        <f t="shared" si="351"/>
        <v>0</v>
      </c>
      <c r="BW878" s="337">
        <f t="shared" si="352"/>
        <v>0</v>
      </c>
    </row>
    <row r="879" spans="1:75" s="64" customFormat="1" ht="21.95" customHeight="1" x14ac:dyDescent="0.2">
      <c r="A879" s="385" t="s">
        <v>3959</v>
      </c>
      <c r="B879" s="386" t="s">
        <v>3960</v>
      </c>
      <c r="C879" s="392" t="s">
        <v>3229</v>
      </c>
      <c r="D879" s="387" t="s">
        <v>3952</v>
      </c>
      <c r="E879" s="388" t="s">
        <v>3961</v>
      </c>
      <c r="F879" s="389" t="s">
        <v>3222</v>
      </c>
      <c r="G879" s="389" t="s">
        <v>3223</v>
      </c>
      <c r="H879" s="390" t="s">
        <v>250</v>
      </c>
      <c r="I879" s="391" t="s">
        <v>3962</v>
      </c>
      <c r="J879" s="353" t="s">
        <v>3337</v>
      </c>
      <c r="K879" s="356" t="s">
        <v>3232</v>
      </c>
      <c r="L879" s="400"/>
      <c r="M879" s="401"/>
      <c r="N879" s="400"/>
      <c r="O879" s="401"/>
      <c r="P879" s="400"/>
      <c r="Q879" s="401"/>
      <c r="R879" s="400"/>
      <c r="S879" s="401"/>
      <c r="T879" s="400"/>
      <c r="U879" s="401"/>
      <c r="V879" s="400"/>
      <c r="W879" s="401"/>
      <c r="X879" s="400"/>
      <c r="Y879" s="401"/>
      <c r="Z879" s="400"/>
      <c r="AA879" s="401"/>
      <c r="AB879" s="400"/>
      <c r="AC879" s="401"/>
      <c r="AD879" s="400"/>
      <c r="AE879" s="401"/>
      <c r="AF879" s="400"/>
      <c r="AG879" s="401"/>
      <c r="AH879" s="400"/>
      <c r="AI879" s="401"/>
      <c r="AJ879" s="400"/>
      <c r="AK879" s="401"/>
      <c r="AL879" s="400"/>
      <c r="AM879" s="401"/>
      <c r="AN879" s="400"/>
      <c r="AO879" s="401"/>
      <c r="AP879" s="400"/>
      <c r="AQ879" s="401"/>
      <c r="AR879" s="400"/>
      <c r="AS879" s="401"/>
      <c r="AT879" s="400"/>
      <c r="AU879" s="401"/>
      <c r="AV879" s="400"/>
      <c r="AW879" s="401"/>
      <c r="AX879" s="400"/>
      <c r="AY879" s="401"/>
      <c r="AZ879" s="400"/>
      <c r="BA879" s="401"/>
      <c r="BB879" s="400"/>
      <c r="BC879" s="401"/>
      <c r="BD879" s="400"/>
      <c r="BE879" s="401"/>
      <c r="BF879" s="400"/>
      <c r="BG879" s="401"/>
      <c r="BH879" s="400"/>
      <c r="BI879" s="401"/>
      <c r="BJ879" s="400"/>
      <c r="BK879" s="401"/>
      <c r="BL879" s="400"/>
      <c r="BM879" s="401"/>
      <c r="BN879" s="400"/>
      <c r="BO879" s="401"/>
      <c r="BP879" s="400"/>
      <c r="BQ879" s="401"/>
      <c r="BR879" s="400"/>
      <c r="BS879" s="401"/>
      <c r="BT879" s="400"/>
      <c r="BU879" s="401"/>
      <c r="BV879" s="337">
        <f t="shared" si="351"/>
        <v>0</v>
      </c>
      <c r="BW879" s="337">
        <f t="shared" si="352"/>
        <v>0</v>
      </c>
    </row>
    <row r="880" spans="1:75" s="64" customFormat="1" ht="21.95" customHeight="1" thickBot="1" x14ac:dyDescent="0.25">
      <c r="A880" s="660" t="s">
        <v>3959</v>
      </c>
      <c r="B880" s="393" t="s">
        <v>3960</v>
      </c>
      <c r="C880" s="394" t="s">
        <v>3229</v>
      </c>
      <c r="D880" s="395" t="s">
        <v>3952</v>
      </c>
      <c r="E880" s="411" t="s">
        <v>3961</v>
      </c>
      <c r="F880" s="396" t="s">
        <v>3222</v>
      </c>
      <c r="G880" s="396" t="s">
        <v>3223</v>
      </c>
      <c r="H880" s="397" t="s">
        <v>250</v>
      </c>
      <c r="I880" s="661" t="s">
        <v>3962</v>
      </c>
      <c r="J880" s="353" t="s">
        <v>3337</v>
      </c>
      <c r="K880" s="357" t="s">
        <v>60</v>
      </c>
      <c r="L880" s="402"/>
      <c r="M880" s="403"/>
      <c r="N880" s="402"/>
      <c r="O880" s="403"/>
      <c r="P880" s="402"/>
      <c r="Q880" s="403"/>
      <c r="R880" s="402"/>
      <c r="S880" s="403"/>
      <c r="T880" s="402"/>
      <c r="U880" s="403"/>
      <c r="V880" s="402"/>
      <c r="W880" s="403"/>
      <c r="X880" s="402"/>
      <c r="Y880" s="403"/>
      <c r="Z880" s="402"/>
      <c r="AA880" s="403"/>
      <c r="AB880" s="402"/>
      <c r="AC880" s="403"/>
      <c r="AD880" s="402"/>
      <c r="AE880" s="403"/>
      <c r="AF880" s="402"/>
      <c r="AG880" s="403"/>
      <c r="AH880" s="402"/>
      <c r="AI880" s="403"/>
      <c r="AJ880" s="402"/>
      <c r="AK880" s="403"/>
      <c r="AL880" s="402"/>
      <c r="AM880" s="403"/>
      <c r="AN880" s="402"/>
      <c r="AO880" s="403"/>
      <c r="AP880" s="402"/>
      <c r="AQ880" s="403"/>
      <c r="AR880" s="402"/>
      <c r="AS880" s="403"/>
      <c r="AT880" s="402"/>
      <c r="AU880" s="403"/>
      <c r="AV880" s="402"/>
      <c r="AW880" s="403"/>
      <c r="AX880" s="402"/>
      <c r="AY880" s="403"/>
      <c r="AZ880" s="402"/>
      <c r="BA880" s="403"/>
      <c r="BB880" s="402"/>
      <c r="BC880" s="403"/>
      <c r="BD880" s="402"/>
      <c r="BE880" s="403"/>
      <c r="BF880" s="402"/>
      <c r="BG880" s="403"/>
      <c r="BH880" s="402"/>
      <c r="BI880" s="403"/>
      <c r="BJ880" s="402"/>
      <c r="BK880" s="403"/>
      <c r="BL880" s="402"/>
      <c r="BM880" s="403"/>
      <c r="BN880" s="402"/>
      <c r="BO880" s="403"/>
      <c r="BP880" s="402"/>
      <c r="BQ880" s="403"/>
      <c r="BR880" s="402"/>
      <c r="BS880" s="403"/>
      <c r="BT880" s="402"/>
      <c r="BU880" s="403"/>
      <c r="BV880" s="337">
        <f t="shared" si="351"/>
        <v>0</v>
      </c>
      <c r="BW880" s="337">
        <f t="shared" si="352"/>
        <v>0</v>
      </c>
    </row>
    <row r="881" spans="1:75" s="64" customFormat="1" ht="21.95" customHeight="1" x14ac:dyDescent="0.25">
      <c r="A881" s="425" t="s">
        <v>3963</v>
      </c>
      <c r="B881" s="526" t="s">
        <v>3964</v>
      </c>
      <c r="C881" s="527">
        <v>1</v>
      </c>
      <c r="D881" s="528" t="s">
        <v>3965</v>
      </c>
      <c r="E881" s="426" t="s">
        <v>3966</v>
      </c>
      <c r="F881" s="529" t="s">
        <v>3222</v>
      </c>
      <c r="G881" s="529" t="s">
        <v>3223</v>
      </c>
      <c r="H881" s="530" t="s">
        <v>251</v>
      </c>
      <c r="I881" s="384" t="s">
        <v>3967</v>
      </c>
      <c r="J881" s="353" t="s">
        <v>3227</v>
      </c>
      <c r="K881" s="354" t="s">
        <v>3228</v>
      </c>
      <c r="L881" s="402"/>
      <c r="M881" s="403"/>
      <c r="N881" s="402"/>
      <c r="O881" s="403"/>
      <c r="P881" s="402"/>
      <c r="Q881" s="403"/>
      <c r="R881" s="402"/>
      <c r="S881" s="403"/>
      <c r="T881" s="402"/>
      <c r="U881" s="403"/>
      <c r="V881" s="402"/>
      <c r="W881" s="403"/>
      <c r="X881" s="402"/>
      <c r="Y881" s="403"/>
      <c r="Z881" s="402"/>
      <c r="AA881" s="403"/>
      <c r="AB881" s="402"/>
      <c r="AC881" s="403"/>
      <c r="AD881" s="402"/>
      <c r="AE881" s="403"/>
      <c r="AF881" s="402"/>
      <c r="AG881" s="403"/>
      <c r="AH881" s="402"/>
      <c r="AI881" s="403"/>
      <c r="AJ881" s="402"/>
      <c r="AK881" s="403"/>
      <c r="AL881" s="402"/>
      <c r="AM881" s="403"/>
      <c r="AN881" s="402"/>
      <c r="AO881" s="403"/>
      <c r="AP881" s="402"/>
      <c r="AQ881" s="403"/>
      <c r="AR881" s="402"/>
      <c r="AS881" s="403"/>
      <c r="AT881" s="402"/>
      <c r="AU881" s="403"/>
      <c r="AV881" s="402"/>
      <c r="AW881" s="403"/>
      <c r="AX881" s="402"/>
      <c r="AY881" s="403"/>
      <c r="AZ881" s="402"/>
      <c r="BA881" s="403"/>
      <c r="BB881" s="402"/>
      <c r="BC881" s="403"/>
      <c r="BD881" s="402"/>
      <c r="BE881" s="403"/>
      <c r="BF881" s="402"/>
      <c r="BG881" s="403"/>
      <c r="BH881" s="402"/>
      <c r="BI881" s="403"/>
      <c r="BJ881" s="402"/>
      <c r="BK881" s="403"/>
      <c r="BL881" s="402"/>
      <c r="BM881" s="403"/>
      <c r="BN881" s="402"/>
      <c r="BO881" s="403"/>
      <c r="BP881" s="402"/>
      <c r="BQ881" s="403"/>
      <c r="BR881" s="402"/>
      <c r="BS881" s="403"/>
      <c r="BT881" s="402"/>
      <c r="BU881" s="403"/>
      <c r="BV881" s="337">
        <f>L881+N881+P881+R881+T881+V881+X881+Z881+AB881+AD881+AF881+AH881+AJ881+AL881+AN881+AP881+AR881+AT881+AV881+AX881+AZ881+BB881+BD881+BF881+BH881+BJ881+BL881+BN881+BP881+BR881+BT881</f>
        <v>0</v>
      </c>
      <c r="BW881" s="337">
        <f>M881+O881+Q881+S881+U881+W881+Y881+AA881+AC881+AE881+AG881+AI881+AK881+AM881+AO881+AQ881+AS881+AU881+AW881+AY881+BA881+BC881+BE881+BG881+BI881+BK881+BM881+BO881+BQ881+BS881+BU881</f>
        <v>0</v>
      </c>
    </row>
    <row r="882" spans="1:75" s="64" customFormat="1" ht="21.95" customHeight="1" x14ac:dyDescent="0.2">
      <c r="A882" s="385" t="s">
        <v>3963</v>
      </c>
      <c r="B882" s="386" t="s">
        <v>3964</v>
      </c>
      <c r="C882" s="352" t="s">
        <v>3229</v>
      </c>
      <c r="D882" s="387" t="s">
        <v>3965</v>
      </c>
      <c r="E882" s="388" t="s">
        <v>3966</v>
      </c>
      <c r="F882" s="389" t="s">
        <v>3222</v>
      </c>
      <c r="G882" s="389" t="s">
        <v>3223</v>
      </c>
      <c r="H882" s="390" t="s">
        <v>251</v>
      </c>
      <c r="I882" s="391" t="s">
        <v>3967</v>
      </c>
      <c r="J882" s="353" t="s">
        <v>3227</v>
      </c>
      <c r="K882" s="353" t="s">
        <v>3230</v>
      </c>
      <c r="L882" s="400"/>
      <c r="M882" s="401"/>
      <c r="N882" s="400"/>
      <c r="O882" s="401"/>
      <c r="P882" s="400"/>
      <c r="Q882" s="401"/>
      <c r="R882" s="400"/>
      <c r="S882" s="401"/>
      <c r="T882" s="400"/>
      <c r="U882" s="401"/>
      <c r="V882" s="400"/>
      <c r="W882" s="401"/>
      <c r="X882" s="400"/>
      <c r="Y882" s="401"/>
      <c r="Z882" s="400"/>
      <c r="AA882" s="401"/>
      <c r="AB882" s="400"/>
      <c r="AC882" s="401"/>
      <c r="AD882" s="400"/>
      <c r="AE882" s="401"/>
      <c r="AF882" s="400"/>
      <c r="AG882" s="401"/>
      <c r="AH882" s="400"/>
      <c r="AI882" s="401"/>
      <c r="AJ882" s="400"/>
      <c r="AK882" s="401"/>
      <c r="AL882" s="400"/>
      <c r="AM882" s="401"/>
      <c r="AN882" s="400"/>
      <c r="AO882" s="401"/>
      <c r="AP882" s="400"/>
      <c r="AQ882" s="401"/>
      <c r="AR882" s="400"/>
      <c r="AS882" s="401"/>
      <c r="AT882" s="400"/>
      <c r="AU882" s="401"/>
      <c r="AV882" s="400"/>
      <c r="AW882" s="401"/>
      <c r="AX882" s="400"/>
      <c r="AY882" s="401"/>
      <c r="AZ882" s="400"/>
      <c r="BA882" s="401"/>
      <c r="BB882" s="400"/>
      <c r="BC882" s="401"/>
      <c r="BD882" s="400"/>
      <c r="BE882" s="401"/>
      <c r="BF882" s="400"/>
      <c r="BG882" s="401"/>
      <c r="BH882" s="400"/>
      <c r="BI882" s="401"/>
      <c r="BJ882" s="400"/>
      <c r="BK882" s="401"/>
      <c r="BL882" s="400"/>
      <c r="BM882" s="401"/>
      <c r="BN882" s="400"/>
      <c r="BO882" s="401"/>
      <c r="BP882" s="400"/>
      <c r="BQ882" s="401"/>
      <c r="BR882" s="400"/>
      <c r="BS882" s="401"/>
      <c r="BT882" s="400"/>
      <c r="BU882" s="401"/>
      <c r="BV882" s="337">
        <f t="shared" ref="BV882:BV885" si="353">L882+N882+P882+R882+T882+V882+X882+Z882+AB882+AD882+AF882+AH882+AJ882+AL882+AN882+AP882+AR882+AT882+AV882+AX882+AZ882+BB882+BD882+BF882+BH882+BJ882+BL882+BN882+BP882+BR882+BT882</f>
        <v>0</v>
      </c>
      <c r="BW882" s="337">
        <f t="shared" ref="BW882:BW885" si="354">M882+O882+Q882+S882+U882+W882+Y882+AA882+AC882+AE882+AG882+AI882+AK882+AM882+AO882+AQ882+AS882+AU882+AW882+AY882+BA882+BC882+BE882+BG882+BI882+BK882+BM882+BO882+BQ882+BS882+BU882</f>
        <v>0</v>
      </c>
    </row>
    <row r="883" spans="1:75" s="64" customFormat="1" ht="21.95" customHeight="1" x14ac:dyDescent="0.2">
      <c r="A883" s="385" t="s">
        <v>3963</v>
      </c>
      <c r="B883" s="386" t="s">
        <v>3964</v>
      </c>
      <c r="C883" s="392" t="s">
        <v>3229</v>
      </c>
      <c r="D883" s="387" t="s">
        <v>3965</v>
      </c>
      <c r="E883" s="388" t="s">
        <v>3966</v>
      </c>
      <c r="F883" s="389" t="s">
        <v>3222</v>
      </c>
      <c r="G883" s="389" t="s">
        <v>3223</v>
      </c>
      <c r="H883" s="390" t="s">
        <v>251</v>
      </c>
      <c r="I883" s="391" t="s">
        <v>3967</v>
      </c>
      <c r="J883" s="353" t="s">
        <v>3227</v>
      </c>
      <c r="K883" s="355" t="s">
        <v>3231</v>
      </c>
      <c r="L883" s="400"/>
      <c r="M883" s="401"/>
      <c r="N883" s="400"/>
      <c r="O883" s="401"/>
      <c r="P883" s="400"/>
      <c r="Q883" s="401"/>
      <c r="R883" s="400"/>
      <c r="S883" s="401"/>
      <c r="T883" s="400"/>
      <c r="U883" s="401"/>
      <c r="V883" s="400"/>
      <c r="W883" s="401"/>
      <c r="X883" s="400"/>
      <c r="Y883" s="401"/>
      <c r="Z883" s="400"/>
      <c r="AA883" s="401"/>
      <c r="AB883" s="400"/>
      <c r="AC883" s="401"/>
      <c r="AD883" s="400"/>
      <c r="AE883" s="401"/>
      <c r="AF883" s="400"/>
      <c r="AG883" s="401"/>
      <c r="AH883" s="400"/>
      <c r="AI883" s="401"/>
      <c r="AJ883" s="400"/>
      <c r="AK883" s="401"/>
      <c r="AL883" s="400"/>
      <c r="AM883" s="401"/>
      <c r="AN883" s="400"/>
      <c r="AO883" s="401"/>
      <c r="AP883" s="400"/>
      <c r="AQ883" s="401"/>
      <c r="AR883" s="400"/>
      <c r="AS883" s="401"/>
      <c r="AT883" s="400"/>
      <c r="AU883" s="401"/>
      <c r="AV883" s="400"/>
      <c r="AW883" s="401"/>
      <c r="AX883" s="400"/>
      <c r="AY883" s="401"/>
      <c r="AZ883" s="400"/>
      <c r="BA883" s="401"/>
      <c r="BB883" s="400"/>
      <c r="BC883" s="401"/>
      <c r="BD883" s="400"/>
      <c r="BE883" s="401"/>
      <c r="BF883" s="400"/>
      <c r="BG883" s="401"/>
      <c r="BH883" s="400"/>
      <c r="BI883" s="401"/>
      <c r="BJ883" s="400"/>
      <c r="BK883" s="401"/>
      <c r="BL883" s="400"/>
      <c r="BM883" s="401"/>
      <c r="BN883" s="400"/>
      <c r="BO883" s="401"/>
      <c r="BP883" s="400"/>
      <c r="BQ883" s="401"/>
      <c r="BR883" s="400"/>
      <c r="BS883" s="401"/>
      <c r="BT883" s="400"/>
      <c r="BU883" s="401"/>
      <c r="BV883" s="337">
        <f t="shared" si="353"/>
        <v>0</v>
      </c>
      <c r="BW883" s="337">
        <f t="shared" si="354"/>
        <v>0</v>
      </c>
    </row>
    <row r="884" spans="1:75" s="64" customFormat="1" ht="21.95" customHeight="1" x14ac:dyDescent="0.2">
      <c r="A884" s="385" t="s">
        <v>3963</v>
      </c>
      <c r="B884" s="386" t="s">
        <v>3964</v>
      </c>
      <c r="C884" s="392" t="s">
        <v>3229</v>
      </c>
      <c r="D884" s="387" t="s">
        <v>3965</v>
      </c>
      <c r="E884" s="388" t="s">
        <v>3966</v>
      </c>
      <c r="F884" s="389" t="s">
        <v>3222</v>
      </c>
      <c r="G884" s="389" t="s">
        <v>3223</v>
      </c>
      <c r="H884" s="390" t="s">
        <v>251</v>
      </c>
      <c r="I884" s="391" t="s">
        <v>3967</v>
      </c>
      <c r="J884" s="353" t="s">
        <v>3227</v>
      </c>
      <c r="K884" s="356" t="s">
        <v>3232</v>
      </c>
      <c r="L884" s="400"/>
      <c r="M884" s="401"/>
      <c r="N884" s="400"/>
      <c r="O884" s="401"/>
      <c r="P884" s="400"/>
      <c r="Q884" s="401"/>
      <c r="R884" s="400"/>
      <c r="S884" s="401"/>
      <c r="T884" s="400"/>
      <c r="U884" s="401"/>
      <c r="V884" s="400"/>
      <c r="W884" s="401"/>
      <c r="X884" s="400"/>
      <c r="Y884" s="401"/>
      <c r="Z884" s="400"/>
      <c r="AA884" s="401"/>
      <c r="AB884" s="400"/>
      <c r="AC884" s="401"/>
      <c r="AD884" s="400"/>
      <c r="AE884" s="401"/>
      <c r="AF884" s="400"/>
      <c r="AG884" s="401"/>
      <c r="AH884" s="400"/>
      <c r="AI884" s="401"/>
      <c r="AJ884" s="400"/>
      <c r="AK884" s="401"/>
      <c r="AL884" s="400"/>
      <c r="AM884" s="401"/>
      <c r="AN884" s="400"/>
      <c r="AO884" s="401"/>
      <c r="AP884" s="400"/>
      <c r="AQ884" s="401"/>
      <c r="AR884" s="400"/>
      <c r="AS884" s="401"/>
      <c r="AT884" s="400"/>
      <c r="AU884" s="401"/>
      <c r="AV884" s="400"/>
      <c r="AW884" s="401"/>
      <c r="AX884" s="400"/>
      <c r="AY884" s="401"/>
      <c r="AZ884" s="400"/>
      <c r="BA884" s="401"/>
      <c r="BB884" s="400"/>
      <c r="BC884" s="401"/>
      <c r="BD884" s="400"/>
      <c r="BE884" s="401"/>
      <c r="BF884" s="400"/>
      <c r="BG884" s="401"/>
      <c r="BH884" s="400"/>
      <c r="BI884" s="401"/>
      <c r="BJ884" s="400"/>
      <c r="BK884" s="401"/>
      <c r="BL884" s="400"/>
      <c r="BM884" s="401"/>
      <c r="BN884" s="400"/>
      <c r="BO884" s="401"/>
      <c r="BP884" s="400"/>
      <c r="BQ884" s="401"/>
      <c r="BR884" s="400"/>
      <c r="BS884" s="401"/>
      <c r="BT884" s="400"/>
      <c r="BU884" s="401"/>
      <c r="BV884" s="337">
        <f t="shared" si="353"/>
        <v>0</v>
      </c>
      <c r="BW884" s="337">
        <f t="shared" si="354"/>
        <v>0</v>
      </c>
    </row>
    <row r="885" spans="1:75" s="64" customFormat="1" ht="21.95" customHeight="1" thickBot="1" x14ac:dyDescent="0.25">
      <c r="A885" s="660" t="s">
        <v>3963</v>
      </c>
      <c r="B885" s="393" t="s">
        <v>3964</v>
      </c>
      <c r="C885" s="394" t="s">
        <v>3229</v>
      </c>
      <c r="D885" s="395" t="s">
        <v>3965</v>
      </c>
      <c r="E885" s="411" t="s">
        <v>3966</v>
      </c>
      <c r="F885" s="396" t="s">
        <v>3222</v>
      </c>
      <c r="G885" s="396" t="s">
        <v>3223</v>
      </c>
      <c r="H885" s="397" t="s">
        <v>251</v>
      </c>
      <c r="I885" s="661" t="s">
        <v>3967</v>
      </c>
      <c r="J885" s="353" t="s">
        <v>3227</v>
      </c>
      <c r="K885" s="357" t="s">
        <v>60</v>
      </c>
      <c r="L885" s="402"/>
      <c r="M885" s="403"/>
      <c r="N885" s="402"/>
      <c r="O885" s="403"/>
      <c r="P885" s="402"/>
      <c r="Q885" s="403"/>
      <c r="R885" s="402"/>
      <c r="S885" s="403"/>
      <c r="T885" s="402"/>
      <c r="U885" s="403"/>
      <c r="V885" s="402"/>
      <c r="W885" s="403"/>
      <c r="X885" s="402"/>
      <c r="Y885" s="403"/>
      <c r="Z885" s="402"/>
      <c r="AA885" s="403"/>
      <c r="AB885" s="402"/>
      <c r="AC885" s="403"/>
      <c r="AD885" s="402"/>
      <c r="AE885" s="403"/>
      <c r="AF885" s="402"/>
      <c r="AG885" s="403"/>
      <c r="AH885" s="402"/>
      <c r="AI885" s="403"/>
      <c r="AJ885" s="402"/>
      <c r="AK885" s="403"/>
      <c r="AL885" s="402"/>
      <c r="AM885" s="403"/>
      <c r="AN885" s="402"/>
      <c r="AO885" s="403"/>
      <c r="AP885" s="402"/>
      <c r="AQ885" s="403"/>
      <c r="AR885" s="402"/>
      <c r="AS885" s="403"/>
      <c r="AT885" s="402"/>
      <c r="AU885" s="403"/>
      <c r="AV885" s="402"/>
      <c r="AW885" s="403"/>
      <c r="AX885" s="402"/>
      <c r="AY885" s="403"/>
      <c r="AZ885" s="402"/>
      <c r="BA885" s="403"/>
      <c r="BB885" s="402"/>
      <c r="BC885" s="403"/>
      <c r="BD885" s="402"/>
      <c r="BE885" s="403"/>
      <c r="BF885" s="402"/>
      <c r="BG885" s="403"/>
      <c r="BH885" s="402"/>
      <c r="BI885" s="403"/>
      <c r="BJ885" s="402"/>
      <c r="BK885" s="403"/>
      <c r="BL885" s="402"/>
      <c r="BM885" s="403"/>
      <c r="BN885" s="402"/>
      <c r="BO885" s="403"/>
      <c r="BP885" s="402"/>
      <c r="BQ885" s="403"/>
      <c r="BR885" s="402"/>
      <c r="BS885" s="403"/>
      <c r="BT885" s="402"/>
      <c r="BU885" s="403"/>
      <c r="BV885" s="337">
        <f t="shared" si="353"/>
        <v>0</v>
      </c>
      <c r="BW885" s="337">
        <f t="shared" si="354"/>
        <v>0</v>
      </c>
    </row>
    <row r="886" spans="1:75" s="64" customFormat="1" ht="21.95" customHeight="1" x14ac:dyDescent="0.25">
      <c r="A886" s="425" t="s">
        <v>3968</v>
      </c>
      <c r="B886" s="526" t="s">
        <v>3969</v>
      </c>
      <c r="C886" s="527">
        <v>1</v>
      </c>
      <c r="D886" s="528" t="s">
        <v>3970</v>
      </c>
      <c r="E886" s="426" t="s">
        <v>3971</v>
      </c>
      <c r="F886" s="529" t="s">
        <v>3222</v>
      </c>
      <c r="G886" s="529" t="s">
        <v>3223</v>
      </c>
      <c r="H886" s="530" t="s">
        <v>252</v>
      </c>
      <c r="I886" s="384" t="s">
        <v>3972</v>
      </c>
      <c r="J886" s="353" t="s">
        <v>3227</v>
      </c>
      <c r="K886" s="354" t="s">
        <v>3228</v>
      </c>
      <c r="L886" s="402"/>
      <c r="M886" s="403"/>
      <c r="N886" s="402"/>
      <c r="O886" s="403"/>
      <c r="P886" s="402"/>
      <c r="Q886" s="403"/>
      <c r="R886" s="402"/>
      <c r="S886" s="403"/>
      <c r="T886" s="402"/>
      <c r="U886" s="403"/>
      <c r="V886" s="402"/>
      <c r="W886" s="403"/>
      <c r="X886" s="402"/>
      <c r="Y886" s="403"/>
      <c r="Z886" s="402"/>
      <c r="AA886" s="403"/>
      <c r="AB886" s="402"/>
      <c r="AC886" s="403"/>
      <c r="AD886" s="402"/>
      <c r="AE886" s="403"/>
      <c r="AF886" s="402"/>
      <c r="AG886" s="403"/>
      <c r="AH886" s="402"/>
      <c r="AI886" s="403"/>
      <c r="AJ886" s="402"/>
      <c r="AK886" s="403"/>
      <c r="AL886" s="402"/>
      <c r="AM886" s="403"/>
      <c r="AN886" s="402"/>
      <c r="AO886" s="403"/>
      <c r="AP886" s="402"/>
      <c r="AQ886" s="403"/>
      <c r="AR886" s="402"/>
      <c r="AS886" s="403"/>
      <c r="AT886" s="402"/>
      <c r="AU886" s="403"/>
      <c r="AV886" s="402"/>
      <c r="AW886" s="403"/>
      <c r="AX886" s="402"/>
      <c r="AY886" s="403"/>
      <c r="AZ886" s="402"/>
      <c r="BA886" s="403"/>
      <c r="BB886" s="402"/>
      <c r="BC886" s="403"/>
      <c r="BD886" s="402"/>
      <c r="BE886" s="403"/>
      <c r="BF886" s="402"/>
      <c r="BG886" s="403"/>
      <c r="BH886" s="402"/>
      <c r="BI886" s="403"/>
      <c r="BJ886" s="402"/>
      <c r="BK886" s="403"/>
      <c r="BL886" s="402"/>
      <c r="BM886" s="403"/>
      <c r="BN886" s="402"/>
      <c r="BO886" s="403"/>
      <c r="BP886" s="402"/>
      <c r="BQ886" s="403"/>
      <c r="BR886" s="402"/>
      <c r="BS886" s="403"/>
      <c r="BT886" s="402"/>
      <c r="BU886" s="403"/>
      <c r="BV886" s="337">
        <f>L886+N886+P886+R886+T886+V886+X886+Z886+AB886+AD886+AF886+AH886+AJ886+AL886+AN886+AP886+AR886+AT886+AV886+AX886+AZ886+BB886+BD886+BF886+BH886+BJ886+BL886+BN886+BP886+BR886+BT886</f>
        <v>0</v>
      </c>
      <c r="BW886" s="337">
        <f>M886+O886+Q886+S886+U886+W886+Y886+AA886+AC886+AE886+AG886+AI886+AK886+AM886+AO886+AQ886+AS886+AU886+AW886+AY886+BA886+BC886+BE886+BG886+BI886+BK886+BM886+BO886+BQ886+BS886+BU886</f>
        <v>0</v>
      </c>
    </row>
    <row r="887" spans="1:75" s="64" customFormat="1" ht="21.95" customHeight="1" x14ac:dyDescent="0.2">
      <c r="A887" s="385" t="s">
        <v>3968</v>
      </c>
      <c r="B887" s="386" t="s">
        <v>3969</v>
      </c>
      <c r="C887" s="352" t="s">
        <v>3229</v>
      </c>
      <c r="D887" s="387" t="s">
        <v>3970</v>
      </c>
      <c r="E887" s="388" t="s">
        <v>3971</v>
      </c>
      <c r="F887" s="389" t="s">
        <v>3222</v>
      </c>
      <c r="G887" s="389" t="s">
        <v>3223</v>
      </c>
      <c r="H887" s="390" t="s">
        <v>252</v>
      </c>
      <c r="I887" s="391" t="s">
        <v>3972</v>
      </c>
      <c r="J887" s="353" t="s">
        <v>3227</v>
      </c>
      <c r="K887" s="353" t="s">
        <v>3230</v>
      </c>
      <c r="L887" s="400"/>
      <c r="M887" s="401"/>
      <c r="N887" s="400"/>
      <c r="O887" s="401"/>
      <c r="P887" s="400"/>
      <c r="Q887" s="401"/>
      <c r="R887" s="400"/>
      <c r="S887" s="401"/>
      <c r="T887" s="400"/>
      <c r="U887" s="401"/>
      <c r="V887" s="400"/>
      <c r="W887" s="401"/>
      <c r="X887" s="400"/>
      <c r="Y887" s="401"/>
      <c r="Z887" s="400"/>
      <c r="AA887" s="401"/>
      <c r="AB887" s="400"/>
      <c r="AC887" s="401"/>
      <c r="AD887" s="400"/>
      <c r="AE887" s="401"/>
      <c r="AF887" s="400"/>
      <c r="AG887" s="401"/>
      <c r="AH887" s="400"/>
      <c r="AI887" s="401"/>
      <c r="AJ887" s="400"/>
      <c r="AK887" s="401"/>
      <c r="AL887" s="400"/>
      <c r="AM887" s="401"/>
      <c r="AN887" s="400"/>
      <c r="AO887" s="401"/>
      <c r="AP887" s="400"/>
      <c r="AQ887" s="401"/>
      <c r="AR887" s="400"/>
      <c r="AS887" s="401"/>
      <c r="AT887" s="400"/>
      <c r="AU887" s="401"/>
      <c r="AV887" s="400"/>
      <c r="AW887" s="401"/>
      <c r="AX887" s="400"/>
      <c r="AY887" s="401"/>
      <c r="AZ887" s="400"/>
      <c r="BA887" s="401"/>
      <c r="BB887" s="400"/>
      <c r="BC887" s="401"/>
      <c r="BD887" s="400"/>
      <c r="BE887" s="401"/>
      <c r="BF887" s="400"/>
      <c r="BG887" s="401"/>
      <c r="BH887" s="400"/>
      <c r="BI887" s="401"/>
      <c r="BJ887" s="400"/>
      <c r="BK887" s="401"/>
      <c r="BL887" s="400"/>
      <c r="BM887" s="401"/>
      <c r="BN887" s="400"/>
      <c r="BO887" s="401"/>
      <c r="BP887" s="400"/>
      <c r="BQ887" s="401"/>
      <c r="BR887" s="400"/>
      <c r="BS887" s="401"/>
      <c r="BT887" s="400"/>
      <c r="BU887" s="401"/>
      <c r="BV887" s="337">
        <f t="shared" ref="BV887:BV890" si="355">L887+N887+P887+R887+T887+V887+X887+Z887+AB887+AD887+AF887+AH887+AJ887+AL887+AN887+AP887+AR887+AT887+AV887+AX887+AZ887+BB887+BD887+BF887+BH887+BJ887+BL887+BN887+BP887+BR887+BT887</f>
        <v>0</v>
      </c>
      <c r="BW887" s="337">
        <f t="shared" ref="BW887:BW890" si="356">M887+O887+Q887+S887+U887+W887+Y887+AA887+AC887+AE887+AG887+AI887+AK887+AM887+AO887+AQ887+AS887+AU887+AW887+AY887+BA887+BC887+BE887+BG887+BI887+BK887+BM887+BO887+BQ887+BS887+BU887</f>
        <v>0</v>
      </c>
    </row>
    <row r="888" spans="1:75" s="64" customFormat="1" ht="21.95" customHeight="1" x14ac:dyDescent="0.2">
      <c r="A888" s="385" t="s">
        <v>3968</v>
      </c>
      <c r="B888" s="386" t="s">
        <v>3969</v>
      </c>
      <c r="C888" s="392" t="s">
        <v>3229</v>
      </c>
      <c r="D888" s="387" t="s">
        <v>3970</v>
      </c>
      <c r="E888" s="388" t="s">
        <v>3971</v>
      </c>
      <c r="F888" s="389" t="s">
        <v>3222</v>
      </c>
      <c r="G888" s="389" t="s">
        <v>3223</v>
      </c>
      <c r="H888" s="390" t="s">
        <v>252</v>
      </c>
      <c r="I888" s="391" t="s">
        <v>3972</v>
      </c>
      <c r="J888" s="353" t="s">
        <v>3227</v>
      </c>
      <c r="K888" s="355" t="s">
        <v>3231</v>
      </c>
      <c r="L888" s="400"/>
      <c r="M888" s="401"/>
      <c r="N888" s="400"/>
      <c r="O888" s="401"/>
      <c r="P888" s="400"/>
      <c r="Q888" s="401"/>
      <c r="R888" s="400"/>
      <c r="S888" s="401"/>
      <c r="T888" s="400"/>
      <c r="U888" s="401"/>
      <c r="V888" s="400"/>
      <c r="W888" s="401"/>
      <c r="X888" s="400"/>
      <c r="Y888" s="401"/>
      <c r="Z888" s="400"/>
      <c r="AA888" s="401"/>
      <c r="AB888" s="400"/>
      <c r="AC888" s="401"/>
      <c r="AD888" s="400"/>
      <c r="AE888" s="401"/>
      <c r="AF888" s="400"/>
      <c r="AG888" s="401"/>
      <c r="AH888" s="400"/>
      <c r="AI888" s="401"/>
      <c r="AJ888" s="400"/>
      <c r="AK888" s="401"/>
      <c r="AL888" s="400"/>
      <c r="AM888" s="401"/>
      <c r="AN888" s="400"/>
      <c r="AO888" s="401"/>
      <c r="AP888" s="400"/>
      <c r="AQ888" s="401"/>
      <c r="AR888" s="400"/>
      <c r="AS888" s="401"/>
      <c r="AT888" s="400"/>
      <c r="AU888" s="401"/>
      <c r="AV888" s="400"/>
      <c r="AW888" s="401"/>
      <c r="AX888" s="400"/>
      <c r="AY888" s="401"/>
      <c r="AZ888" s="400"/>
      <c r="BA888" s="401"/>
      <c r="BB888" s="400"/>
      <c r="BC888" s="401"/>
      <c r="BD888" s="400"/>
      <c r="BE888" s="401"/>
      <c r="BF888" s="400"/>
      <c r="BG888" s="401"/>
      <c r="BH888" s="400"/>
      <c r="BI888" s="401"/>
      <c r="BJ888" s="400"/>
      <c r="BK888" s="401"/>
      <c r="BL888" s="400"/>
      <c r="BM888" s="401"/>
      <c r="BN888" s="400"/>
      <c r="BO888" s="401"/>
      <c r="BP888" s="400"/>
      <c r="BQ888" s="401"/>
      <c r="BR888" s="400"/>
      <c r="BS888" s="401"/>
      <c r="BT888" s="400"/>
      <c r="BU888" s="401"/>
      <c r="BV888" s="337">
        <f t="shared" si="355"/>
        <v>0</v>
      </c>
      <c r="BW888" s="337">
        <f t="shared" si="356"/>
        <v>0</v>
      </c>
    </row>
    <row r="889" spans="1:75" s="64" customFormat="1" ht="21.95" customHeight="1" x14ac:dyDescent="0.2">
      <c r="A889" s="385" t="s">
        <v>3968</v>
      </c>
      <c r="B889" s="386" t="s">
        <v>3969</v>
      </c>
      <c r="C889" s="392" t="s">
        <v>3229</v>
      </c>
      <c r="D889" s="387" t="s">
        <v>3970</v>
      </c>
      <c r="E889" s="388" t="s">
        <v>3971</v>
      </c>
      <c r="F889" s="389" t="s">
        <v>3222</v>
      </c>
      <c r="G889" s="389" t="s">
        <v>3223</v>
      </c>
      <c r="H889" s="390" t="s">
        <v>252</v>
      </c>
      <c r="I889" s="391" t="s">
        <v>3972</v>
      </c>
      <c r="J889" s="353" t="s">
        <v>3227</v>
      </c>
      <c r="K889" s="356" t="s">
        <v>3232</v>
      </c>
      <c r="L889" s="400"/>
      <c r="M889" s="401"/>
      <c r="N889" s="400"/>
      <c r="O889" s="401"/>
      <c r="P889" s="400"/>
      <c r="Q889" s="401"/>
      <c r="R889" s="400"/>
      <c r="S889" s="401"/>
      <c r="T889" s="400"/>
      <c r="U889" s="401"/>
      <c r="V889" s="400"/>
      <c r="W889" s="401"/>
      <c r="X889" s="400"/>
      <c r="Y889" s="401"/>
      <c r="Z889" s="400"/>
      <c r="AA889" s="401"/>
      <c r="AB889" s="400"/>
      <c r="AC889" s="401"/>
      <c r="AD889" s="400"/>
      <c r="AE889" s="401"/>
      <c r="AF889" s="400"/>
      <c r="AG889" s="401"/>
      <c r="AH889" s="400"/>
      <c r="AI889" s="401"/>
      <c r="AJ889" s="400"/>
      <c r="AK889" s="401"/>
      <c r="AL889" s="400"/>
      <c r="AM889" s="401"/>
      <c r="AN889" s="400"/>
      <c r="AO889" s="401"/>
      <c r="AP889" s="400"/>
      <c r="AQ889" s="401"/>
      <c r="AR889" s="400"/>
      <c r="AS889" s="401"/>
      <c r="AT889" s="400"/>
      <c r="AU889" s="401"/>
      <c r="AV889" s="400"/>
      <c r="AW889" s="401"/>
      <c r="AX889" s="400"/>
      <c r="AY889" s="401"/>
      <c r="AZ889" s="400"/>
      <c r="BA889" s="401"/>
      <c r="BB889" s="400"/>
      <c r="BC889" s="401"/>
      <c r="BD889" s="400"/>
      <c r="BE889" s="401"/>
      <c r="BF889" s="400"/>
      <c r="BG889" s="401"/>
      <c r="BH889" s="400"/>
      <c r="BI889" s="401"/>
      <c r="BJ889" s="400"/>
      <c r="BK889" s="401"/>
      <c r="BL889" s="400"/>
      <c r="BM889" s="401"/>
      <c r="BN889" s="400"/>
      <c r="BO889" s="401"/>
      <c r="BP889" s="400"/>
      <c r="BQ889" s="401"/>
      <c r="BR889" s="400"/>
      <c r="BS889" s="401"/>
      <c r="BT889" s="400"/>
      <c r="BU889" s="401"/>
      <c r="BV889" s="337">
        <f t="shared" si="355"/>
        <v>0</v>
      </c>
      <c r="BW889" s="337">
        <f t="shared" si="356"/>
        <v>0</v>
      </c>
    </row>
    <row r="890" spans="1:75" s="64" customFormat="1" ht="21.95" customHeight="1" thickBot="1" x14ac:dyDescent="0.25">
      <c r="A890" s="660" t="s">
        <v>3968</v>
      </c>
      <c r="B890" s="393" t="s">
        <v>3969</v>
      </c>
      <c r="C890" s="394" t="s">
        <v>3229</v>
      </c>
      <c r="D890" s="395" t="s">
        <v>3970</v>
      </c>
      <c r="E890" s="411" t="s">
        <v>3971</v>
      </c>
      <c r="F890" s="396" t="s">
        <v>3222</v>
      </c>
      <c r="G890" s="396" t="s">
        <v>3223</v>
      </c>
      <c r="H890" s="397" t="s">
        <v>252</v>
      </c>
      <c r="I890" s="661" t="s">
        <v>3972</v>
      </c>
      <c r="J890" s="353" t="s">
        <v>3227</v>
      </c>
      <c r="K890" s="357" t="s">
        <v>60</v>
      </c>
      <c r="L890" s="402"/>
      <c r="M890" s="403"/>
      <c r="N890" s="402"/>
      <c r="O890" s="403"/>
      <c r="P890" s="402"/>
      <c r="Q890" s="403"/>
      <c r="R890" s="402"/>
      <c r="S890" s="403"/>
      <c r="T890" s="402"/>
      <c r="U890" s="403"/>
      <c r="V890" s="402"/>
      <c r="W890" s="403"/>
      <c r="X890" s="402"/>
      <c r="Y890" s="403"/>
      <c r="Z890" s="402"/>
      <c r="AA890" s="403"/>
      <c r="AB890" s="402"/>
      <c r="AC890" s="403"/>
      <c r="AD890" s="402"/>
      <c r="AE890" s="403"/>
      <c r="AF890" s="402"/>
      <c r="AG890" s="403"/>
      <c r="AH890" s="402"/>
      <c r="AI890" s="403"/>
      <c r="AJ890" s="402"/>
      <c r="AK890" s="403"/>
      <c r="AL890" s="402"/>
      <c r="AM890" s="403"/>
      <c r="AN890" s="402"/>
      <c r="AO890" s="403"/>
      <c r="AP890" s="402"/>
      <c r="AQ890" s="403"/>
      <c r="AR890" s="402"/>
      <c r="AS890" s="403"/>
      <c r="AT890" s="402"/>
      <c r="AU890" s="403"/>
      <c r="AV890" s="402"/>
      <c r="AW890" s="403"/>
      <c r="AX890" s="402"/>
      <c r="AY890" s="403"/>
      <c r="AZ890" s="402"/>
      <c r="BA890" s="403"/>
      <c r="BB890" s="402"/>
      <c r="BC890" s="403"/>
      <c r="BD890" s="402"/>
      <c r="BE890" s="403"/>
      <c r="BF890" s="402"/>
      <c r="BG890" s="403"/>
      <c r="BH890" s="402"/>
      <c r="BI890" s="403"/>
      <c r="BJ890" s="402"/>
      <c r="BK890" s="403"/>
      <c r="BL890" s="402"/>
      <c r="BM890" s="403"/>
      <c r="BN890" s="402"/>
      <c r="BO890" s="403"/>
      <c r="BP890" s="402"/>
      <c r="BQ890" s="403"/>
      <c r="BR890" s="402"/>
      <c r="BS890" s="403"/>
      <c r="BT890" s="402"/>
      <c r="BU890" s="403"/>
      <c r="BV890" s="337">
        <f t="shared" si="355"/>
        <v>0</v>
      </c>
      <c r="BW890" s="337">
        <f t="shared" si="356"/>
        <v>0</v>
      </c>
    </row>
    <row r="891" spans="1:75" s="64" customFormat="1" ht="21.95" customHeight="1" x14ac:dyDescent="0.25">
      <c r="A891" s="425" t="s">
        <v>3973</v>
      </c>
      <c r="B891" s="526" t="s">
        <v>3974</v>
      </c>
      <c r="C891" s="527">
        <v>1</v>
      </c>
      <c r="D891" s="528" t="s">
        <v>3975</v>
      </c>
      <c r="E891" s="426" t="s">
        <v>3976</v>
      </c>
      <c r="F891" s="529" t="s">
        <v>3222</v>
      </c>
      <c r="G891" s="529" t="s">
        <v>3223</v>
      </c>
      <c r="H891" s="530" t="s">
        <v>252</v>
      </c>
      <c r="I891" s="384" t="s">
        <v>3977</v>
      </c>
      <c r="J891" s="353" t="s">
        <v>3227</v>
      </c>
      <c r="K891" s="354" t="s">
        <v>3228</v>
      </c>
      <c r="L891" s="402"/>
      <c r="M891" s="403"/>
      <c r="N891" s="402"/>
      <c r="O891" s="403"/>
      <c r="P891" s="402"/>
      <c r="Q891" s="403"/>
      <c r="R891" s="402"/>
      <c r="S891" s="403"/>
      <c r="T891" s="402"/>
      <c r="U891" s="403"/>
      <c r="V891" s="402"/>
      <c r="W891" s="403"/>
      <c r="X891" s="402"/>
      <c r="Y891" s="403"/>
      <c r="Z891" s="402"/>
      <c r="AA891" s="403"/>
      <c r="AB891" s="402"/>
      <c r="AC891" s="403"/>
      <c r="AD891" s="402"/>
      <c r="AE891" s="403"/>
      <c r="AF891" s="402"/>
      <c r="AG891" s="403"/>
      <c r="AH891" s="402"/>
      <c r="AI891" s="403"/>
      <c r="AJ891" s="402"/>
      <c r="AK891" s="403"/>
      <c r="AL891" s="402"/>
      <c r="AM891" s="403"/>
      <c r="AN891" s="402"/>
      <c r="AO891" s="403"/>
      <c r="AP891" s="402"/>
      <c r="AQ891" s="403"/>
      <c r="AR891" s="402"/>
      <c r="AS891" s="403"/>
      <c r="AT891" s="402"/>
      <c r="AU891" s="403"/>
      <c r="AV891" s="402"/>
      <c r="AW891" s="403"/>
      <c r="AX891" s="402"/>
      <c r="AY891" s="403"/>
      <c r="AZ891" s="402"/>
      <c r="BA891" s="403"/>
      <c r="BB891" s="402"/>
      <c r="BC891" s="403"/>
      <c r="BD891" s="402"/>
      <c r="BE891" s="403"/>
      <c r="BF891" s="402"/>
      <c r="BG891" s="403"/>
      <c r="BH891" s="402"/>
      <c r="BI891" s="403"/>
      <c r="BJ891" s="402"/>
      <c r="BK891" s="403"/>
      <c r="BL891" s="402"/>
      <c r="BM891" s="403"/>
      <c r="BN891" s="402"/>
      <c r="BO891" s="403"/>
      <c r="BP891" s="402"/>
      <c r="BQ891" s="403"/>
      <c r="BR891" s="402"/>
      <c r="BS891" s="403"/>
      <c r="BT891" s="402"/>
      <c r="BU891" s="403"/>
      <c r="BV891" s="337">
        <f>L891+N891+P891+R891+T891+V891+X891+Z891+AB891+AD891+AF891+AH891+AJ891+AL891+AN891+AP891+AR891+AT891+AV891+AX891+AZ891+BB891+BD891+BF891+BH891+BJ891+BL891+BN891+BP891+BR891+BT891</f>
        <v>0</v>
      </c>
      <c r="BW891" s="337">
        <f>M891+O891+Q891+S891+U891+W891+Y891+AA891+AC891+AE891+AG891+AI891+AK891+AM891+AO891+AQ891+AS891+AU891+AW891+AY891+BA891+BC891+BE891+BG891+BI891+BK891+BM891+BO891+BQ891+BS891+BU891</f>
        <v>0</v>
      </c>
    </row>
    <row r="892" spans="1:75" s="64" customFormat="1" ht="21.95" customHeight="1" x14ac:dyDescent="0.2">
      <c r="A892" s="385" t="s">
        <v>3973</v>
      </c>
      <c r="B892" s="386" t="s">
        <v>3974</v>
      </c>
      <c r="C892" s="352" t="s">
        <v>3229</v>
      </c>
      <c r="D892" s="387" t="s">
        <v>3975</v>
      </c>
      <c r="E892" s="388" t="s">
        <v>3976</v>
      </c>
      <c r="F892" s="389" t="s">
        <v>3222</v>
      </c>
      <c r="G892" s="389" t="s">
        <v>3223</v>
      </c>
      <c r="H892" s="390" t="s">
        <v>252</v>
      </c>
      <c r="I892" s="391" t="s">
        <v>3977</v>
      </c>
      <c r="J892" s="353" t="s">
        <v>3227</v>
      </c>
      <c r="K892" s="353" t="s">
        <v>3230</v>
      </c>
      <c r="L892" s="400">
        <v>5</v>
      </c>
      <c r="M892" s="401"/>
      <c r="N892" s="400">
        <v>3</v>
      </c>
      <c r="O892" s="401"/>
      <c r="P892" s="400">
        <v>1</v>
      </c>
      <c r="Q892" s="401"/>
      <c r="R892" s="400"/>
      <c r="S892" s="401"/>
      <c r="T892" s="400"/>
      <c r="U892" s="401"/>
      <c r="V892" s="400">
        <v>6</v>
      </c>
      <c r="W892" s="401"/>
      <c r="X892" s="400">
        <v>4</v>
      </c>
      <c r="Y892" s="401"/>
      <c r="Z892" s="400">
        <v>5</v>
      </c>
      <c r="AA892" s="401"/>
      <c r="AB892" s="400">
        <v>3</v>
      </c>
      <c r="AC892" s="401"/>
      <c r="AD892" s="400">
        <v>1</v>
      </c>
      <c r="AE892" s="401"/>
      <c r="AF892" s="400"/>
      <c r="AG892" s="401"/>
      <c r="AH892" s="400"/>
      <c r="AI892" s="401"/>
      <c r="AJ892" s="400">
        <v>6</v>
      </c>
      <c r="AK892" s="401"/>
      <c r="AL892" s="400">
        <v>4</v>
      </c>
      <c r="AM892" s="401"/>
      <c r="AN892" s="400">
        <v>5</v>
      </c>
      <c r="AO892" s="401"/>
      <c r="AP892" s="400">
        <v>3</v>
      </c>
      <c r="AQ892" s="401"/>
      <c r="AR892" s="400">
        <v>1</v>
      </c>
      <c r="AS892" s="401"/>
      <c r="AT892" s="400"/>
      <c r="AU892" s="401"/>
      <c r="AV892" s="400"/>
      <c r="AW892" s="401"/>
      <c r="AX892" s="400">
        <v>6</v>
      </c>
      <c r="AY892" s="401"/>
      <c r="AZ892" s="400">
        <v>4</v>
      </c>
      <c r="BA892" s="401"/>
      <c r="BB892" s="400">
        <v>5</v>
      </c>
      <c r="BC892" s="401"/>
      <c r="BD892" s="400">
        <v>3</v>
      </c>
      <c r="BE892" s="401"/>
      <c r="BF892" s="400">
        <v>1</v>
      </c>
      <c r="BG892" s="401"/>
      <c r="BH892" s="400"/>
      <c r="BI892" s="401"/>
      <c r="BJ892" s="400"/>
      <c r="BK892" s="401"/>
      <c r="BL892" s="400">
        <v>6</v>
      </c>
      <c r="BM892" s="401"/>
      <c r="BN892" s="400">
        <v>4</v>
      </c>
      <c r="BO892" s="401"/>
      <c r="BP892" s="400">
        <v>5</v>
      </c>
      <c r="BQ892" s="401"/>
      <c r="BR892" s="400">
        <v>3</v>
      </c>
      <c r="BS892" s="401"/>
      <c r="BT892" s="400"/>
      <c r="BU892" s="401"/>
      <c r="BV892" s="337">
        <f t="shared" ref="BV892:BV895" si="357">L892+N892+P892+R892+T892+V892+X892+Z892+AB892+AD892+AF892+AH892+AJ892+AL892+AN892+AP892+AR892+AT892+AV892+AX892+AZ892+BB892+BD892+BF892+BH892+BJ892+BL892+BN892+BP892+BR892+BT892</f>
        <v>84</v>
      </c>
      <c r="BW892" s="337">
        <f t="shared" ref="BW892:BW895" si="358">M892+O892+Q892+S892+U892+W892+Y892+AA892+AC892+AE892+AG892+AI892+AK892+AM892+AO892+AQ892+AS892+AU892+AW892+AY892+BA892+BC892+BE892+BG892+BI892+BK892+BM892+BO892+BQ892+BS892+BU892</f>
        <v>0</v>
      </c>
    </row>
    <row r="893" spans="1:75" s="64" customFormat="1" ht="21.95" customHeight="1" x14ac:dyDescent="0.2">
      <c r="A893" s="385" t="s">
        <v>3973</v>
      </c>
      <c r="B893" s="386" t="s">
        <v>3974</v>
      </c>
      <c r="C893" s="392" t="s">
        <v>3229</v>
      </c>
      <c r="D893" s="387" t="s">
        <v>3975</v>
      </c>
      <c r="E893" s="388" t="s">
        <v>3976</v>
      </c>
      <c r="F893" s="389" t="s">
        <v>3222</v>
      </c>
      <c r="G893" s="389" t="s">
        <v>3223</v>
      </c>
      <c r="H893" s="390" t="s">
        <v>252</v>
      </c>
      <c r="I893" s="391" t="s">
        <v>3977</v>
      </c>
      <c r="J893" s="353" t="s">
        <v>3227</v>
      </c>
      <c r="K893" s="355" t="s">
        <v>3231</v>
      </c>
      <c r="L893" s="400"/>
      <c r="M893" s="401"/>
      <c r="N893" s="400"/>
      <c r="O893" s="401"/>
      <c r="P893" s="400"/>
      <c r="Q893" s="401"/>
      <c r="R893" s="400"/>
      <c r="S893" s="401"/>
      <c r="T893" s="400"/>
      <c r="U893" s="401"/>
      <c r="V893" s="400"/>
      <c r="W893" s="401"/>
      <c r="X893" s="400"/>
      <c r="Y893" s="401"/>
      <c r="Z893" s="400"/>
      <c r="AA893" s="401"/>
      <c r="AB893" s="400"/>
      <c r="AC893" s="401"/>
      <c r="AD893" s="400"/>
      <c r="AE893" s="401"/>
      <c r="AF893" s="400"/>
      <c r="AG893" s="401"/>
      <c r="AH893" s="400"/>
      <c r="AI893" s="401"/>
      <c r="AJ893" s="400"/>
      <c r="AK893" s="401"/>
      <c r="AL893" s="400"/>
      <c r="AM893" s="401"/>
      <c r="AN893" s="400"/>
      <c r="AO893" s="401"/>
      <c r="AP893" s="400"/>
      <c r="AQ893" s="401"/>
      <c r="AR893" s="400"/>
      <c r="AS893" s="401"/>
      <c r="AT893" s="400"/>
      <c r="AU893" s="401"/>
      <c r="AV893" s="400"/>
      <c r="AW893" s="401"/>
      <c r="AX893" s="400"/>
      <c r="AY893" s="401"/>
      <c r="AZ893" s="400"/>
      <c r="BA893" s="401"/>
      <c r="BB893" s="400"/>
      <c r="BC893" s="401"/>
      <c r="BD893" s="400"/>
      <c r="BE893" s="401"/>
      <c r="BF893" s="400"/>
      <c r="BG893" s="401"/>
      <c r="BH893" s="400"/>
      <c r="BI893" s="401"/>
      <c r="BJ893" s="400"/>
      <c r="BK893" s="401"/>
      <c r="BL893" s="400"/>
      <c r="BM893" s="401"/>
      <c r="BN893" s="400"/>
      <c r="BO893" s="401"/>
      <c r="BP893" s="400"/>
      <c r="BQ893" s="401"/>
      <c r="BR893" s="400"/>
      <c r="BS893" s="401"/>
      <c r="BT893" s="400"/>
      <c r="BU893" s="401"/>
      <c r="BV893" s="337">
        <f t="shared" si="357"/>
        <v>0</v>
      </c>
      <c r="BW893" s="337">
        <f t="shared" si="358"/>
        <v>0</v>
      </c>
    </row>
    <row r="894" spans="1:75" s="64" customFormat="1" ht="21.95" customHeight="1" x14ac:dyDescent="0.2">
      <c r="A894" s="385" t="s">
        <v>3973</v>
      </c>
      <c r="B894" s="386" t="s">
        <v>3974</v>
      </c>
      <c r="C894" s="392" t="s">
        <v>3229</v>
      </c>
      <c r="D894" s="387" t="s">
        <v>3975</v>
      </c>
      <c r="E894" s="388" t="s">
        <v>3976</v>
      </c>
      <c r="F894" s="389" t="s">
        <v>3222</v>
      </c>
      <c r="G894" s="389" t="s">
        <v>3223</v>
      </c>
      <c r="H894" s="390" t="s">
        <v>252</v>
      </c>
      <c r="I894" s="391" t="s">
        <v>3977</v>
      </c>
      <c r="J894" s="353" t="s">
        <v>3227</v>
      </c>
      <c r="K894" s="356" t="s">
        <v>3232</v>
      </c>
      <c r="L894" s="400"/>
      <c r="M894" s="401"/>
      <c r="N894" s="400"/>
      <c r="O894" s="401"/>
      <c r="P894" s="400"/>
      <c r="Q894" s="401"/>
      <c r="R894" s="400"/>
      <c r="S894" s="401"/>
      <c r="T894" s="400"/>
      <c r="U894" s="401"/>
      <c r="V894" s="400"/>
      <c r="W894" s="401"/>
      <c r="X894" s="400"/>
      <c r="Y894" s="401"/>
      <c r="Z894" s="400"/>
      <c r="AA894" s="401"/>
      <c r="AB894" s="400"/>
      <c r="AC894" s="401"/>
      <c r="AD894" s="400"/>
      <c r="AE894" s="401"/>
      <c r="AF894" s="400"/>
      <c r="AG894" s="401"/>
      <c r="AH894" s="400"/>
      <c r="AI894" s="401"/>
      <c r="AJ894" s="400"/>
      <c r="AK894" s="401"/>
      <c r="AL894" s="400"/>
      <c r="AM894" s="401"/>
      <c r="AN894" s="400"/>
      <c r="AO894" s="401"/>
      <c r="AP894" s="400"/>
      <c r="AQ894" s="401"/>
      <c r="AR894" s="400"/>
      <c r="AS894" s="401"/>
      <c r="AT894" s="400"/>
      <c r="AU894" s="401"/>
      <c r="AV894" s="400"/>
      <c r="AW894" s="401"/>
      <c r="AX894" s="400"/>
      <c r="AY894" s="401"/>
      <c r="AZ894" s="400"/>
      <c r="BA894" s="401"/>
      <c r="BB894" s="400"/>
      <c r="BC894" s="401"/>
      <c r="BD894" s="400"/>
      <c r="BE894" s="401"/>
      <c r="BF894" s="400"/>
      <c r="BG894" s="401"/>
      <c r="BH894" s="400"/>
      <c r="BI894" s="401"/>
      <c r="BJ894" s="400"/>
      <c r="BK894" s="401"/>
      <c r="BL894" s="400"/>
      <c r="BM894" s="401"/>
      <c r="BN894" s="400"/>
      <c r="BO894" s="401"/>
      <c r="BP894" s="400"/>
      <c r="BQ894" s="401"/>
      <c r="BR894" s="400"/>
      <c r="BS894" s="401"/>
      <c r="BT894" s="400"/>
      <c r="BU894" s="401"/>
      <c r="BV894" s="337">
        <f t="shared" si="357"/>
        <v>0</v>
      </c>
      <c r="BW894" s="337">
        <f t="shared" si="358"/>
        <v>0</v>
      </c>
    </row>
    <row r="895" spans="1:75" s="64" customFormat="1" ht="21.95" customHeight="1" thickBot="1" x14ac:dyDescent="0.25">
      <c r="A895" s="660" t="s">
        <v>3973</v>
      </c>
      <c r="B895" s="393" t="s">
        <v>3974</v>
      </c>
      <c r="C895" s="394" t="s">
        <v>3229</v>
      </c>
      <c r="D895" s="395" t="s">
        <v>3975</v>
      </c>
      <c r="E895" s="411" t="s">
        <v>3976</v>
      </c>
      <c r="F895" s="396" t="s">
        <v>3222</v>
      </c>
      <c r="G895" s="396" t="s">
        <v>3223</v>
      </c>
      <c r="H895" s="397" t="s">
        <v>252</v>
      </c>
      <c r="I895" s="661" t="s">
        <v>3977</v>
      </c>
      <c r="J895" s="353" t="s">
        <v>3227</v>
      </c>
      <c r="K895" s="357" t="s">
        <v>60</v>
      </c>
      <c r="L895" s="402"/>
      <c r="M895" s="403"/>
      <c r="N895" s="402"/>
      <c r="O895" s="403"/>
      <c r="P895" s="402"/>
      <c r="Q895" s="403"/>
      <c r="R895" s="402"/>
      <c r="S895" s="403"/>
      <c r="T895" s="402"/>
      <c r="U895" s="403"/>
      <c r="V895" s="402"/>
      <c r="W895" s="403"/>
      <c r="X895" s="402"/>
      <c r="Y895" s="403"/>
      <c r="Z895" s="402"/>
      <c r="AA895" s="403"/>
      <c r="AB895" s="402"/>
      <c r="AC895" s="403"/>
      <c r="AD895" s="402"/>
      <c r="AE895" s="403"/>
      <c r="AF895" s="402"/>
      <c r="AG895" s="403"/>
      <c r="AH895" s="402"/>
      <c r="AI895" s="403"/>
      <c r="AJ895" s="402"/>
      <c r="AK895" s="403"/>
      <c r="AL895" s="402"/>
      <c r="AM895" s="403"/>
      <c r="AN895" s="402"/>
      <c r="AO895" s="403"/>
      <c r="AP895" s="402"/>
      <c r="AQ895" s="403"/>
      <c r="AR895" s="402"/>
      <c r="AS895" s="403"/>
      <c r="AT895" s="402"/>
      <c r="AU895" s="403"/>
      <c r="AV895" s="402"/>
      <c r="AW895" s="403"/>
      <c r="AX895" s="402"/>
      <c r="AY895" s="403"/>
      <c r="AZ895" s="402"/>
      <c r="BA895" s="403"/>
      <c r="BB895" s="402"/>
      <c r="BC895" s="403"/>
      <c r="BD895" s="402"/>
      <c r="BE895" s="403"/>
      <c r="BF895" s="402"/>
      <c r="BG895" s="403"/>
      <c r="BH895" s="402"/>
      <c r="BI895" s="403"/>
      <c r="BJ895" s="402"/>
      <c r="BK895" s="403"/>
      <c r="BL895" s="402"/>
      <c r="BM895" s="403"/>
      <c r="BN895" s="402"/>
      <c r="BO895" s="403"/>
      <c r="BP895" s="402"/>
      <c r="BQ895" s="403"/>
      <c r="BR895" s="402"/>
      <c r="BS895" s="403"/>
      <c r="BT895" s="402"/>
      <c r="BU895" s="403"/>
      <c r="BV895" s="337">
        <f t="shared" si="357"/>
        <v>0</v>
      </c>
      <c r="BW895" s="337">
        <f t="shared" si="358"/>
        <v>0</v>
      </c>
    </row>
    <row r="896" spans="1:75" s="64" customFormat="1" ht="21.95" customHeight="1" x14ac:dyDescent="0.25">
      <c r="A896" s="425" t="s">
        <v>3978</v>
      </c>
      <c r="B896" s="526" t="s">
        <v>3979</v>
      </c>
      <c r="C896" s="527">
        <v>1</v>
      </c>
      <c r="D896" s="528" t="s">
        <v>3975</v>
      </c>
      <c r="E896" s="426" t="s">
        <v>3980</v>
      </c>
      <c r="F896" s="529" t="s">
        <v>3222</v>
      </c>
      <c r="G896" s="529" t="s">
        <v>3223</v>
      </c>
      <c r="H896" s="530" t="s">
        <v>252</v>
      </c>
      <c r="I896" s="384" t="s">
        <v>3981</v>
      </c>
      <c r="J896" s="353" t="s">
        <v>3227</v>
      </c>
      <c r="K896" s="354" t="s">
        <v>3228</v>
      </c>
      <c r="L896" s="402"/>
      <c r="M896" s="403"/>
      <c r="N896" s="402"/>
      <c r="O896" s="403"/>
      <c r="P896" s="402"/>
      <c r="Q896" s="403"/>
      <c r="R896" s="402"/>
      <c r="S896" s="403"/>
      <c r="T896" s="402"/>
      <c r="U896" s="403"/>
      <c r="V896" s="402"/>
      <c r="W896" s="403"/>
      <c r="X896" s="402"/>
      <c r="Y896" s="403"/>
      <c r="Z896" s="402"/>
      <c r="AA896" s="403"/>
      <c r="AB896" s="402"/>
      <c r="AC896" s="403"/>
      <c r="AD896" s="402"/>
      <c r="AE896" s="403"/>
      <c r="AF896" s="402"/>
      <c r="AG896" s="403"/>
      <c r="AH896" s="402"/>
      <c r="AI896" s="403"/>
      <c r="AJ896" s="402"/>
      <c r="AK896" s="403"/>
      <c r="AL896" s="402"/>
      <c r="AM896" s="403"/>
      <c r="AN896" s="402"/>
      <c r="AO896" s="403"/>
      <c r="AP896" s="402"/>
      <c r="AQ896" s="403"/>
      <c r="AR896" s="402"/>
      <c r="AS896" s="403"/>
      <c r="AT896" s="402"/>
      <c r="AU896" s="403"/>
      <c r="AV896" s="402"/>
      <c r="AW896" s="403"/>
      <c r="AX896" s="402"/>
      <c r="AY896" s="403"/>
      <c r="AZ896" s="402"/>
      <c r="BA896" s="403"/>
      <c r="BB896" s="402"/>
      <c r="BC896" s="403"/>
      <c r="BD896" s="402"/>
      <c r="BE896" s="403"/>
      <c r="BF896" s="402"/>
      <c r="BG896" s="403"/>
      <c r="BH896" s="402"/>
      <c r="BI896" s="403"/>
      <c r="BJ896" s="402"/>
      <c r="BK896" s="403"/>
      <c r="BL896" s="402"/>
      <c r="BM896" s="403"/>
      <c r="BN896" s="402"/>
      <c r="BO896" s="403"/>
      <c r="BP896" s="402"/>
      <c r="BQ896" s="403"/>
      <c r="BR896" s="402"/>
      <c r="BS896" s="403"/>
      <c r="BT896" s="402"/>
      <c r="BU896" s="403"/>
      <c r="BV896" s="337">
        <f>L896+N896+P896+R896+T896+V896+X896+Z896+AB896+AD896+AF896+AH896+AJ896+AL896+AN896+AP896+AR896+AT896+AV896+AX896+AZ896+BB896+BD896+BF896+BH896+BJ896+BL896+BN896+BP896+BR896+BT896</f>
        <v>0</v>
      </c>
      <c r="BW896" s="337">
        <f>M896+O896+Q896+S896+U896+W896+Y896+AA896+AC896+AE896+AG896+AI896+AK896+AM896+AO896+AQ896+AS896+AU896+AW896+AY896+BA896+BC896+BE896+BG896+BI896+BK896+BM896+BO896+BQ896+BS896+BU896</f>
        <v>0</v>
      </c>
    </row>
    <row r="897" spans="1:75" s="64" customFormat="1" ht="21.95" customHeight="1" x14ac:dyDescent="0.2">
      <c r="A897" s="385" t="s">
        <v>3978</v>
      </c>
      <c r="B897" s="386" t="s">
        <v>3979</v>
      </c>
      <c r="C897" s="352" t="s">
        <v>3229</v>
      </c>
      <c r="D897" s="387" t="s">
        <v>3975</v>
      </c>
      <c r="E897" s="388" t="s">
        <v>3980</v>
      </c>
      <c r="F897" s="389" t="s">
        <v>3222</v>
      </c>
      <c r="G897" s="389" t="s">
        <v>3223</v>
      </c>
      <c r="H897" s="390" t="s">
        <v>252</v>
      </c>
      <c r="I897" s="391" t="s">
        <v>3981</v>
      </c>
      <c r="J897" s="353" t="s">
        <v>3227</v>
      </c>
      <c r="K897" s="353" t="s">
        <v>3230</v>
      </c>
      <c r="L897" s="400"/>
      <c r="M897" s="401"/>
      <c r="N897" s="400"/>
      <c r="O897" s="401"/>
      <c r="P897" s="400"/>
      <c r="Q897" s="401"/>
      <c r="R897" s="400"/>
      <c r="S897" s="401"/>
      <c r="T897" s="400"/>
      <c r="U897" s="401"/>
      <c r="V897" s="400"/>
      <c r="W897" s="401"/>
      <c r="X897" s="400"/>
      <c r="Y897" s="401"/>
      <c r="Z897" s="400"/>
      <c r="AA897" s="401"/>
      <c r="AB897" s="400"/>
      <c r="AC897" s="401"/>
      <c r="AD897" s="400"/>
      <c r="AE897" s="401"/>
      <c r="AF897" s="400"/>
      <c r="AG897" s="401"/>
      <c r="AH897" s="400"/>
      <c r="AI897" s="401"/>
      <c r="AJ897" s="400"/>
      <c r="AK897" s="401"/>
      <c r="AL897" s="400"/>
      <c r="AM897" s="401"/>
      <c r="AN897" s="400"/>
      <c r="AO897" s="401"/>
      <c r="AP897" s="400"/>
      <c r="AQ897" s="401"/>
      <c r="AR897" s="400"/>
      <c r="AS897" s="401"/>
      <c r="AT897" s="400"/>
      <c r="AU897" s="401"/>
      <c r="AV897" s="400"/>
      <c r="AW897" s="401"/>
      <c r="AX897" s="400"/>
      <c r="AY897" s="401"/>
      <c r="AZ897" s="400"/>
      <c r="BA897" s="401"/>
      <c r="BB897" s="400"/>
      <c r="BC897" s="401"/>
      <c r="BD897" s="400"/>
      <c r="BE897" s="401"/>
      <c r="BF897" s="400"/>
      <c r="BG897" s="401"/>
      <c r="BH897" s="400"/>
      <c r="BI897" s="401"/>
      <c r="BJ897" s="400"/>
      <c r="BK897" s="401"/>
      <c r="BL897" s="400"/>
      <c r="BM897" s="401"/>
      <c r="BN897" s="400"/>
      <c r="BO897" s="401"/>
      <c r="BP897" s="400"/>
      <c r="BQ897" s="401"/>
      <c r="BR897" s="400"/>
      <c r="BS897" s="401"/>
      <c r="BT897" s="400"/>
      <c r="BU897" s="401"/>
      <c r="BV897" s="337">
        <f t="shared" ref="BV897:BV900" si="359">L897+N897+P897+R897+T897+V897+X897+Z897+AB897+AD897+AF897+AH897+AJ897+AL897+AN897+AP897+AR897+AT897+AV897+AX897+AZ897+BB897+BD897+BF897+BH897+BJ897+BL897+BN897+BP897+BR897+BT897</f>
        <v>0</v>
      </c>
      <c r="BW897" s="337">
        <f t="shared" ref="BW897:BW900" si="360">M897+O897+Q897+S897+U897+W897+Y897+AA897+AC897+AE897+AG897+AI897+AK897+AM897+AO897+AQ897+AS897+AU897+AW897+AY897+BA897+BC897+BE897+BG897+BI897+BK897+BM897+BO897+BQ897+BS897+BU897</f>
        <v>0</v>
      </c>
    </row>
    <row r="898" spans="1:75" s="64" customFormat="1" ht="21.95" customHeight="1" x14ac:dyDescent="0.2">
      <c r="A898" s="385" t="s">
        <v>3978</v>
      </c>
      <c r="B898" s="386" t="s">
        <v>3979</v>
      </c>
      <c r="C898" s="392" t="s">
        <v>3229</v>
      </c>
      <c r="D898" s="387" t="s">
        <v>3975</v>
      </c>
      <c r="E898" s="388" t="s">
        <v>3980</v>
      </c>
      <c r="F898" s="389" t="s">
        <v>3222</v>
      </c>
      <c r="G898" s="389" t="s">
        <v>3223</v>
      </c>
      <c r="H898" s="390" t="s">
        <v>252</v>
      </c>
      <c r="I898" s="391" t="s">
        <v>3981</v>
      </c>
      <c r="J898" s="353" t="s">
        <v>3227</v>
      </c>
      <c r="K898" s="355" t="s">
        <v>3231</v>
      </c>
      <c r="L898" s="400"/>
      <c r="M898" s="401"/>
      <c r="N898" s="400"/>
      <c r="O898" s="401"/>
      <c r="P898" s="400"/>
      <c r="Q898" s="401"/>
      <c r="R898" s="400"/>
      <c r="S898" s="401"/>
      <c r="T898" s="400"/>
      <c r="U898" s="401"/>
      <c r="V898" s="400"/>
      <c r="W898" s="401"/>
      <c r="X898" s="400"/>
      <c r="Y898" s="401"/>
      <c r="Z898" s="400"/>
      <c r="AA898" s="401"/>
      <c r="AB898" s="400"/>
      <c r="AC898" s="401"/>
      <c r="AD898" s="400"/>
      <c r="AE898" s="401"/>
      <c r="AF898" s="400"/>
      <c r="AG898" s="401"/>
      <c r="AH898" s="400"/>
      <c r="AI898" s="401"/>
      <c r="AJ898" s="400"/>
      <c r="AK898" s="401"/>
      <c r="AL898" s="400"/>
      <c r="AM898" s="401"/>
      <c r="AN898" s="400"/>
      <c r="AO898" s="401"/>
      <c r="AP898" s="400"/>
      <c r="AQ898" s="401"/>
      <c r="AR898" s="400"/>
      <c r="AS898" s="401"/>
      <c r="AT898" s="400"/>
      <c r="AU898" s="401"/>
      <c r="AV898" s="400"/>
      <c r="AW898" s="401"/>
      <c r="AX898" s="400"/>
      <c r="AY898" s="401"/>
      <c r="AZ898" s="400"/>
      <c r="BA898" s="401"/>
      <c r="BB898" s="400"/>
      <c r="BC898" s="401"/>
      <c r="BD898" s="400"/>
      <c r="BE898" s="401"/>
      <c r="BF898" s="400"/>
      <c r="BG898" s="401"/>
      <c r="BH898" s="400"/>
      <c r="BI898" s="401"/>
      <c r="BJ898" s="400"/>
      <c r="BK898" s="401"/>
      <c r="BL898" s="400"/>
      <c r="BM898" s="401"/>
      <c r="BN898" s="400"/>
      <c r="BO898" s="401"/>
      <c r="BP898" s="400"/>
      <c r="BQ898" s="401"/>
      <c r="BR898" s="400"/>
      <c r="BS898" s="401"/>
      <c r="BT898" s="400"/>
      <c r="BU898" s="401"/>
      <c r="BV898" s="337">
        <f t="shared" si="359"/>
        <v>0</v>
      </c>
      <c r="BW898" s="337">
        <f t="shared" si="360"/>
        <v>0</v>
      </c>
    </row>
    <row r="899" spans="1:75" s="64" customFormat="1" ht="21.95" customHeight="1" x14ac:dyDescent="0.2">
      <c r="A899" s="385" t="s">
        <v>3978</v>
      </c>
      <c r="B899" s="386" t="s">
        <v>3979</v>
      </c>
      <c r="C899" s="392" t="s">
        <v>3229</v>
      </c>
      <c r="D899" s="387" t="s">
        <v>3975</v>
      </c>
      <c r="E899" s="388" t="s">
        <v>3980</v>
      </c>
      <c r="F899" s="389" t="s">
        <v>3222</v>
      </c>
      <c r="G899" s="389" t="s">
        <v>3223</v>
      </c>
      <c r="H899" s="390" t="s">
        <v>252</v>
      </c>
      <c r="I899" s="391" t="s">
        <v>3981</v>
      </c>
      <c r="J899" s="353" t="s">
        <v>3227</v>
      </c>
      <c r="K899" s="356" t="s">
        <v>3232</v>
      </c>
      <c r="L899" s="400"/>
      <c r="M899" s="401"/>
      <c r="N899" s="400"/>
      <c r="O899" s="401"/>
      <c r="P899" s="400"/>
      <c r="Q899" s="401"/>
      <c r="R899" s="400"/>
      <c r="S899" s="401"/>
      <c r="T899" s="400"/>
      <c r="U899" s="401"/>
      <c r="V899" s="400"/>
      <c r="W899" s="401"/>
      <c r="X899" s="400"/>
      <c r="Y899" s="401"/>
      <c r="Z899" s="400"/>
      <c r="AA899" s="401"/>
      <c r="AB899" s="400"/>
      <c r="AC899" s="401"/>
      <c r="AD899" s="400"/>
      <c r="AE899" s="401"/>
      <c r="AF899" s="400"/>
      <c r="AG899" s="401"/>
      <c r="AH899" s="400"/>
      <c r="AI899" s="401"/>
      <c r="AJ899" s="400"/>
      <c r="AK899" s="401"/>
      <c r="AL899" s="400"/>
      <c r="AM899" s="401"/>
      <c r="AN899" s="400"/>
      <c r="AO899" s="401"/>
      <c r="AP899" s="400"/>
      <c r="AQ899" s="401"/>
      <c r="AR899" s="400"/>
      <c r="AS899" s="401"/>
      <c r="AT899" s="400"/>
      <c r="AU899" s="401"/>
      <c r="AV899" s="400"/>
      <c r="AW899" s="401"/>
      <c r="AX899" s="400"/>
      <c r="AY899" s="401"/>
      <c r="AZ899" s="400"/>
      <c r="BA899" s="401"/>
      <c r="BB899" s="400"/>
      <c r="BC899" s="401"/>
      <c r="BD899" s="400"/>
      <c r="BE899" s="401"/>
      <c r="BF899" s="400"/>
      <c r="BG899" s="401"/>
      <c r="BH899" s="400"/>
      <c r="BI899" s="401"/>
      <c r="BJ899" s="400"/>
      <c r="BK899" s="401"/>
      <c r="BL899" s="400"/>
      <c r="BM899" s="401"/>
      <c r="BN899" s="400"/>
      <c r="BO899" s="401"/>
      <c r="BP899" s="400"/>
      <c r="BQ899" s="401"/>
      <c r="BR899" s="400"/>
      <c r="BS899" s="401"/>
      <c r="BT899" s="400"/>
      <c r="BU899" s="401"/>
      <c r="BV899" s="337">
        <f t="shared" si="359"/>
        <v>0</v>
      </c>
      <c r="BW899" s="337">
        <f t="shared" si="360"/>
        <v>0</v>
      </c>
    </row>
    <row r="900" spans="1:75" s="64" customFormat="1" ht="21.95" customHeight="1" thickBot="1" x14ac:dyDescent="0.25">
      <c r="A900" s="660" t="s">
        <v>3978</v>
      </c>
      <c r="B900" s="393" t="s">
        <v>3979</v>
      </c>
      <c r="C900" s="394" t="s">
        <v>3229</v>
      </c>
      <c r="D900" s="395" t="s">
        <v>3975</v>
      </c>
      <c r="E900" s="411" t="s">
        <v>3980</v>
      </c>
      <c r="F900" s="396" t="s">
        <v>3222</v>
      </c>
      <c r="G900" s="396" t="s">
        <v>3223</v>
      </c>
      <c r="H900" s="397" t="s">
        <v>252</v>
      </c>
      <c r="I900" s="661" t="s">
        <v>3981</v>
      </c>
      <c r="J900" s="353" t="s">
        <v>3227</v>
      </c>
      <c r="K900" s="357" t="s">
        <v>60</v>
      </c>
      <c r="L900" s="402"/>
      <c r="M900" s="403"/>
      <c r="N900" s="402"/>
      <c r="O900" s="403"/>
      <c r="P900" s="402"/>
      <c r="Q900" s="403"/>
      <c r="R900" s="402"/>
      <c r="S900" s="403"/>
      <c r="T900" s="402"/>
      <c r="U900" s="403"/>
      <c r="V900" s="402"/>
      <c r="W900" s="403"/>
      <c r="X900" s="402"/>
      <c r="Y900" s="403"/>
      <c r="Z900" s="402"/>
      <c r="AA900" s="403"/>
      <c r="AB900" s="402"/>
      <c r="AC900" s="403"/>
      <c r="AD900" s="402"/>
      <c r="AE900" s="403"/>
      <c r="AF900" s="402"/>
      <c r="AG900" s="403"/>
      <c r="AH900" s="402"/>
      <c r="AI900" s="403"/>
      <c r="AJ900" s="402"/>
      <c r="AK900" s="403"/>
      <c r="AL900" s="402"/>
      <c r="AM900" s="403"/>
      <c r="AN900" s="402"/>
      <c r="AO900" s="403"/>
      <c r="AP900" s="402"/>
      <c r="AQ900" s="403"/>
      <c r="AR900" s="402"/>
      <c r="AS900" s="403"/>
      <c r="AT900" s="402"/>
      <c r="AU900" s="403"/>
      <c r="AV900" s="402"/>
      <c r="AW900" s="403"/>
      <c r="AX900" s="402"/>
      <c r="AY900" s="403"/>
      <c r="AZ900" s="402"/>
      <c r="BA900" s="403"/>
      <c r="BB900" s="402"/>
      <c r="BC900" s="403"/>
      <c r="BD900" s="402"/>
      <c r="BE900" s="403"/>
      <c r="BF900" s="402"/>
      <c r="BG900" s="403"/>
      <c r="BH900" s="402"/>
      <c r="BI900" s="403"/>
      <c r="BJ900" s="402"/>
      <c r="BK900" s="403"/>
      <c r="BL900" s="402"/>
      <c r="BM900" s="403"/>
      <c r="BN900" s="402"/>
      <c r="BO900" s="403"/>
      <c r="BP900" s="402"/>
      <c r="BQ900" s="403"/>
      <c r="BR900" s="402"/>
      <c r="BS900" s="403"/>
      <c r="BT900" s="402"/>
      <c r="BU900" s="403"/>
      <c r="BV900" s="337">
        <f t="shared" si="359"/>
        <v>0</v>
      </c>
      <c r="BW900" s="337">
        <f t="shared" si="360"/>
        <v>0</v>
      </c>
    </row>
    <row r="901" spans="1:75" s="64" customFormat="1" ht="21.95" customHeight="1" x14ac:dyDescent="0.25">
      <c r="A901" s="425" t="s">
        <v>3982</v>
      </c>
      <c r="B901" s="526" t="s">
        <v>3983</v>
      </c>
      <c r="C901" s="527">
        <v>1</v>
      </c>
      <c r="D901" s="528" t="s">
        <v>3984</v>
      </c>
      <c r="E901" s="426" t="s">
        <v>3985</v>
      </c>
      <c r="F901" s="529" t="s">
        <v>3222</v>
      </c>
      <c r="G901" s="529" t="s">
        <v>3223</v>
      </c>
      <c r="H901" s="530" t="s">
        <v>253</v>
      </c>
      <c r="I901" s="384" t="s">
        <v>342</v>
      </c>
      <c r="J901" s="353" t="s">
        <v>3227</v>
      </c>
      <c r="K901" s="354" t="s">
        <v>3228</v>
      </c>
      <c r="L901" s="402"/>
      <c r="M901" s="403"/>
      <c r="N901" s="402"/>
      <c r="O901" s="403"/>
      <c r="P901" s="402"/>
      <c r="Q901" s="403"/>
      <c r="R901" s="402"/>
      <c r="S901" s="403"/>
      <c r="T901" s="402"/>
      <c r="U901" s="403"/>
      <c r="V901" s="402"/>
      <c r="W901" s="403"/>
      <c r="X901" s="402"/>
      <c r="Y901" s="403"/>
      <c r="Z901" s="402"/>
      <c r="AA901" s="403"/>
      <c r="AB901" s="402"/>
      <c r="AC901" s="403"/>
      <c r="AD901" s="402"/>
      <c r="AE901" s="403"/>
      <c r="AF901" s="402"/>
      <c r="AG901" s="403"/>
      <c r="AH901" s="402"/>
      <c r="AI901" s="403"/>
      <c r="AJ901" s="402"/>
      <c r="AK901" s="403"/>
      <c r="AL901" s="402"/>
      <c r="AM901" s="403"/>
      <c r="AN901" s="402"/>
      <c r="AO901" s="403"/>
      <c r="AP901" s="402"/>
      <c r="AQ901" s="403"/>
      <c r="AR901" s="402"/>
      <c r="AS901" s="403"/>
      <c r="AT901" s="402"/>
      <c r="AU901" s="403"/>
      <c r="AV901" s="402"/>
      <c r="AW901" s="403"/>
      <c r="AX901" s="402"/>
      <c r="AY901" s="403"/>
      <c r="AZ901" s="402"/>
      <c r="BA901" s="403"/>
      <c r="BB901" s="402"/>
      <c r="BC901" s="403"/>
      <c r="BD901" s="402"/>
      <c r="BE901" s="403"/>
      <c r="BF901" s="402"/>
      <c r="BG901" s="403"/>
      <c r="BH901" s="402"/>
      <c r="BI901" s="403"/>
      <c r="BJ901" s="402"/>
      <c r="BK901" s="403"/>
      <c r="BL901" s="402"/>
      <c r="BM901" s="403"/>
      <c r="BN901" s="402"/>
      <c r="BO901" s="403"/>
      <c r="BP901" s="402"/>
      <c r="BQ901" s="403"/>
      <c r="BR901" s="402"/>
      <c r="BS901" s="403"/>
      <c r="BT901" s="402"/>
      <c r="BU901" s="403"/>
      <c r="BV901" s="337">
        <f>L901+N901+P901+R901+T901+V901+X901+Z901+AB901+AD901+AF901+AH901+AJ901+AL901+AN901+AP901+AR901+AT901+AV901+AX901+AZ901+BB901+BD901+BF901+BH901+BJ901+BL901+BN901+BP901+BR901+BT901</f>
        <v>0</v>
      </c>
      <c r="BW901" s="337">
        <f>M901+O901+Q901+S901+U901+W901+Y901+AA901+AC901+AE901+AG901+AI901+AK901+AM901+AO901+AQ901+AS901+AU901+AW901+AY901+BA901+BC901+BE901+BG901+BI901+BK901+BM901+BO901+BQ901+BS901+BU901</f>
        <v>0</v>
      </c>
    </row>
    <row r="902" spans="1:75" s="64" customFormat="1" ht="21.95" customHeight="1" x14ac:dyDescent="0.2">
      <c r="A902" s="385" t="s">
        <v>3982</v>
      </c>
      <c r="B902" s="386" t="s">
        <v>3983</v>
      </c>
      <c r="C902" s="352" t="s">
        <v>3229</v>
      </c>
      <c r="D902" s="387" t="s">
        <v>3984</v>
      </c>
      <c r="E902" s="388" t="s">
        <v>3985</v>
      </c>
      <c r="F902" s="389" t="s">
        <v>3222</v>
      </c>
      <c r="G902" s="389" t="s">
        <v>3223</v>
      </c>
      <c r="H902" s="390" t="s">
        <v>253</v>
      </c>
      <c r="I902" s="391" t="s">
        <v>342</v>
      </c>
      <c r="J902" s="353" t="s">
        <v>3227</v>
      </c>
      <c r="K902" s="353" t="s">
        <v>3230</v>
      </c>
      <c r="L902" s="400"/>
      <c r="M902" s="401"/>
      <c r="N902" s="400"/>
      <c r="O902" s="401"/>
      <c r="P902" s="400"/>
      <c r="Q902" s="401"/>
      <c r="R902" s="400"/>
      <c r="S902" s="401"/>
      <c r="T902" s="400"/>
      <c r="U902" s="401"/>
      <c r="V902" s="400"/>
      <c r="W902" s="401"/>
      <c r="X902" s="400"/>
      <c r="Y902" s="401"/>
      <c r="Z902" s="400"/>
      <c r="AA902" s="401"/>
      <c r="AB902" s="400"/>
      <c r="AC902" s="401"/>
      <c r="AD902" s="400"/>
      <c r="AE902" s="401"/>
      <c r="AF902" s="400"/>
      <c r="AG902" s="401"/>
      <c r="AH902" s="400"/>
      <c r="AI902" s="401"/>
      <c r="AJ902" s="400"/>
      <c r="AK902" s="401"/>
      <c r="AL902" s="400"/>
      <c r="AM902" s="401"/>
      <c r="AN902" s="400"/>
      <c r="AO902" s="401"/>
      <c r="AP902" s="400"/>
      <c r="AQ902" s="401"/>
      <c r="AR902" s="400"/>
      <c r="AS902" s="401"/>
      <c r="AT902" s="400"/>
      <c r="AU902" s="401"/>
      <c r="AV902" s="400"/>
      <c r="AW902" s="401"/>
      <c r="AX902" s="400"/>
      <c r="AY902" s="401"/>
      <c r="AZ902" s="400"/>
      <c r="BA902" s="401"/>
      <c r="BB902" s="400"/>
      <c r="BC902" s="401"/>
      <c r="BD902" s="400"/>
      <c r="BE902" s="401"/>
      <c r="BF902" s="400"/>
      <c r="BG902" s="401"/>
      <c r="BH902" s="400"/>
      <c r="BI902" s="401"/>
      <c r="BJ902" s="400"/>
      <c r="BK902" s="401"/>
      <c r="BL902" s="400"/>
      <c r="BM902" s="401"/>
      <c r="BN902" s="400"/>
      <c r="BO902" s="401"/>
      <c r="BP902" s="400"/>
      <c r="BQ902" s="401"/>
      <c r="BR902" s="400"/>
      <c r="BS902" s="401"/>
      <c r="BT902" s="400"/>
      <c r="BU902" s="401"/>
      <c r="BV902" s="337">
        <f t="shared" ref="BV902:BV905" si="361">L902+N902+P902+R902+T902+V902+X902+Z902+AB902+AD902+AF902+AH902+AJ902+AL902+AN902+AP902+AR902+AT902+AV902+AX902+AZ902+BB902+BD902+BF902+BH902+BJ902+BL902+BN902+BP902+BR902+BT902</f>
        <v>0</v>
      </c>
      <c r="BW902" s="337">
        <f t="shared" ref="BW902:BW905" si="362">M902+O902+Q902+S902+U902+W902+Y902+AA902+AC902+AE902+AG902+AI902+AK902+AM902+AO902+AQ902+AS902+AU902+AW902+AY902+BA902+BC902+BE902+BG902+BI902+BK902+BM902+BO902+BQ902+BS902+BU902</f>
        <v>0</v>
      </c>
    </row>
    <row r="903" spans="1:75" s="64" customFormat="1" ht="21.95" customHeight="1" x14ac:dyDescent="0.2">
      <c r="A903" s="385" t="s">
        <v>3982</v>
      </c>
      <c r="B903" s="386" t="s">
        <v>3983</v>
      </c>
      <c r="C903" s="392" t="s">
        <v>3229</v>
      </c>
      <c r="D903" s="387" t="s">
        <v>3984</v>
      </c>
      <c r="E903" s="388" t="s">
        <v>3985</v>
      </c>
      <c r="F903" s="389" t="s">
        <v>3222</v>
      </c>
      <c r="G903" s="389" t="s">
        <v>3223</v>
      </c>
      <c r="H903" s="390" t="s">
        <v>253</v>
      </c>
      <c r="I903" s="391" t="s">
        <v>342</v>
      </c>
      <c r="J903" s="353" t="s">
        <v>3227</v>
      </c>
      <c r="K903" s="355" t="s">
        <v>3231</v>
      </c>
      <c r="L903" s="400"/>
      <c r="M903" s="401"/>
      <c r="N903" s="400"/>
      <c r="O903" s="401"/>
      <c r="P903" s="400"/>
      <c r="Q903" s="401"/>
      <c r="R903" s="400"/>
      <c r="S903" s="401"/>
      <c r="T903" s="400"/>
      <c r="U903" s="401"/>
      <c r="V903" s="400"/>
      <c r="W903" s="401"/>
      <c r="X903" s="400"/>
      <c r="Y903" s="401"/>
      <c r="Z903" s="400"/>
      <c r="AA903" s="401"/>
      <c r="AB903" s="400"/>
      <c r="AC903" s="401"/>
      <c r="AD903" s="400"/>
      <c r="AE903" s="401"/>
      <c r="AF903" s="400"/>
      <c r="AG903" s="401"/>
      <c r="AH903" s="400"/>
      <c r="AI903" s="401"/>
      <c r="AJ903" s="400"/>
      <c r="AK903" s="401"/>
      <c r="AL903" s="400"/>
      <c r="AM903" s="401"/>
      <c r="AN903" s="400"/>
      <c r="AO903" s="401"/>
      <c r="AP903" s="400"/>
      <c r="AQ903" s="401"/>
      <c r="AR903" s="400"/>
      <c r="AS903" s="401"/>
      <c r="AT903" s="400"/>
      <c r="AU903" s="401"/>
      <c r="AV903" s="400"/>
      <c r="AW903" s="401"/>
      <c r="AX903" s="400"/>
      <c r="AY903" s="401"/>
      <c r="AZ903" s="400"/>
      <c r="BA903" s="401"/>
      <c r="BB903" s="400"/>
      <c r="BC903" s="401"/>
      <c r="BD903" s="400"/>
      <c r="BE903" s="401"/>
      <c r="BF903" s="400"/>
      <c r="BG903" s="401"/>
      <c r="BH903" s="400"/>
      <c r="BI903" s="401"/>
      <c r="BJ903" s="400"/>
      <c r="BK903" s="401"/>
      <c r="BL903" s="400"/>
      <c r="BM903" s="401"/>
      <c r="BN903" s="400"/>
      <c r="BO903" s="401"/>
      <c r="BP903" s="400"/>
      <c r="BQ903" s="401"/>
      <c r="BR903" s="400"/>
      <c r="BS903" s="401"/>
      <c r="BT903" s="400"/>
      <c r="BU903" s="401"/>
      <c r="BV903" s="337">
        <f t="shared" si="361"/>
        <v>0</v>
      </c>
      <c r="BW903" s="337">
        <f t="shared" si="362"/>
        <v>0</v>
      </c>
    </row>
    <row r="904" spans="1:75" s="64" customFormat="1" ht="21.95" customHeight="1" x14ac:dyDescent="0.2">
      <c r="A904" s="385" t="s">
        <v>3982</v>
      </c>
      <c r="B904" s="386" t="s">
        <v>3983</v>
      </c>
      <c r="C904" s="392" t="s">
        <v>3229</v>
      </c>
      <c r="D904" s="387" t="s">
        <v>3984</v>
      </c>
      <c r="E904" s="388" t="s">
        <v>3985</v>
      </c>
      <c r="F904" s="389" t="s">
        <v>3222</v>
      </c>
      <c r="G904" s="389" t="s">
        <v>3223</v>
      </c>
      <c r="H904" s="390" t="s">
        <v>253</v>
      </c>
      <c r="I904" s="391" t="s">
        <v>342</v>
      </c>
      <c r="J904" s="353" t="s">
        <v>3227</v>
      </c>
      <c r="K904" s="356" t="s">
        <v>3232</v>
      </c>
      <c r="L904" s="400"/>
      <c r="M904" s="401"/>
      <c r="N904" s="400"/>
      <c r="O904" s="401"/>
      <c r="P904" s="400"/>
      <c r="Q904" s="401"/>
      <c r="R904" s="400"/>
      <c r="S904" s="401"/>
      <c r="T904" s="400"/>
      <c r="U904" s="401"/>
      <c r="V904" s="400"/>
      <c r="W904" s="401"/>
      <c r="X904" s="400"/>
      <c r="Y904" s="401"/>
      <c r="Z904" s="400"/>
      <c r="AA904" s="401"/>
      <c r="AB904" s="400"/>
      <c r="AC904" s="401"/>
      <c r="AD904" s="400"/>
      <c r="AE904" s="401"/>
      <c r="AF904" s="400"/>
      <c r="AG904" s="401"/>
      <c r="AH904" s="400"/>
      <c r="AI904" s="401"/>
      <c r="AJ904" s="400"/>
      <c r="AK904" s="401"/>
      <c r="AL904" s="400"/>
      <c r="AM904" s="401"/>
      <c r="AN904" s="400"/>
      <c r="AO904" s="401"/>
      <c r="AP904" s="400"/>
      <c r="AQ904" s="401"/>
      <c r="AR904" s="400"/>
      <c r="AS904" s="401"/>
      <c r="AT904" s="400"/>
      <c r="AU904" s="401"/>
      <c r="AV904" s="400"/>
      <c r="AW904" s="401"/>
      <c r="AX904" s="400"/>
      <c r="AY904" s="401"/>
      <c r="AZ904" s="400"/>
      <c r="BA904" s="401"/>
      <c r="BB904" s="400"/>
      <c r="BC904" s="401"/>
      <c r="BD904" s="400"/>
      <c r="BE904" s="401"/>
      <c r="BF904" s="400"/>
      <c r="BG904" s="401"/>
      <c r="BH904" s="400"/>
      <c r="BI904" s="401"/>
      <c r="BJ904" s="400"/>
      <c r="BK904" s="401"/>
      <c r="BL904" s="400"/>
      <c r="BM904" s="401"/>
      <c r="BN904" s="400"/>
      <c r="BO904" s="401"/>
      <c r="BP904" s="400"/>
      <c r="BQ904" s="401"/>
      <c r="BR904" s="400"/>
      <c r="BS904" s="401"/>
      <c r="BT904" s="400"/>
      <c r="BU904" s="401"/>
      <c r="BV904" s="337">
        <f t="shared" si="361"/>
        <v>0</v>
      </c>
      <c r="BW904" s="337">
        <f t="shared" si="362"/>
        <v>0</v>
      </c>
    </row>
    <row r="905" spans="1:75" s="64" customFormat="1" ht="21.95" customHeight="1" thickBot="1" x14ac:dyDescent="0.25">
      <c r="A905" s="660" t="s">
        <v>3982</v>
      </c>
      <c r="B905" s="393" t="s">
        <v>3983</v>
      </c>
      <c r="C905" s="394" t="s">
        <v>3229</v>
      </c>
      <c r="D905" s="395" t="s">
        <v>3984</v>
      </c>
      <c r="E905" s="411" t="s">
        <v>3985</v>
      </c>
      <c r="F905" s="396" t="s">
        <v>3222</v>
      </c>
      <c r="G905" s="396" t="s">
        <v>3223</v>
      </c>
      <c r="H905" s="397" t="s">
        <v>253</v>
      </c>
      <c r="I905" s="661" t="s">
        <v>342</v>
      </c>
      <c r="J905" s="353" t="s">
        <v>3227</v>
      </c>
      <c r="K905" s="357" t="s">
        <v>60</v>
      </c>
      <c r="L905" s="402"/>
      <c r="M905" s="403"/>
      <c r="N905" s="402"/>
      <c r="O905" s="403"/>
      <c r="P905" s="402"/>
      <c r="Q905" s="403"/>
      <c r="R905" s="402"/>
      <c r="S905" s="403"/>
      <c r="T905" s="402"/>
      <c r="U905" s="403"/>
      <c r="V905" s="402"/>
      <c r="W905" s="403"/>
      <c r="X905" s="402"/>
      <c r="Y905" s="403"/>
      <c r="Z905" s="402"/>
      <c r="AA905" s="403"/>
      <c r="AB905" s="402"/>
      <c r="AC905" s="403"/>
      <c r="AD905" s="402"/>
      <c r="AE905" s="403"/>
      <c r="AF905" s="402"/>
      <c r="AG905" s="403"/>
      <c r="AH905" s="402"/>
      <c r="AI905" s="403"/>
      <c r="AJ905" s="402"/>
      <c r="AK905" s="403"/>
      <c r="AL905" s="402"/>
      <c r="AM905" s="403"/>
      <c r="AN905" s="402"/>
      <c r="AO905" s="403"/>
      <c r="AP905" s="402"/>
      <c r="AQ905" s="403"/>
      <c r="AR905" s="402"/>
      <c r="AS905" s="403"/>
      <c r="AT905" s="402"/>
      <c r="AU905" s="403"/>
      <c r="AV905" s="402"/>
      <c r="AW905" s="403"/>
      <c r="AX905" s="402"/>
      <c r="AY905" s="403"/>
      <c r="AZ905" s="402"/>
      <c r="BA905" s="403"/>
      <c r="BB905" s="402"/>
      <c r="BC905" s="403"/>
      <c r="BD905" s="402"/>
      <c r="BE905" s="403"/>
      <c r="BF905" s="402"/>
      <c r="BG905" s="403"/>
      <c r="BH905" s="402"/>
      <c r="BI905" s="403"/>
      <c r="BJ905" s="402"/>
      <c r="BK905" s="403"/>
      <c r="BL905" s="402"/>
      <c r="BM905" s="403"/>
      <c r="BN905" s="402"/>
      <c r="BO905" s="403"/>
      <c r="BP905" s="402"/>
      <c r="BQ905" s="403"/>
      <c r="BR905" s="402"/>
      <c r="BS905" s="403"/>
      <c r="BT905" s="402"/>
      <c r="BU905" s="403"/>
      <c r="BV905" s="337">
        <f t="shared" si="361"/>
        <v>0</v>
      </c>
      <c r="BW905" s="337">
        <f t="shared" si="362"/>
        <v>0</v>
      </c>
    </row>
    <row r="906" spans="1:75" s="64" customFormat="1" ht="21.95" customHeight="1" x14ac:dyDescent="0.25">
      <c r="A906" s="425" t="s">
        <v>3986</v>
      </c>
      <c r="B906" s="526" t="s">
        <v>3987</v>
      </c>
      <c r="C906" s="527">
        <v>1</v>
      </c>
      <c r="D906" s="528" t="s">
        <v>3988</v>
      </c>
      <c r="E906" s="426" t="s">
        <v>3989</v>
      </c>
      <c r="F906" s="529" t="s">
        <v>3222</v>
      </c>
      <c r="G906" s="529" t="s">
        <v>3223</v>
      </c>
      <c r="H906" s="530" t="s">
        <v>203</v>
      </c>
      <c r="I906" s="384" t="s">
        <v>3990</v>
      </c>
      <c r="J906" s="353" t="s">
        <v>3227</v>
      </c>
      <c r="K906" s="354" t="s">
        <v>3228</v>
      </c>
      <c r="L906" s="402"/>
      <c r="M906" s="403"/>
      <c r="N906" s="402"/>
      <c r="O906" s="403"/>
      <c r="P906" s="402"/>
      <c r="Q906" s="403"/>
      <c r="R906" s="402"/>
      <c r="S906" s="403"/>
      <c r="T906" s="402"/>
      <c r="U906" s="403"/>
      <c r="V906" s="402"/>
      <c r="W906" s="403"/>
      <c r="X906" s="402"/>
      <c r="Y906" s="403"/>
      <c r="Z906" s="402"/>
      <c r="AA906" s="403"/>
      <c r="AB906" s="402"/>
      <c r="AC906" s="403"/>
      <c r="AD906" s="402"/>
      <c r="AE906" s="403"/>
      <c r="AF906" s="402"/>
      <c r="AG906" s="403"/>
      <c r="AH906" s="402"/>
      <c r="AI906" s="403"/>
      <c r="AJ906" s="402"/>
      <c r="AK906" s="403"/>
      <c r="AL906" s="402"/>
      <c r="AM906" s="403"/>
      <c r="AN906" s="402"/>
      <c r="AO906" s="403"/>
      <c r="AP906" s="402"/>
      <c r="AQ906" s="403"/>
      <c r="AR906" s="402"/>
      <c r="AS906" s="403"/>
      <c r="AT906" s="402"/>
      <c r="AU906" s="403"/>
      <c r="AV906" s="402"/>
      <c r="AW906" s="403"/>
      <c r="AX906" s="402"/>
      <c r="AY906" s="403"/>
      <c r="AZ906" s="402"/>
      <c r="BA906" s="403"/>
      <c r="BB906" s="402"/>
      <c r="BC906" s="403"/>
      <c r="BD906" s="402"/>
      <c r="BE906" s="403"/>
      <c r="BF906" s="402"/>
      <c r="BG906" s="403"/>
      <c r="BH906" s="402"/>
      <c r="BI906" s="403"/>
      <c r="BJ906" s="402"/>
      <c r="BK906" s="403"/>
      <c r="BL906" s="402"/>
      <c r="BM906" s="403"/>
      <c r="BN906" s="402"/>
      <c r="BO906" s="403"/>
      <c r="BP906" s="402"/>
      <c r="BQ906" s="403"/>
      <c r="BR906" s="402"/>
      <c r="BS906" s="403"/>
      <c r="BT906" s="402"/>
      <c r="BU906" s="403"/>
      <c r="BV906" s="337">
        <f>L906+N906+P906+R906+T906+V906+X906+Z906+AB906+AD906+AF906+AH906+AJ906+AL906+AN906+AP906+AR906+AT906+AV906+AX906+AZ906+BB906+BD906+BF906+BH906+BJ906+BL906+BN906+BP906+BR906+BT906</f>
        <v>0</v>
      </c>
      <c r="BW906" s="337">
        <f>M906+O906+Q906+S906+U906+W906+Y906+AA906+AC906+AE906+AG906+AI906+AK906+AM906+AO906+AQ906+AS906+AU906+AW906+AY906+BA906+BC906+BE906+BG906+BI906+BK906+BM906+BO906+BQ906+BS906+BU906</f>
        <v>0</v>
      </c>
    </row>
    <row r="907" spans="1:75" s="64" customFormat="1" ht="21.95" customHeight="1" x14ac:dyDescent="0.2">
      <c r="A907" s="385" t="s">
        <v>3986</v>
      </c>
      <c r="B907" s="386" t="s">
        <v>3987</v>
      </c>
      <c r="C907" s="352" t="s">
        <v>3229</v>
      </c>
      <c r="D907" s="387" t="s">
        <v>3988</v>
      </c>
      <c r="E907" s="388" t="s">
        <v>3989</v>
      </c>
      <c r="F907" s="389" t="s">
        <v>3222</v>
      </c>
      <c r="G907" s="389" t="s">
        <v>3223</v>
      </c>
      <c r="H907" s="390" t="s">
        <v>203</v>
      </c>
      <c r="I907" s="391" t="s">
        <v>3990</v>
      </c>
      <c r="J907" s="353" t="s">
        <v>3227</v>
      </c>
      <c r="K907" s="353" t="s">
        <v>3230</v>
      </c>
      <c r="L907" s="400"/>
      <c r="M907" s="401"/>
      <c r="N907" s="400"/>
      <c r="O907" s="401"/>
      <c r="P907" s="400"/>
      <c r="Q907" s="401"/>
      <c r="R907" s="400"/>
      <c r="S907" s="401"/>
      <c r="T907" s="400"/>
      <c r="U907" s="401"/>
      <c r="V907" s="400"/>
      <c r="W907" s="401"/>
      <c r="X907" s="400"/>
      <c r="Y907" s="401"/>
      <c r="Z907" s="400"/>
      <c r="AA907" s="401"/>
      <c r="AB907" s="400"/>
      <c r="AC907" s="401"/>
      <c r="AD907" s="400"/>
      <c r="AE907" s="401"/>
      <c r="AF907" s="400"/>
      <c r="AG907" s="401"/>
      <c r="AH907" s="400"/>
      <c r="AI907" s="401"/>
      <c r="AJ907" s="400"/>
      <c r="AK907" s="401"/>
      <c r="AL907" s="400"/>
      <c r="AM907" s="401"/>
      <c r="AN907" s="400"/>
      <c r="AO907" s="401"/>
      <c r="AP907" s="400"/>
      <c r="AQ907" s="401"/>
      <c r="AR907" s="400"/>
      <c r="AS907" s="401"/>
      <c r="AT907" s="400"/>
      <c r="AU907" s="401"/>
      <c r="AV907" s="400"/>
      <c r="AW907" s="401"/>
      <c r="AX907" s="400"/>
      <c r="AY907" s="401"/>
      <c r="AZ907" s="400"/>
      <c r="BA907" s="401"/>
      <c r="BB907" s="400"/>
      <c r="BC907" s="401"/>
      <c r="BD907" s="400"/>
      <c r="BE907" s="401"/>
      <c r="BF907" s="400"/>
      <c r="BG907" s="401"/>
      <c r="BH907" s="400"/>
      <c r="BI907" s="401"/>
      <c r="BJ907" s="400"/>
      <c r="BK907" s="401"/>
      <c r="BL907" s="400"/>
      <c r="BM907" s="401"/>
      <c r="BN907" s="400"/>
      <c r="BO907" s="401"/>
      <c r="BP907" s="400"/>
      <c r="BQ907" s="401"/>
      <c r="BR907" s="400"/>
      <c r="BS907" s="401"/>
      <c r="BT907" s="400"/>
      <c r="BU907" s="401"/>
      <c r="BV907" s="337">
        <f t="shared" ref="BV907:BV910" si="363">L907+N907+P907+R907+T907+V907+X907+Z907+AB907+AD907+AF907+AH907+AJ907+AL907+AN907+AP907+AR907+AT907+AV907+AX907+AZ907+BB907+BD907+BF907+BH907+BJ907+BL907+BN907+BP907+BR907+BT907</f>
        <v>0</v>
      </c>
      <c r="BW907" s="337">
        <f t="shared" ref="BW907:BW910" si="364">M907+O907+Q907+S907+U907+W907+Y907+AA907+AC907+AE907+AG907+AI907+AK907+AM907+AO907+AQ907+AS907+AU907+AW907+AY907+BA907+BC907+BE907+BG907+BI907+BK907+BM907+BO907+BQ907+BS907+BU907</f>
        <v>0</v>
      </c>
    </row>
    <row r="908" spans="1:75" s="64" customFormat="1" ht="21.95" customHeight="1" x14ac:dyDescent="0.2">
      <c r="A908" s="385" t="s">
        <v>3986</v>
      </c>
      <c r="B908" s="386" t="s">
        <v>3987</v>
      </c>
      <c r="C908" s="392" t="s">
        <v>3229</v>
      </c>
      <c r="D908" s="387" t="s">
        <v>3988</v>
      </c>
      <c r="E908" s="388" t="s">
        <v>3989</v>
      </c>
      <c r="F908" s="389" t="s">
        <v>3222</v>
      </c>
      <c r="G908" s="389" t="s">
        <v>3223</v>
      </c>
      <c r="H908" s="390" t="s">
        <v>203</v>
      </c>
      <c r="I908" s="391" t="s">
        <v>3990</v>
      </c>
      <c r="J908" s="353" t="s">
        <v>3227</v>
      </c>
      <c r="K908" s="355" t="s">
        <v>3231</v>
      </c>
      <c r="L908" s="400"/>
      <c r="M908" s="401"/>
      <c r="N908" s="400"/>
      <c r="O908" s="401"/>
      <c r="P908" s="400"/>
      <c r="Q908" s="401"/>
      <c r="R908" s="400"/>
      <c r="S908" s="401"/>
      <c r="T908" s="400"/>
      <c r="U908" s="401"/>
      <c r="V908" s="400"/>
      <c r="W908" s="401"/>
      <c r="X908" s="400"/>
      <c r="Y908" s="401"/>
      <c r="Z908" s="400"/>
      <c r="AA908" s="401"/>
      <c r="AB908" s="400"/>
      <c r="AC908" s="401"/>
      <c r="AD908" s="400"/>
      <c r="AE908" s="401"/>
      <c r="AF908" s="400"/>
      <c r="AG908" s="401"/>
      <c r="AH908" s="400"/>
      <c r="AI908" s="401"/>
      <c r="AJ908" s="400"/>
      <c r="AK908" s="401"/>
      <c r="AL908" s="400"/>
      <c r="AM908" s="401"/>
      <c r="AN908" s="400"/>
      <c r="AO908" s="401"/>
      <c r="AP908" s="400"/>
      <c r="AQ908" s="401"/>
      <c r="AR908" s="400"/>
      <c r="AS908" s="401"/>
      <c r="AT908" s="400"/>
      <c r="AU908" s="401"/>
      <c r="AV908" s="400"/>
      <c r="AW908" s="401"/>
      <c r="AX908" s="400"/>
      <c r="AY908" s="401"/>
      <c r="AZ908" s="400"/>
      <c r="BA908" s="401"/>
      <c r="BB908" s="400"/>
      <c r="BC908" s="401"/>
      <c r="BD908" s="400"/>
      <c r="BE908" s="401"/>
      <c r="BF908" s="400"/>
      <c r="BG908" s="401"/>
      <c r="BH908" s="400"/>
      <c r="BI908" s="401"/>
      <c r="BJ908" s="400"/>
      <c r="BK908" s="401"/>
      <c r="BL908" s="400"/>
      <c r="BM908" s="401"/>
      <c r="BN908" s="400"/>
      <c r="BO908" s="401"/>
      <c r="BP908" s="400"/>
      <c r="BQ908" s="401"/>
      <c r="BR908" s="400"/>
      <c r="BS908" s="401"/>
      <c r="BT908" s="400"/>
      <c r="BU908" s="401"/>
      <c r="BV908" s="337">
        <f t="shared" si="363"/>
        <v>0</v>
      </c>
      <c r="BW908" s="337">
        <f t="shared" si="364"/>
        <v>0</v>
      </c>
    </row>
    <row r="909" spans="1:75" s="64" customFormat="1" ht="21.95" customHeight="1" x14ac:dyDescent="0.2">
      <c r="A909" s="385" t="s">
        <v>3986</v>
      </c>
      <c r="B909" s="386" t="s">
        <v>3987</v>
      </c>
      <c r="C909" s="392" t="s">
        <v>3229</v>
      </c>
      <c r="D909" s="387" t="s">
        <v>3988</v>
      </c>
      <c r="E909" s="388" t="s">
        <v>3989</v>
      </c>
      <c r="F909" s="389" t="s">
        <v>3222</v>
      </c>
      <c r="G909" s="389" t="s">
        <v>3223</v>
      </c>
      <c r="H909" s="390" t="s">
        <v>203</v>
      </c>
      <c r="I909" s="391" t="s">
        <v>3990</v>
      </c>
      <c r="J909" s="353" t="s">
        <v>3227</v>
      </c>
      <c r="K909" s="356" t="s">
        <v>3232</v>
      </c>
      <c r="L909" s="400"/>
      <c r="M909" s="401"/>
      <c r="N909" s="400"/>
      <c r="O909" s="401"/>
      <c r="P909" s="400"/>
      <c r="Q909" s="401"/>
      <c r="R909" s="400"/>
      <c r="S909" s="401"/>
      <c r="T909" s="400"/>
      <c r="U909" s="401"/>
      <c r="V909" s="400"/>
      <c r="W909" s="401"/>
      <c r="X909" s="400"/>
      <c r="Y909" s="401"/>
      <c r="Z909" s="400"/>
      <c r="AA909" s="401"/>
      <c r="AB909" s="400"/>
      <c r="AC909" s="401"/>
      <c r="AD909" s="400"/>
      <c r="AE909" s="401"/>
      <c r="AF909" s="400"/>
      <c r="AG909" s="401"/>
      <c r="AH909" s="400"/>
      <c r="AI909" s="401"/>
      <c r="AJ909" s="400"/>
      <c r="AK909" s="401"/>
      <c r="AL909" s="400"/>
      <c r="AM909" s="401"/>
      <c r="AN909" s="400"/>
      <c r="AO909" s="401"/>
      <c r="AP909" s="400"/>
      <c r="AQ909" s="401"/>
      <c r="AR909" s="400"/>
      <c r="AS909" s="401"/>
      <c r="AT909" s="400"/>
      <c r="AU909" s="401"/>
      <c r="AV909" s="400"/>
      <c r="AW909" s="401"/>
      <c r="AX909" s="400"/>
      <c r="AY909" s="401"/>
      <c r="AZ909" s="400"/>
      <c r="BA909" s="401"/>
      <c r="BB909" s="400"/>
      <c r="BC909" s="401"/>
      <c r="BD909" s="400"/>
      <c r="BE909" s="401"/>
      <c r="BF909" s="400"/>
      <c r="BG909" s="401"/>
      <c r="BH909" s="400"/>
      <c r="BI909" s="401"/>
      <c r="BJ909" s="400"/>
      <c r="BK909" s="401"/>
      <c r="BL909" s="400"/>
      <c r="BM909" s="401"/>
      <c r="BN909" s="400"/>
      <c r="BO909" s="401"/>
      <c r="BP909" s="400"/>
      <c r="BQ909" s="401"/>
      <c r="BR909" s="400"/>
      <c r="BS909" s="401"/>
      <c r="BT909" s="400"/>
      <c r="BU909" s="401"/>
      <c r="BV909" s="337">
        <f t="shared" si="363"/>
        <v>0</v>
      </c>
      <c r="BW909" s="337">
        <f t="shared" si="364"/>
        <v>0</v>
      </c>
    </row>
    <row r="910" spans="1:75" s="64" customFormat="1" ht="21.95" customHeight="1" thickBot="1" x14ac:dyDescent="0.25">
      <c r="A910" s="660" t="s">
        <v>3986</v>
      </c>
      <c r="B910" s="393" t="s">
        <v>3987</v>
      </c>
      <c r="C910" s="394" t="s">
        <v>3229</v>
      </c>
      <c r="D910" s="395" t="s">
        <v>3988</v>
      </c>
      <c r="E910" s="411" t="s">
        <v>3989</v>
      </c>
      <c r="F910" s="396" t="s">
        <v>3222</v>
      </c>
      <c r="G910" s="396" t="s">
        <v>3223</v>
      </c>
      <c r="H910" s="397" t="s">
        <v>203</v>
      </c>
      <c r="I910" s="661" t="s">
        <v>3990</v>
      </c>
      <c r="J910" s="353" t="s">
        <v>3227</v>
      </c>
      <c r="K910" s="357" t="s">
        <v>60</v>
      </c>
      <c r="L910" s="402"/>
      <c r="M910" s="403"/>
      <c r="N910" s="402"/>
      <c r="O910" s="403"/>
      <c r="P910" s="402"/>
      <c r="Q910" s="403"/>
      <c r="R910" s="402"/>
      <c r="S910" s="403"/>
      <c r="T910" s="402"/>
      <c r="U910" s="403"/>
      <c r="V910" s="402"/>
      <c r="W910" s="403"/>
      <c r="X910" s="402"/>
      <c r="Y910" s="403"/>
      <c r="Z910" s="402"/>
      <c r="AA910" s="403"/>
      <c r="AB910" s="402"/>
      <c r="AC910" s="403"/>
      <c r="AD910" s="402"/>
      <c r="AE910" s="403"/>
      <c r="AF910" s="402"/>
      <c r="AG910" s="403"/>
      <c r="AH910" s="402"/>
      <c r="AI910" s="403"/>
      <c r="AJ910" s="402"/>
      <c r="AK910" s="403"/>
      <c r="AL910" s="402"/>
      <c r="AM910" s="403"/>
      <c r="AN910" s="402"/>
      <c r="AO910" s="403"/>
      <c r="AP910" s="402"/>
      <c r="AQ910" s="403"/>
      <c r="AR910" s="402"/>
      <c r="AS910" s="403"/>
      <c r="AT910" s="402"/>
      <c r="AU910" s="403"/>
      <c r="AV910" s="402"/>
      <c r="AW910" s="403"/>
      <c r="AX910" s="402"/>
      <c r="AY910" s="403"/>
      <c r="AZ910" s="402"/>
      <c r="BA910" s="403"/>
      <c r="BB910" s="402"/>
      <c r="BC910" s="403"/>
      <c r="BD910" s="402"/>
      <c r="BE910" s="403"/>
      <c r="BF910" s="402"/>
      <c r="BG910" s="403"/>
      <c r="BH910" s="402"/>
      <c r="BI910" s="403"/>
      <c r="BJ910" s="402"/>
      <c r="BK910" s="403"/>
      <c r="BL910" s="402"/>
      <c r="BM910" s="403"/>
      <c r="BN910" s="402"/>
      <c r="BO910" s="403"/>
      <c r="BP910" s="402"/>
      <c r="BQ910" s="403"/>
      <c r="BR910" s="402"/>
      <c r="BS910" s="403"/>
      <c r="BT910" s="402"/>
      <c r="BU910" s="403"/>
      <c r="BV910" s="337">
        <f t="shared" si="363"/>
        <v>0</v>
      </c>
      <c r="BW910" s="337">
        <f t="shared" si="364"/>
        <v>0</v>
      </c>
    </row>
    <row r="911" spans="1:75" s="64" customFormat="1" ht="21.95" customHeight="1" x14ac:dyDescent="0.25">
      <c r="A911" s="425" t="s">
        <v>3991</v>
      </c>
      <c r="B911" s="526" t="s">
        <v>3992</v>
      </c>
      <c r="C911" s="527">
        <v>2</v>
      </c>
      <c r="D911" s="528" t="s">
        <v>3993</v>
      </c>
      <c r="E911" s="426" t="s">
        <v>3994</v>
      </c>
      <c r="F911" s="529" t="s">
        <v>3222</v>
      </c>
      <c r="G911" s="529" t="s">
        <v>3223</v>
      </c>
      <c r="H911" s="530" t="s">
        <v>255</v>
      </c>
      <c r="I911" s="384" t="s">
        <v>3995</v>
      </c>
      <c r="J911" s="353" t="s">
        <v>3337</v>
      </c>
      <c r="K911" s="354" t="s">
        <v>3228</v>
      </c>
      <c r="L911" s="402"/>
      <c r="M911" s="403"/>
      <c r="N911" s="402"/>
      <c r="O911" s="403"/>
      <c r="P911" s="402"/>
      <c r="Q911" s="403"/>
      <c r="R911" s="402"/>
      <c r="S911" s="403"/>
      <c r="T911" s="402"/>
      <c r="U911" s="403"/>
      <c r="V911" s="402"/>
      <c r="W911" s="403"/>
      <c r="X911" s="402"/>
      <c r="Y911" s="403"/>
      <c r="Z911" s="402"/>
      <c r="AA911" s="403"/>
      <c r="AB911" s="402"/>
      <c r="AC911" s="403"/>
      <c r="AD911" s="402"/>
      <c r="AE911" s="403"/>
      <c r="AF911" s="402"/>
      <c r="AG911" s="403"/>
      <c r="AH911" s="402"/>
      <c r="AI911" s="403"/>
      <c r="AJ911" s="402"/>
      <c r="AK911" s="403"/>
      <c r="AL911" s="402"/>
      <c r="AM911" s="403"/>
      <c r="AN911" s="402"/>
      <c r="AO911" s="403"/>
      <c r="AP911" s="402"/>
      <c r="AQ911" s="403"/>
      <c r="AR911" s="402"/>
      <c r="AS911" s="403"/>
      <c r="AT911" s="402"/>
      <c r="AU911" s="403"/>
      <c r="AV911" s="402"/>
      <c r="AW911" s="403"/>
      <c r="AX911" s="402"/>
      <c r="AY911" s="403"/>
      <c r="AZ911" s="402"/>
      <c r="BA911" s="403"/>
      <c r="BB911" s="402"/>
      <c r="BC911" s="403"/>
      <c r="BD911" s="402"/>
      <c r="BE911" s="403"/>
      <c r="BF911" s="402"/>
      <c r="BG911" s="403"/>
      <c r="BH911" s="402"/>
      <c r="BI911" s="403"/>
      <c r="BJ911" s="402"/>
      <c r="BK911" s="403"/>
      <c r="BL911" s="402"/>
      <c r="BM911" s="403"/>
      <c r="BN911" s="402"/>
      <c r="BO911" s="403"/>
      <c r="BP911" s="402"/>
      <c r="BQ911" s="403"/>
      <c r="BR911" s="402"/>
      <c r="BS911" s="403"/>
      <c r="BT911" s="402"/>
      <c r="BU911" s="403"/>
      <c r="BV911" s="337">
        <f>L911+N911+P911+R911+T911+V911+X911+Z911+AB911+AD911+AF911+AH911+AJ911+AL911+AN911+AP911+AR911+AT911+AV911+AX911+AZ911+BB911+BD911+BF911+BH911+BJ911+BL911+BN911+BP911+BR911+BT911</f>
        <v>0</v>
      </c>
      <c r="BW911" s="337">
        <f>M911+O911+Q911+S911+U911+W911+Y911+AA911+AC911+AE911+AG911+AI911+AK911+AM911+AO911+AQ911+AS911+AU911+AW911+AY911+BA911+BC911+BE911+BG911+BI911+BK911+BM911+BO911+BQ911+BS911+BU911</f>
        <v>0</v>
      </c>
    </row>
    <row r="912" spans="1:75" s="64" customFormat="1" ht="21.95" customHeight="1" x14ac:dyDescent="0.2">
      <c r="A912" s="385" t="s">
        <v>3991</v>
      </c>
      <c r="B912" s="386" t="s">
        <v>3992</v>
      </c>
      <c r="C912" s="352" t="s">
        <v>3229</v>
      </c>
      <c r="D912" s="387" t="s">
        <v>3993</v>
      </c>
      <c r="E912" s="388" t="s">
        <v>3994</v>
      </c>
      <c r="F912" s="389" t="s">
        <v>3222</v>
      </c>
      <c r="G912" s="389" t="s">
        <v>3223</v>
      </c>
      <c r="H912" s="390" t="s">
        <v>255</v>
      </c>
      <c r="I912" s="391" t="s">
        <v>3995</v>
      </c>
      <c r="J912" s="353" t="s">
        <v>3337</v>
      </c>
      <c r="K912" s="353" t="s">
        <v>3230</v>
      </c>
      <c r="L912" s="400"/>
      <c r="M912" s="401"/>
      <c r="N912" s="400"/>
      <c r="O912" s="401"/>
      <c r="P912" s="400"/>
      <c r="Q912" s="401"/>
      <c r="R912" s="400"/>
      <c r="S912" s="401"/>
      <c r="T912" s="400"/>
      <c r="U912" s="401"/>
      <c r="V912" s="400"/>
      <c r="W912" s="401"/>
      <c r="X912" s="400"/>
      <c r="Y912" s="401"/>
      <c r="Z912" s="400"/>
      <c r="AA912" s="401"/>
      <c r="AB912" s="400"/>
      <c r="AC912" s="401"/>
      <c r="AD912" s="400"/>
      <c r="AE912" s="401"/>
      <c r="AF912" s="400"/>
      <c r="AG912" s="401"/>
      <c r="AH912" s="400"/>
      <c r="AI912" s="401"/>
      <c r="AJ912" s="400"/>
      <c r="AK912" s="401"/>
      <c r="AL912" s="400"/>
      <c r="AM912" s="401"/>
      <c r="AN912" s="400"/>
      <c r="AO912" s="401"/>
      <c r="AP912" s="400"/>
      <c r="AQ912" s="401"/>
      <c r="AR912" s="400"/>
      <c r="AS912" s="401"/>
      <c r="AT912" s="400"/>
      <c r="AU912" s="401"/>
      <c r="AV912" s="400"/>
      <c r="AW912" s="401"/>
      <c r="AX912" s="400"/>
      <c r="AY912" s="401"/>
      <c r="AZ912" s="400"/>
      <c r="BA912" s="401"/>
      <c r="BB912" s="400"/>
      <c r="BC912" s="401"/>
      <c r="BD912" s="400"/>
      <c r="BE912" s="401"/>
      <c r="BF912" s="400"/>
      <c r="BG912" s="401"/>
      <c r="BH912" s="400"/>
      <c r="BI912" s="401"/>
      <c r="BJ912" s="400"/>
      <c r="BK912" s="401"/>
      <c r="BL912" s="400"/>
      <c r="BM912" s="401"/>
      <c r="BN912" s="400"/>
      <c r="BO912" s="401"/>
      <c r="BP912" s="400"/>
      <c r="BQ912" s="401"/>
      <c r="BR912" s="400"/>
      <c r="BS912" s="401"/>
      <c r="BT912" s="400"/>
      <c r="BU912" s="401"/>
      <c r="BV912" s="337">
        <f t="shared" ref="BV912:BV915" si="365">L912+N912+P912+R912+T912+V912+X912+Z912+AB912+AD912+AF912+AH912+AJ912+AL912+AN912+AP912+AR912+AT912+AV912+AX912+AZ912+BB912+BD912+BF912+BH912+BJ912+BL912+BN912+BP912+BR912+BT912</f>
        <v>0</v>
      </c>
      <c r="BW912" s="337">
        <f t="shared" ref="BW912:BW915" si="366">M912+O912+Q912+S912+U912+W912+Y912+AA912+AC912+AE912+AG912+AI912+AK912+AM912+AO912+AQ912+AS912+AU912+AW912+AY912+BA912+BC912+BE912+BG912+BI912+BK912+BM912+BO912+BQ912+BS912+BU912</f>
        <v>0</v>
      </c>
    </row>
    <row r="913" spans="1:75" s="64" customFormat="1" ht="21.95" customHeight="1" x14ac:dyDescent="0.2">
      <c r="A913" s="385" t="s">
        <v>3991</v>
      </c>
      <c r="B913" s="386" t="s">
        <v>3992</v>
      </c>
      <c r="C913" s="392" t="s">
        <v>3229</v>
      </c>
      <c r="D913" s="387" t="s">
        <v>3993</v>
      </c>
      <c r="E913" s="388" t="s">
        <v>3994</v>
      </c>
      <c r="F913" s="389" t="s">
        <v>3222</v>
      </c>
      <c r="G913" s="389" t="s">
        <v>3223</v>
      </c>
      <c r="H913" s="390" t="s">
        <v>255</v>
      </c>
      <c r="I913" s="391" t="s">
        <v>3995</v>
      </c>
      <c r="J913" s="353" t="s">
        <v>3337</v>
      </c>
      <c r="K913" s="355" t="s">
        <v>3231</v>
      </c>
      <c r="L913" s="400"/>
      <c r="M913" s="401"/>
      <c r="N913" s="400"/>
      <c r="O913" s="401"/>
      <c r="P913" s="400"/>
      <c r="Q913" s="401"/>
      <c r="R913" s="400"/>
      <c r="S913" s="401"/>
      <c r="T913" s="400"/>
      <c r="U913" s="401"/>
      <c r="V913" s="400"/>
      <c r="W913" s="401"/>
      <c r="X913" s="400"/>
      <c r="Y913" s="401"/>
      <c r="Z913" s="400"/>
      <c r="AA913" s="401"/>
      <c r="AB913" s="400"/>
      <c r="AC913" s="401"/>
      <c r="AD913" s="400"/>
      <c r="AE913" s="401"/>
      <c r="AF913" s="400"/>
      <c r="AG913" s="401"/>
      <c r="AH913" s="400"/>
      <c r="AI913" s="401"/>
      <c r="AJ913" s="400"/>
      <c r="AK913" s="401"/>
      <c r="AL913" s="400"/>
      <c r="AM913" s="401"/>
      <c r="AN913" s="400"/>
      <c r="AO913" s="401"/>
      <c r="AP913" s="400"/>
      <c r="AQ913" s="401"/>
      <c r="AR913" s="400"/>
      <c r="AS913" s="401"/>
      <c r="AT913" s="400"/>
      <c r="AU913" s="401"/>
      <c r="AV913" s="400"/>
      <c r="AW913" s="401"/>
      <c r="AX913" s="400"/>
      <c r="AY913" s="401"/>
      <c r="AZ913" s="400"/>
      <c r="BA913" s="401"/>
      <c r="BB913" s="400"/>
      <c r="BC913" s="401"/>
      <c r="BD913" s="400"/>
      <c r="BE913" s="401"/>
      <c r="BF913" s="400"/>
      <c r="BG913" s="401"/>
      <c r="BH913" s="400"/>
      <c r="BI913" s="401"/>
      <c r="BJ913" s="400"/>
      <c r="BK913" s="401"/>
      <c r="BL913" s="400"/>
      <c r="BM913" s="401"/>
      <c r="BN913" s="400"/>
      <c r="BO913" s="401"/>
      <c r="BP913" s="400"/>
      <c r="BQ913" s="401"/>
      <c r="BR913" s="400"/>
      <c r="BS913" s="401"/>
      <c r="BT913" s="400"/>
      <c r="BU913" s="401"/>
      <c r="BV913" s="337">
        <f t="shared" si="365"/>
        <v>0</v>
      </c>
      <c r="BW913" s="337">
        <f t="shared" si="366"/>
        <v>0</v>
      </c>
    </row>
    <row r="914" spans="1:75" s="64" customFormat="1" ht="21.95" customHeight="1" x14ac:dyDescent="0.2">
      <c r="A914" s="385" t="s">
        <v>3991</v>
      </c>
      <c r="B914" s="386" t="s">
        <v>3992</v>
      </c>
      <c r="C914" s="392" t="s">
        <v>3229</v>
      </c>
      <c r="D914" s="387" t="s">
        <v>3993</v>
      </c>
      <c r="E914" s="388" t="s">
        <v>3994</v>
      </c>
      <c r="F914" s="389" t="s">
        <v>3222</v>
      </c>
      <c r="G914" s="389" t="s">
        <v>3223</v>
      </c>
      <c r="H914" s="390" t="s">
        <v>255</v>
      </c>
      <c r="I914" s="391" t="s">
        <v>3995</v>
      </c>
      <c r="J914" s="353" t="s">
        <v>3337</v>
      </c>
      <c r="K914" s="356" t="s">
        <v>3232</v>
      </c>
      <c r="L914" s="400"/>
      <c r="M914" s="401"/>
      <c r="N914" s="400"/>
      <c r="O914" s="401"/>
      <c r="P914" s="400"/>
      <c r="Q914" s="401"/>
      <c r="R914" s="400"/>
      <c r="S914" s="401"/>
      <c r="T914" s="400"/>
      <c r="U914" s="401"/>
      <c r="V914" s="400"/>
      <c r="W914" s="401"/>
      <c r="X914" s="400"/>
      <c r="Y914" s="401"/>
      <c r="Z914" s="400"/>
      <c r="AA914" s="401"/>
      <c r="AB914" s="400"/>
      <c r="AC914" s="401"/>
      <c r="AD914" s="400"/>
      <c r="AE914" s="401"/>
      <c r="AF914" s="400"/>
      <c r="AG914" s="401"/>
      <c r="AH914" s="400"/>
      <c r="AI914" s="401"/>
      <c r="AJ914" s="400"/>
      <c r="AK914" s="401"/>
      <c r="AL914" s="400"/>
      <c r="AM914" s="401"/>
      <c r="AN914" s="400"/>
      <c r="AO914" s="401"/>
      <c r="AP914" s="400"/>
      <c r="AQ914" s="401"/>
      <c r="AR914" s="400"/>
      <c r="AS914" s="401"/>
      <c r="AT914" s="400"/>
      <c r="AU914" s="401"/>
      <c r="AV914" s="400"/>
      <c r="AW914" s="401"/>
      <c r="AX914" s="400"/>
      <c r="AY914" s="401"/>
      <c r="AZ914" s="400"/>
      <c r="BA914" s="401"/>
      <c r="BB914" s="400"/>
      <c r="BC914" s="401"/>
      <c r="BD914" s="400"/>
      <c r="BE914" s="401"/>
      <c r="BF914" s="400"/>
      <c r="BG914" s="401"/>
      <c r="BH914" s="400"/>
      <c r="BI914" s="401"/>
      <c r="BJ914" s="400"/>
      <c r="BK914" s="401"/>
      <c r="BL914" s="400"/>
      <c r="BM914" s="401"/>
      <c r="BN914" s="400"/>
      <c r="BO914" s="401"/>
      <c r="BP914" s="400"/>
      <c r="BQ914" s="401"/>
      <c r="BR914" s="400"/>
      <c r="BS914" s="401"/>
      <c r="BT914" s="400"/>
      <c r="BU914" s="401"/>
      <c r="BV914" s="337">
        <f t="shared" si="365"/>
        <v>0</v>
      </c>
      <c r="BW914" s="337">
        <f t="shared" si="366"/>
        <v>0</v>
      </c>
    </row>
    <row r="915" spans="1:75" s="64" customFormat="1" ht="21.95" customHeight="1" thickBot="1" x14ac:dyDescent="0.25">
      <c r="A915" s="660" t="s">
        <v>3991</v>
      </c>
      <c r="B915" s="393" t="s">
        <v>3992</v>
      </c>
      <c r="C915" s="394" t="s">
        <v>3229</v>
      </c>
      <c r="D915" s="395" t="s">
        <v>3993</v>
      </c>
      <c r="E915" s="411" t="s">
        <v>3994</v>
      </c>
      <c r="F915" s="396" t="s">
        <v>3222</v>
      </c>
      <c r="G915" s="396" t="s">
        <v>3223</v>
      </c>
      <c r="H915" s="397" t="s">
        <v>255</v>
      </c>
      <c r="I915" s="661" t="s">
        <v>3995</v>
      </c>
      <c r="J915" s="353" t="s">
        <v>3337</v>
      </c>
      <c r="K915" s="357" t="s">
        <v>60</v>
      </c>
      <c r="L915" s="402"/>
      <c r="M915" s="403"/>
      <c r="N915" s="402"/>
      <c r="O915" s="403"/>
      <c r="P915" s="402"/>
      <c r="Q915" s="403"/>
      <c r="R915" s="402"/>
      <c r="S915" s="403"/>
      <c r="T915" s="402"/>
      <c r="U915" s="403"/>
      <c r="V915" s="402"/>
      <c r="W915" s="403"/>
      <c r="X915" s="402"/>
      <c r="Y915" s="403"/>
      <c r="Z915" s="402"/>
      <c r="AA915" s="403"/>
      <c r="AB915" s="402"/>
      <c r="AC915" s="403"/>
      <c r="AD915" s="402"/>
      <c r="AE915" s="403"/>
      <c r="AF915" s="402"/>
      <c r="AG915" s="403"/>
      <c r="AH915" s="402"/>
      <c r="AI915" s="403"/>
      <c r="AJ915" s="402"/>
      <c r="AK915" s="403"/>
      <c r="AL915" s="402"/>
      <c r="AM915" s="403"/>
      <c r="AN915" s="402"/>
      <c r="AO915" s="403"/>
      <c r="AP915" s="402"/>
      <c r="AQ915" s="403"/>
      <c r="AR915" s="402"/>
      <c r="AS915" s="403"/>
      <c r="AT915" s="402"/>
      <c r="AU915" s="403"/>
      <c r="AV915" s="402"/>
      <c r="AW915" s="403"/>
      <c r="AX915" s="402"/>
      <c r="AY915" s="403"/>
      <c r="AZ915" s="402"/>
      <c r="BA915" s="403"/>
      <c r="BB915" s="402"/>
      <c r="BC915" s="403"/>
      <c r="BD915" s="402"/>
      <c r="BE915" s="403"/>
      <c r="BF915" s="402"/>
      <c r="BG915" s="403"/>
      <c r="BH915" s="402"/>
      <c r="BI915" s="403"/>
      <c r="BJ915" s="402"/>
      <c r="BK915" s="403"/>
      <c r="BL915" s="402"/>
      <c r="BM915" s="403"/>
      <c r="BN915" s="402"/>
      <c r="BO915" s="403"/>
      <c r="BP915" s="402"/>
      <c r="BQ915" s="403"/>
      <c r="BR915" s="402"/>
      <c r="BS915" s="403"/>
      <c r="BT915" s="402"/>
      <c r="BU915" s="403"/>
      <c r="BV915" s="337">
        <f t="shared" si="365"/>
        <v>0</v>
      </c>
      <c r="BW915" s="337">
        <f t="shared" si="366"/>
        <v>0</v>
      </c>
    </row>
    <row r="916" spans="1:75" s="64" customFormat="1" ht="21.95" customHeight="1" x14ac:dyDescent="0.25">
      <c r="A916" s="425" t="s">
        <v>3996</v>
      </c>
      <c r="B916" s="526" t="s">
        <v>3997</v>
      </c>
      <c r="C916" s="527">
        <v>1</v>
      </c>
      <c r="D916" s="528" t="s">
        <v>3993</v>
      </c>
      <c r="E916" s="426" t="s">
        <v>3998</v>
      </c>
      <c r="F916" s="529" t="s">
        <v>3222</v>
      </c>
      <c r="G916" s="529" t="s">
        <v>3223</v>
      </c>
      <c r="H916" s="530" t="s">
        <v>255</v>
      </c>
      <c r="I916" s="384" t="s">
        <v>3999</v>
      </c>
      <c r="J916" s="353" t="s">
        <v>3227</v>
      </c>
      <c r="K916" s="354" t="s">
        <v>3228</v>
      </c>
      <c r="L916" s="402"/>
      <c r="M916" s="403"/>
      <c r="N916" s="402"/>
      <c r="O916" s="403"/>
      <c r="P916" s="402"/>
      <c r="Q916" s="403"/>
      <c r="R916" s="402"/>
      <c r="S916" s="403"/>
      <c r="T916" s="402"/>
      <c r="U916" s="403"/>
      <c r="V916" s="402"/>
      <c r="W916" s="403"/>
      <c r="X916" s="402"/>
      <c r="Y916" s="403"/>
      <c r="Z916" s="402"/>
      <c r="AA916" s="403"/>
      <c r="AB916" s="402"/>
      <c r="AC916" s="403"/>
      <c r="AD916" s="402"/>
      <c r="AE916" s="403"/>
      <c r="AF916" s="402"/>
      <c r="AG916" s="403"/>
      <c r="AH916" s="402"/>
      <c r="AI916" s="403"/>
      <c r="AJ916" s="402"/>
      <c r="AK916" s="403"/>
      <c r="AL916" s="402"/>
      <c r="AM916" s="403"/>
      <c r="AN916" s="402"/>
      <c r="AO916" s="403"/>
      <c r="AP916" s="402"/>
      <c r="AQ916" s="403"/>
      <c r="AR916" s="402"/>
      <c r="AS916" s="403"/>
      <c r="AT916" s="402"/>
      <c r="AU916" s="403"/>
      <c r="AV916" s="402"/>
      <c r="AW916" s="403"/>
      <c r="AX916" s="402"/>
      <c r="AY916" s="403"/>
      <c r="AZ916" s="402"/>
      <c r="BA916" s="403"/>
      <c r="BB916" s="402"/>
      <c r="BC916" s="403"/>
      <c r="BD916" s="402"/>
      <c r="BE916" s="403"/>
      <c r="BF916" s="402"/>
      <c r="BG916" s="403"/>
      <c r="BH916" s="402"/>
      <c r="BI916" s="403"/>
      <c r="BJ916" s="402"/>
      <c r="BK916" s="403"/>
      <c r="BL916" s="402"/>
      <c r="BM916" s="403"/>
      <c r="BN916" s="402"/>
      <c r="BO916" s="403"/>
      <c r="BP916" s="402"/>
      <c r="BQ916" s="403"/>
      <c r="BR916" s="402"/>
      <c r="BS916" s="403"/>
      <c r="BT916" s="402"/>
      <c r="BU916" s="403"/>
      <c r="BV916" s="337">
        <f>L916+N916+P916+R916+T916+V916+X916+Z916+AB916+AD916+AF916+AH916+AJ916+AL916+AN916+AP916+AR916+AT916+AV916+AX916+AZ916+BB916+BD916+BF916+BH916+BJ916+BL916+BN916+BP916+BR916+BT916</f>
        <v>0</v>
      </c>
      <c r="BW916" s="337">
        <f>M916+O916+Q916+S916+U916+W916+Y916+AA916+AC916+AE916+AG916+AI916+AK916+AM916+AO916+AQ916+AS916+AU916+AW916+AY916+BA916+BC916+BE916+BG916+BI916+BK916+BM916+BO916+BQ916+BS916+BU916</f>
        <v>0</v>
      </c>
    </row>
    <row r="917" spans="1:75" s="64" customFormat="1" ht="21.95" customHeight="1" x14ac:dyDescent="0.2">
      <c r="A917" s="385" t="s">
        <v>3996</v>
      </c>
      <c r="B917" s="386" t="s">
        <v>3997</v>
      </c>
      <c r="C917" s="352" t="s">
        <v>3229</v>
      </c>
      <c r="D917" s="387" t="s">
        <v>3993</v>
      </c>
      <c r="E917" s="388" t="s">
        <v>3998</v>
      </c>
      <c r="F917" s="389" t="s">
        <v>3222</v>
      </c>
      <c r="G917" s="389" t="s">
        <v>3223</v>
      </c>
      <c r="H917" s="390" t="s">
        <v>255</v>
      </c>
      <c r="I917" s="391" t="s">
        <v>3999</v>
      </c>
      <c r="J917" s="353" t="s">
        <v>3227</v>
      </c>
      <c r="K917" s="353" t="s">
        <v>3230</v>
      </c>
      <c r="L917" s="400"/>
      <c r="M917" s="401"/>
      <c r="N917" s="400"/>
      <c r="O917" s="401"/>
      <c r="P917" s="400"/>
      <c r="Q917" s="401"/>
      <c r="R917" s="400"/>
      <c r="S917" s="401"/>
      <c r="T917" s="400"/>
      <c r="U917" s="401"/>
      <c r="V917" s="400"/>
      <c r="W917" s="401"/>
      <c r="X917" s="400"/>
      <c r="Y917" s="401"/>
      <c r="Z917" s="400"/>
      <c r="AA917" s="401"/>
      <c r="AB917" s="400"/>
      <c r="AC917" s="401"/>
      <c r="AD917" s="400"/>
      <c r="AE917" s="401"/>
      <c r="AF917" s="400"/>
      <c r="AG917" s="401"/>
      <c r="AH917" s="400"/>
      <c r="AI917" s="401"/>
      <c r="AJ917" s="400"/>
      <c r="AK917" s="401"/>
      <c r="AL917" s="400"/>
      <c r="AM917" s="401"/>
      <c r="AN917" s="400"/>
      <c r="AO917" s="401"/>
      <c r="AP917" s="400"/>
      <c r="AQ917" s="401"/>
      <c r="AR917" s="400"/>
      <c r="AS917" s="401"/>
      <c r="AT917" s="400"/>
      <c r="AU917" s="401"/>
      <c r="AV917" s="400"/>
      <c r="AW917" s="401"/>
      <c r="AX917" s="400"/>
      <c r="AY917" s="401"/>
      <c r="AZ917" s="400"/>
      <c r="BA917" s="401"/>
      <c r="BB917" s="400"/>
      <c r="BC917" s="401"/>
      <c r="BD917" s="400"/>
      <c r="BE917" s="401"/>
      <c r="BF917" s="400"/>
      <c r="BG917" s="401"/>
      <c r="BH917" s="400"/>
      <c r="BI917" s="401"/>
      <c r="BJ917" s="400"/>
      <c r="BK917" s="401"/>
      <c r="BL917" s="400"/>
      <c r="BM917" s="401"/>
      <c r="BN917" s="400"/>
      <c r="BO917" s="401"/>
      <c r="BP917" s="400"/>
      <c r="BQ917" s="401"/>
      <c r="BR917" s="400"/>
      <c r="BS917" s="401"/>
      <c r="BT917" s="400"/>
      <c r="BU917" s="401"/>
      <c r="BV917" s="337">
        <f t="shared" ref="BV917:BV920" si="367">L917+N917+P917+R917+T917+V917+X917+Z917+AB917+AD917+AF917+AH917+AJ917+AL917+AN917+AP917+AR917+AT917+AV917+AX917+AZ917+BB917+BD917+BF917+BH917+BJ917+BL917+BN917+BP917+BR917+BT917</f>
        <v>0</v>
      </c>
      <c r="BW917" s="337">
        <f t="shared" ref="BW917:BW920" si="368">M917+O917+Q917+S917+U917+W917+Y917+AA917+AC917+AE917+AG917+AI917+AK917+AM917+AO917+AQ917+AS917+AU917+AW917+AY917+BA917+BC917+BE917+BG917+BI917+BK917+BM917+BO917+BQ917+BS917+BU917</f>
        <v>0</v>
      </c>
    </row>
    <row r="918" spans="1:75" s="64" customFormat="1" ht="21.95" customHeight="1" x14ac:dyDescent="0.2">
      <c r="A918" s="385" t="s">
        <v>3996</v>
      </c>
      <c r="B918" s="386" t="s">
        <v>3997</v>
      </c>
      <c r="C918" s="392" t="s">
        <v>3229</v>
      </c>
      <c r="D918" s="387" t="s">
        <v>3993</v>
      </c>
      <c r="E918" s="388" t="s">
        <v>3998</v>
      </c>
      <c r="F918" s="389" t="s">
        <v>3222</v>
      </c>
      <c r="G918" s="389" t="s">
        <v>3223</v>
      </c>
      <c r="H918" s="390" t="s">
        <v>255</v>
      </c>
      <c r="I918" s="391" t="s">
        <v>3999</v>
      </c>
      <c r="J918" s="353" t="s">
        <v>3227</v>
      </c>
      <c r="K918" s="355" t="s">
        <v>3231</v>
      </c>
      <c r="L918" s="400"/>
      <c r="M918" s="401"/>
      <c r="N918" s="400"/>
      <c r="O918" s="401"/>
      <c r="P918" s="400"/>
      <c r="Q918" s="401"/>
      <c r="R918" s="400"/>
      <c r="S918" s="401"/>
      <c r="T918" s="400"/>
      <c r="U918" s="401"/>
      <c r="V918" s="400"/>
      <c r="W918" s="401"/>
      <c r="X918" s="400"/>
      <c r="Y918" s="401"/>
      <c r="Z918" s="400"/>
      <c r="AA918" s="401"/>
      <c r="AB918" s="400"/>
      <c r="AC918" s="401"/>
      <c r="AD918" s="400"/>
      <c r="AE918" s="401"/>
      <c r="AF918" s="400"/>
      <c r="AG918" s="401"/>
      <c r="AH918" s="400"/>
      <c r="AI918" s="401"/>
      <c r="AJ918" s="400"/>
      <c r="AK918" s="401"/>
      <c r="AL918" s="400"/>
      <c r="AM918" s="401"/>
      <c r="AN918" s="400"/>
      <c r="AO918" s="401"/>
      <c r="AP918" s="400"/>
      <c r="AQ918" s="401"/>
      <c r="AR918" s="400"/>
      <c r="AS918" s="401"/>
      <c r="AT918" s="400"/>
      <c r="AU918" s="401"/>
      <c r="AV918" s="400"/>
      <c r="AW918" s="401"/>
      <c r="AX918" s="400"/>
      <c r="AY918" s="401"/>
      <c r="AZ918" s="400"/>
      <c r="BA918" s="401"/>
      <c r="BB918" s="400"/>
      <c r="BC918" s="401"/>
      <c r="BD918" s="400"/>
      <c r="BE918" s="401"/>
      <c r="BF918" s="400"/>
      <c r="BG918" s="401"/>
      <c r="BH918" s="400"/>
      <c r="BI918" s="401"/>
      <c r="BJ918" s="400"/>
      <c r="BK918" s="401"/>
      <c r="BL918" s="400"/>
      <c r="BM918" s="401"/>
      <c r="BN918" s="400"/>
      <c r="BO918" s="401"/>
      <c r="BP918" s="400"/>
      <c r="BQ918" s="401"/>
      <c r="BR918" s="400"/>
      <c r="BS918" s="401"/>
      <c r="BT918" s="400"/>
      <c r="BU918" s="401"/>
      <c r="BV918" s="337">
        <f t="shared" si="367"/>
        <v>0</v>
      </c>
      <c r="BW918" s="337">
        <f t="shared" si="368"/>
        <v>0</v>
      </c>
    </row>
    <row r="919" spans="1:75" s="64" customFormat="1" ht="21.95" customHeight="1" x14ac:dyDescent="0.2">
      <c r="A919" s="385" t="s">
        <v>3996</v>
      </c>
      <c r="B919" s="386" t="s">
        <v>3997</v>
      </c>
      <c r="C919" s="392" t="s">
        <v>3229</v>
      </c>
      <c r="D919" s="387" t="s">
        <v>3993</v>
      </c>
      <c r="E919" s="388" t="s">
        <v>3998</v>
      </c>
      <c r="F919" s="389" t="s">
        <v>3222</v>
      </c>
      <c r="G919" s="389" t="s">
        <v>3223</v>
      </c>
      <c r="H919" s="390" t="s">
        <v>255</v>
      </c>
      <c r="I919" s="391" t="s">
        <v>3999</v>
      </c>
      <c r="J919" s="353" t="s">
        <v>3227</v>
      </c>
      <c r="K919" s="356" t="s">
        <v>3232</v>
      </c>
      <c r="L919" s="400"/>
      <c r="M919" s="401"/>
      <c r="N919" s="400"/>
      <c r="O919" s="401"/>
      <c r="P919" s="400"/>
      <c r="Q919" s="401"/>
      <c r="R919" s="400"/>
      <c r="S919" s="401"/>
      <c r="T919" s="400"/>
      <c r="U919" s="401"/>
      <c r="V919" s="400"/>
      <c r="W919" s="401"/>
      <c r="X919" s="400"/>
      <c r="Y919" s="401"/>
      <c r="Z919" s="400"/>
      <c r="AA919" s="401"/>
      <c r="AB919" s="400"/>
      <c r="AC919" s="401"/>
      <c r="AD919" s="400"/>
      <c r="AE919" s="401"/>
      <c r="AF919" s="400"/>
      <c r="AG919" s="401"/>
      <c r="AH919" s="400"/>
      <c r="AI919" s="401"/>
      <c r="AJ919" s="400"/>
      <c r="AK919" s="401"/>
      <c r="AL919" s="400"/>
      <c r="AM919" s="401"/>
      <c r="AN919" s="400"/>
      <c r="AO919" s="401"/>
      <c r="AP919" s="400"/>
      <c r="AQ919" s="401"/>
      <c r="AR919" s="400"/>
      <c r="AS919" s="401"/>
      <c r="AT919" s="400"/>
      <c r="AU919" s="401"/>
      <c r="AV919" s="400"/>
      <c r="AW919" s="401"/>
      <c r="AX919" s="400"/>
      <c r="AY919" s="401"/>
      <c r="AZ919" s="400"/>
      <c r="BA919" s="401"/>
      <c r="BB919" s="400"/>
      <c r="BC919" s="401"/>
      <c r="BD919" s="400"/>
      <c r="BE919" s="401"/>
      <c r="BF919" s="400"/>
      <c r="BG919" s="401"/>
      <c r="BH919" s="400"/>
      <c r="BI919" s="401"/>
      <c r="BJ919" s="400"/>
      <c r="BK919" s="401"/>
      <c r="BL919" s="400"/>
      <c r="BM919" s="401"/>
      <c r="BN919" s="400"/>
      <c r="BO919" s="401"/>
      <c r="BP919" s="400"/>
      <c r="BQ919" s="401"/>
      <c r="BR919" s="400"/>
      <c r="BS919" s="401"/>
      <c r="BT919" s="400"/>
      <c r="BU919" s="401"/>
      <c r="BV919" s="337">
        <f t="shared" si="367"/>
        <v>0</v>
      </c>
      <c r="BW919" s="337">
        <f t="shared" si="368"/>
        <v>0</v>
      </c>
    </row>
    <row r="920" spans="1:75" s="64" customFormat="1" ht="21.95" customHeight="1" thickBot="1" x14ac:dyDescent="0.25">
      <c r="A920" s="660" t="s">
        <v>3996</v>
      </c>
      <c r="B920" s="393" t="s">
        <v>3997</v>
      </c>
      <c r="C920" s="394" t="s">
        <v>3229</v>
      </c>
      <c r="D920" s="395" t="s">
        <v>3993</v>
      </c>
      <c r="E920" s="411" t="s">
        <v>3998</v>
      </c>
      <c r="F920" s="396" t="s">
        <v>3222</v>
      </c>
      <c r="G920" s="396" t="s">
        <v>3223</v>
      </c>
      <c r="H920" s="397" t="s">
        <v>255</v>
      </c>
      <c r="I920" s="661" t="s">
        <v>3999</v>
      </c>
      <c r="J920" s="353" t="s">
        <v>3227</v>
      </c>
      <c r="K920" s="357" t="s">
        <v>60</v>
      </c>
      <c r="L920" s="402"/>
      <c r="M920" s="403"/>
      <c r="N920" s="402"/>
      <c r="O920" s="403"/>
      <c r="P920" s="402"/>
      <c r="Q920" s="403"/>
      <c r="R920" s="402"/>
      <c r="S920" s="403"/>
      <c r="T920" s="402"/>
      <c r="U920" s="403"/>
      <c r="V920" s="402"/>
      <c r="W920" s="403"/>
      <c r="X920" s="402"/>
      <c r="Y920" s="403"/>
      <c r="Z920" s="402"/>
      <c r="AA920" s="403"/>
      <c r="AB920" s="402"/>
      <c r="AC920" s="403"/>
      <c r="AD920" s="402"/>
      <c r="AE920" s="403"/>
      <c r="AF920" s="402"/>
      <c r="AG920" s="403"/>
      <c r="AH920" s="402"/>
      <c r="AI920" s="403"/>
      <c r="AJ920" s="402"/>
      <c r="AK920" s="403"/>
      <c r="AL920" s="402"/>
      <c r="AM920" s="403"/>
      <c r="AN920" s="402"/>
      <c r="AO920" s="403"/>
      <c r="AP920" s="402"/>
      <c r="AQ920" s="403"/>
      <c r="AR920" s="402"/>
      <c r="AS920" s="403"/>
      <c r="AT920" s="402"/>
      <c r="AU920" s="403"/>
      <c r="AV920" s="402"/>
      <c r="AW920" s="403"/>
      <c r="AX920" s="402"/>
      <c r="AY920" s="403"/>
      <c r="AZ920" s="402"/>
      <c r="BA920" s="403"/>
      <c r="BB920" s="402"/>
      <c r="BC920" s="403"/>
      <c r="BD920" s="402"/>
      <c r="BE920" s="403"/>
      <c r="BF920" s="402"/>
      <c r="BG920" s="403"/>
      <c r="BH920" s="402"/>
      <c r="BI920" s="403"/>
      <c r="BJ920" s="402"/>
      <c r="BK920" s="403"/>
      <c r="BL920" s="402"/>
      <c r="BM920" s="403"/>
      <c r="BN920" s="402"/>
      <c r="BO920" s="403"/>
      <c r="BP920" s="402"/>
      <c r="BQ920" s="403"/>
      <c r="BR920" s="402"/>
      <c r="BS920" s="403"/>
      <c r="BT920" s="402"/>
      <c r="BU920" s="403"/>
      <c r="BV920" s="337">
        <f t="shared" si="367"/>
        <v>0</v>
      </c>
      <c r="BW920" s="337">
        <f t="shared" si="368"/>
        <v>0</v>
      </c>
    </row>
    <row r="921" spans="1:75" s="64" customFormat="1" ht="21.95" customHeight="1" x14ac:dyDescent="0.25">
      <c r="A921" s="425" t="s">
        <v>4000</v>
      </c>
      <c r="B921" s="526" t="s">
        <v>4001</v>
      </c>
      <c r="C921" s="527">
        <v>1</v>
      </c>
      <c r="D921" s="528" t="s">
        <v>3993</v>
      </c>
      <c r="E921" s="426" t="s">
        <v>4002</v>
      </c>
      <c r="F921" s="529" t="s">
        <v>3222</v>
      </c>
      <c r="G921" s="529" t="s">
        <v>3223</v>
      </c>
      <c r="H921" s="530" t="s">
        <v>255</v>
      </c>
      <c r="I921" s="384" t="s">
        <v>4003</v>
      </c>
      <c r="J921" s="353" t="s">
        <v>3227</v>
      </c>
      <c r="K921" s="354" t="s">
        <v>3228</v>
      </c>
      <c r="L921" s="402"/>
      <c r="M921" s="403"/>
      <c r="N921" s="402"/>
      <c r="O921" s="403"/>
      <c r="P921" s="402"/>
      <c r="Q921" s="403"/>
      <c r="R921" s="402"/>
      <c r="S921" s="403"/>
      <c r="T921" s="402"/>
      <c r="U921" s="403"/>
      <c r="V921" s="402"/>
      <c r="W921" s="403"/>
      <c r="X921" s="402"/>
      <c r="Y921" s="403"/>
      <c r="Z921" s="402"/>
      <c r="AA921" s="403"/>
      <c r="AB921" s="402"/>
      <c r="AC921" s="403"/>
      <c r="AD921" s="402"/>
      <c r="AE921" s="403"/>
      <c r="AF921" s="402"/>
      <c r="AG921" s="403"/>
      <c r="AH921" s="402"/>
      <c r="AI921" s="403"/>
      <c r="AJ921" s="402"/>
      <c r="AK921" s="403"/>
      <c r="AL921" s="402"/>
      <c r="AM921" s="403"/>
      <c r="AN921" s="402"/>
      <c r="AO921" s="403"/>
      <c r="AP921" s="402"/>
      <c r="AQ921" s="403"/>
      <c r="AR921" s="402"/>
      <c r="AS921" s="403"/>
      <c r="AT921" s="402"/>
      <c r="AU921" s="403"/>
      <c r="AV921" s="402"/>
      <c r="AW921" s="403"/>
      <c r="AX921" s="402"/>
      <c r="AY921" s="403"/>
      <c r="AZ921" s="402"/>
      <c r="BA921" s="403"/>
      <c r="BB921" s="402"/>
      <c r="BC921" s="403"/>
      <c r="BD921" s="402"/>
      <c r="BE921" s="403"/>
      <c r="BF921" s="402"/>
      <c r="BG921" s="403"/>
      <c r="BH921" s="402"/>
      <c r="BI921" s="403"/>
      <c r="BJ921" s="402"/>
      <c r="BK921" s="403"/>
      <c r="BL921" s="402"/>
      <c r="BM921" s="403"/>
      <c r="BN921" s="402"/>
      <c r="BO921" s="403"/>
      <c r="BP921" s="402"/>
      <c r="BQ921" s="403"/>
      <c r="BR921" s="402"/>
      <c r="BS921" s="403"/>
      <c r="BT921" s="402"/>
      <c r="BU921" s="403"/>
      <c r="BV921" s="337">
        <f>L921+N921+P921+R921+T921+V921+X921+Z921+AB921+AD921+AF921+AH921+AJ921+AL921+AN921+AP921+AR921+AT921+AV921+AX921+AZ921+BB921+BD921+BF921+BH921+BJ921+BL921+BN921+BP921+BR921+BT921</f>
        <v>0</v>
      </c>
      <c r="BW921" s="337">
        <f>M921+O921+Q921+S921+U921+W921+Y921+AA921+AC921+AE921+AG921+AI921+AK921+AM921+AO921+AQ921+AS921+AU921+AW921+AY921+BA921+BC921+BE921+BG921+BI921+BK921+BM921+BO921+BQ921+BS921+BU921</f>
        <v>0</v>
      </c>
    </row>
    <row r="922" spans="1:75" s="64" customFormat="1" ht="21.95" customHeight="1" x14ac:dyDescent="0.2">
      <c r="A922" s="385" t="s">
        <v>4000</v>
      </c>
      <c r="B922" s="386" t="s">
        <v>4001</v>
      </c>
      <c r="C922" s="352" t="s">
        <v>3229</v>
      </c>
      <c r="D922" s="387" t="s">
        <v>3993</v>
      </c>
      <c r="E922" s="388" t="s">
        <v>4002</v>
      </c>
      <c r="F922" s="389" t="s">
        <v>3222</v>
      </c>
      <c r="G922" s="389" t="s">
        <v>3223</v>
      </c>
      <c r="H922" s="390" t="s">
        <v>255</v>
      </c>
      <c r="I922" s="391" t="s">
        <v>4003</v>
      </c>
      <c r="J922" s="353" t="s">
        <v>3227</v>
      </c>
      <c r="K922" s="353" t="s">
        <v>3230</v>
      </c>
      <c r="L922" s="400"/>
      <c r="M922" s="401"/>
      <c r="N922" s="400"/>
      <c r="O922" s="401"/>
      <c r="P922" s="400"/>
      <c r="Q922" s="401"/>
      <c r="R922" s="400"/>
      <c r="S922" s="401"/>
      <c r="T922" s="400"/>
      <c r="U922" s="401"/>
      <c r="V922" s="400"/>
      <c r="W922" s="401"/>
      <c r="X922" s="400"/>
      <c r="Y922" s="401"/>
      <c r="Z922" s="400"/>
      <c r="AA922" s="401"/>
      <c r="AB922" s="400"/>
      <c r="AC922" s="401"/>
      <c r="AD922" s="400"/>
      <c r="AE922" s="401"/>
      <c r="AF922" s="400"/>
      <c r="AG922" s="401"/>
      <c r="AH922" s="400"/>
      <c r="AI922" s="401"/>
      <c r="AJ922" s="400"/>
      <c r="AK922" s="401"/>
      <c r="AL922" s="400"/>
      <c r="AM922" s="401"/>
      <c r="AN922" s="400"/>
      <c r="AO922" s="401"/>
      <c r="AP922" s="400"/>
      <c r="AQ922" s="401"/>
      <c r="AR922" s="400"/>
      <c r="AS922" s="401"/>
      <c r="AT922" s="400"/>
      <c r="AU922" s="401"/>
      <c r="AV922" s="400"/>
      <c r="AW922" s="401"/>
      <c r="AX922" s="400"/>
      <c r="AY922" s="401"/>
      <c r="AZ922" s="400"/>
      <c r="BA922" s="401"/>
      <c r="BB922" s="400"/>
      <c r="BC922" s="401"/>
      <c r="BD922" s="400"/>
      <c r="BE922" s="401"/>
      <c r="BF922" s="400"/>
      <c r="BG922" s="401"/>
      <c r="BH922" s="400"/>
      <c r="BI922" s="401"/>
      <c r="BJ922" s="400"/>
      <c r="BK922" s="401"/>
      <c r="BL922" s="400"/>
      <c r="BM922" s="401"/>
      <c r="BN922" s="400"/>
      <c r="BO922" s="401"/>
      <c r="BP922" s="400"/>
      <c r="BQ922" s="401"/>
      <c r="BR922" s="400"/>
      <c r="BS922" s="401"/>
      <c r="BT922" s="400"/>
      <c r="BU922" s="401"/>
      <c r="BV922" s="337">
        <f t="shared" ref="BV922:BV925" si="369">L922+N922+P922+R922+T922+V922+X922+Z922+AB922+AD922+AF922+AH922+AJ922+AL922+AN922+AP922+AR922+AT922+AV922+AX922+AZ922+BB922+BD922+BF922+BH922+BJ922+BL922+BN922+BP922+BR922+BT922</f>
        <v>0</v>
      </c>
      <c r="BW922" s="337">
        <f t="shared" ref="BW922:BW925" si="370">M922+O922+Q922+S922+U922+W922+Y922+AA922+AC922+AE922+AG922+AI922+AK922+AM922+AO922+AQ922+AS922+AU922+AW922+AY922+BA922+BC922+BE922+BG922+BI922+BK922+BM922+BO922+BQ922+BS922+BU922</f>
        <v>0</v>
      </c>
    </row>
    <row r="923" spans="1:75" s="64" customFormat="1" ht="21.95" customHeight="1" x14ac:dyDescent="0.2">
      <c r="A923" s="385" t="s">
        <v>4000</v>
      </c>
      <c r="B923" s="386" t="s">
        <v>4001</v>
      </c>
      <c r="C923" s="392" t="s">
        <v>3229</v>
      </c>
      <c r="D923" s="387" t="s">
        <v>3993</v>
      </c>
      <c r="E923" s="388" t="s">
        <v>4002</v>
      </c>
      <c r="F923" s="389" t="s">
        <v>3222</v>
      </c>
      <c r="G923" s="389" t="s">
        <v>3223</v>
      </c>
      <c r="H923" s="390" t="s">
        <v>255</v>
      </c>
      <c r="I923" s="391" t="s">
        <v>4003</v>
      </c>
      <c r="J923" s="353" t="s">
        <v>3227</v>
      </c>
      <c r="K923" s="355" t="s">
        <v>3231</v>
      </c>
      <c r="L923" s="400"/>
      <c r="M923" s="401"/>
      <c r="N923" s="400"/>
      <c r="O923" s="401"/>
      <c r="P923" s="400"/>
      <c r="Q923" s="401"/>
      <c r="R923" s="400"/>
      <c r="S923" s="401"/>
      <c r="T923" s="400"/>
      <c r="U923" s="401"/>
      <c r="V923" s="400"/>
      <c r="W923" s="401"/>
      <c r="X923" s="400"/>
      <c r="Y923" s="401"/>
      <c r="Z923" s="400"/>
      <c r="AA923" s="401"/>
      <c r="AB923" s="400"/>
      <c r="AC923" s="401"/>
      <c r="AD923" s="400"/>
      <c r="AE923" s="401"/>
      <c r="AF923" s="400"/>
      <c r="AG923" s="401"/>
      <c r="AH923" s="400"/>
      <c r="AI923" s="401"/>
      <c r="AJ923" s="400"/>
      <c r="AK923" s="401"/>
      <c r="AL923" s="400"/>
      <c r="AM923" s="401"/>
      <c r="AN923" s="400"/>
      <c r="AO923" s="401"/>
      <c r="AP923" s="400"/>
      <c r="AQ923" s="401"/>
      <c r="AR923" s="400"/>
      <c r="AS923" s="401"/>
      <c r="AT923" s="400"/>
      <c r="AU923" s="401"/>
      <c r="AV923" s="400"/>
      <c r="AW923" s="401"/>
      <c r="AX923" s="400"/>
      <c r="AY923" s="401"/>
      <c r="AZ923" s="400"/>
      <c r="BA923" s="401"/>
      <c r="BB923" s="400"/>
      <c r="BC923" s="401"/>
      <c r="BD923" s="400"/>
      <c r="BE923" s="401"/>
      <c r="BF923" s="400"/>
      <c r="BG923" s="401"/>
      <c r="BH923" s="400"/>
      <c r="BI923" s="401"/>
      <c r="BJ923" s="400"/>
      <c r="BK923" s="401"/>
      <c r="BL923" s="400"/>
      <c r="BM923" s="401"/>
      <c r="BN923" s="400"/>
      <c r="BO923" s="401"/>
      <c r="BP923" s="400"/>
      <c r="BQ923" s="401"/>
      <c r="BR923" s="400"/>
      <c r="BS923" s="401"/>
      <c r="BT923" s="400"/>
      <c r="BU923" s="401"/>
      <c r="BV923" s="337">
        <f t="shared" si="369"/>
        <v>0</v>
      </c>
      <c r="BW923" s="337">
        <f t="shared" si="370"/>
        <v>0</v>
      </c>
    </row>
    <row r="924" spans="1:75" s="64" customFormat="1" ht="21.95" customHeight="1" x14ac:dyDescent="0.2">
      <c r="A924" s="385" t="s">
        <v>4000</v>
      </c>
      <c r="B924" s="386" t="s">
        <v>4001</v>
      </c>
      <c r="C924" s="392" t="s">
        <v>3229</v>
      </c>
      <c r="D924" s="387" t="s">
        <v>3993</v>
      </c>
      <c r="E924" s="388" t="s">
        <v>4002</v>
      </c>
      <c r="F924" s="389" t="s">
        <v>3222</v>
      </c>
      <c r="G924" s="389" t="s">
        <v>3223</v>
      </c>
      <c r="H924" s="390" t="s">
        <v>255</v>
      </c>
      <c r="I924" s="391" t="s">
        <v>4003</v>
      </c>
      <c r="J924" s="353" t="s">
        <v>3227</v>
      </c>
      <c r="K924" s="356" t="s">
        <v>3232</v>
      </c>
      <c r="L924" s="400"/>
      <c r="M924" s="401"/>
      <c r="N924" s="400"/>
      <c r="O924" s="401"/>
      <c r="P924" s="400"/>
      <c r="Q924" s="401"/>
      <c r="R924" s="400"/>
      <c r="S924" s="401"/>
      <c r="T924" s="400"/>
      <c r="U924" s="401"/>
      <c r="V924" s="400"/>
      <c r="W924" s="401"/>
      <c r="X924" s="400"/>
      <c r="Y924" s="401"/>
      <c r="Z924" s="400"/>
      <c r="AA924" s="401"/>
      <c r="AB924" s="400"/>
      <c r="AC924" s="401"/>
      <c r="AD924" s="400"/>
      <c r="AE924" s="401"/>
      <c r="AF924" s="400"/>
      <c r="AG924" s="401"/>
      <c r="AH924" s="400"/>
      <c r="AI924" s="401"/>
      <c r="AJ924" s="400"/>
      <c r="AK924" s="401"/>
      <c r="AL924" s="400"/>
      <c r="AM924" s="401"/>
      <c r="AN924" s="400"/>
      <c r="AO924" s="401"/>
      <c r="AP924" s="400"/>
      <c r="AQ924" s="401"/>
      <c r="AR924" s="400"/>
      <c r="AS924" s="401"/>
      <c r="AT924" s="400"/>
      <c r="AU924" s="401"/>
      <c r="AV924" s="400"/>
      <c r="AW924" s="401"/>
      <c r="AX924" s="400"/>
      <c r="AY924" s="401"/>
      <c r="AZ924" s="400"/>
      <c r="BA924" s="401"/>
      <c r="BB924" s="400"/>
      <c r="BC924" s="401"/>
      <c r="BD924" s="400"/>
      <c r="BE924" s="401"/>
      <c r="BF924" s="400"/>
      <c r="BG924" s="401"/>
      <c r="BH924" s="400"/>
      <c r="BI924" s="401"/>
      <c r="BJ924" s="400"/>
      <c r="BK924" s="401"/>
      <c r="BL924" s="400"/>
      <c r="BM924" s="401"/>
      <c r="BN924" s="400"/>
      <c r="BO924" s="401"/>
      <c r="BP924" s="400"/>
      <c r="BQ924" s="401"/>
      <c r="BR924" s="400"/>
      <c r="BS924" s="401"/>
      <c r="BT924" s="400"/>
      <c r="BU924" s="401"/>
      <c r="BV924" s="337">
        <f t="shared" si="369"/>
        <v>0</v>
      </c>
      <c r="BW924" s="337">
        <f t="shared" si="370"/>
        <v>0</v>
      </c>
    </row>
    <row r="925" spans="1:75" s="64" customFormat="1" ht="21.95" customHeight="1" thickBot="1" x14ac:dyDescent="0.25">
      <c r="A925" s="660" t="s">
        <v>4000</v>
      </c>
      <c r="B925" s="393" t="s">
        <v>4001</v>
      </c>
      <c r="C925" s="394" t="s">
        <v>3229</v>
      </c>
      <c r="D925" s="395" t="s">
        <v>3993</v>
      </c>
      <c r="E925" s="411" t="s">
        <v>4002</v>
      </c>
      <c r="F925" s="396" t="s">
        <v>3222</v>
      </c>
      <c r="G925" s="396" t="s">
        <v>3223</v>
      </c>
      <c r="H925" s="397" t="s">
        <v>255</v>
      </c>
      <c r="I925" s="661" t="s">
        <v>4003</v>
      </c>
      <c r="J925" s="353" t="s">
        <v>3227</v>
      </c>
      <c r="K925" s="357" t="s">
        <v>60</v>
      </c>
      <c r="L925" s="402"/>
      <c r="M925" s="403"/>
      <c r="N925" s="402"/>
      <c r="O925" s="403"/>
      <c r="P925" s="402"/>
      <c r="Q925" s="403"/>
      <c r="R925" s="402"/>
      <c r="S925" s="403"/>
      <c r="T925" s="402"/>
      <c r="U925" s="403"/>
      <c r="V925" s="402"/>
      <c r="W925" s="403"/>
      <c r="X925" s="402"/>
      <c r="Y925" s="403"/>
      <c r="Z925" s="402"/>
      <c r="AA925" s="403"/>
      <c r="AB925" s="402"/>
      <c r="AC925" s="403"/>
      <c r="AD925" s="402"/>
      <c r="AE925" s="403"/>
      <c r="AF925" s="402"/>
      <c r="AG925" s="403"/>
      <c r="AH925" s="402"/>
      <c r="AI925" s="403"/>
      <c r="AJ925" s="402"/>
      <c r="AK925" s="403"/>
      <c r="AL925" s="402"/>
      <c r="AM925" s="403"/>
      <c r="AN925" s="402"/>
      <c r="AO925" s="403"/>
      <c r="AP925" s="402"/>
      <c r="AQ925" s="403"/>
      <c r="AR925" s="402"/>
      <c r="AS925" s="403"/>
      <c r="AT925" s="402"/>
      <c r="AU925" s="403"/>
      <c r="AV925" s="402"/>
      <c r="AW925" s="403"/>
      <c r="AX925" s="402"/>
      <c r="AY925" s="403"/>
      <c r="AZ925" s="402"/>
      <c r="BA925" s="403"/>
      <c r="BB925" s="402"/>
      <c r="BC925" s="403"/>
      <c r="BD925" s="402"/>
      <c r="BE925" s="403"/>
      <c r="BF925" s="402"/>
      <c r="BG925" s="403"/>
      <c r="BH925" s="402"/>
      <c r="BI925" s="403"/>
      <c r="BJ925" s="402"/>
      <c r="BK925" s="403"/>
      <c r="BL925" s="402"/>
      <c r="BM925" s="403"/>
      <c r="BN925" s="402"/>
      <c r="BO925" s="403"/>
      <c r="BP925" s="402"/>
      <c r="BQ925" s="403"/>
      <c r="BR925" s="402"/>
      <c r="BS925" s="403"/>
      <c r="BT925" s="402"/>
      <c r="BU925" s="403"/>
      <c r="BV925" s="337">
        <f t="shared" si="369"/>
        <v>0</v>
      </c>
      <c r="BW925" s="337">
        <f t="shared" si="370"/>
        <v>0</v>
      </c>
    </row>
    <row r="926" spans="1:75" s="64" customFormat="1" ht="21.95" customHeight="1" x14ac:dyDescent="0.25">
      <c r="A926" s="425" t="s">
        <v>4004</v>
      </c>
      <c r="B926" s="526" t="s">
        <v>4005</v>
      </c>
      <c r="C926" s="527">
        <v>1</v>
      </c>
      <c r="D926" s="528" t="s">
        <v>4006</v>
      </c>
      <c r="E926" s="426" t="s">
        <v>4007</v>
      </c>
      <c r="F926" s="529" t="s">
        <v>3222</v>
      </c>
      <c r="G926" s="529" t="s">
        <v>3223</v>
      </c>
      <c r="H926" s="530" t="s">
        <v>256</v>
      </c>
      <c r="I926" s="384" t="s">
        <v>4008</v>
      </c>
      <c r="J926" s="353" t="s">
        <v>3227</v>
      </c>
      <c r="K926" s="354" t="s">
        <v>3228</v>
      </c>
      <c r="L926" s="402"/>
      <c r="M926" s="403"/>
      <c r="N926" s="402"/>
      <c r="O926" s="403"/>
      <c r="P926" s="402"/>
      <c r="Q926" s="403"/>
      <c r="R926" s="402"/>
      <c r="S926" s="403"/>
      <c r="T926" s="402"/>
      <c r="U926" s="403"/>
      <c r="V926" s="402"/>
      <c r="W926" s="403"/>
      <c r="X926" s="402"/>
      <c r="Y926" s="403"/>
      <c r="Z926" s="402"/>
      <c r="AA926" s="403"/>
      <c r="AB926" s="402"/>
      <c r="AC926" s="403"/>
      <c r="AD926" s="402"/>
      <c r="AE926" s="403"/>
      <c r="AF926" s="402"/>
      <c r="AG926" s="403"/>
      <c r="AH926" s="402"/>
      <c r="AI926" s="403"/>
      <c r="AJ926" s="402"/>
      <c r="AK926" s="403"/>
      <c r="AL926" s="402"/>
      <c r="AM926" s="403"/>
      <c r="AN926" s="402"/>
      <c r="AO926" s="403"/>
      <c r="AP926" s="402"/>
      <c r="AQ926" s="403"/>
      <c r="AR926" s="402"/>
      <c r="AS926" s="403"/>
      <c r="AT926" s="402"/>
      <c r="AU926" s="403"/>
      <c r="AV926" s="402"/>
      <c r="AW926" s="403"/>
      <c r="AX926" s="402"/>
      <c r="AY926" s="403"/>
      <c r="AZ926" s="402"/>
      <c r="BA926" s="403"/>
      <c r="BB926" s="402"/>
      <c r="BC926" s="403"/>
      <c r="BD926" s="402"/>
      <c r="BE926" s="403"/>
      <c r="BF926" s="402"/>
      <c r="BG926" s="403"/>
      <c r="BH926" s="402"/>
      <c r="BI926" s="403"/>
      <c r="BJ926" s="402"/>
      <c r="BK926" s="403"/>
      <c r="BL926" s="402"/>
      <c r="BM926" s="403"/>
      <c r="BN926" s="402"/>
      <c r="BO926" s="403"/>
      <c r="BP926" s="402"/>
      <c r="BQ926" s="403"/>
      <c r="BR926" s="402"/>
      <c r="BS926" s="403"/>
      <c r="BT926" s="402"/>
      <c r="BU926" s="403"/>
      <c r="BV926" s="337">
        <f>L926+N926+P926+R926+T926+V926+X926+Z926+AB926+AD926+AF926+AH926+AJ926+AL926+AN926+AP926+AR926+AT926+AV926+AX926+AZ926+BB926+BD926+BF926+BH926+BJ926+BL926+BN926+BP926+BR926+BT926</f>
        <v>0</v>
      </c>
      <c r="BW926" s="337">
        <f>M926+O926+Q926+S926+U926+W926+Y926+AA926+AC926+AE926+AG926+AI926+AK926+AM926+AO926+AQ926+AS926+AU926+AW926+AY926+BA926+BC926+BE926+BG926+BI926+BK926+BM926+BO926+BQ926+BS926+BU926</f>
        <v>0</v>
      </c>
    </row>
    <row r="927" spans="1:75" s="64" customFormat="1" ht="21.95" customHeight="1" x14ac:dyDescent="0.2">
      <c r="A927" s="385" t="s">
        <v>4004</v>
      </c>
      <c r="B927" s="386" t="s">
        <v>4005</v>
      </c>
      <c r="C927" s="352" t="s">
        <v>3229</v>
      </c>
      <c r="D927" s="387" t="s">
        <v>4006</v>
      </c>
      <c r="E927" s="388" t="s">
        <v>4007</v>
      </c>
      <c r="F927" s="389" t="s">
        <v>3222</v>
      </c>
      <c r="G927" s="389" t="s">
        <v>3223</v>
      </c>
      <c r="H927" s="390" t="s">
        <v>256</v>
      </c>
      <c r="I927" s="391" t="s">
        <v>4008</v>
      </c>
      <c r="J927" s="353" t="s">
        <v>3227</v>
      </c>
      <c r="K927" s="353" t="s">
        <v>3230</v>
      </c>
      <c r="L927" s="400"/>
      <c r="M927" s="401"/>
      <c r="N927" s="400"/>
      <c r="O927" s="401"/>
      <c r="P927" s="400"/>
      <c r="Q927" s="401"/>
      <c r="R927" s="400"/>
      <c r="S927" s="401"/>
      <c r="T927" s="400"/>
      <c r="U927" s="401"/>
      <c r="V927" s="400"/>
      <c r="W927" s="401"/>
      <c r="X927" s="400"/>
      <c r="Y927" s="401"/>
      <c r="Z927" s="400"/>
      <c r="AA927" s="401"/>
      <c r="AB927" s="400"/>
      <c r="AC927" s="401"/>
      <c r="AD927" s="400"/>
      <c r="AE927" s="401"/>
      <c r="AF927" s="400"/>
      <c r="AG927" s="401"/>
      <c r="AH927" s="400"/>
      <c r="AI927" s="401"/>
      <c r="AJ927" s="400"/>
      <c r="AK927" s="401"/>
      <c r="AL927" s="400"/>
      <c r="AM927" s="401"/>
      <c r="AN927" s="400"/>
      <c r="AO927" s="401"/>
      <c r="AP927" s="400"/>
      <c r="AQ927" s="401"/>
      <c r="AR927" s="400"/>
      <c r="AS927" s="401"/>
      <c r="AT927" s="400"/>
      <c r="AU927" s="401"/>
      <c r="AV927" s="400"/>
      <c r="AW927" s="401"/>
      <c r="AX927" s="400"/>
      <c r="AY927" s="401"/>
      <c r="AZ927" s="400"/>
      <c r="BA927" s="401"/>
      <c r="BB927" s="400"/>
      <c r="BC927" s="401"/>
      <c r="BD927" s="400"/>
      <c r="BE927" s="401"/>
      <c r="BF927" s="400"/>
      <c r="BG927" s="401"/>
      <c r="BH927" s="400"/>
      <c r="BI927" s="401"/>
      <c r="BJ927" s="400"/>
      <c r="BK927" s="401"/>
      <c r="BL927" s="400"/>
      <c r="BM927" s="401"/>
      <c r="BN927" s="400"/>
      <c r="BO927" s="401"/>
      <c r="BP927" s="400"/>
      <c r="BQ927" s="401"/>
      <c r="BR927" s="400"/>
      <c r="BS927" s="401"/>
      <c r="BT927" s="400"/>
      <c r="BU927" s="401"/>
      <c r="BV927" s="337">
        <f t="shared" ref="BV927:BV930" si="371">L927+N927+P927+R927+T927+V927+X927+Z927+AB927+AD927+AF927+AH927+AJ927+AL927+AN927+AP927+AR927+AT927+AV927+AX927+AZ927+BB927+BD927+BF927+BH927+BJ927+BL927+BN927+BP927+BR927+BT927</f>
        <v>0</v>
      </c>
      <c r="BW927" s="337">
        <f t="shared" ref="BW927:BW930" si="372">M927+O927+Q927+S927+U927+W927+Y927+AA927+AC927+AE927+AG927+AI927+AK927+AM927+AO927+AQ927+AS927+AU927+AW927+AY927+BA927+BC927+BE927+BG927+BI927+BK927+BM927+BO927+BQ927+BS927+BU927</f>
        <v>0</v>
      </c>
    </row>
    <row r="928" spans="1:75" s="64" customFormat="1" ht="21.95" customHeight="1" x14ac:dyDescent="0.2">
      <c r="A928" s="385" t="s">
        <v>4004</v>
      </c>
      <c r="B928" s="386" t="s">
        <v>4005</v>
      </c>
      <c r="C928" s="392" t="s">
        <v>3229</v>
      </c>
      <c r="D928" s="387" t="s">
        <v>4006</v>
      </c>
      <c r="E928" s="388" t="s">
        <v>4007</v>
      </c>
      <c r="F928" s="389" t="s">
        <v>3222</v>
      </c>
      <c r="G928" s="389" t="s">
        <v>3223</v>
      </c>
      <c r="H928" s="390" t="s">
        <v>256</v>
      </c>
      <c r="I928" s="391" t="s">
        <v>4008</v>
      </c>
      <c r="J928" s="353" t="s">
        <v>3227</v>
      </c>
      <c r="K928" s="355" t="s">
        <v>3231</v>
      </c>
      <c r="L928" s="400"/>
      <c r="M928" s="401"/>
      <c r="N928" s="400"/>
      <c r="O928" s="401"/>
      <c r="P928" s="400"/>
      <c r="Q928" s="401"/>
      <c r="R928" s="400"/>
      <c r="S928" s="401"/>
      <c r="T928" s="400"/>
      <c r="U928" s="401"/>
      <c r="V928" s="400"/>
      <c r="W928" s="401"/>
      <c r="X928" s="400"/>
      <c r="Y928" s="401"/>
      <c r="Z928" s="400"/>
      <c r="AA928" s="401"/>
      <c r="AB928" s="400"/>
      <c r="AC928" s="401"/>
      <c r="AD928" s="400"/>
      <c r="AE928" s="401"/>
      <c r="AF928" s="400"/>
      <c r="AG928" s="401"/>
      <c r="AH928" s="400"/>
      <c r="AI928" s="401"/>
      <c r="AJ928" s="400"/>
      <c r="AK928" s="401"/>
      <c r="AL928" s="400"/>
      <c r="AM928" s="401"/>
      <c r="AN928" s="400"/>
      <c r="AO928" s="401"/>
      <c r="AP928" s="400"/>
      <c r="AQ928" s="401"/>
      <c r="AR928" s="400"/>
      <c r="AS928" s="401"/>
      <c r="AT928" s="400"/>
      <c r="AU928" s="401"/>
      <c r="AV928" s="400"/>
      <c r="AW928" s="401"/>
      <c r="AX928" s="400"/>
      <c r="AY928" s="401"/>
      <c r="AZ928" s="400"/>
      <c r="BA928" s="401"/>
      <c r="BB928" s="400"/>
      <c r="BC928" s="401"/>
      <c r="BD928" s="400"/>
      <c r="BE928" s="401"/>
      <c r="BF928" s="400"/>
      <c r="BG928" s="401"/>
      <c r="BH928" s="400"/>
      <c r="BI928" s="401"/>
      <c r="BJ928" s="400"/>
      <c r="BK928" s="401"/>
      <c r="BL928" s="400"/>
      <c r="BM928" s="401"/>
      <c r="BN928" s="400"/>
      <c r="BO928" s="401"/>
      <c r="BP928" s="400"/>
      <c r="BQ928" s="401"/>
      <c r="BR928" s="400"/>
      <c r="BS928" s="401"/>
      <c r="BT928" s="400"/>
      <c r="BU928" s="401"/>
      <c r="BV928" s="337">
        <f t="shared" si="371"/>
        <v>0</v>
      </c>
      <c r="BW928" s="337">
        <f t="shared" si="372"/>
        <v>0</v>
      </c>
    </row>
    <row r="929" spans="1:75" s="64" customFormat="1" ht="21.95" customHeight="1" x14ac:dyDescent="0.2">
      <c r="A929" s="385" t="s">
        <v>4004</v>
      </c>
      <c r="B929" s="386" t="s">
        <v>4005</v>
      </c>
      <c r="C929" s="392" t="s">
        <v>3229</v>
      </c>
      <c r="D929" s="387" t="s">
        <v>4006</v>
      </c>
      <c r="E929" s="388" t="s">
        <v>4007</v>
      </c>
      <c r="F929" s="389" t="s">
        <v>3222</v>
      </c>
      <c r="G929" s="389" t="s">
        <v>3223</v>
      </c>
      <c r="H929" s="390" t="s">
        <v>256</v>
      </c>
      <c r="I929" s="391" t="s">
        <v>4008</v>
      </c>
      <c r="J929" s="353" t="s">
        <v>3227</v>
      </c>
      <c r="K929" s="356" t="s">
        <v>3232</v>
      </c>
      <c r="L929" s="400"/>
      <c r="M929" s="401"/>
      <c r="N929" s="400"/>
      <c r="O929" s="401"/>
      <c r="P929" s="400"/>
      <c r="Q929" s="401"/>
      <c r="R929" s="400"/>
      <c r="S929" s="401"/>
      <c r="T929" s="400"/>
      <c r="U929" s="401"/>
      <c r="V929" s="400"/>
      <c r="W929" s="401"/>
      <c r="X929" s="400"/>
      <c r="Y929" s="401"/>
      <c r="Z929" s="400"/>
      <c r="AA929" s="401"/>
      <c r="AB929" s="400"/>
      <c r="AC929" s="401"/>
      <c r="AD929" s="400"/>
      <c r="AE929" s="401"/>
      <c r="AF929" s="400"/>
      <c r="AG929" s="401"/>
      <c r="AH929" s="400"/>
      <c r="AI929" s="401"/>
      <c r="AJ929" s="400"/>
      <c r="AK929" s="401"/>
      <c r="AL929" s="400"/>
      <c r="AM929" s="401"/>
      <c r="AN929" s="400"/>
      <c r="AO929" s="401"/>
      <c r="AP929" s="400"/>
      <c r="AQ929" s="401"/>
      <c r="AR929" s="400"/>
      <c r="AS929" s="401"/>
      <c r="AT929" s="400"/>
      <c r="AU929" s="401"/>
      <c r="AV929" s="400"/>
      <c r="AW929" s="401"/>
      <c r="AX929" s="400"/>
      <c r="AY929" s="401"/>
      <c r="AZ929" s="400"/>
      <c r="BA929" s="401"/>
      <c r="BB929" s="400"/>
      <c r="BC929" s="401"/>
      <c r="BD929" s="400"/>
      <c r="BE929" s="401"/>
      <c r="BF929" s="400"/>
      <c r="BG929" s="401"/>
      <c r="BH929" s="400"/>
      <c r="BI929" s="401"/>
      <c r="BJ929" s="400"/>
      <c r="BK929" s="401"/>
      <c r="BL929" s="400"/>
      <c r="BM929" s="401"/>
      <c r="BN929" s="400"/>
      <c r="BO929" s="401"/>
      <c r="BP929" s="400"/>
      <c r="BQ929" s="401"/>
      <c r="BR929" s="400"/>
      <c r="BS929" s="401"/>
      <c r="BT929" s="400"/>
      <c r="BU929" s="401"/>
      <c r="BV929" s="337">
        <f t="shared" si="371"/>
        <v>0</v>
      </c>
      <c r="BW929" s="337">
        <f t="shared" si="372"/>
        <v>0</v>
      </c>
    </row>
    <row r="930" spans="1:75" s="64" customFormat="1" ht="21.95" customHeight="1" thickBot="1" x14ac:dyDescent="0.25">
      <c r="A930" s="660" t="s">
        <v>4004</v>
      </c>
      <c r="B930" s="393" t="s">
        <v>4005</v>
      </c>
      <c r="C930" s="394" t="s">
        <v>3229</v>
      </c>
      <c r="D930" s="395" t="s">
        <v>4006</v>
      </c>
      <c r="E930" s="411" t="s">
        <v>4007</v>
      </c>
      <c r="F930" s="396" t="s">
        <v>3222</v>
      </c>
      <c r="G930" s="396" t="s">
        <v>3223</v>
      </c>
      <c r="H930" s="397" t="s">
        <v>256</v>
      </c>
      <c r="I930" s="661" t="s">
        <v>4008</v>
      </c>
      <c r="J930" s="353" t="s">
        <v>3227</v>
      </c>
      <c r="K930" s="357" t="s">
        <v>60</v>
      </c>
      <c r="L930" s="402"/>
      <c r="M930" s="403"/>
      <c r="N930" s="402"/>
      <c r="O930" s="403"/>
      <c r="P930" s="402"/>
      <c r="Q930" s="403"/>
      <c r="R930" s="402"/>
      <c r="S930" s="403"/>
      <c r="T930" s="402"/>
      <c r="U930" s="403"/>
      <c r="V930" s="402"/>
      <c r="W930" s="403"/>
      <c r="X930" s="402"/>
      <c r="Y930" s="403"/>
      <c r="Z930" s="402"/>
      <c r="AA930" s="403"/>
      <c r="AB930" s="402"/>
      <c r="AC930" s="403"/>
      <c r="AD930" s="402"/>
      <c r="AE930" s="403"/>
      <c r="AF930" s="402"/>
      <c r="AG930" s="403"/>
      <c r="AH930" s="402"/>
      <c r="AI930" s="403"/>
      <c r="AJ930" s="402"/>
      <c r="AK930" s="403"/>
      <c r="AL930" s="402"/>
      <c r="AM930" s="403"/>
      <c r="AN930" s="402"/>
      <c r="AO930" s="403"/>
      <c r="AP930" s="402"/>
      <c r="AQ930" s="403"/>
      <c r="AR930" s="402"/>
      <c r="AS930" s="403"/>
      <c r="AT930" s="402"/>
      <c r="AU930" s="403"/>
      <c r="AV930" s="402"/>
      <c r="AW930" s="403"/>
      <c r="AX930" s="402"/>
      <c r="AY930" s="403"/>
      <c r="AZ930" s="402"/>
      <c r="BA930" s="403"/>
      <c r="BB930" s="402"/>
      <c r="BC930" s="403"/>
      <c r="BD930" s="402"/>
      <c r="BE930" s="403"/>
      <c r="BF930" s="402"/>
      <c r="BG930" s="403"/>
      <c r="BH930" s="402"/>
      <c r="BI930" s="403"/>
      <c r="BJ930" s="402"/>
      <c r="BK930" s="403"/>
      <c r="BL930" s="402"/>
      <c r="BM930" s="403"/>
      <c r="BN930" s="402"/>
      <c r="BO930" s="403"/>
      <c r="BP930" s="402"/>
      <c r="BQ930" s="403"/>
      <c r="BR930" s="402"/>
      <c r="BS930" s="403"/>
      <c r="BT930" s="402"/>
      <c r="BU930" s="403"/>
      <c r="BV930" s="337">
        <f t="shared" si="371"/>
        <v>0</v>
      </c>
      <c r="BW930" s="337">
        <f t="shared" si="372"/>
        <v>0</v>
      </c>
    </row>
    <row r="931" spans="1:75" s="64" customFormat="1" ht="21.95" customHeight="1" x14ac:dyDescent="0.25">
      <c r="A931" s="425" t="s">
        <v>4009</v>
      </c>
      <c r="B931" s="526" t="s">
        <v>4010</v>
      </c>
      <c r="C931" s="527">
        <v>1</v>
      </c>
      <c r="D931" s="528" t="s">
        <v>4011</v>
      </c>
      <c r="E931" s="426" t="s">
        <v>4012</v>
      </c>
      <c r="F931" s="529" t="s">
        <v>3222</v>
      </c>
      <c r="G931" s="529" t="s">
        <v>3223</v>
      </c>
      <c r="H931" s="530" t="s">
        <v>257</v>
      </c>
      <c r="I931" s="384" t="s">
        <v>4013</v>
      </c>
      <c r="J931" s="353" t="s">
        <v>3227</v>
      </c>
      <c r="K931" s="354" t="s">
        <v>3228</v>
      </c>
      <c r="L931" s="402"/>
      <c r="M931" s="403"/>
      <c r="N931" s="402"/>
      <c r="O931" s="403"/>
      <c r="P931" s="402"/>
      <c r="Q931" s="403"/>
      <c r="R931" s="402"/>
      <c r="S931" s="403"/>
      <c r="T931" s="402"/>
      <c r="U931" s="403"/>
      <c r="V931" s="402"/>
      <c r="W931" s="403"/>
      <c r="X931" s="402"/>
      <c r="Y931" s="403"/>
      <c r="Z931" s="402"/>
      <c r="AA931" s="403"/>
      <c r="AB931" s="402"/>
      <c r="AC931" s="403"/>
      <c r="AD931" s="402"/>
      <c r="AE931" s="403"/>
      <c r="AF931" s="402"/>
      <c r="AG931" s="403"/>
      <c r="AH931" s="402"/>
      <c r="AI931" s="403"/>
      <c r="AJ931" s="402"/>
      <c r="AK931" s="403"/>
      <c r="AL931" s="402"/>
      <c r="AM931" s="403"/>
      <c r="AN931" s="402"/>
      <c r="AO931" s="403"/>
      <c r="AP931" s="402"/>
      <c r="AQ931" s="403"/>
      <c r="AR931" s="402"/>
      <c r="AS931" s="403"/>
      <c r="AT931" s="402"/>
      <c r="AU931" s="403"/>
      <c r="AV931" s="402"/>
      <c r="AW931" s="403"/>
      <c r="AX931" s="402"/>
      <c r="AY931" s="403"/>
      <c r="AZ931" s="402"/>
      <c r="BA931" s="403"/>
      <c r="BB931" s="402"/>
      <c r="BC931" s="403"/>
      <c r="BD931" s="402"/>
      <c r="BE931" s="403"/>
      <c r="BF931" s="402"/>
      <c r="BG931" s="403"/>
      <c r="BH931" s="402"/>
      <c r="BI931" s="403"/>
      <c r="BJ931" s="402"/>
      <c r="BK931" s="403"/>
      <c r="BL931" s="402"/>
      <c r="BM931" s="403"/>
      <c r="BN931" s="402"/>
      <c r="BO931" s="403"/>
      <c r="BP931" s="402"/>
      <c r="BQ931" s="403"/>
      <c r="BR931" s="402"/>
      <c r="BS931" s="403"/>
      <c r="BT931" s="402"/>
      <c r="BU931" s="403"/>
      <c r="BV931" s="337">
        <f>L931+N931+P931+R931+T931+V931+X931+Z931+AB931+AD931+AF931+AH931+AJ931+AL931+AN931+AP931+AR931+AT931+AV931+AX931+AZ931+BB931+BD931+BF931+BH931+BJ931+BL931+BN931+BP931+BR931+BT931</f>
        <v>0</v>
      </c>
      <c r="BW931" s="337">
        <f>M931+O931+Q931+S931+U931+W931+Y931+AA931+AC931+AE931+AG931+AI931+AK931+AM931+AO931+AQ931+AS931+AU931+AW931+AY931+BA931+BC931+BE931+BG931+BI931+BK931+BM931+BO931+BQ931+BS931+BU931</f>
        <v>0</v>
      </c>
    </row>
    <row r="932" spans="1:75" s="64" customFormat="1" ht="21.95" customHeight="1" x14ac:dyDescent="0.2">
      <c r="A932" s="385" t="s">
        <v>4009</v>
      </c>
      <c r="B932" s="386" t="s">
        <v>4010</v>
      </c>
      <c r="C932" s="352" t="s">
        <v>3229</v>
      </c>
      <c r="D932" s="387" t="s">
        <v>4011</v>
      </c>
      <c r="E932" s="388" t="s">
        <v>4012</v>
      </c>
      <c r="F932" s="389" t="s">
        <v>3222</v>
      </c>
      <c r="G932" s="389" t="s">
        <v>3223</v>
      </c>
      <c r="H932" s="390" t="s">
        <v>257</v>
      </c>
      <c r="I932" s="391" t="s">
        <v>4013</v>
      </c>
      <c r="J932" s="353" t="s">
        <v>3227</v>
      </c>
      <c r="K932" s="353" t="s">
        <v>3230</v>
      </c>
      <c r="L932" s="400"/>
      <c r="M932" s="401"/>
      <c r="N932" s="400">
        <v>3</v>
      </c>
      <c r="O932" s="401"/>
      <c r="P932" s="400"/>
      <c r="Q932" s="401"/>
      <c r="R932" s="400"/>
      <c r="S932" s="401"/>
      <c r="T932" s="400"/>
      <c r="U932" s="401"/>
      <c r="V932" s="400">
        <v>2</v>
      </c>
      <c r="W932" s="401"/>
      <c r="X932" s="400">
        <v>5</v>
      </c>
      <c r="Y932" s="401"/>
      <c r="Z932" s="400"/>
      <c r="AA932" s="401"/>
      <c r="AB932" s="400">
        <v>3</v>
      </c>
      <c r="AC932" s="401"/>
      <c r="AD932" s="400"/>
      <c r="AE932" s="401"/>
      <c r="AF932" s="400"/>
      <c r="AG932" s="401"/>
      <c r="AH932" s="400"/>
      <c r="AI932" s="401"/>
      <c r="AJ932" s="400">
        <v>2</v>
      </c>
      <c r="AK932" s="401"/>
      <c r="AL932" s="400">
        <v>5</v>
      </c>
      <c r="AM932" s="401"/>
      <c r="AN932" s="400"/>
      <c r="AO932" s="401"/>
      <c r="AP932" s="400">
        <v>3</v>
      </c>
      <c r="AQ932" s="401"/>
      <c r="AR932" s="400"/>
      <c r="AS932" s="401"/>
      <c r="AT932" s="400"/>
      <c r="AU932" s="401"/>
      <c r="AV932" s="400"/>
      <c r="AW932" s="401"/>
      <c r="AX932" s="400">
        <v>2</v>
      </c>
      <c r="AY932" s="401"/>
      <c r="AZ932" s="400">
        <v>5</v>
      </c>
      <c r="BA932" s="401"/>
      <c r="BB932" s="400"/>
      <c r="BC932" s="401"/>
      <c r="BD932" s="400">
        <v>3</v>
      </c>
      <c r="BE932" s="401"/>
      <c r="BF932" s="400"/>
      <c r="BG932" s="401"/>
      <c r="BH932" s="400"/>
      <c r="BI932" s="401"/>
      <c r="BJ932" s="400"/>
      <c r="BK932" s="401"/>
      <c r="BL932" s="400">
        <v>2</v>
      </c>
      <c r="BM932" s="401"/>
      <c r="BN932" s="400">
        <v>5</v>
      </c>
      <c r="BO932" s="401"/>
      <c r="BP932" s="400"/>
      <c r="BQ932" s="401"/>
      <c r="BR932" s="400">
        <v>3</v>
      </c>
      <c r="BS932" s="401"/>
      <c r="BT932" s="400"/>
      <c r="BU932" s="401"/>
      <c r="BV932" s="337">
        <f t="shared" ref="BV932:BV935" si="373">L932+N932+P932+R932+T932+V932+X932+Z932+AB932+AD932+AF932+AH932+AJ932+AL932+AN932+AP932+AR932+AT932+AV932+AX932+AZ932+BB932+BD932+BF932+BH932+BJ932+BL932+BN932+BP932+BR932+BT932</f>
        <v>43</v>
      </c>
      <c r="BW932" s="337">
        <f t="shared" ref="BW932:BW935" si="374">M932+O932+Q932+S932+U932+W932+Y932+AA932+AC932+AE932+AG932+AI932+AK932+AM932+AO932+AQ932+AS932+AU932+AW932+AY932+BA932+BC932+BE932+BG932+BI932+BK932+BM932+BO932+BQ932+BS932+BU932</f>
        <v>0</v>
      </c>
    </row>
    <row r="933" spans="1:75" s="64" customFormat="1" ht="21.95" customHeight="1" x14ac:dyDescent="0.2">
      <c r="A933" s="385" t="s">
        <v>4009</v>
      </c>
      <c r="B933" s="386" t="s">
        <v>4010</v>
      </c>
      <c r="C933" s="392" t="s">
        <v>3229</v>
      </c>
      <c r="D933" s="387" t="s">
        <v>4011</v>
      </c>
      <c r="E933" s="388" t="s">
        <v>4012</v>
      </c>
      <c r="F933" s="389" t="s">
        <v>3222</v>
      </c>
      <c r="G933" s="389" t="s">
        <v>3223</v>
      </c>
      <c r="H933" s="390" t="s">
        <v>257</v>
      </c>
      <c r="I933" s="391" t="s">
        <v>4013</v>
      </c>
      <c r="J933" s="353" t="s">
        <v>3227</v>
      </c>
      <c r="K933" s="355" t="s">
        <v>3231</v>
      </c>
      <c r="L933" s="400"/>
      <c r="M933" s="401"/>
      <c r="N933" s="400"/>
      <c r="O933" s="401"/>
      <c r="P933" s="400"/>
      <c r="Q933" s="401"/>
      <c r="R933" s="400"/>
      <c r="S933" s="401"/>
      <c r="T933" s="400"/>
      <c r="U933" s="401"/>
      <c r="V933" s="400"/>
      <c r="W933" s="401"/>
      <c r="X933" s="400"/>
      <c r="Y933" s="401"/>
      <c r="Z933" s="400"/>
      <c r="AA933" s="401"/>
      <c r="AB933" s="400"/>
      <c r="AC933" s="401"/>
      <c r="AD933" s="400"/>
      <c r="AE933" s="401"/>
      <c r="AF933" s="400"/>
      <c r="AG933" s="401"/>
      <c r="AH933" s="400"/>
      <c r="AI933" s="401"/>
      <c r="AJ933" s="400"/>
      <c r="AK933" s="401"/>
      <c r="AL933" s="400"/>
      <c r="AM933" s="401"/>
      <c r="AN933" s="400"/>
      <c r="AO933" s="401"/>
      <c r="AP933" s="400"/>
      <c r="AQ933" s="401"/>
      <c r="AR933" s="400"/>
      <c r="AS933" s="401"/>
      <c r="AT933" s="400"/>
      <c r="AU933" s="401"/>
      <c r="AV933" s="400"/>
      <c r="AW933" s="401"/>
      <c r="AX933" s="400"/>
      <c r="AY933" s="401"/>
      <c r="AZ933" s="400"/>
      <c r="BA933" s="401"/>
      <c r="BB933" s="400"/>
      <c r="BC933" s="401"/>
      <c r="BD933" s="400"/>
      <c r="BE933" s="401"/>
      <c r="BF933" s="400"/>
      <c r="BG933" s="401"/>
      <c r="BH933" s="400"/>
      <c r="BI933" s="401"/>
      <c r="BJ933" s="400"/>
      <c r="BK933" s="401"/>
      <c r="BL933" s="400"/>
      <c r="BM933" s="401"/>
      <c r="BN933" s="400"/>
      <c r="BO933" s="401"/>
      <c r="BP933" s="400"/>
      <c r="BQ933" s="401"/>
      <c r="BR933" s="400"/>
      <c r="BS933" s="401"/>
      <c r="BT933" s="400"/>
      <c r="BU933" s="401"/>
      <c r="BV933" s="337">
        <f t="shared" si="373"/>
        <v>0</v>
      </c>
      <c r="BW933" s="337">
        <f t="shared" si="374"/>
        <v>0</v>
      </c>
    </row>
    <row r="934" spans="1:75" s="64" customFormat="1" ht="21.95" customHeight="1" x14ac:dyDescent="0.2">
      <c r="A934" s="385" t="s">
        <v>4009</v>
      </c>
      <c r="B934" s="386" t="s">
        <v>4010</v>
      </c>
      <c r="C934" s="392" t="s">
        <v>3229</v>
      </c>
      <c r="D934" s="387" t="s">
        <v>4011</v>
      </c>
      <c r="E934" s="388" t="s">
        <v>4012</v>
      </c>
      <c r="F934" s="389" t="s">
        <v>3222</v>
      </c>
      <c r="G934" s="389" t="s">
        <v>3223</v>
      </c>
      <c r="H934" s="390" t="s">
        <v>257</v>
      </c>
      <c r="I934" s="391" t="s">
        <v>4013</v>
      </c>
      <c r="J934" s="353" t="s">
        <v>3227</v>
      </c>
      <c r="K934" s="356" t="s">
        <v>3232</v>
      </c>
      <c r="L934" s="400"/>
      <c r="M934" s="401"/>
      <c r="N934" s="400"/>
      <c r="O934" s="401"/>
      <c r="P934" s="400"/>
      <c r="Q934" s="401"/>
      <c r="R934" s="400"/>
      <c r="S934" s="401"/>
      <c r="T934" s="400"/>
      <c r="U934" s="401"/>
      <c r="V934" s="400"/>
      <c r="W934" s="401"/>
      <c r="X934" s="400"/>
      <c r="Y934" s="401"/>
      <c r="Z934" s="400"/>
      <c r="AA934" s="401"/>
      <c r="AB934" s="400"/>
      <c r="AC934" s="401"/>
      <c r="AD934" s="400"/>
      <c r="AE934" s="401"/>
      <c r="AF934" s="400"/>
      <c r="AG934" s="401"/>
      <c r="AH934" s="400"/>
      <c r="AI934" s="401"/>
      <c r="AJ934" s="400"/>
      <c r="AK934" s="401"/>
      <c r="AL934" s="400"/>
      <c r="AM934" s="401"/>
      <c r="AN934" s="400"/>
      <c r="AO934" s="401"/>
      <c r="AP934" s="400"/>
      <c r="AQ934" s="401"/>
      <c r="AR934" s="400"/>
      <c r="AS934" s="401"/>
      <c r="AT934" s="400"/>
      <c r="AU934" s="401"/>
      <c r="AV934" s="400"/>
      <c r="AW934" s="401"/>
      <c r="AX934" s="400"/>
      <c r="AY934" s="401"/>
      <c r="AZ934" s="400"/>
      <c r="BA934" s="401"/>
      <c r="BB934" s="400"/>
      <c r="BC934" s="401"/>
      <c r="BD934" s="400"/>
      <c r="BE934" s="401"/>
      <c r="BF934" s="400"/>
      <c r="BG934" s="401"/>
      <c r="BH934" s="400"/>
      <c r="BI934" s="401"/>
      <c r="BJ934" s="400"/>
      <c r="BK934" s="401"/>
      <c r="BL934" s="400"/>
      <c r="BM934" s="401"/>
      <c r="BN934" s="400"/>
      <c r="BO934" s="401"/>
      <c r="BP934" s="400"/>
      <c r="BQ934" s="401"/>
      <c r="BR934" s="400"/>
      <c r="BS934" s="401"/>
      <c r="BT934" s="400"/>
      <c r="BU934" s="401"/>
      <c r="BV934" s="337">
        <f t="shared" si="373"/>
        <v>0</v>
      </c>
      <c r="BW934" s="337">
        <f t="shared" si="374"/>
        <v>0</v>
      </c>
    </row>
    <row r="935" spans="1:75" s="64" customFormat="1" ht="21.95" customHeight="1" thickBot="1" x14ac:dyDescent="0.25">
      <c r="A935" s="660" t="s">
        <v>4009</v>
      </c>
      <c r="B935" s="393" t="s">
        <v>4010</v>
      </c>
      <c r="C935" s="394" t="s">
        <v>3229</v>
      </c>
      <c r="D935" s="395" t="s">
        <v>4011</v>
      </c>
      <c r="E935" s="411" t="s">
        <v>4012</v>
      </c>
      <c r="F935" s="396" t="s">
        <v>3222</v>
      </c>
      <c r="G935" s="396" t="s">
        <v>3223</v>
      </c>
      <c r="H935" s="397" t="s">
        <v>257</v>
      </c>
      <c r="I935" s="661" t="s">
        <v>4013</v>
      </c>
      <c r="J935" s="353" t="s">
        <v>3227</v>
      </c>
      <c r="K935" s="357" t="s">
        <v>60</v>
      </c>
      <c r="L935" s="402"/>
      <c r="M935" s="403"/>
      <c r="N935" s="402"/>
      <c r="O935" s="403"/>
      <c r="P935" s="402"/>
      <c r="Q935" s="403"/>
      <c r="R935" s="402"/>
      <c r="S935" s="403"/>
      <c r="T935" s="402"/>
      <c r="U935" s="403"/>
      <c r="V935" s="402"/>
      <c r="W935" s="403"/>
      <c r="X935" s="402"/>
      <c r="Y935" s="403"/>
      <c r="Z935" s="402"/>
      <c r="AA935" s="403"/>
      <c r="AB935" s="402"/>
      <c r="AC935" s="403"/>
      <c r="AD935" s="402"/>
      <c r="AE935" s="403"/>
      <c r="AF935" s="402"/>
      <c r="AG935" s="403"/>
      <c r="AH935" s="402"/>
      <c r="AI935" s="403"/>
      <c r="AJ935" s="402"/>
      <c r="AK935" s="403"/>
      <c r="AL935" s="402"/>
      <c r="AM935" s="403"/>
      <c r="AN935" s="402"/>
      <c r="AO935" s="403"/>
      <c r="AP935" s="402"/>
      <c r="AQ935" s="403"/>
      <c r="AR935" s="402"/>
      <c r="AS935" s="403"/>
      <c r="AT935" s="402"/>
      <c r="AU935" s="403"/>
      <c r="AV935" s="402"/>
      <c r="AW935" s="403"/>
      <c r="AX935" s="402"/>
      <c r="AY935" s="403"/>
      <c r="AZ935" s="402"/>
      <c r="BA935" s="403"/>
      <c r="BB935" s="402"/>
      <c r="BC935" s="403"/>
      <c r="BD935" s="402"/>
      <c r="BE935" s="403"/>
      <c r="BF935" s="402"/>
      <c r="BG935" s="403"/>
      <c r="BH935" s="402"/>
      <c r="BI935" s="403"/>
      <c r="BJ935" s="402"/>
      <c r="BK935" s="403"/>
      <c r="BL935" s="402"/>
      <c r="BM935" s="403"/>
      <c r="BN935" s="402"/>
      <c r="BO935" s="403"/>
      <c r="BP935" s="402"/>
      <c r="BQ935" s="403"/>
      <c r="BR935" s="402"/>
      <c r="BS935" s="403"/>
      <c r="BT935" s="402"/>
      <c r="BU935" s="403"/>
      <c r="BV935" s="337">
        <f t="shared" si="373"/>
        <v>0</v>
      </c>
      <c r="BW935" s="337">
        <f t="shared" si="374"/>
        <v>0</v>
      </c>
    </row>
    <row r="936" spans="1:75" s="64" customFormat="1" ht="21.95" customHeight="1" x14ac:dyDescent="0.25">
      <c r="A936" s="425" t="s">
        <v>4014</v>
      </c>
      <c r="B936" s="526" t="s">
        <v>4015</v>
      </c>
      <c r="C936" s="527">
        <v>1</v>
      </c>
      <c r="D936" s="528" t="s">
        <v>4011</v>
      </c>
      <c r="E936" s="426" t="s">
        <v>4016</v>
      </c>
      <c r="F936" s="529" t="s">
        <v>3222</v>
      </c>
      <c r="G936" s="529" t="s">
        <v>3223</v>
      </c>
      <c r="H936" s="530" t="s">
        <v>257</v>
      </c>
      <c r="I936" s="384" t="s">
        <v>4017</v>
      </c>
      <c r="J936" s="353" t="s">
        <v>3227</v>
      </c>
      <c r="K936" s="354" t="s">
        <v>3228</v>
      </c>
      <c r="L936" s="402"/>
      <c r="M936" s="403"/>
      <c r="N936" s="402"/>
      <c r="O936" s="403"/>
      <c r="P936" s="402"/>
      <c r="Q936" s="403"/>
      <c r="R936" s="402"/>
      <c r="S936" s="403"/>
      <c r="T936" s="402"/>
      <c r="U936" s="403"/>
      <c r="V936" s="402"/>
      <c r="W936" s="403"/>
      <c r="X936" s="402"/>
      <c r="Y936" s="403"/>
      <c r="Z936" s="402"/>
      <c r="AA936" s="403"/>
      <c r="AB936" s="402"/>
      <c r="AC936" s="403"/>
      <c r="AD936" s="402"/>
      <c r="AE936" s="403"/>
      <c r="AF936" s="402"/>
      <c r="AG936" s="403"/>
      <c r="AH936" s="402"/>
      <c r="AI936" s="403"/>
      <c r="AJ936" s="402"/>
      <c r="AK936" s="403"/>
      <c r="AL936" s="402"/>
      <c r="AM936" s="403"/>
      <c r="AN936" s="402"/>
      <c r="AO936" s="403"/>
      <c r="AP936" s="402"/>
      <c r="AQ936" s="403"/>
      <c r="AR936" s="402"/>
      <c r="AS936" s="403"/>
      <c r="AT936" s="402"/>
      <c r="AU936" s="403"/>
      <c r="AV936" s="402"/>
      <c r="AW936" s="403"/>
      <c r="AX936" s="402"/>
      <c r="AY936" s="403"/>
      <c r="AZ936" s="402"/>
      <c r="BA936" s="403"/>
      <c r="BB936" s="402"/>
      <c r="BC936" s="403"/>
      <c r="BD936" s="402"/>
      <c r="BE936" s="403"/>
      <c r="BF936" s="402"/>
      <c r="BG936" s="403"/>
      <c r="BH936" s="402"/>
      <c r="BI936" s="403"/>
      <c r="BJ936" s="402"/>
      <c r="BK936" s="403"/>
      <c r="BL936" s="402"/>
      <c r="BM936" s="403"/>
      <c r="BN936" s="402"/>
      <c r="BO936" s="403"/>
      <c r="BP936" s="402"/>
      <c r="BQ936" s="403"/>
      <c r="BR936" s="402"/>
      <c r="BS936" s="403"/>
      <c r="BT936" s="402"/>
      <c r="BU936" s="403"/>
      <c r="BV936" s="337">
        <f>L936+N936+P936+R936+T936+V936+X936+Z936+AB936+AD936+AF936+AH936+AJ936+AL936+AN936+AP936+AR936+AT936+AV936+AX936+AZ936+BB936+BD936+BF936+BH936+BJ936+BL936+BN936+BP936+BR936+BT936</f>
        <v>0</v>
      </c>
      <c r="BW936" s="337">
        <f>M936+O936+Q936+S936+U936+W936+Y936+AA936+AC936+AE936+AG936+AI936+AK936+AM936+AO936+AQ936+AS936+AU936+AW936+AY936+BA936+BC936+BE936+BG936+BI936+BK936+BM936+BO936+BQ936+BS936+BU936</f>
        <v>0</v>
      </c>
    </row>
    <row r="937" spans="1:75" s="64" customFormat="1" ht="21.95" customHeight="1" x14ac:dyDescent="0.2">
      <c r="A937" s="385" t="s">
        <v>4014</v>
      </c>
      <c r="B937" s="386" t="s">
        <v>4015</v>
      </c>
      <c r="C937" s="352" t="s">
        <v>3229</v>
      </c>
      <c r="D937" s="387" t="s">
        <v>4011</v>
      </c>
      <c r="E937" s="388" t="s">
        <v>4016</v>
      </c>
      <c r="F937" s="389" t="s">
        <v>3222</v>
      </c>
      <c r="G937" s="389" t="s">
        <v>3223</v>
      </c>
      <c r="H937" s="390" t="s">
        <v>257</v>
      </c>
      <c r="I937" s="391" t="s">
        <v>4017</v>
      </c>
      <c r="J937" s="353" t="s">
        <v>3227</v>
      </c>
      <c r="K937" s="353" t="s">
        <v>3230</v>
      </c>
      <c r="L937" s="400">
        <v>2</v>
      </c>
      <c r="M937" s="401"/>
      <c r="N937" s="400">
        <v>1</v>
      </c>
      <c r="O937" s="401"/>
      <c r="P937" s="400">
        <v>1</v>
      </c>
      <c r="Q937" s="401"/>
      <c r="R937" s="400"/>
      <c r="S937" s="401"/>
      <c r="T937" s="400"/>
      <c r="U937" s="401"/>
      <c r="V937" s="400">
        <v>1</v>
      </c>
      <c r="W937" s="401"/>
      <c r="X937" s="400">
        <v>1</v>
      </c>
      <c r="Y937" s="401"/>
      <c r="Z937" s="400">
        <v>2</v>
      </c>
      <c r="AA937" s="401"/>
      <c r="AB937" s="400">
        <v>1</v>
      </c>
      <c r="AC937" s="401"/>
      <c r="AD937" s="400">
        <v>1</v>
      </c>
      <c r="AE937" s="401"/>
      <c r="AF937" s="400"/>
      <c r="AG937" s="401"/>
      <c r="AH937" s="400"/>
      <c r="AI937" s="401"/>
      <c r="AJ937" s="400">
        <v>1</v>
      </c>
      <c r="AK937" s="401"/>
      <c r="AL937" s="400">
        <v>1</v>
      </c>
      <c r="AM937" s="401"/>
      <c r="AN937" s="400">
        <v>2</v>
      </c>
      <c r="AO937" s="401"/>
      <c r="AP937" s="400">
        <v>1</v>
      </c>
      <c r="AQ937" s="401"/>
      <c r="AR937" s="400">
        <v>1</v>
      </c>
      <c r="AS937" s="401"/>
      <c r="AT937" s="400"/>
      <c r="AU937" s="401"/>
      <c r="AV937" s="400"/>
      <c r="AW937" s="401"/>
      <c r="AX937" s="400">
        <v>1</v>
      </c>
      <c r="AY937" s="401"/>
      <c r="AZ937" s="400">
        <v>1</v>
      </c>
      <c r="BA937" s="401"/>
      <c r="BB937" s="400">
        <v>2</v>
      </c>
      <c r="BC937" s="401"/>
      <c r="BD937" s="400">
        <v>1</v>
      </c>
      <c r="BE937" s="401"/>
      <c r="BF937" s="400">
        <v>1</v>
      </c>
      <c r="BG937" s="401"/>
      <c r="BH937" s="400"/>
      <c r="BI937" s="401"/>
      <c r="BJ937" s="400"/>
      <c r="BK937" s="401"/>
      <c r="BL937" s="400">
        <v>1</v>
      </c>
      <c r="BM937" s="401"/>
      <c r="BN937" s="400">
        <v>1</v>
      </c>
      <c r="BO937" s="401"/>
      <c r="BP937" s="400">
        <v>2</v>
      </c>
      <c r="BQ937" s="401"/>
      <c r="BR937" s="400">
        <v>1</v>
      </c>
      <c r="BS937" s="401"/>
      <c r="BT937" s="400"/>
      <c r="BU937" s="401"/>
      <c r="BV937" s="337">
        <f t="shared" ref="BV937:BV940" si="375">L937+N937+P937+R937+T937+V937+X937+Z937+AB937+AD937+AF937+AH937+AJ937+AL937+AN937+AP937+AR937+AT937+AV937+AX937+AZ937+BB937+BD937+BF937+BH937+BJ937+BL937+BN937+BP937+BR937+BT937</f>
        <v>27</v>
      </c>
      <c r="BW937" s="337">
        <f t="shared" ref="BW937:BW940" si="376">M937+O937+Q937+S937+U937+W937+Y937+AA937+AC937+AE937+AG937+AI937+AK937+AM937+AO937+AQ937+AS937+AU937+AW937+AY937+BA937+BC937+BE937+BG937+BI937+BK937+BM937+BO937+BQ937+BS937+BU937</f>
        <v>0</v>
      </c>
    </row>
    <row r="938" spans="1:75" s="64" customFormat="1" ht="21.95" customHeight="1" x14ac:dyDescent="0.2">
      <c r="A938" s="385" t="s">
        <v>4014</v>
      </c>
      <c r="B938" s="386" t="s">
        <v>4015</v>
      </c>
      <c r="C938" s="392" t="s">
        <v>3229</v>
      </c>
      <c r="D938" s="387" t="s">
        <v>4011</v>
      </c>
      <c r="E938" s="388" t="s">
        <v>4016</v>
      </c>
      <c r="F938" s="389" t="s">
        <v>3222</v>
      </c>
      <c r="G938" s="389" t="s">
        <v>3223</v>
      </c>
      <c r="H938" s="390" t="s">
        <v>257</v>
      </c>
      <c r="I938" s="391" t="s">
        <v>4017</v>
      </c>
      <c r="J938" s="353" t="s">
        <v>3227</v>
      </c>
      <c r="K938" s="355" t="s">
        <v>3231</v>
      </c>
      <c r="L938" s="400"/>
      <c r="M938" s="401"/>
      <c r="N938" s="400"/>
      <c r="O938" s="401"/>
      <c r="P938" s="400"/>
      <c r="Q938" s="401"/>
      <c r="R938" s="400"/>
      <c r="S938" s="401"/>
      <c r="T938" s="400"/>
      <c r="U938" s="401"/>
      <c r="V938" s="400"/>
      <c r="W938" s="401"/>
      <c r="X938" s="400"/>
      <c r="Y938" s="401"/>
      <c r="Z938" s="400"/>
      <c r="AA938" s="401"/>
      <c r="AB938" s="400"/>
      <c r="AC938" s="401"/>
      <c r="AD938" s="400"/>
      <c r="AE938" s="401"/>
      <c r="AF938" s="400"/>
      <c r="AG938" s="401"/>
      <c r="AH938" s="400"/>
      <c r="AI938" s="401"/>
      <c r="AJ938" s="400"/>
      <c r="AK938" s="401"/>
      <c r="AL938" s="400"/>
      <c r="AM938" s="401"/>
      <c r="AN938" s="400"/>
      <c r="AO938" s="401"/>
      <c r="AP938" s="400"/>
      <c r="AQ938" s="401"/>
      <c r="AR938" s="400"/>
      <c r="AS938" s="401"/>
      <c r="AT938" s="400"/>
      <c r="AU938" s="401"/>
      <c r="AV938" s="400"/>
      <c r="AW938" s="401"/>
      <c r="AX938" s="400"/>
      <c r="AY938" s="401"/>
      <c r="AZ938" s="400"/>
      <c r="BA938" s="401"/>
      <c r="BB938" s="400"/>
      <c r="BC938" s="401"/>
      <c r="BD938" s="400"/>
      <c r="BE938" s="401"/>
      <c r="BF938" s="400"/>
      <c r="BG938" s="401"/>
      <c r="BH938" s="400"/>
      <c r="BI938" s="401"/>
      <c r="BJ938" s="400"/>
      <c r="BK938" s="401"/>
      <c r="BL938" s="400"/>
      <c r="BM938" s="401"/>
      <c r="BN938" s="400"/>
      <c r="BO938" s="401"/>
      <c r="BP938" s="400"/>
      <c r="BQ938" s="401"/>
      <c r="BR938" s="400"/>
      <c r="BS938" s="401"/>
      <c r="BT938" s="400"/>
      <c r="BU938" s="401"/>
      <c r="BV938" s="337">
        <f t="shared" si="375"/>
        <v>0</v>
      </c>
      <c r="BW938" s="337">
        <f t="shared" si="376"/>
        <v>0</v>
      </c>
    </row>
    <row r="939" spans="1:75" s="64" customFormat="1" ht="21.95" customHeight="1" x14ac:dyDescent="0.2">
      <c r="A939" s="385" t="s">
        <v>4014</v>
      </c>
      <c r="B939" s="386" t="s">
        <v>4015</v>
      </c>
      <c r="C939" s="392" t="s">
        <v>3229</v>
      </c>
      <c r="D939" s="387" t="s">
        <v>4011</v>
      </c>
      <c r="E939" s="388" t="s">
        <v>4016</v>
      </c>
      <c r="F939" s="389" t="s">
        <v>3222</v>
      </c>
      <c r="G939" s="389" t="s">
        <v>3223</v>
      </c>
      <c r="H939" s="390" t="s">
        <v>257</v>
      </c>
      <c r="I939" s="391" t="s">
        <v>4017</v>
      </c>
      <c r="J939" s="353" t="s">
        <v>3227</v>
      </c>
      <c r="K939" s="356" t="s">
        <v>3232</v>
      </c>
      <c r="L939" s="400"/>
      <c r="M939" s="401"/>
      <c r="N939" s="400"/>
      <c r="O939" s="401"/>
      <c r="P939" s="400"/>
      <c r="Q939" s="401"/>
      <c r="R939" s="400"/>
      <c r="S939" s="401"/>
      <c r="T939" s="400"/>
      <c r="U939" s="401"/>
      <c r="V939" s="400"/>
      <c r="W939" s="401"/>
      <c r="X939" s="400"/>
      <c r="Y939" s="401"/>
      <c r="Z939" s="400"/>
      <c r="AA939" s="401"/>
      <c r="AB939" s="400"/>
      <c r="AC939" s="401"/>
      <c r="AD939" s="400"/>
      <c r="AE939" s="401"/>
      <c r="AF939" s="400"/>
      <c r="AG939" s="401"/>
      <c r="AH939" s="400"/>
      <c r="AI939" s="401"/>
      <c r="AJ939" s="400"/>
      <c r="AK939" s="401"/>
      <c r="AL939" s="400"/>
      <c r="AM939" s="401"/>
      <c r="AN939" s="400"/>
      <c r="AO939" s="401"/>
      <c r="AP939" s="400"/>
      <c r="AQ939" s="401"/>
      <c r="AR939" s="400"/>
      <c r="AS939" s="401"/>
      <c r="AT939" s="400"/>
      <c r="AU939" s="401"/>
      <c r="AV939" s="400"/>
      <c r="AW939" s="401"/>
      <c r="AX939" s="400"/>
      <c r="AY939" s="401"/>
      <c r="AZ939" s="400"/>
      <c r="BA939" s="401"/>
      <c r="BB939" s="400"/>
      <c r="BC939" s="401"/>
      <c r="BD939" s="400"/>
      <c r="BE939" s="401"/>
      <c r="BF939" s="400"/>
      <c r="BG939" s="401"/>
      <c r="BH939" s="400"/>
      <c r="BI939" s="401"/>
      <c r="BJ939" s="400"/>
      <c r="BK939" s="401"/>
      <c r="BL939" s="400"/>
      <c r="BM939" s="401"/>
      <c r="BN939" s="400"/>
      <c r="BO939" s="401"/>
      <c r="BP939" s="400"/>
      <c r="BQ939" s="401"/>
      <c r="BR939" s="400"/>
      <c r="BS939" s="401"/>
      <c r="BT939" s="400"/>
      <c r="BU939" s="401"/>
      <c r="BV939" s="337">
        <f t="shared" si="375"/>
        <v>0</v>
      </c>
      <c r="BW939" s="337">
        <f t="shared" si="376"/>
        <v>0</v>
      </c>
    </row>
    <row r="940" spans="1:75" s="64" customFormat="1" ht="21.95" customHeight="1" thickBot="1" x14ac:dyDescent="0.25">
      <c r="A940" s="660" t="s">
        <v>4014</v>
      </c>
      <c r="B940" s="393" t="s">
        <v>4015</v>
      </c>
      <c r="C940" s="394" t="s">
        <v>3229</v>
      </c>
      <c r="D940" s="395" t="s">
        <v>4011</v>
      </c>
      <c r="E940" s="411" t="s">
        <v>4016</v>
      </c>
      <c r="F940" s="396" t="s">
        <v>3222</v>
      </c>
      <c r="G940" s="396" t="s">
        <v>3223</v>
      </c>
      <c r="H940" s="397" t="s">
        <v>257</v>
      </c>
      <c r="I940" s="661" t="s">
        <v>4017</v>
      </c>
      <c r="J940" s="353" t="s">
        <v>3227</v>
      </c>
      <c r="K940" s="357" t="s">
        <v>60</v>
      </c>
      <c r="L940" s="402"/>
      <c r="M940" s="403"/>
      <c r="N940" s="402"/>
      <c r="O940" s="403"/>
      <c r="P940" s="402"/>
      <c r="Q940" s="403"/>
      <c r="R940" s="402"/>
      <c r="S940" s="403"/>
      <c r="T940" s="402"/>
      <c r="U940" s="403"/>
      <c r="V940" s="402"/>
      <c r="W940" s="403"/>
      <c r="X940" s="402"/>
      <c r="Y940" s="403"/>
      <c r="Z940" s="402"/>
      <c r="AA940" s="403"/>
      <c r="AB940" s="402"/>
      <c r="AC940" s="403"/>
      <c r="AD940" s="402"/>
      <c r="AE940" s="403"/>
      <c r="AF940" s="402"/>
      <c r="AG940" s="403"/>
      <c r="AH940" s="402"/>
      <c r="AI940" s="403"/>
      <c r="AJ940" s="402"/>
      <c r="AK940" s="403"/>
      <c r="AL940" s="402"/>
      <c r="AM940" s="403"/>
      <c r="AN940" s="402"/>
      <c r="AO940" s="403"/>
      <c r="AP940" s="402"/>
      <c r="AQ940" s="403"/>
      <c r="AR940" s="402"/>
      <c r="AS940" s="403"/>
      <c r="AT940" s="402"/>
      <c r="AU940" s="403"/>
      <c r="AV940" s="402"/>
      <c r="AW940" s="403"/>
      <c r="AX940" s="402"/>
      <c r="AY940" s="403"/>
      <c r="AZ940" s="402"/>
      <c r="BA940" s="403"/>
      <c r="BB940" s="402"/>
      <c r="BC940" s="403"/>
      <c r="BD940" s="402"/>
      <c r="BE940" s="403"/>
      <c r="BF940" s="402"/>
      <c r="BG940" s="403"/>
      <c r="BH940" s="402"/>
      <c r="BI940" s="403"/>
      <c r="BJ940" s="402"/>
      <c r="BK940" s="403"/>
      <c r="BL940" s="402"/>
      <c r="BM940" s="403"/>
      <c r="BN940" s="402"/>
      <c r="BO940" s="403"/>
      <c r="BP940" s="402"/>
      <c r="BQ940" s="403"/>
      <c r="BR940" s="402"/>
      <c r="BS940" s="403"/>
      <c r="BT940" s="402"/>
      <c r="BU940" s="403"/>
      <c r="BV940" s="337">
        <f t="shared" si="375"/>
        <v>0</v>
      </c>
      <c r="BW940" s="337">
        <f t="shared" si="376"/>
        <v>0</v>
      </c>
    </row>
    <row r="941" spans="1:75" s="64" customFormat="1" ht="21.95" customHeight="1" x14ac:dyDescent="0.25">
      <c r="A941" s="425" t="s">
        <v>4018</v>
      </c>
      <c r="B941" s="526" t="s">
        <v>4019</v>
      </c>
      <c r="C941" s="527">
        <v>1</v>
      </c>
      <c r="D941" s="528" t="s">
        <v>4011</v>
      </c>
      <c r="E941" s="426" t="s">
        <v>4020</v>
      </c>
      <c r="F941" s="529" t="s">
        <v>3222</v>
      </c>
      <c r="G941" s="529" t="s">
        <v>3223</v>
      </c>
      <c r="H941" s="530" t="s">
        <v>257</v>
      </c>
      <c r="I941" s="384" t="s">
        <v>4021</v>
      </c>
      <c r="J941" s="353" t="s">
        <v>3227</v>
      </c>
      <c r="K941" s="354" t="s">
        <v>3228</v>
      </c>
      <c r="L941" s="402"/>
      <c r="M941" s="403"/>
      <c r="N941" s="402"/>
      <c r="O941" s="403"/>
      <c r="P941" s="402"/>
      <c r="Q941" s="403"/>
      <c r="R941" s="402"/>
      <c r="S941" s="403"/>
      <c r="T941" s="402"/>
      <c r="U941" s="403"/>
      <c r="V941" s="402"/>
      <c r="W941" s="403"/>
      <c r="X941" s="402"/>
      <c r="Y941" s="403"/>
      <c r="Z941" s="402"/>
      <c r="AA941" s="403"/>
      <c r="AB941" s="402"/>
      <c r="AC941" s="403"/>
      <c r="AD941" s="402"/>
      <c r="AE941" s="403"/>
      <c r="AF941" s="402"/>
      <c r="AG941" s="403"/>
      <c r="AH941" s="402"/>
      <c r="AI941" s="403"/>
      <c r="AJ941" s="402"/>
      <c r="AK941" s="403"/>
      <c r="AL941" s="402"/>
      <c r="AM941" s="403"/>
      <c r="AN941" s="402"/>
      <c r="AO941" s="403"/>
      <c r="AP941" s="402"/>
      <c r="AQ941" s="403"/>
      <c r="AR941" s="402"/>
      <c r="AS941" s="403"/>
      <c r="AT941" s="402"/>
      <c r="AU941" s="403"/>
      <c r="AV941" s="402"/>
      <c r="AW941" s="403"/>
      <c r="AX941" s="402"/>
      <c r="AY941" s="403"/>
      <c r="AZ941" s="402"/>
      <c r="BA941" s="403"/>
      <c r="BB941" s="402"/>
      <c r="BC941" s="403"/>
      <c r="BD941" s="402"/>
      <c r="BE941" s="403"/>
      <c r="BF941" s="402"/>
      <c r="BG941" s="403"/>
      <c r="BH941" s="402"/>
      <c r="BI941" s="403"/>
      <c r="BJ941" s="402"/>
      <c r="BK941" s="403"/>
      <c r="BL941" s="402"/>
      <c r="BM941" s="403"/>
      <c r="BN941" s="402"/>
      <c r="BO941" s="403"/>
      <c r="BP941" s="402"/>
      <c r="BQ941" s="403"/>
      <c r="BR941" s="402"/>
      <c r="BS941" s="403"/>
      <c r="BT941" s="402"/>
      <c r="BU941" s="403"/>
      <c r="BV941" s="337">
        <f>L941+N941+P941+R941+T941+V941+X941+Z941+AB941+AD941+AF941+AH941+AJ941+AL941+AN941+AP941+AR941+AT941+AV941+AX941+AZ941+BB941+BD941+BF941+BH941+BJ941+BL941+BN941+BP941+BR941+BT941</f>
        <v>0</v>
      </c>
      <c r="BW941" s="337">
        <f>M941+O941+Q941+S941+U941+W941+Y941+AA941+AC941+AE941+AG941+AI941+AK941+AM941+AO941+AQ941+AS941+AU941+AW941+AY941+BA941+BC941+BE941+BG941+BI941+BK941+BM941+BO941+BQ941+BS941+BU941</f>
        <v>0</v>
      </c>
    </row>
    <row r="942" spans="1:75" s="64" customFormat="1" ht="21.95" customHeight="1" x14ac:dyDescent="0.2">
      <c r="A942" s="385" t="s">
        <v>4018</v>
      </c>
      <c r="B942" s="386" t="s">
        <v>4019</v>
      </c>
      <c r="C942" s="352" t="s">
        <v>3229</v>
      </c>
      <c r="D942" s="387" t="s">
        <v>4011</v>
      </c>
      <c r="E942" s="388" t="s">
        <v>4020</v>
      </c>
      <c r="F942" s="389" t="s">
        <v>3222</v>
      </c>
      <c r="G942" s="389" t="s">
        <v>3223</v>
      </c>
      <c r="H942" s="390" t="s">
        <v>257</v>
      </c>
      <c r="I942" s="391" t="s">
        <v>4021</v>
      </c>
      <c r="J942" s="353" t="s">
        <v>3227</v>
      </c>
      <c r="K942" s="353" t="s">
        <v>3230</v>
      </c>
      <c r="L942" s="400"/>
      <c r="M942" s="401"/>
      <c r="N942" s="400">
        <v>2</v>
      </c>
      <c r="O942" s="401"/>
      <c r="P942" s="400">
        <v>1</v>
      </c>
      <c r="Q942" s="401"/>
      <c r="R942" s="400"/>
      <c r="S942" s="401"/>
      <c r="T942" s="400"/>
      <c r="U942" s="401"/>
      <c r="V942" s="400"/>
      <c r="W942" s="401"/>
      <c r="X942" s="400">
        <v>1</v>
      </c>
      <c r="Y942" s="401"/>
      <c r="Z942" s="400"/>
      <c r="AA942" s="401"/>
      <c r="AB942" s="400">
        <v>2</v>
      </c>
      <c r="AC942" s="401"/>
      <c r="AD942" s="400">
        <v>1</v>
      </c>
      <c r="AE942" s="401"/>
      <c r="AF942" s="400"/>
      <c r="AG942" s="401"/>
      <c r="AH942" s="400"/>
      <c r="AI942" s="401"/>
      <c r="AJ942" s="400"/>
      <c r="AK942" s="401"/>
      <c r="AL942" s="400">
        <v>1</v>
      </c>
      <c r="AM942" s="401"/>
      <c r="AN942" s="400"/>
      <c r="AO942" s="401"/>
      <c r="AP942" s="400">
        <v>2</v>
      </c>
      <c r="AQ942" s="401"/>
      <c r="AR942" s="400">
        <v>1</v>
      </c>
      <c r="AS942" s="401"/>
      <c r="AT942" s="400"/>
      <c r="AU942" s="401"/>
      <c r="AV942" s="400"/>
      <c r="AW942" s="401"/>
      <c r="AX942" s="400"/>
      <c r="AY942" s="401"/>
      <c r="AZ942" s="400">
        <v>1</v>
      </c>
      <c r="BA942" s="401"/>
      <c r="BB942" s="400"/>
      <c r="BC942" s="401"/>
      <c r="BD942" s="400">
        <v>2</v>
      </c>
      <c r="BE942" s="401"/>
      <c r="BF942" s="400">
        <v>1</v>
      </c>
      <c r="BG942" s="401"/>
      <c r="BH942" s="400"/>
      <c r="BI942" s="401"/>
      <c r="BJ942" s="400"/>
      <c r="BK942" s="401"/>
      <c r="BL942" s="400"/>
      <c r="BM942" s="401"/>
      <c r="BN942" s="400">
        <v>1</v>
      </c>
      <c r="BO942" s="401"/>
      <c r="BP942" s="400"/>
      <c r="BQ942" s="401"/>
      <c r="BR942" s="400">
        <v>2</v>
      </c>
      <c r="BS942" s="401"/>
      <c r="BT942" s="400"/>
      <c r="BU942" s="401"/>
      <c r="BV942" s="337">
        <f t="shared" ref="BV942:BV945" si="377">L942+N942+P942+R942+T942+V942+X942+Z942+AB942+AD942+AF942+AH942+AJ942+AL942+AN942+AP942+AR942+AT942+AV942+AX942+AZ942+BB942+BD942+BF942+BH942+BJ942+BL942+BN942+BP942+BR942+BT942</f>
        <v>18</v>
      </c>
      <c r="BW942" s="337">
        <f t="shared" ref="BW942:BW945" si="378">M942+O942+Q942+S942+U942+W942+Y942+AA942+AC942+AE942+AG942+AI942+AK942+AM942+AO942+AQ942+AS942+AU942+AW942+AY942+BA942+BC942+BE942+BG942+BI942+BK942+BM942+BO942+BQ942+BS942+BU942</f>
        <v>0</v>
      </c>
    </row>
    <row r="943" spans="1:75" s="64" customFormat="1" ht="21.95" customHeight="1" x14ac:dyDescent="0.2">
      <c r="A943" s="385" t="s">
        <v>4018</v>
      </c>
      <c r="B943" s="386" t="s">
        <v>4019</v>
      </c>
      <c r="C943" s="392" t="s">
        <v>3229</v>
      </c>
      <c r="D943" s="387" t="s">
        <v>4011</v>
      </c>
      <c r="E943" s="388" t="s">
        <v>4020</v>
      </c>
      <c r="F943" s="389" t="s">
        <v>3222</v>
      </c>
      <c r="G943" s="389" t="s">
        <v>3223</v>
      </c>
      <c r="H943" s="390" t="s">
        <v>257</v>
      </c>
      <c r="I943" s="391" t="s">
        <v>4021</v>
      </c>
      <c r="J943" s="353" t="s">
        <v>3227</v>
      </c>
      <c r="K943" s="355" t="s">
        <v>3231</v>
      </c>
      <c r="L943" s="400"/>
      <c r="M943" s="401"/>
      <c r="N943" s="400"/>
      <c r="O943" s="401"/>
      <c r="P943" s="400"/>
      <c r="Q943" s="401"/>
      <c r="R943" s="400"/>
      <c r="S943" s="401"/>
      <c r="T943" s="400"/>
      <c r="U943" s="401"/>
      <c r="V943" s="400"/>
      <c r="W943" s="401"/>
      <c r="X943" s="400"/>
      <c r="Y943" s="401"/>
      <c r="Z943" s="400"/>
      <c r="AA943" s="401"/>
      <c r="AB943" s="400"/>
      <c r="AC943" s="401"/>
      <c r="AD943" s="400"/>
      <c r="AE943" s="401"/>
      <c r="AF943" s="400"/>
      <c r="AG943" s="401"/>
      <c r="AH943" s="400"/>
      <c r="AI943" s="401"/>
      <c r="AJ943" s="400"/>
      <c r="AK943" s="401"/>
      <c r="AL943" s="400"/>
      <c r="AM943" s="401"/>
      <c r="AN943" s="400"/>
      <c r="AO943" s="401"/>
      <c r="AP943" s="400"/>
      <c r="AQ943" s="401"/>
      <c r="AR943" s="400"/>
      <c r="AS943" s="401"/>
      <c r="AT943" s="400"/>
      <c r="AU943" s="401"/>
      <c r="AV943" s="400"/>
      <c r="AW943" s="401"/>
      <c r="AX943" s="400"/>
      <c r="AY943" s="401"/>
      <c r="AZ943" s="400"/>
      <c r="BA943" s="401"/>
      <c r="BB943" s="400"/>
      <c r="BC943" s="401"/>
      <c r="BD943" s="400"/>
      <c r="BE943" s="401"/>
      <c r="BF943" s="400"/>
      <c r="BG943" s="401"/>
      <c r="BH943" s="400"/>
      <c r="BI943" s="401"/>
      <c r="BJ943" s="400"/>
      <c r="BK943" s="401"/>
      <c r="BL943" s="400"/>
      <c r="BM943" s="401"/>
      <c r="BN943" s="400"/>
      <c r="BO943" s="401"/>
      <c r="BP943" s="400"/>
      <c r="BQ943" s="401"/>
      <c r="BR943" s="400"/>
      <c r="BS943" s="401"/>
      <c r="BT943" s="400"/>
      <c r="BU943" s="401"/>
      <c r="BV943" s="337">
        <f t="shared" si="377"/>
        <v>0</v>
      </c>
      <c r="BW943" s="337">
        <f t="shared" si="378"/>
        <v>0</v>
      </c>
    </row>
    <row r="944" spans="1:75" s="64" customFormat="1" ht="21.95" customHeight="1" x14ac:dyDescent="0.2">
      <c r="A944" s="385" t="s">
        <v>4018</v>
      </c>
      <c r="B944" s="386" t="s">
        <v>4019</v>
      </c>
      <c r="C944" s="392" t="s">
        <v>3229</v>
      </c>
      <c r="D944" s="387" t="s">
        <v>4011</v>
      </c>
      <c r="E944" s="388" t="s">
        <v>4020</v>
      </c>
      <c r="F944" s="389" t="s">
        <v>3222</v>
      </c>
      <c r="G944" s="389" t="s">
        <v>3223</v>
      </c>
      <c r="H944" s="390" t="s">
        <v>257</v>
      </c>
      <c r="I944" s="391" t="s">
        <v>4021</v>
      </c>
      <c r="J944" s="353" t="s">
        <v>3227</v>
      </c>
      <c r="K944" s="356" t="s">
        <v>3232</v>
      </c>
      <c r="L944" s="400"/>
      <c r="M944" s="401"/>
      <c r="N944" s="400"/>
      <c r="O944" s="401"/>
      <c r="P944" s="400"/>
      <c r="Q944" s="401"/>
      <c r="R944" s="400"/>
      <c r="S944" s="401"/>
      <c r="T944" s="400"/>
      <c r="U944" s="401"/>
      <c r="V944" s="400"/>
      <c r="W944" s="401"/>
      <c r="X944" s="400"/>
      <c r="Y944" s="401"/>
      <c r="Z944" s="400"/>
      <c r="AA944" s="401"/>
      <c r="AB944" s="400"/>
      <c r="AC944" s="401"/>
      <c r="AD944" s="400"/>
      <c r="AE944" s="401"/>
      <c r="AF944" s="400"/>
      <c r="AG944" s="401"/>
      <c r="AH944" s="400"/>
      <c r="AI944" s="401"/>
      <c r="AJ944" s="400"/>
      <c r="AK944" s="401"/>
      <c r="AL944" s="400"/>
      <c r="AM944" s="401"/>
      <c r="AN944" s="400"/>
      <c r="AO944" s="401"/>
      <c r="AP944" s="400"/>
      <c r="AQ944" s="401"/>
      <c r="AR944" s="400"/>
      <c r="AS944" s="401"/>
      <c r="AT944" s="400"/>
      <c r="AU944" s="401"/>
      <c r="AV944" s="400"/>
      <c r="AW944" s="401"/>
      <c r="AX944" s="400"/>
      <c r="AY944" s="401"/>
      <c r="AZ944" s="400"/>
      <c r="BA944" s="401"/>
      <c r="BB944" s="400"/>
      <c r="BC944" s="401"/>
      <c r="BD944" s="400"/>
      <c r="BE944" s="401"/>
      <c r="BF944" s="400"/>
      <c r="BG944" s="401"/>
      <c r="BH944" s="400"/>
      <c r="BI944" s="401"/>
      <c r="BJ944" s="400"/>
      <c r="BK944" s="401"/>
      <c r="BL944" s="400"/>
      <c r="BM944" s="401"/>
      <c r="BN944" s="400"/>
      <c r="BO944" s="401"/>
      <c r="BP944" s="400"/>
      <c r="BQ944" s="401"/>
      <c r="BR944" s="400"/>
      <c r="BS944" s="401"/>
      <c r="BT944" s="400"/>
      <c r="BU944" s="401"/>
      <c r="BV944" s="337">
        <f t="shared" si="377"/>
        <v>0</v>
      </c>
      <c r="BW944" s="337">
        <f t="shared" si="378"/>
        <v>0</v>
      </c>
    </row>
    <row r="945" spans="1:75" s="64" customFormat="1" ht="21.95" customHeight="1" thickBot="1" x14ac:dyDescent="0.25">
      <c r="A945" s="660" t="s">
        <v>4018</v>
      </c>
      <c r="B945" s="393" t="s">
        <v>4019</v>
      </c>
      <c r="C945" s="394" t="s">
        <v>3229</v>
      </c>
      <c r="D945" s="395" t="s">
        <v>4011</v>
      </c>
      <c r="E945" s="411" t="s">
        <v>4020</v>
      </c>
      <c r="F945" s="396" t="s">
        <v>3222</v>
      </c>
      <c r="G945" s="396" t="s">
        <v>3223</v>
      </c>
      <c r="H945" s="397" t="s">
        <v>257</v>
      </c>
      <c r="I945" s="661" t="s">
        <v>4021</v>
      </c>
      <c r="J945" s="353" t="s">
        <v>3227</v>
      </c>
      <c r="K945" s="357" t="s">
        <v>60</v>
      </c>
      <c r="L945" s="402"/>
      <c r="M945" s="403"/>
      <c r="N945" s="402"/>
      <c r="O945" s="403"/>
      <c r="P945" s="402"/>
      <c r="Q945" s="403"/>
      <c r="R945" s="402"/>
      <c r="S945" s="403"/>
      <c r="T945" s="402"/>
      <c r="U945" s="403"/>
      <c r="V945" s="402"/>
      <c r="W945" s="403"/>
      <c r="X945" s="402"/>
      <c r="Y945" s="403"/>
      <c r="Z945" s="402"/>
      <c r="AA945" s="403"/>
      <c r="AB945" s="402"/>
      <c r="AC945" s="403"/>
      <c r="AD945" s="402"/>
      <c r="AE945" s="403"/>
      <c r="AF945" s="402"/>
      <c r="AG945" s="403"/>
      <c r="AH945" s="402"/>
      <c r="AI945" s="403"/>
      <c r="AJ945" s="402"/>
      <c r="AK945" s="403"/>
      <c r="AL945" s="402"/>
      <c r="AM945" s="403"/>
      <c r="AN945" s="402"/>
      <c r="AO945" s="403"/>
      <c r="AP945" s="402"/>
      <c r="AQ945" s="403"/>
      <c r="AR945" s="402"/>
      <c r="AS945" s="403"/>
      <c r="AT945" s="402"/>
      <c r="AU945" s="403"/>
      <c r="AV945" s="402"/>
      <c r="AW945" s="403"/>
      <c r="AX945" s="402"/>
      <c r="AY945" s="403"/>
      <c r="AZ945" s="402"/>
      <c r="BA945" s="403"/>
      <c r="BB945" s="402"/>
      <c r="BC945" s="403"/>
      <c r="BD945" s="402"/>
      <c r="BE945" s="403"/>
      <c r="BF945" s="402"/>
      <c r="BG945" s="403"/>
      <c r="BH945" s="402"/>
      <c r="BI945" s="403"/>
      <c r="BJ945" s="402"/>
      <c r="BK945" s="403"/>
      <c r="BL945" s="402"/>
      <c r="BM945" s="403"/>
      <c r="BN945" s="402"/>
      <c r="BO945" s="403"/>
      <c r="BP945" s="402"/>
      <c r="BQ945" s="403"/>
      <c r="BR945" s="402"/>
      <c r="BS945" s="403"/>
      <c r="BT945" s="402"/>
      <c r="BU945" s="403"/>
      <c r="BV945" s="337">
        <f t="shared" si="377"/>
        <v>0</v>
      </c>
      <c r="BW945" s="337">
        <f t="shared" si="378"/>
        <v>0</v>
      </c>
    </row>
    <row r="946" spans="1:75" s="64" customFormat="1" ht="21.95" customHeight="1" x14ac:dyDescent="0.25">
      <c r="A946" s="425" t="s">
        <v>4022</v>
      </c>
      <c r="B946" s="526" t="s">
        <v>4023</v>
      </c>
      <c r="C946" s="527">
        <v>1</v>
      </c>
      <c r="D946" s="528" t="s">
        <v>4011</v>
      </c>
      <c r="E946" s="426" t="s">
        <v>4024</v>
      </c>
      <c r="F946" s="529" t="s">
        <v>3222</v>
      </c>
      <c r="G946" s="529" t="s">
        <v>3223</v>
      </c>
      <c r="H946" s="530" t="s">
        <v>257</v>
      </c>
      <c r="I946" s="384" t="s">
        <v>4025</v>
      </c>
      <c r="J946" s="353" t="s">
        <v>3227</v>
      </c>
      <c r="K946" s="354" t="s">
        <v>3228</v>
      </c>
      <c r="L946" s="402"/>
      <c r="M946" s="403"/>
      <c r="N946" s="402"/>
      <c r="O946" s="403"/>
      <c r="P946" s="402"/>
      <c r="Q946" s="403"/>
      <c r="R946" s="402"/>
      <c r="S946" s="403"/>
      <c r="T946" s="402"/>
      <c r="U946" s="403"/>
      <c r="V946" s="402"/>
      <c r="W946" s="403"/>
      <c r="X946" s="402"/>
      <c r="Y946" s="403"/>
      <c r="Z946" s="402"/>
      <c r="AA946" s="403"/>
      <c r="AB946" s="402"/>
      <c r="AC946" s="403"/>
      <c r="AD946" s="402"/>
      <c r="AE946" s="403"/>
      <c r="AF946" s="402"/>
      <c r="AG946" s="403"/>
      <c r="AH946" s="402"/>
      <c r="AI946" s="403"/>
      <c r="AJ946" s="402"/>
      <c r="AK946" s="403"/>
      <c r="AL946" s="402"/>
      <c r="AM946" s="403"/>
      <c r="AN946" s="402"/>
      <c r="AO946" s="403"/>
      <c r="AP946" s="402"/>
      <c r="AQ946" s="403"/>
      <c r="AR946" s="402"/>
      <c r="AS946" s="403"/>
      <c r="AT946" s="402"/>
      <c r="AU946" s="403"/>
      <c r="AV946" s="402"/>
      <c r="AW946" s="403"/>
      <c r="AX946" s="402"/>
      <c r="AY946" s="403"/>
      <c r="AZ946" s="402"/>
      <c r="BA946" s="403"/>
      <c r="BB946" s="402"/>
      <c r="BC946" s="403"/>
      <c r="BD946" s="402"/>
      <c r="BE946" s="403"/>
      <c r="BF946" s="402"/>
      <c r="BG946" s="403"/>
      <c r="BH946" s="402"/>
      <c r="BI946" s="403"/>
      <c r="BJ946" s="402"/>
      <c r="BK946" s="403"/>
      <c r="BL946" s="402"/>
      <c r="BM946" s="403"/>
      <c r="BN946" s="402"/>
      <c r="BO946" s="403"/>
      <c r="BP946" s="402"/>
      <c r="BQ946" s="403"/>
      <c r="BR946" s="402"/>
      <c r="BS946" s="403"/>
      <c r="BT946" s="402"/>
      <c r="BU946" s="403"/>
      <c r="BV946" s="337">
        <f>L946+N946+P946+R946+T946+V946+X946+Z946+AB946+AD946+AF946+AH946+AJ946+AL946+AN946+AP946+AR946+AT946+AV946+AX946+AZ946+BB946+BD946+BF946+BH946+BJ946+BL946+BN946+BP946+BR946+BT946</f>
        <v>0</v>
      </c>
      <c r="BW946" s="337">
        <f>M946+O946+Q946+S946+U946+W946+Y946+AA946+AC946+AE946+AG946+AI946+AK946+AM946+AO946+AQ946+AS946+AU946+AW946+AY946+BA946+BC946+BE946+BG946+BI946+BK946+BM946+BO946+BQ946+BS946+BU946</f>
        <v>0</v>
      </c>
    </row>
    <row r="947" spans="1:75" s="64" customFormat="1" ht="21.95" customHeight="1" x14ac:dyDescent="0.2">
      <c r="A947" s="385" t="s">
        <v>4022</v>
      </c>
      <c r="B947" s="386" t="s">
        <v>4023</v>
      </c>
      <c r="C947" s="352" t="s">
        <v>3229</v>
      </c>
      <c r="D947" s="387" t="s">
        <v>4011</v>
      </c>
      <c r="E947" s="388" t="s">
        <v>4024</v>
      </c>
      <c r="F947" s="389" t="s">
        <v>3222</v>
      </c>
      <c r="G947" s="389" t="s">
        <v>3223</v>
      </c>
      <c r="H947" s="390" t="s">
        <v>257</v>
      </c>
      <c r="I947" s="391" t="s">
        <v>4025</v>
      </c>
      <c r="J947" s="353" t="s">
        <v>3227</v>
      </c>
      <c r="K947" s="353" t="s">
        <v>3230</v>
      </c>
      <c r="L947" s="400"/>
      <c r="M947" s="401"/>
      <c r="N947" s="400"/>
      <c r="O947" s="401"/>
      <c r="P947" s="400"/>
      <c r="Q947" s="401"/>
      <c r="R947" s="400"/>
      <c r="S947" s="401"/>
      <c r="T947" s="400"/>
      <c r="U947" s="401"/>
      <c r="V947" s="400"/>
      <c r="W947" s="401"/>
      <c r="X947" s="400"/>
      <c r="Y947" s="401"/>
      <c r="Z947" s="400"/>
      <c r="AA947" s="401"/>
      <c r="AB947" s="400"/>
      <c r="AC947" s="401"/>
      <c r="AD947" s="400"/>
      <c r="AE947" s="401"/>
      <c r="AF947" s="400"/>
      <c r="AG947" s="401"/>
      <c r="AH947" s="400"/>
      <c r="AI947" s="401"/>
      <c r="AJ947" s="400"/>
      <c r="AK947" s="401"/>
      <c r="AL947" s="400"/>
      <c r="AM947" s="401"/>
      <c r="AN947" s="400"/>
      <c r="AO947" s="401"/>
      <c r="AP947" s="400"/>
      <c r="AQ947" s="401"/>
      <c r="AR947" s="400"/>
      <c r="AS947" s="401"/>
      <c r="AT947" s="400"/>
      <c r="AU947" s="401"/>
      <c r="AV947" s="400"/>
      <c r="AW947" s="401"/>
      <c r="AX947" s="400"/>
      <c r="AY947" s="401"/>
      <c r="AZ947" s="400"/>
      <c r="BA947" s="401"/>
      <c r="BB947" s="400"/>
      <c r="BC947" s="401"/>
      <c r="BD947" s="400"/>
      <c r="BE947" s="401"/>
      <c r="BF947" s="400"/>
      <c r="BG947" s="401"/>
      <c r="BH947" s="400"/>
      <c r="BI947" s="401"/>
      <c r="BJ947" s="400"/>
      <c r="BK947" s="401"/>
      <c r="BL947" s="400"/>
      <c r="BM947" s="401"/>
      <c r="BN947" s="400"/>
      <c r="BO947" s="401"/>
      <c r="BP947" s="400"/>
      <c r="BQ947" s="401"/>
      <c r="BR947" s="400"/>
      <c r="BS947" s="401"/>
      <c r="BT947" s="400"/>
      <c r="BU947" s="401"/>
      <c r="BV947" s="337">
        <f t="shared" ref="BV947:BV950" si="379">L947+N947+P947+R947+T947+V947+X947+Z947+AB947+AD947+AF947+AH947+AJ947+AL947+AN947+AP947+AR947+AT947+AV947+AX947+AZ947+BB947+BD947+BF947+BH947+BJ947+BL947+BN947+BP947+BR947+BT947</f>
        <v>0</v>
      </c>
      <c r="BW947" s="337">
        <f t="shared" ref="BW947:BW950" si="380">M947+O947+Q947+S947+U947+W947+Y947+AA947+AC947+AE947+AG947+AI947+AK947+AM947+AO947+AQ947+AS947+AU947+AW947+AY947+BA947+BC947+BE947+BG947+BI947+BK947+BM947+BO947+BQ947+BS947+BU947</f>
        <v>0</v>
      </c>
    </row>
    <row r="948" spans="1:75" s="64" customFormat="1" ht="21.95" customHeight="1" x14ac:dyDescent="0.2">
      <c r="A948" s="385" t="s">
        <v>4022</v>
      </c>
      <c r="B948" s="386" t="s">
        <v>4023</v>
      </c>
      <c r="C948" s="392" t="s">
        <v>3229</v>
      </c>
      <c r="D948" s="387" t="s">
        <v>4011</v>
      </c>
      <c r="E948" s="388" t="s">
        <v>4024</v>
      </c>
      <c r="F948" s="389" t="s">
        <v>3222</v>
      </c>
      <c r="G948" s="389" t="s">
        <v>3223</v>
      </c>
      <c r="H948" s="390" t="s">
        <v>257</v>
      </c>
      <c r="I948" s="391" t="s">
        <v>4025</v>
      </c>
      <c r="J948" s="353" t="s">
        <v>3227</v>
      </c>
      <c r="K948" s="355" t="s">
        <v>3231</v>
      </c>
      <c r="L948" s="400"/>
      <c r="M948" s="401"/>
      <c r="N948" s="400"/>
      <c r="O948" s="401"/>
      <c r="P948" s="400"/>
      <c r="Q948" s="401"/>
      <c r="R948" s="400"/>
      <c r="S948" s="401"/>
      <c r="T948" s="400"/>
      <c r="U948" s="401"/>
      <c r="V948" s="400"/>
      <c r="W948" s="401"/>
      <c r="X948" s="400"/>
      <c r="Y948" s="401"/>
      <c r="Z948" s="400"/>
      <c r="AA948" s="401"/>
      <c r="AB948" s="400"/>
      <c r="AC948" s="401"/>
      <c r="AD948" s="400"/>
      <c r="AE948" s="401"/>
      <c r="AF948" s="400"/>
      <c r="AG948" s="401"/>
      <c r="AH948" s="400"/>
      <c r="AI948" s="401"/>
      <c r="AJ948" s="400"/>
      <c r="AK948" s="401"/>
      <c r="AL948" s="400"/>
      <c r="AM948" s="401"/>
      <c r="AN948" s="400"/>
      <c r="AO948" s="401"/>
      <c r="AP948" s="400"/>
      <c r="AQ948" s="401"/>
      <c r="AR948" s="400"/>
      <c r="AS948" s="401"/>
      <c r="AT948" s="400"/>
      <c r="AU948" s="401"/>
      <c r="AV948" s="400"/>
      <c r="AW948" s="401"/>
      <c r="AX948" s="400"/>
      <c r="AY948" s="401"/>
      <c r="AZ948" s="400"/>
      <c r="BA948" s="401"/>
      <c r="BB948" s="400"/>
      <c r="BC948" s="401"/>
      <c r="BD948" s="400"/>
      <c r="BE948" s="401"/>
      <c r="BF948" s="400"/>
      <c r="BG948" s="401"/>
      <c r="BH948" s="400"/>
      <c r="BI948" s="401"/>
      <c r="BJ948" s="400"/>
      <c r="BK948" s="401"/>
      <c r="BL948" s="400"/>
      <c r="BM948" s="401"/>
      <c r="BN948" s="400"/>
      <c r="BO948" s="401"/>
      <c r="BP948" s="400"/>
      <c r="BQ948" s="401"/>
      <c r="BR948" s="400"/>
      <c r="BS948" s="401"/>
      <c r="BT948" s="400"/>
      <c r="BU948" s="401"/>
      <c r="BV948" s="337">
        <f t="shared" si="379"/>
        <v>0</v>
      </c>
      <c r="BW948" s="337">
        <f t="shared" si="380"/>
        <v>0</v>
      </c>
    </row>
    <row r="949" spans="1:75" s="64" customFormat="1" ht="21.95" customHeight="1" x14ac:dyDescent="0.2">
      <c r="A949" s="385" t="s">
        <v>4022</v>
      </c>
      <c r="B949" s="386" t="s">
        <v>4023</v>
      </c>
      <c r="C949" s="392" t="s">
        <v>3229</v>
      </c>
      <c r="D949" s="387" t="s">
        <v>4011</v>
      </c>
      <c r="E949" s="388" t="s">
        <v>4024</v>
      </c>
      <c r="F949" s="389" t="s">
        <v>3222</v>
      </c>
      <c r="G949" s="389" t="s">
        <v>3223</v>
      </c>
      <c r="H949" s="390" t="s">
        <v>257</v>
      </c>
      <c r="I949" s="391" t="s">
        <v>4025</v>
      </c>
      <c r="J949" s="353" t="s">
        <v>3227</v>
      </c>
      <c r="K949" s="356" t="s">
        <v>3232</v>
      </c>
      <c r="L949" s="400"/>
      <c r="M949" s="401"/>
      <c r="N949" s="400"/>
      <c r="O949" s="401"/>
      <c r="P949" s="400"/>
      <c r="Q949" s="401"/>
      <c r="R949" s="400"/>
      <c r="S949" s="401"/>
      <c r="T949" s="400"/>
      <c r="U949" s="401"/>
      <c r="V949" s="400"/>
      <c r="W949" s="401"/>
      <c r="X949" s="400"/>
      <c r="Y949" s="401"/>
      <c r="Z949" s="400"/>
      <c r="AA949" s="401"/>
      <c r="AB949" s="400"/>
      <c r="AC949" s="401"/>
      <c r="AD949" s="400"/>
      <c r="AE949" s="401"/>
      <c r="AF949" s="400"/>
      <c r="AG949" s="401"/>
      <c r="AH949" s="400"/>
      <c r="AI949" s="401"/>
      <c r="AJ949" s="400"/>
      <c r="AK949" s="401"/>
      <c r="AL949" s="400"/>
      <c r="AM949" s="401"/>
      <c r="AN949" s="400"/>
      <c r="AO949" s="401"/>
      <c r="AP949" s="400"/>
      <c r="AQ949" s="401"/>
      <c r="AR949" s="400"/>
      <c r="AS949" s="401"/>
      <c r="AT949" s="400"/>
      <c r="AU949" s="401"/>
      <c r="AV949" s="400"/>
      <c r="AW949" s="401"/>
      <c r="AX949" s="400"/>
      <c r="AY949" s="401"/>
      <c r="AZ949" s="400"/>
      <c r="BA949" s="401"/>
      <c r="BB949" s="400"/>
      <c r="BC949" s="401"/>
      <c r="BD949" s="400"/>
      <c r="BE949" s="401"/>
      <c r="BF949" s="400"/>
      <c r="BG949" s="401"/>
      <c r="BH949" s="400"/>
      <c r="BI949" s="401"/>
      <c r="BJ949" s="400"/>
      <c r="BK949" s="401"/>
      <c r="BL949" s="400"/>
      <c r="BM949" s="401"/>
      <c r="BN949" s="400"/>
      <c r="BO949" s="401"/>
      <c r="BP949" s="400"/>
      <c r="BQ949" s="401"/>
      <c r="BR949" s="400"/>
      <c r="BS949" s="401"/>
      <c r="BT949" s="400"/>
      <c r="BU949" s="401"/>
      <c r="BV949" s="337">
        <f t="shared" si="379"/>
        <v>0</v>
      </c>
      <c r="BW949" s="337">
        <f t="shared" si="380"/>
        <v>0</v>
      </c>
    </row>
    <row r="950" spans="1:75" s="64" customFormat="1" ht="21.95" customHeight="1" thickBot="1" x14ac:dyDescent="0.25">
      <c r="A950" s="660" t="s">
        <v>4022</v>
      </c>
      <c r="B950" s="393" t="s">
        <v>4023</v>
      </c>
      <c r="C950" s="394" t="s">
        <v>3229</v>
      </c>
      <c r="D950" s="395" t="s">
        <v>4011</v>
      </c>
      <c r="E950" s="411" t="s">
        <v>4024</v>
      </c>
      <c r="F950" s="396" t="s">
        <v>3222</v>
      </c>
      <c r="G950" s="396" t="s">
        <v>3223</v>
      </c>
      <c r="H950" s="397" t="s">
        <v>257</v>
      </c>
      <c r="I950" s="661" t="s">
        <v>4025</v>
      </c>
      <c r="J950" s="353" t="s">
        <v>3227</v>
      </c>
      <c r="K950" s="357" t="s">
        <v>60</v>
      </c>
      <c r="L950" s="402"/>
      <c r="M950" s="403"/>
      <c r="N950" s="402"/>
      <c r="O950" s="403"/>
      <c r="P950" s="402"/>
      <c r="Q950" s="403"/>
      <c r="R950" s="402"/>
      <c r="S950" s="403"/>
      <c r="T950" s="402"/>
      <c r="U950" s="403"/>
      <c r="V950" s="402"/>
      <c r="W950" s="403"/>
      <c r="X950" s="402"/>
      <c r="Y950" s="403"/>
      <c r="Z950" s="402"/>
      <c r="AA950" s="403"/>
      <c r="AB950" s="402"/>
      <c r="AC950" s="403"/>
      <c r="AD950" s="402"/>
      <c r="AE950" s="403"/>
      <c r="AF950" s="402"/>
      <c r="AG950" s="403"/>
      <c r="AH950" s="402"/>
      <c r="AI950" s="403"/>
      <c r="AJ950" s="402"/>
      <c r="AK950" s="403"/>
      <c r="AL950" s="402"/>
      <c r="AM950" s="403"/>
      <c r="AN950" s="402"/>
      <c r="AO950" s="403"/>
      <c r="AP950" s="402"/>
      <c r="AQ950" s="403"/>
      <c r="AR950" s="402"/>
      <c r="AS950" s="403"/>
      <c r="AT950" s="402"/>
      <c r="AU950" s="403"/>
      <c r="AV950" s="402"/>
      <c r="AW950" s="403"/>
      <c r="AX950" s="402"/>
      <c r="AY950" s="403"/>
      <c r="AZ950" s="402"/>
      <c r="BA950" s="403"/>
      <c r="BB950" s="402"/>
      <c r="BC950" s="403"/>
      <c r="BD950" s="402"/>
      <c r="BE950" s="403"/>
      <c r="BF950" s="402"/>
      <c r="BG950" s="403"/>
      <c r="BH950" s="402"/>
      <c r="BI950" s="403"/>
      <c r="BJ950" s="402"/>
      <c r="BK950" s="403"/>
      <c r="BL950" s="402"/>
      <c r="BM950" s="403"/>
      <c r="BN950" s="402"/>
      <c r="BO950" s="403"/>
      <c r="BP950" s="402"/>
      <c r="BQ950" s="403"/>
      <c r="BR950" s="402"/>
      <c r="BS950" s="403"/>
      <c r="BT950" s="402"/>
      <c r="BU950" s="403"/>
      <c r="BV950" s="337">
        <f t="shared" si="379"/>
        <v>0</v>
      </c>
      <c r="BW950" s="337">
        <f t="shared" si="380"/>
        <v>0</v>
      </c>
    </row>
    <row r="951" spans="1:75" s="64" customFormat="1" ht="21.95" customHeight="1" x14ac:dyDescent="0.25">
      <c r="A951" s="425" t="s">
        <v>4026</v>
      </c>
      <c r="B951" s="526" t="s">
        <v>4027</v>
      </c>
      <c r="C951" s="527">
        <v>1</v>
      </c>
      <c r="D951" s="528" t="s">
        <v>4011</v>
      </c>
      <c r="E951" s="426" t="s">
        <v>4028</v>
      </c>
      <c r="F951" s="529" t="s">
        <v>3222</v>
      </c>
      <c r="G951" s="529" t="s">
        <v>3223</v>
      </c>
      <c r="H951" s="530" t="s">
        <v>257</v>
      </c>
      <c r="I951" s="384" t="s">
        <v>4029</v>
      </c>
      <c r="J951" s="353" t="s">
        <v>3227</v>
      </c>
      <c r="K951" s="354" t="s">
        <v>3228</v>
      </c>
      <c r="L951" s="402"/>
      <c r="M951" s="403"/>
      <c r="N951" s="402"/>
      <c r="O951" s="403"/>
      <c r="P951" s="402"/>
      <c r="Q951" s="403"/>
      <c r="R951" s="402"/>
      <c r="S951" s="403"/>
      <c r="T951" s="402"/>
      <c r="U951" s="403"/>
      <c r="V951" s="402"/>
      <c r="W951" s="403"/>
      <c r="X951" s="402"/>
      <c r="Y951" s="403"/>
      <c r="Z951" s="402"/>
      <c r="AA951" s="403"/>
      <c r="AB951" s="402"/>
      <c r="AC951" s="403"/>
      <c r="AD951" s="402"/>
      <c r="AE951" s="403"/>
      <c r="AF951" s="402"/>
      <c r="AG951" s="403"/>
      <c r="AH951" s="402"/>
      <c r="AI951" s="403"/>
      <c r="AJ951" s="402"/>
      <c r="AK951" s="403"/>
      <c r="AL951" s="402"/>
      <c r="AM951" s="403"/>
      <c r="AN951" s="402"/>
      <c r="AO951" s="403"/>
      <c r="AP951" s="402"/>
      <c r="AQ951" s="403"/>
      <c r="AR951" s="402"/>
      <c r="AS951" s="403"/>
      <c r="AT951" s="402"/>
      <c r="AU951" s="403"/>
      <c r="AV951" s="402"/>
      <c r="AW951" s="403"/>
      <c r="AX951" s="402"/>
      <c r="AY951" s="403"/>
      <c r="AZ951" s="402"/>
      <c r="BA951" s="403"/>
      <c r="BB951" s="402"/>
      <c r="BC951" s="403"/>
      <c r="BD951" s="402"/>
      <c r="BE951" s="403"/>
      <c r="BF951" s="402"/>
      <c r="BG951" s="403"/>
      <c r="BH951" s="402"/>
      <c r="BI951" s="403"/>
      <c r="BJ951" s="402"/>
      <c r="BK951" s="403"/>
      <c r="BL951" s="402"/>
      <c r="BM951" s="403"/>
      <c r="BN951" s="402"/>
      <c r="BO951" s="403"/>
      <c r="BP951" s="402"/>
      <c r="BQ951" s="403"/>
      <c r="BR951" s="402"/>
      <c r="BS951" s="403"/>
      <c r="BT951" s="402"/>
      <c r="BU951" s="403"/>
      <c r="BV951" s="337">
        <f>L951+N951+P951+R951+T951+V951+X951+Z951+AB951+AD951+AF951+AH951+AJ951+AL951+AN951+AP951+AR951+AT951+AV951+AX951+AZ951+BB951+BD951+BF951+BH951+BJ951+BL951+BN951+BP951+BR951+BT951</f>
        <v>0</v>
      </c>
      <c r="BW951" s="337">
        <f>M951+O951+Q951+S951+U951+W951+Y951+AA951+AC951+AE951+AG951+AI951+AK951+AM951+AO951+AQ951+AS951+AU951+AW951+AY951+BA951+BC951+BE951+BG951+BI951+BK951+BM951+BO951+BQ951+BS951+BU951</f>
        <v>0</v>
      </c>
    </row>
    <row r="952" spans="1:75" s="64" customFormat="1" ht="21.95" customHeight="1" x14ac:dyDescent="0.2">
      <c r="A952" s="385" t="s">
        <v>4026</v>
      </c>
      <c r="B952" s="386" t="s">
        <v>4027</v>
      </c>
      <c r="C952" s="352" t="s">
        <v>3229</v>
      </c>
      <c r="D952" s="387" t="s">
        <v>4011</v>
      </c>
      <c r="E952" s="388" t="s">
        <v>4028</v>
      </c>
      <c r="F952" s="389" t="s">
        <v>3222</v>
      </c>
      <c r="G952" s="389" t="s">
        <v>3223</v>
      </c>
      <c r="H952" s="390" t="s">
        <v>257</v>
      </c>
      <c r="I952" s="391" t="s">
        <v>4029</v>
      </c>
      <c r="J952" s="353" t="s">
        <v>3227</v>
      </c>
      <c r="K952" s="353" t="s">
        <v>3230</v>
      </c>
      <c r="L952" s="400"/>
      <c r="M952" s="401"/>
      <c r="N952" s="400"/>
      <c r="O952" s="401"/>
      <c r="P952" s="400"/>
      <c r="Q952" s="401"/>
      <c r="R952" s="400"/>
      <c r="S952" s="401"/>
      <c r="T952" s="400"/>
      <c r="U952" s="401"/>
      <c r="V952" s="400"/>
      <c r="W952" s="401"/>
      <c r="X952" s="400"/>
      <c r="Y952" s="401"/>
      <c r="Z952" s="400"/>
      <c r="AA952" s="401"/>
      <c r="AB952" s="400"/>
      <c r="AC952" s="401"/>
      <c r="AD952" s="400"/>
      <c r="AE952" s="401"/>
      <c r="AF952" s="400"/>
      <c r="AG952" s="401"/>
      <c r="AH952" s="400"/>
      <c r="AI952" s="401"/>
      <c r="AJ952" s="400"/>
      <c r="AK952" s="401"/>
      <c r="AL952" s="400"/>
      <c r="AM952" s="401"/>
      <c r="AN952" s="400"/>
      <c r="AO952" s="401"/>
      <c r="AP952" s="400"/>
      <c r="AQ952" s="401"/>
      <c r="AR952" s="400"/>
      <c r="AS952" s="401"/>
      <c r="AT952" s="400"/>
      <c r="AU952" s="401"/>
      <c r="AV952" s="400"/>
      <c r="AW952" s="401"/>
      <c r="AX952" s="400">
        <v>1</v>
      </c>
      <c r="AY952" s="401"/>
      <c r="AZ952" s="400"/>
      <c r="BA952" s="401"/>
      <c r="BB952" s="400">
        <v>1</v>
      </c>
      <c r="BC952" s="401"/>
      <c r="BD952" s="400"/>
      <c r="BE952" s="401"/>
      <c r="BF952" s="400"/>
      <c r="BG952" s="401"/>
      <c r="BH952" s="400"/>
      <c r="BI952" s="401"/>
      <c r="BJ952" s="400"/>
      <c r="BK952" s="401"/>
      <c r="BL952" s="400">
        <v>1</v>
      </c>
      <c r="BM952" s="401"/>
      <c r="BN952" s="400"/>
      <c r="BO952" s="401"/>
      <c r="BP952" s="400">
        <v>2</v>
      </c>
      <c r="BQ952" s="401"/>
      <c r="BR952" s="400"/>
      <c r="BS952" s="401"/>
      <c r="BT952" s="400"/>
      <c r="BU952" s="401"/>
      <c r="BV952" s="337">
        <f t="shared" ref="BV952:BV955" si="381">L952+N952+P952+R952+T952+V952+X952+Z952+AB952+AD952+AF952+AH952+AJ952+AL952+AN952+AP952+AR952+AT952+AV952+AX952+AZ952+BB952+BD952+BF952+BH952+BJ952+BL952+BN952+BP952+BR952+BT952</f>
        <v>5</v>
      </c>
      <c r="BW952" s="337">
        <f t="shared" ref="BW952:BW955" si="382">M952+O952+Q952+S952+U952+W952+Y952+AA952+AC952+AE952+AG952+AI952+AK952+AM952+AO952+AQ952+AS952+AU952+AW952+AY952+BA952+BC952+BE952+BG952+BI952+BK952+BM952+BO952+BQ952+BS952+BU952</f>
        <v>0</v>
      </c>
    </row>
    <row r="953" spans="1:75" s="64" customFormat="1" ht="21.95" customHeight="1" x14ac:dyDescent="0.2">
      <c r="A953" s="385" t="s">
        <v>4026</v>
      </c>
      <c r="B953" s="386" t="s">
        <v>4027</v>
      </c>
      <c r="C953" s="392" t="s">
        <v>3229</v>
      </c>
      <c r="D953" s="387" t="s">
        <v>4011</v>
      </c>
      <c r="E953" s="388" t="s">
        <v>4028</v>
      </c>
      <c r="F953" s="389" t="s">
        <v>3222</v>
      </c>
      <c r="G953" s="389" t="s">
        <v>3223</v>
      </c>
      <c r="H953" s="390" t="s">
        <v>257</v>
      </c>
      <c r="I953" s="391" t="s">
        <v>4029</v>
      </c>
      <c r="J953" s="353" t="s">
        <v>3227</v>
      </c>
      <c r="K953" s="355" t="s">
        <v>3231</v>
      </c>
      <c r="L953" s="400"/>
      <c r="M953" s="401"/>
      <c r="N953" s="400"/>
      <c r="O953" s="401"/>
      <c r="P953" s="400"/>
      <c r="Q953" s="401"/>
      <c r="R953" s="400"/>
      <c r="S953" s="401"/>
      <c r="T953" s="400"/>
      <c r="U953" s="401"/>
      <c r="V953" s="400"/>
      <c r="W953" s="401"/>
      <c r="X953" s="400"/>
      <c r="Y953" s="401"/>
      <c r="Z953" s="400"/>
      <c r="AA953" s="401"/>
      <c r="AB953" s="400"/>
      <c r="AC953" s="401"/>
      <c r="AD953" s="400"/>
      <c r="AE953" s="401"/>
      <c r="AF953" s="400"/>
      <c r="AG953" s="401"/>
      <c r="AH953" s="400"/>
      <c r="AI953" s="401"/>
      <c r="AJ953" s="400"/>
      <c r="AK953" s="401"/>
      <c r="AL953" s="400"/>
      <c r="AM953" s="401"/>
      <c r="AN953" s="400"/>
      <c r="AO953" s="401"/>
      <c r="AP953" s="400"/>
      <c r="AQ953" s="401"/>
      <c r="AR953" s="400"/>
      <c r="AS953" s="401"/>
      <c r="AT953" s="400"/>
      <c r="AU953" s="401"/>
      <c r="AV953" s="400"/>
      <c r="AW953" s="401"/>
      <c r="AX953" s="400"/>
      <c r="AY953" s="401"/>
      <c r="AZ953" s="400"/>
      <c r="BA953" s="401"/>
      <c r="BB953" s="400"/>
      <c r="BC953" s="401"/>
      <c r="BD953" s="400"/>
      <c r="BE953" s="401"/>
      <c r="BF953" s="400"/>
      <c r="BG953" s="401"/>
      <c r="BH953" s="400"/>
      <c r="BI953" s="401"/>
      <c r="BJ953" s="400"/>
      <c r="BK953" s="401"/>
      <c r="BL953" s="400"/>
      <c r="BM953" s="401"/>
      <c r="BN953" s="400"/>
      <c r="BO953" s="401"/>
      <c r="BP953" s="400"/>
      <c r="BQ953" s="401"/>
      <c r="BR953" s="400"/>
      <c r="BS953" s="401"/>
      <c r="BT953" s="400"/>
      <c r="BU953" s="401"/>
      <c r="BV953" s="337">
        <f t="shared" si="381"/>
        <v>0</v>
      </c>
      <c r="BW953" s="337">
        <f t="shared" si="382"/>
        <v>0</v>
      </c>
    </row>
    <row r="954" spans="1:75" s="64" customFormat="1" ht="21.95" customHeight="1" x14ac:dyDescent="0.2">
      <c r="A954" s="385" t="s">
        <v>4026</v>
      </c>
      <c r="B954" s="386" t="s">
        <v>4027</v>
      </c>
      <c r="C954" s="392" t="s">
        <v>3229</v>
      </c>
      <c r="D954" s="387" t="s">
        <v>4011</v>
      </c>
      <c r="E954" s="388" t="s">
        <v>4028</v>
      </c>
      <c r="F954" s="389" t="s">
        <v>3222</v>
      </c>
      <c r="G954" s="389" t="s">
        <v>3223</v>
      </c>
      <c r="H954" s="390" t="s">
        <v>257</v>
      </c>
      <c r="I954" s="391" t="s">
        <v>4029</v>
      </c>
      <c r="J954" s="353" t="s">
        <v>3227</v>
      </c>
      <c r="K954" s="356" t="s">
        <v>3232</v>
      </c>
      <c r="L954" s="400"/>
      <c r="M954" s="401"/>
      <c r="N954" s="400"/>
      <c r="O954" s="401"/>
      <c r="P954" s="400"/>
      <c r="Q954" s="401"/>
      <c r="R954" s="400"/>
      <c r="S954" s="401"/>
      <c r="T954" s="400"/>
      <c r="U954" s="401"/>
      <c r="V954" s="400"/>
      <c r="W954" s="401"/>
      <c r="X954" s="400"/>
      <c r="Y954" s="401"/>
      <c r="Z954" s="400"/>
      <c r="AA954" s="401"/>
      <c r="AB954" s="400"/>
      <c r="AC954" s="401"/>
      <c r="AD954" s="400"/>
      <c r="AE954" s="401"/>
      <c r="AF954" s="400"/>
      <c r="AG954" s="401"/>
      <c r="AH954" s="400"/>
      <c r="AI954" s="401"/>
      <c r="AJ954" s="400"/>
      <c r="AK954" s="401"/>
      <c r="AL954" s="400"/>
      <c r="AM954" s="401"/>
      <c r="AN954" s="400"/>
      <c r="AO954" s="401"/>
      <c r="AP954" s="400"/>
      <c r="AQ954" s="401"/>
      <c r="AR954" s="400"/>
      <c r="AS954" s="401"/>
      <c r="AT954" s="400"/>
      <c r="AU954" s="401"/>
      <c r="AV954" s="400"/>
      <c r="AW954" s="401"/>
      <c r="AX954" s="400"/>
      <c r="AY954" s="401"/>
      <c r="AZ954" s="400"/>
      <c r="BA954" s="401"/>
      <c r="BB954" s="400"/>
      <c r="BC954" s="401"/>
      <c r="BD954" s="400"/>
      <c r="BE954" s="401"/>
      <c r="BF954" s="400"/>
      <c r="BG954" s="401"/>
      <c r="BH954" s="400"/>
      <c r="BI954" s="401"/>
      <c r="BJ954" s="400"/>
      <c r="BK954" s="401"/>
      <c r="BL954" s="400"/>
      <c r="BM954" s="401"/>
      <c r="BN954" s="400"/>
      <c r="BO954" s="401"/>
      <c r="BP954" s="400"/>
      <c r="BQ954" s="401"/>
      <c r="BR954" s="400"/>
      <c r="BS954" s="401"/>
      <c r="BT954" s="400"/>
      <c r="BU954" s="401"/>
      <c r="BV954" s="337">
        <f t="shared" si="381"/>
        <v>0</v>
      </c>
      <c r="BW954" s="337">
        <f t="shared" si="382"/>
        <v>0</v>
      </c>
    </row>
    <row r="955" spans="1:75" s="64" customFormat="1" ht="21.95" customHeight="1" thickBot="1" x14ac:dyDescent="0.25">
      <c r="A955" s="660" t="s">
        <v>4026</v>
      </c>
      <c r="B955" s="393" t="s">
        <v>4027</v>
      </c>
      <c r="C955" s="394" t="s">
        <v>3229</v>
      </c>
      <c r="D955" s="395" t="s">
        <v>4011</v>
      </c>
      <c r="E955" s="411" t="s">
        <v>4028</v>
      </c>
      <c r="F955" s="396" t="s">
        <v>3222</v>
      </c>
      <c r="G955" s="396" t="s">
        <v>3223</v>
      </c>
      <c r="H955" s="397" t="s">
        <v>257</v>
      </c>
      <c r="I955" s="661" t="s">
        <v>4029</v>
      </c>
      <c r="J955" s="353" t="s">
        <v>3227</v>
      </c>
      <c r="K955" s="357" t="s">
        <v>60</v>
      </c>
      <c r="L955" s="402"/>
      <c r="M955" s="403"/>
      <c r="N955" s="402"/>
      <c r="O955" s="403"/>
      <c r="P955" s="402"/>
      <c r="Q955" s="403"/>
      <c r="R955" s="402"/>
      <c r="S955" s="403"/>
      <c r="T955" s="402"/>
      <c r="U955" s="403"/>
      <c r="V955" s="402"/>
      <c r="W955" s="403"/>
      <c r="X955" s="402"/>
      <c r="Y955" s="403"/>
      <c r="Z955" s="402"/>
      <c r="AA955" s="403"/>
      <c r="AB955" s="402"/>
      <c r="AC955" s="403"/>
      <c r="AD955" s="402"/>
      <c r="AE955" s="403"/>
      <c r="AF955" s="402"/>
      <c r="AG955" s="403"/>
      <c r="AH955" s="402"/>
      <c r="AI955" s="403"/>
      <c r="AJ955" s="402"/>
      <c r="AK955" s="403"/>
      <c r="AL955" s="402"/>
      <c r="AM955" s="403"/>
      <c r="AN955" s="402"/>
      <c r="AO955" s="403"/>
      <c r="AP955" s="402"/>
      <c r="AQ955" s="403"/>
      <c r="AR955" s="402"/>
      <c r="AS955" s="403"/>
      <c r="AT955" s="402"/>
      <c r="AU955" s="403"/>
      <c r="AV955" s="402"/>
      <c r="AW955" s="403"/>
      <c r="AX955" s="402"/>
      <c r="AY955" s="403"/>
      <c r="AZ955" s="402"/>
      <c r="BA955" s="403"/>
      <c r="BB955" s="402"/>
      <c r="BC955" s="403"/>
      <c r="BD955" s="402"/>
      <c r="BE955" s="403"/>
      <c r="BF955" s="402"/>
      <c r="BG955" s="403"/>
      <c r="BH955" s="402"/>
      <c r="BI955" s="403"/>
      <c r="BJ955" s="402"/>
      <c r="BK955" s="403"/>
      <c r="BL955" s="402"/>
      <c r="BM955" s="403"/>
      <c r="BN955" s="402"/>
      <c r="BO955" s="403"/>
      <c r="BP955" s="402"/>
      <c r="BQ955" s="403"/>
      <c r="BR955" s="402"/>
      <c r="BS955" s="403"/>
      <c r="BT955" s="402"/>
      <c r="BU955" s="403"/>
      <c r="BV955" s="337">
        <f t="shared" si="381"/>
        <v>0</v>
      </c>
      <c r="BW955" s="337">
        <f t="shared" si="382"/>
        <v>0</v>
      </c>
    </row>
    <row r="956" spans="1:75" s="64" customFormat="1" ht="21.95" customHeight="1" x14ac:dyDescent="0.25">
      <c r="A956" s="425" t="s">
        <v>4030</v>
      </c>
      <c r="B956" s="526" t="s">
        <v>4031</v>
      </c>
      <c r="C956" s="527">
        <v>1</v>
      </c>
      <c r="D956" s="528" t="s">
        <v>4011</v>
      </c>
      <c r="E956" s="426" t="s">
        <v>4032</v>
      </c>
      <c r="F956" s="529" t="s">
        <v>3222</v>
      </c>
      <c r="G956" s="529" t="s">
        <v>3223</v>
      </c>
      <c r="H956" s="530" t="s">
        <v>257</v>
      </c>
      <c r="I956" s="384" t="s">
        <v>4033</v>
      </c>
      <c r="J956" s="353" t="s">
        <v>3227</v>
      </c>
      <c r="K956" s="354" t="s">
        <v>3228</v>
      </c>
      <c r="L956" s="402"/>
      <c r="M956" s="403"/>
      <c r="N956" s="402"/>
      <c r="O956" s="403"/>
      <c r="P956" s="402"/>
      <c r="Q956" s="403"/>
      <c r="R956" s="402"/>
      <c r="S956" s="403"/>
      <c r="T956" s="402"/>
      <c r="U956" s="403"/>
      <c r="V956" s="402"/>
      <c r="W956" s="403"/>
      <c r="X956" s="402"/>
      <c r="Y956" s="403"/>
      <c r="Z956" s="402"/>
      <c r="AA956" s="403"/>
      <c r="AB956" s="402"/>
      <c r="AC956" s="403"/>
      <c r="AD956" s="402"/>
      <c r="AE956" s="403"/>
      <c r="AF956" s="402"/>
      <c r="AG956" s="403"/>
      <c r="AH956" s="402"/>
      <c r="AI956" s="403"/>
      <c r="AJ956" s="402"/>
      <c r="AK956" s="403"/>
      <c r="AL956" s="402"/>
      <c r="AM956" s="403"/>
      <c r="AN956" s="402"/>
      <c r="AO956" s="403"/>
      <c r="AP956" s="402"/>
      <c r="AQ956" s="403"/>
      <c r="AR956" s="402"/>
      <c r="AS956" s="403"/>
      <c r="AT956" s="402"/>
      <c r="AU956" s="403"/>
      <c r="AV956" s="402"/>
      <c r="AW956" s="403"/>
      <c r="AX956" s="402"/>
      <c r="AY956" s="403"/>
      <c r="AZ956" s="402"/>
      <c r="BA956" s="403"/>
      <c r="BB956" s="402"/>
      <c r="BC956" s="403"/>
      <c r="BD956" s="402"/>
      <c r="BE956" s="403"/>
      <c r="BF956" s="402"/>
      <c r="BG956" s="403"/>
      <c r="BH956" s="402"/>
      <c r="BI956" s="403"/>
      <c r="BJ956" s="402"/>
      <c r="BK956" s="403"/>
      <c r="BL956" s="402"/>
      <c r="BM956" s="403"/>
      <c r="BN956" s="402"/>
      <c r="BO956" s="403"/>
      <c r="BP956" s="402"/>
      <c r="BQ956" s="403"/>
      <c r="BR956" s="402"/>
      <c r="BS956" s="403"/>
      <c r="BT956" s="402"/>
      <c r="BU956" s="403"/>
      <c r="BV956" s="337">
        <f>L956+N956+P956+R956+T956+V956+X956+Z956+AB956+AD956+AF956+AH956+AJ956+AL956+AN956+AP956+AR956+AT956+AV956+AX956+AZ956+BB956+BD956+BF956+BH956+BJ956+BL956+BN956+BP956+BR956+BT956</f>
        <v>0</v>
      </c>
      <c r="BW956" s="337">
        <f>M956+O956+Q956+S956+U956+W956+Y956+AA956+AC956+AE956+AG956+AI956+AK956+AM956+AO956+AQ956+AS956+AU956+AW956+AY956+BA956+BC956+BE956+BG956+BI956+BK956+BM956+BO956+BQ956+BS956+BU956</f>
        <v>0</v>
      </c>
    </row>
    <row r="957" spans="1:75" s="64" customFormat="1" ht="21.95" customHeight="1" x14ac:dyDescent="0.2">
      <c r="A957" s="385" t="s">
        <v>4030</v>
      </c>
      <c r="B957" s="386" t="s">
        <v>4031</v>
      </c>
      <c r="C957" s="352" t="s">
        <v>3229</v>
      </c>
      <c r="D957" s="387" t="s">
        <v>4011</v>
      </c>
      <c r="E957" s="388" t="s">
        <v>4032</v>
      </c>
      <c r="F957" s="389" t="s">
        <v>3222</v>
      </c>
      <c r="G957" s="389" t="s">
        <v>3223</v>
      </c>
      <c r="H957" s="390" t="s">
        <v>257</v>
      </c>
      <c r="I957" s="391" t="s">
        <v>4033</v>
      </c>
      <c r="J957" s="353" t="s">
        <v>3227</v>
      </c>
      <c r="K957" s="353" t="s">
        <v>3230</v>
      </c>
      <c r="L957" s="400">
        <v>1</v>
      </c>
      <c r="M957" s="401"/>
      <c r="N957" s="400">
        <v>2</v>
      </c>
      <c r="O957" s="401"/>
      <c r="P957" s="400"/>
      <c r="Q957" s="401"/>
      <c r="R957" s="400"/>
      <c r="S957" s="401"/>
      <c r="T957" s="400"/>
      <c r="U957" s="401"/>
      <c r="V957" s="400">
        <v>1</v>
      </c>
      <c r="W957" s="401"/>
      <c r="X957" s="400">
        <v>1</v>
      </c>
      <c r="Y957" s="401"/>
      <c r="Z957" s="400">
        <v>1</v>
      </c>
      <c r="AA957" s="401"/>
      <c r="AB957" s="400">
        <v>2</v>
      </c>
      <c r="AC957" s="401"/>
      <c r="AD957" s="400"/>
      <c r="AE957" s="401"/>
      <c r="AF957" s="400"/>
      <c r="AG957" s="401"/>
      <c r="AH957" s="400"/>
      <c r="AI957" s="401"/>
      <c r="AJ957" s="400">
        <v>1</v>
      </c>
      <c r="AK957" s="401"/>
      <c r="AL957" s="400">
        <v>1</v>
      </c>
      <c r="AM957" s="401"/>
      <c r="AN957" s="400">
        <v>1</v>
      </c>
      <c r="AO957" s="401"/>
      <c r="AP957" s="400">
        <v>2</v>
      </c>
      <c r="AQ957" s="401"/>
      <c r="AR957" s="400"/>
      <c r="AS957" s="401"/>
      <c r="AT957" s="400"/>
      <c r="AU957" s="401"/>
      <c r="AV957" s="400"/>
      <c r="AW957" s="401"/>
      <c r="AX957" s="400">
        <v>1</v>
      </c>
      <c r="AY957" s="401"/>
      <c r="AZ957" s="400">
        <v>1</v>
      </c>
      <c r="BA957" s="401"/>
      <c r="BB957" s="400">
        <v>1</v>
      </c>
      <c r="BC957" s="401"/>
      <c r="BD957" s="400">
        <v>2</v>
      </c>
      <c r="BE957" s="401"/>
      <c r="BF957" s="400"/>
      <c r="BG957" s="401"/>
      <c r="BH957" s="400"/>
      <c r="BI957" s="401"/>
      <c r="BJ957" s="400"/>
      <c r="BK957" s="401"/>
      <c r="BL957" s="400">
        <v>1</v>
      </c>
      <c r="BM957" s="401"/>
      <c r="BN957" s="400">
        <v>1</v>
      </c>
      <c r="BO957" s="401"/>
      <c r="BP957" s="400">
        <v>1</v>
      </c>
      <c r="BQ957" s="401"/>
      <c r="BR957" s="400">
        <v>2</v>
      </c>
      <c r="BS957" s="401"/>
      <c r="BT957" s="400"/>
      <c r="BU957" s="401"/>
      <c r="BV957" s="337">
        <f t="shared" ref="BV957:BV960" si="383">L957+N957+P957+R957+T957+V957+X957+Z957+AB957+AD957+AF957+AH957+AJ957+AL957+AN957+AP957+AR957+AT957+AV957+AX957+AZ957+BB957+BD957+BF957+BH957+BJ957+BL957+BN957+BP957+BR957+BT957</f>
        <v>23</v>
      </c>
      <c r="BW957" s="337">
        <f t="shared" ref="BW957:BW960" si="384">M957+O957+Q957+S957+U957+W957+Y957+AA957+AC957+AE957+AG957+AI957+AK957+AM957+AO957+AQ957+AS957+AU957+AW957+AY957+BA957+BC957+BE957+BG957+BI957+BK957+BM957+BO957+BQ957+BS957+BU957</f>
        <v>0</v>
      </c>
    </row>
    <row r="958" spans="1:75" s="64" customFormat="1" ht="21.95" customHeight="1" x14ac:dyDescent="0.2">
      <c r="A958" s="385" t="s">
        <v>4030</v>
      </c>
      <c r="B958" s="386" t="s">
        <v>4031</v>
      </c>
      <c r="C958" s="392" t="s">
        <v>3229</v>
      </c>
      <c r="D958" s="387" t="s">
        <v>4011</v>
      </c>
      <c r="E958" s="388" t="s">
        <v>4032</v>
      </c>
      <c r="F958" s="389" t="s">
        <v>3222</v>
      </c>
      <c r="G958" s="389" t="s">
        <v>3223</v>
      </c>
      <c r="H958" s="390" t="s">
        <v>257</v>
      </c>
      <c r="I958" s="391" t="s">
        <v>4033</v>
      </c>
      <c r="J958" s="353" t="s">
        <v>3227</v>
      </c>
      <c r="K958" s="355" t="s">
        <v>3231</v>
      </c>
      <c r="L958" s="400"/>
      <c r="M958" s="401"/>
      <c r="N958" s="400"/>
      <c r="O958" s="401"/>
      <c r="P958" s="400"/>
      <c r="Q958" s="401"/>
      <c r="R958" s="400"/>
      <c r="S958" s="401"/>
      <c r="T958" s="400"/>
      <c r="U958" s="401"/>
      <c r="V958" s="400"/>
      <c r="W958" s="401"/>
      <c r="X958" s="400"/>
      <c r="Y958" s="401"/>
      <c r="Z958" s="400"/>
      <c r="AA958" s="401"/>
      <c r="AB958" s="400"/>
      <c r="AC958" s="401"/>
      <c r="AD958" s="400"/>
      <c r="AE958" s="401"/>
      <c r="AF958" s="400"/>
      <c r="AG958" s="401"/>
      <c r="AH958" s="400"/>
      <c r="AI958" s="401"/>
      <c r="AJ958" s="400"/>
      <c r="AK958" s="401"/>
      <c r="AL958" s="400"/>
      <c r="AM958" s="401"/>
      <c r="AN958" s="400"/>
      <c r="AO958" s="401"/>
      <c r="AP958" s="400"/>
      <c r="AQ958" s="401"/>
      <c r="AR958" s="400"/>
      <c r="AS958" s="401"/>
      <c r="AT958" s="400"/>
      <c r="AU958" s="401"/>
      <c r="AV958" s="400"/>
      <c r="AW958" s="401"/>
      <c r="AX958" s="400"/>
      <c r="AY958" s="401"/>
      <c r="AZ958" s="400"/>
      <c r="BA958" s="401"/>
      <c r="BB958" s="400"/>
      <c r="BC958" s="401"/>
      <c r="BD958" s="400"/>
      <c r="BE958" s="401"/>
      <c r="BF958" s="400"/>
      <c r="BG958" s="401"/>
      <c r="BH958" s="400"/>
      <c r="BI958" s="401"/>
      <c r="BJ958" s="400"/>
      <c r="BK958" s="401"/>
      <c r="BL958" s="400"/>
      <c r="BM958" s="401"/>
      <c r="BN958" s="400"/>
      <c r="BO958" s="401"/>
      <c r="BP958" s="400"/>
      <c r="BQ958" s="401"/>
      <c r="BR958" s="400"/>
      <c r="BS958" s="401"/>
      <c r="BT958" s="400"/>
      <c r="BU958" s="401"/>
      <c r="BV958" s="337">
        <f t="shared" si="383"/>
        <v>0</v>
      </c>
      <c r="BW958" s="337">
        <f t="shared" si="384"/>
        <v>0</v>
      </c>
    </row>
    <row r="959" spans="1:75" s="64" customFormat="1" ht="21.95" customHeight="1" x14ac:dyDescent="0.2">
      <c r="A959" s="385" t="s">
        <v>4030</v>
      </c>
      <c r="B959" s="386" t="s">
        <v>4031</v>
      </c>
      <c r="C959" s="392" t="s">
        <v>3229</v>
      </c>
      <c r="D959" s="387" t="s">
        <v>4011</v>
      </c>
      <c r="E959" s="388" t="s">
        <v>4032</v>
      </c>
      <c r="F959" s="389" t="s">
        <v>3222</v>
      </c>
      <c r="G959" s="389" t="s">
        <v>3223</v>
      </c>
      <c r="H959" s="390" t="s">
        <v>257</v>
      </c>
      <c r="I959" s="391" t="s">
        <v>4033</v>
      </c>
      <c r="J959" s="353" t="s">
        <v>3227</v>
      </c>
      <c r="K959" s="356" t="s">
        <v>3232</v>
      </c>
      <c r="L959" s="400"/>
      <c r="M959" s="401"/>
      <c r="N959" s="400"/>
      <c r="O959" s="401"/>
      <c r="P959" s="400"/>
      <c r="Q959" s="401"/>
      <c r="R959" s="400"/>
      <c r="S959" s="401"/>
      <c r="T959" s="400"/>
      <c r="U959" s="401"/>
      <c r="V959" s="400"/>
      <c r="W959" s="401"/>
      <c r="X959" s="400"/>
      <c r="Y959" s="401"/>
      <c r="Z959" s="400"/>
      <c r="AA959" s="401"/>
      <c r="AB959" s="400"/>
      <c r="AC959" s="401"/>
      <c r="AD959" s="400"/>
      <c r="AE959" s="401"/>
      <c r="AF959" s="400"/>
      <c r="AG959" s="401"/>
      <c r="AH959" s="400"/>
      <c r="AI959" s="401"/>
      <c r="AJ959" s="400"/>
      <c r="AK959" s="401"/>
      <c r="AL959" s="400"/>
      <c r="AM959" s="401"/>
      <c r="AN959" s="400"/>
      <c r="AO959" s="401"/>
      <c r="AP959" s="400"/>
      <c r="AQ959" s="401"/>
      <c r="AR959" s="400"/>
      <c r="AS959" s="401"/>
      <c r="AT959" s="400"/>
      <c r="AU959" s="401"/>
      <c r="AV959" s="400"/>
      <c r="AW959" s="401"/>
      <c r="AX959" s="400"/>
      <c r="AY959" s="401"/>
      <c r="AZ959" s="400"/>
      <c r="BA959" s="401"/>
      <c r="BB959" s="400"/>
      <c r="BC959" s="401"/>
      <c r="BD959" s="400"/>
      <c r="BE959" s="401"/>
      <c r="BF959" s="400"/>
      <c r="BG959" s="401"/>
      <c r="BH959" s="400"/>
      <c r="BI959" s="401"/>
      <c r="BJ959" s="400"/>
      <c r="BK959" s="401"/>
      <c r="BL959" s="400"/>
      <c r="BM959" s="401"/>
      <c r="BN959" s="400"/>
      <c r="BO959" s="401"/>
      <c r="BP959" s="400"/>
      <c r="BQ959" s="401"/>
      <c r="BR959" s="400"/>
      <c r="BS959" s="401"/>
      <c r="BT959" s="400"/>
      <c r="BU959" s="401"/>
      <c r="BV959" s="337">
        <f t="shared" si="383"/>
        <v>0</v>
      </c>
      <c r="BW959" s="337">
        <f t="shared" si="384"/>
        <v>0</v>
      </c>
    </row>
    <row r="960" spans="1:75" s="64" customFormat="1" ht="21.95" customHeight="1" thickBot="1" x14ac:dyDescent="0.25">
      <c r="A960" s="660" t="s">
        <v>4030</v>
      </c>
      <c r="B960" s="393" t="s">
        <v>4031</v>
      </c>
      <c r="C960" s="394" t="s">
        <v>3229</v>
      </c>
      <c r="D960" s="395" t="s">
        <v>4011</v>
      </c>
      <c r="E960" s="411" t="s">
        <v>4032</v>
      </c>
      <c r="F960" s="396" t="s">
        <v>3222</v>
      </c>
      <c r="G960" s="396" t="s">
        <v>3223</v>
      </c>
      <c r="H960" s="397" t="s">
        <v>257</v>
      </c>
      <c r="I960" s="661" t="s">
        <v>4033</v>
      </c>
      <c r="J960" s="353" t="s">
        <v>3227</v>
      </c>
      <c r="K960" s="357" t="s">
        <v>60</v>
      </c>
      <c r="L960" s="402"/>
      <c r="M960" s="403"/>
      <c r="N960" s="402"/>
      <c r="O960" s="403"/>
      <c r="P960" s="402"/>
      <c r="Q960" s="403"/>
      <c r="R960" s="402"/>
      <c r="S960" s="403"/>
      <c r="T960" s="402"/>
      <c r="U960" s="403"/>
      <c r="V960" s="402"/>
      <c r="W960" s="403"/>
      <c r="X960" s="402"/>
      <c r="Y960" s="403"/>
      <c r="Z960" s="402"/>
      <c r="AA960" s="403"/>
      <c r="AB960" s="402"/>
      <c r="AC960" s="403"/>
      <c r="AD960" s="402"/>
      <c r="AE960" s="403"/>
      <c r="AF960" s="402"/>
      <c r="AG960" s="403"/>
      <c r="AH960" s="402"/>
      <c r="AI960" s="403"/>
      <c r="AJ960" s="402"/>
      <c r="AK960" s="403"/>
      <c r="AL960" s="402"/>
      <c r="AM960" s="403"/>
      <c r="AN960" s="402"/>
      <c r="AO960" s="403"/>
      <c r="AP960" s="402"/>
      <c r="AQ960" s="403"/>
      <c r="AR960" s="402"/>
      <c r="AS960" s="403"/>
      <c r="AT960" s="402"/>
      <c r="AU960" s="403"/>
      <c r="AV960" s="402"/>
      <c r="AW960" s="403"/>
      <c r="AX960" s="402"/>
      <c r="AY960" s="403"/>
      <c r="AZ960" s="402"/>
      <c r="BA960" s="403"/>
      <c r="BB960" s="402"/>
      <c r="BC960" s="403"/>
      <c r="BD960" s="402"/>
      <c r="BE960" s="403"/>
      <c r="BF960" s="402"/>
      <c r="BG960" s="403"/>
      <c r="BH960" s="402"/>
      <c r="BI960" s="403"/>
      <c r="BJ960" s="402"/>
      <c r="BK960" s="403"/>
      <c r="BL960" s="402"/>
      <c r="BM960" s="403"/>
      <c r="BN960" s="402"/>
      <c r="BO960" s="403"/>
      <c r="BP960" s="402"/>
      <c r="BQ960" s="403"/>
      <c r="BR960" s="402"/>
      <c r="BS960" s="403"/>
      <c r="BT960" s="402"/>
      <c r="BU960" s="403"/>
      <c r="BV960" s="337">
        <f t="shared" si="383"/>
        <v>0</v>
      </c>
      <c r="BW960" s="337">
        <f t="shared" si="384"/>
        <v>0</v>
      </c>
    </row>
    <row r="961" spans="1:75" s="64" customFormat="1" ht="21.95" customHeight="1" x14ac:dyDescent="0.25">
      <c r="A961" s="425" t="s">
        <v>4034</v>
      </c>
      <c r="B961" s="526" t="s">
        <v>4035</v>
      </c>
      <c r="C961" s="527">
        <v>1</v>
      </c>
      <c r="D961" s="528" t="s">
        <v>4011</v>
      </c>
      <c r="E961" s="426" t="s">
        <v>4036</v>
      </c>
      <c r="F961" s="529" t="s">
        <v>3222</v>
      </c>
      <c r="G961" s="529" t="s">
        <v>3223</v>
      </c>
      <c r="H961" s="530" t="s">
        <v>257</v>
      </c>
      <c r="I961" s="384" t="s">
        <v>4037</v>
      </c>
      <c r="J961" s="353" t="s">
        <v>3227</v>
      </c>
      <c r="K961" s="354" t="s">
        <v>3228</v>
      </c>
      <c r="L961" s="402"/>
      <c r="M961" s="403"/>
      <c r="N961" s="402"/>
      <c r="O961" s="403"/>
      <c r="P961" s="402"/>
      <c r="Q961" s="403"/>
      <c r="R961" s="402"/>
      <c r="S961" s="403"/>
      <c r="T961" s="402"/>
      <c r="U961" s="403"/>
      <c r="V961" s="402"/>
      <c r="W961" s="403"/>
      <c r="X961" s="402"/>
      <c r="Y961" s="403"/>
      <c r="Z961" s="402"/>
      <c r="AA961" s="403"/>
      <c r="AB961" s="402"/>
      <c r="AC961" s="403"/>
      <c r="AD961" s="402"/>
      <c r="AE961" s="403"/>
      <c r="AF961" s="402"/>
      <c r="AG961" s="403"/>
      <c r="AH961" s="402"/>
      <c r="AI961" s="403"/>
      <c r="AJ961" s="402"/>
      <c r="AK961" s="403"/>
      <c r="AL961" s="402"/>
      <c r="AM961" s="403"/>
      <c r="AN961" s="402"/>
      <c r="AO961" s="403"/>
      <c r="AP961" s="402"/>
      <c r="AQ961" s="403"/>
      <c r="AR961" s="402"/>
      <c r="AS961" s="403"/>
      <c r="AT961" s="402"/>
      <c r="AU961" s="403"/>
      <c r="AV961" s="402"/>
      <c r="AW961" s="403"/>
      <c r="AX961" s="402"/>
      <c r="AY961" s="403"/>
      <c r="AZ961" s="402"/>
      <c r="BA961" s="403"/>
      <c r="BB961" s="402"/>
      <c r="BC961" s="403"/>
      <c r="BD961" s="402"/>
      <c r="BE961" s="403"/>
      <c r="BF961" s="402"/>
      <c r="BG961" s="403"/>
      <c r="BH961" s="402"/>
      <c r="BI961" s="403"/>
      <c r="BJ961" s="402"/>
      <c r="BK961" s="403"/>
      <c r="BL961" s="402"/>
      <c r="BM961" s="403"/>
      <c r="BN961" s="402"/>
      <c r="BO961" s="403"/>
      <c r="BP961" s="402"/>
      <c r="BQ961" s="403"/>
      <c r="BR961" s="402"/>
      <c r="BS961" s="403"/>
      <c r="BT961" s="402"/>
      <c r="BU961" s="403"/>
      <c r="BV961" s="337">
        <f>L961+N961+P961+R961+T961+V961+X961+Z961+AB961+AD961+AF961+AH961+AJ961+AL961+AN961+AP961+AR961+AT961+AV961+AX961+AZ961+BB961+BD961+BF961+BH961+BJ961+BL961+BN961+BP961+BR961+BT961</f>
        <v>0</v>
      </c>
      <c r="BW961" s="337">
        <f>M961+O961+Q961+S961+U961+W961+Y961+AA961+AC961+AE961+AG961+AI961+AK961+AM961+AO961+AQ961+AS961+AU961+AW961+AY961+BA961+BC961+BE961+BG961+BI961+BK961+BM961+BO961+BQ961+BS961+BU961</f>
        <v>0</v>
      </c>
    </row>
    <row r="962" spans="1:75" s="64" customFormat="1" ht="21.95" customHeight="1" x14ac:dyDescent="0.2">
      <c r="A962" s="385" t="s">
        <v>4034</v>
      </c>
      <c r="B962" s="386" t="s">
        <v>4035</v>
      </c>
      <c r="C962" s="352" t="s">
        <v>3229</v>
      </c>
      <c r="D962" s="387" t="s">
        <v>4011</v>
      </c>
      <c r="E962" s="388" t="s">
        <v>4036</v>
      </c>
      <c r="F962" s="389" t="s">
        <v>3222</v>
      </c>
      <c r="G962" s="389" t="s">
        <v>3223</v>
      </c>
      <c r="H962" s="390" t="s">
        <v>257</v>
      </c>
      <c r="I962" s="391" t="s">
        <v>4037</v>
      </c>
      <c r="J962" s="353" t="s">
        <v>3227</v>
      </c>
      <c r="K962" s="353" t="s">
        <v>3230</v>
      </c>
      <c r="L962" s="400">
        <v>2</v>
      </c>
      <c r="M962" s="401"/>
      <c r="N962" s="400">
        <v>1</v>
      </c>
      <c r="O962" s="401"/>
      <c r="P962" s="400">
        <v>2</v>
      </c>
      <c r="Q962" s="401"/>
      <c r="R962" s="400"/>
      <c r="S962" s="401"/>
      <c r="T962" s="400"/>
      <c r="U962" s="401"/>
      <c r="V962" s="400"/>
      <c r="W962" s="401"/>
      <c r="X962" s="400">
        <v>1</v>
      </c>
      <c r="Y962" s="401"/>
      <c r="Z962" s="400">
        <v>2</v>
      </c>
      <c r="AA962" s="401"/>
      <c r="AB962" s="400">
        <v>1</v>
      </c>
      <c r="AC962" s="401"/>
      <c r="AD962" s="400">
        <v>2</v>
      </c>
      <c r="AE962" s="401"/>
      <c r="AF962" s="400"/>
      <c r="AG962" s="401"/>
      <c r="AH962" s="400"/>
      <c r="AI962" s="401"/>
      <c r="AJ962" s="400"/>
      <c r="AK962" s="401"/>
      <c r="AL962" s="400">
        <v>1</v>
      </c>
      <c r="AM962" s="401"/>
      <c r="AN962" s="400">
        <v>2</v>
      </c>
      <c r="AO962" s="401"/>
      <c r="AP962" s="400">
        <v>1</v>
      </c>
      <c r="AQ962" s="401"/>
      <c r="AR962" s="400">
        <v>2</v>
      </c>
      <c r="AS962" s="401"/>
      <c r="AT962" s="400"/>
      <c r="AU962" s="401"/>
      <c r="AV962" s="400"/>
      <c r="AW962" s="401"/>
      <c r="AX962" s="400"/>
      <c r="AY962" s="401"/>
      <c r="AZ962" s="400">
        <v>1</v>
      </c>
      <c r="BA962" s="401"/>
      <c r="BB962" s="400">
        <v>2</v>
      </c>
      <c r="BC962" s="401"/>
      <c r="BD962" s="400">
        <v>1</v>
      </c>
      <c r="BE962" s="401"/>
      <c r="BF962" s="400">
        <v>2</v>
      </c>
      <c r="BG962" s="401"/>
      <c r="BH962" s="400"/>
      <c r="BI962" s="401"/>
      <c r="BJ962" s="400"/>
      <c r="BK962" s="401"/>
      <c r="BL962" s="400"/>
      <c r="BM962" s="401"/>
      <c r="BN962" s="400">
        <v>1</v>
      </c>
      <c r="BO962" s="401"/>
      <c r="BP962" s="400">
        <v>2</v>
      </c>
      <c r="BQ962" s="401"/>
      <c r="BR962" s="400">
        <v>1</v>
      </c>
      <c r="BS962" s="401"/>
      <c r="BT962" s="400"/>
      <c r="BU962" s="401"/>
      <c r="BV962" s="337">
        <f t="shared" ref="BV962:BV965" si="385">L962+N962+P962+R962+T962+V962+X962+Z962+AB962+AD962+AF962+AH962+AJ962+AL962+AN962+AP962+AR962+AT962+AV962+AX962+AZ962+BB962+BD962+BF962+BH962+BJ962+BL962+BN962+BP962+BR962+BT962</f>
        <v>27</v>
      </c>
      <c r="BW962" s="337">
        <f t="shared" ref="BW962:BW965" si="386">M962+O962+Q962+S962+U962+W962+Y962+AA962+AC962+AE962+AG962+AI962+AK962+AM962+AO962+AQ962+AS962+AU962+AW962+AY962+BA962+BC962+BE962+BG962+BI962+BK962+BM962+BO962+BQ962+BS962+BU962</f>
        <v>0</v>
      </c>
    </row>
    <row r="963" spans="1:75" s="64" customFormat="1" ht="21.95" customHeight="1" x14ac:dyDescent="0.2">
      <c r="A963" s="385" t="s">
        <v>4034</v>
      </c>
      <c r="B963" s="386" t="s">
        <v>4035</v>
      </c>
      <c r="C963" s="392" t="s">
        <v>3229</v>
      </c>
      <c r="D963" s="387" t="s">
        <v>4011</v>
      </c>
      <c r="E963" s="388" t="s">
        <v>4036</v>
      </c>
      <c r="F963" s="389" t="s">
        <v>3222</v>
      </c>
      <c r="G963" s="389" t="s">
        <v>3223</v>
      </c>
      <c r="H963" s="390" t="s">
        <v>257</v>
      </c>
      <c r="I963" s="391" t="s">
        <v>4037</v>
      </c>
      <c r="J963" s="353" t="s">
        <v>3227</v>
      </c>
      <c r="K963" s="355" t="s">
        <v>3231</v>
      </c>
      <c r="L963" s="400"/>
      <c r="M963" s="401"/>
      <c r="N963" s="400"/>
      <c r="O963" s="401"/>
      <c r="P963" s="400"/>
      <c r="Q963" s="401"/>
      <c r="R963" s="400"/>
      <c r="S963" s="401"/>
      <c r="T963" s="400"/>
      <c r="U963" s="401"/>
      <c r="V963" s="400"/>
      <c r="W963" s="401"/>
      <c r="X963" s="400"/>
      <c r="Y963" s="401"/>
      <c r="Z963" s="400"/>
      <c r="AA963" s="401"/>
      <c r="AB963" s="400"/>
      <c r="AC963" s="401"/>
      <c r="AD963" s="400"/>
      <c r="AE963" s="401"/>
      <c r="AF963" s="400"/>
      <c r="AG963" s="401"/>
      <c r="AH963" s="400"/>
      <c r="AI963" s="401"/>
      <c r="AJ963" s="400"/>
      <c r="AK963" s="401"/>
      <c r="AL963" s="400"/>
      <c r="AM963" s="401"/>
      <c r="AN963" s="400"/>
      <c r="AO963" s="401"/>
      <c r="AP963" s="400"/>
      <c r="AQ963" s="401"/>
      <c r="AR963" s="400"/>
      <c r="AS963" s="401"/>
      <c r="AT963" s="400"/>
      <c r="AU963" s="401"/>
      <c r="AV963" s="400"/>
      <c r="AW963" s="401"/>
      <c r="AX963" s="400"/>
      <c r="AY963" s="401"/>
      <c r="AZ963" s="400"/>
      <c r="BA963" s="401"/>
      <c r="BB963" s="400"/>
      <c r="BC963" s="401"/>
      <c r="BD963" s="400"/>
      <c r="BE963" s="401"/>
      <c r="BF963" s="400"/>
      <c r="BG963" s="401"/>
      <c r="BH963" s="400"/>
      <c r="BI963" s="401"/>
      <c r="BJ963" s="400"/>
      <c r="BK963" s="401"/>
      <c r="BL963" s="400"/>
      <c r="BM963" s="401"/>
      <c r="BN963" s="400"/>
      <c r="BO963" s="401"/>
      <c r="BP963" s="400"/>
      <c r="BQ963" s="401"/>
      <c r="BR963" s="400"/>
      <c r="BS963" s="401"/>
      <c r="BT963" s="400"/>
      <c r="BU963" s="401"/>
      <c r="BV963" s="337">
        <f t="shared" si="385"/>
        <v>0</v>
      </c>
      <c r="BW963" s="337">
        <f t="shared" si="386"/>
        <v>0</v>
      </c>
    </row>
    <row r="964" spans="1:75" s="64" customFormat="1" ht="21.95" customHeight="1" x14ac:dyDescent="0.2">
      <c r="A964" s="385" t="s">
        <v>4034</v>
      </c>
      <c r="B964" s="386" t="s">
        <v>4035</v>
      </c>
      <c r="C964" s="392" t="s">
        <v>3229</v>
      </c>
      <c r="D964" s="387" t="s">
        <v>4011</v>
      </c>
      <c r="E964" s="388" t="s">
        <v>4036</v>
      </c>
      <c r="F964" s="389" t="s">
        <v>3222</v>
      </c>
      <c r="G964" s="389" t="s">
        <v>3223</v>
      </c>
      <c r="H964" s="390" t="s">
        <v>257</v>
      </c>
      <c r="I964" s="391" t="s">
        <v>4037</v>
      </c>
      <c r="J964" s="353" t="s">
        <v>3227</v>
      </c>
      <c r="K964" s="356" t="s">
        <v>3232</v>
      </c>
      <c r="L964" s="400"/>
      <c r="M964" s="401"/>
      <c r="N964" s="400"/>
      <c r="O964" s="401"/>
      <c r="P964" s="400"/>
      <c r="Q964" s="401"/>
      <c r="R964" s="400"/>
      <c r="S964" s="401"/>
      <c r="T964" s="400"/>
      <c r="U964" s="401"/>
      <c r="V964" s="400"/>
      <c r="W964" s="401"/>
      <c r="X964" s="400"/>
      <c r="Y964" s="401"/>
      <c r="Z964" s="400"/>
      <c r="AA964" s="401"/>
      <c r="AB964" s="400"/>
      <c r="AC964" s="401"/>
      <c r="AD964" s="400"/>
      <c r="AE964" s="401"/>
      <c r="AF964" s="400"/>
      <c r="AG964" s="401"/>
      <c r="AH964" s="400"/>
      <c r="AI964" s="401"/>
      <c r="AJ964" s="400"/>
      <c r="AK964" s="401"/>
      <c r="AL964" s="400"/>
      <c r="AM964" s="401"/>
      <c r="AN964" s="400"/>
      <c r="AO964" s="401"/>
      <c r="AP964" s="400"/>
      <c r="AQ964" s="401"/>
      <c r="AR964" s="400"/>
      <c r="AS964" s="401"/>
      <c r="AT964" s="400"/>
      <c r="AU964" s="401"/>
      <c r="AV964" s="400"/>
      <c r="AW964" s="401"/>
      <c r="AX964" s="400"/>
      <c r="AY964" s="401"/>
      <c r="AZ964" s="400"/>
      <c r="BA964" s="401"/>
      <c r="BB964" s="400"/>
      <c r="BC964" s="401"/>
      <c r="BD964" s="400"/>
      <c r="BE964" s="401"/>
      <c r="BF964" s="400"/>
      <c r="BG964" s="401"/>
      <c r="BH964" s="400"/>
      <c r="BI964" s="401"/>
      <c r="BJ964" s="400"/>
      <c r="BK964" s="401"/>
      <c r="BL964" s="400"/>
      <c r="BM964" s="401"/>
      <c r="BN964" s="400"/>
      <c r="BO964" s="401"/>
      <c r="BP964" s="400"/>
      <c r="BQ964" s="401"/>
      <c r="BR964" s="400"/>
      <c r="BS964" s="401"/>
      <c r="BT964" s="400"/>
      <c r="BU964" s="401"/>
      <c r="BV964" s="337">
        <f t="shared" si="385"/>
        <v>0</v>
      </c>
      <c r="BW964" s="337">
        <f t="shared" si="386"/>
        <v>0</v>
      </c>
    </row>
    <row r="965" spans="1:75" s="64" customFormat="1" ht="21.95" customHeight="1" thickBot="1" x14ac:dyDescent="0.25">
      <c r="A965" s="660" t="s">
        <v>4034</v>
      </c>
      <c r="B965" s="393" t="s">
        <v>4035</v>
      </c>
      <c r="C965" s="394" t="s">
        <v>3229</v>
      </c>
      <c r="D965" s="395" t="s">
        <v>4011</v>
      </c>
      <c r="E965" s="411" t="s">
        <v>4036</v>
      </c>
      <c r="F965" s="396" t="s">
        <v>3222</v>
      </c>
      <c r="G965" s="396" t="s">
        <v>3223</v>
      </c>
      <c r="H965" s="397" t="s">
        <v>257</v>
      </c>
      <c r="I965" s="661" t="s">
        <v>4037</v>
      </c>
      <c r="J965" s="353" t="s">
        <v>3227</v>
      </c>
      <c r="K965" s="357" t="s">
        <v>60</v>
      </c>
      <c r="L965" s="402"/>
      <c r="M965" s="403"/>
      <c r="N965" s="402"/>
      <c r="O965" s="403"/>
      <c r="P965" s="402"/>
      <c r="Q965" s="403"/>
      <c r="R965" s="402"/>
      <c r="S965" s="403"/>
      <c r="T965" s="402"/>
      <c r="U965" s="403"/>
      <c r="V965" s="402"/>
      <c r="W965" s="403"/>
      <c r="X965" s="402"/>
      <c r="Y965" s="403"/>
      <c r="Z965" s="402"/>
      <c r="AA965" s="403"/>
      <c r="AB965" s="402"/>
      <c r="AC965" s="403"/>
      <c r="AD965" s="402"/>
      <c r="AE965" s="403"/>
      <c r="AF965" s="402"/>
      <c r="AG965" s="403"/>
      <c r="AH965" s="402"/>
      <c r="AI965" s="403"/>
      <c r="AJ965" s="402"/>
      <c r="AK965" s="403"/>
      <c r="AL965" s="402"/>
      <c r="AM965" s="403"/>
      <c r="AN965" s="402"/>
      <c r="AO965" s="403"/>
      <c r="AP965" s="402"/>
      <c r="AQ965" s="403"/>
      <c r="AR965" s="402"/>
      <c r="AS965" s="403"/>
      <c r="AT965" s="402"/>
      <c r="AU965" s="403"/>
      <c r="AV965" s="402"/>
      <c r="AW965" s="403"/>
      <c r="AX965" s="402"/>
      <c r="AY965" s="403"/>
      <c r="AZ965" s="402"/>
      <c r="BA965" s="403"/>
      <c r="BB965" s="402"/>
      <c r="BC965" s="403"/>
      <c r="BD965" s="402"/>
      <c r="BE965" s="403"/>
      <c r="BF965" s="402"/>
      <c r="BG965" s="403"/>
      <c r="BH965" s="402"/>
      <c r="BI965" s="403"/>
      <c r="BJ965" s="402"/>
      <c r="BK965" s="403"/>
      <c r="BL965" s="402"/>
      <c r="BM965" s="403"/>
      <c r="BN965" s="402"/>
      <c r="BO965" s="403"/>
      <c r="BP965" s="402"/>
      <c r="BQ965" s="403"/>
      <c r="BR965" s="402"/>
      <c r="BS965" s="403"/>
      <c r="BT965" s="402"/>
      <c r="BU965" s="403"/>
      <c r="BV965" s="337">
        <f t="shared" si="385"/>
        <v>0</v>
      </c>
      <c r="BW965" s="337">
        <f t="shared" si="386"/>
        <v>0</v>
      </c>
    </row>
    <row r="966" spans="1:75" s="64" customFormat="1" ht="21.95" customHeight="1" x14ac:dyDescent="0.25">
      <c r="A966" s="425" t="s">
        <v>4038</v>
      </c>
      <c r="B966" s="526" t="s">
        <v>4039</v>
      </c>
      <c r="C966" s="527">
        <v>1</v>
      </c>
      <c r="D966" s="528" t="s">
        <v>4011</v>
      </c>
      <c r="E966" s="426" t="s">
        <v>4040</v>
      </c>
      <c r="F966" s="529" t="s">
        <v>3222</v>
      </c>
      <c r="G966" s="529" t="s">
        <v>3223</v>
      </c>
      <c r="H966" s="530" t="s">
        <v>257</v>
      </c>
      <c r="I966" s="384" t="s">
        <v>4041</v>
      </c>
      <c r="J966" s="353" t="s">
        <v>3227</v>
      </c>
      <c r="K966" s="354" t="s">
        <v>3228</v>
      </c>
      <c r="L966" s="402"/>
      <c r="M966" s="403"/>
      <c r="N966" s="402"/>
      <c r="O966" s="403"/>
      <c r="P966" s="402"/>
      <c r="Q966" s="403"/>
      <c r="R966" s="402"/>
      <c r="S966" s="403"/>
      <c r="T966" s="402"/>
      <c r="U966" s="403"/>
      <c r="V966" s="402"/>
      <c r="W966" s="403"/>
      <c r="X966" s="402"/>
      <c r="Y966" s="403"/>
      <c r="Z966" s="402"/>
      <c r="AA966" s="403"/>
      <c r="AB966" s="402"/>
      <c r="AC966" s="403"/>
      <c r="AD966" s="402"/>
      <c r="AE966" s="403"/>
      <c r="AF966" s="402"/>
      <c r="AG966" s="403"/>
      <c r="AH966" s="402"/>
      <c r="AI966" s="403"/>
      <c r="AJ966" s="402"/>
      <c r="AK966" s="403"/>
      <c r="AL966" s="402"/>
      <c r="AM966" s="403"/>
      <c r="AN966" s="402"/>
      <c r="AO966" s="403"/>
      <c r="AP966" s="402"/>
      <c r="AQ966" s="403"/>
      <c r="AR966" s="402"/>
      <c r="AS966" s="403"/>
      <c r="AT966" s="402"/>
      <c r="AU966" s="403"/>
      <c r="AV966" s="402"/>
      <c r="AW966" s="403"/>
      <c r="AX966" s="402"/>
      <c r="AY966" s="403"/>
      <c r="AZ966" s="402"/>
      <c r="BA966" s="403"/>
      <c r="BB966" s="402"/>
      <c r="BC966" s="403"/>
      <c r="BD966" s="402"/>
      <c r="BE966" s="403"/>
      <c r="BF966" s="402"/>
      <c r="BG966" s="403"/>
      <c r="BH966" s="402"/>
      <c r="BI966" s="403"/>
      <c r="BJ966" s="402"/>
      <c r="BK966" s="403"/>
      <c r="BL966" s="402"/>
      <c r="BM966" s="403"/>
      <c r="BN966" s="402"/>
      <c r="BO966" s="403"/>
      <c r="BP966" s="402"/>
      <c r="BQ966" s="403"/>
      <c r="BR966" s="402"/>
      <c r="BS966" s="403"/>
      <c r="BT966" s="402"/>
      <c r="BU966" s="403"/>
      <c r="BV966" s="337">
        <f>L966+N966+P966+R966+T966+V966+X966+Z966+AB966+AD966+AF966+AH966+AJ966+AL966+AN966+AP966+AR966+AT966+AV966+AX966+AZ966+BB966+BD966+BF966+BH966+BJ966+BL966+BN966+BP966+BR966+BT966</f>
        <v>0</v>
      </c>
      <c r="BW966" s="337">
        <f>M966+O966+Q966+S966+U966+W966+Y966+AA966+AC966+AE966+AG966+AI966+AK966+AM966+AO966+AQ966+AS966+AU966+AW966+AY966+BA966+BC966+BE966+BG966+BI966+BK966+BM966+BO966+BQ966+BS966+BU966</f>
        <v>0</v>
      </c>
    </row>
    <row r="967" spans="1:75" s="64" customFormat="1" ht="21.95" customHeight="1" x14ac:dyDescent="0.2">
      <c r="A967" s="385" t="s">
        <v>4038</v>
      </c>
      <c r="B967" s="386" t="s">
        <v>4039</v>
      </c>
      <c r="C967" s="352" t="s">
        <v>3229</v>
      </c>
      <c r="D967" s="387" t="s">
        <v>4011</v>
      </c>
      <c r="E967" s="388" t="s">
        <v>4040</v>
      </c>
      <c r="F967" s="389" t="s">
        <v>3222</v>
      </c>
      <c r="G967" s="389" t="s">
        <v>3223</v>
      </c>
      <c r="H967" s="390" t="s">
        <v>257</v>
      </c>
      <c r="I967" s="391" t="s">
        <v>4041</v>
      </c>
      <c r="J967" s="353" t="s">
        <v>3227</v>
      </c>
      <c r="K967" s="353" t="s">
        <v>3230</v>
      </c>
      <c r="L967" s="400"/>
      <c r="M967" s="401"/>
      <c r="N967" s="400"/>
      <c r="O967" s="401"/>
      <c r="P967" s="400"/>
      <c r="Q967" s="401"/>
      <c r="R967" s="400"/>
      <c r="S967" s="401"/>
      <c r="T967" s="400"/>
      <c r="U967" s="401"/>
      <c r="V967" s="400"/>
      <c r="W967" s="401"/>
      <c r="X967" s="400"/>
      <c r="Y967" s="401"/>
      <c r="Z967" s="400"/>
      <c r="AA967" s="401"/>
      <c r="AB967" s="400"/>
      <c r="AC967" s="401"/>
      <c r="AD967" s="400"/>
      <c r="AE967" s="401"/>
      <c r="AF967" s="400"/>
      <c r="AG967" s="401"/>
      <c r="AH967" s="400"/>
      <c r="AI967" s="401"/>
      <c r="AJ967" s="400"/>
      <c r="AK967" s="401"/>
      <c r="AL967" s="400"/>
      <c r="AM967" s="401"/>
      <c r="AN967" s="400"/>
      <c r="AO967" s="401"/>
      <c r="AP967" s="400"/>
      <c r="AQ967" s="401"/>
      <c r="AR967" s="400"/>
      <c r="AS967" s="401"/>
      <c r="AT967" s="400"/>
      <c r="AU967" s="401"/>
      <c r="AV967" s="400"/>
      <c r="AW967" s="401"/>
      <c r="AX967" s="400"/>
      <c r="AY967" s="401"/>
      <c r="AZ967" s="400"/>
      <c r="BA967" s="401"/>
      <c r="BB967" s="400"/>
      <c r="BC967" s="401"/>
      <c r="BD967" s="400"/>
      <c r="BE967" s="401"/>
      <c r="BF967" s="400"/>
      <c r="BG967" s="401"/>
      <c r="BH967" s="400"/>
      <c r="BI967" s="401"/>
      <c r="BJ967" s="400"/>
      <c r="BK967" s="401"/>
      <c r="BL967" s="400"/>
      <c r="BM967" s="401"/>
      <c r="BN967" s="400"/>
      <c r="BO967" s="401"/>
      <c r="BP967" s="400"/>
      <c r="BQ967" s="401"/>
      <c r="BR967" s="400"/>
      <c r="BS967" s="401"/>
      <c r="BT967" s="400"/>
      <c r="BU967" s="401"/>
      <c r="BV967" s="337">
        <f t="shared" ref="BV967:BV970" si="387">L967+N967+P967+R967+T967+V967+X967+Z967+AB967+AD967+AF967+AH967+AJ967+AL967+AN967+AP967+AR967+AT967+AV967+AX967+AZ967+BB967+BD967+BF967+BH967+BJ967+BL967+BN967+BP967+BR967+BT967</f>
        <v>0</v>
      </c>
      <c r="BW967" s="337">
        <f t="shared" ref="BW967:BW970" si="388">M967+O967+Q967+S967+U967+W967+Y967+AA967+AC967+AE967+AG967+AI967+AK967+AM967+AO967+AQ967+AS967+AU967+AW967+AY967+BA967+BC967+BE967+BG967+BI967+BK967+BM967+BO967+BQ967+BS967+BU967</f>
        <v>0</v>
      </c>
    </row>
    <row r="968" spans="1:75" s="64" customFormat="1" ht="21.95" customHeight="1" x14ac:dyDescent="0.2">
      <c r="A968" s="385" t="s">
        <v>4038</v>
      </c>
      <c r="B968" s="386" t="s">
        <v>4039</v>
      </c>
      <c r="C968" s="392" t="s">
        <v>3229</v>
      </c>
      <c r="D968" s="387" t="s">
        <v>4011</v>
      </c>
      <c r="E968" s="388" t="s">
        <v>4040</v>
      </c>
      <c r="F968" s="389" t="s">
        <v>3222</v>
      </c>
      <c r="G968" s="389" t="s">
        <v>3223</v>
      </c>
      <c r="H968" s="390" t="s">
        <v>257</v>
      </c>
      <c r="I968" s="391" t="s">
        <v>4041</v>
      </c>
      <c r="J968" s="353" t="s">
        <v>3227</v>
      </c>
      <c r="K968" s="355" t="s">
        <v>3231</v>
      </c>
      <c r="L968" s="400"/>
      <c r="M968" s="401"/>
      <c r="N968" s="400"/>
      <c r="O968" s="401"/>
      <c r="P968" s="400"/>
      <c r="Q968" s="401"/>
      <c r="R968" s="400"/>
      <c r="S968" s="401"/>
      <c r="T968" s="400"/>
      <c r="U968" s="401"/>
      <c r="V968" s="400"/>
      <c r="W968" s="401"/>
      <c r="X968" s="400"/>
      <c r="Y968" s="401"/>
      <c r="Z968" s="400"/>
      <c r="AA968" s="401"/>
      <c r="AB968" s="400"/>
      <c r="AC968" s="401"/>
      <c r="AD968" s="400"/>
      <c r="AE968" s="401"/>
      <c r="AF968" s="400"/>
      <c r="AG968" s="401"/>
      <c r="AH968" s="400"/>
      <c r="AI968" s="401"/>
      <c r="AJ968" s="400"/>
      <c r="AK968" s="401"/>
      <c r="AL968" s="400"/>
      <c r="AM968" s="401"/>
      <c r="AN968" s="400"/>
      <c r="AO968" s="401"/>
      <c r="AP968" s="400"/>
      <c r="AQ968" s="401"/>
      <c r="AR968" s="400"/>
      <c r="AS968" s="401"/>
      <c r="AT968" s="400"/>
      <c r="AU968" s="401"/>
      <c r="AV968" s="400"/>
      <c r="AW968" s="401"/>
      <c r="AX968" s="400"/>
      <c r="AY968" s="401"/>
      <c r="AZ968" s="400"/>
      <c r="BA968" s="401"/>
      <c r="BB968" s="400"/>
      <c r="BC968" s="401"/>
      <c r="BD968" s="400"/>
      <c r="BE968" s="401"/>
      <c r="BF968" s="400"/>
      <c r="BG968" s="401"/>
      <c r="BH968" s="400"/>
      <c r="BI968" s="401"/>
      <c r="BJ968" s="400"/>
      <c r="BK968" s="401"/>
      <c r="BL968" s="400"/>
      <c r="BM968" s="401"/>
      <c r="BN968" s="400"/>
      <c r="BO968" s="401"/>
      <c r="BP968" s="400"/>
      <c r="BQ968" s="401"/>
      <c r="BR968" s="400"/>
      <c r="BS968" s="401"/>
      <c r="BT968" s="400"/>
      <c r="BU968" s="401"/>
      <c r="BV968" s="337">
        <f t="shared" si="387"/>
        <v>0</v>
      </c>
      <c r="BW968" s="337">
        <f t="shared" si="388"/>
        <v>0</v>
      </c>
    </row>
    <row r="969" spans="1:75" s="64" customFormat="1" ht="21.95" customHeight="1" x14ac:dyDescent="0.2">
      <c r="A969" s="385" t="s">
        <v>4038</v>
      </c>
      <c r="B969" s="386" t="s">
        <v>4039</v>
      </c>
      <c r="C969" s="392" t="s">
        <v>3229</v>
      </c>
      <c r="D969" s="387" t="s">
        <v>4011</v>
      </c>
      <c r="E969" s="388" t="s">
        <v>4040</v>
      </c>
      <c r="F969" s="389" t="s">
        <v>3222</v>
      </c>
      <c r="G969" s="389" t="s">
        <v>3223</v>
      </c>
      <c r="H969" s="390" t="s">
        <v>257</v>
      </c>
      <c r="I969" s="391" t="s">
        <v>4041</v>
      </c>
      <c r="J969" s="353" t="s">
        <v>3227</v>
      </c>
      <c r="K969" s="356" t="s">
        <v>3232</v>
      </c>
      <c r="L969" s="400"/>
      <c r="M969" s="401"/>
      <c r="N969" s="400"/>
      <c r="O969" s="401"/>
      <c r="P969" s="400"/>
      <c r="Q969" s="401"/>
      <c r="R969" s="400"/>
      <c r="S969" s="401"/>
      <c r="T969" s="400"/>
      <c r="U969" s="401"/>
      <c r="V969" s="400"/>
      <c r="W969" s="401"/>
      <c r="X969" s="400"/>
      <c r="Y969" s="401"/>
      <c r="Z969" s="400"/>
      <c r="AA969" s="401"/>
      <c r="AB969" s="400"/>
      <c r="AC969" s="401"/>
      <c r="AD969" s="400"/>
      <c r="AE969" s="401"/>
      <c r="AF969" s="400"/>
      <c r="AG969" s="401"/>
      <c r="AH969" s="400"/>
      <c r="AI969" s="401"/>
      <c r="AJ969" s="400"/>
      <c r="AK969" s="401"/>
      <c r="AL969" s="400"/>
      <c r="AM969" s="401"/>
      <c r="AN969" s="400"/>
      <c r="AO969" s="401"/>
      <c r="AP969" s="400"/>
      <c r="AQ969" s="401"/>
      <c r="AR969" s="400"/>
      <c r="AS969" s="401"/>
      <c r="AT969" s="400"/>
      <c r="AU969" s="401"/>
      <c r="AV969" s="400"/>
      <c r="AW969" s="401"/>
      <c r="AX969" s="400"/>
      <c r="AY969" s="401"/>
      <c r="AZ969" s="400"/>
      <c r="BA969" s="401"/>
      <c r="BB969" s="400"/>
      <c r="BC969" s="401"/>
      <c r="BD969" s="400"/>
      <c r="BE969" s="401"/>
      <c r="BF969" s="400"/>
      <c r="BG969" s="401"/>
      <c r="BH969" s="400"/>
      <c r="BI969" s="401"/>
      <c r="BJ969" s="400"/>
      <c r="BK969" s="401"/>
      <c r="BL969" s="400"/>
      <c r="BM969" s="401"/>
      <c r="BN969" s="400"/>
      <c r="BO969" s="401"/>
      <c r="BP969" s="400"/>
      <c r="BQ969" s="401"/>
      <c r="BR969" s="400"/>
      <c r="BS969" s="401"/>
      <c r="BT969" s="400"/>
      <c r="BU969" s="401"/>
      <c r="BV969" s="337">
        <f t="shared" si="387"/>
        <v>0</v>
      </c>
      <c r="BW969" s="337">
        <f t="shared" si="388"/>
        <v>0</v>
      </c>
    </row>
    <row r="970" spans="1:75" s="64" customFormat="1" ht="21.95" customHeight="1" thickBot="1" x14ac:dyDescent="0.25">
      <c r="A970" s="660" t="s">
        <v>4038</v>
      </c>
      <c r="B970" s="393" t="s">
        <v>4039</v>
      </c>
      <c r="C970" s="394" t="s">
        <v>3229</v>
      </c>
      <c r="D970" s="395" t="s">
        <v>4011</v>
      </c>
      <c r="E970" s="411" t="s">
        <v>4040</v>
      </c>
      <c r="F970" s="396" t="s">
        <v>3222</v>
      </c>
      <c r="G970" s="396" t="s">
        <v>3223</v>
      </c>
      <c r="H970" s="397" t="s">
        <v>257</v>
      </c>
      <c r="I970" s="661" t="s">
        <v>4041</v>
      </c>
      <c r="J970" s="353" t="s">
        <v>3227</v>
      </c>
      <c r="K970" s="357" t="s">
        <v>60</v>
      </c>
      <c r="L970" s="402"/>
      <c r="M970" s="403"/>
      <c r="N970" s="402"/>
      <c r="O970" s="403"/>
      <c r="P970" s="402"/>
      <c r="Q970" s="403"/>
      <c r="R970" s="402"/>
      <c r="S970" s="403"/>
      <c r="T970" s="402"/>
      <c r="U970" s="403"/>
      <c r="V970" s="402"/>
      <c r="W970" s="403"/>
      <c r="X970" s="402"/>
      <c r="Y970" s="403"/>
      <c r="Z970" s="402"/>
      <c r="AA970" s="403"/>
      <c r="AB970" s="402"/>
      <c r="AC970" s="403"/>
      <c r="AD970" s="402"/>
      <c r="AE970" s="403"/>
      <c r="AF970" s="402"/>
      <c r="AG970" s="403"/>
      <c r="AH970" s="402"/>
      <c r="AI970" s="403"/>
      <c r="AJ970" s="402"/>
      <c r="AK970" s="403"/>
      <c r="AL970" s="402"/>
      <c r="AM970" s="403"/>
      <c r="AN970" s="402"/>
      <c r="AO970" s="403"/>
      <c r="AP970" s="402"/>
      <c r="AQ970" s="403"/>
      <c r="AR970" s="402"/>
      <c r="AS970" s="403"/>
      <c r="AT970" s="402"/>
      <c r="AU970" s="403"/>
      <c r="AV970" s="402"/>
      <c r="AW970" s="403"/>
      <c r="AX970" s="402"/>
      <c r="AY970" s="403"/>
      <c r="AZ970" s="402"/>
      <c r="BA970" s="403"/>
      <c r="BB970" s="402"/>
      <c r="BC970" s="403"/>
      <c r="BD970" s="402"/>
      <c r="BE970" s="403"/>
      <c r="BF970" s="402"/>
      <c r="BG970" s="403"/>
      <c r="BH970" s="402"/>
      <c r="BI970" s="403"/>
      <c r="BJ970" s="402"/>
      <c r="BK970" s="403"/>
      <c r="BL970" s="402"/>
      <c r="BM970" s="403"/>
      <c r="BN970" s="402"/>
      <c r="BO970" s="403"/>
      <c r="BP970" s="402"/>
      <c r="BQ970" s="403"/>
      <c r="BR970" s="402"/>
      <c r="BS970" s="403"/>
      <c r="BT970" s="402"/>
      <c r="BU970" s="403"/>
      <c r="BV970" s="337">
        <f t="shared" si="387"/>
        <v>0</v>
      </c>
      <c r="BW970" s="337">
        <f t="shared" si="388"/>
        <v>0</v>
      </c>
    </row>
    <row r="971" spans="1:75" s="64" customFormat="1" ht="21.95" customHeight="1" x14ac:dyDescent="0.25">
      <c r="A971" s="425" t="s">
        <v>4042</v>
      </c>
      <c r="B971" s="526" t="s">
        <v>4043</v>
      </c>
      <c r="C971" s="527">
        <v>1</v>
      </c>
      <c r="D971" s="528" t="s">
        <v>4011</v>
      </c>
      <c r="E971" s="426" t="s">
        <v>4044</v>
      </c>
      <c r="F971" s="529" t="s">
        <v>3222</v>
      </c>
      <c r="G971" s="529" t="s">
        <v>3223</v>
      </c>
      <c r="H971" s="530" t="s">
        <v>257</v>
      </c>
      <c r="I971" s="384" t="s">
        <v>4045</v>
      </c>
      <c r="J971" s="353" t="s">
        <v>3227</v>
      </c>
      <c r="K971" s="354" t="s">
        <v>3228</v>
      </c>
      <c r="L971" s="402"/>
      <c r="M971" s="403"/>
      <c r="N971" s="402"/>
      <c r="O971" s="403"/>
      <c r="P971" s="402"/>
      <c r="Q971" s="403"/>
      <c r="R971" s="402"/>
      <c r="S971" s="403"/>
      <c r="T971" s="402"/>
      <c r="U971" s="403"/>
      <c r="V971" s="402"/>
      <c r="W971" s="403"/>
      <c r="X971" s="402"/>
      <c r="Y971" s="403"/>
      <c r="Z971" s="402"/>
      <c r="AA971" s="403"/>
      <c r="AB971" s="402"/>
      <c r="AC971" s="403"/>
      <c r="AD971" s="402"/>
      <c r="AE971" s="403"/>
      <c r="AF971" s="402"/>
      <c r="AG971" s="403"/>
      <c r="AH971" s="402"/>
      <c r="AI971" s="403"/>
      <c r="AJ971" s="402"/>
      <c r="AK971" s="403"/>
      <c r="AL971" s="402"/>
      <c r="AM971" s="403"/>
      <c r="AN971" s="402"/>
      <c r="AO971" s="403"/>
      <c r="AP971" s="402"/>
      <c r="AQ971" s="403"/>
      <c r="AR971" s="402"/>
      <c r="AS971" s="403"/>
      <c r="AT971" s="402"/>
      <c r="AU971" s="403"/>
      <c r="AV971" s="402"/>
      <c r="AW971" s="403"/>
      <c r="AX971" s="402"/>
      <c r="AY971" s="403"/>
      <c r="AZ971" s="402"/>
      <c r="BA971" s="403"/>
      <c r="BB971" s="402"/>
      <c r="BC971" s="403"/>
      <c r="BD971" s="402"/>
      <c r="BE971" s="403"/>
      <c r="BF971" s="402"/>
      <c r="BG971" s="403"/>
      <c r="BH971" s="402"/>
      <c r="BI971" s="403"/>
      <c r="BJ971" s="402"/>
      <c r="BK971" s="403"/>
      <c r="BL971" s="402"/>
      <c r="BM971" s="403"/>
      <c r="BN971" s="402"/>
      <c r="BO971" s="403"/>
      <c r="BP971" s="402"/>
      <c r="BQ971" s="403"/>
      <c r="BR971" s="402"/>
      <c r="BS971" s="403"/>
      <c r="BT971" s="402"/>
      <c r="BU971" s="403"/>
      <c r="BV971" s="337">
        <f>L971+N971+P971+R971+T971+V971+X971+Z971+AB971+AD971+AF971+AH971+AJ971+AL971+AN971+AP971+AR971+AT971+AV971+AX971+AZ971+BB971+BD971+BF971+BH971+BJ971+BL971+BN971+BP971+BR971+BT971</f>
        <v>0</v>
      </c>
      <c r="BW971" s="337">
        <f>M971+O971+Q971+S971+U971+W971+Y971+AA971+AC971+AE971+AG971+AI971+AK971+AM971+AO971+AQ971+AS971+AU971+AW971+AY971+BA971+BC971+BE971+BG971+BI971+BK971+BM971+BO971+BQ971+BS971+BU971</f>
        <v>0</v>
      </c>
    </row>
    <row r="972" spans="1:75" s="64" customFormat="1" ht="21.95" customHeight="1" x14ac:dyDescent="0.2">
      <c r="A972" s="385" t="s">
        <v>4042</v>
      </c>
      <c r="B972" s="386" t="s">
        <v>4043</v>
      </c>
      <c r="C972" s="352" t="s">
        <v>3229</v>
      </c>
      <c r="D972" s="387" t="s">
        <v>4011</v>
      </c>
      <c r="E972" s="388" t="s">
        <v>4044</v>
      </c>
      <c r="F972" s="389" t="s">
        <v>3222</v>
      </c>
      <c r="G972" s="389" t="s">
        <v>3223</v>
      </c>
      <c r="H972" s="390" t="s">
        <v>257</v>
      </c>
      <c r="I972" s="391" t="s">
        <v>4045</v>
      </c>
      <c r="J972" s="353" t="s">
        <v>3227</v>
      </c>
      <c r="K972" s="353" t="s">
        <v>3230</v>
      </c>
      <c r="L972" s="400">
        <v>5</v>
      </c>
      <c r="M972" s="401"/>
      <c r="N972" s="400">
        <v>2</v>
      </c>
      <c r="O972" s="401"/>
      <c r="P972" s="400">
        <v>4</v>
      </c>
      <c r="Q972" s="401"/>
      <c r="R972" s="400"/>
      <c r="S972" s="401"/>
      <c r="T972" s="400"/>
      <c r="U972" s="401"/>
      <c r="V972" s="400">
        <v>3</v>
      </c>
      <c r="W972" s="401"/>
      <c r="X972" s="400">
        <v>4</v>
      </c>
      <c r="Y972" s="401"/>
      <c r="Z972" s="400">
        <v>5</v>
      </c>
      <c r="AA972" s="401"/>
      <c r="AB972" s="400">
        <v>2</v>
      </c>
      <c r="AC972" s="401"/>
      <c r="AD972" s="400">
        <v>4</v>
      </c>
      <c r="AE972" s="401"/>
      <c r="AF972" s="400"/>
      <c r="AG972" s="401"/>
      <c r="AH972" s="400"/>
      <c r="AI972" s="401"/>
      <c r="AJ972" s="400">
        <v>3</v>
      </c>
      <c r="AK972" s="401"/>
      <c r="AL972" s="400">
        <v>4</v>
      </c>
      <c r="AM972" s="401"/>
      <c r="AN972" s="400">
        <v>5</v>
      </c>
      <c r="AO972" s="401"/>
      <c r="AP972" s="400">
        <v>2</v>
      </c>
      <c r="AQ972" s="401"/>
      <c r="AR972" s="400">
        <v>4</v>
      </c>
      <c r="AS972" s="401"/>
      <c r="AT972" s="400"/>
      <c r="AU972" s="401"/>
      <c r="AV972" s="400"/>
      <c r="AW972" s="401"/>
      <c r="AX972" s="400">
        <v>3</v>
      </c>
      <c r="AY972" s="401"/>
      <c r="AZ972" s="400">
        <v>4</v>
      </c>
      <c r="BA972" s="401"/>
      <c r="BB972" s="400">
        <v>5</v>
      </c>
      <c r="BC972" s="401"/>
      <c r="BD972" s="400">
        <v>2</v>
      </c>
      <c r="BE972" s="401"/>
      <c r="BF972" s="400">
        <v>4</v>
      </c>
      <c r="BG972" s="401"/>
      <c r="BH972" s="400"/>
      <c r="BI972" s="401"/>
      <c r="BJ972" s="400"/>
      <c r="BK972" s="401"/>
      <c r="BL972" s="400">
        <v>3</v>
      </c>
      <c r="BM972" s="401"/>
      <c r="BN972" s="400">
        <v>4</v>
      </c>
      <c r="BO972" s="401"/>
      <c r="BP972" s="400">
        <v>5</v>
      </c>
      <c r="BQ972" s="401"/>
      <c r="BR972" s="400">
        <v>2</v>
      </c>
      <c r="BS972" s="401"/>
      <c r="BT972" s="400"/>
      <c r="BU972" s="401"/>
      <c r="BV972" s="337">
        <f t="shared" ref="BV972:BV975" si="389">L972+N972+P972+R972+T972+V972+X972+Z972+AB972+AD972+AF972+AH972+AJ972+AL972+AN972+AP972+AR972+AT972+AV972+AX972+AZ972+BB972+BD972+BF972+BH972+BJ972+BL972+BN972+BP972+BR972+BT972</f>
        <v>79</v>
      </c>
      <c r="BW972" s="337">
        <f t="shared" ref="BW972:BW975" si="390">M972+O972+Q972+S972+U972+W972+Y972+AA972+AC972+AE972+AG972+AI972+AK972+AM972+AO972+AQ972+AS972+AU972+AW972+AY972+BA972+BC972+BE972+BG972+BI972+BK972+BM972+BO972+BQ972+BS972+BU972</f>
        <v>0</v>
      </c>
    </row>
    <row r="973" spans="1:75" s="64" customFormat="1" ht="21.95" customHeight="1" x14ac:dyDescent="0.2">
      <c r="A973" s="385" t="s">
        <v>4042</v>
      </c>
      <c r="B973" s="386" t="s">
        <v>4043</v>
      </c>
      <c r="C973" s="392" t="s">
        <v>3229</v>
      </c>
      <c r="D973" s="387" t="s">
        <v>4011</v>
      </c>
      <c r="E973" s="388" t="s">
        <v>4044</v>
      </c>
      <c r="F973" s="389" t="s">
        <v>3222</v>
      </c>
      <c r="G973" s="389" t="s">
        <v>3223</v>
      </c>
      <c r="H973" s="390" t="s">
        <v>257</v>
      </c>
      <c r="I973" s="391" t="s">
        <v>4045</v>
      </c>
      <c r="J973" s="353" t="s">
        <v>3227</v>
      </c>
      <c r="K973" s="355" t="s">
        <v>3231</v>
      </c>
      <c r="L973" s="400"/>
      <c r="M973" s="401"/>
      <c r="N973" s="400"/>
      <c r="O973" s="401"/>
      <c r="P973" s="400"/>
      <c r="Q973" s="401"/>
      <c r="R973" s="400"/>
      <c r="S973" s="401"/>
      <c r="T973" s="400"/>
      <c r="U973" s="401"/>
      <c r="V973" s="400"/>
      <c r="W973" s="401"/>
      <c r="X973" s="400"/>
      <c r="Y973" s="401"/>
      <c r="Z973" s="400"/>
      <c r="AA973" s="401"/>
      <c r="AB973" s="400"/>
      <c r="AC973" s="401"/>
      <c r="AD973" s="400"/>
      <c r="AE973" s="401"/>
      <c r="AF973" s="400"/>
      <c r="AG973" s="401"/>
      <c r="AH973" s="400"/>
      <c r="AI973" s="401"/>
      <c r="AJ973" s="400"/>
      <c r="AK973" s="401"/>
      <c r="AL973" s="400"/>
      <c r="AM973" s="401"/>
      <c r="AN973" s="400"/>
      <c r="AO973" s="401"/>
      <c r="AP973" s="400"/>
      <c r="AQ973" s="401"/>
      <c r="AR973" s="400"/>
      <c r="AS973" s="401"/>
      <c r="AT973" s="400"/>
      <c r="AU973" s="401"/>
      <c r="AV973" s="400"/>
      <c r="AW973" s="401"/>
      <c r="AX973" s="400"/>
      <c r="AY973" s="401"/>
      <c r="AZ973" s="400"/>
      <c r="BA973" s="401"/>
      <c r="BB973" s="400"/>
      <c r="BC973" s="401"/>
      <c r="BD973" s="400"/>
      <c r="BE973" s="401"/>
      <c r="BF973" s="400"/>
      <c r="BG973" s="401"/>
      <c r="BH973" s="400"/>
      <c r="BI973" s="401"/>
      <c r="BJ973" s="400"/>
      <c r="BK973" s="401"/>
      <c r="BL973" s="400"/>
      <c r="BM973" s="401"/>
      <c r="BN973" s="400"/>
      <c r="BO973" s="401"/>
      <c r="BP973" s="400"/>
      <c r="BQ973" s="401"/>
      <c r="BR973" s="400"/>
      <c r="BS973" s="401"/>
      <c r="BT973" s="400"/>
      <c r="BU973" s="401"/>
      <c r="BV973" s="337">
        <f t="shared" si="389"/>
        <v>0</v>
      </c>
      <c r="BW973" s="337">
        <f t="shared" si="390"/>
        <v>0</v>
      </c>
    </row>
    <row r="974" spans="1:75" s="64" customFormat="1" ht="21.95" customHeight="1" x14ac:dyDescent="0.2">
      <c r="A974" s="385" t="s">
        <v>4042</v>
      </c>
      <c r="B974" s="386" t="s">
        <v>4043</v>
      </c>
      <c r="C974" s="392" t="s">
        <v>3229</v>
      </c>
      <c r="D974" s="387" t="s">
        <v>4011</v>
      </c>
      <c r="E974" s="388" t="s">
        <v>4044</v>
      </c>
      <c r="F974" s="389" t="s">
        <v>3222</v>
      </c>
      <c r="G974" s="389" t="s">
        <v>3223</v>
      </c>
      <c r="H974" s="390" t="s">
        <v>257</v>
      </c>
      <c r="I974" s="391" t="s">
        <v>4045</v>
      </c>
      <c r="J974" s="353" t="s">
        <v>3227</v>
      </c>
      <c r="K974" s="356" t="s">
        <v>3232</v>
      </c>
      <c r="L974" s="400"/>
      <c r="M974" s="401"/>
      <c r="N974" s="400"/>
      <c r="O974" s="401"/>
      <c r="P974" s="400"/>
      <c r="Q974" s="401"/>
      <c r="R974" s="400"/>
      <c r="S974" s="401"/>
      <c r="T974" s="400"/>
      <c r="U974" s="401"/>
      <c r="V974" s="400"/>
      <c r="W974" s="401"/>
      <c r="X974" s="400"/>
      <c r="Y974" s="401"/>
      <c r="Z974" s="400"/>
      <c r="AA974" s="401"/>
      <c r="AB974" s="400"/>
      <c r="AC974" s="401"/>
      <c r="AD974" s="400"/>
      <c r="AE974" s="401"/>
      <c r="AF974" s="400"/>
      <c r="AG974" s="401"/>
      <c r="AH974" s="400"/>
      <c r="AI974" s="401"/>
      <c r="AJ974" s="400"/>
      <c r="AK974" s="401"/>
      <c r="AL974" s="400"/>
      <c r="AM974" s="401"/>
      <c r="AN974" s="400"/>
      <c r="AO974" s="401"/>
      <c r="AP974" s="400"/>
      <c r="AQ974" s="401"/>
      <c r="AR974" s="400"/>
      <c r="AS974" s="401"/>
      <c r="AT974" s="400"/>
      <c r="AU974" s="401"/>
      <c r="AV974" s="400"/>
      <c r="AW974" s="401"/>
      <c r="AX974" s="400"/>
      <c r="AY974" s="401"/>
      <c r="AZ974" s="400"/>
      <c r="BA974" s="401"/>
      <c r="BB974" s="400"/>
      <c r="BC974" s="401"/>
      <c r="BD974" s="400"/>
      <c r="BE974" s="401"/>
      <c r="BF974" s="400"/>
      <c r="BG974" s="401"/>
      <c r="BH974" s="400"/>
      <c r="BI974" s="401"/>
      <c r="BJ974" s="400"/>
      <c r="BK974" s="401"/>
      <c r="BL974" s="400"/>
      <c r="BM974" s="401"/>
      <c r="BN974" s="400"/>
      <c r="BO974" s="401"/>
      <c r="BP974" s="400"/>
      <c r="BQ974" s="401"/>
      <c r="BR974" s="400"/>
      <c r="BS974" s="401"/>
      <c r="BT974" s="400"/>
      <c r="BU974" s="401"/>
      <c r="BV974" s="337">
        <f t="shared" si="389"/>
        <v>0</v>
      </c>
      <c r="BW974" s="337">
        <f t="shared" si="390"/>
        <v>0</v>
      </c>
    </row>
    <row r="975" spans="1:75" s="64" customFormat="1" ht="21.95" customHeight="1" thickBot="1" x14ac:dyDescent="0.25">
      <c r="A975" s="660" t="s">
        <v>4042</v>
      </c>
      <c r="B975" s="393" t="s">
        <v>4043</v>
      </c>
      <c r="C975" s="394" t="s">
        <v>3229</v>
      </c>
      <c r="D975" s="395" t="s">
        <v>4011</v>
      </c>
      <c r="E975" s="411" t="s">
        <v>4044</v>
      </c>
      <c r="F975" s="396" t="s">
        <v>3222</v>
      </c>
      <c r="G975" s="396" t="s">
        <v>3223</v>
      </c>
      <c r="H975" s="397" t="s">
        <v>257</v>
      </c>
      <c r="I975" s="661" t="s">
        <v>4045</v>
      </c>
      <c r="J975" s="353" t="s">
        <v>3227</v>
      </c>
      <c r="K975" s="357" t="s">
        <v>60</v>
      </c>
      <c r="L975" s="402"/>
      <c r="M975" s="403"/>
      <c r="N975" s="402"/>
      <c r="O975" s="403"/>
      <c r="P975" s="402"/>
      <c r="Q975" s="403"/>
      <c r="R975" s="402"/>
      <c r="S975" s="403"/>
      <c r="T975" s="402"/>
      <c r="U975" s="403"/>
      <c r="V975" s="402"/>
      <c r="W975" s="403"/>
      <c r="X975" s="402"/>
      <c r="Y975" s="403"/>
      <c r="Z975" s="402"/>
      <c r="AA975" s="403"/>
      <c r="AB975" s="402"/>
      <c r="AC975" s="403"/>
      <c r="AD975" s="402"/>
      <c r="AE975" s="403"/>
      <c r="AF975" s="402"/>
      <c r="AG975" s="403"/>
      <c r="AH975" s="402"/>
      <c r="AI975" s="403"/>
      <c r="AJ975" s="402"/>
      <c r="AK975" s="403"/>
      <c r="AL975" s="402"/>
      <c r="AM975" s="403"/>
      <c r="AN975" s="402"/>
      <c r="AO975" s="403"/>
      <c r="AP975" s="402"/>
      <c r="AQ975" s="403"/>
      <c r="AR975" s="402"/>
      <c r="AS975" s="403"/>
      <c r="AT975" s="402"/>
      <c r="AU975" s="403"/>
      <c r="AV975" s="402"/>
      <c r="AW975" s="403"/>
      <c r="AX975" s="402"/>
      <c r="AY975" s="403"/>
      <c r="AZ975" s="402"/>
      <c r="BA975" s="403"/>
      <c r="BB975" s="402"/>
      <c r="BC975" s="403"/>
      <c r="BD975" s="402"/>
      <c r="BE975" s="403"/>
      <c r="BF975" s="402"/>
      <c r="BG975" s="403"/>
      <c r="BH975" s="402"/>
      <c r="BI975" s="403"/>
      <c r="BJ975" s="402"/>
      <c r="BK975" s="403"/>
      <c r="BL975" s="402"/>
      <c r="BM975" s="403"/>
      <c r="BN975" s="402"/>
      <c r="BO975" s="403"/>
      <c r="BP975" s="402"/>
      <c r="BQ975" s="403"/>
      <c r="BR975" s="402"/>
      <c r="BS975" s="403"/>
      <c r="BT975" s="402"/>
      <c r="BU975" s="403"/>
      <c r="BV975" s="337">
        <f t="shared" si="389"/>
        <v>0</v>
      </c>
      <c r="BW975" s="337">
        <f t="shared" si="390"/>
        <v>0</v>
      </c>
    </row>
    <row r="976" spans="1:75" s="64" customFormat="1" ht="21.95" customHeight="1" x14ac:dyDescent="0.25">
      <c r="A976" s="425" t="s">
        <v>4046</v>
      </c>
      <c r="B976" s="526" t="s">
        <v>4047</v>
      </c>
      <c r="C976" s="527">
        <v>4</v>
      </c>
      <c r="D976" s="528" t="s">
        <v>4048</v>
      </c>
      <c r="E976" s="426" t="s">
        <v>4049</v>
      </c>
      <c r="F976" s="529" t="s">
        <v>3222</v>
      </c>
      <c r="G976" s="529" t="s">
        <v>3223</v>
      </c>
      <c r="H976" s="530" t="s">
        <v>258</v>
      </c>
      <c r="I976" s="384" t="s">
        <v>4050</v>
      </c>
      <c r="J976" s="353" t="s">
        <v>3227</v>
      </c>
      <c r="K976" s="354" t="s">
        <v>3228</v>
      </c>
      <c r="L976" s="402"/>
      <c r="M976" s="403"/>
      <c r="N976" s="402"/>
      <c r="O976" s="403"/>
      <c r="P976" s="402"/>
      <c r="Q976" s="403"/>
      <c r="R976" s="402"/>
      <c r="S976" s="403"/>
      <c r="T976" s="402"/>
      <c r="U976" s="403"/>
      <c r="V976" s="402"/>
      <c r="W976" s="403"/>
      <c r="X976" s="402"/>
      <c r="Y976" s="403"/>
      <c r="Z976" s="402"/>
      <c r="AA976" s="403"/>
      <c r="AB976" s="402"/>
      <c r="AC976" s="403"/>
      <c r="AD976" s="402"/>
      <c r="AE976" s="403"/>
      <c r="AF976" s="402"/>
      <c r="AG976" s="403"/>
      <c r="AH976" s="402"/>
      <c r="AI976" s="403"/>
      <c r="AJ976" s="402"/>
      <c r="AK976" s="403"/>
      <c r="AL976" s="402"/>
      <c r="AM976" s="403"/>
      <c r="AN976" s="402"/>
      <c r="AO976" s="403"/>
      <c r="AP976" s="402"/>
      <c r="AQ976" s="403"/>
      <c r="AR976" s="402"/>
      <c r="AS976" s="403"/>
      <c r="AT976" s="402"/>
      <c r="AU976" s="403"/>
      <c r="AV976" s="402"/>
      <c r="AW976" s="403"/>
      <c r="AX976" s="402"/>
      <c r="AY976" s="403"/>
      <c r="AZ976" s="402"/>
      <c r="BA976" s="403"/>
      <c r="BB976" s="402"/>
      <c r="BC976" s="403"/>
      <c r="BD976" s="402"/>
      <c r="BE976" s="403"/>
      <c r="BF976" s="402"/>
      <c r="BG976" s="403"/>
      <c r="BH976" s="402"/>
      <c r="BI976" s="403"/>
      <c r="BJ976" s="402"/>
      <c r="BK976" s="403"/>
      <c r="BL976" s="402"/>
      <c r="BM976" s="403"/>
      <c r="BN976" s="402"/>
      <c r="BO976" s="403"/>
      <c r="BP976" s="402"/>
      <c r="BQ976" s="403"/>
      <c r="BR976" s="402"/>
      <c r="BS976" s="403"/>
      <c r="BT976" s="402"/>
      <c r="BU976" s="403"/>
      <c r="BV976" s="337">
        <f>L976+N976+P976+R976+T976+V976+X976+Z976+AB976+AD976+AF976+AH976+AJ976+AL976+AN976+AP976+AR976+AT976+AV976+AX976+AZ976+BB976+BD976+BF976+BH976+BJ976+BL976+BN976+BP976+BR976+BT976</f>
        <v>0</v>
      </c>
      <c r="BW976" s="337">
        <f>M976+O976+Q976+S976+U976+W976+Y976+AA976+AC976+AE976+AG976+AI976+AK976+AM976+AO976+AQ976+AS976+AU976+AW976+AY976+BA976+BC976+BE976+BG976+BI976+BK976+BM976+BO976+BQ976+BS976+BU976</f>
        <v>0</v>
      </c>
    </row>
    <row r="977" spans="1:75" s="64" customFormat="1" ht="21.95" customHeight="1" x14ac:dyDescent="0.2">
      <c r="A977" s="385" t="s">
        <v>4046</v>
      </c>
      <c r="B977" s="386" t="s">
        <v>4047</v>
      </c>
      <c r="C977" s="352" t="s">
        <v>3271</v>
      </c>
      <c r="D977" s="387" t="s">
        <v>4048</v>
      </c>
      <c r="E977" s="388" t="s">
        <v>4049</v>
      </c>
      <c r="F977" s="389" t="s">
        <v>3222</v>
      </c>
      <c r="G977" s="389" t="s">
        <v>3223</v>
      </c>
      <c r="H977" s="390" t="s">
        <v>258</v>
      </c>
      <c r="I977" s="391" t="s">
        <v>4050</v>
      </c>
      <c r="J977" s="353" t="s">
        <v>3227</v>
      </c>
      <c r="K977" s="353" t="s">
        <v>3230</v>
      </c>
      <c r="L977" s="400"/>
      <c r="M977" s="401"/>
      <c r="N977" s="400"/>
      <c r="O977" s="401"/>
      <c r="P977" s="400"/>
      <c r="Q977" s="401"/>
      <c r="R977" s="400"/>
      <c r="S977" s="401"/>
      <c r="T977" s="400"/>
      <c r="U977" s="401"/>
      <c r="V977" s="400"/>
      <c r="W977" s="401"/>
      <c r="X977" s="400"/>
      <c r="Y977" s="401"/>
      <c r="Z977" s="400"/>
      <c r="AA977" s="401"/>
      <c r="AB977" s="400"/>
      <c r="AC977" s="401"/>
      <c r="AD977" s="400"/>
      <c r="AE977" s="401"/>
      <c r="AF977" s="400"/>
      <c r="AG977" s="401"/>
      <c r="AH977" s="400"/>
      <c r="AI977" s="401"/>
      <c r="AJ977" s="400"/>
      <c r="AK977" s="401"/>
      <c r="AL977" s="400"/>
      <c r="AM977" s="401"/>
      <c r="AN977" s="400"/>
      <c r="AO977" s="401"/>
      <c r="AP977" s="400"/>
      <c r="AQ977" s="401"/>
      <c r="AR977" s="400"/>
      <c r="AS977" s="401"/>
      <c r="AT977" s="400"/>
      <c r="AU977" s="401"/>
      <c r="AV977" s="400"/>
      <c r="AW977" s="401"/>
      <c r="AX977" s="400"/>
      <c r="AY977" s="401"/>
      <c r="AZ977" s="400"/>
      <c r="BA977" s="401"/>
      <c r="BB977" s="400"/>
      <c r="BC977" s="401"/>
      <c r="BD977" s="400"/>
      <c r="BE977" s="401"/>
      <c r="BF977" s="400"/>
      <c r="BG977" s="401"/>
      <c r="BH977" s="400"/>
      <c r="BI977" s="401"/>
      <c r="BJ977" s="400"/>
      <c r="BK977" s="401"/>
      <c r="BL977" s="400"/>
      <c r="BM977" s="401"/>
      <c r="BN977" s="400"/>
      <c r="BO977" s="401"/>
      <c r="BP977" s="400"/>
      <c r="BQ977" s="401"/>
      <c r="BR977" s="400"/>
      <c r="BS977" s="401"/>
      <c r="BT977" s="400"/>
      <c r="BU977" s="401"/>
      <c r="BV977" s="337">
        <f t="shared" ref="BV977:BV980" si="391">L977+N977+P977+R977+T977+V977+X977+Z977+AB977+AD977+AF977+AH977+AJ977+AL977+AN977+AP977+AR977+AT977+AV977+AX977+AZ977+BB977+BD977+BF977+BH977+BJ977+BL977+BN977+BP977+BR977+BT977</f>
        <v>0</v>
      </c>
      <c r="BW977" s="337">
        <f t="shared" ref="BW977:BW980" si="392">M977+O977+Q977+S977+U977+W977+Y977+AA977+AC977+AE977+AG977+AI977+AK977+AM977+AO977+AQ977+AS977+AU977+AW977+AY977+BA977+BC977+BE977+BG977+BI977+BK977+BM977+BO977+BQ977+BS977+BU977</f>
        <v>0</v>
      </c>
    </row>
    <row r="978" spans="1:75" s="64" customFormat="1" ht="21.95" customHeight="1" x14ac:dyDescent="0.2">
      <c r="A978" s="385" t="s">
        <v>4046</v>
      </c>
      <c r="B978" s="386" t="s">
        <v>4047</v>
      </c>
      <c r="C978" s="392" t="s">
        <v>3271</v>
      </c>
      <c r="D978" s="387" t="s">
        <v>4048</v>
      </c>
      <c r="E978" s="388" t="s">
        <v>4049</v>
      </c>
      <c r="F978" s="389" t="s">
        <v>3222</v>
      </c>
      <c r="G978" s="389" t="s">
        <v>3223</v>
      </c>
      <c r="H978" s="390" t="s">
        <v>258</v>
      </c>
      <c r="I978" s="391" t="s">
        <v>4050</v>
      </c>
      <c r="J978" s="353" t="s">
        <v>3227</v>
      </c>
      <c r="K978" s="355" t="s">
        <v>3231</v>
      </c>
      <c r="L978" s="400"/>
      <c r="M978" s="401"/>
      <c r="N978" s="400"/>
      <c r="O978" s="401"/>
      <c r="P978" s="400"/>
      <c r="Q978" s="401"/>
      <c r="R978" s="400"/>
      <c r="S978" s="401"/>
      <c r="T978" s="400"/>
      <c r="U978" s="401"/>
      <c r="V978" s="400"/>
      <c r="W978" s="401"/>
      <c r="X978" s="400"/>
      <c r="Y978" s="401"/>
      <c r="Z978" s="400"/>
      <c r="AA978" s="401"/>
      <c r="AB978" s="400"/>
      <c r="AC978" s="401"/>
      <c r="AD978" s="400"/>
      <c r="AE978" s="401"/>
      <c r="AF978" s="400"/>
      <c r="AG978" s="401"/>
      <c r="AH978" s="400"/>
      <c r="AI978" s="401"/>
      <c r="AJ978" s="400"/>
      <c r="AK978" s="401"/>
      <c r="AL978" s="400"/>
      <c r="AM978" s="401"/>
      <c r="AN978" s="400"/>
      <c r="AO978" s="401"/>
      <c r="AP978" s="400"/>
      <c r="AQ978" s="401"/>
      <c r="AR978" s="400"/>
      <c r="AS978" s="401"/>
      <c r="AT978" s="400"/>
      <c r="AU978" s="401"/>
      <c r="AV978" s="400"/>
      <c r="AW978" s="401"/>
      <c r="AX978" s="400"/>
      <c r="AY978" s="401"/>
      <c r="AZ978" s="400"/>
      <c r="BA978" s="401"/>
      <c r="BB978" s="400"/>
      <c r="BC978" s="401"/>
      <c r="BD978" s="400"/>
      <c r="BE978" s="401"/>
      <c r="BF978" s="400"/>
      <c r="BG978" s="401"/>
      <c r="BH978" s="400"/>
      <c r="BI978" s="401"/>
      <c r="BJ978" s="400"/>
      <c r="BK978" s="401"/>
      <c r="BL978" s="400"/>
      <c r="BM978" s="401"/>
      <c r="BN978" s="400"/>
      <c r="BO978" s="401"/>
      <c r="BP978" s="400"/>
      <c r="BQ978" s="401"/>
      <c r="BR978" s="400"/>
      <c r="BS978" s="401"/>
      <c r="BT978" s="400"/>
      <c r="BU978" s="401"/>
      <c r="BV978" s="337">
        <f t="shared" si="391"/>
        <v>0</v>
      </c>
      <c r="BW978" s="337">
        <f t="shared" si="392"/>
        <v>0</v>
      </c>
    </row>
    <row r="979" spans="1:75" s="64" customFormat="1" ht="21.95" customHeight="1" x14ac:dyDescent="0.2">
      <c r="A979" s="385" t="s">
        <v>4046</v>
      </c>
      <c r="B979" s="386" t="s">
        <v>4047</v>
      </c>
      <c r="C979" s="392" t="s">
        <v>3271</v>
      </c>
      <c r="D979" s="387" t="s">
        <v>4048</v>
      </c>
      <c r="E979" s="388" t="s">
        <v>4049</v>
      </c>
      <c r="F979" s="389" t="s">
        <v>3222</v>
      </c>
      <c r="G979" s="389" t="s">
        <v>3223</v>
      </c>
      <c r="H979" s="390" t="s">
        <v>258</v>
      </c>
      <c r="I979" s="391" t="s">
        <v>4050</v>
      </c>
      <c r="J979" s="353" t="s">
        <v>3227</v>
      </c>
      <c r="K979" s="356" t="s">
        <v>3232</v>
      </c>
      <c r="L979" s="400"/>
      <c r="M979" s="401"/>
      <c r="N979" s="400"/>
      <c r="O979" s="401"/>
      <c r="P979" s="400"/>
      <c r="Q979" s="401"/>
      <c r="R979" s="400"/>
      <c r="S979" s="401"/>
      <c r="T979" s="400"/>
      <c r="U979" s="401"/>
      <c r="V979" s="400"/>
      <c r="W979" s="401"/>
      <c r="X979" s="400"/>
      <c r="Y979" s="401"/>
      <c r="Z979" s="400"/>
      <c r="AA979" s="401"/>
      <c r="AB979" s="400"/>
      <c r="AC979" s="401"/>
      <c r="AD979" s="400"/>
      <c r="AE979" s="401"/>
      <c r="AF979" s="400"/>
      <c r="AG979" s="401"/>
      <c r="AH979" s="400"/>
      <c r="AI979" s="401"/>
      <c r="AJ979" s="400"/>
      <c r="AK979" s="401"/>
      <c r="AL979" s="400"/>
      <c r="AM979" s="401"/>
      <c r="AN979" s="400"/>
      <c r="AO979" s="401"/>
      <c r="AP979" s="400"/>
      <c r="AQ979" s="401"/>
      <c r="AR979" s="400"/>
      <c r="AS979" s="401"/>
      <c r="AT979" s="400"/>
      <c r="AU979" s="401"/>
      <c r="AV979" s="400"/>
      <c r="AW979" s="401"/>
      <c r="AX979" s="400"/>
      <c r="AY979" s="401"/>
      <c r="AZ979" s="400"/>
      <c r="BA979" s="401"/>
      <c r="BB979" s="400"/>
      <c r="BC979" s="401"/>
      <c r="BD979" s="400"/>
      <c r="BE979" s="401"/>
      <c r="BF979" s="400"/>
      <c r="BG979" s="401"/>
      <c r="BH979" s="400"/>
      <c r="BI979" s="401"/>
      <c r="BJ979" s="400"/>
      <c r="BK979" s="401"/>
      <c r="BL979" s="400"/>
      <c r="BM979" s="401"/>
      <c r="BN979" s="400"/>
      <c r="BO979" s="401"/>
      <c r="BP979" s="400"/>
      <c r="BQ979" s="401"/>
      <c r="BR979" s="400"/>
      <c r="BS979" s="401"/>
      <c r="BT979" s="400"/>
      <c r="BU979" s="401"/>
      <c r="BV979" s="337">
        <f t="shared" si="391"/>
        <v>0</v>
      </c>
      <c r="BW979" s="337">
        <f t="shared" si="392"/>
        <v>0</v>
      </c>
    </row>
    <row r="980" spans="1:75" s="64" customFormat="1" ht="21.95" customHeight="1" thickBot="1" x14ac:dyDescent="0.25">
      <c r="A980" s="660" t="s">
        <v>4046</v>
      </c>
      <c r="B980" s="393" t="s">
        <v>4047</v>
      </c>
      <c r="C980" s="394" t="s">
        <v>3271</v>
      </c>
      <c r="D980" s="395" t="s">
        <v>4048</v>
      </c>
      <c r="E980" s="411" t="s">
        <v>4049</v>
      </c>
      <c r="F980" s="396" t="s">
        <v>3222</v>
      </c>
      <c r="G980" s="396" t="s">
        <v>3223</v>
      </c>
      <c r="H980" s="397" t="s">
        <v>258</v>
      </c>
      <c r="I980" s="661" t="s">
        <v>4050</v>
      </c>
      <c r="J980" s="353" t="s">
        <v>3227</v>
      </c>
      <c r="K980" s="357" t="s">
        <v>60</v>
      </c>
      <c r="L980" s="402"/>
      <c r="M980" s="403"/>
      <c r="N980" s="402"/>
      <c r="O980" s="403"/>
      <c r="P980" s="402"/>
      <c r="Q980" s="403"/>
      <c r="R980" s="402"/>
      <c r="S980" s="403"/>
      <c r="T980" s="402"/>
      <c r="U980" s="403"/>
      <c r="V980" s="402"/>
      <c r="W980" s="403"/>
      <c r="X980" s="402"/>
      <c r="Y980" s="403"/>
      <c r="Z980" s="402"/>
      <c r="AA980" s="403"/>
      <c r="AB980" s="402"/>
      <c r="AC980" s="403"/>
      <c r="AD980" s="402"/>
      <c r="AE980" s="403"/>
      <c r="AF980" s="402"/>
      <c r="AG980" s="403"/>
      <c r="AH980" s="402"/>
      <c r="AI980" s="403"/>
      <c r="AJ980" s="402"/>
      <c r="AK980" s="403"/>
      <c r="AL980" s="402"/>
      <c r="AM980" s="403"/>
      <c r="AN980" s="402"/>
      <c r="AO980" s="403"/>
      <c r="AP980" s="402"/>
      <c r="AQ980" s="403"/>
      <c r="AR980" s="402"/>
      <c r="AS980" s="403"/>
      <c r="AT980" s="402"/>
      <c r="AU980" s="403"/>
      <c r="AV980" s="402"/>
      <c r="AW980" s="403"/>
      <c r="AX980" s="402"/>
      <c r="AY980" s="403"/>
      <c r="AZ980" s="402"/>
      <c r="BA980" s="403"/>
      <c r="BB980" s="402"/>
      <c r="BC980" s="403"/>
      <c r="BD980" s="402"/>
      <c r="BE980" s="403"/>
      <c r="BF980" s="402"/>
      <c r="BG980" s="403"/>
      <c r="BH980" s="402"/>
      <c r="BI980" s="403"/>
      <c r="BJ980" s="402"/>
      <c r="BK980" s="403"/>
      <c r="BL980" s="402"/>
      <c r="BM980" s="403"/>
      <c r="BN980" s="402"/>
      <c r="BO980" s="403"/>
      <c r="BP980" s="402"/>
      <c r="BQ980" s="403"/>
      <c r="BR980" s="402"/>
      <c r="BS980" s="403"/>
      <c r="BT980" s="402"/>
      <c r="BU980" s="403"/>
      <c r="BV980" s="337">
        <f t="shared" si="391"/>
        <v>0</v>
      </c>
      <c r="BW980" s="337">
        <f t="shared" si="392"/>
        <v>0</v>
      </c>
    </row>
    <row r="981" spans="1:75" s="64" customFormat="1" ht="21.95" customHeight="1" x14ac:dyDescent="0.25">
      <c r="A981" s="425" t="s">
        <v>4051</v>
      </c>
      <c r="B981" s="526" t="s">
        <v>4052</v>
      </c>
      <c r="C981" s="527">
        <v>1</v>
      </c>
      <c r="D981" s="528" t="s">
        <v>4053</v>
      </c>
      <c r="E981" s="426" t="s">
        <v>4054</v>
      </c>
      <c r="F981" s="529" t="s">
        <v>3222</v>
      </c>
      <c r="G981" s="529" t="s">
        <v>3223</v>
      </c>
      <c r="H981" s="530" t="s">
        <v>259</v>
      </c>
      <c r="I981" s="384" t="s">
        <v>4055</v>
      </c>
      <c r="J981" s="353" t="s">
        <v>3227</v>
      </c>
      <c r="K981" s="354" t="s">
        <v>3228</v>
      </c>
      <c r="L981" s="402"/>
      <c r="M981" s="403"/>
      <c r="N981" s="402"/>
      <c r="O981" s="403"/>
      <c r="P981" s="402"/>
      <c r="Q981" s="403"/>
      <c r="R981" s="402"/>
      <c r="S981" s="403"/>
      <c r="T981" s="402"/>
      <c r="U981" s="403"/>
      <c r="V981" s="402"/>
      <c r="W981" s="403"/>
      <c r="X981" s="402"/>
      <c r="Y981" s="403"/>
      <c r="Z981" s="402"/>
      <c r="AA981" s="403"/>
      <c r="AB981" s="402"/>
      <c r="AC981" s="403"/>
      <c r="AD981" s="402"/>
      <c r="AE981" s="403"/>
      <c r="AF981" s="402"/>
      <c r="AG981" s="403"/>
      <c r="AH981" s="402"/>
      <c r="AI981" s="403"/>
      <c r="AJ981" s="402"/>
      <c r="AK981" s="403"/>
      <c r="AL981" s="402"/>
      <c r="AM981" s="403"/>
      <c r="AN981" s="402"/>
      <c r="AO981" s="403"/>
      <c r="AP981" s="402"/>
      <c r="AQ981" s="403"/>
      <c r="AR981" s="402"/>
      <c r="AS981" s="403"/>
      <c r="AT981" s="402"/>
      <c r="AU981" s="403"/>
      <c r="AV981" s="402"/>
      <c r="AW981" s="403"/>
      <c r="AX981" s="402"/>
      <c r="AY981" s="403"/>
      <c r="AZ981" s="402"/>
      <c r="BA981" s="403"/>
      <c r="BB981" s="402"/>
      <c r="BC981" s="403"/>
      <c r="BD981" s="402"/>
      <c r="BE981" s="403"/>
      <c r="BF981" s="402"/>
      <c r="BG981" s="403"/>
      <c r="BH981" s="402"/>
      <c r="BI981" s="403"/>
      <c r="BJ981" s="402"/>
      <c r="BK981" s="403"/>
      <c r="BL981" s="402"/>
      <c r="BM981" s="403"/>
      <c r="BN981" s="402"/>
      <c r="BO981" s="403"/>
      <c r="BP981" s="402"/>
      <c r="BQ981" s="403"/>
      <c r="BR981" s="402"/>
      <c r="BS981" s="403"/>
      <c r="BT981" s="402"/>
      <c r="BU981" s="403"/>
      <c r="BV981" s="337">
        <f>L981+N981+P981+R981+T981+V981+X981+Z981+AB981+AD981+AF981+AH981+AJ981+AL981+AN981+AP981+AR981+AT981+AV981+AX981+AZ981+BB981+BD981+BF981+BH981+BJ981+BL981+BN981+BP981+BR981+BT981</f>
        <v>0</v>
      </c>
      <c r="BW981" s="337">
        <f>M981+O981+Q981+S981+U981+W981+Y981+AA981+AC981+AE981+AG981+AI981+AK981+AM981+AO981+AQ981+AS981+AU981+AW981+AY981+BA981+BC981+BE981+BG981+BI981+BK981+BM981+BO981+BQ981+BS981+BU981</f>
        <v>0</v>
      </c>
    </row>
    <row r="982" spans="1:75" s="64" customFormat="1" ht="21.95" customHeight="1" x14ac:dyDescent="0.2">
      <c r="A982" s="385" t="s">
        <v>4051</v>
      </c>
      <c r="B982" s="386" t="s">
        <v>4052</v>
      </c>
      <c r="C982" s="352" t="s">
        <v>3229</v>
      </c>
      <c r="D982" s="387" t="s">
        <v>4053</v>
      </c>
      <c r="E982" s="388" t="s">
        <v>4054</v>
      </c>
      <c r="F982" s="389" t="s">
        <v>3222</v>
      </c>
      <c r="G982" s="389" t="s">
        <v>3223</v>
      </c>
      <c r="H982" s="390" t="s">
        <v>259</v>
      </c>
      <c r="I982" s="391" t="s">
        <v>4055</v>
      </c>
      <c r="J982" s="353" t="s">
        <v>3227</v>
      </c>
      <c r="K982" s="353" t="s">
        <v>3230</v>
      </c>
      <c r="L982" s="400"/>
      <c r="M982" s="401"/>
      <c r="N982" s="400"/>
      <c r="O982" s="401"/>
      <c r="P982" s="400"/>
      <c r="Q982" s="401"/>
      <c r="R982" s="400"/>
      <c r="S982" s="401"/>
      <c r="T982" s="400"/>
      <c r="U982" s="401"/>
      <c r="V982" s="400"/>
      <c r="W982" s="401"/>
      <c r="X982" s="400"/>
      <c r="Y982" s="401"/>
      <c r="Z982" s="400"/>
      <c r="AA982" s="401"/>
      <c r="AB982" s="400"/>
      <c r="AC982" s="401"/>
      <c r="AD982" s="400"/>
      <c r="AE982" s="401"/>
      <c r="AF982" s="400"/>
      <c r="AG982" s="401"/>
      <c r="AH982" s="400"/>
      <c r="AI982" s="401"/>
      <c r="AJ982" s="400"/>
      <c r="AK982" s="401"/>
      <c r="AL982" s="400"/>
      <c r="AM982" s="401"/>
      <c r="AN982" s="400"/>
      <c r="AO982" s="401"/>
      <c r="AP982" s="400"/>
      <c r="AQ982" s="401"/>
      <c r="AR982" s="400"/>
      <c r="AS982" s="401"/>
      <c r="AT982" s="400"/>
      <c r="AU982" s="401"/>
      <c r="AV982" s="400"/>
      <c r="AW982" s="401"/>
      <c r="AX982" s="400"/>
      <c r="AY982" s="401"/>
      <c r="AZ982" s="400"/>
      <c r="BA982" s="401"/>
      <c r="BB982" s="400"/>
      <c r="BC982" s="401"/>
      <c r="BD982" s="400"/>
      <c r="BE982" s="401"/>
      <c r="BF982" s="400"/>
      <c r="BG982" s="401"/>
      <c r="BH982" s="400"/>
      <c r="BI982" s="401"/>
      <c r="BJ982" s="400"/>
      <c r="BK982" s="401"/>
      <c r="BL982" s="400"/>
      <c r="BM982" s="401"/>
      <c r="BN982" s="400"/>
      <c r="BO982" s="401"/>
      <c r="BP982" s="400"/>
      <c r="BQ982" s="401"/>
      <c r="BR982" s="400"/>
      <c r="BS982" s="401"/>
      <c r="BT982" s="400"/>
      <c r="BU982" s="401"/>
      <c r="BV982" s="337">
        <f t="shared" ref="BV982:BV985" si="393">L982+N982+P982+R982+T982+V982+X982+Z982+AB982+AD982+AF982+AH982+AJ982+AL982+AN982+AP982+AR982+AT982+AV982+AX982+AZ982+BB982+BD982+BF982+BH982+BJ982+BL982+BN982+BP982+BR982+BT982</f>
        <v>0</v>
      </c>
      <c r="BW982" s="337">
        <f t="shared" ref="BW982:BW985" si="394">M982+O982+Q982+S982+U982+W982+Y982+AA982+AC982+AE982+AG982+AI982+AK982+AM982+AO982+AQ982+AS982+AU982+AW982+AY982+BA982+BC982+BE982+BG982+BI982+BK982+BM982+BO982+BQ982+BS982+BU982</f>
        <v>0</v>
      </c>
    </row>
    <row r="983" spans="1:75" s="64" customFormat="1" ht="21.95" customHeight="1" x14ac:dyDescent="0.2">
      <c r="A983" s="385" t="s">
        <v>4051</v>
      </c>
      <c r="B983" s="386" t="s">
        <v>4052</v>
      </c>
      <c r="C983" s="392" t="s">
        <v>3229</v>
      </c>
      <c r="D983" s="387" t="s">
        <v>4053</v>
      </c>
      <c r="E983" s="388" t="s">
        <v>4054</v>
      </c>
      <c r="F983" s="389" t="s">
        <v>3222</v>
      </c>
      <c r="G983" s="389" t="s">
        <v>3223</v>
      </c>
      <c r="H983" s="390" t="s">
        <v>259</v>
      </c>
      <c r="I983" s="391" t="s">
        <v>4055</v>
      </c>
      <c r="J983" s="353" t="s">
        <v>3227</v>
      </c>
      <c r="K983" s="355" t="s">
        <v>3231</v>
      </c>
      <c r="L983" s="400"/>
      <c r="M983" s="401"/>
      <c r="N983" s="400"/>
      <c r="O983" s="401"/>
      <c r="P983" s="400"/>
      <c r="Q983" s="401"/>
      <c r="R983" s="400"/>
      <c r="S983" s="401"/>
      <c r="T983" s="400"/>
      <c r="U983" s="401"/>
      <c r="V983" s="400"/>
      <c r="W983" s="401"/>
      <c r="X983" s="400"/>
      <c r="Y983" s="401"/>
      <c r="Z983" s="400"/>
      <c r="AA983" s="401"/>
      <c r="AB983" s="400"/>
      <c r="AC983" s="401"/>
      <c r="AD983" s="400"/>
      <c r="AE983" s="401"/>
      <c r="AF983" s="400"/>
      <c r="AG983" s="401"/>
      <c r="AH983" s="400"/>
      <c r="AI983" s="401"/>
      <c r="AJ983" s="400"/>
      <c r="AK983" s="401"/>
      <c r="AL983" s="400"/>
      <c r="AM983" s="401"/>
      <c r="AN983" s="400"/>
      <c r="AO983" s="401"/>
      <c r="AP983" s="400"/>
      <c r="AQ983" s="401"/>
      <c r="AR983" s="400"/>
      <c r="AS983" s="401"/>
      <c r="AT983" s="400"/>
      <c r="AU983" s="401"/>
      <c r="AV983" s="400"/>
      <c r="AW983" s="401"/>
      <c r="AX983" s="400"/>
      <c r="AY983" s="401"/>
      <c r="AZ983" s="400"/>
      <c r="BA983" s="401"/>
      <c r="BB983" s="400"/>
      <c r="BC983" s="401"/>
      <c r="BD983" s="400"/>
      <c r="BE983" s="401"/>
      <c r="BF983" s="400"/>
      <c r="BG983" s="401"/>
      <c r="BH983" s="400"/>
      <c r="BI983" s="401"/>
      <c r="BJ983" s="400"/>
      <c r="BK983" s="401"/>
      <c r="BL983" s="400"/>
      <c r="BM983" s="401"/>
      <c r="BN983" s="400"/>
      <c r="BO983" s="401"/>
      <c r="BP983" s="400"/>
      <c r="BQ983" s="401"/>
      <c r="BR983" s="400"/>
      <c r="BS983" s="401"/>
      <c r="BT983" s="400"/>
      <c r="BU983" s="401"/>
      <c r="BV983" s="337">
        <f t="shared" si="393"/>
        <v>0</v>
      </c>
      <c r="BW983" s="337">
        <f t="shared" si="394"/>
        <v>0</v>
      </c>
    </row>
    <row r="984" spans="1:75" s="64" customFormat="1" ht="21.95" customHeight="1" x14ac:dyDescent="0.2">
      <c r="A984" s="385" t="s">
        <v>4051</v>
      </c>
      <c r="B984" s="386" t="s">
        <v>4052</v>
      </c>
      <c r="C984" s="392" t="s">
        <v>3229</v>
      </c>
      <c r="D984" s="387" t="s">
        <v>4053</v>
      </c>
      <c r="E984" s="388" t="s">
        <v>4054</v>
      </c>
      <c r="F984" s="389" t="s">
        <v>3222</v>
      </c>
      <c r="G984" s="389" t="s">
        <v>3223</v>
      </c>
      <c r="H984" s="390" t="s">
        <v>259</v>
      </c>
      <c r="I984" s="391" t="s">
        <v>4055</v>
      </c>
      <c r="J984" s="353" t="s">
        <v>3227</v>
      </c>
      <c r="K984" s="356" t="s">
        <v>3232</v>
      </c>
      <c r="L984" s="400"/>
      <c r="M984" s="401"/>
      <c r="N984" s="400"/>
      <c r="O984" s="401"/>
      <c r="P984" s="400"/>
      <c r="Q984" s="401"/>
      <c r="R984" s="400"/>
      <c r="S984" s="401"/>
      <c r="T984" s="400"/>
      <c r="U984" s="401"/>
      <c r="V984" s="400"/>
      <c r="W984" s="401"/>
      <c r="X984" s="400"/>
      <c r="Y984" s="401"/>
      <c r="Z984" s="400"/>
      <c r="AA984" s="401"/>
      <c r="AB984" s="400"/>
      <c r="AC984" s="401"/>
      <c r="AD984" s="400"/>
      <c r="AE984" s="401"/>
      <c r="AF984" s="400"/>
      <c r="AG984" s="401"/>
      <c r="AH984" s="400"/>
      <c r="AI984" s="401"/>
      <c r="AJ984" s="400"/>
      <c r="AK984" s="401"/>
      <c r="AL984" s="400"/>
      <c r="AM984" s="401"/>
      <c r="AN984" s="400"/>
      <c r="AO984" s="401"/>
      <c r="AP984" s="400"/>
      <c r="AQ984" s="401"/>
      <c r="AR984" s="400"/>
      <c r="AS984" s="401"/>
      <c r="AT984" s="400"/>
      <c r="AU984" s="401"/>
      <c r="AV984" s="400"/>
      <c r="AW984" s="401"/>
      <c r="AX984" s="400"/>
      <c r="AY984" s="401"/>
      <c r="AZ984" s="400"/>
      <c r="BA984" s="401"/>
      <c r="BB984" s="400"/>
      <c r="BC984" s="401"/>
      <c r="BD984" s="400"/>
      <c r="BE984" s="401"/>
      <c r="BF984" s="400"/>
      <c r="BG984" s="401"/>
      <c r="BH984" s="400"/>
      <c r="BI984" s="401"/>
      <c r="BJ984" s="400"/>
      <c r="BK984" s="401"/>
      <c r="BL984" s="400"/>
      <c r="BM984" s="401"/>
      <c r="BN984" s="400"/>
      <c r="BO984" s="401"/>
      <c r="BP984" s="400"/>
      <c r="BQ984" s="401"/>
      <c r="BR984" s="400"/>
      <c r="BS984" s="401"/>
      <c r="BT984" s="400"/>
      <c r="BU984" s="401"/>
      <c r="BV984" s="337">
        <f t="shared" si="393"/>
        <v>0</v>
      </c>
      <c r="BW984" s="337">
        <f t="shared" si="394"/>
        <v>0</v>
      </c>
    </row>
    <row r="985" spans="1:75" s="64" customFormat="1" ht="21.95" customHeight="1" thickBot="1" x14ac:dyDescent="0.25">
      <c r="A985" s="660" t="s">
        <v>4051</v>
      </c>
      <c r="B985" s="393" t="s">
        <v>4052</v>
      </c>
      <c r="C985" s="394" t="s">
        <v>3229</v>
      </c>
      <c r="D985" s="395" t="s">
        <v>4053</v>
      </c>
      <c r="E985" s="411" t="s">
        <v>4054</v>
      </c>
      <c r="F985" s="396" t="s">
        <v>3222</v>
      </c>
      <c r="G985" s="396" t="s">
        <v>3223</v>
      </c>
      <c r="H985" s="397" t="s">
        <v>259</v>
      </c>
      <c r="I985" s="661" t="s">
        <v>4055</v>
      </c>
      <c r="J985" s="353" t="s">
        <v>3227</v>
      </c>
      <c r="K985" s="357" t="s">
        <v>60</v>
      </c>
      <c r="L985" s="402"/>
      <c r="M985" s="403"/>
      <c r="N985" s="402"/>
      <c r="O985" s="403"/>
      <c r="P985" s="402"/>
      <c r="Q985" s="403"/>
      <c r="R985" s="402"/>
      <c r="S985" s="403"/>
      <c r="T985" s="402"/>
      <c r="U985" s="403"/>
      <c r="V985" s="402"/>
      <c r="W985" s="403"/>
      <c r="X985" s="402"/>
      <c r="Y985" s="403"/>
      <c r="Z985" s="402"/>
      <c r="AA985" s="403"/>
      <c r="AB985" s="402"/>
      <c r="AC985" s="403"/>
      <c r="AD985" s="402"/>
      <c r="AE985" s="403"/>
      <c r="AF985" s="402"/>
      <c r="AG985" s="403"/>
      <c r="AH985" s="402"/>
      <c r="AI985" s="403"/>
      <c r="AJ985" s="402"/>
      <c r="AK985" s="403"/>
      <c r="AL985" s="402"/>
      <c r="AM985" s="403"/>
      <c r="AN985" s="402"/>
      <c r="AO985" s="403"/>
      <c r="AP985" s="402"/>
      <c r="AQ985" s="403"/>
      <c r="AR985" s="402"/>
      <c r="AS985" s="403"/>
      <c r="AT985" s="402"/>
      <c r="AU985" s="403"/>
      <c r="AV985" s="402"/>
      <c r="AW985" s="403"/>
      <c r="AX985" s="402"/>
      <c r="AY985" s="403"/>
      <c r="AZ985" s="402"/>
      <c r="BA985" s="403"/>
      <c r="BB985" s="402"/>
      <c r="BC985" s="403"/>
      <c r="BD985" s="402"/>
      <c r="BE985" s="403"/>
      <c r="BF985" s="402"/>
      <c r="BG985" s="403"/>
      <c r="BH985" s="402"/>
      <c r="BI985" s="403"/>
      <c r="BJ985" s="402"/>
      <c r="BK985" s="403"/>
      <c r="BL985" s="402"/>
      <c r="BM985" s="403"/>
      <c r="BN985" s="402"/>
      <c r="BO985" s="403"/>
      <c r="BP985" s="402"/>
      <c r="BQ985" s="403"/>
      <c r="BR985" s="402"/>
      <c r="BS985" s="403"/>
      <c r="BT985" s="402"/>
      <c r="BU985" s="403"/>
      <c r="BV985" s="337">
        <f t="shared" si="393"/>
        <v>0</v>
      </c>
      <c r="BW985" s="337">
        <f t="shared" si="394"/>
        <v>0</v>
      </c>
    </row>
    <row r="986" spans="1:75" s="64" customFormat="1" ht="21.95" customHeight="1" x14ac:dyDescent="0.25">
      <c r="A986" s="425" t="s">
        <v>4056</v>
      </c>
      <c r="B986" s="526" t="s">
        <v>4057</v>
      </c>
      <c r="C986" s="527">
        <v>1</v>
      </c>
      <c r="D986" s="528" t="s">
        <v>4058</v>
      </c>
      <c r="E986" s="426" t="s">
        <v>4059</v>
      </c>
      <c r="F986" s="529" t="s">
        <v>3222</v>
      </c>
      <c r="G986" s="529" t="s">
        <v>3223</v>
      </c>
      <c r="H986" s="530" t="s">
        <v>260</v>
      </c>
      <c r="I986" s="384" t="s">
        <v>344</v>
      </c>
      <c r="J986" s="353" t="s">
        <v>3227</v>
      </c>
      <c r="K986" s="354" t="s">
        <v>3228</v>
      </c>
      <c r="L986" s="402"/>
      <c r="M986" s="403"/>
      <c r="N986" s="402"/>
      <c r="O986" s="403"/>
      <c r="P986" s="402"/>
      <c r="Q986" s="403"/>
      <c r="R986" s="402"/>
      <c r="S986" s="403"/>
      <c r="T986" s="402"/>
      <c r="U986" s="403"/>
      <c r="V986" s="402"/>
      <c r="W986" s="403"/>
      <c r="X986" s="402"/>
      <c r="Y986" s="403"/>
      <c r="Z986" s="402"/>
      <c r="AA986" s="403"/>
      <c r="AB986" s="402"/>
      <c r="AC986" s="403"/>
      <c r="AD986" s="402"/>
      <c r="AE986" s="403"/>
      <c r="AF986" s="402"/>
      <c r="AG986" s="403"/>
      <c r="AH986" s="402"/>
      <c r="AI986" s="403"/>
      <c r="AJ986" s="402"/>
      <c r="AK986" s="403"/>
      <c r="AL986" s="402"/>
      <c r="AM986" s="403"/>
      <c r="AN986" s="402"/>
      <c r="AO986" s="403"/>
      <c r="AP986" s="402"/>
      <c r="AQ986" s="403"/>
      <c r="AR986" s="402"/>
      <c r="AS986" s="403"/>
      <c r="AT986" s="402"/>
      <c r="AU986" s="403"/>
      <c r="AV986" s="402"/>
      <c r="AW986" s="403"/>
      <c r="AX986" s="402"/>
      <c r="AY986" s="403"/>
      <c r="AZ986" s="402"/>
      <c r="BA986" s="403"/>
      <c r="BB986" s="402"/>
      <c r="BC986" s="403"/>
      <c r="BD986" s="402"/>
      <c r="BE986" s="403"/>
      <c r="BF986" s="402"/>
      <c r="BG986" s="403"/>
      <c r="BH986" s="402"/>
      <c r="BI986" s="403"/>
      <c r="BJ986" s="402"/>
      <c r="BK986" s="403"/>
      <c r="BL986" s="402"/>
      <c r="BM986" s="403"/>
      <c r="BN986" s="402"/>
      <c r="BO986" s="403"/>
      <c r="BP986" s="402"/>
      <c r="BQ986" s="403"/>
      <c r="BR986" s="402"/>
      <c r="BS986" s="403"/>
      <c r="BT986" s="402"/>
      <c r="BU986" s="403"/>
      <c r="BV986" s="337">
        <f>L986+N986+P986+R986+T986+V986+X986+Z986+AB986+AD986+AF986+AH986+AJ986+AL986+AN986+AP986+AR986+AT986+AV986+AX986+AZ986+BB986+BD986+BF986+BH986+BJ986+BL986+BN986+BP986+BR986+BT986</f>
        <v>0</v>
      </c>
      <c r="BW986" s="337">
        <f>M986+O986+Q986+S986+U986+W986+Y986+AA986+AC986+AE986+AG986+AI986+AK986+AM986+AO986+AQ986+AS986+AU986+AW986+AY986+BA986+BC986+BE986+BG986+BI986+BK986+BM986+BO986+BQ986+BS986+BU986</f>
        <v>0</v>
      </c>
    </row>
    <row r="987" spans="1:75" s="64" customFormat="1" ht="21.95" customHeight="1" x14ac:dyDescent="0.2">
      <c r="A987" s="385" t="s">
        <v>4056</v>
      </c>
      <c r="B987" s="386" t="s">
        <v>4057</v>
      </c>
      <c r="C987" s="352" t="s">
        <v>3229</v>
      </c>
      <c r="D987" s="387" t="s">
        <v>4058</v>
      </c>
      <c r="E987" s="388" t="s">
        <v>4059</v>
      </c>
      <c r="F987" s="389" t="s">
        <v>3222</v>
      </c>
      <c r="G987" s="389" t="s">
        <v>3223</v>
      </c>
      <c r="H987" s="390" t="s">
        <v>260</v>
      </c>
      <c r="I987" s="391" t="s">
        <v>344</v>
      </c>
      <c r="J987" s="353" t="s">
        <v>3227</v>
      </c>
      <c r="K987" s="353" t="s">
        <v>3230</v>
      </c>
      <c r="L987" s="400"/>
      <c r="M987" s="401"/>
      <c r="N987" s="400"/>
      <c r="O987" s="401"/>
      <c r="P987" s="400"/>
      <c r="Q987" s="401"/>
      <c r="R987" s="400"/>
      <c r="S987" s="401"/>
      <c r="T987" s="400"/>
      <c r="U987" s="401"/>
      <c r="V987" s="400"/>
      <c r="W987" s="401"/>
      <c r="X987" s="400"/>
      <c r="Y987" s="401"/>
      <c r="Z987" s="400"/>
      <c r="AA987" s="401"/>
      <c r="AB987" s="400"/>
      <c r="AC987" s="401"/>
      <c r="AD987" s="400"/>
      <c r="AE987" s="401"/>
      <c r="AF987" s="400"/>
      <c r="AG987" s="401"/>
      <c r="AH987" s="400"/>
      <c r="AI987" s="401"/>
      <c r="AJ987" s="400"/>
      <c r="AK987" s="401"/>
      <c r="AL987" s="400"/>
      <c r="AM987" s="401"/>
      <c r="AN987" s="400"/>
      <c r="AO987" s="401"/>
      <c r="AP987" s="400"/>
      <c r="AQ987" s="401"/>
      <c r="AR987" s="400"/>
      <c r="AS987" s="401"/>
      <c r="AT987" s="400"/>
      <c r="AU987" s="401"/>
      <c r="AV987" s="400"/>
      <c r="AW987" s="401"/>
      <c r="AX987" s="400"/>
      <c r="AY987" s="401"/>
      <c r="AZ987" s="400"/>
      <c r="BA987" s="401"/>
      <c r="BB987" s="400"/>
      <c r="BC987" s="401"/>
      <c r="BD987" s="400"/>
      <c r="BE987" s="401"/>
      <c r="BF987" s="400"/>
      <c r="BG987" s="401"/>
      <c r="BH987" s="400"/>
      <c r="BI987" s="401"/>
      <c r="BJ987" s="400"/>
      <c r="BK987" s="401"/>
      <c r="BL987" s="400"/>
      <c r="BM987" s="401"/>
      <c r="BN987" s="400"/>
      <c r="BO987" s="401"/>
      <c r="BP987" s="400"/>
      <c r="BQ987" s="401"/>
      <c r="BR987" s="400"/>
      <c r="BS987" s="401"/>
      <c r="BT987" s="400"/>
      <c r="BU987" s="401"/>
      <c r="BV987" s="337">
        <f t="shared" ref="BV987:BV990" si="395">L987+N987+P987+R987+T987+V987+X987+Z987+AB987+AD987+AF987+AH987+AJ987+AL987+AN987+AP987+AR987+AT987+AV987+AX987+AZ987+BB987+BD987+BF987+BH987+BJ987+BL987+BN987+BP987+BR987+BT987</f>
        <v>0</v>
      </c>
      <c r="BW987" s="337">
        <f t="shared" ref="BW987:BW990" si="396">M987+O987+Q987+S987+U987+W987+Y987+AA987+AC987+AE987+AG987+AI987+AK987+AM987+AO987+AQ987+AS987+AU987+AW987+AY987+BA987+BC987+BE987+BG987+BI987+BK987+BM987+BO987+BQ987+BS987+BU987</f>
        <v>0</v>
      </c>
    </row>
    <row r="988" spans="1:75" s="64" customFormat="1" ht="21.95" customHeight="1" x14ac:dyDescent="0.2">
      <c r="A988" s="385" t="s">
        <v>4056</v>
      </c>
      <c r="B988" s="386" t="s">
        <v>4057</v>
      </c>
      <c r="C988" s="392" t="s">
        <v>3229</v>
      </c>
      <c r="D988" s="387" t="s">
        <v>4058</v>
      </c>
      <c r="E988" s="388" t="s">
        <v>4059</v>
      </c>
      <c r="F988" s="389" t="s">
        <v>3222</v>
      </c>
      <c r="G988" s="389" t="s">
        <v>3223</v>
      </c>
      <c r="H988" s="390" t="s">
        <v>260</v>
      </c>
      <c r="I988" s="391" t="s">
        <v>344</v>
      </c>
      <c r="J988" s="353" t="s">
        <v>3227</v>
      </c>
      <c r="K988" s="355" t="s">
        <v>3231</v>
      </c>
      <c r="L988" s="400"/>
      <c r="M988" s="401"/>
      <c r="N988" s="400"/>
      <c r="O988" s="401"/>
      <c r="P988" s="400"/>
      <c r="Q988" s="401"/>
      <c r="R988" s="400"/>
      <c r="S988" s="401"/>
      <c r="T988" s="400"/>
      <c r="U988" s="401"/>
      <c r="V988" s="400"/>
      <c r="W988" s="401"/>
      <c r="X988" s="400"/>
      <c r="Y988" s="401"/>
      <c r="Z988" s="400"/>
      <c r="AA988" s="401"/>
      <c r="AB988" s="400"/>
      <c r="AC988" s="401"/>
      <c r="AD988" s="400"/>
      <c r="AE988" s="401"/>
      <c r="AF988" s="400"/>
      <c r="AG988" s="401"/>
      <c r="AH988" s="400"/>
      <c r="AI988" s="401"/>
      <c r="AJ988" s="400"/>
      <c r="AK988" s="401"/>
      <c r="AL988" s="400"/>
      <c r="AM988" s="401"/>
      <c r="AN988" s="400"/>
      <c r="AO988" s="401"/>
      <c r="AP988" s="400"/>
      <c r="AQ988" s="401"/>
      <c r="AR988" s="400"/>
      <c r="AS988" s="401"/>
      <c r="AT988" s="400"/>
      <c r="AU988" s="401"/>
      <c r="AV988" s="400"/>
      <c r="AW988" s="401"/>
      <c r="AX988" s="400"/>
      <c r="AY988" s="401"/>
      <c r="AZ988" s="400"/>
      <c r="BA988" s="401"/>
      <c r="BB988" s="400"/>
      <c r="BC988" s="401"/>
      <c r="BD988" s="400"/>
      <c r="BE988" s="401"/>
      <c r="BF988" s="400"/>
      <c r="BG988" s="401"/>
      <c r="BH988" s="400"/>
      <c r="BI988" s="401"/>
      <c r="BJ988" s="400"/>
      <c r="BK988" s="401"/>
      <c r="BL988" s="400"/>
      <c r="BM988" s="401"/>
      <c r="BN988" s="400"/>
      <c r="BO988" s="401"/>
      <c r="BP988" s="400"/>
      <c r="BQ988" s="401"/>
      <c r="BR988" s="400"/>
      <c r="BS988" s="401"/>
      <c r="BT988" s="400"/>
      <c r="BU988" s="401"/>
      <c r="BV988" s="337">
        <f t="shared" si="395"/>
        <v>0</v>
      </c>
      <c r="BW988" s="337">
        <f t="shared" si="396"/>
        <v>0</v>
      </c>
    </row>
    <row r="989" spans="1:75" s="64" customFormat="1" ht="21.95" customHeight="1" x14ac:dyDescent="0.2">
      <c r="A989" s="385" t="s">
        <v>4056</v>
      </c>
      <c r="B989" s="386" t="s">
        <v>4057</v>
      </c>
      <c r="C989" s="392" t="s">
        <v>3229</v>
      </c>
      <c r="D989" s="387" t="s">
        <v>4058</v>
      </c>
      <c r="E989" s="388" t="s">
        <v>4059</v>
      </c>
      <c r="F989" s="389" t="s">
        <v>3222</v>
      </c>
      <c r="G989" s="389" t="s">
        <v>3223</v>
      </c>
      <c r="H989" s="390" t="s">
        <v>260</v>
      </c>
      <c r="I989" s="391" t="s">
        <v>344</v>
      </c>
      <c r="J989" s="353" t="s">
        <v>3227</v>
      </c>
      <c r="K989" s="356" t="s">
        <v>3232</v>
      </c>
      <c r="L989" s="400"/>
      <c r="M989" s="401"/>
      <c r="N989" s="400"/>
      <c r="O989" s="401"/>
      <c r="P989" s="400"/>
      <c r="Q989" s="401"/>
      <c r="R989" s="400"/>
      <c r="S989" s="401"/>
      <c r="T989" s="400"/>
      <c r="U989" s="401"/>
      <c r="V989" s="400"/>
      <c r="W989" s="401"/>
      <c r="X989" s="400"/>
      <c r="Y989" s="401"/>
      <c r="Z989" s="400"/>
      <c r="AA989" s="401"/>
      <c r="AB989" s="400"/>
      <c r="AC989" s="401"/>
      <c r="AD989" s="400"/>
      <c r="AE989" s="401"/>
      <c r="AF989" s="400"/>
      <c r="AG989" s="401"/>
      <c r="AH989" s="400"/>
      <c r="AI989" s="401"/>
      <c r="AJ989" s="400"/>
      <c r="AK989" s="401"/>
      <c r="AL989" s="400"/>
      <c r="AM989" s="401"/>
      <c r="AN989" s="400"/>
      <c r="AO989" s="401"/>
      <c r="AP989" s="400"/>
      <c r="AQ989" s="401"/>
      <c r="AR989" s="400"/>
      <c r="AS989" s="401"/>
      <c r="AT989" s="400"/>
      <c r="AU989" s="401"/>
      <c r="AV989" s="400"/>
      <c r="AW989" s="401"/>
      <c r="AX989" s="400"/>
      <c r="AY989" s="401"/>
      <c r="AZ989" s="400"/>
      <c r="BA989" s="401"/>
      <c r="BB989" s="400"/>
      <c r="BC989" s="401"/>
      <c r="BD989" s="400"/>
      <c r="BE989" s="401"/>
      <c r="BF989" s="400"/>
      <c r="BG989" s="401"/>
      <c r="BH989" s="400"/>
      <c r="BI989" s="401"/>
      <c r="BJ989" s="400"/>
      <c r="BK989" s="401"/>
      <c r="BL989" s="400"/>
      <c r="BM989" s="401"/>
      <c r="BN989" s="400"/>
      <c r="BO989" s="401"/>
      <c r="BP989" s="400"/>
      <c r="BQ989" s="401"/>
      <c r="BR989" s="400"/>
      <c r="BS989" s="401"/>
      <c r="BT989" s="400"/>
      <c r="BU989" s="401"/>
      <c r="BV989" s="337">
        <f t="shared" si="395"/>
        <v>0</v>
      </c>
      <c r="BW989" s="337">
        <f t="shared" si="396"/>
        <v>0</v>
      </c>
    </row>
    <row r="990" spans="1:75" s="64" customFormat="1" ht="21.95" customHeight="1" thickBot="1" x14ac:dyDescent="0.25">
      <c r="A990" s="660" t="s">
        <v>4056</v>
      </c>
      <c r="B990" s="393" t="s">
        <v>4057</v>
      </c>
      <c r="C990" s="394" t="s">
        <v>3229</v>
      </c>
      <c r="D990" s="395" t="s">
        <v>4058</v>
      </c>
      <c r="E990" s="411" t="s">
        <v>4059</v>
      </c>
      <c r="F990" s="396" t="s">
        <v>3222</v>
      </c>
      <c r="G990" s="396" t="s">
        <v>3223</v>
      </c>
      <c r="H990" s="397" t="s">
        <v>260</v>
      </c>
      <c r="I990" s="661" t="s">
        <v>344</v>
      </c>
      <c r="J990" s="353" t="s">
        <v>3227</v>
      </c>
      <c r="K990" s="357" t="s">
        <v>60</v>
      </c>
      <c r="L990" s="402"/>
      <c r="M990" s="403"/>
      <c r="N990" s="402"/>
      <c r="O990" s="403"/>
      <c r="P990" s="402"/>
      <c r="Q990" s="403"/>
      <c r="R990" s="402"/>
      <c r="S990" s="403"/>
      <c r="T990" s="402"/>
      <c r="U990" s="403"/>
      <c r="V990" s="402"/>
      <c r="W990" s="403"/>
      <c r="X990" s="402"/>
      <c r="Y990" s="403"/>
      <c r="Z990" s="402"/>
      <c r="AA990" s="403"/>
      <c r="AB990" s="402"/>
      <c r="AC990" s="403"/>
      <c r="AD990" s="402"/>
      <c r="AE990" s="403"/>
      <c r="AF990" s="402"/>
      <c r="AG990" s="403"/>
      <c r="AH990" s="402"/>
      <c r="AI990" s="403"/>
      <c r="AJ990" s="402"/>
      <c r="AK990" s="403"/>
      <c r="AL990" s="402"/>
      <c r="AM990" s="403"/>
      <c r="AN990" s="402"/>
      <c r="AO990" s="403"/>
      <c r="AP990" s="402"/>
      <c r="AQ990" s="403"/>
      <c r="AR990" s="402"/>
      <c r="AS990" s="403"/>
      <c r="AT990" s="402"/>
      <c r="AU990" s="403"/>
      <c r="AV990" s="402"/>
      <c r="AW990" s="403"/>
      <c r="AX990" s="402"/>
      <c r="AY990" s="403"/>
      <c r="AZ990" s="402"/>
      <c r="BA990" s="403"/>
      <c r="BB990" s="402"/>
      <c r="BC990" s="403"/>
      <c r="BD990" s="402"/>
      <c r="BE990" s="403"/>
      <c r="BF990" s="402"/>
      <c r="BG990" s="403"/>
      <c r="BH990" s="402"/>
      <c r="BI990" s="403"/>
      <c r="BJ990" s="402"/>
      <c r="BK990" s="403"/>
      <c r="BL990" s="402"/>
      <c r="BM990" s="403"/>
      <c r="BN990" s="402"/>
      <c r="BO990" s="403"/>
      <c r="BP990" s="402"/>
      <c r="BQ990" s="403"/>
      <c r="BR990" s="402"/>
      <c r="BS990" s="403"/>
      <c r="BT990" s="402"/>
      <c r="BU990" s="403"/>
      <c r="BV990" s="337">
        <f t="shared" si="395"/>
        <v>0</v>
      </c>
      <c r="BW990" s="337">
        <f t="shared" si="396"/>
        <v>0</v>
      </c>
    </row>
    <row r="991" spans="1:75" s="64" customFormat="1" ht="21.95" customHeight="1" x14ac:dyDescent="0.25">
      <c r="A991" s="425" t="s">
        <v>4060</v>
      </c>
      <c r="B991" s="526" t="s">
        <v>4061</v>
      </c>
      <c r="C991" s="527">
        <v>1</v>
      </c>
      <c r="D991" s="528" t="s">
        <v>4062</v>
      </c>
      <c r="E991" s="426" t="s">
        <v>4063</v>
      </c>
      <c r="F991" s="529" t="s">
        <v>3222</v>
      </c>
      <c r="G991" s="529" t="s">
        <v>3223</v>
      </c>
      <c r="H991" s="530" t="s">
        <v>261</v>
      </c>
      <c r="I991" s="384" t="s">
        <v>4064</v>
      </c>
      <c r="J991" s="353" t="s">
        <v>3227</v>
      </c>
      <c r="K991" s="354" t="s">
        <v>3228</v>
      </c>
      <c r="L991" s="402"/>
      <c r="M991" s="403"/>
      <c r="N991" s="402"/>
      <c r="O991" s="403"/>
      <c r="P991" s="402"/>
      <c r="Q991" s="403"/>
      <c r="R991" s="402"/>
      <c r="S991" s="403"/>
      <c r="T991" s="402"/>
      <c r="U991" s="403"/>
      <c r="V991" s="402"/>
      <c r="W991" s="403"/>
      <c r="X991" s="402"/>
      <c r="Y991" s="403"/>
      <c r="Z991" s="402"/>
      <c r="AA991" s="403"/>
      <c r="AB991" s="402"/>
      <c r="AC991" s="403"/>
      <c r="AD991" s="402"/>
      <c r="AE991" s="403"/>
      <c r="AF991" s="402"/>
      <c r="AG991" s="403"/>
      <c r="AH991" s="402"/>
      <c r="AI991" s="403"/>
      <c r="AJ991" s="402"/>
      <c r="AK991" s="403"/>
      <c r="AL991" s="402"/>
      <c r="AM991" s="403"/>
      <c r="AN991" s="402"/>
      <c r="AO991" s="403"/>
      <c r="AP991" s="402"/>
      <c r="AQ991" s="403"/>
      <c r="AR991" s="402"/>
      <c r="AS991" s="403"/>
      <c r="AT991" s="402"/>
      <c r="AU991" s="403"/>
      <c r="AV991" s="402"/>
      <c r="AW991" s="403"/>
      <c r="AX991" s="402"/>
      <c r="AY991" s="403"/>
      <c r="AZ991" s="402"/>
      <c r="BA991" s="403"/>
      <c r="BB991" s="402"/>
      <c r="BC991" s="403"/>
      <c r="BD991" s="402"/>
      <c r="BE991" s="403"/>
      <c r="BF991" s="402"/>
      <c r="BG991" s="403"/>
      <c r="BH991" s="402"/>
      <c r="BI991" s="403"/>
      <c r="BJ991" s="402"/>
      <c r="BK991" s="403"/>
      <c r="BL991" s="402"/>
      <c r="BM991" s="403"/>
      <c r="BN991" s="402"/>
      <c r="BO991" s="403"/>
      <c r="BP991" s="402"/>
      <c r="BQ991" s="403"/>
      <c r="BR991" s="402"/>
      <c r="BS991" s="403"/>
      <c r="BT991" s="402"/>
      <c r="BU991" s="403"/>
      <c r="BV991" s="337">
        <f>L991+N991+P991+R991+T991+V991+X991+Z991+AB991+AD991+AF991+AH991+AJ991+AL991+AN991+AP991+AR991+AT991+AV991+AX991+AZ991+BB991+BD991+BF991+BH991+BJ991+BL991+BN991+BP991+BR991+BT991</f>
        <v>0</v>
      </c>
      <c r="BW991" s="337">
        <f>M991+O991+Q991+S991+U991+W991+Y991+AA991+AC991+AE991+AG991+AI991+AK991+AM991+AO991+AQ991+AS991+AU991+AW991+AY991+BA991+BC991+BE991+BG991+BI991+BK991+BM991+BO991+BQ991+BS991+BU991</f>
        <v>0</v>
      </c>
    </row>
    <row r="992" spans="1:75" s="64" customFormat="1" ht="21.95" customHeight="1" x14ac:dyDescent="0.2">
      <c r="A992" s="385" t="s">
        <v>4060</v>
      </c>
      <c r="B992" s="386" t="s">
        <v>4061</v>
      </c>
      <c r="C992" s="352" t="s">
        <v>3229</v>
      </c>
      <c r="D992" s="387" t="s">
        <v>4062</v>
      </c>
      <c r="E992" s="388" t="s">
        <v>4063</v>
      </c>
      <c r="F992" s="389" t="s">
        <v>3222</v>
      </c>
      <c r="G992" s="389" t="s">
        <v>3223</v>
      </c>
      <c r="H992" s="390" t="s">
        <v>261</v>
      </c>
      <c r="I992" s="391" t="s">
        <v>4064</v>
      </c>
      <c r="J992" s="353" t="s">
        <v>3227</v>
      </c>
      <c r="K992" s="353" t="s">
        <v>3230</v>
      </c>
      <c r="L992" s="400"/>
      <c r="M992" s="401"/>
      <c r="N992" s="400"/>
      <c r="O992" s="401"/>
      <c r="P992" s="400"/>
      <c r="Q992" s="401"/>
      <c r="R992" s="400"/>
      <c r="S992" s="401"/>
      <c r="T992" s="400"/>
      <c r="U992" s="401"/>
      <c r="V992" s="400"/>
      <c r="W992" s="401"/>
      <c r="X992" s="400"/>
      <c r="Y992" s="401"/>
      <c r="Z992" s="400"/>
      <c r="AA992" s="401"/>
      <c r="AB992" s="400"/>
      <c r="AC992" s="401"/>
      <c r="AD992" s="400"/>
      <c r="AE992" s="401"/>
      <c r="AF992" s="400"/>
      <c r="AG992" s="401"/>
      <c r="AH992" s="400"/>
      <c r="AI992" s="401"/>
      <c r="AJ992" s="400"/>
      <c r="AK992" s="401"/>
      <c r="AL992" s="400"/>
      <c r="AM992" s="401"/>
      <c r="AN992" s="400"/>
      <c r="AO992" s="401"/>
      <c r="AP992" s="400"/>
      <c r="AQ992" s="401"/>
      <c r="AR992" s="400"/>
      <c r="AS992" s="401"/>
      <c r="AT992" s="400"/>
      <c r="AU992" s="401"/>
      <c r="AV992" s="400"/>
      <c r="AW992" s="401"/>
      <c r="AX992" s="400"/>
      <c r="AY992" s="401"/>
      <c r="AZ992" s="400"/>
      <c r="BA992" s="401"/>
      <c r="BB992" s="400"/>
      <c r="BC992" s="401"/>
      <c r="BD992" s="400"/>
      <c r="BE992" s="401"/>
      <c r="BF992" s="400"/>
      <c r="BG992" s="401"/>
      <c r="BH992" s="400"/>
      <c r="BI992" s="401"/>
      <c r="BJ992" s="400"/>
      <c r="BK992" s="401"/>
      <c r="BL992" s="400"/>
      <c r="BM992" s="401"/>
      <c r="BN992" s="400"/>
      <c r="BO992" s="401"/>
      <c r="BP992" s="400"/>
      <c r="BQ992" s="401"/>
      <c r="BR992" s="400"/>
      <c r="BS992" s="401"/>
      <c r="BT992" s="400"/>
      <c r="BU992" s="401"/>
      <c r="BV992" s="337">
        <f t="shared" ref="BV992:BV995" si="397">L992+N992+P992+R992+T992+V992+X992+Z992+AB992+AD992+AF992+AH992+AJ992+AL992+AN992+AP992+AR992+AT992+AV992+AX992+AZ992+BB992+BD992+BF992+BH992+BJ992+BL992+BN992+BP992+BR992+BT992</f>
        <v>0</v>
      </c>
      <c r="BW992" s="337">
        <f t="shared" ref="BW992:BW995" si="398">M992+O992+Q992+S992+U992+W992+Y992+AA992+AC992+AE992+AG992+AI992+AK992+AM992+AO992+AQ992+AS992+AU992+AW992+AY992+BA992+BC992+BE992+BG992+BI992+BK992+BM992+BO992+BQ992+BS992+BU992</f>
        <v>0</v>
      </c>
    </row>
    <row r="993" spans="1:75" s="64" customFormat="1" ht="21.95" customHeight="1" x14ac:dyDescent="0.2">
      <c r="A993" s="385" t="s">
        <v>4060</v>
      </c>
      <c r="B993" s="386" t="s">
        <v>4061</v>
      </c>
      <c r="C993" s="392" t="s">
        <v>3229</v>
      </c>
      <c r="D993" s="387" t="s">
        <v>4062</v>
      </c>
      <c r="E993" s="388" t="s">
        <v>4063</v>
      </c>
      <c r="F993" s="389" t="s">
        <v>3222</v>
      </c>
      <c r="G993" s="389" t="s">
        <v>3223</v>
      </c>
      <c r="H993" s="390" t="s">
        <v>261</v>
      </c>
      <c r="I993" s="391" t="s">
        <v>4064</v>
      </c>
      <c r="J993" s="353" t="s">
        <v>3227</v>
      </c>
      <c r="K993" s="355" t="s">
        <v>3231</v>
      </c>
      <c r="L993" s="400"/>
      <c r="M993" s="401"/>
      <c r="N993" s="400"/>
      <c r="O993" s="401"/>
      <c r="P993" s="400"/>
      <c r="Q993" s="401"/>
      <c r="R993" s="400"/>
      <c r="S993" s="401"/>
      <c r="T993" s="400"/>
      <c r="U993" s="401"/>
      <c r="V993" s="400"/>
      <c r="W993" s="401"/>
      <c r="X993" s="400"/>
      <c r="Y993" s="401"/>
      <c r="Z993" s="400"/>
      <c r="AA993" s="401"/>
      <c r="AB993" s="400"/>
      <c r="AC993" s="401"/>
      <c r="AD993" s="400"/>
      <c r="AE993" s="401"/>
      <c r="AF993" s="400"/>
      <c r="AG993" s="401"/>
      <c r="AH993" s="400"/>
      <c r="AI993" s="401"/>
      <c r="AJ993" s="400"/>
      <c r="AK993" s="401"/>
      <c r="AL993" s="400"/>
      <c r="AM993" s="401"/>
      <c r="AN993" s="400"/>
      <c r="AO993" s="401"/>
      <c r="AP993" s="400"/>
      <c r="AQ993" s="401"/>
      <c r="AR993" s="400"/>
      <c r="AS993" s="401"/>
      <c r="AT993" s="400"/>
      <c r="AU993" s="401"/>
      <c r="AV993" s="400"/>
      <c r="AW993" s="401"/>
      <c r="AX993" s="400"/>
      <c r="AY993" s="401"/>
      <c r="AZ993" s="400"/>
      <c r="BA993" s="401"/>
      <c r="BB993" s="400"/>
      <c r="BC993" s="401"/>
      <c r="BD993" s="400"/>
      <c r="BE993" s="401"/>
      <c r="BF993" s="400"/>
      <c r="BG993" s="401"/>
      <c r="BH993" s="400"/>
      <c r="BI993" s="401"/>
      <c r="BJ993" s="400"/>
      <c r="BK993" s="401"/>
      <c r="BL993" s="400"/>
      <c r="BM993" s="401"/>
      <c r="BN993" s="400"/>
      <c r="BO993" s="401"/>
      <c r="BP993" s="400"/>
      <c r="BQ993" s="401"/>
      <c r="BR993" s="400"/>
      <c r="BS993" s="401"/>
      <c r="BT993" s="400"/>
      <c r="BU993" s="401"/>
      <c r="BV993" s="337">
        <f t="shared" si="397"/>
        <v>0</v>
      </c>
      <c r="BW993" s="337">
        <f t="shared" si="398"/>
        <v>0</v>
      </c>
    </row>
    <row r="994" spans="1:75" s="64" customFormat="1" ht="21.95" customHeight="1" x14ac:dyDescent="0.2">
      <c r="A994" s="385" t="s">
        <v>4060</v>
      </c>
      <c r="B994" s="386" t="s">
        <v>4061</v>
      </c>
      <c r="C994" s="392" t="s">
        <v>3229</v>
      </c>
      <c r="D994" s="387" t="s">
        <v>4062</v>
      </c>
      <c r="E994" s="388" t="s">
        <v>4063</v>
      </c>
      <c r="F994" s="389" t="s">
        <v>3222</v>
      </c>
      <c r="G994" s="389" t="s">
        <v>3223</v>
      </c>
      <c r="H994" s="390" t="s">
        <v>261</v>
      </c>
      <c r="I994" s="391" t="s">
        <v>4064</v>
      </c>
      <c r="J994" s="353" t="s">
        <v>3227</v>
      </c>
      <c r="K994" s="356" t="s">
        <v>3232</v>
      </c>
      <c r="L994" s="400"/>
      <c r="M994" s="401"/>
      <c r="N994" s="400"/>
      <c r="O994" s="401"/>
      <c r="P994" s="400"/>
      <c r="Q994" s="401"/>
      <c r="R994" s="400"/>
      <c r="S994" s="401"/>
      <c r="T994" s="400"/>
      <c r="U994" s="401"/>
      <c r="V994" s="400"/>
      <c r="W994" s="401"/>
      <c r="X994" s="400"/>
      <c r="Y994" s="401"/>
      <c r="Z994" s="400"/>
      <c r="AA994" s="401"/>
      <c r="AB994" s="400"/>
      <c r="AC994" s="401"/>
      <c r="AD994" s="400"/>
      <c r="AE994" s="401"/>
      <c r="AF994" s="400"/>
      <c r="AG994" s="401"/>
      <c r="AH994" s="400"/>
      <c r="AI994" s="401"/>
      <c r="AJ994" s="400"/>
      <c r="AK994" s="401"/>
      <c r="AL994" s="400"/>
      <c r="AM994" s="401"/>
      <c r="AN994" s="400"/>
      <c r="AO994" s="401"/>
      <c r="AP994" s="400"/>
      <c r="AQ994" s="401"/>
      <c r="AR994" s="400"/>
      <c r="AS994" s="401"/>
      <c r="AT994" s="400"/>
      <c r="AU994" s="401"/>
      <c r="AV994" s="400"/>
      <c r="AW994" s="401"/>
      <c r="AX994" s="400"/>
      <c r="AY994" s="401"/>
      <c r="AZ994" s="400"/>
      <c r="BA994" s="401"/>
      <c r="BB994" s="400"/>
      <c r="BC994" s="401"/>
      <c r="BD994" s="400"/>
      <c r="BE994" s="401"/>
      <c r="BF994" s="400"/>
      <c r="BG994" s="401"/>
      <c r="BH994" s="400"/>
      <c r="BI994" s="401"/>
      <c r="BJ994" s="400"/>
      <c r="BK994" s="401"/>
      <c r="BL994" s="400"/>
      <c r="BM994" s="401"/>
      <c r="BN994" s="400"/>
      <c r="BO994" s="401"/>
      <c r="BP994" s="400"/>
      <c r="BQ994" s="401"/>
      <c r="BR994" s="400"/>
      <c r="BS994" s="401"/>
      <c r="BT994" s="400"/>
      <c r="BU994" s="401"/>
      <c r="BV994" s="337">
        <f t="shared" si="397"/>
        <v>0</v>
      </c>
      <c r="BW994" s="337">
        <f t="shared" si="398"/>
        <v>0</v>
      </c>
    </row>
    <row r="995" spans="1:75" s="64" customFormat="1" ht="21.95" customHeight="1" thickBot="1" x14ac:dyDescent="0.25">
      <c r="A995" s="660" t="s">
        <v>4060</v>
      </c>
      <c r="B995" s="393" t="s">
        <v>4061</v>
      </c>
      <c r="C995" s="394" t="s">
        <v>3229</v>
      </c>
      <c r="D995" s="395" t="s">
        <v>4062</v>
      </c>
      <c r="E995" s="411" t="s">
        <v>4063</v>
      </c>
      <c r="F995" s="396" t="s">
        <v>3222</v>
      </c>
      <c r="G995" s="396" t="s">
        <v>3223</v>
      </c>
      <c r="H995" s="397" t="s">
        <v>261</v>
      </c>
      <c r="I995" s="661" t="s">
        <v>4064</v>
      </c>
      <c r="J995" s="353" t="s">
        <v>3227</v>
      </c>
      <c r="K995" s="357" t="s">
        <v>60</v>
      </c>
      <c r="L995" s="402"/>
      <c r="M995" s="403"/>
      <c r="N995" s="402"/>
      <c r="O995" s="403"/>
      <c r="P995" s="402"/>
      <c r="Q995" s="403"/>
      <c r="R995" s="402"/>
      <c r="S995" s="403"/>
      <c r="T995" s="402"/>
      <c r="U995" s="403"/>
      <c r="V995" s="402"/>
      <c r="W995" s="403"/>
      <c r="X995" s="402"/>
      <c r="Y995" s="403"/>
      <c r="Z995" s="402"/>
      <c r="AA995" s="403"/>
      <c r="AB995" s="402"/>
      <c r="AC995" s="403"/>
      <c r="AD995" s="402"/>
      <c r="AE995" s="403"/>
      <c r="AF995" s="402"/>
      <c r="AG995" s="403"/>
      <c r="AH995" s="402"/>
      <c r="AI995" s="403"/>
      <c r="AJ995" s="402"/>
      <c r="AK995" s="403"/>
      <c r="AL995" s="402"/>
      <c r="AM995" s="403"/>
      <c r="AN995" s="402"/>
      <c r="AO995" s="403"/>
      <c r="AP995" s="402"/>
      <c r="AQ995" s="403"/>
      <c r="AR995" s="402"/>
      <c r="AS995" s="403"/>
      <c r="AT995" s="402"/>
      <c r="AU995" s="403"/>
      <c r="AV995" s="402"/>
      <c r="AW995" s="403"/>
      <c r="AX995" s="402"/>
      <c r="AY995" s="403"/>
      <c r="AZ995" s="402"/>
      <c r="BA995" s="403"/>
      <c r="BB995" s="402"/>
      <c r="BC995" s="403"/>
      <c r="BD995" s="402"/>
      <c r="BE995" s="403"/>
      <c r="BF995" s="402"/>
      <c r="BG995" s="403"/>
      <c r="BH995" s="402"/>
      <c r="BI995" s="403"/>
      <c r="BJ995" s="402"/>
      <c r="BK995" s="403"/>
      <c r="BL995" s="402"/>
      <c r="BM995" s="403"/>
      <c r="BN995" s="402"/>
      <c r="BO995" s="403"/>
      <c r="BP995" s="402"/>
      <c r="BQ995" s="403"/>
      <c r="BR995" s="402"/>
      <c r="BS995" s="403"/>
      <c r="BT995" s="402"/>
      <c r="BU995" s="403"/>
      <c r="BV995" s="337">
        <f t="shared" si="397"/>
        <v>0</v>
      </c>
      <c r="BW995" s="337">
        <f t="shared" si="398"/>
        <v>0</v>
      </c>
    </row>
    <row r="996" spans="1:75" s="64" customFormat="1" ht="21.95" customHeight="1" x14ac:dyDescent="0.25">
      <c r="A996" s="425" t="s">
        <v>4065</v>
      </c>
      <c r="B996" s="526" t="s">
        <v>4066</v>
      </c>
      <c r="C996" s="527">
        <v>2</v>
      </c>
      <c r="D996" s="528" t="s">
        <v>4062</v>
      </c>
      <c r="E996" s="426" t="s">
        <v>4067</v>
      </c>
      <c r="F996" s="529" t="s">
        <v>3222</v>
      </c>
      <c r="G996" s="529" t="s">
        <v>3223</v>
      </c>
      <c r="H996" s="530" t="s">
        <v>261</v>
      </c>
      <c r="I996" s="384" t="s">
        <v>4068</v>
      </c>
      <c r="J996" s="353" t="s">
        <v>3337</v>
      </c>
      <c r="K996" s="354" t="s">
        <v>3228</v>
      </c>
      <c r="L996" s="402"/>
      <c r="M996" s="403"/>
      <c r="N996" s="402"/>
      <c r="O996" s="403"/>
      <c r="P996" s="402"/>
      <c r="Q996" s="403"/>
      <c r="R996" s="402"/>
      <c r="S996" s="403"/>
      <c r="T996" s="402"/>
      <c r="U996" s="403"/>
      <c r="V996" s="402"/>
      <c r="W996" s="403"/>
      <c r="X996" s="402"/>
      <c r="Y996" s="403"/>
      <c r="Z996" s="402"/>
      <c r="AA996" s="403"/>
      <c r="AB996" s="402"/>
      <c r="AC996" s="403"/>
      <c r="AD996" s="402"/>
      <c r="AE996" s="403"/>
      <c r="AF996" s="402"/>
      <c r="AG996" s="403"/>
      <c r="AH996" s="402"/>
      <c r="AI996" s="403"/>
      <c r="AJ996" s="402"/>
      <c r="AK996" s="403"/>
      <c r="AL996" s="402"/>
      <c r="AM996" s="403"/>
      <c r="AN996" s="402"/>
      <c r="AO996" s="403"/>
      <c r="AP996" s="402"/>
      <c r="AQ996" s="403"/>
      <c r="AR996" s="402"/>
      <c r="AS996" s="403"/>
      <c r="AT996" s="402"/>
      <c r="AU996" s="403"/>
      <c r="AV996" s="402"/>
      <c r="AW996" s="403"/>
      <c r="AX996" s="402"/>
      <c r="AY996" s="403"/>
      <c r="AZ996" s="402"/>
      <c r="BA996" s="403"/>
      <c r="BB996" s="402"/>
      <c r="BC996" s="403"/>
      <c r="BD996" s="402"/>
      <c r="BE996" s="403"/>
      <c r="BF996" s="402"/>
      <c r="BG996" s="403"/>
      <c r="BH996" s="402"/>
      <c r="BI996" s="403"/>
      <c r="BJ996" s="402"/>
      <c r="BK996" s="403"/>
      <c r="BL996" s="402"/>
      <c r="BM996" s="403"/>
      <c r="BN996" s="402"/>
      <c r="BO996" s="403"/>
      <c r="BP996" s="402"/>
      <c r="BQ996" s="403"/>
      <c r="BR996" s="402"/>
      <c r="BS996" s="403"/>
      <c r="BT996" s="402"/>
      <c r="BU996" s="403"/>
      <c r="BV996" s="337">
        <f>L996+N996+P996+R996+T996+V996+X996+Z996+AB996+AD996+AF996+AH996+AJ996+AL996+AN996+AP996+AR996+AT996+AV996+AX996+AZ996+BB996+BD996+BF996+BH996+BJ996+BL996+BN996+BP996+BR996+BT996</f>
        <v>0</v>
      </c>
      <c r="BW996" s="337">
        <f>M996+O996+Q996+S996+U996+W996+Y996+AA996+AC996+AE996+AG996+AI996+AK996+AM996+AO996+AQ996+AS996+AU996+AW996+AY996+BA996+BC996+BE996+BG996+BI996+BK996+BM996+BO996+BQ996+BS996+BU996</f>
        <v>0</v>
      </c>
    </row>
    <row r="997" spans="1:75" s="64" customFormat="1" ht="21.95" customHeight="1" x14ac:dyDescent="0.2">
      <c r="A997" s="385" t="s">
        <v>4065</v>
      </c>
      <c r="B997" s="386" t="s">
        <v>4066</v>
      </c>
      <c r="C997" s="352" t="s">
        <v>3229</v>
      </c>
      <c r="D997" s="387" t="s">
        <v>4062</v>
      </c>
      <c r="E997" s="388" t="s">
        <v>4067</v>
      </c>
      <c r="F997" s="389" t="s">
        <v>3222</v>
      </c>
      <c r="G997" s="389" t="s">
        <v>3223</v>
      </c>
      <c r="H997" s="390" t="s">
        <v>261</v>
      </c>
      <c r="I997" s="391" t="s">
        <v>4068</v>
      </c>
      <c r="J997" s="353" t="s">
        <v>3337</v>
      </c>
      <c r="K997" s="353" t="s">
        <v>3230</v>
      </c>
      <c r="L997" s="400"/>
      <c r="M997" s="401"/>
      <c r="N997" s="400"/>
      <c r="O997" s="401"/>
      <c r="P997" s="400"/>
      <c r="Q997" s="401"/>
      <c r="R997" s="400"/>
      <c r="S997" s="401"/>
      <c r="T997" s="400"/>
      <c r="U997" s="401"/>
      <c r="V997" s="400"/>
      <c r="W997" s="401"/>
      <c r="X997" s="400"/>
      <c r="Y997" s="401"/>
      <c r="Z997" s="400"/>
      <c r="AA997" s="401"/>
      <c r="AB997" s="400"/>
      <c r="AC997" s="401"/>
      <c r="AD997" s="400"/>
      <c r="AE997" s="401"/>
      <c r="AF997" s="400"/>
      <c r="AG997" s="401"/>
      <c r="AH997" s="400"/>
      <c r="AI997" s="401"/>
      <c r="AJ997" s="400"/>
      <c r="AK997" s="401"/>
      <c r="AL997" s="400"/>
      <c r="AM997" s="401"/>
      <c r="AN997" s="400"/>
      <c r="AO997" s="401"/>
      <c r="AP997" s="400"/>
      <c r="AQ997" s="401"/>
      <c r="AR997" s="400"/>
      <c r="AS997" s="401"/>
      <c r="AT997" s="400"/>
      <c r="AU997" s="401"/>
      <c r="AV997" s="400"/>
      <c r="AW997" s="401"/>
      <c r="AX997" s="400"/>
      <c r="AY997" s="401"/>
      <c r="AZ997" s="400"/>
      <c r="BA997" s="401"/>
      <c r="BB997" s="400"/>
      <c r="BC997" s="401"/>
      <c r="BD997" s="400"/>
      <c r="BE997" s="401"/>
      <c r="BF997" s="400"/>
      <c r="BG997" s="401"/>
      <c r="BH997" s="400"/>
      <c r="BI997" s="401"/>
      <c r="BJ997" s="400"/>
      <c r="BK997" s="401"/>
      <c r="BL997" s="400"/>
      <c r="BM997" s="401"/>
      <c r="BN997" s="400"/>
      <c r="BO997" s="401"/>
      <c r="BP997" s="400"/>
      <c r="BQ997" s="401"/>
      <c r="BR997" s="400"/>
      <c r="BS997" s="401"/>
      <c r="BT997" s="400"/>
      <c r="BU997" s="401"/>
      <c r="BV997" s="337">
        <f t="shared" ref="BV997:BV1000" si="399">L997+N997+P997+R997+T997+V997+X997+Z997+AB997+AD997+AF997+AH997+AJ997+AL997+AN997+AP997+AR997+AT997+AV997+AX997+AZ997+BB997+BD997+BF997+BH997+BJ997+BL997+BN997+BP997+BR997+BT997</f>
        <v>0</v>
      </c>
      <c r="BW997" s="337">
        <f t="shared" ref="BW997:BW1000" si="400">M997+O997+Q997+S997+U997+W997+Y997+AA997+AC997+AE997+AG997+AI997+AK997+AM997+AO997+AQ997+AS997+AU997+AW997+AY997+BA997+BC997+BE997+BG997+BI997+BK997+BM997+BO997+BQ997+BS997+BU997</f>
        <v>0</v>
      </c>
    </row>
    <row r="998" spans="1:75" s="64" customFormat="1" ht="21.95" customHeight="1" x14ac:dyDescent="0.2">
      <c r="A998" s="385" t="s">
        <v>4065</v>
      </c>
      <c r="B998" s="386" t="s">
        <v>4066</v>
      </c>
      <c r="C998" s="392" t="s">
        <v>3229</v>
      </c>
      <c r="D998" s="387" t="s">
        <v>4062</v>
      </c>
      <c r="E998" s="388" t="s">
        <v>4067</v>
      </c>
      <c r="F998" s="389" t="s">
        <v>3222</v>
      </c>
      <c r="G998" s="389" t="s">
        <v>3223</v>
      </c>
      <c r="H998" s="390" t="s">
        <v>261</v>
      </c>
      <c r="I998" s="391" t="s">
        <v>4068</v>
      </c>
      <c r="J998" s="353" t="s">
        <v>3337</v>
      </c>
      <c r="K998" s="355" t="s">
        <v>3231</v>
      </c>
      <c r="L998" s="400"/>
      <c r="M998" s="401"/>
      <c r="N998" s="400"/>
      <c r="O998" s="401"/>
      <c r="P998" s="400"/>
      <c r="Q998" s="401"/>
      <c r="R998" s="400"/>
      <c r="S998" s="401"/>
      <c r="T998" s="400"/>
      <c r="U998" s="401"/>
      <c r="V998" s="400"/>
      <c r="W998" s="401"/>
      <c r="X998" s="400"/>
      <c r="Y998" s="401"/>
      <c r="Z998" s="400"/>
      <c r="AA998" s="401"/>
      <c r="AB998" s="400"/>
      <c r="AC998" s="401"/>
      <c r="AD998" s="400"/>
      <c r="AE998" s="401"/>
      <c r="AF998" s="400"/>
      <c r="AG998" s="401"/>
      <c r="AH998" s="400"/>
      <c r="AI998" s="401"/>
      <c r="AJ998" s="400"/>
      <c r="AK998" s="401"/>
      <c r="AL998" s="400"/>
      <c r="AM998" s="401"/>
      <c r="AN998" s="400"/>
      <c r="AO998" s="401"/>
      <c r="AP998" s="400"/>
      <c r="AQ998" s="401"/>
      <c r="AR998" s="400"/>
      <c r="AS998" s="401"/>
      <c r="AT998" s="400"/>
      <c r="AU998" s="401"/>
      <c r="AV998" s="400"/>
      <c r="AW998" s="401"/>
      <c r="AX998" s="400"/>
      <c r="AY998" s="401"/>
      <c r="AZ998" s="400"/>
      <c r="BA998" s="401"/>
      <c r="BB998" s="400"/>
      <c r="BC998" s="401"/>
      <c r="BD998" s="400"/>
      <c r="BE998" s="401"/>
      <c r="BF998" s="400"/>
      <c r="BG998" s="401"/>
      <c r="BH998" s="400"/>
      <c r="BI998" s="401"/>
      <c r="BJ998" s="400"/>
      <c r="BK998" s="401"/>
      <c r="BL998" s="400"/>
      <c r="BM998" s="401"/>
      <c r="BN998" s="400"/>
      <c r="BO998" s="401"/>
      <c r="BP998" s="400"/>
      <c r="BQ998" s="401"/>
      <c r="BR998" s="400"/>
      <c r="BS998" s="401"/>
      <c r="BT998" s="400"/>
      <c r="BU998" s="401"/>
      <c r="BV998" s="337">
        <f t="shared" si="399"/>
        <v>0</v>
      </c>
      <c r="BW998" s="337">
        <f t="shared" si="400"/>
        <v>0</v>
      </c>
    </row>
    <row r="999" spans="1:75" s="64" customFormat="1" ht="21.95" customHeight="1" x14ac:dyDescent="0.2">
      <c r="A999" s="385" t="s">
        <v>4065</v>
      </c>
      <c r="B999" s="386" t="s">
        <v>4066</v>
      </c>
      <c r="C999" s="392" t="s">
        <v>3229</v>
      </c>
      <c r="D999" s="387" t="s">
        <v>4062</v>
      </c>
      <c r="E999" s="388" t="s">
        <v>4067</v>
      </c>
      <c r="F999" s="389" t="s">
        <v>3222</v>
      </c>
      <c r="G999" s="389" t="s">
        <v>3223</v>
      </c>
      <c r="H999" s="390" t="s">
        <v>261</v>
      </c>
      <c r="I999" s="391" t="s">
        <v>4068</v>
      </c>
      <c r="J999" s="353" t="s">
        <v>3337</v>
      </c>
      <c r="K999" s="356" t="s">
        <v>3232</v>
      </c>
      <c r="L999" s="400"/>
      <c r="M999" s="401"/>
      <c r="N999" s="400"/>
      <c r="O999" s="401"/>
      <c r="P999" s="400"/>
      <c r="Q999" s="401"/>
      <c r="R999" s="400"/>
      <c r="S999" s="401"/>
      <c r="T999" s="400"/>
      <c r="U999" s="401"/>
      <c r="V999" s="400"/>
      <c r="W999" s="401"/>
      <c r="X999" s="400"/>
      <c r="Y999" s="401"/>
      <c r="Z999" s="400"/>
      <c r="AA999" s="401"/>
      <c r="AB999" s="400"/>
      <c r="AC999" s="401"/>
      <c r="AD999" s="400"/>
      <c r="AE999" s="401"/>
      <c r="AF999" s="400"/>
      <c r="AG999" s="401"/>
      <c r="AH999" s="400"/>
      <c r="AI999" s="401"/>
      <c r="AJ999" s="400"/>
      <c r="AK999" s="401"/>
      <c r="AL999" s="400"/>
      <c r="AM999" s="401"/>
      <c r="AN999" s="400"/>
      <c r="AO999" s="401"/>
      <c r="AP999" s="400"/>
      <c r="AQ999" s="401"/>
      <c r="AR999" s="400"/>
      <c r="AS999" s="401"/>
      <c r="AT999" s="400"/>
      <c r="AU999" s="401"/>
      <c r="AV999" s="400"/>
      <c r="AW999" s="401"/>
      <c r="AX999" s="400"/>
      <c r="AY999" s="401"/>
      <c r="AZ999" s="400"/>
      <c r="BA999" s="401"/>
      <c r="BB999" s="400"/>
      <c r="BC999" s="401"/>
      <c r="BD999" s="400"/>
      <c r="BE999" s="401"/>
      <c r="BF999" s="400"/>
      <c r="BG999" s="401"/>
      <c r="BH999" s="400"/>
      <c r="BI999" s="401"/>
      <c r="BJ999" s="400"/>
      <c r="BK999" s="401"/>
      <c r="BL999" s="400"/>
      <c r="BM999" s="401"/>
      <c r="BN999" s="400"/>
      <c r="BO999" s="401"/>
      <c r="BP999" s="400"/>
      <c r="BQ999" s="401"/>
      <c r="BR999" s="400"/>
      <c r="BS999" s="401"/>
      <c r="BT999" s="400"/>
      <c r="BU999" s="401"/>
      <c r="BV999" s="337">
        <f t="shared" si="399"/>
        <v>0</v>
      </c>
      <c r="BW999" s="337">
        <f t="shared" si="400"/>
        <v>0</v>
      </c>
    </row>
    <row r="1000" spans="1:75" s="64" customFormat="1" ht="21.95" customHeight="1" thickBot="1" x14ac:dyDescent="0.25">
      <c r="A1000" s="660" t="s">
        <v>4065</v>
      </c>
      <c r="B1000" s="393" t="s">
        <v>4066</v>
      </c>
      <c r="C1000" s="394" t="s">
        <v>3229</v>
      </c>
      <c r="D1000" s="395" t="s">
        <v>4062</v>
      </c>
      <c r="E1000" s="411" t="s">
        <v>4067</v>
      </c>
      <c r="F1000" s="396" t="s">
        <v>3222</v>
      </c>
      <c r="G1000" s="396" t="s">
        <v>3223</v>
      </c>
      <c r="H1000" s="397" t="s">
        <v>261</v>
      </c>
      <c r="I1000" s="661" t="s">
        <v>4068</v>
      </c>
      <c r="J1000" s="353" t="s">
        <v>3337</v>
      </c>
      <c r="K1000" s="357" t="s">
        <v>60</v>
      </c>
      <c r="L1000" s="402"/>
      <c r="M1000" s="403"/>
      <c r="N1000" s="402"/>
      <c r="O1000" s="403"/>
      <c r="P1000" s="402"/>
      <c r="Q1000" s="403"/>
      <c r="R1000" s="402"/>
      <c r="S1000" s="403"/>
      <c r="T1000" s="402"/>
      <c r="U1000" s="403"/>
      <c r="V1000" s="402"/>
      <c r="W1000" s="403"/>
      <c r="X1000" s="402"/>
      <c r="Y1000" s="403"/>
      <c r="Z1000" s="402"/>
      <c r="AA1000" s="403"/>
      <c r="AB1000" s="402"/>
      <c r="AC1000" s="403"/>
      <c r="AD1000" s="402"/>
      <c r="AE1000" s="403"/>
      <c r="AF1000" s="402"/>
      <c r="AG1000" s="403"/>
      <c r="AH1000" s="402"/>
      <c r="AI1000" s="403"/>
      <c r="AJ1000" s="402"/>
      <c r="AK1000" s="403"/>
      <c r="AL1000" s="402"/>
      <c r="AM1000" s="403"/>
      <c r="AN1000" s="402"/>
      <c r="AO1000" s="403"/>
      <c r="AP1000" s="402"/>
      <c r="AQ1000" s="403"/>
      <c r="AR1000" s="402"/>
      <c r="AS1000" s="403"/>
      <c r="AT1000" s="402"/>
      <c r="AU1000" s="403"/>
      <c r="AV1000" s="402"/>
      <c r="AW1000" s="403"/>
      <c r="AX1000" s="402"/>
      <c r="AY1000" s="403"/>
      <c r="AZ1000" s="402"/>
      <c r="BA1000" s="403"/>
      <c r="BB1000" s="402"/>
      <c r="BC1000" s="403"/>
      <c r="BD1000" s="402"/>
      <c r="BE1000" s="403"/>
      <c r="BF1000" s="402"/>
      <c r="BG1000" s="403"/>
      <c r="BH1000" s="402"/>
      <c r="BI1000" s="403"/>
      <c r="BJ1000" s="402"/>
      <c r="BK1000" s="403"/>
      <c r="BL1000" s="402"/>
      <c r="BM1000" s="403"/>
      <c r="BN1000" s="402"/>
      <c r="BO1000" s="403"/>
      <c r="BP1000" s="402"/>
      <c r="BQ1000" s="403"/>
      <c r="BR1000" s="402"/>
      <c r="BS1000" s="403"/>
      <c r="BT1000" s="402"/>
      <c r="BU1000" s="403"/>
      <c r="BV1000" s="337">
        <f t="shared" si="399"/>
        <v>0</v>
      </c>
      <c r="BW1000" s="337">
        <f t="shared" si="400"/>
        <v>0</v>
      </c>
    </row>
    <row r="1001" spans="1:75" s="64" customFormat="1" ht="21.95" customHeight="1" x14ac:dyDescent="0.25">
      <c r="A1001" s="425" t="s">
        <v>4069</v>
      </c>
      <c r="B1001" s="526" t="s">
        <v>4070</v>
      </c>
      <c r="C1001" s="527">
        <v>1</v>
      </c>
      <c r="D1001" s="528" t="s">
        <v>4071</v>
      </c>
      <c r="E1001" s="426" t="s">
        <v>4072</v>
      </c>
      <c r="F1001" s="529" t="s">
        <v>3222</v>
      </c>
      <c r="G1001" s="529" t="s">
        <v>3223</v>
      </c>
      <c r="H1001" s="530" t="s">
        <v>4073</v>
      </c>
      <c r="I1001" s="384" t="s">
        <v>395</v>
      </c>
      <c r="J1001" s="353" t="s">
        <v>3227</v>
      </c>
      <c r="K1001" s="354" t="s">
        <v>3228</v>
      </c>
      <c r="L1001" s="402"/>
      <c r="M1001" s="403"/>
      <c r="N1001" s="402"/>
      <c r="O1001" s="403"/>
      <c r="P1001" s="402"/>
      <c r="Q1001" s="403"/>
      <c r="R1001" s="402"/>
      <c r="S1001" s="403"/>
      <c r="T1001" s="402"/>
      <c r="U1001" s="403"/>
      <c r="V1001" s="402"/>
      <c r="W1001" s="403"/>
      <c r="X1001" s="402"/>
      <c r="Y1001" s="403"/>
      <c r="Z1001" s="402"/>
      <c r="AA1001" s="403"/>
      <c r="AB1001" s="402"/>
      <c r="AC1001" s="403"/>
      <c r="AD1001" s="402"/>
      <c r="AE1001" s="403"/>
      <c r="AF1001" s="402"/>
      <c r="AG1001" s="403"/>
      <c r="AH1001" s="402"/>
      <c r="AI1001" s="403"/>
      <c r="AJ1001" s="402"/>
      <c r="AK1001" s="403"/>
      <c r="AL1001" s="402"/>
      <c r="AM1001" s="403"/>
      <c r="AN1001" s="402"/>
      <c r="AO1001" s="403"/>
      <c r="AP1001" s="402"/>
      <c r="AQ1001" s="403"/>
      <c r="AR1001" s="402"/>
      <c r="AS1001" s="403"/>
      <c r="AT1001" s="402"/>
      <c r="AU1001" s="403"/>
      <c r="AV1001" s="402"/>
      <c r="AW1001" s="403"/>
      <c r="AX1001" s="402"/>
      <c r="AY1001" s="403"/>
      <c r="AZ1001" s="402"/>
      <c r="BA1001" s="403"/>
      <c r="BB1001" s="402"/>
      <c r="BC1001" s="403"/>
      <c r="BD1001" s="402"/>
      <c r="BE1001" s="403"/>
      <c r="BF1001" s="402"/>
      <c r="BG1001" s="403"/>
      <c r="BH1001" s="402"/>
      <c r="BI1001" s="403"/>
      <c r="BJ1001" s="402"/>
      <c r="BK1001" s="403"/>
      <c r="BL1001" s="402"/>
      <c r="BM1001" s="403"/>
      <c r="BN1001" s="402"/>
      <c r="BO1001" s="403"/>
      <c r="BP1001" s="402"/>
      <c r="BQ1001" s="403"/>
      <c r="BR1001" s="402"/>
      <c r="BS1001" s="403"/>
      <c r="BT1001" s="402"/>
      <c r="BU1001" s="403"/>
      <c r="BV1001" s="337">
        <f>L1001+N1001+P1001+R1001+T1001+V1001+X1001+Z1001+AB1001+AD1001+AF1001+AH1001+AJ1001+AL1001+AN1001+AP1001+AR1001+AT1001+AV1001+AX1001+AZ1001+BB1001+BD1001+BF1001+BH1001+BJ1001+BL1001+BN1001+BP1001+BR1001+BT1001</f>
        <v>0</v>
      </c>
      <c r="BW1001" s="337">
        <f>M1001+O1001+Q1001+S1001+U1001+W1001+Y1001+AA1001+AC1001+AE1001+AG1001+AI1001+AK1001+AM1001+AO1001+AQ1001+AS1001+AU1001+AW1001+AY1001+BA1001+BC1001+BE1001+BG1001+BI1001+BK1001+BM1001+BO1001+BQ1001+BS1001+BU1001</f>
        <v>0</v>
      </c>
    </row>
    <row r="1002" spans="1:75" s="64" customFormat="1" ht="21.95" customHeight="1" x14ac:dyDescent="0.2">
      <c r="A1002" s="385" t="s">
        <v>4069</v>
      </c>
      <c r="B1002" s="386" t="s">
        <v>4070</v>
      </c>
      <c r="C1002" s="352" t="s">
        <v>3229</v>
      </c>
      <c r="D1002" s="387" t="s">
        <v>4071</v>
      </c>
      <c r="E1002" s="388" t="s">
        <v>4072</v>
      </c>
      <c r="F1002" s="389" t="s">
        <v>3222</v>
      </c>
      <c r="G1002" s="389" t="s">
        <v>3223</v>
      </c>
      <c r="H1002" s="390" t="s">
        <v>4073</v>
      </c>
      <c r="I1002" s="391" t="s">
        <v>395</v>
      </c>
      <c r="J1002" s="353" t="s">
        <v>3227</v>
      </c>
      <c r="K1002" s="353" t="s">
        <v>3230</v>
      </c>
      <c r="L1002" s="400">
        <v>2</v>
      </c>
      <c r="M1002" s="401"/>
      <c r="N1002" s="400">
        <v>4</v>
      </c>
      <c r="O1002" s="401"/>
      <c r="P1002" s="400"/>
      <c r="Q1002" s="401"/>
      <c r="R1002" s="400"/>
      <c r="S1002" s="401"/>
      <c r="T1002" s="400"/>
      <c r="U1002" s="401"/>
      <c r="V1002" s="400">
        <v>3</v>
      </c>
      <c r="W1002" s="401"/>
      <c r="X1002" s="400">
        <v>5</v>
      </c>
      <c r="Y1002" s="401"/>
      <c r="Z1002" s="400">
        <v>2</v>
      </c>
      <c r="AA1002" s="401"/>
      <c r="AB1002" s="400">
        <v>4</v>
      </c>
      <c r="AC1002" s="401"/>
      <c r="AD1002" s="400"/>
      <c r="AE1002" s="401"/>
      <c r="AF1002" s="400"/>
      <c r="AG1002" s="401"/>
      <c r="AH1002" s="400"/>
      <c r="AI1002" s="401"/>
      <c r="AJ1002" s="400">
        <v>3</v>
      </c>
      <c r="AK1002" s="401"/>
      <c r="AL1002" s="400">
        <v>5</v>
      </c>
      <c r="AM1002" s="401"/>
      <c r="AN1002" s="400">
        <v>2</v>
      </c>
      <c r="AO1002" s="401"/>
      <c r="AP1002" s="400">
        <v>4</v>
      </c>
      <c r="AQ1002" s="401"/>
      <c r="AR1002" s="400"/>
      <c r="AS1002" s="401"/>
      <c r="AT1002" s="400"/>
      <c r="AU1002" s="401"/>
      <c r="AV1002" s="400"/>
      <c r="AW1002" s="401"/>
      <c r="AX1002" s="400">
        <v>3</v>
      </c>
      <c r="AY1002" s="401"/>
      <c r="AZ1002" s="400">
        <v>5</v>
      </c>
      <c r="BA1002" s="401"/>
      <c r="BB1002" s="400">
        <v>2</v>
      </c>
      <c r="BC1002" s="401"/>
      <c r="BD1002" s="400">
        <v>4</v>
      </c>
      <c r="BE1002" s="401"/>
      <c r="BF1002" s="400"/>
      <c r="BG1002" s="401"/>
      <c r="BH1002" s="400"/>
      <c r="BI1002" s="401"/>
      <c r="BJ1002" s="400"/>
      <c r="BK1002" s="401"/>
      <c r="BL1002" s="400">
        <v>3</v>
      </c>
      <c r="BM1002" s="401"/>
      <c r="BN1002" s="400">
        <v>5</v>
      </c>
      <c r="BO1002" s="401"/>
      <c r="BP1002" s="400">
        <v>2</v>
      </c>
      <c r="BQ1002" s="401"/>
      <c r="BR1002" s="400">
        <v>4</v>
      </c>
      <c r="BS1002" s="401"/>
      <c r="BT1002" s="400"/>
      <c r="BU1002" s="401"/>
      <c r="BV1002" s="337">
        <f t="shared" ref="BV1002:BV1005" si="401">L1002+N1002+P1002+R1002+T1002+V1002+X1002+Z1002+AB1002+AD1002+AF1002+AH1002+AJ1002+AL1002+AN1002+AP1002+AR1002+AT1002+AV1002+AX1002+AZ1002+BB1002+BD1002+BF1002+BH1002+BJ1002+BL1002+BN1002+BP1002+BR1002+BT1002</f>
        <v>62</v>
      </c>
      <c r="BW1002" s="337">
        <f t="shared" ref="BW1002:BW1005" si="402">M1002+O1002+Q1002+S1002+U1002+W1002+Y1002+AA1002+AC1002+AE1002+AG1002+AI1002+AK1002+AM1002+AO1002+AQ1002+AS1002+AU1002+AW1002+AY1002+BA1002+BC1002+BE1002+BG1002+BI1002+BK1002+BM1002+BO1002+BQ1002+BS1002+BU1002</f>
        <v>0</v>
      </c>
    </row>
    <row r="1003" spans="1:75" s="64" customFormat="1" ht="21.95" customHeight="1" x14ac:dyDescent="0.2">
      <c r="A1003" s="385" t="s">
        <v>4069</v>
      </c>
      <c r="B1003" s="386" t="s">
        <v>4070</v>
      </c>
      <c r="C1003" s="392" t="s">
        <v>3229</v>
      </c>
      <c r="D1003" s="387" t="s">
        <v>4071</v>
      </c>
      <c r="E1003" s="388" t="s">
        <v>4072</v>
      </c>
      <c r="F1003" s="389" t="s">
        <v>3222</v>
      </c>
      <c r="G1003" s="389" t="s">
        <v>3223</v>
      </c>
      <c r="H1003" s="390" t="s">
        <v>4073</v>
      </c>
      <c r="I1003" s="391" t="s">
        <v>395</v>
      </c>
      <c r="J1003" s="353" t="s">
        <v>3227</v>
      </c>
      <c r="K1003" s="355" t="s">
        <v>3231</v>
      </c>
      <c r="L1003" s="400"/>
      <c r="M1003" s="401"/>
      <c r="N1003" s="400"/>
      <c r="O1003" s="401"/>
      <c r="P1003" s="400"/>
      <c r="Q1003" s="401"/>
      <c r="R1003" s="400"/>
      <c r="S1003" s="401"/>
      <c r="T1003" s="400"/>
      <c r="U1003" s="401"/>
      <c r="V1003" s="400"/>
      <c r="W1003" s="401"/>
      <c r="X1003" s="400"/>
      <c r="Y1003" s="401"/>
      <c r="Z1003" s="400"/>
      <c r="AA1003" s="401"/>
      <c r="AB1003" s="400"/>
      <c r="AC1003" s="401"/>
      <c r="AD1003" s="400"/>
      <c r="AE1003" s="401"/>
      <c r="AF1003" s="400"/>
      <c r="AG1003" s="401"/>
      <c r="AH1003" s="400"/>
      <c r="AI1003" s="401"/>
      <c r="AJ1003" s="400"/>
      <c r="AK1003" s="401"/>
      <c r="AL1003" s="400"/>
      <c r="AM1003" s="401"/>
      <c r="AN1003" s="400"/>
      <c r="AO1003" s="401"/>
      <c r="AP1003" s="400"/>
      <c r="AQ1003" s="401"/>
      <c r="AR1003" s="400"/>
      <c r="AS1003" s="401"/>
      <c r="AT1003" s="400"/>
      <c r="AU1003" s="401"/>
      <c r="AV1003" s="400"/>
      <c r="AW1003" s="401"/>
      <c r="AX1003" s="400"/>
      <c r="AY1003" s="401"/>
      <c r="AZ1003" s="400"/>
      <c r="BA1003" s="401"/>
      <c r="BB1003" s="400"/>
      <c r="BC1003" s="401"/>
      <c r="BD1003" s="400"/>
      <c r="BE1003" s="401"/>
      <c r="BF1003" s="400"/>
      <c r="BG1003" s="401"/>
      <c r="BH1003" s="400"/>
      <c r="BI1003" s="401"/>
      <c r="BJ1003" s="400"/>
      <c r="BK1003" s="401"/>
      <c r="BL1003" s="400"/>
      <c r="BM1003" s="401"/>
      <c r="BN1003" s="400"/>
      <c r="BO1003" s="401"/>
      <c r="BP1003" s="400"/>
      <c r="BQ1003" s="401"/>
      <c r="BR1003" s="400"/>
      <c r="BS1003" s="401"/>
      <c r="BT1003" s="400"/>
      <c r="BU1003" s="401"/>
      <c r="BV1003" s="337">
        <f t="shared" si="401"/>
        <v>0</v>
      </c>
      <c r="BW1003" s="337">
        <f t="shared" si="402"/>
        <v>0</v>
      </c>
    </row>
    <row r="1004" spans="1:75" s="64" customFormat="1" ht="21.95" customHeight="1" x14ac:dyDescent="0.2">
      <c r="A1004" s="385" t="s">
        <v>4069</v>
      </c>
      <c r="B1004" s="386" t="s">
        <v>4070</v>
      </c>
      <c r="C1004" s="392" t="s">
        <v>3229</v>
      </c>
      <c r="D1004" s="387" t="s">
        <v>4071</v>
      </c>
      <c r="E1004" s="388" t="s">
        <v>4072</v>
      </c>
      <c r="F1004" s="389" t="s">
        <v>3222</v>
      </c>
      <c r="G1004" s="389" t="s">
        <v>3223</v>
      </c>
      <c r="H1004" s="390" t="s">
        <v>4073</v>
      </c>
      <c r="I1004" s="391" t="s">
        <v>395</v>
      </c>
      <c r="J1004" s="353" t="s">
        <v>3227</v>
      </c>
      <c r="K1004" s="356" t="s">
        <v>3232</v>
      </c>
      <c r="L1004" s="400"/>
      <c r="M1004" s="401"/>
      <c r="N1004" s="400"/>
      <c r="O1004" s="401"/>
      <c r="P1004" s="400"/>
      <c r="Q1004" s="401"/>
      <c r="R1004" s="400"/>
      <c r="S1004" s="401"/>
      <c r="T1004" s="400"/>
      <c r="U1004" s="401"/>
      <c r="V1004" s="400"/>
      <c r="W1004" s="401"/>
      <c r="X1004" s="400"/>
      <c r="Y1004" s="401"/>
      <c r="Z1004" s="400"/>
      <c r="AA1004" s="401"/>
      <c r="AB1004" s="400"/>
      <c r="AC1004" s="401"/>
      <c r="AD1004" s="400"/>
      <c r="AE1004" s="401"/>
      <c r="AF1004" s="400"/>
      <c r="AG1004" s="401"/>
      <c r="AH1004" s="400"/>
      <c r="AI1004" s="401"/>
      <c r="AJ1004" s="400"/>
      <c r="AK1004" s="401"/>
      <c r="AL1004" s="400"/>
      <c r="AM1004" s="401"/>
      <c r="AN1004" s="400"/>
      <c r="AO1004" s="401"/>
      <c r="AP1004" s="400"/>
      <c r="AQ1004" s="401"/>
      <c r="AR1004" s="400"/>
      <c r="AS1004" s="401"/>
      <c r="AT1004" s="400"/>
      <c r="AU1004" s="401"/>
      <c r="AV1004" s="400"/>
      <c r="AW1004" s="401"/>
      <c r="AX1004" s="400"/>
      <c r="AY1004" s="401"/>
      <c r="AZ1004" s="400"/>
      <c r="BA1004" s="401"/>
      <c r="BB1004" s="400"/>
      <c r="BC1004" s="401"/>
      <c r="BD1004" s="400"/>
      <c r="BE1004" s="401"/>
      <c r="BF1004" s="400"/>
      <c r="BG1004" s="401"/>
      <c r="BH1004" s="400"/>
      <c r="BI1004" s="401"/>
      <c r="BJ1004" s="400"/>
      <c r="BK1004" s="401"/>
      <c r="BL1004" s="400"/>
      <c r="BM1004" s="401"/>
      <c r="BN1004" s="400"/>
      <c r="BO1004" s="401"/>
      <c r="BP1004" s="400"/>
      <c r="BQ1004" s="401"/>
      <c r="BR1004" s="400"/>
      <c r="BS1004" s="401"/>
      <c r="BT1004" s="400"/>
      <c r="BU1004" s="401"/>
      <c r="BV1004" s="337">
        <f t="shared" si="401"/>
        <v>0</v>
      </c>
      <c r="BW1004" s="337">
        <f t="shared" si="402"/>
        <v>0</v>
      </c>
    </row>
    <row r="1005" spans="1:75" s="64" customFormat="1" ht="21.95" customHeight="1" thickBot="1" x14ac:dyDescent="0.25">
      <c r="A1005" s="660" t="s">
        <v>4069</v>
      </c>
      <c r="B1005" s="393" t="s">
        <v>4070</v>
      </c>
      <c r="C1005" s="394" t="s">
        <v>3229</v>
      </c>
      <c r="D1005" s="395" t="s">
        <v>4071</v>
      </c>
      <c r="E1005" s="411" t="s">
        <v>4072</v>
      </c>
      <c r="F1005" s="396" t="s">
        <v>3222</v>
      </c>
      <c r="G1005" s="396" t="s">
        <v>3223</v>
      </c>
      <c r="H1005" s="397" t="s">
        <v>4073</v>
      </c>
      <c r="I1005" s="661" t="s">
        <v>395</v>
      </c>
      <c r="J1005" s="353" t="s">
        <v>3227</v>
      </c>
      <c r="K1005" s="357" t="s">
        <v>60</v>
      </c>
      <c r="L1005" s="402"/>
      <c r="M1005" s="403"/>
      <c r="N1005" s="402"/>
      <c r="O1005" s="403"/>
      <c r="P1005" s="402"/>
      <c r="Q1005" s="403"/>
      <c r="R1005" s="402"/>
      <c r="S1005" s="403"/>
      <c r="T1005" s="402"/>
      <c r="U1005" s="403"/>
      <c r="V1005" s="402"/>
      <c r="W1005" s="403"/>
      <c r="X1005" s="402"/>
      <c r="Y1005" s="403"/>
      <c r="Z1005" s="402"/>
      <c r="AA1005" s="403"/>
      <c r="AB1005" s="402"/>
      <c r="AC1005" s="403"/>
      <c r="AD1005" s="402"/>
      <c r="AE1005" s="403"/>
      <c r="AF1005" s="402"/>
      <c r="AG1005" s="403"/>
      <c r="AH1005" s="402"/>
      <c r="AI1005" s="403"/>
      <c r="AJ1005" s="402"/>
      <c r="AK1005" s="403"/>
      <c r="AL1005" s="402"/>
      <c r="AM1005" s="403"/>
      <c r="AN1005" s="402"/>
      <c r="AO1005" s="403"/>
      <c r="AP1005" s="402"/>
      <c r="AQ1005" s="403"/>
      <c r="AR1005" s="402"/>
      <c r="AS1005" s="403"/>
      <c r="AT1005" s="402"/>
      <c r="AU1005" s="403"/>
      <c r="AV1005" s="402"/>
      <c r="AW1005" s="403"/>
      <c r="AX1005" s="402"/>
      <c r="AY1005" s="403"/>
      <c r="AZ1005" s="402"/>
      <c r="BA1005" s="403"/>
      <c r="BB1005" s="402"/>
      <c r="BC1005" s="403"/>
      <c r="BD1005" s="402"/>
      <c r="BE1005" s="403"/>
      <c r="BF1005" s="402"/>
      <c r="BG1005" s="403"/>
      <c r="BH1005" s="402"/>
      <c r="BI1005" s="403"/>
      <c r="BJ1005" s="402"/>
      <c r="BK1005" s="403"/>
      <c r="BL1005" s="402"/>
      <c r="BM1005" s="403"/>
      <c r="BN1005" s="402"/>
      <c r="BO1005" s="403"/>
      <c r="BP1005" s="402"/>
      <c r="BQ1005" s="403"/>
      <c r="BR1005" s="402"/>
      <c r="BS1005" s="403"/>
      <c r="BT1005" s="402"/>
      <c r="BU1005" s="403"/>
      <c r="BV1005" s="337">
        <f t="shared" si="401"/>
        <v>0</v>
      </c>
      <c r="BW1005" s="337">
        <f t="shared" si="402"/>
        <v>0</v>
      </c>
    </row>
    <row r="1006" spans="1:75" s="64" customFormat="1" ht="21.95" customHeight="1" x14ac:dyDescent="0.25">
      <c r="A1006" s="425" t="s">
        <v>4074</v>
      </c>
      <c r="B1006" s="526" t="s">
        <v>4075</v>
      </c>
      <c r="C1006" s="527">
        <v>2</v>
      </c>
      <c r="D1006" s="528" t="s">
        <v>4076</v>
      </c>
      <c r="E1006" s="426" t="s">
        <v>4077</v>
      </c>
      <c r="F1006" s="529" t="s">
        <v>3222</v>
      </c>
      <c r="G1006" s="529" t="s">
        <v>3223</v>
      </c>
      <c r="H1006" s="530" t="s">
        <v>204</v>
      </c>
      <c r="I1006" s="384" t="s">
        <v>4078</v>
      </c>
      <c r="J1006" s="353" t="s">
        <v>3337</v>
      </c>
      <c r="K1006" s="354" t="s">
        <v>3228</v>
      </c>
      <c r="L1006" s="402"/>
      <c r="M1006" s="403"/>
      <c r="N1006" s="402"/>
      <c r="O1006" s="403"/>
      <c r="P1006" s="402"/>
      <c r="Q1006" s="403"/>
      <c r="R1006" s="402"/>
      <c r="S1006" s="403"/>
      <c r="T1006" s="402"/>
      <c r="U1006" s="403"/>
      <c r="V1006" s="402"/>
      <c r="W1006" s="403"/>
      <c r="X1006" s="402"/>
      <c r="Y1006" s="403"/>
      <c r="Z1006" s="402"/>
      <c r="AA1006" s="403"/>
      <c r="AB1006" s="402"/>
      <c r="AC1006" s="403"/>
      <c r="AD1006" s="402"/>
      <c r="AE1006" s="403"/>
      <c r="AF1006" s="402"/>
      <c r="AG1006" s="403"/>
      <c r="AH1006" s="402"/>
      <c r="AI1006" s="403"/>
      <c r="AJ1006" s="402"/>
      <c r="AK1006" s="403"/>
      <c r="AL1006" s="402"/>
      <c r="AM1006" s="403"/>
      <c r="AN1006" s="402"/>
      <c r="AO1006" s="403"/>
      <c r="AP1006" s="402"/>
      <c r="AQ1006" s="403"/>
      <c r="AR1006" s="402"/>
      <c r="AS1006" s="403"/>
      <c r="AT1006" s="402"/>
      <c r="AU1006" s="403"/>
      <c r="AV1006" s="402"/>
      <c r="AW1006" s="403"/>
      <c r="AX1006" s="402"/>
      <c r="AY1006" s="403"/>
      <c r="AZ1006" s="402"/>
      <c r="BA1006" s="403"/>
      <c r="BB1006" s="402"/>
      <c r="BC1006" s="403"/>
      <c r="BD1006" s="402"/>
      <c r="BE1006" s="403"/>
      <c r="BF1006" s="402"/>
      <c r="BG1006" s="403"/>
      <c r="BH1006" s="402"/>
      <c r="BI1006" s="403"/>
      <c r="BJ1006" s="402"/>
      <c r="BK1006" s="403"/>
      <c r="BL1006" s="402"/>
      <c r="BM1006" s="403"/>
      <c r="BN1006" s="402"/>
      <c r="BO1006" s="403"/>
      <c r="BP1006" s="402"/>
      <c r="BQ1006" s="403"/>
      <c r="BR1006" s="402"/>
      <c r="BS1006" s="403"/>
      <c r="BT1006" s="402"/>
      <c r="BU1006" s="403"/>
      <c r="BV1006" s="337">
        <f>L1006+N1006+P1006+R1006+T1006+V1006+X1006+Z1006+AB1006+AD1006+AF1006+AH1006+AJ1006+AL1006+AN1006+AP1006+AR1006+AT1006+AV1006+AX1006+AZ1006+BB1006+BD1006+BF1006+BH1006+BJ1006+BL1006+BN1006+BP1006+BR1006+BT1006</f>
        <v>0</v>
      </c>
      <c r="BW1006" s="337">
        <f>M1006+O1006+Q1006+S1006+U1006+W1006+Y1006+AA1006+AC1006+AE1006+AG1006+AI1006+AK1006+AM1006+AO1006+AQ1006+AS1006+AU1006+AW1006+AY1006+BA1006+BC1006+BE1006+BG1006+BI1006+BK1006+BM1006+BO1006+BQ1006+BS1006+BU1006</f>
        <v>0</v>
      </c>
    </row>
    <row r="1007" spans="1:75" s="64" customFormat="1" ht="21.95" customHeight="1" x14ac:dyDescent="0.2">
      <c r="A1007" s="385" t="s">
        <v>4074</v>
      </c>
      <c r="B1007" s="386" t="s">
        <v>4075</v>
      </c>
      <c r="C1007" s="352" t="s">
        <v>3229</v>
      </c>
      <c r="D1007" s="387" t="s">
        <v>4076</v>
      </c>
      <c r="E1007" s="388" t="s">
        <v>4077</v>
      </c>
      <c r="F1007" s="389" t="s">
        <v>3222</v>
      </c>
      <c r="G1007" s="389" t="s">
        <v>3223</v>
      </c>
      <c r="H1007" s="390" t="s">
        <v>204</v>
      </c>
      <c r="I1007" s="391" t="s">
        <v>4078</v>
      </c>
      <c r="J1007" s="353" t="s">
        <v>3337</v>
      </c>
      <c r="K1007" s="353" t="s">
        <v>3230</v>
      </c>
      <c r="L1007" s="400"/>
      <c r="M1007" s="401"/>
      <c r="N1007" s="400"/>
      <c r="O1007" s="401"/>
      <c r="P1007" s="400"/>
      <c r="Q1007" s="401"/>
      <c r="R1007" s="400"/>
      <c r="S1007" s="401"/>
      <c r="T1007" s="400"/>
      <c r="U1007" s="401"/>
      <c r="V1007" s="400"/>
      <c r="W1007" s="401"/>
      <c r="X1007" s="400"/>
      <c r="Y1007" s="401"/>
      <c r="Z1007" s="400"/>
      <c r="AA1007" s="401"/>
      <c r="AB1007" s="400"/>
      <c r="AC1007" s="401"/>
      <c r="AD1007" s="400"/>
      <c r="AE1007" s="401"/>
      <c r="AF1007" s="400"/>
      <c r="AG1007" s="401"/>
      <c r="AH1007" s="400"/>
      <c r="AI1007" s="401"/>
      <c r="AJ1007" s="400"/>
      <c r="AK1007" s="401"/>
      <c r="AL1007" s="400"/>
      <c r="AM1007" s="401"/>
      <c r="AN1007" s="400"/>
      <c r="AO1007" s="401"/>
      <c r="AP1007" s="400"/>
      <c r="AQ1007" s="401"/>
      <c r="AR1007" s="400"/>
      <c r="AS1007" s="401"/>
      <c r="AT1007" s="400"/>
      <c r="AU1007" s="401"/>
      <c r="AV1007" s="400"/>
      <c r="AW1007" s="401"/>
      <c r="AX1007" s="400"/>
      <c r="AY1007" s="401"/>
      <c r="AZ1007" s="400">
        <v>1</v>
      </c>
      <c r="BA1007" s="401"/>
      <c r="BB1007" s="400"/>
      <c r="BC1007" s="401"/>
      <c r="BD1007" s="400"/>
      <c r="BE1007" s="401"/>
      <c r="BF1007" s="400"/>
      <c r="BG1007" s="401"/>
      <c r="BH1007" s="400"/>
      <c r="BI1007" s="401"/>
      <c r="BJ1007" s="400"/>
      <c r="BK1007" s="401"/>
      <c r="BL1007" s="400"/>
      <c r="BM1007" s="401"/>
      <c r="BN1007" s="400">
        <v>1</v>
      </c>
      <c r="BO1007" s="401"/>
      <c r="BP1007" s="400"/>
      <c r="BQ1007" s="401"/>
      <c r="BR1007" s="400"/>
      <c r="BS1007" s="401"/>
      <c r="BT1007" s="400"/>
      <c r="BU1007" s="401"/>
      <c r="BV1007" s="337">
        <f t="shared" ref="BV1007:BV1010" si="403">L1007+N1007+P1007+R1007+T1007+V1007+X1007+Z1007+AB1007+AD1007+AF1007+AH1007+AJ1007+AL1007+AN1007+AP1007+AR1007+AT1007+AV1007+AX1007+AZ1007+BB1007+BD1007+BF1007+BH1007+BJ1007+BL1007+BN1007+BP1007+BR1007+BT1007</f>
        <v>2</v>
      </c>
      <c r="BW1007" s="337">
        <f t="shared" ref="BW1007:BW1010" si="404">M1007+O1007+Q1007+S1007+U1007+W1007+Y1007+AA1007+AC1007+AE1007+AG1007+AI1007+AK1007+AM1007+AO1007+AQ1007+AS1007+AU1007+AW1007+AY1007+BA1007+BC1007+BE1007+BG1007+BI1007+BK1007+BM1007+BO1007+BQ1007+BS1007+BU1007</f>
        <v>0</v>
      </c>
    </row>
    <row r="1008" spans="1:75" s="64" customFormat="1" ht="21.95" customHeight="1" x14ac:dyDescent="0.2">
      <c r="A1008" s="385" t="s">
        <v>4074</v>
      </c>
      <c r="B1008" s="386" t="s">
        <v>4075</v>
      </c>
      <c r="C1008" s="392" t="s">
        <v>3229</v>
      </c>
      <c r="D1008" s="387" t="s">
        <v>4076</v>
      </c>
      <c r="E1008" s="388" t="s">
        <v>4077</v>
      </c>
      <c r="F1008" s="389" t="s">
        <v>3222</v>
      </c>
      <c r="G1008" s="389" t="s">
        <v>3223</v>
      </c>
      <c r="H1008" s="390" t="s">
        <v>204</v>
      </c>
      <c r="I1008" s="391" t="s">
        <v>4078</v>
      </c>
      <c r="J1008" s="353" t="s">
        <v>3337</v>
      </c>
      <c r="K1008" s="355" t="s">
        <v>3231</v>
      </c>
      <c r="L1008" s="400"/>
      <c r="M1008" s="401"/>
      <c r="N1008" s="400"/>
      <c r="O1008" s="401"/>
      <c r="P1008" s="400"/>
      <c r="Q1008" s="401"/>
      <c r="R1008" s="400"/>
      <c r="S1008" s="401"/>
      <c r="T1008" s="400"/>
      <c r="U1008" s="401"/>
      <c r="V1008" s="400"/>
      <c r="W1008" s="401"/>
      <c r="X1008" s="400"/>
      <c r="Y1008" s="401"/>
      <c r="Z1008" s="400"/>
      <c r="AA1008" s="401"/>
      <c r="AB1008" s="400"/>
      <c r="AC1008" s="401"/>
      <c r="AD1008" s="400"/>
      <c r="AE1008" s="401"/>
      <c r="AF1008" s="400"/>
      <c r="AG1008" s="401"/>
      <c r="AH1008" s="400"/>
      <c r="AI1008" s="401"/>
      <c r="AJ1008" s="400"/>
      <c r="AK1008" s="401"/>
      <c r="AL1008" s="400"/>
      <c r="AM1008" s="401"/>
      <c r="AN1008" s="400"/>
      <c r="AO1008" s="401"/>
      <c r="AP1008" s="400"/>
      <c r="AQ1008" s="401"/>
      <c r="AR1008" s="400"/>
      <c r="AS1008" s="401"/>
      <c r="AT1008" s="400"/>
      <c r="AU1008" s="401"/>
      <c r="AV1008" s="400"/>
      <c r="AW1008" s="401"/>
      <c r="AX1008" s="400"/>
      <c r="AY1008" s="401"/>
      <c r="AZ1008" s="400"/>
      <c r="BA1008" s="401"/>
      <c r="BB1008" s="400"/>
      <c r="BC1008" s="401"/>
      <c r="BD1008" s="400"/>
      <c r="BE1008" s="401"/>
      <c r="BF1008" s="400"/>
      <c r="BG1008" s="401"/>
      <c r="BH1008" s="400"/>
      <c r="BI1008" s="401"/>
      <c r="BJ1008" s="400"/>
      <c r="BK1008" s="401"/>
      <c r="BL1008" s="400"/>
      <c r="BM1008" s="401"/>
      <c r="BN1008" s="400"/>
      <c r="BO1008" s="401"/>
      <c r="BP1008" s="400"/>
      <c r="BQ1008" s="401"/>
      <c r="BR1008" s="400"/>
      <c r="BS1008" s="401"/>
      <c r="BT1008" s="400"/>
      <c r="BU1008" s="401"/>
      <c r="BV1008" s="337">
        <f t="shared" si="403"/>
        <v>0</v>
      </c>
      <c r="BW1008" s="337">
        <f t="shared" si="404"/>
        <v>0</v>
      </c>
    </row>
    <row r="1009" spans="1:75" s="64" customFormat="1" ht="21.95" customHeight="1" x14ac:dyDescent="0.2">
      <c r="A1009" s="385" t="s">
        <v>4074</v>
      </c>
      <c r="B1009" s="386" t="s">
        <v>4075</v>
      </c>
      <c r="C1009" s="392" t="s">
        <v>3229</v>
      </c>
      <c r="D1009" s="387" t="s">
        <v>4076</v>
      </c>
      <c r="E1009" s="388" t="s">
        <v>4077</v>
      </c>
      <c r="F1009" s="389" t="s">
        <v>3222</v>
      </c>
      <c r="G1009" s="389" t="s">
        <v>3223</v>
      </c>
      <c r="H1009" s="390" t="s">
        <v>204</v>
      </c>
      <c r="I1009" s="391" t="s">
        <v>4078</v>
      </c>
      <c r="J1009" s="353" t="s">
        <v>3337</v>
      </c>
      <c r="K1009" s="356" t="s">
        <v>3232</v>
      </c>
      <c r="L1009" s="400"/>
      <c r="M1009" s="401"/>
      <c r="N1009" s="400"/>
      <c r="O1009" s="401"/>
      <c r="P1009" s="400"/>
      <c r="Q1009" s="401"/>
      <c r="R1009" s="400"/>
      <c r="S1009" s="401"/>
      <c r="T1009" s="400"/>
      <c r="U1009" s="401"/>
      <c r="V1009" s="400"/>
      <c r="W1009" s="401"/>
      <c r="X1009" s="400"/>
      <c r="Y1009" s="401"/>
      <c r="Z1009" s="400"/>
      <c r="AA1009" s="401"/>
      <c r="AB1009" s="400"/>
      <c r="AC1009" s="401"/>
      <c r="AD1009" s="400"/>
      <c r="AE1009" s="401"/>
      <c r="AF1009" s="400"/>
      <c r="AG1009" s="401"/>
      <c r="AH1009" s="400"/>
      <c r="AI1009" s="401"/>
      <c r="AJ1009" s="400"/>
      <c r="AK1009" s="401"/>
      <c r="AL1009" s="400"/>
      <c r="AM1009" s="401"/>
      <c r="AN1009" s="400"/>
      <c r="AO1009" s="401"/>
      <c r="AP1009" s="400"/>
      <c r="AQ1009" s="401"/>
      <c r="AR1009" s="400"/>
      <c r="AS1009" s="401"/>
      <c r="AT1009" s="400"/>
      <c r="AU1009" s="401"/>
      <c r="AV1009" s="400"/>
      <c r="AW1009" s="401"/>
      <c r="AX1009" s="400"/>
      <c r="AY1009" s="401"/>
      <c r="AZ1009" s="400"/>
      <c r="BA1009" s="401"/>
      <c r="BB1009" s="400"/>
      <c r="BC1009" s="401"/>
      <c r="BD1009" s="400"/>
      <c r="BE1009" s="401"/>
      <c r="BF1009" s="400"/>
      <c r="BG1009" s="401"/>
      <c r="BH1009" s="400"/>
      <c r="BI1009" s="401"/>
      <c r="BJ1009" s="400"/>
      <c r="BK1009" s="401"/>
      <c r="BL1009" s="400"/>
      <c r="BM1009" s="401"/>
      <c r="BN1009" s="400"/>
      <c r="BO1009" s="401"/>
      <c r="BP1009" s="400"/>
      <c r="BQ1009" s="401"/>
      <c r="BR1009" s="400"/>
      <c r="BS1009" s="401"/>
      <c r="BT1009" s="400"/>
      <c r="BU1009" s="401"/>
      <c r="BV1009" s="337">
        <f t="shared" si="403"/>
        <v>0</v>
      </c>
      <c r="BW1009" s="337">
        <f t="shared" si="404"/>
        <v>0</v>
      </c>
    </row>
    <row r="1010" spans="1:75" s="64" customFormat="1" ht="21.95" customHeight="1" thickBot="1" x14ac:dyDescent="0.25">
      <c r="A1010" s="660" t="s">
        <v>4074</v>
      </c>
      <c r="B1010" s="393" t="s">
        <v>4075</v>
      </c>
      <c r="C1010" s="394" t="s">
        <v>3229</v>
      </c>
      <c r="D1010" s="395" t="s">
        <v>4076</v>
      </c>
      <c r="E1010" s="411" t="s">
        <v>4077</v>
      </c>
      <c r="F1010" s="396" t="s">
        <v>3222</v>
      </c>
      <c r="G1010" s="396" t="s">
        <v>3223</v>
      </c>
      <c r="H1010" s="397" t="s">
        <v>204</v>
      </c>
      <c r="I1010" s="661" t="s">
        <v>4078</v>
      </c>
      <c r="J1010" s="353" t="s">
        <v>3337</v>
      </c>
      <c r="K1010" s="357" t="s">
        <v>60</v>
      </c>
      <c r="L1010" s="402"/>
      <c r="M1010" s="403"/>
      <c r="N1010" s="402"/>
      <c r="O1010" s="403"/>
      <c r="P1010" s="402"/>
      <c r="Q1010" s="403"/>
      <c r="R1010" s="402"/>
      <c r="S1010" s="403"/>
      <c r="T1010" s="402"/>
      <c r="U1010" s="403"/>
      <c r="V1010" s="402"/>
      <c r="W1010" s="403"/>
      <c r="X1010" s="402"/>
      <c r="Y1010" s="403"/>
      <c r="Z1010" s="402"/>
      <c r="AA1010" s="403"/>
      <c r="AB1010" s="402"/>
      <c r="AC1010" s="403"/>
      <c r="AD1010" s="402"/>
      <c r="AE1010" s="403"/>
      <c r="AF1010" s="402"/>
      <c r="AG1010" s="403"/>
      <c r="AH1010" s="402"/>
      <c r="AI1010" s="403"/>
      <c r="AJ1010" s="402"/>
      <c r="AK1010" s="403"/>
      <c r="AL1010" s="402"/>
      <c r="AM1010" s="403"/>
      <c r="AN1010" s="402"/>
      <c r="AO1010" s="403"/>
      <c r="AP1010" s="402"/>
      <c r="AQ1010" s="403"/>
      <c r="AR1010" s="402"/>
      <c r="AS1010" s="403"/>
      <c r="AT1010" s="402"/>
      <c r="AU1010" s="403"/>
      <c r="AV1010" s="402"/>
      <c r="AW1010" s="403"/>
      <c r="AX1010" s="402"/>
      <c r="AY1010" s="403"/>
      <c r="AZ1010" s="402"/>
      <c r="BA1010" s="403"/>
      <c r="BB1010" s="402"/>
      <c r="BC1010" s="403"/>
      <c r="BD1010" s="402"/>
      <c r="BE1010" s="403"/>
      <c r="BF1010" s="402"/>
      <c r="BG1010" s="403"/>
      <c r="BH1010" s="402"/>
      <c r="BI1010" s="403"/>
      <c r="BJ1010" s="402"/>
      <c r="BK1010" s="403"/>
      <c r="BL1010" s="402"/>
      <c r="BM1010" s="403"/>
      <c r="BN1010" s="402"/>
      <c r="BO1010" s="403"/>
      <c r="BP1010" s="402"/>
      <c r="BQ1010" s="403"/>
      <c r="BR1010" s="402"/>
      <c r="BS1010" s="403"/>
      <c r="BT1010" s="402"/>
      <c r="BU1010" s="403"/>
      <c r="BV1010" s="337">
        <f t="shared" si="403"/>
        <v>0</v>
      </c>
      <c r="BW1010" s="337">
        <f t="shared" si="404"/>
        <v>0</v>
      </c>
    </row>
    <row r="1011" spans="1:75" s="64" customFormat="1" ht="21.95" customHeight="1" x14ac:dyDescent="0.25">
      <c r="A1011" s="425" t="s">
        <v>4079</v>
      </c>
      <c r="B1011" s="526" t="s">
        <v>4080</v>
      </c>
      <c r="C1011" s="527">
        <v>3</v>
      </c>
      <c r="D1011" s="528" t="s">
        <v>4081</v>
      </c>
      <c r="E1011" s="426" t="s">
        <v>4082</v>
      </c>
      <c r="F1011" s="529" t="s">
        <v>3222</v>
      </c>
      <c r="G1011" s="529" t="s">
        <v>3223</v>
      </c>
      <c r="H1011" s="530" t="s">
        <v>262</v>
      </c>
      <c r="I1011" s="384" t="s">
        <v>4083</v>
      </c>
      <c r="J1011" s="353" t="s">
        <v>3257</v>
      </c>
      <c r="K1011" s="354" t="s">
        <v>3228</v>
      </c>
      <c r="L1011" s="402"/>
      <c r="M1011" s="403"/>
      <c r="N1011" s="402"/>
      <c r="O1011" s="403"/>
      <c r="P1011" s="402"/>
      <c r="Q1011" s="403"/>
      <c r="R1011" s="402"/>
      <c r="S1011" s="403"/>
      <c r="T1011" s="402"/>
      <c r="U1011" s="403"/>
      <c r="V1011" s="402"/>
      <c r="W1011" s="403"/>
      <c r="X1011" s="402"/>
      <c r="Y1011" s="403"/>
      <c r="Z1011" s="402"/>
      <c r="AA1011" s="403"/>
      <c r="AB1011" s="402"/>
      <c r="AC1011" s="403"/>
      <c r="AD1011" s="402"/>
      <c r="AE1011" s="403"/>
      <c r="AF1011" s="402"/>
      <c r="AG1011" s="403"/>
      <c r="AH1011" s="402"/>
      <c r="AI1011" s="403"/>
      <c r="AJ1011" s="402"/>
      <c r="AK1011" s="403"/>
      <c r="AL1011" s="402"/>
      <c r="AM1011" s="403"/>
      <c r="AN1011" s="402"/>
      <c r="AO1011" s="403"/>
      <c r="AP1011" s="402"/>
      <c r="AQ1011" s="403"/>
      <c r="AR1011" s="402"/>
      <c r="AS1011" s="403"/>
      <c r="AT1011" s="402"/>
      <c r="AU1011" s="403"/>
      <c r="AV1011" s="402"/>
      <c r="AW1011" s="403"/>
      <c r="AX1011" s="402"/>
      <c r="AY1011" s="403"/>
      <c r="AZ1011" s="402"/>
      <c r="BA1011" s="403"/>
      <c r="BB1011" s="402"/>
      <c r="BC1011" s="403"/>
      <c r="BD1011" s="402"/>
      <c r="BE1011" s="403"/>
      <c r="BF1011" s="402"/>
      <c r="BG1011" s="403"/>
      <c r="BH1011" s="402"/>
      <c r="BI1011" s="403"/>
      <c r="BJ1011" s="402"/>
      <c r="BK1011" s="403"/>
      <c r="BL1011" s="402"/>
      <c r="BM1011" s="403"/>
      <c r="BN1011" s="402"/>
      <c r="BO1011" s="403"/>
      <c r="BP1011" s="402"/>
      <c r="BQ1011" s="403"/>
      <c r="BR1011" s="402"/>
      <c r="BS1011" s="403"/>
      <c r="BT1011" s="402"/>
      <c r="BU1011" s="403"/>
      <c r="BV1011" s="337">
        <f>L1011+N1011+P1011+R1011+T1011+V1011+X1011+Z1011+AB1011+AD1011+AF1011+AH1011+AJ1011+AL1011+AN1011+AP1011+AR1011+AT1011+AV1011+AX1011+AZ1011+BB1011+BD1011+BF1011+BH1011+BJ1011+BL1011+BN1011+BP1011+BR1011+BT1011</f>
        <v>0</v>
      </c>
      <c r="BW1011" s="337">
        <f>M1011+O1011+Q1011+S1011+U1011+W1011+Y1011+AA1011+AC1011+AE1011+AG1011+AI1011+AK1011+AM1011+AO1011+AQ1011+AS1011+AU1011+AW1011+AY1011+BA1011+BC1011+BE1011+BG1011+BI1011+BK1011+BM1011+BO1011+BQ1011+BS1011+BU1011</f>
        <v>0</v>
      </c>
    </row>
    <row r="1012" spans="1:75" s="64" customFormat="1" ht="21.95" customHeight="1" x14ac:dyDescent="0.2">
      <c r="A1012" s="385" t="s">
        <v>4079</v>
      </c>
      <c r="B1012" s="386" t="s">
        <v>4080</v>
      </c>
      <c r="C1012" s="352" t="s">
        <v>3258</v>
      </c>
      <c r="D1012" s="387" t="s">
        <v>4081</v>
      </c>
      <c r="E1012" s="388" t="s">
        <v>4082</v>
      </c>
      <c r="F1012" s="389" t="s">
        <v>3222</v>
      </c>
      <c r="G1012" s="389" t="s">
        <v>3223</v>
      </c>
      <c r="H1012" s="390" t="s">
        <v>262</v>
      </c>
      <c r="I1012" s="391" t="s">
        <v>4083</v>
      </c>
      <c r="J1012" s="353" t="s">
        <v>3257</v>
      </c>
      <c r="K1012" s="353" t="s">
        <v>3230</v>
      </c>
      <c r="L1012" s="400"/>
      <c r="M1012" s="401"/>
      <c r="N1012" s="400"/>
      <c r="O1012" s="401"/>
      <c r="P1012" s="400"/>
      <c r="Q1012" s="401"/>
      <c r="R1012" s="400"/>
      <c r="S1012" s="401"/>
      <c r="T1012" s="400"/>
      <c r="U1012" s="401"/>
      <c r="V1012" s="400"/>
      <c r="W1012" s="401"/>
      <c r="X1012" s="400"/>
      <c r="Y1012" s="401"/>
      <c r="Z1012" s="400"/>
      <c r="AA1012" s="401"/>
      <c r="AB1012" s="400"/>
      <c r="AC1012" s="401"/>
      <c r="AD1012" s="400"/>
      <c r="AE1012" s="401"/>
      <c r="AF1012" s="400"/>
      <c r="AG1012" s="401"/>
      <c r="AH1012" s="400"/>
      <c r="AI1012" s="401"/>
      <c r="AJ1012" s="400"/>
      <c r="AK1012" s="401"/>
      <c r="AL1012" s="400"/>
      <c r="AM1012" s="401"/>
      <c r="AN1012" s="400"/>
      <c r="AO1012" s="401"/>
      <c r="AP1012" s="400"/>
      <c r="AQ1012" s="401"/>
      <c r="AR1012" s="400"/>
      <c r="AS1012" s="401"/>
      <c r="AT1012" s="400"/>
      <c r="AU1012" s="401"/>
      <c r="AV1012" s="400"/>
      <c r="AW1012" s="401"/>
      <c r="AX1012" s="400"/>
      <c r="AY1012" s="401"/>
      <c r="AZ1012" s="400"/>
      <c r="BA1012" s="401"/>
      <c r="BB1012" s="400"/>
      <c r="BC1012" s="401"/>
      <c r="BD1012" s="400"/>
      <c r="BE1012" s="401"/>
      <c r="BF1012" s="400"/>
      <c r="BG1012" s="401"/>
      <c r="BH1012" s="400"/>
      <c r="BI1012" s="401"/>
      <c r="BJ1012" s="400"/>
      <c r="BK1012" s="401"/>
      <c r="BL1012" s="400"/>
      <c r="BM1012" s="401"/>
      <c r="BN1012" s="400"/>
      <c r="BO1012" s="401"/>
      <c r="BP1012" s="400"/>
      <c r="BQ1012" s="401"/>
      <c r="BR1012" s="400"/>
      <c r="BS1012" s="401"/>
      <c r="BT1012" s="400"/>
      <c r="BU1012" s="401"/>
      <c r="BV1012" s="337">
        <f t="shared" ref="BV1012:BV1015" si="405">L1012+N1012+P1012+R1012+T1012+V1012+X1012+Z1012+AB1012+AD1012+AF1012+AH1012+AJ1012+AL1012+AN1012+AP1012+AR1012+AT1012+AV1012+AX1012+AZ1012+BB1012+BD1012+BF1012+BH1012+BJ1012+BL1012+BN1012+BP1012+BR1012+BT1012</f>
        <v>0</v>
      </c>
      <c r="BW1012" s="337">
        <f t="shared" ref="BW1012:BW1015" si="406">M1012+O1012+Q1012+S1012+U1012+W1012+Y1012+AA1012+AC1012+AE1012+AG1012+AI1012+AK1012+AM1012+AO1012+AQ1012+AS1012+AU1012+AW1012+AY1012+BA1012+BC1012+BE1012+BG1012+BI1012+BK1012+BM1012+BO1012+BQ1012+BS1012+BU1012</f>
        <v>0</v>
      </c>
    </row>
    <row r="1013" spans="1:75" s="64" customFormat="1" ht="21.95" customHeight="1" x14ac:dyDescent="0.2">
      <c r="A1013" s="385" t="s">
        <v>4079</v>
      </c>
      <c r="B1013" s="386" t="s">
        <v>4080</v>
      </c>
      <c r="C1013" s="392" t="s">
        <v>3258</v>
      </c>
      <c r="D1013" s="387" t="s">
        <v>4081</v>
      </c>
      <c r="E1013" s="388" t="s">
        <v>4082</v>
      </c>
      <c r="F1013" s="389" t="s">
        <v>3222</v>
      </c>
      <c r="G1013" s="389" t="s">
        <v>3223</v>
      </c>
      <c r="H1013" s="390" t="s">
        <v>262</v>
      </c>
      <c r="I1013" s="391" t="s">
        <v>4083</v>
      </c>
      <c r="J1013" s="353" t="s">
        <v>3257</v>
      </c>
      <c r="K1013" s="355" t="s">
        <v>3231</v>
      </c>
      <c r="L1013" s="400"/>
      <c r="M1013" s="401"/>
      <c r="N1013" s="400"/>
      <c r="O1013" s="401"/>
      <c r="P1013" s="400"/>
      <c r="Q1013" s="401"/>
      <c r="R1013" s="400"/>
      <c r="S1013" s="401"/>
      <c r="T1013" s="400"/>
      <c r="U1013" s="401"/>
      <c r="V1013" s="400"/>
      <c r="W1013" s="401"/>
      <c r="X1013" s="400"/>
      <c r="Y1013" s="401"/>
      <c r="Z1013" s="400"/>
      <c r="AA1013" s="401"/>
      <c r="AB1013" s="400"/>
      <c r="AC1013" s="401"/>
      <c r="AD1013" s="400"/>
      <c r="AE1013" s="401"/>
      <c r="AF1013" s="400"/>
      <c r="AG1013" s="401"/>
      <c r="AH1013" s="400"/>
      <c r="AI1013" s="401"/>
      <c r="AJ1013" s="400"/>
      <c r="AK1013" s="401"/>
      <c r="AL1013" s="400"/>
      <c r="AM1013" s="401"/>
      <c r="AN1013" s="400"/>
      <c r="AO1013" s="401"/>
      <c r="AP1013" s="400"/>
      <c r="AQ1013" s="401"/>
      <c r="AR1013" s="400"/>
      <c r="AS1013" s="401"/>
      <c r="AT1013" s="400"/>
      <c r="AU1013" s="401"/>
      <c r="AV1013" s="400"/>
      <c r="AW1013" s="401"/>
      <c r="AX1013" s="400"/>
      <c r="AY1013" s="401"/>
      <c r="AZ1013" s="400"/>
      <c r="BA1013" s="401"/>
      <c r="BB1013" s="400"/>
      <c r="BC1013" s="401"/>
      <c r="BD1013" s="400"/>
      <c r="BE1013" s="401"/>
      <c r="BF1013" s="400"/>
      <c r="BG1013" s="401"/>
      <c r="BH1013" s="400"/>
      <c r="BI1013" s="401"/>
      <c r="BJ1013" s="400"/>
      <c r="BK1013" s="401"/>
      <c r="BL1013" s="400"/>
      <c r="BM1013" s="401"/>
      <c r="BN1013" s="400"/>
      <c r="BO1013" s="401"/>
      <c r="BP1013" s="400"/>
      <c r="BQ1013" s="401"/>
      <c r="BR1013" s="400"/>
      <c r="BS1013" s="401"/>
      <c r="BT1013" s="400"/>
      <c r="BU1013" s="401"/>
      <c r="BV1013" s="337">
        <f t="shared" si="405"/>
        <v>0</v>
      </c>
      <c r="BW1013" s="337">
        <f t="shared" si="406"/>
        <v>0</v>
      </c>
    </row>
    <row r="1014" spans="1:75" s="64" customFormat="1" ht="21.95" customHeight="1" x14ac:dyDescent="0.2">
      <c r="A1014" s="385" t="s">
        <v>4079</v>
      </c>
      <c r="B1014" s="386" t="s">
        <v>4080</v>
      </c>
      <c r="C1014" s="392" t="s">
        <v>3258</v>
      </c>
      <c r="D1014" s="387" t="s">
        <v>4081</v>
      </c>
      <c r="E1014" s="388" t="s">
        <v>4082</v>
      </c>
      <c r="F1014" s="389" t="s">
        <v>3222</v>
      </c>
      <c r="G1014" s="389" t="s">
        <v>3223</v>
      </c>
      <c r="H1014" s="390" t="s">
        <v>262</v>
      </c>
      <c r="I1014" s="391" t="s">
        <v>4083</v>
      </c>
      <c r="J1014" s="353" t="s">
        <v>3257</v>
      </c>
      <c r="K1014" s="356" t="s">
        <v>3232</v>
      </c>
      <c r="L1014" s="400"/>
      <c r="M1014" s="401"/>
      <c r="N1014" s="400"/>
      <c r="O1014" s="401"/>
      <c r="P1014" s="400"/>
      <c r="Q1014" s="401"/>
      <c r="R1014" s="400"/>
      <c r="S1014" s="401"/>
      <c r="T1014" s="400"/>
      <c r="U1014" s="401"/>
      <c r="V1014" s="400"/>
      <c r="W1014" s="401"/>
      <c r="X1014" s="400"/>
      <c r="Y1014" s="401"/>
      <c r="Z1014" s="400"/>
      <c r="AA1014" s="401"/>
      <c r="AB1014" s="400"/>
      <c r="AC1014" s="401"/>
      <c r="AD1014" s="400"/>
      <c r="AE1014" s="401"/>
      <c r="AF1014" s="400"/>
      <c r="AG1014" s="401"/>
      <c r="AH1014" s="400"/>
      <c r="AI1014" s="401"/>
      <c r="AJ1014" s="400"/>
      <c r="AK1014" s="401"/>
      <c r="AL1014" s="400"/>
      <c r="AM1014" s="401"/>
      <c r="AN1014" s="400"/>
      <c r="AO1014" s="401"/>
      <c r="AP1014" s="400"/>
      <c r="AQ1014" s="401"/>
      <c r="AR1014" s="400"/>
      <c r="AS1014" s="401"/>
      <c r="AT1014" s="400"/>
      <c r="AU1014" s="401"/>
      <c r="AV1014" s="400"/>
      <c r="AW1014" s="401"/>
      <c r="AX1014" s="400"/>
      <c r="AY1014" s="401"/>
      <c r="AZ1014" s="400"/>
      <c r="BA1014" s="401"/>
      <c r="BB1014" s="400"/>
      <c r="BC1014" s="401"/>
      <c r="BD1014" s="400"/>
      <c r="BE1014" s="401"/>
      <c r="BF1014" s="400"/>
      <c r="BG1014" s="401"/>
      <c r="BH1014" s="400"/>
      <c r="BI1014" s="401"/>
      <c r="BJ1014" s="400"/>
      <c r="BK1014" s="401"/>
      <c r="BL1014" s="400"/>
      <c r="BM1014" s="401"/>
      <c r="BN1014" s="400"/>
      <c r="BO1014" s="401"/>
      <c r="BP1014" s="400"/>
      <c r="BQ1014" s="401"/>
      <c r="BR1014" s="400"/>
      <c r="BS1014" s="401"/>
      <c r="BT1014" s="400"/>
      <c r="BU1014" s="401"/>
      <c r="BV1014" s="337">
        <f t="shared" si="405"/>
        <v>0</v>
      </c>
      <c r="BW1014" s="337">
        <f t="shared" si="406"/>
        <v>0</v>
      </c>
    </row>
    <row r="1015" spans="1:75" s="64" customFormat="1" ht="21.95" customHeight="1" thickBot="1" x14ac:dyDescent="0.25">
      <c r="A1015" s="660" t="s">
        <v>4079</v>
      </c>
      <c r="B1015" s="393" t="s">
        <v>4080</v>
      </c>
      <c r="C1015" s="394" t="s">
        <v>3258</v>
      </c>
      <c r="D1015" s="395" t="s">
        <v>4081</v>
      </c>
      <c r="E1015" s="411" t="s">
        <v>4082</v>
      </c>
      <c r="F1015" s="396" t="s">
        <v>3222</v>
      </c>
      <c r="G1015" s="396" t="s">
        <v>3223</v>
      </c>
      <c r="H1015" s="397" t="s">
        <v>262</v>
      </c>
      <c r="I1015" s="661" t="s">
        <v>4083</v>
      </c>
      <c r="J1015" s="353" t="s">
        <v>3257</v>
      </c>
      <c r="K1015" s="357" t="s">
        <v>60</v>
      </c>
      <c r="L1015" s="402"/>
      <c r="M1015" s="403"/>
      <c r="N1015" s="402"/>
      <c r="O1015" s="403"/>
      <c r="P1015" s="402"/>
      <c r="Q1015" s="403"/>
      <c r="R1015" s="402"/>
      <c r="S1015" s="403"/>
      <c r="T1015" s="402"/>
      <c r="U1015" s="403"/>
      <c r="V1015" s="402"/>
      <c r="W1015" s="403"/>
      <c r="X1015" s="402"/>
      <c r="Y1015" s="403"/>
      <c r="Z1015" s="402"/>
      <c r="AA1015" s="403"/>
      <c r="AB1015" s="402"/>
      <c r="AC1015" s="403"/>
      <c r="AD1015" s="402"/>
      <c r="AE1015" s="403"/>
      <c r="AF1015" s="402"/>
      <c r="AG1015" s="403"/>
      <c r="AH1015" s="402"/>
      <c r="AI1015" s="403"/>
      <c r="AJ1015" s="402"/>
      <c r="AK1015" s="403"/>
      <c r="AL1015" s="402"/>
      <c r="AM1015" s="403"/>
      <c r="AN1015" s="402"/>
      <c r="AO1015" s="403"/>
      <c r="AP1015" s="402"/>
      <c r="AQ1015" s="403"/>
      <c r="AR1015" s="402"/>
      <c r="AS1015" s="403"/>
      <c r="AT1015" s="402"/>
      <c r="AU1015" s="403"/>
      <c r="AV1015" s="402"/>
      <c r="AW1015" s="403"/>
      <c r="AX1015" s="402"/>
      <c r="AY1015" s="403"/>
      <c r="AZ1015" s="402"/>
      <c r="BA1015" s="403"/>
      <c r="BB1015" s="402"/>
      <c r="BC1015" s="403"/>
      <c r="BD1015" s="402"/>
      <c r="BE1015" s="403"/>
      <c r="BF1015" s="402"/>
      <c r="BG1015" s="403"/>
      <c r="BH1015" s="402"/>
      <c r="BI1015" s="403"/>
      <c r="BJ1015" s="402"/>
      <c r="BK1015" s="403"/>
      <c r="BL1015" s="402"/>
      <c r="BM1015" s="403"/>
      <c r="BN1015" s="402"/>
      <c r="BO1015" s="403"/>
      <c r="BP1015" s="402"/>
      <c r="BQ1015" s="403"/>
      <c r="BR1015" s="402"/>
      <c r="BS1015" s="403"/>
      <c r="BT1015" s="402"/>
      <c r="BU1015" s="403"/>
      <c r="BV1015" s="337">
        <f t="shared" si="405"/>
        <v>0</v>
      </c>
      <c r="BW1015" s="337">
        <f t="shared" si="406"/>
        <v>0</v>
      </c>
    </row>
    <row r="1016" spans="1:75" s="64" customFormat="1" ht="21.95" customHeight="1" x14ac:dyDescent="0.25">
      <c r="A1016" s="425" t="s">
        <v>4084</v>
      </c>
      <c r="B1016" s="526" t="s">
        <v>4085</v>
      </c>
      <c r="C1016" s="527">
        <v>1</v>
      </c>
      <c r="D1016" s="528" t="s">
        <v>4086</v>
      </c>
      <c r="E1016" s="426" t="s">
        <v>4087</v>
      </c>
      <c r="F1016" s="529" t="s">
        <v>3222</v>
      </c>
      <c r="G1016" s="529" t="s">
        <v>3223</v>
      </c>
      <c r="H1016" s="530" t="s">
        <v>263</v>
      </c>
      <c r="I1016" s="384" t="s">
        <v>4088</v>
      </c>
      <c r="J1016" s="353" t="s">
        <v>3227</v>
      </c>
      <c r="K1016" s="354" t="s">
        <v>3228</v>
      </c>
      <c r="L1016" s="402"/>
      <c r="M1016" s="403"/>
      <c r="N1016" s="402"/>
      <c r="O1016" s="403"/>
      <c r="P1016" s="402"/>
      <c r="Q1016" s="403"/>
      <c r="R1016" s="402"/>
      <c r="S1016" s="403"/>
      <c r="T1016" s="402"/>
      <c r="U1016" s="403"/>
      <c r="V1016" s="402"/>
      <c r="W1016" s="403"/>
      <c r="X1016" s="402"/>
      <c r="Y1016" s="403"/>
      <c r="Z1016" s="402"/>
      <c r="AA1016" s="403"/>
      <c r="AB1016" s="402"/>
      <c r="AC1016" s="403"/>
      <c r="AD1016" s="402"/>
      <c r="AE1016" s="403"/>
      <c r="AF1016" s="402"/>
      <c r="AG1016" s="403"/>
      <c r="AH1016" s="402"/>
      <c r="AI1016" s="403"/>
      <c r="AJ1016" s="402"/>
      <c r="AK1016" s="403"/>
      <c r="AL1016" s="402"/>
      <c r="AM1016" s="403"/>
      <c r="AN1016" s="402"/>
      <c r="AO1016" s="403"/>
      <c r="AP1016" s="402"/>
      <c r="AQ1016" s="403"/>
      <c r="AR1016" s="402"/>
      <c r="AS1016" s="403"/>
      <c r="AT1016" s="402"/>
      <c r="AU1016" s="403"/>
      <c r="AV1016" s="402"/>
      <c r="AW1016" s="403"/>
      <c r="AX1016" s="402"/>
      <c r="AY1016" s="403"/>
      <c r="AZ1016" s="402"/>
      <c r="BA1016" s="403"/>
      <c r="BB1016" s="402"/>
      <c r="BC1016" s="403"/>
      <c r="BD1016" s="402"/>
      <c r="BE1016" s="403"/>
      <c r="BF1016" s="402"/>
      <c r="BG1016" s="403"/>
      <c r="BH1016" s="402"/>
      <c r="BI1016" s="403"/>
      <c r="BJ1016" s="402"/>
      <c r="BK1016" s="403"/>
      <c r="BL1016" s="402"/>
      <c r="BM1016" s="403"/>
      <c r="BN1016" s="402"/>
      <c r="BO1016" s="403"/>
      <c r="BP1016" s="402"/>
      <c r="BQ1016" s="403"/>
      <c r="BR1016" s="402"/>
      <c r="BS1016" s="403"/>
      <c r="BT1016" s="402"/>
      <c r="BU1016" s="403"/>
      <c r="BV1016" s="337">
        <f>L1016+N1016+P1016+R1016+T1016+V1016+X1016+Z1016+AB1016+AD1016+AF1016+AH1016+AJ1016+AL1016+AN1016+AP1016+AR1016+AT1016+AV1016+AX1016+AZ1016+BB1016+BD1016+BF1016+BH1016+BJ1016+BL1016+BN1016+BP1016+BR1016+BT1016</f>
        <v>0</v>
      </c>
      <c r="BW1016" s="337">
        <f>M1016+O1016+Q1016+S1016+U1016+W1016+Y1016+AA1016+AC1016+AE1016+AG1016+AI1016+AK1016+AM1016+AO1016+AQ1016+AS1016+AU1016+AW1016+AY1016+BA1016+BC1016+BE1016+BG1016+BI1016+BK1016+BM1016+BO1016+BQ1016+BS1016+BU1016</f>
        <v>0</v>
      </c>
    </row>
    <row r="1017" spans="1:75" s="64" customFormat="1" ht="21.95" customHeight="1" x14ac:dyDescent="0.2">
      <c r="A1017" s="385" t="s">
        <v>4084</v>
      </c>
      <c r="B1017" s="386" t="s">
        <v>4085</v>
      </c>
      <c r="C1017" s="352" t="s">
        <v>3229</v>
      </c>
      <c r="D1017" s="387" t="s">
        <v>4086</v>
      </c>
      <c r="E1017" s="388" t="s">
        <v>4087</v>
      </c>
      <c r="F1017" s="389" t="s">
        <v>3222</v>
      </c>
      <c r="G1017" s="389" t="s">
        <v>3223</v>
      </c>
      <c r="H1017" s="390" t="s">
        <v>263</v>
      </c>
      <c r="I1017" s="391" t="s">
        <v>4088</v>
      </c>
      <c r="J1017" s="353" t="s">
        <v>3227</v>
      </c>
      <c r="K1017" s="353" t="s">
        <v>3230</v>
      </c>
      <c r="L1017" s="400">
        <v>1</v>
      </c>
      <c r="M1017" s="401"/>
      <c r="N1017" s="400">
        <v>1</v>
      </c>
      <c r="O1017" s="401"/>
      <c r="P1017" s="400"/>
      <c r="Q1017" s="401"/>
      <c r="R1017" s="400"/>
      <c r="S1017" s="401"/>
      <c r="T1017" s="400"/>
      <c r="U1017" s="401"/>
      <c r="V1017" s="400">
        <v>2</v>
      </c>
      <c r="W1017" s="401"/>
      <c r="X1017" s="400"/>
      <c r="Y1017" s="401"/>
      <c r="Z1017" s="400">
        <v>1</v>
      </c>
      <c r="AA1017" s="401"/>
      <c r="AB1017" s="400">
        <v>1</v>
      </c>
      <c r="AC1017" s="401"/>
      <c r="AD1017" s="400"/>
      <c r="AE1017" s="401"/>
      <c r="AF1017" s="400"/>
      <c r="AG1017" s="401"/>
      <c r="AH1017" s="400"/>
      <c r="AI1017" s="401"/>
      <c r="AJ1017" s="400">
        <v>2</v>
      </c>
      <c r="AK1017" s="401"/>
      <c r="AL1017" s="400"/>
      <c r="AM1017" s="401"/>
      <c r="AN1017" s="400">
        <v>1</v>
      </c>
      <c r="AO1017" s="401"/>
      <c r="AP1017" s="400">
        <v>1</v>
      </c>
      <c r="AQ1017" s="401"/>
      <c r="AR1017" s="400"/>
      <c r="AS1017" s="401"/>
      <c r="AT1017" s="400"/>
      <c r="AU1017" s="401"/>
      <c r="AV1017" s="400"/>
      <c r="AW1017" s="401"/>
      <c r="AX1017" s="400">
        <v>2</v>
      </c>
      <c r="AY1017" s="401"/>
      <c r="AZ1017" s="400"/>
      <c r="BA1017" s="401"/>
      <c r="BB1017" s="400">
        <v>1</v>
      </c>
      <c r="BC1017" s="401"/>
      <c r="BD1017" s="400">
        <v>1</v>
      </c>
      <c r="BE1017" s="401"/>
      <c r="BF1017" s="400"/>
      <c r="BG1017" s="401"/>
      <c r="BH1017" s="400"/>
      <c r="BI1017" s="401"/>
      <c r="BJ1017" s="400"/>
      <c r="BK1017" s="401"/>
      <c r="BL1017" s="400">
        <v>1</v>
      </c>
      <c r="BM1017" s="401"/>
      <c r="BN1017" s="400"/>
      <c r="BO1017" s="401"/>
      <c r="BP1017" s="400">
        <v>1</v>
      </c>
      <c r="BQ1017" s="401"/>
      <c r="BR1017" s="400">
        <v>1</v>
      </c>
      <c r="BS1017" s="401"/>
      <c r="BT1017" s="400"/>
      <c r="BU1017" s="401"/>
      <c r="BV1017" s="337">
        <f t="shared" ref="BV1017:BV1020" si="407">L1017+N1017+P1017+R1017+T1017+V1017+X1017+Z1017+AB1017+AD1017+AF1017+AH1017+AJ1017+AL1017+AN1017+AP1017+AR1017+AT1017+AV1017+AX1017+AZ1017+BB1017+BD1017+BF1017+BH1017+BJ1017+BL1017+BN1017+BP1017+BR1017+BT1017</f>
        <v>17</v>
      </c>
      <c r="BW1017" s="337">
        <f t="shared" ref="BW1017:BW1020" si="408">M1017+O1017+Q1017+S1017+U1017+W1017+Y1017+AA1017+AC1017+AE1017+AG1017+AI1017+AK1017+AM1017+AO1017+AQ1017+AS1017+AU1017+AW1017+AY1017+BA1017+BC1017+BE1017+BG1017+BI1017+BK1017+BM1017+BO1017+BQ1017+BS1017+BU1017</f>
        <v>0</v>
      </c>
    </row>
    <row r="1018" spans="1:75" s="64" customFormat="1" ht="21.95" customHeight="1" x14ac:dyDescent="0.2">
      <c r="A1018" s="385" t="s">
        <v>4084</v>
      </c>
      <c r="B1018" s="386" t="s">
        <v>4085</v>
      </c>
      <c r="C1018" s="392" t="s">
        <v>3229</v>
      </c>
      <c r="D1018" s="387" t="s">
        <v>4086</v>
      </c>
      <c r="E1018" s="388" t="s">
        <v>4087</v>
      </c>
      <c r="F1018" s="389" t="s">
        <v>3222</v>
      </c>
      <c r="G1018" s="389" t="s">
        <v>3223</v>
      </c>
      <c r="H1018" s="390" t="s">
        <v>263</v>
      </c>
      <c r="I1018" s="391" t="s">
        <v>4088</v>
      </c>
      <c r="J1018" s="353" t="s">
        <v>3227</v>
      </c>
      <c r="K1018" s="355" t="s">
        <v>3231</v>
      </c>
      <c r="L1018" s="400"/>
      <c r="M1018" s="401"/>
      <c r="N1018" s="400"/>
      <c r="O1018" s="401"/>
      <c r="P1018" s="400"/>
      <c r="Q1018" s="401"/>
      <c r="R1018" s="400"/>
      <c r="S1018" s="401"/>
      <c r="T1018" s="400"/>
      <c r="U1018" s="401"/>
      <c r="V1018" s="400"/>
      <c r="W1018" s="401"/>
      <c r="X1018" s="400"/>
      <c r="Y1018" s="401"/>
      <c r="Z1018" s="400"/>
      <c r="AA1018" s="401"/>
      <c r="AB1018" s="400"/>
      <c r="AC1018" s="401"/>
      <c r="AD1018" s="400"/>
      <c r="AE1018" s="401"/>
      <c r="AF1018" s="400"/>
      <c r="AG1018" s="401"/>
      <c r="AH1018" s="400"/>
      <c r="AI1018" s="401"/>
      <c r="AJ1018" s="400"/>
      <c r="AK1018" s="401"/>
      <c r="AL1018" s="400"/>
      <c r="AM1018" s="401"/>
      <c r="AN1018" s="400"/>
      <c r="AO1018" s="401"/>
      <c r="AP1018" s="400"/>
      <c r="AQ1018" s="401"/>
      <c r="AR1018" s="400"/>
      <c r="AS1018" s="401"/>
      <c r="AT1018" s="400"/>
      <c r="AU1018" s="401"/>
      <c r="AV1018" s="400"/>
      <c r="AW1018" s="401"/>
      <c r="AX1018" s="400"/>
      <c r="AY1018" s="401"/>
      <c r="AZ1018" s="400"/>
      <c r="BA1018" s="401"/>
      <c r="BB1018" s="400"/>
      <c r="BC1018" s="401"/>
      <c r="BD1018" s="400"/>
      <c r="BE1018" s="401"/>
      <c r="BF1018" s="400"/>
      <c r="BG1018" s="401"/>
      <c r="BH1018" s="400"/>
      <c r="BI1018" s="401"/>
      <c r="BJ1018" s="400"/>
      <c r="BK1018" s="401"/>
      <c r="BL1018" s="400"/>
      <c r="BM1018" s="401"/>
      <c r="BN1018" s="400"/>
      <c r="BO1018" s="401"/>
      <c r="BP1018" s="400"/>
      <c r="BQ1018" s="401"/>
      <c r="BR1018" s="400"/>
      <c r="BS1018" s="401"/>
      <c r="BT1018" s="400"/>
      <c r="BU1018" s="401"/>
      <c r="BV1018" s="337">
        <f t="shared" si="407"/>
        <v>0</v>
      </c>
      <c r="BW1018" s="337">
        <f t="shared" si="408"/>
        <v>0</v>
      </c>
    </row>
    <row r="1019" spans="1:75" s="64" customFormat="1" ht="21.95" customHeight="1" x14ac:dyDescent="0.2">
      <c r="A1019" s="385" t="s">
        <v>4084</v>
      </c>
      <c r="B1019" s="386" t="s">
        <v>4085</v>
      </c>
      <c r="C1019" s="392" t="s">
        <v>3229</v>
      </c>
      <c r="D1019" s="387" t="s">
        <v>4086</v>
      </c>
      <c r="E1019" s="388" t="s">
        <v>4087</v>
      </c>
      <c r="F1019" s="389" t="s">
        <v>3222</v>
      </c>
      <c r="G1019" s="389" t="s">
        <v>3223</v>
      </c>
      <c r="H1019" s="390" t="s">
        <v>263</v>
      </c>
      <c r="I1019" s="391" t="s">
        <v>4088</v>
      </c>
      <c r="J1019" s="353" t="s">
        <v>3227</v>
      </c>
      <c r="K1019" s="356" t="s">
        <v>3232</v>
      </c>
      <c r="L1019" s="400"/>
      <c r="M1019" s="401"/>
      <c r="N1019" s="400"/>
      <c r="O1019" s="401"/>
      <c r="P1019" s="400"/>
      <c r="Q1019" s="401"/>
      <c r="R1019" s="400"/>
      <c r="S1019" s="401"/>
      <c r="T1019" s="400"/>
      <c r="U1019" s="401"/>
      <c r="V1019" s="400"/>
      <c r="W1019" s="401"/>
      <c r="X1019" s="400"/>
      <c r="Y1019" s="401"/>
      <c r="Z1019" s="400"/>
      <c r="AA1019" s="401"/>
      <c r="AB1019" s="400"/>
      <c r="AC1019" s="401"/>
      <c r="AD1019" s="400"/>
      <c r="AE1019" s="401"/>
      <c r="AF1019" s="400"/>
      <c r="AG1019" s="401"/>
      <c r="AH1019" s="400"/>
      <c r="AI1019" s="401"/>
      <c r="AJ1019" s="400"/>
      <c r="AK1019" s="401"/>
      <c r="AL1019" s="400"/>
      <c r="AM1019" s="401"/>
      <c r="AN1019" s="400"/>
      <c r="AO1019" s="401"/>
      <c r="AP1019" s="400"/>
      <c r="AQ1019" s="401"/>
      <c r="AR1019" s="400"/>
      <c r="AS1019" s="401"/>
      <c r="AT1019" s="400"/>
      <c r="AU1019" s="401"/>
      <c r="AV1019" s="400"/>
      <c r="AW1019" s="401"/>
      <c r="AX1019" s="400"/>
      <c r="AY1019" s="401"/>
      <c r="AZ1019" s="400"/>
      <c r="BA1019" s="401"/>
      <c r="BB1019" s="400"/>
      <c r="BC1019" s="401"/>
      <c r="BD1019" s="400"/>
      <c r="BE1019" s="401"/>
      <c r="BF1019" s="400"/>
      <c r="BG1019" s="401"/>
      <c r="BH1019" s="400"/>
      <c r="BI1019" s="401"/>
      <c r="BJ1019" s="400"/>
      <c r="BK1019" s="401"/>
      <c r="BL1019" s="400"/>
      <c r="BM1019" s="401"/>
      <c r="BN1019" s="400"/>
      <c r="BO1019" s="401"/>
      <c r="BP1019" s="400"/>
      <c r="BQ1019" s="401"/>
      <c r="BR1019" s="400"/>
      <c r="BS1019" s="401"/>
      <c r="BT1019" s="400"/>
      <c r="BU1019" s="401"/>
      <c r="BV1019" s="337">
        <f t="shared" si="407"/>
        <v>0</v>
      </c>
      <c r="BW1019" s="337">
        <f t="shared" si="408"/>
        <v>0</v>
      </c>
    </row>
    <row r="1020" spans="1:75" s="64" customFormat="1" ht="21.95" customHeight="1" thickBot="1" x14ac:dyDescent="0.25">
      <c r="A1020" s="660" t="s">
        <v>4084</v>
      </c>
      <c r="B1020" s="393" t="s">
        <v>4085</v>
      </c>
      <c r="C1020" s="394" t="s">
        <v>3229</v>
      </c>
      <c r="D1020" s="395" t="s">
        <v>4086</v>
      </c>
      <c r="E1020" s="411" t="s">
        <v>4087</v>
      </c>
      <c r="F1020" s="396" t="s">
        <v>3222</v>
      </c>
      <c r="G1020" s="396" t="s">
        <v>3223</v>
      </c>
      <c r="H1020" s="397" t="s">
        <v>263</v>
      </c>
      <c r="I1020" s="661" t="s">
        <v>4088</v>
      </c>
      <c r="J1020" s="353" t="s">
        <v>3227</v>
      </c>
      <c r="K1020" s="357" t="s">
        <v>60</v>
      </c>
      <c r="L1020" s="402"/>
      <c r="M1020" s="403"/>
      <c r="N1020" s="402"/>
      <c r="O1020" s="403"/>
      <c r="P1020" s="402"/>
      <c r="Q1020" s="403"/>
      <c r="R1020" s="402"/>
      <c r="S1020" s="403"/>
      <c r="T1020" s="402"/>
      <c r="U1020" s="403"/>
      <c r="V1020" s="402"/>
      <c r="W1020" s="403"/>
      <c r="X1020" s="402"/>
      <c r="Y1020" s="403"/>
      <c r="Z1020" s="402"/>
      <c r="AA1020" s="403"/>
      <c r="AB1020" s="402"/>
      <c r="AC1020" s="403"/>
      <c r="AD1020" s="402"/>
      <c r="AE1020" s="403"/>
      <c r="AF1020" s="402"/>
      <c r="AG1020" s="403"/>
      <c r="AH1020" s="402"/>
      <c r="AI1020" s="403"/>
      <c r="AJ1020" s="402"/>
      <c r="AK1020" s="403"/>
      <c r="AL1020" s="402"/>
      <c r="AM1020" s="403"/>
      <c r="AN1020" s="402"/>
      <c r="AO1020" s="403"/>
      <c r="AP1020" s="402"/>
      <c r="AQ1020" s="403"/>
      <c r="AR1020" s="402"/>
      <c r="AS1020" s="403"/>
      <c r="AT1020" s="402"/>
      <c r="AU1020" s="403"/>
      <c r="AV1020" s="402"/>
      <c r="AW1020" s="403"/>
      <c r="AX1020" s="402"/>
      <c r="AY1020" s="403"/>
      <c r="AZ1020" s="402"/>
      <c r="BA1020" s="403"/>
      <c r="BB1020" s="402"/>
      <c r="BC1020" s="403"/>
      <c r="BD1020" s="402"/>
      <c r="BE1020" s="403"/>
      <c r="BF1020" s="402"/>
      <c r="BG1020" s="403"/>
      <c r="BH1020" s="402"/>
      <c r="BI1020" s="403"/>
      <c r="BJ1020" s="402"/>
      <c r="BK1020" s="403"/>
      <c r="BL1020" s="402"/>
      <c r="BM1020" s="403"/>
      <c r="BN1020" s="402"/>
      <c r="BO1020" s="403"/>
      <c r="BP1020" s="402"/>
      <c r="BQ1020" s="403"/>
      <c r="BR1020" s="402"/>
      <c r="BS1020" s="403"/>
      <c r="BT1020" s="402"/>
      <c r="BU1020" s="403"/>
      <c r="BV1020" s="337">
        <f t="shared" si="407"/>
        <v>0</v>
      </c>
      <c r="BW1020" s="337">
        <f t="shared" si="408"/>
        <v>0</v>
      </c>
    </row>
    <row r="1021" spans="1:75" s="64" customFormat="1" ht="21.95" customHeight="1" x14ac:dyDescent="0.25">
      <c r="A1021" s="425" t="s">
        <v>4089</v>
      </c>
      <c r="B1021" s="526" t="s">
        <v>4090</v>
      </c>
      <c r="C1021" s="527">
        <v>1</v>
      </c>
      <c r="D1021" s="528" t="s">
        <v>4091</v>
      </c>
      <c r="E1021" s="426" t="s">
        <v>4092</v>
      </c>
      <c r="F1021" s="529" t="s">
        <v>3222</v>
      </c>
      <c r="G1021" s="529" t="s">
        <v>3223</v>
      </c>
      <c r="H1021" s="530" t="s">
        <v>264</v>
      </c>
      <c r="I1021" s="384" t="s">
        <v>4093</v>
      </c>
      <c r="J1021" s="353" t="s">
        <v>3227</v>
      </c>
      <c r="K1021" s="354" t="s">
        <v>3228</v>
      </c>
      <c r="L1021" s="402"/>
      <c r="M1021" s="403"/>
      <c r="N1021" s="402"/>
      <c r="O1021" s="403"/>
      <c r="P1021" s="402"/>
      <c r="Q1021" s="403"/>
      <c r="R1021" s="402"/>
      <c r="S1021" s="403"/>
      <c r="T1021" s="402"/>
      <c r="U1021" s="403"/>
      <c r="V1021" s="402"/>
      <c r="W1021" s="403"/>
      <c r="X1021" s="402"/>
      <c r="Y1021" s="403"/>
      <c r="Z1021" s="402"/>
      <c r="AA1021" s="403"/>
      <c r="AB1021" s="402"/>
      <c r="AC1021" s="403"/>
      <c r="AD1021" s="402"/>
      <c r="AE1021" s="403"/>
      <c r="AF1021" s="402"/>
      <c r="AG1021" s="403"/>
      <c r="AH1021" s="402"/>
      <c r="AI1021" s="403"/>
      <c r="AJ1021" s="402"/>
      <c r="AK1021" s="403"/>
      <c r="AL1021" s="402"/>
      <c r="AM1021" s="403"/>
      <c r="AN1021" s="402"/>
      <c r="AO1021" s="403"/>
      <c r="AP1021" s="402"/>
      <c r="AQ1021" s="403"/>
      <c r="AR1021" s="402"/>
      <c r="AS1021" s="403"/>
      <c r="AT1021" s="402"/>
      <c r="AU1021" s="403"/>
      <c r="AV1021" s="402"/>
      <c r="AW1021" s="403"/>
      <c r="AX1021" s="402"/>
      <c r="AY1021" s="403"/>
      <c r="AZ1021" s="402"/>
      <c r="BA1021" s="403"/>
      <c r="BB1021" s="402"/>
      <c r="BC1021" s="403"/>
      <c r="BD1021" s="402"/>
      <c r="BE1021" s="403"/>
      <c r="BF1021" s="402"/>
      <c r="BG1021" s="403"/>
      <c r="BH1021" s="402"/>
      <c r="BI1021" s="403"/>
      <c r="BJ1021" s="402"/>
      <c r="BK1021" s="403"/>
      <c r="BL1021" s="402"/>
      <c r="BM1021" s="403"/>
      <c r="BN1021" s="402"/>
      <c r="BO1021" s="403"/>
      <c r="BP1021" s="402"/>
      <c r="BQ1021" s="403"/>
      <c r="BR1021" s="402"/>
      <c r="BS1021" s="403"/>
      <c r="BT1021" s="402"/>
      <c r="BU1021" s="403"/>
      <c r="BV1021" s="337">
        <f>L1021+N1021+P1021+R1021+T1021+V1021+X1021+Z1021+AB1021+AD1021+AF1021+AH1021+AJ1021+AL1021+AN1021+AP1021+AR1021+AT1021+AV1021+AX1021+AZ1021+BB1021+BD1021+BF1021+BH1021+BJ1021+BL1021+BN1021+BP1021+BR1021+BT1021</f>
        <v>0</v>
      </c>
      <c r="BW1021" s="337">
        <f>M1021+O1021+Q1021+S1021+U1021+W1021+Y1021+AA1021+AC1021+AE1021+AG1021+AI1021+AK1021+AM1021+AO1021+AQ1021+AS1021+AU1021+AW1021+AY1021+BA1021+BC1021+BE1021+BG1021+BI1021+BK1021+BM1021+BO1021+BQ1021+BS1021+BU1021</f>
        <v>0</v>
      </c>
    </row>
    <row r="1022" spans="1:75" s="64" customFormat="1" ht="21.95" customHeight="1" x14ac:dyDescent="0.2">
      <c r="A1022" s="385" t="s">
        <v>4089</v>
      </c>
      <c r="B1022" s="386" t="s">
        <v>4090</v>
      </c>
      <c r="C1022" s="352" t="s">
        <v>3229</v>
      </c>
      <c r="D1022" s="387" t="s">
        <v>4091</v>
      </c>
      <c r="E1022" s="388" t="s">
        <v>4092</v>
      </c>
      <c r="F1022" s="389" t="s">
        <v>3222</v>
      </c>
      <c r="G1022" s="389" t="s">
        <v>3223</v>
      </c>
      <c r="H1022" s="390" t="s">
        <v>264</v>
      </c>
      <c r="I1022" s="391" t="s">
        <v>4093</v>
      </c>
      <c r="J1022" s="353" t="s">
        <v>3227</v>
      </c>
      <c r="K1022" s="353" t="s">
        <v>3230</v>
      </c>
      <c r="L1022" s="400"/>
      <c r="M1022" s="401"/>
      <c r="N1022" s="400"/>
      <c r="O1022" s="401"/>
      <c r="P1022" s="400"/>
      <c r="Q1022" s="401"/>
      <c r="R1022" s="400"/>
      <c r="S1022" s="401"/>
      <c r="T1022" s="400"/>
      <c r="U1022" s="401"/>
      <c r="V1022" s="400"/>
      <c r="W1022" s="401"/>
      <c r="X1022" s="400"/>
      <c r="Y1022" s="401"/>
      <c r="Z1022" s="400"/>
      <c r="AA1022" s="401"/>
      <c r="AB1022" s="400"/>
      <c r="AC1022" s="401"/>
      <c r="AD1022" s="400"/>
      <c r="AE1022" s="401"/>
      <c r="AF1022" s="400"/>
      <c r="AG1022" s="401"/>
      <c r="AH1022" s="400"/>
      <c r="AI1022" s="401"/>
      <c r="AJ1022" s="400"/>
      <c r="AK1022" s="401"/>
      <c r="AL1022" s="400"/>
      <c r="AM1022" s="401"/>
      <c r="AN1022" s="400"/>
      <c r="AO1022" s="401"/>
      <c r="AP1022" s="400"/>
      <c r="AQ1022" s="401"/>
      <c r="AR1022" s="400"/>
      <c r="AS1022" s="401"/>
      <c r="AT1022" s="400"/>
      <c r="AU1022" s="401"/>
      <c r="AV1022" s="400"/>
      <c r="AW1022" s="401"/>
      <c r="AX1022" s="400"/>
      <c r="AY1022" s="401"/>
      <c r="AZ1022" s="400"/>
      <c r="BA1022" s="401"/>
      <c r="BB1022" s="400"/>
      <c r="BC1022" s="401"/>
      <c r="BD1022" s="400"/>
      <c r="BE1022" s="401"/>
      <c r="BF1022" s="400"/>
      <c r="BG1022" s="401"/>
      <c r="BH1022" s="400"/>
      <c r="BI1022" s="401"/>
      <c r="BJ1022" s="400"/>
      <c r="BK1022" s="401"/>
      <c r="BL1022" s="400"/>
      <c r="BM1022" s="401"/>
      <c r="BN1022" s="400"/>
      <c r="BO1022" s="401"/>
      <c r="BP1022" s="400"/>
      <c r="BQ1022" s="401"/>
      <c r="BR1022" s="400"/>
      <c r="BS1022" s="401"/>
      <c r="BT1022" s="400"/>
      <c r="BU1022" s="401"/>
      <c r="BV1022" s="337">
        <f t="shared" ref="BV1022:BV1025" si="409">L1022+N1022+P1022+R1022+T1022+V1022+X1022+Z1022+AB1022+AD1022+AF1022+AH1022+AJ1022+AL1022+AN1022+AP1022+AR1022+AT1022+AV1022+AX1022+AZ1022+BB1022+BD1022+BF1022+BH1022+BJ1022+BL1022+BN1022+BP1022+BR1022+BT1022</f>
        <v>0</v>
      </c>
      <c r="BW1022" s="337">
        <f t="shared" ref="BW1022:BW1025" si="410">M1022+O1022+Q1022+S1022+U1022+W1022+Y1022+AA1022+AC1022+AE1022+AG1022+AI1022+AK1022+AM1022+AO1022+AQ1022+AS1022+AU1022+AW1022+AY1022+BA1022+BC1022+BE1022+BG1022+BI1022+BK1022+BM1022+BO1022+BQ1022+BS1022+BU1022</f>
        <v>0</v>
      </c>
    </row>
    <row r="1023" spans="1:75" s="64" customFormat="1" ht="21.95" customHeight="1" x14ac:dyDescent="0.2">
      <c r="A1023" s="385" t="s">
        <v>4089</v>
      </c>
      <c r="B1023" s="386" t="s">
        <v>4090</v>
      </c>
      <c r="C1023" s="392" t="s">
        <v>3229</v>
      </c>
      <c r="D1023" s="387" t="s">
        <v>4091</v>
      </c>
      <c r="E1023" s="388" t="s">
        <v>4092</v>
      </c>
      <c r="F1023" s="389" t="s">
        <v>3222</v>
      </c>
      <c r="G1023" s="389" t="s">
        <v>3223</v>
      </c>
      <c r="H1023" s="390" t="s">
        <v>264</v>
      </c>
      <c r="I1023" s="391" t="s">
        <v>4093</v>
      </c>
      <c r="J1023" s="353" t="s">
        <v>3227</v>
      </c>
      <c r="K1023" s="355" t="s">
        <v>3231</v>
      </c>
      <c r="L1023" s="400"/>
      <c r="M1023" s="401"/>
      <c r="N1023" s="400"/>
      <c r="O1023" s="401"/>
      <c r="P1023" s="400"/>
      <c r="Q1023" s="401"/>
      <c r="R1023" s="400"/>
      <c r="S1023" s="401"/>
      <c r="T1023" s="400"/>
      <c r="U1023" s="401"/>
      <c r="V1023" s="400"/>
      <c r="W1023" s="401"/>
      <c r="X1023" s="400"/>
      <c r="Y1023" s="401"/>
      <c r="Z1023" s="400"/>
      <c r="AA1023" s="401"/>
      <c r="AB1023" s="400"/>
      <c r="AC1023" s="401"/>
      <c r="AD1023" s="400"/>
      <c r="AE1023" s="401"/>
      <c r="AF1023" s="400"/>
      <c r="AG1023" s="401"/>
      <c r="AH1023" s="400"/>
      <c r="AI1023" s="401"/>
      <c r="AJ1023" s="400"/>
      <c r="AK1023" s="401"/>
      <c r="AL1023" s="400"/>
      <c r="AM1023" s="401"/>
      <c r="AN1023" s="400"/>
      <c r="AO1023" s="401"/>
      <c r="AP1023" s="400"/>
      <c r="AQ1023" s="401"/>
      <c r="AR1023" s="400"/>
      <c r="AS1023" s="401"/>
      <c r="AT1023" s="400"/>
      <c r="AU1023" s="401"/>
      <c r="AV1023" s="400"/>
      <c r="AW1023" s="401"/>
      <c r="AX1023" s="400"/>
      <c r="AY1023" s="401"/>
      <c r="AZ1023" s="400"/>
      <c r="BA1023" s="401"/>
      <c r="BB1023" s="400"/>
      <c r="BC1023" s="401"/>
      <c r="BD1023" s="400"/>
      <c r="BE1023" s="401"/>
      <c r="BF1023" s="400"/>
      <c r="BG1023" s="401"/>
      <c r="BH1023" s="400"/>
      <c r="BI1023" s="401"/>
      <c r="BJ1023" s="400"/>
      <c r="BK1023" s="401"/>
      <c r="BL1023" s="400"/>
      <c r="BM1023" s="401"/>
      <c r="BN1023" s="400"/>
      <c r="BO1023" s="401"/>
      <c r="BP1023" s="400"/>
      <c r="BQ1023" s="401"/>
      <c r="BR1023" s="400"/>
      <c r="BS1023" s="401"/>
      <c r="BT1023" s="400"/>
      <c r="BU1023" s="401"/>
      <c r="BV1023" s="337">
        <f t="shared" si="409"/>
        <v>0</v>
      </c>
      <c r="BW1023" s="337">
        <f t="shared" si="410"/>
        <v>0</v>
      </c>
    </row>
    <row r="1024" spans="1:75" s="64" customFormat="1" ht="21.95" customHeight="1" x14ac:dyDescent="0.2">
      <c r="A1024" s="385" t="s">
        <v>4089</v>
      </c>
      <c r="B1024" s="386" t="s">
        <v>4090</v>
      </c>
      <c r="C1024" s="392" t="s">
        <v>3229</v>
      </c>
      <c r="D1024" s="387" t="s">
        <v>4091</v>
      </c>
      <c r="E1024" s="388" t="s">
        <v>4092</v>
      </c>
      <c r="F1024" s="389" t="s">
        <v>3222</v>
      </c>
      <c r="G1024" s="389" t="s">
        <v>3223</v>
      </c>
      <c r="H1024" s="390" t="s">
        <v>264</v>
      </c>
      <c r="I1024" s="391" t="s">
        <v>4093</v>
      </c>
      <c r="J1024" s="353" t="s">
        <v>3227</v>
      </c>
      <c r="K1024" s="356" t="s">
        <v>3232</v>
      </c>
      <c r="L1024" s="400"/>
      <c r="M1024" s="401"/>
      <c r="N1024" s="400"/>
      <c r="O1024" s="401"/>
      <c r="P1024" s="400"/>
      <c r="Q1024" s="401"/>
      <c r="R1024" s="400"/>
      <c r="S1024" s="401"/>
      <c r="T1024" s="400"/>
      <c r="U1024" s="401"/>
      <c r="V1024" s="400"/>
      <c r="W1024" s="401"/>
      <c r="X1024" s="400"/>
      <c r="Y1024" s="401"/>
      <c r="Z1024" s="400"/>
      <c r="AA1024" s="401"/>
      <c r="AB1024" s="400"/>
      <c r="AC1024" s="401"/>
      <c r="AD1024" s="400"/>
      <c r="AE1024" s="401"/>
      <c r="AF1024" s="400"/>
      <c r="AG1024" s="401"/>
      <c r="AH1024" s="400"/>
      <c r="AI1024" s="401"/>
      <c r="AJ1024" s="400"/>
      <c r="AK1024" s="401"/>
      <c r="AL1024" s="400"/>
      <c r="AM1024" s="401"/>
      <c r="AN1024" s="400"/>
      <c r="AO1024" s="401"/>
      <c r="AP1024" s="400"/>
      <c r="AQ1024" s="401"/>
      <c r="AR1024" s="400"/>
      <c r="AS1024" s="401"/>
      <c r="AT1024" s="400"/>
      <c r="AU1024" s="401"/>
      <c r="AV1024" s="400"/>
      <c r="AW1024" s="401"/>
      <c r="AX1024" s="400"/>
      <c r="AY1024" s="401"/>
      <c r="AZ1024" s="400"/>
      <c r="BA1024" s="401"/>
      <c r="BB1024" s="400"/>
      <c r="BC1024" s="401"/>
      <c r="BD1024" s="400"/>
      <c r="BE1024" s="401"/>
      <c r="BF1024" s="400"/>
      <c r="BG1024" s="401"/>
      <c r="BH1024" s="400"/>
      <c r="BI1024" s="401"/>
      <c r="BJ1024" s="400"/>
      <c r="BK1024" s="401"/>
      <c r="BL1024" s="400"/>
      <c r="BM1024" s="401"/>
      <c r="BN1024" s="400"/>
      <c r="BO1024" s="401"/>
      <c r="BP1024" s="400"/>
      <c r="BQ1024" s="401"/>
      <c r="BR1024" s="400"/>
      <c r="BS1024" s="401"/>
      <c r="BT1024" s="400"/>
      <c r="BU1024" s="401"/>
      <c r="BV1024" s="337">
        <f t="shared" si="409"/>
        <v>0</v>
      </c>
      <c r="BW1024" s="337">
        <f t="shared" si="410"/>
        <v>0</v>
      </c>
    </row>
    <row r="1025" spans="1:75" s="64" customFormat="1" ht="21.95" customHeight="1" thickBot="1" x14ac:dyDescent="0.25">
      <c r="A1025" s="660" t="s">
        <v>4089</v>
      </c>
      <c r="B1025" s="393" t="s">
        <v>4090</v>
      </c>
      <c r="C1025" s="394" t="s">
        <v>3229</v>
      </c>
      <c r="D1025" s="395" t="s">
        <v>4091</v>
      </c>
      <c r="E1025" s="411" t="s">
        <v>4092</v>
      </c>
      <c r="F1025" s="396" t="s">
        <v>3222</v>
      </c>
      <c r="G1025" s="396" t="s">
        <v>3223</v>
      </c>
      <c r="H1025" s="397" t="s">
        <v>264</v>
      </c>
      <c r="I1025" s="661" t="s">
        <v>4093</v>
      </c>
      <c r="J1025" s="353" t="s">
        <v>3227</v>
      </c>
      <c r="K1025" s="357" t="s">
        <v>60</v>
      </c>
      <c r="L1025" s="402"/>
      <c r="M1025" s="403"/>
      <c r="N1025" s="402"/>
      <c r="O1025" s="403"/>
      <c r="P1025" s="402"/>
      <c r="Q1025" s="403"/>
      <c r="R1025" s="402"/>
      <c r="S1025" s="403"/>
      <c r="T1025" s="402"/>
      <c r="U1025" s="403"/>
      <c r="V1025" s="402"/>
      <c r="W1025" s="403"/>
      <c r="X1025" s="402"/>
      <c r="Y1025" s="403"/>
      <c r="Z1025" s="402"/>
      <c r="AA1025" s="403"/>
      <c r="AB1025" s="402"/>
      <c r="AC1025" s="403"/>
      <c r="AD1025" s="402"/>
      <c r="AE1025" s="403"/>
      <c r="AF1025" s="402"/>
      <c r="AG1025" s="403"/>
      <c r="AH1025" s="402"/>
      <c r="AI1025" s="403"/>
      <c r="AJ1025" s="402"/>
      <c r="AK1025" s="403"/>
      <c r="AL1025" s="402"/>
      <c r="AM1025" s="403"/>
      <c r="AN1025" s="402"/>
      <c r="AO1025" s="403"/>
      <c r="AP1025" s="402"/>
      <c r="AQ1025" s="403"/>
      <c r="AR1025" s="402"/>
      <c r="AS1025" s="403"/>
      <c r="AT1025" s="402"/>
      <c r="AU1025" s="403"/>
      <c r="AV1025" s="402"/>
      <c r="AW1025" s="403"/>
      <c r="AX1025" s="402"/>
      <c r="AY1025" s="403"/>
      <c r="AZ1025" s="402"/>
      <c r="BA1025" s="403"/>
      <c r="BB1025" s="402"/>
      <c r="BC1025" s="403"/>
      <c r="BD1025" s="402"/>
      <c r="BE1025" s="403"/>
      <c r="BF1025" s="402"/>
      <c r="BG1025" s="403"/>
      <c r="BH1025" s="402"/>
      <c r="BI1025" s="403"/>
      <c r="BJ1025" s="402"/>
      <c r="BK1025" s="403"/>
      <c r="BL1025" s="402"/>
      <c r="BM1025" s="403"/>
      <c r="BN1025" s="402"/>
      <c r="BO1025" s="403"/>
      <c r="BP1025" s="402"/>
      <c r="BQ1025" s="403"/>
      <c r="BR1025" s="402"/>
      <c r="BS1025" s="403"/>
      <c r="BT1025" s="402"/>
      <c r="BU1025" s="403"/>
      <c r="BV1025" s="337">
        <f t="shared" si="409"/>
        <v>0</v>
      </c>
      <c r="BW1025" s="337">
        <f t="shared" si="410"/>
        <v>0</v>
      </c>
    </row>
    <row r="1026" spans="1:75" s="64" customFormat="1" ht="21.95" customHeight="1" x14ac:dyDescent="0.25">
      <c r="A1026" s="425" t="s">
        <v>4094</v>
      </c>
      <c r="B1026" s="526" t="s">
        <v>4095</v>
      </c>
      <c r="C1026" s="527">
        <v>4</v>
      </c>
      <c r="D1026" s="528" t="s">
        <v>4091</v>
      </c>
      <c r="E1026" s="426" t="s">
        <v>4096</v>
      </c>
      <c r="F1026" s="529" t="s">
        <v>3222</v>
      </c>
      <c r="G1026" s="529" t="s">
        <v>3223</v>
      </c>
      <c r="H1026" s="530" t="s">
        <v>264</v>
      </c>
      <c r="I1026" s="384" t="s">
        <v>4097</v>
      </c>
      <c r="J1026" s="353" t="s">
        <v>3227</v>
      </c>
      <c r="K1026" s="354" t="s">
        <v>3228</v>
      </c>
      <c r="L1026" s="402"/>
      <c r="M1026" s="403"/>
      <c r="N1026" s="402"/>
      <c r="O1026" s="403"/>
      <c r="P1026" s="402"/>
      <c r="Q1026" s="403"/>
      <c r="R1026" s="402"/>
      <c r="S1026" s="403"/>
      <c r="T1026" s="402"/>
      <c r="U1026" s="403"/>
      <c r="V1026" s="402"/>
      <c r="W1026" s="403"/>
      <c r="X1026" s="402"/>
      <c r="Y1026" s="403"/>
      <c r="Z1026" s="402"/>
      <c r="AA1026" s="403"/>
      <c r="AB1026" s="402"/>
      <c r="AC1026" s="403"/>
      <c r="AD1026" s="402"/>
      <c r="AE1026" s="403"/>
      <c r="AF1026" s="402"/>
      <c r="AG1026" s="403"/>
      <c r="AH1026" s="402"/>
      <c r="AI1026" s="403"/>
      <c r="AJ1026" s="402"/>
      <c r="AK1026" s="403"/>
      <c r="AL1026" s="402"/>
      <c r="AM1026" s="403"/>
      <c r="AN1026" s="402"/>
      <c r="AO1026" s="403"/>
      <c r="AP1026" s="402"/>
      <c r="AQ1026" s="403"/>
      <c r="AR1026" s="402"/>
      <c r="AS1026" s="403"/>
      <c r="AT1026" s="402"/>
      <c r="AU1026" s="403"/>
      <c r="AV1026" s="402"/>
      <c r="AW1026" s="403"/>
      <c r="AX1026" s="402"/>
      <c r="AY1026" s="403"/>
      <c r="AZ1026" s="402"/>
      <c r="BA1026" s="403"/>
      <c r="BB1026" s="402"/>
      <c r="BC1026" s="403"/>
      <c r="BD1026" s="402"/>
      <c r="BE1026" s="403"/>
      <c r="BF1026" s="402"/>
      <c r="BG1026" s="403"/>
      <c r="BH1026" s="402"/>
      <c r="BI1026" s="403"/>
      <c r="BJ1026" s="402"/>
      <c r="BK1026" s="403"/>
      <c r="BL1026" s="402"/>
      <c r="BM1026" s="403"/>
      <c r="BN1026" s="402"/>
      <c r="BO1026" s="403"/>
      <c r="BP1026" s="402"/>
      <c r="BQ1026" s="403"/>
      <c r="BR1026" s="402"/>
      <c r="BS1026" s="403"/>
      <c r="BT1026" s="402"/>
      <c r="BU1026" s="403"/>
      <c r="BV1026" s="337">
        <f>L1026+N1026+P1026+R1026+T1026+V1026+X1026+Z1026+AB1026+AD1026+AF1026+AH1026+AJ1026+AL1026+AN1026+AP1026+AR1026+AT1026+AV1026+AX1026+AZ1026+BB1026+BD1026+BF1026+BH1026+BJ1026+BL1026+BN1026+BP1026+BR1026+BT1026</f>
        <v>0</v>
      </c>
      <c r="BW1026" s="337">
        <f>M1026+O1026+Q1026+S1026+U1026+W1026+Y1026+AA1026+AC1026+AE1026+AG1026+AI1026+AK1026+AM1026+AO1026+AQ1026+AS1026+AU1026+AW1026+AY1026+BA1026+BC1026+BE1026+BG1026+BI1026+BK1026+BM1026+BO1026+BQ1026+BS1026+BU1026</f>
        <v>0</v>
      </c>
    </row>
    <row r="1027" spans="1:75" s="64" customFormat="1" ht="21.95" customHeight="1" x14ac:dyDescent="0.2">
      <c r="A1027" s="385" t="s">
        <v>4094</v>
      </c>
      <c r="B1027" s="386" t="s">
        <v>4095</v>
      </c>
      <c r="C1027" s="352" t="s">
        <v>3271</v>
      </c>
      <c r="D1027" s="387" t="s">
        <v>4091</v>
      </c>
      <c r="E1027" s="388" t="s">
        <v>4096</v>
      </c>
      <c r="F1027" s="389" t="s">
        <v>3222</v>
      </c>
      <c r="G1027" s="389" t="s">
        <v>3223</v>
      </c>
      <c r="H1027" s="390" t="s">
        <v>264</v>
      </c>
      <c r="I1027" s="391" t="s">
        <v>4097</v>
      </c>
      <c r="J1027" s="353" t="s">
        <v>3227</v>
      </c>
      <c r="K1027" s="353" t="s">
        <v>3230</v>
      </c>
      <c r="L1027" s="400"/>
      <c r="M1027" s="401"/>
      <c r="N1027" s="400"/>
      <c r="O1027" s="401"/>
      <c r="P1027" s="400"/>
      <c r="Q1027" s="401"/>
      <c r="R1027" s="400"/>
      <c r="S1027" s="401"/>
      <c r="T1027" s="400"/>
      <c r="U1027" s="401"/>
      <c r="V1027" s="400"/>
      <c r="W1027" s="401"/>
      <c r="X1027" s="400"/>
      <c r="Y1027" s="401"/>
      <c r="Z1027" s="400"/>
      <c r="AA1027" s="401"/>
      <c r="AB1027" s="400"/>
      <c r="AC1027" s="401"/>
      <c r="AD1027" s="400"/>
      <c r="AE1027" s="401"/>
      <c r="AF1027" s="400"/>
      <c r="AG1027" s="401"/>
      <c r="AH1027" s="400"/>
      <c r="AI1027" s="401"/>
      <c r="AJ1027" s="400"/>
      <c r="AK1027" s="401"/>
      <c r="AL1027" s="400"/>
      <c r="AM1027" s="401"/>
      <c r="AN1027" s="400"/>
      <c r="AO1027" s="401"/>
      <c r="AP1027" s="400"/>
      <c r="AQ1027" s="401"/>
      <c r="AR1027" s="400"/>
      <c r="AS1027" s="401"/>
      <c r="AT1027" s="400"/>
      <c r="AU1027" s="401"/>
      <c r="AV1027" s="400"/>
      <c r="AW1027" s="401"/>
      <c r="AX1027" s="400"/>
      <c r="AY1027" s="401"/>
      <c r="AZ1027" s="400"/>
      <c r="BA1027" s="401"/>
      <c r="BB1027" s="400"/>
      <c r="BC1027" s="401"/>
      <c r="BD1027" s="400"/>
      <c r="BE1027" s="401"/>
      <c r="BF1027" s="400"/>
      <c r="BG1027" s="401"/>
      <c r="BH1027" s="400"/>
      <c r="BI1027" s="401"/>
      <c r="BJ1027" s="400"/>
      <c r="BK1027" s="401"/>
      <c r="BL1027" s="400"/>
      <c r="BM1027" s="401"/>
      <c r="BN1027" s="400"/>
      <c r="BO1027" s="401"/>
      <c r="BP1027" s="400"/>
      <c r="BQ1027" s="401"/>
      <c r="BR1027" s="400"/>
      <c r="BS1027" s="401"/>
      <c r="BT1027" s="400"/>
      <c r="BU1027" s="401"/>
      <c r="BV1027" s="337">
        <f t="shared" ref="BV1027:BV1030" si="411">L1027+N1027+P1027+R1027+T1027+V1027+X1027+Z1027+AB1027+AD1027+AF1027+AH1027+AJ1027+AL1027+AN1027+AP1027+AR1027+AT1027+AV1027+AX1027+AZ1027+BB1027+BD1027+BF1027+BH1027+BJ1027+BL1027+BN1027+BP1027+BR1027+BT1027</f>
        <v>0</v>
      </c>
      <c r="BW1027" s="337">
        <f t="shared" ref="BW1027:BW1030" si="412">M1027+O1027+Q1027+S1027+U1027+W1027+Y1027+AA1027+AC1027+AE1027+AG1027+AI1027+AK1027+AM1027+AO1027+AQ1027+AS1027+AU1027+AW1027+AY1027+BA1027+BC1027+BE1027+BG1027+BI1027+BK1027+BM1027+BO1027+BQ1027+BS1027+BU1027</f>
        <v>0</v>
      </c>
    </row>
    <row r="1028" spans="1:75" s="64" customFormat="1" ht="21.95" customHeight="1" x14ac:dyDescent="0.2">
      <c r="A1028" s="385" t="s">
        <v>4094</v>
      </c>
      <c r="B1028" s="386" t="s">
        <v>4095</v>
      </c>
      <c r="C1028" s="392" t="s">
        <v>3271</v>
      </c>
      <c r="D1028" s="387" t="s">
        <v>4091</v>
      </c>
      <c r="E1028" s="388" t="s">
        <v>4096</v>
      </c>
      <c r="F1028" s="389" t="s">
        <v>3222</v>
      </c>
      <c r="G1028" s="389" t="s">
        <v>3223</v>
      </c>
      <c r="H1028" s="390" t="s">
        <v>264</v>
      </c>
      <c r="I1028" s="391" t="s">
        <v>4097</v>
      </c>
      <c r="J1028" s="353" t="s">
        <v>3227</v>
      </c>
      <c r="K1028" s="355" t="s">
        <v>3231</v>
      </c>
      <c r="L1028" s="400"/>
      <c r="M1028" s="401"/>
      <c r="N1028" s="400"/>
      <c r="O1028" s="401"/>
      <c r="P1028" s="400"/>
      <c r="Q1028" s="401"/>
      <c r="R1028" s="400"/>
      <c r="S1028" s="401"/>
      <c r="T1028" s="400"/>
      <c r="U1028" s="401"/>
      <c r="V1028" s="400"/>
      <c r="W1028" s="401"/>
      <c r="X1028" s="400"/>
      <c r="Y1028" s="401"/>
      <c r="Z1028" s="400"/>
      <c r="AA1028" s="401"/>
      <c r="AB1028" s="400"/>
      <c r="AC1028" s="401"/>
      <c r="AD1028" s="400"/>
      <c r="AE1028" s="401"/>
      <c r="AF1028" s="400"/>
      <c r="AG1028" s="401"/>
      <c r="AH1028" s="400"/>
      <c r="AI1028" s="401"/>
      <c r="AJ1028" s="400"/>
      <c r="AK1028" s="401"/>
      <c r="AL1028" s="400"/>
      <c r="AM1028" s="401"/>
      <c r="AN1028" s="400"/>
      <c r="AO1028" s="401"/>
      <c r="AP1028" s="400"/>
      <c r="AQ1028" s="401"/>
      <c r="AR1028" s="400"/>
      <c r="AS1028" s="401"/>
      <c r="AT1028" s="400"/>
      <c r="AU1028" s="401"/>
      <c r="AV1028" s="400"/>
      <c r="AW1028" s="401"/>
      <c r="AX1028" s="400"/>
      <c r="AY1028" s="401"/>
      <c r="AZ1028" s="400"/>
      <c r="BA1028" s="401"/>
      <c r="BB1028" s="400"/>
      <c r="BC1028" s="401"/>
      <c r="BD1028" s="400"/>
      <c r="BE1028" s="401"/>
      <c r="BF1028" s="400"/>
      <c r="BG1028" s="401"/>
      <c r="BH1028" s="400"/>
      <c r="BI1028" s="401"/>
      <c r="BJ1028" s="400"/>
      <c r="BK1028" s="401"/>
      <c r="BL1028" s="400"/>
      <c r="BM1028" s="401"/>
      <c r="BN1028" s="400"/>
      <c r="BO1028" s="401"/>
      <c r="BP1028" s="400"/>
      <c r="BQ1028" s="401"/>
      <c r="BR1028" s="400"/>
      <c r="BS1028" s="401"/>
      <c r="BT1028" s="400"/>
      <c r="BU1028" s="401"/>
      <c r="BV1028" s="337">
        <f t="shared" si="411"/>
        <v>0</v>
      </c>
      <c r="BW1028" s="337">
        <f t="shared" si="412"/>
        <v>0</v>
      </c>
    </row>
    <row r="1029" spans="1:75" s="64" customFormat="1" ht="21.95" customHeight="1" x14ac:dyDescent="0.2">
      <c r="A1029" s="385" t="s">
        <v>4094</v>
      </c>
      <c r="B1029" s="386" t="s">
        <v>4095</v>
      </c>
      <c r="C1029" s="392" t="s">
        <v>3271</v>
      </c>
      <c r="D1029" s="387" t="s">
        <v>4091</v>
      </c>
      <c r="E1029" s="388" t="s">
        <v>4096</v>
      </c>
      <c r="F1029" s="389" t="s">
        <v>3222</v>
      </c>
      <c r="G1029" s="389" t="s">
        <v>3223</v>
      </c>
      <c r="H1029" s="390" t="s">
        <v>264</v>
      </c>
      <c r="I1029" s="391" t="s">
        <v>4097</v>
      </c>
      <c r="J1029" s="353" t="s">
        <v>3227</v>
      </c>
      <c r="K1029" s="356" t="s">
        <v>3232</v>
      </c>
      <c r="L1029" s="400"/>
      <c r="M1029" s="401"/>
      <c r="N1029" s="400"/>
      <c r="O1029" s="401"/>
      <c r="P1029" s="400"/>
      <c r="Q1029" s="401"/>
      <c r="R1029" s="400"/>
      <c r="S1029" s="401"/>
      <c r="T1029" s="400"/>
      <c r="U1029" s="401"/>
      <c r="V1029" s="400"/>
      <c r="W1029" s="401"/>
      <c r="X1029" s="400"/>
      <c r="Y1029" s="401"/>
      <c r="Z1029" s="400"/>
      <c r="AA1029" s="401"/>
      <c r="AB1029" s="400"/>
      <c r="AC1029" s="401"/>
      <c r="AD1029" s="400"/>
      <c r="AE1029" s="401"/>
      <c r="AF1029" s="400"/>
      <c r="AG1029" s="401"/>
      <c r="AH1029" s="400"/>
      <c r="AI1029" s="401"/>
      <c r="AJ1029" s="400"/>
      <c r="AK1029" s="401"/>
      <c r="AL1029" s="400"/>
      <c r="AM1029" s="401"/>
      <c r="AN1029" s="400"/>
      <c r="AO1029" s="401"/>
      <c r="AP1029" s="400"/>
      <c r="AQ1029" s="401"/>
      <c r="AR1029" s="400"/>
      <c r="AS1029" s="401"/>
      <c r="AT1029" s="400"/>
      <c r="AU1029" s="401"/>
      <c r="AV1029" s="400"/>
      <c r="AW1029" s="401"/>
      <c r="AX1029" s="400"/>
      <c r="AY1029" s="401"/>
      <c r="AZ1029" s="400"/>
      <c r="BA1029" s="401"/>
      <c r="BB1029" s="400"/>
      <c r="BC1029" s="401"/>
      <c r="BD1029" s="400"/>
      <c r="BE1029" s="401"/>
      <c r="BF1029" s="400"/>
      <c r="BG1029" s="401"/>
      <c r="BH1029" s="400"/>
      <c r="BI1029" s="401"/>
      <c r="BJ1029" s="400"/>
      <c r="BK1029" s="401"/>
      <c r="BL1029" s="400"/>
      <c r="BM1029" s="401"/>
      <c r="BN1029" s="400"/>
      <c r="BO1029" s="401"/>
      <c r="BP1029" s="400"/>
      <c r="BQ1029" s="401"/>
      <c r="BR1029" s="400"/>
      <c r="BS1029" s="401"/>
      <c r="BT1029" s="400"/>
      <c r="BU1029" s="401"/>
      <c r="BV1029" s="337">
        <f t="shared" si="411"/>
        <v>0</v>
      </c>
      <c r="BW1029" s="337">
        <f t="shared" si="412"/>
        <v>0</v>
      </c>
    </row>
    <row r="1030" spans="1:75" s="64" customFormat="1" ht="21.95" customHeight="1" thickBot="1" x14ac:dyDescent="0.25">
      <c r="A1030" s="660" t="s">
        <v>4094</v>
      </c>
      <c r="B1030" s="393" t="s">
        <v>4095</v>
      </c>
      <c r="C1030" s="394" t="s">
        <v>3271</v>
      </c>
      <c r="D1030" s="395" t="s">
        <v>4091</v>
      </c>
      <c r="E1030" s="411" t="s">
        <v>4096</v>
      </c>
      <c r="F1030" s="396" t="s">
        <v>3222</v>
      </c>
      <c r="G1030" s="396" t="s">
        <v>3223</v>
      </c>
      <c r="H1030" s="397" t="s">
        <v>264</v>
      </c>
      <c r="I1030" s="661" t="s">
        <v>4097</v>
      </c>
      <c r="J1030" s="353" t="s">
        <v>3227</v>
      </c>
      <c r="K1030" s="357" t="s">
        <v>60</v>
      </c>
      <c r="L1030" s="402"/>
      <c r="M1030" s="403"/>
      <c r="N1030" s="402"/>
      <c r="O1030" s="403"/>
      <c r="P1030" s="402"/>
      <c r="Q1030" s="403"/>
      <c r="R1030" s="402"/>
      <c r="S1030" s="403"/>
      <c r="T1030" s="402"/>
      <c r="U1030" s="403"/>
      <c r="V1030" s="402"/>
      <c r="W1030" s="403"/>
      <c r="X1030" s="402"/>
      <c r="Y1030" s="403"/>
      <c r="Z1030" s="402"/>
      <c r="AA1030" s="403"/>
      <c r="AB1030" s="402"/>
      <c r="AC1030" s="403"/>
      <c r="AD1030" s="402"/>
      <c r="AE1030" s="403"/>
      <c r="AF1030" s="402"/>
      <c r="AG1030" s="403"/>
      <c r="AH1030" s="402"/>
      <c r="AI1030" s="403"/>
      <c r="AJ1030" s="402"/>
      <c r="AK1030" s="403"/>
      <c r="AL1030" s="402"/>
      <c r="AM1030" s="403"/>
      <c r="AN1030" s="402"/>
      <c r="AO1030" s="403"/>
      <c r="AP1030" s="402"/>
      <c r="AQ1030" s="403"/>
      <c r="AR1030" s="402"/>
      <c r="AS1030" s="403"/>
      <c r="AT1030" s="402"/>
      <c r="AU1030" s="403"/>
      <c r="AV1030" s="402"/>
      <c r="AW1030" s="403"/>
      <c r="AX1030" s="402"/>
      <c r="AY1030" s="403"/>
      <c r="AZ1030" s="402"/>
      <c r="BA1030" s="403"/>
      <c r="BB1030" s="402"/>
      <c r="BC1030" s="403"/>
      <c r="BD1030" s="402"/>
      <c r="BE1030" s="403"/>
      <c r="BF1030" s="402"/>
      <c r="BG1030" s="403"/>
      <c r="BH1030" s="402"/>
      <c r="BI1030" s="403"/>
      <c r="BJ1030" s="402"/>
      <c r="BK1030" s="403"/>
      <c r="BL1030" s="402"/>
      <c r="BM1030" s="403"/>
      <c r="BN1030" s="402"/>
      <c r="BO1030" s="403"/>
      <c r="BP1030" s="402"/>
      <c r="BQ1030" s="403"/>
      <c r="BR1030" s="402"/>
      <c r="BS1030" s="403"/>
      <c r="BT1030" s="402"/>
      <c r="BU1030" s="403"/>
      <c r="BV1030" s="337">
        <f t="shared" si="411"/>
        <v>0</v>
      </c>
      <c r="BW1030" s="337">
        <f t="shared" si="412"/>
        <v>0</v>
      </c>
    </row>
    <row r="1031" spans="1:75" s="64" customFormat="1" ht="21.95" customHeight="1" x14ac:dyDescent="0.25">
      <c r="A1031" s="425" t="s">
        <v>4098</v>
      </c>
      <c r="B1031" s="526" t="s">
        <v>4099</v>
      </c>
      <c r="C1031" s="527">
        <v>3</v>
      </c>
      <c r="D1031" s="528" t="s">
        <v>4100</v>
      </c>
      <c r="E1031" s="426" t="s">
        <v>4101</v>
      </c>
      <c r="F1031" s="529" t="s">
        <v>3222</v>
      </c>
      <c r="G1031" s="529" t="s">
        <v>3223</v>
      </c>
      <c r="H1031" s="530" t="s">
        <v>205</v>
      </c>
      <c r="I1031" s="384" t="s">
        <v>4102</v>
      </c>
      <c r="J1031" s="353" t="s">
        <v>3257</v>
      </c>
      <c r="K1031" s="354" t="s">
        <v>3228</v>
      </c>
      <c r="L1031" s="402"/>
      <c r="M1031" s="403"/>
      <c r="N1031" s="402"/>
      <c r="O1031" s="403"/>
      <c r="P1031" s="402"/>
      <c r="Q1031" s="403"/>
      <c r="R1031" s="402"/>
      <c r="S1031" s="403"/>
      <c r="T1031" s="402"/>
      <c r="U1031" s="403"/>
      <c r="V1031" s="402"/>
      <c r="W1031" s="403"/>
      <c r="X1031" s="402"/>
      <c r="Y1031" s="403"/>
      <c r="Z1031" s="402"/>
      <c r="AA1031" s="403"/>
      <c r="AB1031" s="402"/>
      <c r="AC1031" s="403"/>
      <c r="AD1031" s="402"/>
      <c r="AE1031" s="403"/>
      <c r="AF1031" s="402"/>
      <c r="AG1031" s="403"/>
      <c r="AH1031" s="402"/>
      <c r="AI1031" s="403"/>
      <c r="AJ1031" s="402"/>
      <c r="AK1031" s="403"/>
      <c r="AL1031" s="402"/>
      <c r="AM1031" s="403"/>
      <c r="AN1031" s="402"/>
      <c r="AO1031" s="403"/>
      <c r="AP1031" s="402"/>
      <c r="AQ1031" s="403"/>
      <c r="AR1031" s="402"/>
      <c r="AS1031" s="403"/>
      <c r="AT1031" s="402"/>
      <c r="AU1031" s="403"/>
      <c r="AV1031" s="402"/>
      <c r="AW1031" s="403"/>
      <c r="AX1031" s="402"/>
      <c r="AY1031" s="403"/>
      <c r="AZ1031" s="402"/>
      <c r="BA1031" s="403"/>
      <c r="BB1031" s="402"/>
      <c r="BC1031" s="403"/>
      <c r="BD1031" s="402"/>
      <c r="BE1031" s="403"/>
      <c r="BF1031" s="402"/>
      <c r="BG1031" s="403"/>
      <c r="BH1031" s="402"/>
      <c r="BI1031" s="403"/>
      <c r="BJ1031" s="402"/>
      <c r="BK1031" s="403"/>
      <c r="BL1031" s="402"/>
      <c r="BM1031" s="403"/>
      <c r="BN1031" s="402"/>
      <c r="BO1031" s="403"/>
      <c r="BP1031" s="402"/>
      <c r="BQ1031" s="403"/>
      <c r="BR1031" s="402"/>
      <c r="BS1031" s="403"/>
      <c r="BT1031" s="402"/>
      <c r="BU1031" s="403"/>
      <c r="BV1031" s="337">
        <f>L1031+N1031+P1031+R1031+T1031+V1031+X1031+Z1031+AB1031+AD1031+AF1031+AH1031+AJ1031+AL1031+AN1031+AP1031+AR1031+AT1031+AV1031+AX1031+AZ1031+BB1031+BD1031+BF1031+BH1031+BJ1031+BL1031+BN1031+BP1031+BR1031+BT1031</f>
        <v>0</v>
      </c>
      <c r="BW1031" s="337">
        <f>M1031+O1031+Q1031+S1031+U1031+W1031+Y1031+AA1031+AC1031+AE1031+AG1031+AI1031+AK1031+AM1031+AO1031+AQ1031+AS1031+AU1031+AW1031+AY1031+BA1031+BC1031+BE1031+BG1031+BI1031+BK1031+BM1031+BO1031+BQ1031+BS1031+BU1031</f>
        <v>0</v>
      </c>
    </row>
    <row r="1032" spans="1:75" s="64" customFormat="1" ht="21.95" customHeight="1" x14ac:dyDescent="0.2">
      <c r="A1032" s="385" t="s">
        <v>4098</v>
      </c>
      <c r="B1032" s="386" t="s">
        <v>4099</v>
      </c>
      <c r="C1032" s="352" t="s">
        <v>3258</v>
      </c>
      <c r="D1032" s="387" t="s">
        <v>4100</v>
      </c>
      <c r="E1032" s="388" t="s">
        <v>4101</v>
      </c>
      <c r="F1032" s="389" t="s">
        <v>3222</v>
      </c>
      <c r="G1032" s="389" t="s">
        <v>3223</v>
      </c>
      <c r="H1032" s="390" t="s">
        <v>205</v>
      </c>
      <c r="I1032" s="391" t="s">
        <v>4102</v>
      </c>
      <c r="J1032" s="353" t="s">
        <v>3257</v>
      </c>
      <c r="K1032" s="353" t="s">
        <v>3230</v>
      </c>
      <c r="L1032" s="400"/>
      <c r="M1032" s="401"/>
      <c r="N1032" s="400"/>
      <c r="O1032" s="401"/>
      <c r="P1032" s="400"/>
      <c r="Q1032" s="401"/>
      <c r="R1032" s="400"/>
      <c r="S1032" s="401"/>
      <c r="T1032" s="400"/>
      <c r="U1032" s="401"/>
      <c r="V1032" s="400"/>
      <c r="W1032" s="401"/>
      <c r="X1032" s="400"/>
      <c r="Y1032" s="401"/>
      <c r="Z1032" s="400"/>
      <c r="AA1032" s="401"/>
      <c r="AB1032" s="400"/>
      <c r="AC1032" s="401"/>
      <c r="AD1032" s="400"/>
      <c r="AE1032" s="401"/>
      <c r="AF1032" s="400"/>
      <c r="AG1032" s="401"/>
      <c r="AH1032" s="400"/>
      <c r="AI1032" s="401"/>
      <c r="AJ1032" s="400"/>
      <c r="AK1032" s="401"/>
      <c r="AL1032" s="400"/>
      <c r="AM1032" s="401"/>
      <c r="AN1032" s="400"/>
      <c r="AO1032" s="401"/>
      <c r="AP1032" s="400"/>
      <c r="AQ1032" s="401"/>
      <c r="AR1032" s="400"/>
      <c r="AS1032" s="401"/>
      <c r="AT1032" s="400"/>
      <c r="AU1032" s="401"/>
      <c r="AV1032" s="400"/>
      <c r="AW1032" s="401"/>
      <c r="AX1032" s="400"/>
      <c r="AY1032" s="401"/>
      <c r="AZ1032" s="400"/>
      <c r="BA1032" s="401"/>
      <c r="BB1032" s="400"/>
      <c r="BC1032" s="401"/>
      <c r="BD1032" s="400"/>
      <c r="BE1032" s="401"/>
      <c r="BF1032" s="400"/>
      <c r="BG1032" s="401"/>
      <c r="BH1032" s="400"/>
      <c r="BI1032" s="401"/>
      <c r="BJ1032" s="400"/>
      <c r="BK1032" s="401"/>
      <c r="BL1032" s="400"/>
      <c r="BM1032" s="401"/>
      <c r="BN1032" s="400"/>
      <c r="BO1032" s="401"/>
      <c r="BP1032" s="400"/>
      <c r="BQ1032" s="401"/>
      <c r="BR1032" s="400"/>
      <c r="BS1032" s="401"/>
      <c r="BT1032" s="400"/>
      <c r="BU1032" s="401"/>
      <c r="BV1032" s="337">
        <f t="shared" ref="BV1032:BV1035" si="413">L1032+N1032+P1032+R1032+T1032+V1032+X1032+Z1032+AB1032+AD1032+AF1032+AH1032+AJ1032+AL1032+AN1032+AP1032+AR1032+AT1032+AV1032+AX1032+AZ1032+BB1032+BD1032+BF1032+BH1032+BJ1032+BL1032+BN1032+BP1032+BR1032+BT1032</f>
        <v>0</v>
      </c>
      <c r="BW1032" s="337">
        <f t="shared" ref="BW1032:BW1035" si="414">M1032+O1032+Q1032+S1032+U1032+W1032+Y1032+AA1032+AC1032+AE1032+AG1032+AI1032+AK1032+AM1032+AO1032+AQ1032+AS1032+AU1032+AW1032+AY1032+BA1032+BC1032+BE1032+BG1032+BI1032+BK1032+BM1032+BO1032+BQ1032+BS1032+BU1032</f>
        <v>0</v>
      </c>
    </row>
    <row r="1033" spans="1:75" s="64" customFormat="1" ht="21.95" customHeight="1" x14ac:dyDescent="0.2">
      <c r="A1033" s="385" t="s">
        <v>4098</v>
      </c>
      <c r="B1033" s="386" t="s">
        <v>4099</v>
      </c>
      <c r="C1033" s="392" t="s">
        <v>3258</v>
      </c>
      <c r="D1033" s="387" t="s">
        <v>4100</v>
      </c>
      <c r="E1033" s="388" t="s">
        <v>4101</v>
      </c>
      <c r="F1033" s="389" t="s">
        <v>3222</v>
      </c>
      <c r="G1033" s="389" t="s">
        <v>3223</v>
      </c>
      <c r="H1033" s="390" t="s">
        <v>205</v>
      </c>
      <c r="I1033" s="391" t="s">
        <v>4102</v>
      </c>
      <c r="J1033" s="353" t="s">
        <v>3257</v>
      </c>
      <c r="K1033" s="355" t="s">
        <v>3231</v>
      </c>
      <c r="L1033" s="400"/>
      <c r="M1033" s="401"/>
      <c r="N1033" s="400"/>
      <c r="O1033" s="401"/>
      <c r="P1033" s="400"/>
      <c r="Q1033" s="401"/>
      <c r="R1033" s="400"/>
      <c r="S1033" s="401"/>
      <c r="T1033" s="400"/>
      <c r="U1033" s="401"/>
      <c r="V1033" s="400"/>
      <c r="W1033" s="401"/>
      <c r="X1033" s="400"/>
      <c r="Y1033" s="401"/>
      <c r="Z1033" s="400"/>
      <c r="AA1033" s="401"/>
      <c r="AB1033" s="400"/>
      <c r="AC1033" s="401"/>
      <c r="AD1033" s="400"/>
      <c r="AE1033" s="401"/>
      <c r="AF1033" s="400"/>
      <c r="AG1033" s="401"/>
      <c r="AH1033" s="400"/>
      <c r="AI1033" s="401"/>
      <c r="AJ1033" s="400"/>
      <c r="AK1033" s="401"/>
      <c r="AL1033" s="400"/>
      <c r="AM1033" s="401"/>
      <c r="AN1033" s="400"/>
      <c r="AO1033" s="401"/>
      <c r="AP1033" s="400"/>
      <c r="AQ1033" s="401"/>
      <c r="AR1033" s="400"/>
      <c r="AS1033" s="401"/>
      <c r="AT1033" s="400"/>
      <c r="AU1033" s="401"/>
      <c r="AV1033" s="400"/>
      <c r="AW1033" s="401"/>
      <c r="AX1033" s="400"/>
      <c r="AY1033" s="401"/>
      <c r="AZ1033" s="400"/>
      <c r="BA1033" s="401"/>
      <c r="BB1033" s="400"/>
      <c r="BC1033" s="401"/>
      <c r="BD1033" s="400"/>
      <c r="BE1033" s="401"/>
      <c r="BF1033" s="400"/>
      <c r="BG1033" s="401"/>
      <c r="BH1033" s="400"/>
      <c r="BI1033" s="401"/>
      <c r="BJ1033" s="400"/>
      <c r="BK1033" s="401"/>
      <c r="BL1033" s="400"/>
      <c r="BM1033" s="401"/>
      <c r="BN1033" s="400"/>
      <c r="BO1033" s="401"/>
      <c r="BP1033" s="400"/>
      <c r="BQ1033" s="401"/>
      <c r="BR1033" s="400"/>
      <c r="BS1033" s="401"/>
      <c r="BT1033" s="400"/>
      <c r="BU1033" s="401"/>
      <c r="BV1033" s="337">
        <f t="shared" si="413"/>
        <v>0</v>
      </c>
      <c r="BW1033" s="337">
        <f t="shared" si="414"/>
        <v>0</v>
      </c>
    </row>
    <row r="1034" spans="1:75" s="64" customFormat="1" ht="21.95" customHeight="1" x14ac:dyDescent="0.2">
      <c r="A1034" s="385" t="s">
        <v>4098</v>
      </c>
      <c r="B1034" s="386" t="s">
        <v>4099</v>
      </c>
      <c r="C1034" s="392" t="s">
        <v>3258</v>
      </c>
      <c r="D1034" s="387" t="s">
        <v>4100</v>
      </c>
      <c r="E1034" s="388" t="s">
        <v>4101</v>
      </c>
      <c r="F1034" s="389" t="s">
        <v>3222</v>
      </c>
      <c r="G1034" s="389" t="s">
        <v>3223</v>
      </c>
      <c r="H1034" s="390" t="s">
        <v>205</v>
      </c>
      <c r="I1034" s="391" t="s">
        <v>4102</v>
      </c>
      <c r="J1034" s="353" t="s">
        <v>3257</v>
      </c>
      <c r="K1034" s="356" t="s">
        <v>3232</v>
      </c>
      <c r="L1034" s="400"/>
      <c r="M1034" s="401"/>
      <c r="N1034" s="400"/>
      <c r="O1034" s="401"/>
      <c r="P1034" s="400"/>
      <c r="Q1034" s="401"/>
      <c r="R1034" s="400"/>
      <c r="S1034" s="401"/>
      <c r="T1034" s="400"/>
      <c r="U1034" s="401"/>
      <c r="V1034" s="400"/>
      <c r="W1034" s="401"/>
      <c r="X1034" s="400"/>
      <c r="Y1034" s="401"/>
      <c r="Z1034" s="400"/>
      <c r="AA1034" s="401"/>
      <c r="AB1034" s="400"/>
      <c r="AC1034" s="401"/>
      <c r="AD1034" s="400"/>
      <c r="AE1034" s="401"/>
      <c r="AF1034" s="400"/>
      <c r="AG1034" s="401"/>
      <c r="AH1034" s="400"/>
      <c r="AI1034" s="401"/>
      <c r="AJ1034" s="400"/>
      <c r="AK1034" s="401"/>
      <c r="AL1034" s="400"/>
      <c r="AM1034" s="401"/>
      <c r="AN1034" s="400"/>
      <c r="AO1034" s="401"/>
      <c r="AP1034" s="400"/>
      <c r="AQ1034" s="401"/>
      <c r="AR1034" s="400"/>
      <c r="AS1034" s="401"/>
      <c r="AT1034" s="400"/>
      <c r="AU1034" s="401"/>
      <c r="AV1034" s="400"/>
      <c r="AW1034" s="401"/>
      <c r="AX1034" s="400"/>
      <c r="AY1034" s="401"/>
      <c r="AZ1034" s="400"/>
      <c r="BA1034" s="401"/>
      <c r="BB1034" s="400"/>
      <c r="BC1034" s="401"/>
      <c r="BD1034" s="400"/>
      <c r="BE1034" s="401"/>
      <c r="BF1034" s="400"/>
      <c r="BG1034" s="401"/>
      <c r="BH1034" s="400"/>
      <c r="BI1034" s="401"/>
      <c r="BJ1034" s="400"/>
      <c r="BK1034" s="401"/>
      <c r="BL1034" s="400"/>
      <c r="BM1034" s="401"/>
      <c r="BN1034" s="400"/>
      <c r="BO1034" s="401"/>
      <c r="BP1034" s="400"/>
      <c r="BQ1034" s="401"/>
      <c r="BR1034" s="400"/>
      <c r="BS1034" s="401"/>
      <c r="BT1034" s="400"/>
      <c r="BU1034" s="401"/>
      <c r="BV1034" s="337">
        <f t="shared" si="413"/>
        <v>0</v>
      </c>
      <c r="BW1034" s="337">
        <f t="shared" si="414"/>
        <v>0</v>
      </c>
    </row>
    <row r="1035" spans="1:75" s="64" customFormat="1" ht="21.95" customHeight="1" thickBot="1" x14ac:dyDescent="0.25">
      <c r="A1035" s="660" t="s">
        <v>4098</v>
      </c>
      <c r="B1035" s="393" t="s">
        <v>4099</v>
      </c>
      <c r="C1035" s="394" t="s">
        <v>3258</v>
      </c>
      <c r="D1035" s="395" t="s">
        <v>4100</v>
      </c>
      <c r="E1035" s="411" t="s">
        <v>4101</v>
      </c>
      <c r="F1035" s="396" t="s">
        <v>3222</v>
      </c>
      <c r="G1035" s="396" t="s">
        <v>3223</v>
      </c>
      <c r="H1035" s="397" t="s">
        <v>205</v>
      </c>
      <c r="I1035" s="661" t="s">
        <v>4102</v>
      </c>
      <c r="J1035" s="353" t="s">
        <v>3257</v>
      </c>
      <c r="K1035" s="357" t="s">
        <v>60</v>
      </c>
      <c r="L1035" s="402"/>
      <c r="M1035" s="403"/>
      <c r="N1035" s="402"/>
      <c r="O1035" s="403"/>
      <c r="P1035" s="402"/>
      <c r="Q1035" s="403"/>
      <c r="R1035" s="402"/>
      <c r="S1035" s="403"/>
      <c r="T1035" s="402"/>
      <c r="U1035" s="403"/>
      <c r="V1035" s="402"/>
      <c r="W1035" s="403"/>
      <c r="X1035" s="402"/>
      <c r="Y1035" s="403"/>
      <c r="Z1035" s="402"/>
      <c r="AA1035" s="403"/>
      <c r="AB1035" s="402"/>
      <c r="AC1035" s="403"/>
      <c r="AD1035" s="402"/>
      <c r="AE1035" s="403"/>
      <c r="AF1035" s="402"/>
      <c r="AG1035" s="403"/>
      <c r="AH1035" s="402"/>
      <c r="AI1035" s="403"/>
      <c r="AJ1035" s="402"/>
      <c r="AK1035" s="403"/>
      <c r="AL1035" s="402"/>
      <c r="AM1035" s="403"/>
      <c r="AN1035" s="402"/>
      <c r="AO1035" s="403"/>
      <c r="AP1035" s="402"/>
      <c r="AQ1035" s="403"/>
      <c r="AR1035" s="402"/>
      <c r="AS1035" s="403"/>
      <c r="AT1035" s="402"/>
      <c r="AU1035" s="403"/>
      <c r="AV1035" s="402"/>
      <c r="AW1035" s="403"/>
      <c r="AX1035" s="402"/>
      <c r="AY1035" s="403"/>
      <c r="AZ1035" s="402"/>
      <c r="BA1035" s="403"/>
      <c r="BB1035" s="402"/>
      <c r="BC1035" s="403"/>
      <c r="BD1035" s="402"/>
      <c r="BE1035" s="403"/>
      <c r="BF1035" s="402"/>
      <c r="BG1035" s="403"/>
      <c r="BH1035" s="402"/>
      <c r="BI1035" s="403"/>
      <c r="BJ1035" s="402"/>
      <c r="BK1035" s="403"/>
      <c r="BL1035" s="402"/>
      <c r="BM1035" s="403"/>
      <c r="BN1035" s="402"/>
      <c r="BO1035" s="403"/>
      <c r="BP1035" s="402"/>
      <c r="BQ1035" s="403"/>
      <c r="BR1035" s="402"/>
      <c r="BS1035" s="403"/>
      <c r="BT1035" s="402"/>
      <c r="BU1035" s="403"/>
      <c r="BV1035" s="337">
        <f t="shared" si="413"/>
        <v>0</v>
      </c>
      <c r="BW1035" s="337">
        <f t="shared" si="414"/>
        <v>0</v>
      </c>
    </row>
    <row r="1036" spans="1:75" s="64" customFormat="1" ht="21.95" customHeight="1" x14ac:dyDescent="0.25">
      <c r="A1036" s="425" t="s">
        <v>4103</v>
      </c>
      <c r="B1036" s="526" t="s">
        <v>4104</v>
      </c>
      <c r="C1036" s="527">
        <v>3</v>
      </c>
      <c r="D1036" s="528" t="s">
        <v>4100</v>
      </c>
      <c r="E1036" s="426" t="s">
        <v>4105</v>
      </c>
      <c r="F1036" s="529" t="s">
        <v>3222</v>
      </c>
      <c r="G1036" s="529" t="s">
        <v>3223</v>
      </c>
      <c r="H1036" s="530" t="s">
        <v>205</v>
      </c>
      <c r="I1036" s="384" t="s">
        <v>4106</v>
      </c>
      <c r="J1036" s="353" t="s">
        <v>3257</v>
      </c>
      <c r="K1036" s="354" t="s">
        <v>3228</v>
      </c>
      <c r="L1036" s="402"/>
      <c r="M1036" s="403"/>
      <c r="N1036" s="402"/>
      <c r="O1036" s="403"/>
      <c r="P1036" s="402"/>
      <c r="Q1036" s="403"/>
      <c r="R1036" s="402"/>
      <c r="S1036" s="403"/>
      <c r="T1036" s="402"/>
      <c r="U1036" s="403"/>
      <c r="V1036" s="402"/>
      <c r="W1036" s="403"/>
      <c r="X1036" s="402"/>
      <c r="Y1036" s="403"/>
      <c r="Z1036" s="402"/>
      <c r="AA1036" s="403"/>
      <c r="AB1036" s="402"/>
      <c r="AC1036" s="403"/>
      <c r="AD1036" s="402"/>
      <c r="AE1036" s="403"/>
      <c r="AF1036" s="402"/>
      <c r="AG1036" s="403"/>
      <c r="AH1036" s="402"/>
      <c r="AI1036" s="403"/>
      <c r="AJ1036" s="402"/>
      <c r="AK1036" s="403"/>
      <c r="AL1036" s="402"/>
      <c r="AM1036" s="403"/>
      <c r="AN1036" s="402"/>
      <c r="AO1036" s="403"/>
      <c r="AP1036" s="402"/>
      <c r="AQ1036" s="403"/>
      <c r="AR1036" s="402"/>
      <c r="AS1036" s="403"/>
      <c r="AT1036" s="402"/>
      <c r="AU1036" s="403"/>
      <c r="AV1036" s="402"/>
      <c r="AW1036" s="403"/>
      <c r="AX1036" s="402"/>
      <c r="AY1036" s="403"/>
      <c r="AZ1036" s="402"/>
      <c r="BA1036" s="403"/>
      <c r="BB1036" s="402"/>
      <c r="BC1036" s="403"/>
      <c r="BD1036" s="402"/>
      <c r="BE1036" s="403"/>
      <c r="BF1036" s="402"/>
      <c r="BG1036" s="403"/>
      <c r="BH1036" s="402"/>
      <c r="BI1036" s="403"/>
      <c r="BJ1036" s="402"/>
      <c r="BK1036" s="403"/>
      <c r="BL1036" s="402"/>
      <c r="BM1036" s="403"/>
      <c r="BN1036" s="402"/>
      <c r="BO1036" s="403"/>
      <c r="BP1036" s="402"/>
      <c r="BQ1036" s="403"/>
      <c r="BR1036" s="402"/>
      <c r="BS1036" s="403"/>
      <c r="BT1036" s="402"/>
      <c r="BU1036" s="403"/>
      <c r="BV1036" s="337">
        <f>L1036+N1036+P1036+R1036+T1036+V1036+X1036+Z1036+AB1036+AD1036+AF1036+AH1036+AJ1036+AL1036+AN1036+AP1036+AR1036+AT1036+AV1036+AX1036+AZ1036+BB1036+BD1036+BF1036+BH1036+BJ1036+BL1036+BN1036+BP1036+BR1036+BT1036</f>
        <v>0</v>
      </c>
      <c r="BW1036" s="337">
        <f>M1036+O1036+Q1036+S1036+U1036+W1036+Y1036+AA1036+AC1036+AE1036+AG1036+AI1036+AK1036+AM1036+AO1036+AQ1036+AS1036+AU1036+AW1036+AY1036+BA1036+BC1036+BE1036+BG1036+BI1036+BK1036+BM1036+BO1036+BQ1036+BS1036+BU1036</f>
        <v>0</v>
      </c>
    </row>
    <row r="1037" spans="1:75" s="64" customFormat="1" ht="21.95" customHeight="1" x14ac:dyDescent="0.2">
      <c r="A1037" s="385" t="s">
        <v>4103</v>
      </c>
      <c r="B1037" s="386" t="s">
        <v>4104</v>
      </c>
      <c r="C1037" s="352" t="s">
        <v>3258</v>
      </c>
      <c r="D1037" s="387" t="s">
        <v>4100</v>
      </c>
      <c r="E1037" s="388" t="s">
        <v>4105</v>
      </c>
      <c r="F1037" s="389" t="s">
        <v>3222</v>
      </c>
      <c r="G1037" s="389" t="s">
        <v>3223</v>
      </c>
      <c r="H1037" s="390" t="s">
        <v>205</v>
      </c>
      <c r="I1037" s="391" t="s">
        <v>4106</v>
      </c>
      <c r="J1037" s="353" t="s">
        <v>3257</v>
      </c>
      <c r="K1037" s="353" t="s">
        <v>3230</v>
      </c>
      <c r="L1037" s="400"/>
      <c r="M1037" s="401"/>
      <c r="N1037" s="400"/>
      <c r="O1037" s="401"/>
      <c r="P1037" s="400"/>
      <c r="Q1037" s="401"/>
      <c r="R1037" s="400"/>
      <c r="S1037" s="401"/>
      <c r="T1037" s="400"/>
      <c r="U1037" s="401"/>
      <c r="V1037" s="400"/>
      <c r="W1037" s="401"/>
      <c r="X1037" s="400"/>
      <c r="Y1037" s="401"/>
      <c r="Z1037" s="400"/>
      <c r="AA1037" s="401"/>
      <c r="AB1037" s="400"/>
      <c r="AC1037" s="401"/>
      <c r="AD1037" s="400"/>
      <c r="AE1037" s="401"/>
      <c r="AF1037" s="400"/>
      <c r="AG1037" s="401"/>
      <c r="AH1037" s="400"/>
      <c r="AI1037" s="401"/>
      <c r="AJ1037" s="400"/>
      <c r="AK1037" s="401"/>
      <c r="AL1037" s="400"/>
      <c r="AM1037" s="401"/>
      <c r="AN1037" s="400"/>
      <c r="AO1037" s="401"/>
      <c r="AP1037" s="400"/>
      <c r="AQ1037" s="401"/>
      <c r="AR1037" s="400"/>
      <c r="AS1037" s="401"/>
      <c r="AT1037" s="400"/>
      <c r="AU1037" s="401"/>
      <c r="AV1037" s="400"/>
      <c r="AW1037" s="401"/>
      <c r="AX1037" s="400"/>
      <c r="AY1037" s="401"/>
      <c r="AZ1037" s="400"/>
      <c r="BA1037" s="401"/>
      <c r="BB1037" s="400"/>
      <c r="BC1037" s="401"/>
      <c r="BD1037" s="400"/>
      <c r="BE1037" s="401"/>
      <c r="BF1037" s="400"/>
      <c r="BG1037" s="401"/>
      <c r="BH1037" s="400"/>
      <c r="BI1037" s="401"/>
      <c r="BJ1037" s="400"/>
      <c r="BK1037" s="401"/>
      <c r="BL1037" s="400"/>
      <c r="BM1037" s="401"/>
      <c r="BN1037" s="400"/>
      <c r="BO1037" s="401"/>
      <c r="BP1037" s="400"/>
      <c r="BQ1037" s="401"/>
      <c r="BR1037" s="400"/>
      <c r="BS1037" s="401"/>
      <c r="BT1037" s="400"/>
      <c r="BU1037" s="401"/>
      <c r="BV1037" s="337">
        <f t="shared" ref="BV1037:BV1040" si="415">L1037+N1037+P1037+R1037+T1037+V1037+X1037+Z1037+AB1037+AD1037+AF1037+AH1037+AJ1037+AL1037+AN1037+AP1037+AR1037+AT1037+AV1037+AX1037+AZ1037+BB1037+BD1037+BF1037+BH1037+BJ1037+BL1037+BN1037+BP1037+BR1037+BT1037</f>
        <v>0</v>
      </c>
      <c r="BW1037" s="337">
        <f t="shared" ref="BW1037:BW1040" si="416">M1037+O1037+Q1037+S1037+U1037+W1037+Y1037+AA1037+AC1037+AE1037+AG1037+AI1037+AK1037+AM1037+AO1037+AQ1037+AS1037+AU1037+AW1037+AY1037+BA1037+BC1037+BE1037+BG1037+BI1037+BK1037+BM1037+BO1037+BQ1037+BS1037+BU1037</f>
        <v>0</v>
      </c>
    </row>
    <row r="1038" spans="1:75" s="64" customFormat="1" ht="21.95" customHeight="1" x14ac:dyDescent="0.2">
      <c r="A1038" s="385" t="s">
        <v>4103</v>
      </c>
      <c r="B1038" s="386" t="s">
        <v>4104</v>
      </c>
      <c r="C1038" s="392" t="s">
        <v>3258</v>
      </c>
      <c r="D1038" s="387" t="s">
        <v>4100</v>
      </c>
      <c r="E1038" s="388" t="s">
        <v>4105</v>
      </c>
      <c r="F1038" s="389" t="s">
        <v>3222</v>
      </c>
      <c r="G1038" s="389" t="s">
        <v>3223</v>
      </c>
      <c r="H1038" s="390" t="s">
        <v>205</v>
      </c>
      <c r="I1038" s="391" t="s">
        <v>4106</v>
      </c>
      <c r="J1038" s="353" t="s">
        <v>3257</v>
      </c>
      <c r="K1038" s="355" t="s">
        <v>3231</v>
      </c>
      <c r="L1038" s="400"/>
      <c r="M1038" s="401"/>
      <c r="N1038" s="400"/>
      <c r="O1038" s="401"/>
      <c r="P1038" s="400"/>
      <c r="Q1038" s="401"/>
      <c r="R1038" s="400"/>
      <c r="S1038" s="401"/>
      <c r="T1038" s="400"/>
      <c r="U1038" s="401"/>
      <c r="V1038" s="400"/>
      <c r="W1038" s="401"/>
      <c r="X1038" s="400"/>
      <c r="Y1038" s="401"/>
      <c r="Z1038" s="400"/>
      <c r="AA1038" s="401"/>
      <c r="AB1038" s="400"/>
      <c r="AC1038" s="401"/>
      <c r="AD1038" s="400"/>
      <c r="AE1038" s="401"/>
      <c r="AF1038" s="400"/>
      <c r="AG1038" s="401"/>
      <c r="AH1038" s="400"/>
      <c r="AI1038" s="401"/>
      <c r="AJ1038" s="400"/>
      <c r="AK1038" s="401"/>
      <c r="AL1038" s="400"/>
      <c r="AM1038" s="401"/>
      <c r="AN1038" s="400"/>
      <c r="AO1038" s="401"/>
      <c r="AP1038" s="400"/>
      <c r="AQ1038" s="401"/>
      <c r="AR1038" s="400"/>
      <c r="AS1038" s="401"/>
      <c r="AT1038" s="400"/>
      <c r="AU1038" s="401"/>
      <c r="AV1038" s="400"/>
      <c r="AW1038" s="401"/>
      <c r="AX1038" s="400"/>
      <c r="AY1038" s="401"/>
      <c r="AZ1038" s="400"/>
      <c r="BA1038" s="401"/>
      <c r="BB1038" s="400"/>
      <c r="BC1038" s="401"/>
      <c r="BD1038" s="400"/>
      <c r="BE1038" s="401"/>
      <c r="BF1038" s="400"/>
      <c r="BG1038" s="401"/>
      <c r="BH1038" s="400"/>
      <c r="BI1038" s="401"/>
      <c r="BJ1038" s="400"/>
      <c r="BK1038" s="401"/>
      <c r="BL1038" s="400"/>
      <c r="BM1038" s="401"/>
      <c r="BN1038" s="400"/>
      <c r="BO1038" s="401"/>
      <c r="BP1038" s="400"/>
      <c r="BQ1038" s="401"/>
      <c r="BR1038" s="400"/>
      <c r="BS1038" s="401"/>
      <c r="BT1038" s="400"/>
      <c r="BU1038" s="401"/>
      <c r="BV1038" s="337">
        <f t="shared" si="415"/>
        <v>0</v>
      </c>
      <c r="BW1038" s="337">
        <f t="shared" si="416"/>
        <v>0</v>
      </c>
    </row>
    <row r="1039" spans="1:75" s="64" customFormat="1" ht="21.95" customHeight="1" x14ac:dyDescent="0.2">
      <c r="A1039" s="385" t="s">
        <v>4103</v>
      </c>
      <c r="B1039" s="386" t="s">
        <v>4104</v>
      </c>
      <c r="C1039" s="392" t="s">
        <v>3258</v>
      </c>
      <c r="D1039" s="387" t="s">
        <v>4100</v>
      </c>
      <c r="E1039" s="388" t="s">
        <v>4105</v>
      </c>
      <c r="F1039" s="389" t="s">
        <v>3222</v>
      </c>
      <c r="G1039" s="389" t="s">
        <v>3223</v>
      </c>
      <c r="H1039" s="390" t="s">
        <v>205</v>
      </c>
      <c r="I1039" s="391" t="s">
        <v>4106</v>
      </c>
      <c r="J1039" s="353" t="s">
        <v>3257</v>
      </c>
      <c r="K1039" s="356" t="s">
        <v>3232</v>
      </c>
      <c r="L1039" s="400"/>
      <c r="M1039" s="401"/>
      <c r="N1039" s="400"/>
      <c r="O1039" s="401"/>
      <c r="P1039" s="400"/>
      <c r="Q1039" s="401"/>
      <c r="R1039" s="400"/>
      <c r="S1039" s="401"/>
      <c r="T1039" s="400"/>
      <c r="U1039" s="401"/>
      <c r="V1039" s="400"/>
      <c r="W1039" s="401"/>
      <c r="X1039" s="400"/>
      <c r="Y1039" s="401"/>
      <c r="Z1039" s="400"/>
      <c r="AA1039" s="401"/>
      <c r="AB1039" s="400"/>
      <c r="AC1039" s="401"/>
      <c r="AD1039" s="400"/>
      <c r="AE1039" s="401"/>
      <c r="AF1039" s="400"/>
      <c r="AG1039" s="401"/>
      <c r="AH1039" s="400"/>
      <c r="AI1039" s="401"/>
      <c r="AJ1039" s="400"/>
      <c r="AK1039" s="401"/>
      <c r="AL1039" s="400"/>
      <c r="AM1039" s="401"/>
      <c r="AN1039" s="400"/>
      <c r="AO1039" s="401"/>
      <c r="AP1039" s="400"/>
      <c r="AQ1039" s="401"/>
      <c r="AR1039" s="400"/>
      <c r="AS1039" s="401"/>
      <c r="AT1039" s="400"/>
      <c r="AU1039" s="401"/>
      <c r="AV1039" s="400"/>
      <c r="AW1039" s="401"/>
      <c r="AX1039" s="400"/>
      <c r="AY1039" s="401"/>
      <c r="AZ1039" s="400"/>
      <c r="BA1039" s="401"/>
      <c r="BB1039" s="400"/>
      <c r="BC1039" s="401"/>
      <c r="BD1039" s="400"/>
      <c r="BE1039" s="401"/>
      <c r="BF1039" s="400"/>
      <c r="BG1039" s="401"/>
      <c r="BH1039" s="400"/>
      <c r="BI1039" s="401"/>
      <c r="BJ1039" s="400"/>
      <c r="BK1039" s="401"/>
      <c r="BL1039" s="400"/>
      <c r="BM1039" s="401"/>
      <c r="BN1039" s="400"/>
      <c r="BO1039" s="401"/>
      <c r="BP1039" s="400"/>
      <c r="BQ1039" s="401"/>
      <c r="BR1039" s="400"/>
      <c r="BS1039" s="401"/>
      <c r="BT1039" s="400"/>
      <c r="BU1039" s="401"/>
      <c r="BV1039" s="337">
        <f t="shared" si="415"/>
        <v>0</v>
      </c>
      <c r="BW1039" s="337">
        <f t="shared" si="416"/>
        <v>0</v>
      </c>
    </row>
    <row r="1040" spans="1:75" s="64" customFormat="1" ht="21.95" customHeight="1" thickBot="1" x14ac:dyDescent="0.25">
      <c r="A1040" s="660" t="s">
        <v>4103</v>
      </c>
      <c r="B1040" s="393" t="s">
        <v>4104</v>
      </c>
      <c r="C1040" s="394" t="s">
        <v>3258</v>
      </c>
      <c r="D1040" s="395" t="s">
        <v>4100</v>
      </c>
      <c r="E1040" s="411" t="s">
        <v>4105</v>
      </c>
      <c r="F1040" s="396" t="s">
        <v>3222</v>
      </c>
      <c r="G1040" s="396" t="s">
        <v>3223</v>
      </c>
      <c r="H1040" s="397" t="s">
        <v>205</v>
      </c>
      <c r="I1040" s="661" t="s">
        <v>4106</v>
      </c>
      <c r="J1040" s="353" t="s">
        <v>3257</v>
      </c>
      <c r="K1040" s="357" t="s">
        <v>60</v>
      </c>
      <c r="L1040" s="402"/>
      <c r="M1040" s="403"/>
      <c r="N1040" s="402"/>
      <c r="O1040" s="403"/>
      <c r="P1040" s="402"/>
      <c r="Q1040" s="403"/>
      <c r="R1040" s="402"/>
      <c r="S1040" s="403"/>
      <c r="T1040" s="402"/>
      <c r="U1040" s="403"/>
      <c r="V1040" s="402"/>
      <c r="W1040" s="403"/>
      <c r="X1040" s="402"/>
      <c r="Y1040" s="403"/>
      <c r="Z1040" s="402"/>
      <c r="AA1040" s="403"/>
      <c r="AB1040" s="402"/>
      <c r="AC1040" s="403"/>
      <c r="AD1040" s="402"/>
      <c r="AE1040" s="403"/>
      <c r="AF1040" s="402"/>
      <c r="AG1040" s="403"/>
      <c r="AH1040" s="402"/>
      <c r="AI1040" s="403"/>
      <c r="AJ1040" s="402"/>
      <c r="AK1040" s="403"/>
      <c r="AL1040" s="402"/>
      <c r="AM1040" s="403"/>
      <c r="AN1040" s="402"/>
      <c r="AO1040" s="403"/>
      <c r="AP1040" s="402"/>
      <c r="AQ1040" s="403"/>
      <c r="AR1040" s="402"/>
      <c r="AS1040" s="403"/>
      <c r="AT1040" s="402"/>
      <c r="AU1040" s="403"/>
      <c r="AV1040" s="402"/>
      <c r="AW1040" s="403"/>
      <c r="AX1040" s="402"/>
      <c r="AY1040" s="403"/>
      <c r="AZ1040" s="402"/>
      <c r="BA1040" s="403"/>
      <c r="BB1040" s="402"/>
      <c r="BC1040" s="403"/>
      <c r="BD1040" s="402"/>
      <c r="BE1040" s="403"/>
      <c r="BF1040" s="402"/>
      <c r="BG1040" s="403"/>
      <c r="BH1040" s="402"/>
      <c r="BI1040" s="403"/>
      <c r="BJ1040" s="402"/>
      <c r="BK1040" s="403"/>
      <c r="BL1040" s="402"/>
      <c r="BM1040" s="403"/>
      <c r="BN1040" s="402"/>
      <c r="BO1040" s="403"/>
      <c r="BP1040" s="402"/>
      <c r="BQ1040" s="403"/>
      <c r="BR1040" s="402"/>
      <c r="BS1040" s="403"/>
      <c r="BT1040" s="402"/>
      <c r="BU1040" s="403"/>
      <c r="BV1040" s="337">
        <f t="shared" si="415"/>
        <v>0</v>
      </c>
      <c r="BW1040" s="337">
        <f t="shared" si="416"/>
        <v>0</v>
      </c>
    </row>
    <row r="1041" spans="1:75" s="64" customFormat="1" ht="21.95" customHeight="1" x14ac:dyDescent="0.25">
      <c r="A1041" s="425" t="s">
        <v>4107</v>
      </c>
      <c r="B1041" s="526" t="s">
        <v>4108</v>
      </c>
      <c r="C1041" s="527">
        <v>1</v>
      </c>
      <c r="D1041" s="528" t="s">
        <v>4109</v>
      </c>
      <c r="E1041" s="426" t="s">
        <v>4110</v>
      </c>
      <c r="F1041" s="529" t="s">
        <v>3222</v>
      </c>
      <c r="G1041" s="529" t="s">
        <v>3223</v>
      </c>
      <c r="H1041" s="530" t="s">
        <v>265</v>
      </c>
      <c r="I1041" s="384" t="s">
        <v>4111</v>
      </c>
      <c r="J1041" s="353" t="s">
        <v>3227</v>
      </c>
      <c r="K1041" s="354" t="s">
        <v>3228</v>
      </c>
      <c r="L1041" s="402"/>
      <c r="M1041" s="403"/>
      <c r="N1041" s="402"/>
      <c r="O1041" s="403"/>
      <c r="P1041" s="402"/>
      <c r="Q1041" s="403"/>
      <c r="R1041" s="402"/>
      <c r="S1041" s="403"/>
      <c r="T1041" s="402"/>
      <c r="U1041" s="403"/>
      <c r="V1041" s="402"/>
      <c r="W1041" s="403"/>
      <c r="X1041" s="402"/>
      <c r="Y1041" s="403"/>
      <c r="Z1041" s="402"/>
      <c r="AA1041" s="403"/>
      <c r="AB1041" s="402"/>
      <c r="AC1041" s="403"/>
      <c r="AD1041" s="402"/>
      <c r="AE1041" s="403"/>
      <c r="AF1041" s="402"/>
      <c r="AG1041" s="403"/>
      <c r="AH1041" s="402"/>
      <c r="AI1041" s="403"/>
      <c r="AJ1041" s="402"/>
      <c r="AK1041" s="403"/>
      <c r="AL1041" s="402"/>
      <c r="AM1041" s="403"/>
      <c r="AN1041" s="402"/>
      <c r="AO1041" s="403"/>
      <c r="AP1041" s="402"/>
      <c r="AQ1041" s="403"/>
      <c r="AR1041" s="402"/>
      <c r="AS1041" s="403"/>
      <c r="AT1041" s="402"/>
      <c r="AU1041" s="403"/>
      <c r="AV1041" s="402"/>
      <c r="AW1041" s="403"/>
      <c r="AX1041" s="402"/>
      <c r="AY1041" s="403"/>
      <c r="AZ1041" s="402"/>
      <c r="BA1041" s="403"/>
      <c r="BB1041" s="402"/>
      <c r="BC1041" s="403"/>
      <c r="BD1041" s="402"/>
      <c r="BE1041" s="403"/>
      <c r="BF1041" s="402"/>
      <c r="BG1041" s="403"/>
      <c r="BH1041" s="402"/>
      <c r="BI1041" s="403"/>
      <c r="BJ1041" s="402"/>
      <c r="BK1041" s="403"/>
      <c r="BL1041" s="402"/>
      <c r="BM1041" s="403"/>
      <c r="BN1041" s="402"/>
      <c r="BO1041" s="403"/>
      <c r="BP1041" s="402"/>
      <c r="BQ1041" s="403"/>
      <c r="BR1041" s="402"/>
      <c r="BS1041" s="403"/>
      <c r="BT1041" s="402"/>
      <c r="BU1041" s="403"/>
      <c r="BV1041" s="337">
        <f>L1041+N1041+P1041+R1041+T1041+V1041+X1041+Z1041+AB1041+AD1041+AF1041+AH1041+AJ1041+AL1041+AN1041+AP1041+AR1041+AT1041+AV1041+AX1041+AZ1041+BB1041+BD1041+BF1041+BH1041+BJ1041+BL1041+BN1041+BP1041+BR1041+BT1041</f>
        <v>0</v>
      </c>
      <c r="BW1041" s="337">
        <f>M1041+O1041+Q1041+S1041+U1041+W1041+Y1041+AA1041+AC1041+AE1041+AG1041+AI1041+AK1041+AM1041+AO1041+AQ1041+AS1041+AU1041+AW1041+AY1041+BA1041+BC1041+BE1041+BG1041+BI1041+BK1041+BM1041+BO1041+BQ1041+BS1041+BU1041</f>
        <v>0</v>
      </c>
    </row>
    <row r="1042" spans="1:75" s="64" customFormat="1" ht="21.95" customHeight="1" x14ac:dyDescent="0.2">
      <c r="A1042" s="385" t="s">
        <v>4107</v>
      </c>
      <c r="B1042" s="386" t="s">
        <v>4108</v>
      </c>
      <c r="C1042" s="352" t="s">
        <v>3229</v>
      </c>
      <c r="D1042" s="387" t="s">
        <v>4109</v>
      </c>
      <c r="E1042" s="388" t="s">
        <v>4110</v>
      </c>
      <c r="F1042" s="389" t="s">
        <v>3222</v>
      </c>
      <c r="G1042" s="389" t="s">
        <v>3223</v>
      </c>
      <c r="H1042" s="390" t="s">
        <v>265</v>
      </c>
      <c r="I1042" s="391" t="s">
        <v>4111</v>
      </c>
      <c r="J1042" s="353" t="s">
        <v>3227</v>
      </c>
      <c r="K1042" s="353" t="s">
        <v>3230</v>
      </c>
      <c r="L1042" s="400">
        <v>2</v>
      </c>
      <c r="M1042" s="401"/>
      <c r="N1042" s="400">
        <v>3</v>
      </c>
      <c r="O1042" s="401"/>
      <c r="P1042" s="400">
        <v>2</v>
      </c>
      <c r="Q1042" s="401"/>
      <c r="R1042" s="400"/>
      <c r="S1042" s="401"/>
      <c r="T1042" s="400"/>
      <c r="U1042" s="401"/>
      <c r="V1042" s="400">
        <v>1</v>
      </c>
      <c r="W1042" s="401"/>
      <c r="X1042" s="400">
        <v>1</v>
      </c>
      <c r="Y1042" s="401"/>
      <c r="Z1042" s="400">
        <v>2</v>
      </c>
      <c r="AA1042" s="401"/>
      <c r="AB1042" s="400">
        <v>3</v>
      </c>
      <c r="AC1042" s="401"/>
      <c r="AD1042" s="400">
        <v>2</v>
      </c>
      <c r="AE1042" s="401"/>
      <c r="AF1042" s="400"/>
      <c r="AG1042" s="401"/>
      <c r="AH1042" s="400"/>
      <c r="AI1042" s="401"/>
      <c r="AJ1042" s="400">
        <v>1</v>
      </c>
      <c r="AK1042" s="401"/>
      <c r="AL1042" s="400">
        <v>1</v>
      </c>
      <c r="AM1042" s="401"/>
      <c r="AN1042" s="400">
        <v>2</v>
      </c>
      <c r="AO1042" s="401"/>
      <c r="AP1042" s="400">
        <v>3</v>
      </c>
      <c r="AQ1042" s="401"/>
      <c r="AR1042" s="400">
        <v>2</v>
      </c>
      <c r="AS1042" s="401"/>
      <c r="AT1042" s="400"/>
      <c r="AU1042" s="401"/>
      <c r="AV1042" s="400"/>
      <c r="AW1042" s="401"/>
      <c r="AX1042" s="400">
        <v>1</v>
      </c>
      <c r="AY1042" s="401"/>
      <c r="AZ1042" s="400">
        <v>1</v>
      </c>
      <c r="BA1042" s="401"/>
      <c r="BB1042" s="400">
        <v>2</v>
      </c>
      <c r="BC1042" s="401"/>
      <c r="BD1042" s="400">
        <v>3</v>
      </c>
      <c r="BE1042" s="401"/>
      <c r="BF1042" s="400">
        <v>2</v>
      </c>
      <c r="BG1042" s="401"/>
      <c r="BH1042" s="400"/>
      <c r="BI1042" s="401"/>
      <c r="BJ1042" s="400"/>
      <c r="BK1042" s="401"/>
      <c r="BL1042" s="400">
        <v>1</v>
      </c>
      <c r="BM1042" s="401"/>
      <c r="BN1042" s="400">
        <v>1</v>
      </c>
      <c r="BO1042" s="401"/>
      <c r="BP1042" s="400">
        <v>2</v>
      </c>
      <c r="BQ1042" s="401"/>
      <c r="BR1042" s="400">
        <v>3</v>
      </c>
      <c r="BS1042" s="401"/>
      <c r="BT1042" s="400"/>
      <c r="BU1042" s="401"/>
      <c r="BV1042" s="337">
        <f t="shared" ref="BV1042:BV1045" si="417">L1042+N1042+P1042+R1042+T1042+V1042+X1042+Z1042+AB1042+AD1042+AF1042+AH1042+AJ1042+AL1042+AN1042+AP1042+AR1042+AT1042+AV1042+AX1042+AZ1042+BB1042+BD1042+BF1042+BH1042+BJ1042+BL1042+BN1042+BP1042+BR1042+BT1042</f>
        <v>41</v>
      </c>
      <c r="BW1042" s="337">
        <f t="shared" ref="BW1042:BW1045" si="418">M1042+O1042+Q1042+S1042+U1042+W1042+Y1042+AA1042+AC1042+AE1042+AG1042+AI1042+AK1042+AM1042+AO1042+AQ1042+AS1042+AU1042+AW1042+AY1042+BA1042+BC1042+BE1042+BG1042+BI1042+BK1042+BM1042+BO1042+BQ1042+BS1042+BU1042</f>
        <v>0</v>
      </c>
    </row>
    <row r="1043" spans="1:75" s="64" customFormat="1" ht="21.95" customHeight="1" x14ac:dyDescent="0.2">
      <c r="A1043" s="385" t="s">
        <v>4107</v>
      </c>
      <c r="B1043" s="386" t="s">
        <v>4108</v>
      </c>
      <c r="C1043" s="392" t="s">
        <v>3229</v>
      </c>
      <c r="D1043" s="387" t="s">
        <v>4109</v>
      </c>
      <c r="E1043" s="388" t="s">
        <v>4110</v>
      </c>
      <c r="F1043" s="389" t="s">
        <v>3222</v>
      </c>
      <c r="G1043" s="389" t="s">
        <v>3223</v>
      </c>
      <c r="H1043" s="390" t="s">
        <v>265</v>
      </c>
      <c r="I1043" s="391" t="s">
        <v>4111</v>
      </c>
      <c r="J1043" s="353" t="s">
        <v>3227</v>
      </c>
      <c r="K1043" s="355" t="s">
        <v>3231</v>
      </c>
      <c r="L1043" s="400"/>
      <c r="M1043" s="401"/>
      <c r="N1043" s="400"/>
      <c r="O1043" s="401"/>
      <c r="P1043" s="400"/>
      <c r="Q1043" s="401"/>
      <c r="R1043" s="400"/>
      <c r="S1043" s="401"/>
      <c r="T1043" s="400"/>
      <c r="U1043" s="401"/>
      <c r="V1043" s="400"/>
      <c r="W1043" s="401"/>
      <c r="X1043" s="400"/>
      <c r="Y1043" s="401"/>
      <c r="Z1043" s="400"/>
      <c r="AA1043" s="401"/>
      <c r="AB1043" s="400"/>
      <c r="AC1043" s="401"/>
      <c r="AD1043" s="400"/>
      <c r="AE1043" s="401"/>
      <c r="AF1043" s="400"/>
      <c r="AG1043" s="401"/>
      <c r="AH1043" s="400"/>
      <c r="AI1043" s="401"/>
      <c r="AJ1043" s="400"/>
      <c r="AK1043" s="401"/>
      <c r="AL1043" s="400"/>
      <c r="AM1043" s="401"/>
      <c r="AN1043" s="400"/>
      <c r="AO1043" s="401"/>
      <c r="AP1043" s="400"/>
      <c r="AQ1043" s="401"/>
      <c r="AR1043" s="400"/>
      <c r="AS1043" s="401"/>
      <c r="AT1043" s="400"/>
      <c r="AU1043" s="401"/>
      <c r="AV1043" s="400"/>
      <c r="AW1043" s="401"/>
      <c r="AX1043" s="400"/>
      <c r="AY1043" s="401"/>
      <c r="AZ1043" s="400"/>
      <c r="BA1043" s="401"/>
      <c r="BB1043" s="400"/>
      <c r="BC1043" s="401"/>
      <c r="BD1043" s="400"/>
      <c r="BE1043" s="401"/>
      <c r="BF1043" s="400"/>
      <c r="BG1043" s="401"/>
      <c r="BH1043" s="400"/>
      <c r="BI1043" s="401"/>
      <c r="BJ1043" s="400"/>
      <c r="BK1043" s="401"/>
      <c r="BL1043" s="400"/>
      <c r="BM1043" s="401"/>
      <c r="BN1043" s="400"/>
      <c r="BO1043" s="401"/>
      <c r="BP1043" s="400"/>
      <c r="BQ1043" s="401"/>
      <c r="BR1043" s="400"/>
      <c r="BS1043" s="401"/>
      <c r="BT1043" s="400"/>
      <c r="BU1043" s="401"/>
      <c r="BV1043" s="337">
        <f t="shared" si="417"/>
        <v>0</v>
      </c>
      <c r="BW1043" s="337">
        <f t="shared" si="418"/>
        <v>0</v>
      </c>
    </row>
    <row r="1044" spans="1:75" s="64" customFormat="1" ht="21.95" customHeight="1" x14ac:dyDescent="0.2">
      <c r="A1044" s="385" t="s">
        <v>4107</v>
      </c>
      <c r="B1044" s="386" t="s">
        <v>4108</v>
      </c>
      <c r="C1044" s="392" t="s">
        <v>3229</v>
      </c>
      <c r="D1044" s="387" t="s">
        <v>4109</v>
      </c>
      <c r="E1044" s="388" t="s">
        <v>4110</v>
      </c>
      <c r="F1044" s="389" t="s">
        <v>3222</v>
      </c>
      <c r="G1044" s="389" t="s">
        <v>3223</v>
      </c>
      <c r="H1044" s="390" t="s">
        <v>265</v>
      </c>
      <c r="I1044" s="391" t="s">
        <v>4111</v>
      </c>
      <c r="J1044" s="353" t="s">
        <v>3227</v>
      </c>
      <c r="K1044" s="356" t="s">
        <v>3232</v>
      </c>
      <c r="L1044" s="400"/>
      <c r="M1044" s="401"/>
      <c r="N1044" s="400"/>
      <c r="O1044" s="401"/>
      <c r="P1044" s="400"/>
      <c r="Q1044" s="401"/>
      <c r="R1044" s="400"/>
      <c r="S1044" s="401"/>
      <c r="T1044" s="400"/>
      <c r="U1044" s="401"/>
      <c r="V1044" s="400"/>
      <c r="W1044" s="401"/>
      <c r="X1044" s="400"/>
      <c r="Y1044" s="401"/>
      <c r="Z1044" s="400"/>
      <c r="AA1044" s="401"/>
      <c r="AB1044" s="400"/>
      <c r="AC1044" s="401"/>
      <c r="AD1044" s="400"/>
      <c r="AE1044" s="401"/>
      <c r="AF1044" s="400"/>
      <c r="AG1044" s="401"/>
      <c r="AH1044" s="400"/>
      <c r="AI1044" s="401"/>
      <c r="AJ1044" s="400"/>
      <c r="AK1044" s="401"/>
      <c r="AL1044" s="400"/>
      <c r="AM1044" s="401"/>
      <c r="AN1044" s="400"/>
      <c r="AO1044" s="401"/>
      <c r="AP1044" s="400"/>
      <c r="AQ1044" s="401"/>
      <c r="AR1044" s="400"/>
      <c r="AS1044" s="401"/>
      <c r="AT1044" s="400"/>
      <c r="AU1044" s="401"/>
      <c r="AV1044" s="400"/>
      <c r="AW1044" s="401"/>
      <c r="AX1044" s="400"/>
      <c r="AY1044" s="401"/>
      <c r="AZ1044" s="400"/>
      <c r="BA1044" s="401"/>
      <c r="BB1044" s="400"/>
      <c r="BC1044" s="401"/>
      <c r="BD1044" s="400"/>
      <c r="BE1044" s="401"/>
      <c r="BF1044" s="400"/>
      <c r="BG1044" s="401"/>
      <c r="BH1044" s="400"/>
      <c r="BI1044" s="401"/>
      <c r="BJ1044" s="400"/>
      <c r="BK1044" s="401"/>
      <c r="BL1044" s="400"/>
      <c r="BM1044" s="401"/>
      <c r="BN1044" s="400"/>
      <c r="BO1044" s="401"/>
      <c r="BP1044" s="400"/>
      <c r="BQ1044" s="401"/>
      <c r="BR1044" s="400"/>
      <c r="BS1044" s="401"/>
      <c r="BT1044" s="400"/>
      <c r="BU1044" s="401"/>
      <c r="BV1044" s="337">
        <f t="shared" si="417"/>
        <v>0</v>
      </c>
      <c r="BW1044" s="337">
        <f t="shared" si="418"/>
        <v>0</v>
      </c>
    </row>
    <row r="1045" spans="1:75" s="64" customFormat="1" ht="21.95" customHeight="1" thickBot="1" x14ac:dyDescent="0.25">
      <c r="A1045" s="660" t="s">
        <v>4107</v>
      </c>
      <c r="B1045" s="393" t="s">
        <v>4108</v>
      </c>
      <c r="C1045" s="394" t="s">
        <v>3229</v>
      </c>
      <c r="D1045" s="395" t="s">
        <v>4109</v>
      </c>
      <c r="E1045" s="411" t="s">
        <v>4110</v>
      </c>
      <c r="F1045" s="396" t="s">
        <v>3222</v>
      </c>
      <c r="G1045" s="396" t="s">
        <v>3223</v>
      </c>
      <c r="H1045" s="397" t="s">
        <v>265</v>
      </c>
      <c r="I1045" s="661" t="s">
        <v>4111</v>
      </c>
      <c r="J1045" s="353" t="s">
        <v>3227</v>
      </c>
      <c r="K1045" s="357" t="s">
        <v>60</v>
      </c>
      <c r="L1045" s="402"/>
      <c r="M1045" s="403"/>
      <c r="N1045" s="402"/>
      <c r="O1045" s="403"/>
      <c r="P1045" s="402"/>
      <c r="Q1045" s="403"/>
      <c r="R1045" s="402"/>
      <c r="S1045" s="403"/>
      <c r="T1045" s="402"/>
      <c r="U1045" s="403"/>
      <c r="V1045" s="402"/>
      <c r="W1045" s="403"/>
      <c r="X1045" s="402"/>
      <c r="Y1045" s="403"/>
      <c r="Z1045" s="402"/>
      <c r="AA1045" s="403"/>
      <c r="AB1045" s="402"/>
      <c r="AC1045" s="403"/>
      <c r="AD1045" s="402"/>
      <c r="AE1045" s="403"/>
      <c r="AF1045" s="402"/>
      <c r="AG1045" s="403"/>
      <c r="AH1045" s="402"/>
      <c r="AI1045" s="403"/>
      <c r="AJ1045" s="402"/>
      <c r="AK1045" s="403"/>
      <c r="AL1045" s="402"/>
      <c r="AM1045" s="403"/>
      <c r="AN1045" s="402"/>
      <c r="AO1045" s="403"/>
      <c r="AP1045" s="402"/>
      <c r="AQ1045" s="403"/>
      <c r="AR1045" s="402"/>
      <c r="AS1045" s="403"/>
      <c r="AT1045" s="402"/>
      <c r="AU1045" s="403"/>
      <c r="AV1045" s="402"/>
      <c r="AW1045" s="403"/>
      <c r="AX1045" s="402"/>
      <c r="AY1045" s="403"/>
      <c r="AZ1045" s="402"/>
      <c r="BA1045" s="403"/>
      <c r="BB1045" s="402"/>
      <c r="BC1045" s="403"/>
      <c r="BD1045" s="402"/>
      <c r="BE1045" s="403"/>
      <c r="BF1045" s="402"/>
      <c r="BG1045" s="403"/>
      <c r="BH1045" s="402"/>
      <c r="BI1045" s="403"/>
      <c r="BJ1045" s="402"/>
      <c r="BK1045" s="403"/>
      <c r="BL1045" s="402"/>
      <c r="BM1045" s="403"/>
      <c r="BN1045" s="402"/>
      <c r="BO1045" s="403"/>
      <c r="BP1045" s="402"/>
      <c r="BQ1045" s="403"/>
      <c r="BR1045" s="402"/>
      <c r="BS1045" s="403"/>
      <c r="BT1045" s="402"/>
      <c r="BU1045" s="403"/>
      <c r="BV1045" s="337">
        <f t="shared" si="417"/>
        <v>0</v>
      </c>
      <c r="BW1045" s="337">
        <f t="shared" si="418"/>
        <v>0</v>
      </c>
    </row>
    <row r="1046" spans="1:75" s="64" customFormat="1" ht="21.95" customHeight="1" x14ac:dyDescent="0.25">
      <c r="A1046" s="425" t="s">
        <v>4112</v>
      </c>
      <c r="B1046" s="526" t="s">
        <v>4113</v>
      </c>
      <c r="C1046" s="527">
        <v>3</v>
      </c>
      <c r="D1046" s="528" t="s">
        <v>4114</v>
      </c>
      <c r="E1046" s="426" t="s">
        <v>4115</v>
      </c>
      <c r="F1046" s="529" t="s">
        <v>3222</v>
      </c>
      <c r="G1046" s="529" t="s">
        <v>3223</v>
      </c>
      <c r="H1046" s="530" t="s">
        <v>265</v>
      </c>
      <c r="I1046" s="384" t="s">
        <v>4116</v>
      </c>
      <c r="J1046" s="353" t="s">
        <v>3257</v>
      </c>
      <c r="K1046" s="354" t="s">
        <v>3228</v>
      </c>
      <c r="L1046" s="402"/>
      <c r="M1046" s="403"/>
      <c r="N1046" s="402"/>
      <c r="O1046" s="403"/>
      <c r="P1046" s="402"/>
      <c r="Q1046" s="403"/>
      <c r="R1046" s="402"/>
      <c r="S1046" s="403"/>
      <c r="T1046" s="402"/>
      <c r="U1046" s="403"/>
      <c r="V1046" s="402"/>
      <c r="W1046" s="403"/>
      <c r="X1046" s="402"/>
      <c r="Y1046" s="403"/>
      <c r="Z1046" s="402"/>
      <c r="AA1046" s="403"/>
      <c r="AB1046" s="402"/>
      <c r="AC1046" s="403"/>
      <c r="AD1046" s="402"/>
      <c r="AE1046" s="403"/>
      <c r="AF1046" s="402"/>
      <c r="AG1046" s="403"/>
      <c r="AH1046" s="402"/>
      <c r="AI1046" s="403"/>
      <c r="AJ1046" s="402"/>
      <c r="AK1046" s="403"/>
      <c r="AL1046" s="402"/>
      <c r="AM1046" s="403"/>
      <c r="AN1046" s="402"/>
      <c r="AO1046" s="403"/>
      <c r="AP1046" s="402"/>
      <c r="AQ1046" s="403"/>
      <c r="AR1046" s="402"/>
      <c r="AS1046" s="403"/>
      <c r="AT1046" s="402"/>
      <c r="AU1046" s="403"/>
      <c r="AV1046" s="402"/>
      <c r="AW1046" s="403"/>
      <c r="AX1046" s="402"/>
      <c r="AY1046" s="403"/>
      <c r="AZ1046" s="402"/>
      <c r="BA1046" s="403"/>
      <c r="BB1046" s="402"/>
      <c r="BC1046" s="403"/>
      <c r="BD1046" s="402"/>
      <c r="BE1046" s="403"/>
      <c r="BF1046" s="402"/>
      <c r="BG1046" s="403"/>
      <c r="BH1046" s="402"/>
      <c r="BI1046" s="403"/>
      <c r="BJ1046" s="402"/>
      <c r="BK1046" s="403"/>
      <c r="BL1046" s="402"/>
      <c r="BM1046" s="403"/>
      <c r="BN1046" s="402"/>
      <c r="BO1046" s="403"/>
      <c r="BP1046" s="402"/>
      <c r="BQ1046" s="403"/>
      <c r="BR1046" s="402"/>
      <c r="BS1046" s="403"/>
      <c r="BT1046" s="402"/>
      <c r="BU1046" s="403"/>
      <c r="BV1046" s="337">
        <f>L1046+N1046+P1046+R1046+T1046+V1046+X1046+Z1046+AB1046+AD1046+AF1046+AH1046+AJ1046+AL1046+AN1046+AP1046+AR1046+AT1046+AV1046+AX1046+AZ1046+BB1046+BD1046+BF1046+BH1046+BJ1046+BL1046+BN1046+BP1046+BR1046+BT1046</f>
        <v>0</v>
      </c>
      <c r="BW1046" s="337">
        <f>M1046+O1046+Q1046+S1046+U1046+W1046+Y1046+AA1046+AC1046+AE1046+AG1046+AI1046+AK1046+AM1046+AO1046+AQ1046+AS1046+AU1046+AW1046+AY1046+BA1046+BC1046+BE1046+BG1046+BI1046+BK1046+BM1046+BO1046+BQ1046+BS1046+BU1046</f>
        <v>0</v>
      </c>
    </row>
    <row r="1047" spans="1:75" s="64" customFormat="1" ht="21.95" customHeight="1" x14ac:dyDescent="0.2">
      <c r="A1047" s="385" t="s">
        <v>4112</v>
      </c>
      <c r="B1047" s="386" t="s">
        <v>4113</v>
      </c>
      <c r="C1047" s="352" t="s">
        <v>3258</v>
      </c>
      <c r="D1047" s="387" t="s">
        <v>4114</v>
      </c>
      <c r="E1047" s="388" t="s">
        <v>4115</v>
      </c>
      <c r="F1047" s="389" t="s">
        <v>3222</v>
      </c>
      <c r="G1047" s="389" t="s">
        <v>3223</v>
      </c>
      <c r="H1047" s="390" t="s">
        <v>265</v>
      </c>
      <c r="I1047" s="391" t="s">
        <v>4116</v>
      </c>
      <c r="J1047" s="353" t="s">
        <v>3257</v>
      </c>
      <c r="K1047" s="353" t="s">
        <v>3230</v>
      </c>
      <c r="L1047" s="400"/>
      <c r="M1047" s="401"/>
      <c r="N1047" s="400"/>
      <c r="O1047" s="401"/>
      <c r="P1047" s="400"/>
      <c r="Q1047" s="401"/>
      <c r="R1047" s="400"/>
      <c r="S1047" s="401"/>
      <c r="T1047" s="400"/>
      <c r="U1047" s="401"/>
      <c r="V1047" s="400"/>
      <c r="W1047" s="401"/>
      <c r="X1047" s="400"/>
      <c r="Y1047" s="401"/>
      <c r="Z1047" s="400"/>
      <c r="AA1047" s="401"/>
      <c r="AB1047" s="400"/>
      <c r="AC1047" s="401"/>
      <c r="AD1047" s="400"/>
      <c r="AE1047" s="401"/>
      <c r="AF1047" s="400"/>
      <c r="AG1047" s="401"/>
      <c r="AH1047" s="400"/>
      <c r="AI1047" s="401"/>
      <c r="AJ1047" s="400"/>
      <c r="AK1047" s="401"/>
      <c r="AL1047" s="400"/>
      <c r="AM1047" s="401"/>
      <c r="AN1047" s="400"/>
      <c r="AO1047" s="401"/>
      <c r="AP1047" s="400"/>
      <c r="AQ1047" s="401"/>
      <c r="AR1047" s="400"/>
      <c r="AS1047" s="401"/>
      <c r="AT1047" s="400"/>
      <c r="AU1047" s="401"/>
      <c r="AV1047" s="400"/>
      <c r="AW1047" s="401"/>
      <c r="AX1047" s="400"/>
      <c r="AY1047" s="401"/>
      <c r="AZ1047" s="400"/>
      <c r="BA1047" s="401"/>
      <c r="BB1047" s="400"/>
      <c r="BC1047" s="401"/>
      <c r="BD1047" s="400"/>
      <c r="BE1047" s="401"/>
      <c r="BF1047" s="400"/>
      <c r="BG1047" s="401"/>
      <c r="BH1047" s="400"/>
      <c r="BI1047" s="401"/>
      <c r="BJ1047" s="400"/>
      <c r="BK1047" s="401"/>
      <c r="BL1047" s="400"/>
      <c r="BM1047" s="401"/>
      <c r="BN1047" s="400"/>
      <c r="BO1047" s="401"/>
      <c r="BP1047" s="400"/>
      <c r="BQ1047" s="401"/>
      <c r="BR1047" s="400"/>
      <c r="BS1047" s="401"/>
      <c r="BT1047" s="400"/>
      <c r="BU1047" s="401"/>
      <c r="BV1047" s="337">
        <f t="shared" ref="BV1047:BV1050" si="419">L1047+N1047+P1047+R1047+T1047+V1047+X1047+Z1047+AB1047+AD1047+AF1047+AH1047+AJ1047+AL1047+AN1047+AP1047+AR1047+AT1047+AV1047+AX1047+AZ1047+BB1047+BD1047+BF1047+BH1047+BJ1047+BL1047+BN1047+BP1047+BR1047+BT1047</f>
        <v>0</v>
      </c>
      <c r="BW1047" s="337">
        <f t="shared" ref="BW1047:BW1050" si="420">M1047+O1047+Q1047+S1047+U1047+W1047+Y1047+AA1047+AC1047+AE1047+AG1047+AI1047+AK1047+AM1047+AO1047+AQ1047+AS1047+AU1047+AW1047+AY1047+BA1047+BC1047+BE1047+BG1047+BI1047+BK1047+BM1047+BO1047+BQ1047+BS1047+BU1047</f>
        <v>0</v>
      </c>
    </row>
    <row r="1048" spans="1:75" s="64" customFormat="1" ht="21.95" customHeight="1" x14ac:dyDescent="0.2">
      <c r="A1048" s="385" t="s">
        <v>4112</v>
      </c>
      <c r="B1048" s="386" t="s">
        <v>4113</v>
      </c>
      <c r="C1048" s="392" t="s">
        <v>3258</v>
      </c>
      <c r="D1048" s="387" t="s">
        <v>4114</v>
      </c>
      <c r="E1048" s="388" t="s">
        <v>4115</v>
      </c>
      <c r="F1048" s="389" t="s">
        <v>3222</v>
      </c>
      <c r="G1048" s="389" t="s">
        <v>3223</v>
      </c>
      <c r="H1048" s="390" t="s">
        <v>265</v>
      </c>
      <c r="I1048" s="391" t="s">
        <v>4116</v>
      </c>
      <c r="J1048" s="353" t="s">
        <v>3257</v>
      </c>
      <c r="K1048" s="355" t="s">
        <v>3231</v>
      </c>
      <c r="L1048" s="400"/>
      <c r="M1048" s="401"/>
      <c r="N1048" s="400"/>
      <c r="O1048" s="401"/>
      <c r="P1048" s="400"/>
      <c r="Q1048" s="401"/>
      <c r="R1048" s="400"/>
      <c r="S1048" s="401"/>
      <c r="T1048" s="400"/>
      <c r="U1048" s="401"/>
      <c r="V1048" s="400"/>
      <c r="W1048" s="401"/>
      <c r="X1048" s="400"/>
      <c r="Y1048" s="401"/>
      <c r="Z1048" s="400"/>
      <c r="AA1048" s="401"/>
      <c r="AB1048" s="400"/>
      <c r="AC1048" s="401"/>
      <c r="AD1048" s="400"/>
      <c r="AE1048" s="401"/>
      <c r="AF1048" s="400"/>
      <c r="AG1048" s="401"/>
      <c r="AH1048" s="400"/>
      <c r="AI1048" s="401"/>
      <c r="AJ1048" s="400"/>
      <c r="AK1048" s="401"/>
      <c r="AL1048" s="400"/>
      <c r="AM1048" s="401"/>
      <c r="AN1048" s="400"/>
      <c r="AO1048" s="401"/>
      <c r="AP1048" s="400"/>
      <c r="AQ1048" s="401"/>
      <c r="AR1048" s="400"/>
      <c r="AS1048" s="401"/>
      <c r="AT1048" s="400"/>
      <c r="AU1048" s="401"/>
      <c r="AV1048" s="400"/>
      <c r="AW1048" s="401"/>
      <c r="AX1048" s="400"/>
      <c r="AY1048" s="401"/>
      <c r="AZ1048" s="400"/>
      <c r="BA1048" s="401"/>
      <c r="BB1048" s="400"/>
      <c r="BC1048" s="401"/>
      <c r="BD1048" s="400"/>
      <c r="BE1048" s="401"/>
      <c r="BF1048" s="400"/>
      <c r="BG1048" s="401"/>
      <c r="BH1048" s="400"/>
      <c r="BI1048" s="401"/>
      <c r="BJ1048" s="400"/>
      <c r="BK1048" s="401"/>
      <c r="BL1048" s="400"/>
      <c r="BM1048" s="401"/>
      <c r="BN1048" s="400"/>
      <c r="BO1048" s="401"/>
      <c r="BP1048" s="400"/>
      <c r="BQ1048" s="401"/>
      <c r="BR1048" s="400"/>
      <c r="BS1048" s="401"/>
      <c r="BT1048" s="400"/>
      <c r="BU1048" s="401"/>
      <c r="BV1048" s="337">
        <f t="shared" si="419"/>
        <v>0</v>
      </c>
      <c r="BW1048" s="337">
        <f t="shared" si="420"/>
        <v>0</v>
      </c>
    </row>
    <row r="1049" spans="1:75" s="64" customFormat="1" ht="21.95" customHeight="1" x14ac:dyDescent="0.2">
      <c r="A1049" s="385" t="s">
        <v>4112</v>
      </c>
      <c r="B1049" s="386" t="s">
        <v>4113</v>
      </c>
      <c r="C1049" s="392" t="s">
        <v>3258</v>
      </c>
      <c r="D1049" s="387" t="s">
        <v>4114</v>
      </c>
      <c r="E1049" s="388" t="s">
        <v>4115</v>
      </c>
      <c r="F1049" s="389" t="s">
        <v>3222</v>
      </c>
      <c r="G1049" s="389" t="s">
        <v>3223</v>
      </c>
      <c r="H1049" s="390" t="s">
        <v>265</v>
      </c>
      <c r="I1049" s="391" t="s">
        <v>4116</v>
      </c>
      <c r="J1049" s="353" t="s">
        <v>3257</v>
      </c>
      <c r="K1049" s="356" t="s">
        <v>3232</v>
      </c>
      <c r="L1049" s="400"/>
      <c r="M1049" s="401"/>
      <c r="N1049" s="400"/>
      <c r="O1049" s="401"/>
      <c r="P1049" s="400"/>
      <c r="Q1049" s="401"/>
      <c r="R1049" s="400"/>
      <c r="S1049" s="401"/>
      <c r="T1049" s="400"/>
      <c r="U1049" s="401"/>
      <c r="V1049" s="400"/>
      <c r="W1049" s="401"/>
      <c r="X1049" s="400"/>
      <c r="Y1049" s="401"/>
      <c r="Z1049" s="400"/>
      <c r="AA1049" s="401"/>
      <c r="AB1049" s="400"/>
      <c r="AC1049" s="401"/>
      <c r="AD1049" s="400"/>
      <c r="AE1049" s="401"/>
      <c r="AF1049" s="400"/>
      <c r="AG1049" s="401"/>
      <c r="AH1049" s="400"/>
      <c r="AI1049" s="401"/>
      <c r="AJ1049" s="400"/>
      <c r="AK1049" s="401"/>
      <c r="AL1049" s="400"/>
      <c r="AM1049" s="401"/>
      <c r="AN1049" s="400"/>
      <c r="AO1049" s="401"/>
      <c r="AP1049" s="400"/>
      <c r="AQ1049" s="401"/>
      <c r="AR1049" s="400"/>
      <c r="AS1049" s="401"/>
      <c r="AT1049" s="400"/>
      <c r="AU1049" s="401"/>
      <c r="AV1049" s="400"/>
      <c r="AW1049" s="401"/>
      <c r="AX1049" s="400"/>
      <c r="AY1049" s="401"/>
      <c r="AZ1049" s="400"/>
      <c r="BA1049" s="401"/>
      <c r="BB1049" s="400"/>
      <c r="BC1049" s="401"/>
      <c r="BD1049" s="400"/>
      <c r="BE1049" s="401"/>
      <c r="BF1049" s="400"/>
      <c r="BG1049" s="401"/>
      <c r="BH1049" s="400"/>
      <c r="BI1049" s="401"/>
      <c r="BJ1049" s="400"/>
      <c r="BK1049" s="401"/>
      <c r="BL1049" s="400"/>
      <c r="BM1049" s="401"/>
      <c r="BN1049" s="400"/>
      <c r="BO1049" s="401"/>
      <c r="BP1049" s="400"/>
      <c r="BQ1049" s="401"/>
      <c r="BR1049" s="400"/>
      <c r="BS1049" s="401"/>
      <c r="BT1049" s="400"/>
      <c r="BU1049" s="401"/>
      <c r="BV1049" s="337">
        <f t="shared" si="419"/>
        <v>0</v>
      </c>
      <c r="BW1049" s="337">
        <f t="shared" si="420"/>
        <v>0</v>
      </c>
    </row>
    <row r="1050" spans="1:75" s="64" customFormat="1" ht="21.95" customHeight="1" thickBot="1" x14ac:dyDescent="0.25">
      <c r="A1050" s="660" t="s">
        <v>4112</v>
      </c>
      <c r="B1050" s="393" t="s">
        <v>4113</v>
      </c>
      <c r="C1050" s="394" t="s">
        <v>3258</v>
      </c>
      <c r="D1050" s="395" t="s">
        <v>4114</v>
      </c>
      <c r="E1050" s="411" t="s">
        <v>4115</v>
      </c>
      <c r="F1050" s="396" t="s">
        <v>3222</v>
      </c>
      <c r="G1050" s="396" t="s">
        <v>3223</v>
      </c>
      <c r="H1050" s="397" t="s">
        <v>265</v>
      </c>
      <c r="I1050" s="661" t="s">
        <v>4116</v>
      </c>
      <c r="J1050" s="353" t="s">
        <v>3257</v>
      </c>
      <c r="K1050" s="357" t="s">
        <v>60</v>
      </c>
      <c r="L1050" s="402"/>
      <c r="M1050" s="403"/>
      <c r="N1050" s="402"/>
      <c r="O1050" s="403"/>
      <c r="P1050" s="402"/>
      <c r="Q1050" s="403"/>
      <c r="R1050" s="402"/>
      <c r="S1050" s="403"/>
      <c r="T1050" s="402"/>
      <c r="U1050" s="403"/>
      <c r="V1050" s="402"/>
      <c r="W1050" s="403"/>
      <c r="X1050" s="402"/>
      <c r="Y1050" s="403"/>
      <c r="Z1050" s="402"/>
      <c r="AA1050" s="403"/>
      <c r="AB1050" s="402"/>
      <c r="AC1050" s="403"/>
      <c r="AD1050" s="402"/>
      <c r="AE1050" s="403"/>
      <c r="AF1050" s="402"/>
      <c r="AG1050" s="403"/>
      <c r="AH1050" s="402"/>
      <c r="AI1050" s="403"/>
      <c r="AJ1050" s="402"/>
      <c r="AK1050" s="403"/>
      <c r="AL1050" s="402"/>
      <c r="AM1050" s="403"/>
      <c r="AN1050" s="402"/>
      <c r="AO1050" s="403"/>
      <c r="AP1050" s="402"/>
      <c r="AQ1050" s="403"/>
      <c r="AR1050" s="402"/>
      <c r="AS1050" s="403"/>
      <c r="AT1050" s="402"/>
      <c r="AU1050" s="403"/>
      <c r="AV1050" s="402"/>
      <c r="AW1050" s="403"/>
      <c r="AX1050" s="402"/>
      <c r="AY1050" s="403"/>
      <c r="AZ1050" s="402"/>
      <c r="BA1050" s="403"/>
      <c r="BB1050" s="402"/>
      <c r="BC1050" s="403"/>
      <c r="BD1050" s="402"/>
      <c r="BE1050" s="403"/>
      <c r="BF1050" s="402"/>
      <c r="BG1050" s="403"/>
      <c r="BH1050" s="402"/>
      <c r="BI1050" s="403"/>
      <c r="BJ1050" s="402"/>
      <c r="BK1050" s="403"/>
      <c r="BL1050" s="402"/>
      <c r="BM1050" s="403"/>
      <c r="BN1050" s="402"/>
      <c r="BO1050" s="403"/>
      <c r="BP1050" s="402"/>
      <c r="BQ1050" s="403"/>
      <c r="BR1050" s="402"/>
      <c r="BS1050" s="403"/>
      <c r="BT1050" s="402"/>
      <c r="BU1050" s="403"/>
      <c r="BV1050" s="337">
        <f t="shared" si="419"/>
        <v>0</v>
      </c>
      <c r="BW1050" s="337">
        <f t="shared" si="420"/>
        <v>0</v>
      </c>
    </row>
    <row r="1051" spans="1:75" s="64" customFormat="1" ht="21.95" customHeight="1" x14ac:dyDescent="0.25">
      <c r="A1051" s="425" t="s">
        <v>4117</v>
      </c>
      <c r="B1051" s="526" t="s">
        <v>4118</v>
      </c>
      <c r="C1051" s="527">
        <v>1</v>
      </c>
      <c r="D1051" s="528" t="s">
        <v>4119</v>
      </c>
      <c r="E1051" s="426" t="s">
        <v>4120</v>
      </c>
      <c r="F1051" s="529" t="s">
        <v>3222</v>
      </c>
      <c r="G1051" s="529" t="s">
        <v>3223</v>
      </c>
      <c r="H1051" s="530" t="s">
        <v>265</v>
      </c>
      <c r="I1051" s="384" t="s">
        <v>4121</v>
      </c>
      <c r="J1051" s="353" t="s">
        <v>3227</v>
      </c>
      <c r="K1051" s="354" t="s">
        <v>3228</v>
      </c>
      <c r="L1051" s="402"/>
      <c r="M1051" s="403"/>
      <c r="N1051" s="402"/>
      <c r="O1051" s="403"/>
      <c r="P1051" s="402"/>
      <c r="Q1051" s="403"/>
      <c r="R1051" s="402"/>
      <c r="S1051" s="403"/>
      <c r="T1051" s="402"/>
      <c r="U1051" s="403"/>
      <c r="V1051" s="402"/>
      <c r="W1051" s="403"/>
      <c r="X1051" s="402"/>
      <c r="Y1051" s="403"/>
      <c r="Z1051" s="402"/>
      <c r="AA1051" s="403"/>
      <c r="AB1051" s="402"/>
      <c r="AC1051" s="403"/>
      <c r="AD1051" s="402"/>
      <c r="AE1051" s="403"/>
      <c r="AF1051" s="402"/>
      <c r="AG1051" s="403"/>
      <c r="AH1051" s="402"/>
      <c r="AI1051" s="403"/>
      <c r="AJ1051" s="402"/>
      <c r="AK1051" s="403"/>
      <c r="AL1051" s="402"/>
      <c r="AM1051" s="403"/>
      <c r="AN1051" s="402"/>
      <c r="AO1051" s="403"/>
      <c r="AP1051" s="402"/>
      <c r="AQ1051" s="403"/>
      <c r="AR1051" s="402"/>
      <c r="AS1051" s="403"/>
      <c r="AT1051" s="402"/>
      <c r="AU1051" s="403"/>
      <c r="AV1051" s="402"/>
      <c r="AW1051" s="403"/>
      <c r="AX1051" s="402"/>
      <c r="AY1051" s="403"/>
      <c r="AZ1051" s="402"/>
      <c r="BA1051" s="403"/>
      <c r="BB1051" s="402"/>
      <c r="BC1051" s="403"/>
      <c r="BD1051" s="402"/>
      <c r="BE1051" s="403"/>
      <c r="BF1051" s="402"/>
      <c r="BG1051" s="403"/>
      <c r="BH1051" s="402"/>
      <c r="BI1051" s="403"/>
      <c r="BJ1051" s="402"/>
      <c r="BK1051" s="403"/>
      <c r="BL1051" s="402"/>
      <c r="BM1051" s="403"/>
      <c r="BN1051" s="402"/>
      <c r="BO1051" s="403"/>
      <c r="BP1051" s="402"/>
      <c r="BQ1051" s="403"/>
      <c r="BR1051" s="402"/>
      <c r="BS1051" s="403"/>
      <c r="BT1051" s="402"/>
      <c r="BU1051" s="403"/>
      <c r="BV1051" s="337">
        <f>L1051+N1051+P1051+R1051+T1051+V1051+X1051+Z1051+AB1051+AD1051+AF1051+AH1051+AJ1051+AL1051+AN1051+AP1051+AR1051+AT1051+AV1051+AX1051+AZ1051+BB1051+BD1051+BF1051+BH1051+BJ1051+BL1051+BN1051+BP1051+BR1051+BT1051</f>
        <v>0</v>
      </c>
      <c r="BW1051" s="337">
        <f>M1051+O1051+Q1051+S1051+U1051+W1051+Y1051+AA1051+AC1051+AE1051+AG1051+AI1051+AK1051+AM1051+AO1051+AQ1051+AS1051+AU1051+AW1051+AY1051+BA1051+BC1051+BE1051+BG1051+BI1051+BK1051+BM1051+BO1051+BQ1051+BS1051+BU1051</f>
        <v>0</v>
      </c>
    </row>
    <row r="1052" spans="1:75" s="64" customFormat="1" ht="21.95" customHeight="1" x14ac:dyDescent="0.2">
      <c r="A1052" s="385" t="s">
        <v>4117</v>
      </c>
      <c r="B1052" s="386" t="s">
        <v>4118</v>
      </c>
      <c r="C1052" s="352" t="s">
        <v>3229</v>
      </c>
      <c r="D1052" s="387" t="s">
        <v>4119</v>
      </c>
      <c r="E1052" s="388" t="s">
        <v>4120</v>
      </c>
      <c r="F1052" s="389" t="s">
        <v>3222</v>
      </c>
      <c r="G1052" s="389" t="s">
        <v>3223</v>
      </c>
      <c r="H1052" s="390" t="s">
        <v>265</v>
      </c>
      <c r="I1052" s="391" t="s">
        <v>4121</v>
      </c>
      <c r="J1052" s="353" t="s">
        <v>3227</v>
      </c>
      <c r="K1052" s="353" t="s">
        <v>3230</v>
      </c>
      <c r="L1052" s="400">
        <v>13</v>
      </c>
      <c r="M1052" s="401"/>
      <c r="N1052" s="400">
        <v>2</v>
      </c>
      <c r="O1052" s="401"/>
      <c r="P1052" s="400">
        <v>12</v>
      </c>
      <c r="Q1052" s="401"/>
      <c r="R1052" s="400"/>
      <c r="S1052" s="401"/>
      <c r="T1052" s="400"/>
      <c r="U1052" s="401"/>
      <c r="V1052" s="400">
        <v>2</v>
      </c>
      <c r="W1052" s="401"/>
      <c r="X1052" s="400">
        <v>2</v>
      </c>
      <c r="Y1052" s="401"/>
      <c r="Z1052" s="400">
        <v>13</v>
      </c>
      <c r="AA1052" s="401"/>
      <c r="AB1052" s="400">
        <v>2</v>
      </c>
      <c r="AC1052" s="401"/>
      <c r="AD1052" s="400">
        <v>12</v>
      </c>
      <c r="AE1052" s="401"/>
      <c r="AF1052" s="400"/>
      <c r="AG1052" s="401"/>
      <c r="AH1052" s="400"/>
      <c r="AI1052" s="401"/>
      <c r="AJ1052" s="400">
        <v>2</v>
      </c>
      <c r="AK1052" s="401"/>
      <c r="AL1052" s="400">
        <v>2</v>
      </c>
      <c r="AM1052" s="401"/>
      <c r="AN1052" s="400">
        <v>13</v>
      </c>
      <c r="AO1052" s="401"/>
      <c r="AP1052" s="400">
        <v>2</v>
      </c>
      <c r="AQ1052" s="401"/>
      <c r="AR1052" s="400">
        <v>12</v>
      </c>
      <c r="AS1052" s="401"/>
      <c r="AT1052" s="400"/>
      <c r="AU1052" s="401"/>
      <c r="AV1052" s="400"/>
      <c r="AW1052" s="401"/>
      <c r="AX1052" s="400">
        <v>2</v>
      </c>
      <c r="AY1052" s="401"/>
      <c r="AZ1052" s="400">
        <v>2</v>
      </c>
      <c r="BA1052" s="401"/>
      <c r="BB1052" s="400">
        <v>13</v>
      </c>
      <c r="BC1052" s="401"/>
      <c r="BD1052" s="400">
        <v>2</v>
      </c>
      <c r="BE1052" s="401"/>
      <c r="BF1052" s="400">
        <v>12</v>
      </c>
      <c r="BG1052" s="401"/>
      <c r="BH1052" s="400"/>
      <c r="BI1052" s="401"/>
      <c r="BJ1052" s="400"/>
      <c r="BK1052" s="401"/>
      <c r="BL1052" s="400">
        <v>2</v>
      </c>
      <c r="BM1052" s="401"/>
      <c r="BN1052" s="400">
        <v>2</v>
      </c>
      <c r="BO1052" s="401"/>
      <c r="BP1052" s="400">
        <v>13</v>
      </c>
      <c r="BQ1052" s="401"/>
      <c r="BR1052" s="400">
        <v>2</v>
      </c>
      <c r="BS1052" s="401"/>
      <c r="BT1052" s="400"/>
      <c r="BU1052" s="401"/>
      <c r="BV1052" s="337">
        <f t="shared" ref="BV1052:BV1055" si="421">L1052+N1052+P1052+R1052+T1052+V1052+X1052+Z1052+AB1052+AD1052+AF1052+AH1052+AJ1052+AL1052+AN1052+AP1052+AR1052+AT1052+AV1052+AX1052+AZ1052+BB1052+BD1052+BF1052+BH1052+BJ1052+BL1052+BN1052+BP1052+BR1052+BT1052</f>
        <v>139</v>
      </c>
      <c r="BW1052" s="337">
        <f t="shared" ref="BW1052:BW1055" si="422">M1052+O1052+Q1052+S1052+U1052+W1052+Y1052+AA1052+AC1052+AE1052+AG1052+AI1052+AK1052+AM1052+AO1052+AQ1052+AS1052+AU1052+AW1052+AY1052+BA1052+BC1052+BE1052+BG1052+BI1052+BK1052+BM1052+BO1052+BQ1052+BS1052+BU1052</f>
        <v>0</v>
      </c>
    </row>
    <row r="1053" spans="1:75" s="64" customFormat="1" ht="21.95" customHeight="1" x14ac:dyDescent="0.2">
      <c r="A1053" s="385" t="s">
        <v>4117</v>
      </c>
      <c r="B1053" s="386" t="s">
        <v>4118</v>
      </c>
      <c r="C1053" s="392" t="s">
        <v>3229</v>
      </c>
      <c r="D1053" s="387" t="s">
        <v>4119</v>
      </c>
      <c r="E1053" s="388" t="s">
        <v>4120</v>
      </c>
      <c r="F1053" s="389" t="s">
        <v>3222</v>
      </c>
      <c r="G1053" s="389" t="s">
        <v>3223</v>
      </c>
      <c r="H1053" s="390" t="s">
        <v>265</v>
      </c>
      <c r="I1053" s="391" t="s">
        <v>4121</v>
      </c>
      <c r="J1053" s="353" t="s">
        <v>3227</v>
      </c>
      <c r="K1053" s="355" t="s">
        <v>3231</v>
      </c>
      <c r="L1053" s="400"/>
      <c r="M1053" s="401"/>
      <c r="N1053" s="400"/>
      <c r="O1053" s="401"/>
      <c r="P1053" s="400"/>
      <c r="Q1053" s="401"/>
      <c r="R1053" s="400"/>
      <c r="S1053" s="401"/>
      <c r="T1053" s="400"/>
      <c r="U1053" s="401"/>
      <c r="V1053" s="400"/>
      <c r="W1053" s="401"/>
      <c r="X1053" s="400"/>
      <c r="Y1053" s="401"/>
      <c r="Z1053" s="400"/>
      <c r="AA1053" s="401"/>
      <c r="AB1053" s="400"/>
      <c r="AC1053" s="401"/>
      <c r="AD1053" s="400"/>
      <c r="AE1053" s="401"/>
      <c r="AF1053" s="400"/>
      <c r="AG1053" s="401"/>
      <c r="AH1053" s="400"/>
      <c r="AI1053" s="401"/>
      <c r="AJ1053" s="400"/>
      <c r="AK1053" s="401"/>
      <c r="AL1053" s="400"/>
      <c r="AM1053" s="401"/>
      <c r="AN1053" s="400"/>
      <c r="AO1053" s="401"/>
      <c r="AP1053" s="400"/>
      <c r="AQ1053" s="401"/>
      <c r="AR1053" s="400"/>
      <c r="AS1053" s="401"/>
      <c r="AT1053" s="400"/>
      <c r="AU1053" s="401"/>
      <c r="AV1053" s="400"/>
      <c r="AW1053" s="401"/>
      <c r="AX1053" s="400"/>
      <c r="AY1053" s="401"/>
      <c r="AZ1053" s="400"/>
      <c r="BA1053" s="401"/>
      <c r="BB1053" s="400"/>
      <c r="BC1053" s="401"/>
      <c r="BD1053" s="400"/>
      <c r="BE1053" s="401"/>
      <c r="BF1053" s="400"/>
      <c r="BG1053" s="401"/>
      <c r="BH1053" s="400"/>
      <c r="BI1053" s="401"/>
      <c r="BJ1053" s="400"/>
      <c r="BK1053" s="401"/>
      <c r="BL1053" s="400"/>
      <c r="BM1053" s="401"/>
      <c r="BN1053" s="400"/>
      <c r="BO1053" s="401"/>
      <c r="BP1053" s="400"/>
      <c r="BQ1053" s="401"/>
      <c r="BR1053" s="400"/>
      <c r="BS1053" s="401"/>
      <c r="BT1053" s="400"/>
      <c r="BU1053" s="401"/>
      <c r="BV1053" s="337">
        <f t="shared" si="421"/>
        <v>0</v>
      </c>
      <c r="BW1053" s="337">
        <f t="shared" si="422"/>
        <v>0</v>
      </c>
    </row>
    <row r="1054" spans="1:75" s="64" customFormat="1" ht="21.95" customHeight="1" x14ac:dyDescent="0.2">
      <c r="A1054" s="385" t="s">
        <v>4117</v>
      </c>
      <c r="B1054" s="386" t="s">
        <v>4118</v>
      </c>
      <c r="C1054" s="392" t="s">
        <v>3229</v>
      </c>
      <c r="D1054" s="387" t="s">
        <v>4119</v>
      </c>
      <c r="E1054" s="388" t="s">
        <v>4120</v>
      </c>
      <c r="F1054" s="389" t="s">
        <v>3222</v>
      </c>
      <c r="G1054" s="389" t="s">
        <v>3223</v>
      </c>
      <c r="H1054" s="390" t="s">
        <v>265</v>
      </c>
      <c r="I1054" s="391" t="s">
        <v>4121</v>
      </c>
      <c r="J1054" s="353" t="s">
        <v>3227</v>
      </c>
      <c r="K1054" s="356" t="s">
        <v>3232</v>
      </c>
      <c r="L1054" s="400"/>
      <c r="M1054" s="401"/>
      <c r="N1054" s="400"/>
      <c r="O1054" s="401"/>
      <c r="P1054" s="400"/>
      <c r="Q1054" s="401"/>
      <c r="R1054" s="400"/>
      <c r="S1054" s="401"/>
      <c r="T1054" s="400"/>
      <c r="U1054" s="401"/>
      <c r="V1054" s="400"/>
      <c r="W1054" s="401"/>
      <c r="X1054" s="400"/>
      <c r="Y1054" s="401"/>
      <c r="Z1054" s="400"/>
      <c r="AA1054" s="401"/>
      <c r="AB1054" s="400"/>
      <c r="AC1054" s="401"/>
      <c r="AD1054" s="400"/>
      <c r="AE1054" s="401"/>
      <c r="AF1054" s="400"/>
      <c r="AG1054" s="401"/>
      <c r="AH1054" s="400"/>
      <c r="AI1054" s="401"/>
      <c r="AJ1054" s="400"/>
      <c r="AK1054" s="401"/>
      <c r="AL1054" s="400"/>
      <c r="AM1054" s="401"/>
      <c r="AN1054" s="400"/>
      <c r="AO1054" s="401"/>
      <c r="AP1054" s="400"/>
      <c r="AQ1054" s="401"/>
      <c r="AR1054" s="400"/>
      <c r="AS1054" s="401"/>
      <c r="AT1054" s="400"/>
      <c r="AU1054" s="401"/>
      <c r="AV1054" s="400"/>
      <c r="AW1054" s="401"/>
      <c r="AX1054" s="400"/>
      <c r="AY1054" s="401"/>
      <c r="AZ1054" s="400"/>
      <c r="BA1054" s="401"/>
      <c r="BB1054" s="400"/>
      <c r="BC1054" s="401"/>
      <c r="BD1054" s="400"/>
      <c r="BE1054" s="401"/>
      <c r="BF1054" s="400"/>
      <c r="BG1054" s="401"/>
      <c r="BH1054" s="400"/>
      <c r="BI1054" s="401"/>
      <c r="BJ1054" s="400"/>
      <c r="BK1054" s="401"/>
      <c r="BL1054" s="400"/>
      <c r="BM1054" s="401"/>
      <c r="BN1054" s="400"/>
      <c r="BO1054" s="401"/>
      <c r="BP1054" s="400"/>
      <c r="BQ1054" s="401"/>
      <c r="BR1054" s="400"/>
      <c r="BS1054" s="401"/>
      <c r="BT1054" s="400"/>
      <c r="BU1054" s="401"/>
      <c r="BV1054" s="337">
        <f t="shared" si="421"/>
        <v>0</v>
      </c>
      <c r="BW1054" s="337">
        <f t="shared" si="422"/>
        <v>0</v>
      </c>
    </row>
    <row r="1055" spans="1:75" s="64" customFormat="1" ht="21.95" customHeight="1" thickBot="1" x14ac:dyDescent="0.25">
      <c r="A1055" s="660" t="s">
        <v>4117</v>
      </c>
      <c r="B1055" s="393" t="s">
        <v>4118</v>
      </c>
      <c r="C1055" s="394" t="s">
        <v>3229</v>
      </c>
      <c r="D1055" s="395" t="s">
        <v>4119</v>
      </c>
      <c r="E1055" s="411" t="s">
        <v>4120</v>
      </c>
      <c r="F1055" s="396" t="s">
        <v>3222</v>
      </c>
      <c r="G1055" s="396" t="s">
        <v>3223</v>
      </c>
      <c r="H1055" s="397" t="s">
        <v>265</v>
      </c>
      <c r="I1055" s="661" t="s">
        <v>4121</v>
      </c>
      <c r="J1055" s="353" t="s">
        <v>3227</v>
      </c>
      <c r="K1055" s="357" t="s">
        <v>60</v>
      </c>
      <c r="L1055" s="402"/>
      <c r="M1055" s="403"/>
      <c r="N1055" s="402"/>
      <c r="O1055" s="403"/>
      <c r="P1055" s="402"/>
      <c r="Q1055" s="403"/>
      <c r="R1055" s="402"/>
      <c r="S1055" s="403"/>
      <c r="T1055" s="402"/>
      <c r="U1055" s="403"/>
      <c r="V1055" s="402"/>
      <c r="W1055" s="403"/>
      <c r="X1055" s="402"/>
      <c r="Y1055" s="403"/>
      <c r="Z1055" s="402"/>
      <c r="AA1055" s="403"/>
      <c r="AB1055" s="402"/>
      <c r="AC1055" s="403"/>
      <c r="AD1055" s="402"/>
      <c r="AE1055" s="403"/>
      <c r="AF1055" s="402"/>
      <c r="AG1055" s="403"/>
      <c r="AH1055" s="402"/>
      <c r="AI1055" s="403"/>
      <c r="AJ1055" s="402"/>
      <c r="AK1055" s="403"/>
      <c r="AL1055" s="402"/>
      <c r="AM1055" s="403"/>
      <c r="AN1055" s="402"/>
      <c r="AO1055" s="403"/>
      <c r="AP1055" s="402"/>
      <c r="AQ1055" s="403"/>
      <c r="AR1055" s="402"/>
      <c r="AS1055" s="403"/>
      <c r="AT1055" s="402"/>
      <c r="AU1055" s="403"/>
      <c r="AV1055" s="402"/>
      <c r="AW1055" s="403"/>
      <c r="AX1055" s="402"/>
      <c r="AY1055" s="403"/>
      <c r="AZ1055" s="402"/>
      <c r="BA1055" s="403"/>
      <c r="BB1055" s="402"/>
      <c r="BC1055" s="403"/>
      <c r="BD1055" s="402"/>
      <c r="BE1055" s="403"/>
      <c r="BF1055" s="402"/>
      <c r="BG1055" s="403"/>
      <c r="BH1055" s="402"/>
      <c r="BI1055" s="403"/>
      <c r="BJ1055" s="402"/>
      <c r="BK1055" s="403"/>
      <c r="BL1055" s="402"/>
      <c r="BM1055" s="403"/>
      <c r="BN1055" s="402"/>
      <c r="BO1055" s="403"/>
      <c r="BP1055" s="402"/>
      <c r="BQ1055" s="403"/>
      <c r="BR1055" s="402"/>
      <c r="BS1055" s="403"/>
      <c r="BT1055" s="402"/>
      <c r="BU1055" s="403"/>
      <c r="BV1055" s="337">
        <f t="shared" si="421"/>
        <v>0</v>
      </c>
      <c r="BW1055" s="337">
        <f t="shared" si="422"/>
        <v>0</v>
      </c>
    </row>
    <row r="1056" spans="1:75" s="64" customFormat="1" ht="21.95" customHeight="1" x14ac:dyDescent="0.25">
      <c r="A1056" s="425" t="s">
        <v>4122</v>
      </c>
      <c r="B1056" s="526" t="s">
        <v>4123</v>
      </c>
      <c r="C1056" s="527">
        <v>1</v>
      </c>
      <c r="D1056" s="528" t="s">
        <v>4124</v>
      </c>
      <c r="E1056" s="426" t="s">
        <v>4125</v>
      </c>
      <c r="F1056" s="529" t="s">
        <v>3222</v>
      </c>
      <c r="G1056" s="529" t="s">
        <v>3223</v>
      </c>
      <c r="H1056" s="530" t="s">
        <v>265</v>
      </c>
      <c r="I1056" s="384" t="s">
        <v>4126</v>
      </c>
      <c r="J1056" s="353" t="s">
        <v>3227</v>
      </c>
      <c r="K1056" s="354" t="s">
        <v>3228</v>
      </c>
      <c r="L1056" s="402"/>
      <c r="M1056" s="403"/>
      <c r="N1056" s="402"/>
      <c r="O1056" s="403"/>
      <c r="P1056" s="402"/>
      <c r="Q1056" s="403"/>
      <c r="R1056" s="402"/>
      <c r="S1056" s="403"/>
      <c r="T1056" s="402"/>
      <c r="U1056" s="403"/>
      <c r="V1056" s="402"/>
      <c r="W1056" s="403"/>
      <c r="X1056" s="402"/>
      <c r="Y1056" s="403"/>
      <c r="Z1056" s="402"/>
      <c r="AA1056" s="403"/>
      <c r="AB1056" s="402"/>
      <c r="AC1056" s="403"/>
      <c r="AD1056" s="402"/>
      <c r="AE1056" s="403"/>
      <c r="AF1056" s="402"/>
      <c r="AG1056" s="403"/>
      <c r="AH1056" s="402"/>
      <c r="AI1056" s="403"/>
      <c r="AJ1056" s="402"/>
      <c r="AK1056" s="403"/>
      <c r="AL1056" s="402"/>
      <c r="AM1056" s="403"/>
      <c r="AN1056" s="402"/>
      <c r="AO1056" s="403"/>
      <c r="AP1056" s="402"/>
      <c r="AQ1056" s="403"/>
      <c r="AR1056" s="402"/>
      <c r="AS1056" s="403"/>
      <c r="AT1056" s="402"/>
      <c r="AU1056" s="403"/>
      <c r="AV1056" s="402"/>
      <c r="AW1056" s="403"/>
      <c r="AX1056" s="402"/>
      <c r="AY1056" s="403"/>
      <c r="AZ1056" s="402"/>
      <c r="BA1056" s="403"/>
      <c r="BB1056" s="402"/>
      <c r="BC1056" s="403"/>
      <c r="BD1056" s="402"/>
      <c r="BE1056" s="403"/>
      <c r="BF1056" s="402"/>
      <c r="BG1056" s="403"/>
      <c r="BH1056" s="402"/>
      <c r="BI1056" s="403"/>
      <c r="BJ1056" s="402"/>
      <c r="BK1056" s="403"/>
      <c r="BL1056" s="402"/>
      <c r="BM1056" s="403"/>
      <c r="BN1056" s="402"/>
      <c r="BO1056" s="403"/>
      <c r="BP1056" s="402"/>
      <c r="BQ1056" s="403"/>
      <c r="BR1056" s="402"/>
      <c r="BS1056" s="403"/>
      <c r="BT1056" s="402"/>
      <c r="BU1056" s="403"/>
      <c r="BV1056" s="337">
        <f>L1056+N1056+P1056+R1056+T1056+V1056+X1056+Z1056+AB1056+AD1056+AF1056+AH1056+AJ1056+AL1056+AN1056+AP1056+AR1056+AT1056+AV1056+AX1056+AZ1056+BB1056+BD1056+BF1056+BH1056+BJ1056+BL1056+BN1056+BP1056+BR1056+BT1056</f>
        <v>0</v>
      </c>
      <c r="BW1056" s="337">
        <f>M1056+O1056+Q1056+S1056+U1056+W1056+Y1056+AA1056+AC1056+AE1056+AG1056+AI1056+AK1056+AM1056+AO1056+AQ1056+AS1056+AU1056+AW1056+AY1056+BA1056+BC1056+BE1056+BG1056+BI1056+BK1056+BM1056+BO1056+BQ1056+BS1056+BU1056</f>
        <v>0</v>
      </c>
    </row>
    <row r="1057" spans="1:75" s="64" customFormat="1" ht="21.95" customHeight="1" x14ac:dyDescent="0.2">
      <c r="A1057" s="385" t="s">
        <v>4122</v>
      </c>
      <c r="B1057" s="386" t="s">
        <v>4123</v>
      </c>
      <c r="C1057" s="352" t="s">
        <v>3229</v>
      </c>
      <c r="D1057" s="387" t="s">
        <v>4124</v>
      </c>
      <c r="E1057" s="388" t="s">
        <v>4125</v>
      </c>
      <c r="F1057" s="389" t="s">
        <v>3222</v>
      </c>
      <c r="G1057" s="389" t="s">
        <v>3223</v>
      </c>
      <c r="H1057" s="390" t="s">
        <v>265</v>
      </c>
      <c r="I1057" s="391" t="s">
        <v>4126</v>
      </c>
      <c r="J1057" s="353" t="s">
        <v>3227</v>
      </c>
      <c r="K1057" s="353" t="s">
        <v>3230</v>
      </c>
      <c r="L1057" s="400">
        <v>1</v>
      </c>
      <c r="M1057" s="401"/>
      <c r="N1057" s="400">
        <v>2</v>
      </c>
      <c r="O1057" s="401"/>
      <c r="P1057" s="400">
        <v>2</v>
      </c>
      <c r="Q1057" s="401"/>
      <c r="R1057" s="400"/>
      <c r="S1057" s="401"/>
      <c r="T1057" s="400"/>
      <c r="U1057" s="401"/>
      <c r="V1057" s="400">
        <v>1</v>
      </c>
      <c r="W1057" s="401"/>
      <c r="X1057" s="400">
        <v>2</v>
      </c>
      <c r="Y1057" s="401"/>
      <c r="Z1057" s="400">
        <v>3</v>
      </c>
      <c r="AA1057" s="401"/>
      <c r="AB1057" s="400">
        <v>3</v>
      </c>
      <c r="AC1057" s="401"/>
      <c r="AD1057" s="400">
        <v>4</v>
      </c>
      <c r="AE1057" s="401"/>
      <c r="AF1057" s="400"/>
      <c r="AG1057" s="401"/>
      <c r="AH1057" s="400"/>
      <c r="AI1057" s="401"/>
      <c r="AJ1057" s="400">
        <v>3</v>
      </c>
      <c r="AK1057" s="401"/>
      <c r="AL1057" s="400">
        <v>3</v>
      </c>
      <c r="AM1057" s="401"/>
      <c r="AN1057" s="400">
        <v>4</v>
      </c>
      <c r="AO1057" s="401"/>
      <c r="AP1057" s="400">
        <v>4</v>
      </c>
      <c r="AQ1057" s="401"/>
      <c r="AR1057" s="400">
        <v>5</v>
      </c>
      <c r="AS1057" s="401"/>
      <c r="AT1057" s="400"/>
      <c r="AU1057" s="401"/>
      <c r="AV1057" s="400"/>
      <c r="AW1057" s="401"/>
      <c r="AX1057" s="400">
        <v>5</v>
      </c>
      <c r="AY1057" s="401"/>
      <c r="AZ1057" s="400">
        <v>4</v>
      </c>
      <c r="BA1057" s="401"/>
      <c r="BB1057" s="400">
        <v>4</v>
      </c>
      <c r="BC1057" s="401"/>
      <c r="BD1057" s="400">
        <v>6</v>
      </c>
      <c r="BE1057" s="401"/>
      <c r="BF1057" s="400">
        <v>5</v>
      </c>
      <c r="BG1057" s="401"/>
      <c r="BH1057" s="400"/>
      <c r="BI1057" s="401"/>
      <c r="BJ1057" s="400"/>
      <c r="BK1057" s="401"/>
      <c r="BL1057" s="400">
        <v>5</v>
      </c>
      <c r="BM1057" s="401"/>
      <c r="BN1057" s="400">
        <v>5</v>
      </c>
      <c r="BO1057" s="401"/>
      <c r="BP1057" s="400">
        <v>4</v>
      </c>
      <c r="BQ1057" s="401"/>
      <c r="BR1057" s="400">
        <v>6</v>
      </c>
      <c r="BS1057" s="401"/>
      <c r="BT1057" s="400"/>
      <c r="BU1057" s="401"/>
      <c r="BV1057" s="337">
        <f t="shared" ref="BV1057:BV1060" si="423">L1057+N1057+P1057+R1057+T1057+V1057+X1057+Z1057+AB1057+AD1057+AF1057+AH1057+AJ1057+AL1057+AN1057+AP1057+AR1057+AT1057+AV1057+AX1057+AZ1057+BB1057+BD1057+BF1057+BH1057+BJ1057+BL1057+BN1057+BP1057+BR1057+BT1057</f>
        <v>81</v>
      </c>
      <c r="BW1057" s="337">
        <f t="shared" ref="BW1057:BW1060" si="424">M1057+O1057+Q1057+S1057+U1057+W1057+Y1057+AA1057+AC1057+AE1057+AG1057+AI1057+AK1057+AM1057+AO1057+AQ1057+AS1057+AU1057+AW1057+AY1057+BA1057+BC1057+BE1057+BG1057+BI1057+BK1057+BM1057+BO1057+BQ1057+BS1057+BU1057</f>
        <v>0</v>
      </c>
    </row>
    <row r="1058" spans="1:75" s="64" customFormat="1" ht="21.95" customHeight="1" x14ac:dyDescent="0.2">
      <c r="A1058" s="385" t="s">
        <v>4122</v>
      </c>
      <c r="B1058" s="386" t="s">
        <v>4123</v>
      </c>
      <c r="C1058" s="392" t="s">
        <v>3229</v>
      </c>
      <c r="D1058" s="387" t="s">
        <v>4124</v>
      </c>
      <c r="E1058" s="388" t="s">
        <v>4125</v>
      </c>
      <c r="F1058" s="389" t="s">
        <v>3222</v>
      </c>
      <c r="G1058" s="389" t="s">
        <v>3223</v>
      </c>
      <c r="H1058" s="390" t="s">
        <v>265</v>
      </c>
      <c r="I1058" s="391" t="s">
        <v>4126</v>
      </c>
      <c r="J1058" s="353" t="s">
        <v>3227</v>
      </c>
      <c r="K1058" s="355" t="s">
        <v>3231</v>
      </c>
      <c r="L1058" s="400"/>
      <c r="M1058" s="401"/>
      <c r="N1058" s="400"/>
      <c r="O1058" s="401"/>
      <c r="P1058" s="400"/>
      <c r="Q1058" s="401"/>
      <c r="R1058" s="400"/>
      <c r="S1058" s="401"/>
      <c r="T1058" s="400"/>
      <c r="U1058" s="401"/>
      <c r="V1058" s="400"/>
      <c r="W1058" s="401"/>
      <c r="X1058" s="400"/>
      <c r="Y1058" s="401"/>
      <c r="Z1058" s="400"/>
      <c r="AA1058" s="401"/>
      <c r="AB1058" s="400"/>
      <c r="AC1058" s="401"/>
      <c r="AD1058" s="400"/>
      <c r="AE1058" s="401"/>
      <c r="AF1058" s="400"/>
      <c r="AG1058" s="401"/>
      <c r="AH1058" s="400"/>
      <c r="AI1058" s="401"/>
      <c r="AJ1058" s="400"/>
      <c r="AK1058" s="401"/>
      <c r="AL1058" s="400"/>
      <c r="AM1058" s="401"/>
      <c r="AN1058" s="400"/>
      <c r="AO1058" s="401"/>
      <c r="AP1058" s="400"/>
      <c r="AQ1058" s="401"/>
      <c r="AR1058" s="400"/>
      <c r="AS1058" s="401"/>
      <c r="AT1058" s="400"/>
      <c r="AU1058" s="401"/>
      <c r="AV1058" s="400"/>
      <c r="AW1058" s="401"/>
      <c r="AX1058" s="400"/>
      <c r="AY1058" s="401"/>
      <c r="AZ1058" s="400"/>
      <c r="BA1058" s="401"/>
      <c r="BB1058" s="400"/>
      <c r="BC1058" s="401"/>
      <c r="BD1058" s="400"/>
      <c r="BE1058" s="401"/>
      <c r="BF1058" s="400"/>
      <c r="BG1058" s="401"/>
      <c r="BH1058" s="400"/>
      <c r="BI1058" s="401"/>
      <c r="BJ1058" s="400"/>
      <c r="BK1058" s="401"/>
      <c r="BL1058" s="400"/>
      <c r="BM1058" s="401"/>
      <c r="BN1058" s="400"/>
      <c r="BO1058" s="401"/>
      <c r="BP1058" s="400"/>
      <c r="BQ1058" s="401"/>
      <c r="BR1058" s="400"/>
      <c r="BS1058" s="401"/>
      <c r="BT1058" s="400"/>
      <c r="BU1058" s="401"/>
      <c r="BV1058" s="337">
        <f t="shared" si="423"/>
        <v>0</v>
      </c>
      <c r="BW1058" s="337">
        <f t="shared" si="424"/>
        <v>0</v>
      </c>
    </row>
    <row r="1059" spans="1:75" s="64" customFormat="1" ht="21.95" customHeight="1" x14ac:dyDescent="0.2">
      <c r="A1059" s="385" t="s">
        <v>4122</v>
      </c>
      <c r="B1059" s="386" t="s">
        <v>4123</v>
      </c>
      <c r="C1059" s="392" t="s">
        <v>3229</v>
      </c>
      <c r="D1059" s="387" t="s">
        <v>4124</v>
      </c>
      <c r="E1059" s="388" t="s">
        <v>4125</v>
      </c>
      <c r="F1059" s="389" t="s">
        <v>3222</v>
      </c>
      <c r="G1059" s="389" t="s">
        <v>3223</v>
      </c>
      <c r="H1059" s="390" t="s">
        <v>265</v>
      </c>
      <c r="I1059" s="391" t="s">
        <v>4126</v>
      </c>
      <c r="J1059" s="353" t="s">
        <v>3227</v>
      </c>
      <c r="K1059" s="356" t="s">
        <v>3232</v>
      </c>
      <c r="L1059" s="400"/>
      <c r="M1059" s="401"/>
      <c r="N1059" s="400"/>
      <c r="O1059" s="401"/>
      <c r="P1059" s="400"/>
      <c r="Q1059" s="401"/>
      <c r="R1059" s="400"/>
      <c r="S1059" s="401"/>
      <c r="T1059" s="400"/>
      <c r="U1059" s="401"/>
      <c r="V1059" s="400"/>
      <c r="W1059" s="401"/>
      <c r="X1059" s="400"/>
      <c r="Y1059" s="401"/>
      <c r="Z1059" s="400"/>
      <c r="AA1059" s="401"/>
      <c r="AB1059" s="400"/>
      <c r="AC1059" s="401"/>
      <c r="AD1059" s="400"/>
      <c r="AE1059" s="401"/>
      <c r="AF1059" s="400"/>
      <c r="AG1059" s="401"/>
      <c r="AH1059" s="400"/>
      <c r="AI1059" s="401"/>
      <c r="AJ1059" s="400"/>
      <c r="AK1059" s="401"/>
      <c r="AL1059" s="400"/>
      <c r="AM1059" s="401"/>
      <c r="AN1059" s="400"/>
      <c r="AO1059" s="401"/>
      <c r="AP1059" s="400"/>
      <c r="AQ1059" s="401"/>
      <c r="AR1059" s="400"/>
      <c r="AS1059" s="401"/>
      <c r="AT1059" s="400"/>
      <c r="AU1059" s="401"/>
      <c r="AV1059" s="400"/>
      <c r="AW1059" s="401"/>
      <c r="AX1059" s="400"/>
      <c r="AY1059" s="401"/>
      <c r="AZ1059" s="400"/>
      <c r="BA1059" s="401"/>
      <c r="BB1059" s="400"/>
      <c r="BC1059" s="401"/>
      <c r="BD1059" s="400"/>
      <c r="BE1059" s="401"/>
      <c r="BF1059" s="400"/>
      <c r="BG1059" s="401"/>
      <c r="BH1059" s="400"/>
      <c r="BI1059" s="401"/>
      <c r="BJ1059" s="400"/>
      <c r="BK1059" s="401"/>
      <c r="BL1059" s="400"/>
      <c r="BM1059" s="401"/>
      <c r="BN1059" s="400"/>
      <c r="BO1059" s="401"/>
      <c r="BP1059" s="400"/>
      <c r="BQ1059" s="401"/>
      <c r="BR1059" s="400"/>
      <c r="BS1059" s="401"/>
      <c r="BT1059" s="400"/>
      <c r="BU1059" s="401"/>
      <c r="BV1059" s="337">
        <f t="shared" si="423"/>
        <v>0</v>
      </c>
      <c r="BW1059" s="337">
        <f t="shared" si="424"/>
        <v>0</v>
      </c>
    </row>
    <row r="1060" spans="1:75" s="64" customFormat="1" ht="21.95" customHeight="1" thickBot="1" x14ac:dyDescent="0.25">
      <c r="A1060" s="660" t="s">
        <v>4122</v>
      </c>
      <c r="B1060" s="393" t="s">
        <v>4123</v>
      </c>
      <c r="C1060" s="394" t="s">
        <v>3229</v>
      </c>
      <c r="D1060" s="395" t="s">
        <v>4124</v>
      </c>
      <c r="E1060" s="411" t="s">
        <v>4125</v>
      </c>
      <c r="F1060" s="396" t="s">
        <v>3222</v>
      </c>
      <c r="G1060" s="396" t="s">
        <v>3223</v>
      </c>
      <c r="H1060" s="397" t="s">
        <v>265</v>
      </c>
      <c r="I1060" s="661" t="s">
        <v>4126</v>
      </c>
      <c r="J1060" s="353" t="s">
        <v>3227</v>
      </c>
      <c r="K1060" s="357" t="s">
        <v>60</v>
      </c>
      <c r="L1060" s="402"/>
      <c r="M1060" s="403"/>
      <c r="N1060" s="402"/>
      <c r="O1060" s="403"/>
      <c r="P1060" s="402"/>
      <c r="Q1060" s="403"/>
      <c r="R1060" s="402"/>
      <c r="S1060" s="403"/>
      <c r="T1060" s="402"/>
      <c r="U1060" s="403"/>
      <c r="V1060" s="402"/>
      <c r="W1060" s="403"/>
      <c r="X1060" s="402"/>
      <c r="Y1060" s="403"/>
      <c r="Z1060" s="402"/>
      <c r="AA1060" s="403"/>
      <c r="AB1060" s="402"/>
      <c r="AC1060" s="403"/>
      <c r="AD1060" s="402"/>
      <c r="AE1060" s="403"/>
      <c r="AF1060" s="402"/>
      <c r="AG1060" s="403"/>
      <c r="AH1060" s="402"/>
      <c r="AI1060" s="403"/>
      <c r="AJ1060" s="402"/>
      <c r="AK1060" s="403"/>
      <c r="AL1060" s="402"/>
      <c r="AM1060" s="403"/>
      <c r="AN1060" s="402"/>
      <c r="AO1060" s="403"/>
      <c r="AP1060" s="402"/>
      <c r="AQ1060" s="403"/>
      <c r="AR1060" s="402"/>
      <c r="AS1060" s="403"/>
      <c r="AT1060" s="402"/>
      <c r="AU1060" s="403"/>
      <c r="AV1060" s="402"/>
      <c r="AW1060" s="403"/>
      <c r="AX1060" s="402"/>
      <c r="AY1060" s="403"/>
      <c r="AZ1060" s="402"/>
      <c r="BA1060" s="403"/>
      <c r="BB1060" s="402"/>
      <c r="BC1060" s="403"/>
      <c r="BD1060" s="402"/>
      <c r="BE1060" s="403"/>
      <c r="BF1060" s="402"/>
      <c r="BG1060" s="403"/>
      <c r="BH1060" s="402"/>
      <c r="BI1060" s="403"/>
      <c r="BJ1060" s="402"/>
      <c r="BK1060" s="403"/>
      <c r="BL1060" s="402"/>
      <c r="BM1060" s="403"/>
      <c r="BN1060" s="402"/>
      <c r="BO1060" s="403"/>
      <c r="BP1060" s="402"/>
      <c r="BQ1060" s="403"/>
      <c r="BR1060" s="402"/>
      <c r="BS1060" s="403"/>
      <c r="BT1060" s="402"/>
      <c r="BU1060" s="403"/>
      <c r="BV1060" s="337">
        <f t="shared" si="423"/>
        <v>0</v>
      </c>
      <c r="BW1060" s="337">
        <f t="shared" si="424"/>
        <v>0</v>
      </c>
    </row>
    <row r="1061" spans="1:75" s="64" customFormat="1" ht="21.95" customHeight="1" x14ac:dyDescent="0.25">
      <c r="A1061" s="425" t="s">
        <v>4127</v>
      </c>
      <c r="B1061" s="526" t="s">
        <v>4128</v>
      </c>
      <c r="C1061" s="527">
        <v>3</v>
      </c>
      <c r="D1061" s="528" t="s">
        <v>4129</v>
      </c>
      <c r="E1061" s="426" t="s">
        <v>4130</v>
      </c>
      <c r="F1061" s="529" t="s">
        <v>3222</v>
      </c>
      <c r="G1061" s="529" t="s">
        <v>3223</v>
      </c>
      <c r="H1061" s="530" t="s">
        <v>265</v>
      </c>
      <c r="I1061" s="384" t="s">
        <v>4131</v>
      </c>
      <c r="J1061" s="353" t="s">
        <v>3257</v>
      </c>
      <c r="K1061" s="354" t="s">
        <v>3228</v>
      </c>
      <c r="L1061" s="402"/>
      <c r="M1061" s="403"/>
      <c r="N1061" s="402"/>
      <c r="O1061" s="403"/>
      <c r="P1061" s="402"/>
      <c r="Q1061" s="403"/>
      <c r="R1061" s="402"/>
      <c r="S1061" s="403"/>
      <c r="T1061" s="402"/>
      <c r="U1061" s="403"/>
      <c r="V1061" s="402"/>
      <c r="W1061" s="403"/>
      <c r="X1061" s="402"/>
      <c r="Y1061" s="403"/>
      <c r="Z1061" s="402"/>
      <c r="AA1061" s="403"/>
      <c r="AB1061" s="402"/>
      <c r="AC1061" s="403"/>
      <c r="AD1061" s="402"/>
      <c r="AE1061" s="403"/>
      <c r="AF1061" s="402"/>
      <c r="AG1061" s="403"/>
      <c r="AH1061" s="402"/>
      <c r="AI1061" s="403"/>
      <c r="AJ1061" s="402"/>
      <c r="AK1061" s="403"/>
      <c r="AL1061" s="402"/>
      <c r="AM1061" s="403"/>
      <c r="AN1061" s="402"/>
      <c r="AO1061" s="403"/>
      <c r="AP1061" s="402"/>
      <c r="AQ1061" s="403"/>
      <c r="AR1061" s="402"/>
      <c r="AS1061" s="403"/>
      <c r="AT1061" s="402"/>
      <c r="AU1061" s="403"/>
      <c r="AV1061" s="402"/>
      <c r="AW1061" s="403"/>
      <c r="AX1061" s="402"/>
      <c r="AY1061" s="403"/>
      <c r="AZ1061" s="402"/>
      <c r="BA1061" s="403"/>
      <c r="BB1061" s="402"/>
      <c r="BC1061" s="403"/>
      <c r="BD1061" s="402"/>
      <c r="BE1061" s="403"/>
      <c r="BF1061" s="402"/>
      <c r="BG1061" s="403"/>
      <c r="BH1061" s="402"/>
      <c r="BI1061" s="403"/>
      <c r="BJ1061" s="402"/>
      <c r="BK1061" s="403"/>
      <c r="BL1061" s="402"/>
      <c r="BM1061" s="403"/>
      <c r="BN1061" s="402"/>
      <c r="BO1061" s="403"/>
      <c r="BP1061" s="402"/>
      <c r="BQ1061" s="403"/>
      <c r="BR1061" s="402"/>
      <c r="BS1061" s="403"/>
      <c r="BT1061" s="402"/>
      <c r="BU1061" s="403"/>
      <c r="BV1061" s="337">
        <f>L1061+N1061+P1061+R1061+T1061+V1061+X1061+Z1061+AB1061+AD1061+AF1061+AH1061+AJ1061+AL1061+AN1061+AP1061+AR1061+AT1061+AV1061+AX1061+AZ1061+BB1061+BD1061+BF1061+BH1061+BJ1061+BL1061+BN1061+BP1061+BR1061+BT1061</f>
        <v>0</v>
      </c>
      <c r="BW1061" s="337">
        <f>M1061+O1061+Q1061+S1061+U1061+W1061+Y1061+AA1061+AC1061+AE1061+AG1061+AI1061+AK1061+AM1061+AO1061+AQ1061+AS1061+AU1061+AW1061+AY1061+BA1061+BC1061+BE1061+BG1061+BI1061+BK1061+BM1061+BO1061+BQ1061+BS1061+BU1061</f>
        <v>0</v>
      </c>
    </row>
    <row r="1062" spans="1:75" s="64" customFormat="1" ht="21.95" customHeight="1" x14ac:dyDescent="0.2">
      <c r="A1062" s="385" t="s">
        <v>4127</v>
      </c>
      <c r="B1062" s="386" t="s">
        <v>4128</v>
      </c>
      <c r="C1062" s="352" t="s">
        <v>3258</v>
      </c>
      <c r="D1062" s="387" t="s">
        <v>4129</v>
      </c>
      <c r="E1062" s="388" t="s">
        <v>4130</v>
      </c>
      <c r="F1062" s="389" t="s">
        <v>3222</v>
      </c>
      <c r="G1062" s="389" t="s">
        <v>3223</v>
      </c>
      <c r="H1062" s="390" t="s">
        <v>265</v>
      </c>
      <c r="I1062" s="391" t="s">
        <v>4131</v>
      </c>
      <c r="J1062" s="353" t="s">
        <v>3257</v>
      </c>
      <c r="K1062" s="353" t="s">
        <v>3230</v>
      </c>
      <c r="L1062" s="400"/>
      <c r="M1062" s="401"/>
      <c r="N1062" s="400"/>
      <c r="O1062" s="401"/>
      <c r="P1062" s="400"/>
      <c r="Q1062" s="401"/>
      <c r="R1062" s="400"/>
      <c r="S1062" s="401"/>
      <c r="T1062" s="400"/>
      <c r="U1062" s="401"/>
      <c r="V1062" s="400"/>
      <c r="W1062" s="401"/>
      <c r="X1062" s="400"/>
      <c r="Y1062" s="401"/>
      <c r="Z1062" s="400"/>
      <c r="AA1062" s="401"/>
      <c r="AB1062" s="400"/>
      <c r="AC1062" s="401"/>
      <c r="AD1062" s="400"/>
      <c r="AE1062" s="401"/>
      <c r="AF1062" s="400"/>
      <c r="AG1062" s="401"/>
      <c r="AH1062" s="400"/>
      <c r="AI1062" s="401"/>
      <c r="AJ1062" s="400"/>
      <c r="AK1062" s="401"/>
      <c r="AL1062" s="400"/>
      <c r="AM1062" s="401"/>
      <c r="AN1062" s="400"/>
      <c r="AO1062" s="401"/>
      <c r="AP1062" s="400"/>
      <c r="AQ1062" s="401"/>
      <c r="AR1062" s="400"/>
      <c r="AS1062" s="401"/>
      <c r="AT1062" s="400"/>
      <c r="AU1062" s="401"/>
      <c r="AV1062" s="400"/>
      <c r="AW1062" s="401"/>
      <c r="AX1062" s="400"/>
      <c r="AY1062" s="401"/>
      <c r="AZ1062" s="400"/>
      <c r="BA1062" s="401"/>
      <c r="BB1062" s="400"/>
      <c r="BC1062" s="401"/>
      <c r="BD1062" s="400"/>
      <c r="BE1062" s="401"/>
      <c r="BF1062" s="400"/>
      <c r="BG1062" s="401"/>
      <c r="BH1062" s="400"/>
      <c r="BI1062" s="401"/>
      <c r="BJ1062" s="400"/>
      <c r="BK1062" s="401"/>
      <c r="BL1062" s="400"/>
      <c r="BM1062" s="401"/>
      <c r="BN1062" s="400"/>
      <c r="BO1062" s="401"/>
      <c r="BP1062" s="400"/>
      <c r="BQ1062" s="401"/>
      <c r="BR1062" s="400"/>
      <c r="BS1062" s="401"/>
      <c r="BT1062" s="400"/>
      <c r="BU1062" s="401"/>
      <c r="BV1062" s="337">
        <f t="shared" ref="BV1062:BV1065" si="425">L1062+N1062+P1062+R1062+T1062+V1062+X1062+Z1062+AB1062+AD1062+AF1062+AH1062+AJ1062+AL1062+AN1062+AP1062+AR1062+AT1062+AV1062+AX1062+AZ1062+BB1062+BD1062+BF1062+BH1062+BJ1062+BL1062+BN1062+BP1062+BR1062+BT1062</f>
        <v>0</v>
      </c>
      <c r="BW1062" s="337">
        <f t="shared" ref="BW1062:BW1065" si="426">M1062+O1062+Q1062+S1062+U1062+W1062+Y1062+AA1062+AC1062+AE1062+AG1062+AI1062+AK1062+AM1062+AO1062+AQ1062+AS1062+AU1062+AW1062+AY1062+BA1062+BC1062+BE1062+BG1062+BI1062+BK1062+BM1062+BO1062+BQ1062+BS1062+BU1062</f>
        <v>0</v>
      </c>
    </row>
    <row r="1063" spans="1:75" s="64" customFormat="1" ht="21.95" customHeight="1" x14ac:dyDescent="0.2">
      <c r="A1063" s="385" t="s">
        <v>4127</v>
      </c>
      <c r="B1063" s="386" t="s">
        <v>4128</v>
      </c>
      <c r="C1063" s="392" t="s">
        <v>3258</v>
      </c>
      <c r="D1063" s="387" t="s">
        <v>4129</v>
      </c>
      <c r="E1063" s="388" t="s">
        <v>4130</v>
      </c>
      <c r="F1063" s="389" t="s">
        <v>3222</v>
      </c>
      <c r="G1063" s="389" t="s">
        <v>3223</v>
      </c>
      <c r="H1063" s="390" t="s">
        <v>265</v>
      </c>
      <c r="I1063" s="391" t="s">
        <v>4131</v>
      </c>
      <c r="J1063" s="353" t="s">
        <v>3257</v>
      </c>
      <c r="K1063" s="355" t="s">
        <v>3231</v>
      </c>
      <c r="L1063" s="400"/>
      <c r="M1063" s="401"/>
      <c r="N1063" s="400"/>
      <c r="O1063" s="401"/>
      <c r="P1063" s="400"/>
      <c r="Q1063" s="401"/>
      <c r="R1063" s="400"/>
      <c r="S1063" s="401"/>
      <c r="T1063" s="400"/>
      <c r="U1063" s="401"/>
      <c r="V1063" s="400"/>
      <c r="W1063" s="401"/>
      <c r="X1063" s="400"/>
      <c r="Y1063" s="401"/>
      <c r="Z1063" s="400"/>
      <c r="AA1063" s="401"/>
      <c r="AB1063" s="400"/>
      <c r="AC1063" s="401"/>
      <c r="AD1063" s="400"/>
      <c r="AE1063" s="401"/>
      <c r="AF1063" s="400"/>
      <c r="AG1063" s="401"/>
      <c r="AH1063" s="400"/>
      <c r="AI1063" s="401"/>
      <c r="AJ1063" s="400"/>
      <c r="AK1063" s="401"/>
      <c r="AL1063" s="400"/>
      <c r="AM1063" s="401"/>
      <c r="AN1063" s="400"/>
      <c r="AO1063" s="401"/>
      <c r="AP1063" s="400"/>
      <c r="AQ1063" s="401"/>
      <c r="AR1063" s="400"/>
      <c r="AS1063" s="401"/>
      <c r="AT1063" s="400"/>
      <c r="AU1063" s="401"/>
      <c r="AV1063" s="400"/>
      <c r="AW1063" s="401"/>
      <c r="AX1063" s="400"/>
      <c r="AY1063" s="401"/>
      <c r="AZ1063" s="400"/>
      <c r="BA1063" s="401"/>
      <c r="BB1063" s="400"/>
      <c r="BC1063" s="401"/>
      <c r="BD1063" s="400"/>
      <c r="BE1063" s="401"/>
      <c r="BF1063" s="400"/>
      <c r="BG1063" s="401"/>
      <c r="BH1063" s="400"/>
      <c r="BI1063" s="401"/>
      <c r="BJ1063" s="400"/>
      <c r="BK1063" s="401"/>
      <c r="BL1063" s="400"/>
      <c r="BM1063" s="401"/>
      <c r="BN1063" s="400"/>
      <c r="BO1063" s="401"/>
      <c r="BP1063" s="400"/>
      <c r="BQ1063" s="401"/>
      <c r="BR1063" s="400"/>
      <c r="BS1063" s="401"/>
      <c r="BT1063" s="400"/>
      <c r="BU1063" s="401"/>
      <c r="BV1063" s="337">
        <f t="shared" si="425"/>
        <v>0</v>
      </c>
      <c r="BW1063" s="337">
        <f t="shared" si="426"/>
        <v>0</v>
      </c>
    </row>
    <row r="1064" spans="1:75" s="64" customFormat="1" ht="21.95" customHeight="1" x14ac:dyDescent="0.2">
      <c r="A1064" s="385" t="s">
        <v>4127</v>
      </c>
      <c r="B1064" s="386" t="s">
        <v>4128</v>
      </c>
      <c r="C1064" s="392" t="s">
        <v>3258</v>
      </c>
      <c r="D1064" s="387" t="s">
        <v>4129</v>
      </c>
      <c r="E1064" s="388" t="s">
        <v>4130</v>
      </c>
      <c r="F1064" s="389" t="s">
        <v>3222</v>
      </c>
      <c r="G1064" s="389" t="s">
        <v>3223</v>
      </c>
      <c r="H1064" s="390" t="s">
        <v>265</v>
      </c>
      <c r="I1064" s="391" t="s">
        <v>4131</v>
      </c>
      <c r="J1064" s="353" t="s">
        <v>3257</v>
      </c>
      <c r="K1064" s="356" t="s">
        <v>3232</v>
      </c>
      <c r="L1064" s="400"/>
      <c r="M1064" s="401"/>
      <c r="N1064" s="400"/>
      <c r="O1064" s="401"/>
      <c r="P1064" s="400"/>
      <c r="Q1064" s="401"/>
      <c r="R1064" s="400"/>
      <c r="S1064" s="401"/>
      <c r="T1064" s="400"/>
      <c r="U1064" s="401"/>
      <c r="V1064" s="400"/>
      <c r="W1064" s="401"/>
      <c r="X1064" s="400"/>
      <c r="Y1064" s="401"/>
      <c r="Z1064" s="400"/>
      <c r="AA1064" s="401"/>
      <c r="AB1064" s="400"/>
      <c r="AC1064" s="401"/>
      <c r="AD1064" s="400"/>
      <c r="AE1064" s="401"/>
      <c r="AF1064" s="400"/>
      <c r="AG1064" s="401"/>
      <c r="AH1064" s="400"/>
      <c r="AI1064" s="401"/>
      <c r="AJ1064" s="400"/>
      <c r="AK1064" s="401"/>
      <c r="AL1064" s="400"/>
      <c r="AM1064" s="401"/>
      <c r="AN1064" s="400"/>
      <c r="AO1064" s="401"/>
      <c r="AP1064" s="400"/>
      <c r="AQ1064" s="401"/>
      <c r="AR1064" s="400"/>
      <c r="AS1064" s="401"/>
      <c r="AT1064" s="400"/>
      <c r="AU1064" s="401"/>
      <c r="AV1064" s="400"/>
      <c r="AW1064" s="401"/>
      <c r="AX1064" s="400"/>
      <c r="AY1064" s="401"/>
      <c r="AZ1064" s="400"/>
      <c r="BA1064" s="401"/>
      <c r="BB1064" s="400"/>
      <c r="BC1064" s="401"/>
      <c r="BD1064" s="400"/>
      <c r="BE1064" s="401"/>
      <c r="BF1064" s="400"/>
      <c r="BG1064" s="401"/>
      <c r="BH1064" s="400"/>
      <c r="BI1064" s="401"/>
      <c r="BJ1064" s="400"/>
      <c r="BK1064" s="401"/>
      <c r="BL1064" s="400"/>
      <c r="BM1064" s="401"/>
      <c r="BN1064" s="400"/>
      <c r="BO1064" s="401"/>
      <c r="BP1064" s="400"/>
      <c r="BQ1064" s="401"/>
      <c r="BR1064" s="400"/>
      <c r="BS1064" s="401"/>
      <c r="BT1064" s="400"/>
      <c r="BU1064" s="401"/>
      <c r="BV1064" s="337">
        <f t="shared" si="425"/>
        <v>0</v>
      </c>
      <c r="BW1064" s="337">
        <f t="shared" si="426"/>
        <v>0</v>
      </c>
    </row>
    <row r="1065" spans="1:75" s="64" customFormat="1" ht="21.95" customHeight="1" thickBot="1" x14ac:dyDescent="0.25">
      <c r="A1065" s="660" t="s">
        <v>4127</v>
      </c>
      <c r="B1065" s="393" t="s">
        <v>4128</v>
      </c>
      <c r="C1065" s="394" t="s">
        <v>3258</v>
      </c>
      <c r="D1065" s="395" t="s">
        <v>4129</v>
      </c>
      <c r="E1065" s="411" t="s">
        <v>4130</v>
      </c>
      <c r="F1065" s="396" t="s">
        <v>3222</v>
      </c>
      <c r="G1065" s="396" t="s">
        <v>3223</v>
      </c>
      <c r="H1065" s="397" t="s">
        <v>265</v>
      </c>
      <c r="I1065" s="661" t="s">
        <v>4131</v>
      </c>
      <c r="J1065" s="353" t="s">
        <v>3257</v>
      </c>
      <c r="K1065" s="357" t="s">
        <v>60</v>
      </c>
      <c r="L1065" s="402"/>
      <c r="M1065" s="403"/>
      <c r="N1065" s="402"/>
      <c r="O1065" s="403"/>
      <c r="P1065" s="402"/>
      <c r="Q1065" s="403"/>
      <c r="R1065" s="402"/>
      <c r="S1065" s="403"/>
      <c r="T1065" s="402"/>
      <c r="U1065" s="403"/>
      <c r="V1065" s="402"/>
      <c r="W1065" s="403"/>
      <c r="X1065" s="402"/>
      <c r="Y1065" s="403"/>
      <c r="Z1065" s="402"/>
      <c r="AA1065" s="403"/>
      <c r="AB1065" s="402"/>
      <c r="AC1065" s="403"/>
      <c r="AD1065" s="402"/>
      <c r="AE1065" s="403"/>
      <c r="AF1065" s="402"/>
      <c r="AG1065" s="403"/>
      <c r="AH1065" s="402"/>
      <c r="AI1065" s="403"/>
      <c r="AJ1065" s="402"/>
      <c r="AK1065" s="403"/>
      <c r="AL1065" s="402"/>
      <c r="AM1065" s="403"/>
      <c r="AN1065" s="402"/>
      <c r="AO1065" s="403"/>
      <c r="AP1065" s="402"/>
      <c r="AQ1065" s="403"/>
      <c r="AR1065" s="402"/>
      <c r="AS1065" s="403"/>
      <c r="AT1065" s="402"/>
      <c r="AU1065" s="403"/>
      <c r="AV1065" s="402"/>
      <c r="AW1065" s="403"/>
      <c r="AX1065" s="402"/>
      <c r="AY1065" s="403"/>
      <c r="AZ1065" s="402"/>
      <c r="BA1065" s="403"/>
      <c r="BB1065" s="402"/>
      <c r="BC1065" s="403"/>
      <c r="BD1065" s="402"/>
      <c r="BE1065" s="403"/>
      <c r="BF1065" s="402"/>
      <c r="BG1065" s="403"/>
      <c r="BH1065" s="402"/>
      <c r="BI1065" s="403"/>
      <c r="BJ1065" s="402"/>
      <c r="BK1065" s="403"/>
      <c r="BL1065" s="402"/>
      <c r="BM1065" s="403"/>
      <c r="BN1065" s="402"/>
      <c r="BO1065" s="403"/>
      <c r="BP1065" s="402"/>
      <c r="BQ1065" s="403"/>
      <c r="BR1065" s="402"/>
      <c r="BS1065" s="403"/>
      <c r="BT1065" s="402"/>
      <c r="BU1065" s="403"/>
      <c r="BV1065" s="337">
        <f t="shared" si="425"/>
        <v>0</v>
      </c>
      <c r="BW1065" s="337">
        <f t="shared" si="426"/>
        <v>0</v>
      </c>
    </row>
    <row r="1066" spans="1:75" s="64" customFormat="1" ht="21.95" customHeight="1" x14ac:dyDescent="0.25">
      <c r="A1066" s="425" t="s">
        <v>4132</v>
      </c>
      <c r="B1066" s="526" t="s">
        <v>4133</v>
      </c>
      <c r="C1066" s="527">
        <v>1</v>
      </c>
      <c r="D1066" s="528" t="s">
        <v>4134</v>
      </c>
      <c r="E1066" s="426" t="s">
        <v>4135</v>
      </c>
      <c r="F1066" s="529" t="s">
        <v>3222</v>
      </c>
      <c r="G1066" s="529" t="s">
        <v>3223</v>
      </c>
      <c r="H1066" s="530" t="s">
        <v>265</v>
      </c>
      <c r="I1066" s="384" t="s">
        <v>4136</v>
      </c>
      <c r="J1066" s="353" t="s">
        <v>3227</v>
      </c>
      <c r="K1066" s="354" t="s">
        <v>3228</v>
      </c>
      <c r="L1066" s="402"/>
      <c r="M1066" s="403"/>
      <c r="N1066" s="402"/>
      <c r="O1066" s="403"/>
      <c r="P1066" s="402"/>
      <c r="Q1066" s="403"/>
      <c r="R1066" s="402"/>
      <c r="S1066" s="403"/>
      <c r="T1066" s="402"/>
      <c r="U1066" s="403"/>
      <c r="V1066" s="402"/>
      <c r="W1066" s="403"/>
      <c r="X1066" s="402"/>
      <c r="Y1066" s="403"/>
      <c r="Z1066" s="402"/>
      <c r="AA1066" s="403"/>
      <c r="AB1066" s="402"/>
      <c r="AC1066" s="403"/>
      <c r="AD1066" s="402"/>
      <c r="AE1066" s="403"/>
      <c r="AF1066" s="402"/>
      <c r="AG1066" s="403"/>
      <c r="AH1066" s="402"/>
      <c r="AI1066" s="403"/>
      <c r="AJ1066" s="402"/>
      <c r="AK1066" s="403"/>
      <c r="AL1066" s="402"/>
      <c r="AM1066" s="403"/>
      <c r="AN1066" s="402"/>
      <c r="AO1066" s="403"/>
      <c r="AP1066" s="402"/>
      <c r="AQ1066" s="403"/>
      <c r="AR1066" s="402"/>
      <c r="AS1066" s="403"/>
      <c r="AT1066" s="402"/>
      <c r="AU1066" s="403"/>
      <c r="AV1066" s="402"/>
      <c r="AW1066" s="403"/>
      <c r="AX1066" s="402"/>
      <c r="AY1066" s="403"/>
      <c r="AZ1066" s="402"/>
      <c r="BA1066" s="403"/>
      <c r="BB1066" s="402"/>
      <c r="BC1066" s="403"/>
      <c r="BD1066" s="402"/>
      <c r="BE1066" s="403"/>
      <c r="BF1066" s="402"/>
      <c r="BG1066" s="403"/>
      <c r="BH1066" s="402"/>
      <c r="BI1066" s="403"/>
      <c r="BJ1066" s="402"/>
      <c r="BK1066" s="403"/>
      <c r="BL1066" s="402"/>
      <c r="BM1066" s="403"/>
      <c r="BN1066" s="402"/>
      <c r="BO1066" s="403"/>
      <c r="BP1066" s="402"/>
      <c r="BQ1066" s="403"/>
      <c r="BR1066" s="402"/>
      <c r="BS1066" s="403"/>
      <c r="BT1066" s="402"/>
      <c r="BU1066" s="403"/>
      <c r="BV1066" s="337">
        <f>L1066+N1066+P1066+R1066+T1066+V1066+X1066+Z1066+AB1066+AD1066+AF1066+AH1066+AJ1066+AL1066+AN1066+AP1066+AR1066+AT1066+AV1066+AX1066+AZ1066+BB1066+BD1066+BF1066+BH1066+BJ1066+BL1066+BN1066+BP1066+BR1066+BT1066</f>
        <v>0</v>
      </c>
      <c r="BW1066" s="337">
        <f>M1066+O1066+Q1066+S1066+U1066+W1066+Y1066+AA1066+AC1066+AE1066+AG1066+AI1066+AK1066+AM1066+AO1066+AQ1066+AS1066+AU1066+AW1066+AY1066+BA1066+BC1066+BE1066+BG1066+BI1066+BK1066+BM1066+BO1066+BQ1066+BS1066+BU1066</f>
        <v>0</v>
      </c>
    </row>
    <row r="1067" spans="1:75" s="64" customFormat="1" ht="21.95" customHeight="1" x14ac:dyDescent="0.2">
      <c r="A1067" s="385" t="s">
        <v>4132</v>
      </c>
      <c r="B1067" s="386" t="s">
        <v>4133</v>
      </c>
      <c r="C1067" s="352" t="s">
        <v>3229</v>
      </c>
      <c r="D1067" s="387" t="s">
        <v>4134</v>
      </c>
      <c r="E1067" s="388" t="s">
        <v>4135</v>
      </c>
      <c r="F1067" s="389" t="s">
        <v>3222</v>
      </c>
      <c r="G1067" s="389" t="s">
        <v>3223</v>
      </c>
      <c r="H1067" s="390" t="s">
        <v>265</v>
      </c>
      <c r="I1067" s="391" t="s">
        <v>4136</v>
      </c>
      <c r="J1067" s="353" t="s">
        <v>3227</v>
      </c>
      <c r="K1067" s="353" t="s">
        <v>3230</v>
      </c>
      <c r="L1067" s="400">
        <v>13</v>
      </c>
      <c r="M1067" s="401"/>
      <c r="N1067" s="400">
        <v>13</v>
      </c>
      <c r="O1067" s="401"/>
      <c r="P1067" s="400">
        <v>3</v>
      </c>
      <c r="Q1067" s="401"/>
      <c r="R1067" s="400"/>
      <c r="S1067" s="401"/>
      <c r="T1067" s="400"/>
      <c r="U1067" s="401"/>
      <c r="V1067" s="400">
        <v>8</v>
      </c>
      <c r="W1067" s="401"/>
      <c r="X1067" s="400">
        <v>9</v>
      </c>
      <c r="Y1067" s="401"/>
      <c r="Z1067" s="400">
        <v>13</v>
      </c>
      <c r="AA1067" s="401"/>
      <c r="AB1067" s="400">
        <v>13</v>
      </c>
      <c r="AC1067" s="401"/>
      <c r="AD1067" s="400">
        <v>3</v>
      </c>
      <c r="AE1067" s="401"/>
      <c r="AF1067" s="400"/>
      <c r="AG1067" s="401"/>
      <c r="AH1067" s="400"/>
      <c r="AI1067" s="401"/>
      <c r="AJ1067" s="400">
        <v>8</v>
      </c>
      <c r="AK1067" s="401"/>
      <c r="AL1067" s="400">
        <v>9</v>
      </c>
      <c r="AM1067" s="401"/>
      <c r="AN1067" s="400">
        <v>12</v>
      </c>
      <c r="AO1067" s="401"/>
      <c r="AP1067" s="400">
        <v>13</v>
      </c>
      <c r="AQ1067" s="401"/>
      <c r="AR1067" s="400">
        <v>3</v>
      </c>
      <c r="AS1067" s="401"/>
      <c r="AT1067" s="400"/>
      <c r="AU1067" s="401"/>
      <c r="AV1067" s="400"/>
      <c r="AW1067" s="401"/>
      <c r="AX1067" s="400">
        <v>8</v>
      </c>
      <c r="AY1067" s="401"/>
      <c r="AZ1067" s="400">
        <v>9</v>
      </c>
      <c r="BA1067" s="401"/>
      <c r="BB1067" s="400">
        <v>12</v>
      </c>
      <c r="BC1067" s="401"/>
      <c r="BD1067" s="400">
        <v>13</v>
      </c>
      <c r="BE1067" s="401"/>
      <c r="BF1067" s="400">
        <v>3</v>
      </c>
      <c r="BG1067" s="401"/>
      <c r="BH1067" s="400"/>
      <c r="BI1067" s="401"/>
      <c r="BJ1067" s="400"/>
      <c r="BK1067" s="401"/>
      <c r="BL1067" s="400">
        <v>8</v>
      </c>
      <c r="BM1067" s="401"/>
      <c r="BN1067" s="400">
        <v>9</v>
      </c>
      <c r="BO1067" s="401"/>
      <c r="BP1067" s="400">
        <v>12</v>
      </c>
      <c r="BQ1067" s="401"/>
      <c r="BR1067" s="400">
        <v>13</v>
      </c>
      <c r="BS1067" s="401"/>
      <c r="BT1067" s="400"/>
      <c r="BU1067" s="401"/>
      <c r="BV1067" s="337">
        <f t="shared" ref="BV1067:BV1070" si="427">L1067+N1067+P1067+R1067+T1067+V1067+X1067+Z1067+AB1067+AD1067+AF1067+AH1067+AJ1067+AL1067+AN1067+AP1067+AR1067+AT1067+AV1067+AX1067+AZ1067+BB1067+BD1067+BF1067+BH1067+BJ1067+BL1067+BN1067+BP1067+BR1067+BT1067</f>
        <v>207</v>
      </c>
      <c r="BW1067" s="337">
        <f t="shared" ref="BW1067:BW1070" si="428">M1067+O1067+Q1067+S1067+U1067+W1067+Y1067+AA1067+AC1067+AE1067+AG1067+AI1067+AK1067+AM1067+AO1067+AQ1067+AS1067+AU1067+AW1067+AY1067+BA1067+BC1067+BE1067+BG1067+BI1067+BK1067+BM1067+BO1067+BQ1067+BS1067+BU1067</f>
        <v>0</v>
      </c>
    </row>
    <row r="1068" spans="1:75" s="64" customFormat="1" ht="21.95" customHeight="1" x14ac:dyDescent="0.2">
      <c r="A1068" s="385" t="s">
        <v>4132</v>
      </c>
      <c r="B1068" s="386" t="s">
        <v>4133</v>
      </c>
      <c r="C1068" s="392" t="s">
        <v>3229</v>
      </c>
      <c r="D1068" s="387" t="s">
        <v>4134</v>
      </c>
      <c r="E1068" s="388" t="s">
        <v>4135</v>
      </c>
      <c r="F1068" s="389" t="s">
        <v>3222</v>
      </c>
      <c r="G1068" s="389" t="s">
        <v>3223</v>
      </c>
      <c r="H1068" s="390" t="s">
        <v>265</v>
      </c>
      <c r="I1068" s="391" t="s">
        <v>4136</v>
      </c>
      <c r="J1068" s="353" t="s">
        <v>3227</v>
      </c>
      <c r="K1068" s="355" t="s">
        <v>3231</v>
      </c>
      <c r="L1068" s="400"/>
      <c r="M1068" s="401"/>
      <c r="N1068" s="400"/>
      <c r="O1068" s="401"/>
      <c r="P1068" s="400"/>
      <c r="Q1068" s="401"/>
      <c r="R1068" s="400"/>
      <c r="S1068" s="401"/>
      <c r="T1068" s="400"/>
      <c r="U1068" s="401"/>
      <c r="V1068" s="400"/>
      <c r="W1068" s="401"/>
      <c r="X1068" s="400"/>
      <c r="Y1068" s="401"/>
      <c r="Z1068" s="400"/>
      <c r="AA1068" s="401"/>
      <c r="AB1068" s="400"/>
      <c r="AC1068" s="401"/>
      <c r="AD1068" s="400"/>
      <c r="AE1068" s="401"/>
      <c r="AF1068" s="400"/>
      <c r="AG1068" s="401"/>
      <c r="AH1068" s="400"/>
      <c r="AI1068" s="401"/>
      <c r="AJ1068" s="400"/>
      <c r="AK1068" s="401"/>
      <c r="AL1068" s="400"/>
      <c r="AM1068" s="401"/>
      <c r="AN1068" s="400"/>
      <c r="AO1068" s="401"/>
      <c r="AP1068" s="400"/>
      <c r="AQ1068" s="401"/>
      <c r="AR1068" s="400"/>
      <c r="AS1068" s="401"/>
      <c r="AT1068" s="400"/>
      <c r="AU1068" s="401"/>
      <c r="AV1068" s="400"/>
      <c r="AW1068" s="401"/>
      <c r="AX1068" s="400"/>
      <c r="AY1068" s="401"/>
      <c r="AZ1068" s="400"/>
      <c r="BA1068" s="401"/>
      <c r="BB1068" s="400"/>
      <c r="BC1068" s="401"/>
      <c r="BD1068" s="400"/>
      <c r="BE1068" s="401"/>
      <c r="BF1068" s="400"/>
      <c r="BG1068" s="401"/>
      <c r="BH1068" s="400"/>
      <c r="BI1068" s="401"/>
      <c r="BJ1068" s="400"/>
      <c r="BK1068" s="401"/>
      <c r="BL1068" s="400"/>
      <c r="BM1068" s="401"/>
      <c r="BN1068" s="400"/>
      <c r="BO1068" s="401"/>
      <c r="BP1068" s="400"/>
      <c r="BQ1068" s="401"/>
      <c r="BR1068" s="400"/>
      <c r="BS1068" s="401"/>
      <c r="BT1068" s="400"/>
      <c r="BU1068" s="401"/>
      <c r="BV1068" s="337">
        <f t="shared" si="427"/>
        <v>0</v>
      </c>
      <c r="BW1068" s="337">
        <f t="shared" si="428"/>
        <v>0</v>
      </c>
    </row>
    <row r="1069" spans="1:75" s="64" customFormat="1" ht="21.95" customHeight="1" x14ac:dyDescent="0.2">
      <c r="A1069" s="385" t="s">
        <v>4132</v>
      </c>
      <c r="B1069" s="386" t="s">
        <v>4133</v>
      </c>
      <c r="C1069" s="392" t="s">
        <v>3229</v>
      </c>
      <c r="D1069" s="387" t="s">
        <v>4134</v>
      </c>
      <c r="E1069" s="388" t="s">
        <v>4135</v>
      </c>
      <c r="F1069" s="389" t="s">
        <v>3222</v>
      </c>
      <c r="G1069" s="389" t="s">
        <v>3223</v>
      </c>
      <c r="H1069" s="390" t="s">
        <v>265</v>
      </c>
      <c r="I1069" s="391" t="s">
        <v>4136</v>
      </c>
      <c r="J1069" s="353" t="s">
        <v>3227</v>
      </c>
      <c r="K1069" s="356" t="s">
        <v>3232</v>
      </c>
      <c r="L1069" s="400"/>
      <c r="M1069" s="401"/>
      <c r="N1069" s="400"/>
      <c r="O1069" s="401"/>
      <c r="P1069" s="400"/>
      <c r="Q1069" s="401"/>
      <c r="R1069" s="400"/>
      <c r="S1069" s="401"/>
      <c r="T1069" s="400"/>
      <c r="U1069" s="401"/>
      <c r="V1069" s="400"/>
      <c r="W1069" s="401"/>
      <c r="X1069" s="400"/>
      <c r="Y1069" s="401"/>
      <c r="Z1069" s="400"/>
      <c r="AA1069" s="401"/>
      <c r="AB1069" s="400"/>
      <c r="AC1069" s="401"/>
      <c r="AD1069" s="400"/>
      <c r="AE1069" s="401"/>
      <c r="AF1069" s="400"/>
      <c r="AG1069" s="401"/>
      <c r="AH1069" s="400"/>
      <c r="AI1069" s="401"/>
      <c r="AJ1069" s="400"/>
      <c r="AK1069" s="401"/>
      <c r="AL1069" s="400"/>
      <c r="AM1069" s="401"/>
      <c r="AN1069" s="400"/>
      <c r="AO1069" s="401"/>
      <c r="AP1069" s="400"/>
      <c r="AQ1069" s="401"/>
      <c r="AR1069" s="400"/>
      <c r="AS1069" s="401"/>
      <c r="AT1069" s="400"/>
      <c r="AU1069" s="401"/>
      <c r="AV1069" s="400"/>
      <c r="AW1069" s="401"/>
      <c r="AX1069" s="400"/>
      <c r="AY1069" s="401"/>
      <c r="AZ1069" s="400"/>
      <c r="BA1069" s="401"/>
      <c r="BB1069" s="400"/>
      <c r="BC1069" s="401"/>
      <c r="BD1069" s="400"/>
      <c r="BE1069" s="401"/>
      <c r="BF1069" s="400"/>
      <c r="BG1069" s="401"/>
      <c r="BH1069" s="400"/>
      <c r="BI1069" s="401"/>
      <c r="BJ1069" s="400"/>
      <c r="BK1069" s="401"/>
      <c r="BL1069" s="400"/>
      <c r="BM1069" s="401"/>
      <c r="BN1069" s="400"/>
      <c r="BO1069" s="401"/>
      <c r="BP1069" s="400"/>
      <c r="BQ1069" s="401"/>
      <c r="BR1069" s="400"/>
      <c r="BS1069" s="401"/>
      <c r="BT1069" s="400"/>
      <c r="BU1069" s="401"/>
      <c r="BV1069" s="337">
        <f t="shared" si="427"/>
        <v>0</v>
      </c>
      <c r="BW1069" s="337">
        <f t="shared" si="428"/>
        <v>0</v>
      </c>
    </row>
    <row r="1070" spans="1:75" s="64" customFormat="1" ht="21.95" customHeight="1" thickBot="1" x14ac:dyDescent="0.25">
      <c r="A1070" s="660" t="s">
        <v>4132</v>
      </c>
      <c r="B1070" s="393" t="s">
        <v>4133</v>
      </c>
      <c r="C1070" s="394" t="s">
        <v>3229</v>
      </c>
      <c r="D1070" s="395" t="s">
        <v>4134</v>
      </c>
      <c r="E1070" s="411" t="s">
        <v>4135</v>
      </c>
      <c r="F1070" s="396" t="s">
        <v>3222</v>
      </c>
      <c r="G1070" s="396" t="s">
        <v>3223</v>
      </c>
      <c r="H1070" s="397" t="s">
        <v>265</v>
      </c>
      <c r="I1070" s="661" t="s">
        <v>4136</v>
      </c>
      <c r="J1070" s="353" t="s">
        <v>3227</v>
      </c>
      <c r="K1070" s="357" t="s">
        <v>60</v>
      </c>
      <c r="L1070" s="402"/>
      <c r="M1070" s="403"/>
      <c r="N1070" s="402"/>
      <c r="O1070" s="403"/>
      <c r="P1070" s="402"/>
      <c r="Q1070" s="403"/>
      <c r="R1070" s="402"/>
      <c r="S1070" s="403"/>
      <c r="T1070" s="402"/>
      <c r="U1070" s="403"/>
      <c r="V1070" s="402"/>
      <c r="W1070" s="403"/>
      <c r="X1070" s="402"/>
      <c r="Y1070" s="403"/>
      <c r="Z1070" s="402"/>
      <c r="AA1070" s="403"/>
      <c r="AB1070" s="402"/>
      <c r="AC1070" s="403"/>
      <c r="AD1070" s="402"/>
      <c r="AE1070" s="403"/>
      <c r="AF1070" s="402"/>
      <c r="AG1070" s="403"/>
      <c r="AH1070" s="402"/>
      <c r="AI1070" s="403"/>
      <c r="AJ1070" s="402"/>
      <c r="AK1070" s="403"/>
      <c r="AL1070" s="402"/>
      <c r="AM1070" s="403"/>
      <c r="AN1070" s="402"/>
      <c r="AO1070" s="403"/>
      <c r="AP1070" s="402"/>
      <c r="AQ1070" s="403"/>
      <c r="AR1070" s="402"/>
      <c r="AS1070" s="403"/>
      <c r="AT1070" s="402"/>
      <c r="AU1070" s="403"/>
      <c r="AV1070" s="402"/>
      <c r="AW1070" s="403"/>
      <c r="AX1070" s="402"/>
      <c r="AY1070" s="403"/>
      <c r="AZ1070" s="402"/>
      <c r="BA1070" s="403"/>
      <c r="BB1070" s="402"/>
      <c r="BC1070" s="403"/>
      <c r="BD1070" s="402"/>
      <c r="BE1070" s="403"/>
      <c r="BF1070" s="402"/>
      <c r="BG1070" s="403"/>
      <c r="BH1070" s="402"/>
      <c r="BI1070" s="403"/>
      <c r="BJ1070" s="402"/>
      <c r="BK1070" s="403"/>
      <c r="BL1070" s="402"/>
      <c r="BM1070" s="403"/>
      <c r="BN1070" s="402"/>
      <c r="BO1070" s="403"/>
      <c r="BP1070" s="402"/>
      <c r="BQ1070" s="403"/>
      <c r="BR1070" s="402"/>
      <c r="BS1070" s="403"/>
      <c r="BT1070" s="402"/>
      <c r="BU1070" s="403"/>
      <c r="BV1070" s="337">
        <f t="shared" si="427"/>
        <v>0</v>
      </c>
      <c r="BW1070" s="337">
        <f t="shared" si="428"/>
        <v>0</v>
      </c>
    </row>
    <row r="1071" spans="1:75" s="64" customFormat="1" ht="21.95" customHeight="1" x14ac:dyDescent="0.25">
      <c r="A1071" s="425" t="s">
        <v>4137</v>
      </c>
      <c r="B1071" s="526" t="s">
        <v>4138</v>
      </c>
      <c r="C1071" s="527">
        <v>2</v>
      </c>
      <c r="D1071" s="528" t="s">
        <v>4109</v>
      </c>
      <c r="E1071" s="426" t="s">
        <v>4139</v>
      </c>
      <c r="F1071" s="529" t="s">
        <v>3222</v>
      </c>
      <c r="G1071" s="529" t="s">
        <v>3223</v>
      </c>
      <c r="H1071" s="530" t="s">
        <v>265</v>
      </c>
      <c r="I1071" s="384" t="s">
        <v>4140</v>
      </c>
      <c r="J1071" s="353" t="s">
        <v>3337</v>
      </c>
      <c r="K1071" s="354" t="s">
        <v>3228</v>
      </c>
      <c r="L1071" s="402"/>
      <c r="M1071" s="403"/>
      <c r="N1071" s="402"/>
      <c r="O1071" s="403"/>
      <c r="P1071" s="402"/>
      <c r="Q1071" s="403"/>
      <c r="R1071" s="402"/>
      <c r="S1071" s="403"/>
      <c r="T1071" s="402"/>
      <c r="U1071" s="403"/>
      <c r="V1071" s="402"/>
      <c r="W1071" s="403"/>
      <c r="X1071" s="402"/>
      <c r="Y1071" s="403"/>
      <c r="Z1071" s="402"/>
      <c r="AA1071" s="403"/>
      <c r="AB1071" s="402"/>
      <c r="AC1071" s="403"/>
      <c r="AD1071" s="402"/>
      <c r="AE1071" s="403"/>
      <c r="AF1071" s="402"/>
      <c r="AG1071" s="403"/>
      <c r="AH1071" s="402"/>
      <c r="AI1071" s="403"/>
      <c r="AJ1071" s="402"/>
      <c r="AK1071" s="403"/>
      <c r="AL1071" s="402"/>
      <c r="AM1071" s="403"/>
      <c r="AN1071" s="402"/>
      <c r="AO1071" s="403"/>
      <c r="AP1071" s="402"/>
      <c r="AQ1071" s="403"/>
      <c r="AR1071" s="402"/>
      <c r="AS1071" s="403"/>
      <c r="AT1071" s="402"/>
      <c r="AU1071" s="403"/>
      <c r="AV1071" s="402"/>
      <c r="AW1071" s="403"/>
      <c r="AX1071" s="402"/>
      <c r="AY1071" s="403"/>
      <c r="AZ1071" s="402"/>
      <c r="BA1071" s="403"/>
      <c r="BB1071" s="402"/>
      <c r="BC1071" s="403"/>
      <c r="BD1071" s="402"/>
      <c r="BE1071" s="403"/>
      <c r="BF1071" s="402"/>
      <c r="BG1071" s="403"/>
      <c r="BH1071" s="402"/>
      <c r="BI1071" s="403"/>
      <c r="BJ1071" s="402"/>
      <c r="BK1071" s="403"/>
      <c r="BL1071" s="402"/>
      <c r="BM1071" s="403"/>
      <c r="BN1071" s="402"/>
      <c r="BO1071" s="403"/>
      <c r="BP1071" s="402"/>
      <c r="BQ1071" s="403"/>
      <c r="BR1071" s="402"/>
      <c r="BS1071" s="403"/>
      <c r="BT1071" s="402"/>
      <c r="BU1071" s="403"/>
      <c r="BV1071" s="337">
        <f>L1071+N1071+P1071+R1071+T1071+V1071+X1071+Z1071+AB1071+AD1071+AF1071+AH1071+AJ1071+AL1071+AN1071+AP1071+AR1071+AT1071+AV1071+AX1071+AZ1071+BB1071+BD1071+BF1071+BH1071+BJ1071+BL1071+BN1071+BP1071+BR1071+BT1071</f>
        <v>0</v>
      </c>
      <c r="BW1071" s="337">
        <f>M1071+O1071+Q1071+S1071+U1071+W1071+Y1071+AA1071+AC1071+AE1071+AG1071+AI1071+AK1071+AM1071+AO1071+AQ1071+AS1071+AU1071+AW1071+AY1071+BA1071+BC1071+BE1071+BG1071+BI1071+BK1071+BM1071+BO1071+BQ1071+BS1071+BU1071</f>
        <v>0</v>
      </c>
    </row>
    <row r="1072" spans="1:75" s="64" customFormat="1" ht="21.95" customHeight="1" x14ac:dyDescent="0.2">
      <c r="A1072" s="385" t="s">
        <v>4137</v>
      </c>
      <c r="B1072" s="386" t="s">
        <v>4138</v>
      </c>
      <c r="C1072" s="352" t="s">
        <v>3229</v>
      </c>
      <c r="D1072" s="387" t="s">
        <v>4109</v>
      </c>
      <c r="E1072" s="388" t="s">
        <v>4139</v>
      </c>
      <c r="F1072" s="389" t="s">
        <v>3222</v>
      </c>
      <c r="G1072" s="389" t="s">
        <v>3223</v>
      </c>
      <c r="H1072" s="390" t="s">
        <v>265</v>
      </c>
      <c r="I1072" s="391" t="s">
        <v>4140</v>
      </c>
      <c r="J1072" s="353" t="s">
        <v>3337</v>
      </c>
      <c r="K1072" s="353" t="s">
        <v>3230</v>
      </c>
      <c r="L1072" s="400"/>
      <c r="M1072" s="401"/>
      <c r="N1072" s="400"/>
      <c r="O1072" s="401"/>
      <c r="P1072" s="400"/>
      <c r="Q1072" s="401"/>
      <c r="R1072" s="400"/>
      <c r="S1072" s="401"/>
      <c r="T1072" s="400"/>
      <c r="U1072" s="401"/>
      <c r="V1072" s="400"/>
      <c r="W1072" s="401"/>
      <c r="X1072" s="400"/>
      <c r="Y1072" s="401"/>
      <c r="Z1072" s="400"/>
      <c r="AA1072" s="401"/>
      <c r="AB1072" s="400"/>
      <c r="AC1072" s="401"/>
      <c r="AD1072" s="400"/>
      <c r="AE1072" s="401"/>
      <c r="AF1072" s="400"/>
      <c r="AG1072" s="401"/>
      <c r="AH1072" s="400"/>
      <c r="AI1072" s="401"/>
      <c r="AJ1072" s="400"/>
      <c r="AK1072" s="401"/>
      <c r="AL1072" s="400"/>
      <c r="AM1072" s="401"/>
      <c r="AN1072" s="400"/>
      <c r="AO1072" s="401"/>
      <c r="AP1072" s="400"/>
      <c r="AQ1072" s="401"/>
      <c r="AR1072" s="400"/>
      <c r="AS1072" s="401"/>
      <c r="AT1072" s="400"/>
      <c r="AU1072" s="401"/>
      <c r="AV1072" s="400"/>
      <c r="AW1072" s="401"/>
      <c r="AX1072" s="400"/>
      <c r="AY1072" s="401"/>
      <c r="AZ1072" s="400"/>
      <c r="BA1072" s="401"/>
      <c r="BB1072" s="400"/>
      <c r="BC1072" s="401"/>
      <c r="BD1072" s="400">
        <v>1</v>
      </c>
      <c r="BE1072" s="401"/>
      <c r="BF1072" s="400"/>
      <c r="BG1072" s="401"/>
      <c r="BH1072" s="400"/>
      <c r="BI1072" s="401"/>
      <c r="BJ1072" s="400"/>
      <c r="BK1072" s="401"/>
      <c r="BL1072" s="400"/>
      <c r="BM1072" s="401"/>
      <c r="BN1072" s="400">
        <v>1</v>
      </c>
      <c r="BO1072" s="401"/>
      <c r="BP1072" s="400"/>
      <c r="BQ1072" s="401"/>
      <c r="BR1072" s="400">
        <v>1</v>
      </c>
      <c r="BS1072" s="401"/>
      <c r="BT1072" s="400"/>
      <c r="BU1072" s="401"/>
      <c r="BV1072" s="337">
        <f t="shared" ref="BV1072:BV1075" si="429">L1072+N1072+P1072+R1072+T1072+V1072+X1072+Z1072+AB1072+AD1072+AF1072+AH1072+AJ1072+AL1072+AN1072+AP1072+AR1072+AT1072+AV1072+AX1072+AZ1072+BB1072+BD1072+BF1072+BH1072+BJ1072+BL1072+BN1072+BP1072+BR1072+BT1072</f>
        <v>3</v>
      </c>
      <c r="BW1072" s="337">
        <f t="shared" ref="BW1072:BW1075" si="430">M1072+O1072+Q1072+S1072+U1072+W1072+Y1072+AA1072+AC1072+AE1072+AG1072+AI1072+AK1072+AM1072+AO1072+AQ1072+AS1072+AU1072+AW1072+AY1072+BA1072+BC1072+BE1072+BG1072+BI1072+BK1072+BM1072+BO1072+BQ1072+BS1072+BU1072</f>
        <v>0</v>
      </c>
    </row>
    <row r="1073" spans="1:75" s="64" customFormat="1" ht="21.95" customHeight="1" x14ac:dyDescent="0.2">
      <c r="A1073" s="385" t="s">
        <v>4137</v>
      </c>
      <c r="B1073" s="386" t="s">
        <v>4138</v>
      </c>
      <c r="C1073" s="392" t="s">
        <v>3229</v>
      </c>
      <c r="D1073" s="387" t="s">
        <v>4109</v>
      </c>
      <c r="E1073" s="388" t="s">
        <v>4139</v>
      </c>
      <c r="F1073" s="389" t="s">
        <v>3222</v>
      </c>
      <c r="G1073" s="389" t="s">
        <v>3223</v>
      </c>
      <c r="H1073" s="390" t="s">
        <v>265</v>
      </c>
      <c r="I1073" s="391" t="s">
        <v>4140</v>
      </c>
      <c r="J1073" s="353" t="s">
        <v>3337</v>
      </c>
      <c r="K1073" s="355" t="s">
        <v>3231</v>
      </c>
      <c r="L1073" s="400"/>
      <c r="M1073" s="401"/>
      <c r="N1073" s="400"/>
      <c r="O1073" s="401"/>
      <c r="P1073" s="400"/>
      <c r="Q1073" s="401"/>
      <c r="R1073" s="400"/>
      <c r="S1073" s="401"/>
      <c r="T1073" s="400"/>
      <c r="U1073" s="401"/>
      <c r="V1073" s="400"/>
      <c r="W1073" s="401"/>
      <c r="X1073" s="400"/>
      <c r="Y1073" s="401"/>
      <c r="Z1073" s="400"/>
      <c r="AA1073" s="401"/>
      <c r="AB1073" s="400"/>
      <c r="AC1073" s="401"/>
      <c r="AD1073" s="400"/>
      <c r="AE1073" s="401"/>
      <c r="AF1073" s="400"/>
      <c r="AG1073" s="401"/>
      <c r="AH1073" s="400"/>
      <c r="AI1073" s="401"/>
      <c r="AJ1073" s="400"/>
      <c r="AK1073" s="401"/>
      <c r="AL1073" s="400"/>
      <c r="AM1073" s="401"/>
      <c r="AN1073" s="400"/>
      <c r="AO1073" s="401"/>
      <c r="AP1073" s="400"/>
      <c r="AQ1073" s="401"/>
      <c r="AR1073" s="400"/>
      <c r="AS1073" s="401"/>
      <c r="AT1073" s="400"/>
      <c r="AU1073" s="401"/>
      <c r="AV1073" s="400"/>
      <c r="AW1073" s="401"/>
      <c r="AX1073" s="400"/>
      <c r="AY1073" s="401"/>
      <c r="AZ1073" s="400"/>
      <c r="BA1073" s="401"/>
      <c r="BB1073" s="400"/>
      <c r="BC1073" s="401"/>
      <c r="BD1073" s="400"/>
      <c r="BE1073" s="401"/>
      <c r="BF1073" s="400"/>
      <c r="BG1073" s="401"/>
      <c r="BH1073" s="400"/>
      <c r="BI1073" s="401"/>
      <c r="BJ1073" s="400"/>
      <c r="BK1073" s="401"/>
      <c r="BL1073" s="400"/>
      <c r="BM1073" s="401"/>
      <c r="BN1073" s="400"/>
      <c r="BO1073" s="401"/>
      <c r="BP1073" s="400"/>
      <c r="BQ1073" s="401"/>
      <c r="BR1073" s="400"/>
      <c r="BS1073" s="401"/>
      <c r="BT1073" s="400"/>
      <c r="BU1073" s="401"/>
      <c r="BV1073" s="337">
        <f t="shared" si="429"/>
        <v>0</v>
      </c>
      <c r="BW1073" s="337">
        <f t="shared" si="430"/>
        <v>0</v>
      </c>
    </row>
    <row r="1074" spans="1:75" s="64" customFormat="1" ht="21.95" customHeight="1" x14ac:dyDescent="0.2">
      <c r="A1074" s="385" t="s">
        <v>4137</v>
      </c>
      <c r="B1074" s="386" t="s">
        <v>4138</v>
      </c>
      <c r="C1074" s="392" t="s">
        <v>3229</v>
      </c>
      <c r="D1074" s="387" t="s">
        <v>4109</v>
      </c>
      <c r="E1074" s="388" t="s">
        <v>4139</v>
      </c>
      <c r="F1074" s="389" t="s">
        <v>3222</v>
      </c>
      <c r="G1074" s="389" t="s">
        <v>3223</v>
      </c>
      <c r="H1074" s="390" t="s">
        <v>265</v>
      </c>
      <c r="I1074" s="391" t="s">
        <v>4140</v>
      </c>
      <c r="J1074" s="353" t="s">
        <v>3337</v>
      </c>
      <c r="K1074" s="356" t="s">
        <v>3232</v>
      </c>
      <c r="L1074" s="400"/>
      <c r="M1074" s="401"/>
      <c r="N1074" s="400"/>
      <c r="O1074" s="401"/>
      <c r="P1074" s="400"/>
      <c r="Q1074" s="401"/>
      <c r="R1074" s="400"/>
      <c r="S1074" s="401"/>
      <c r="T1074" s="400"/>
      <c r="U1074" s="401"/>
      <c r="V1074" s="400"/>
      <c r="W1074" s="401"/>
      <c r="X1074" s="400"/>
      <c r="Y1074" s="401"/>
      <c r="Z1074" s="400"/>
      <c r="AA1074" s="401"/>
      <c r="AB1074" s="400"/>
      <c r="AC1074" s="401"/>
      <c r="AD1074" s="400"/>
      <c r="AE1074" s="401"/>
      <c r="AF1074" s="400"/>
      <c r="AG1074" s="401"/>
      <c r="AH1074" s="400"/>
      <c r="AI1074" s="401"/>
      <c r="AJ1074" s="400"/>
      <c r="AK1074" s="401"/>
      <c r="AL1074" s="400"/>
      <c r="AM1074" s="401"/>
      <c r="AN1074" s="400"/>
      <c r="AO1074" s="401"/>
      <c r="AP1074" s="400"/>
      <c r="AQ1074" s="401"/>
      <c r="AR1074" s="400"/>
      <c r="AS1074" s="401"/>
      <c r="AT1074" s="400"/>
      <c r="AU1074" s="401"/>
      <c r="AV1074" s="400"/>
      <c r="AW1074" s="401"/>
      <c r="AX1074" s="400"/>
      <c r="AY1074" s="401"/>
      <c r="AZ1074" s="400"/>
      <c r="BA1074" s="401"/>
      <c r="BB1074" s="400"/>
      <c r="BC1074" s="401"/>
      <c r="BD1074" s="400"/>
      <c r="BE1074" s="401"/>
      <c r="BF1074" s="400"/>
      <c r="BG1074" s="401"/>
      <c r="BH1074" s="400"/>
      <c r="BI1074" s="401"/>
      <c r="BJ1074" s="400"/>
      <c r="BK1074" s="401"/>
      <c r="BL1074" s="400"/>
      <c r="BM1074" s="401"/>
      <c r="BN1074" s="400"/>
      <c r="BO1074" s="401"/>
      <c r="BP1074" s="400"/>
      <c r="BQ1074" s="401"/>
      <c r="BR1074" s="400"/>
      <c r="BS1074" s="401"/>
      <c r="BT1074" s="400"/>
      <c r="BU1074" s="401"/>
      <c r="BV1074" s="337">
        <f t="shared" si="429"/>
        <v>0</v>
      </c>
      <c r="BW1074" s="337">
        <f t="shared" si="430"/>
        <v>0</v>
      </c>
    </row>
    <row r="1075" spans="1:75" s="64" customFormat="1" ht="21.95" customHeight="1" thickBot="1" x14ac:dyDescent="0.25">
      <c r="A1075" s="660" t="s">
        <v>4137</v>
      </c>
      <c r="B1075" s="393" t="s">
        <v>4138</v>
      </c>
      <c r="C1075" s="394" t="s">
        <v>3229</v>
      </c>
      <c r="D1075" s="395" t="s">
        <v>4109</v>
      </c>
      <c r="E1075" s="411" t="s">
        <v>4139</v>
      </c>
      <c r="F1075" s="396" t="s">
        <v>3222</v>
      </c>
      <c r="G1075" s="396" t="s">
        <v>3223</v>
      </c>
      <c r="H1075" s="397" t="s">
        <v>265</v>
      </c>
      <c r="I1075" s="661" t="s">
        <v>4140</v>
      </c>
      <c r="J1075" s="353" t="s">
        <v>3337</v>
      </c>
      <c r="K1075" s="357" t="s">
        <v>60</v>
      </c>
      <c r="L1075" s="402"/>
      <c r="M1075" s="403"/>
      <c r="N1075" s="402"/>
      <c r="O1075" s="403"/>
      <c r="P1075" s="402"/>
      <c r="Q1075" s="403"/>
      <c r="R1075" s="402"/>
      <c r="S1075" s="403"/>
      <c r="T1075" s="402"/>
      <c r="U1075" s="403"/>
      <c r="V1075" s="402"/>
      <c r="W1075" s="403"/>
      <c r="X1075" s="402"/>
      <c r="Y1075" s="403"/>
      <c r="Z1075" s="402"/>
      <c r="AA1075" s="403"/>
      <c r="AB1075" s="402"/>
      <c r="AC1075" s="403"/>
      <c r="AD1075" s="402"/>
      <c r="AE1075" s="403"/>
      <c r="AF1075" s="402"/>
      <c r="AG1075" s="403"/>
      <c r="AH1075" s="402"/>
      <c r="AI1075" s="403"/>
      <c r="AJ1075" s="402"/>
      <c r="AK1075" s="403"/>
      <c r="AL1075" s="402"/>
      <c r="AM1075" s="403"/>
      <c r="AN1075" s="402"/>
      <c r="AO1075" s="403"/>
      <c r="AP1075" s="402"/>
      <c r="AQ1075" s="403"/>
      <c r="AR1075" s="402"/>
      <c r="AS1075" s="403"/>
      <c r="AT1075" s="402"/>
      <c r="AU1075" s="403"/>
      <c r="AV1075" s="402"/>
      <c r="AW1075" s="403"/>
      <c r="AX1075" s="402"/>
      <c r="AY1075" s="403"/>
      <c r="AZ1075" s="402"/>
      <c r="BA1075" s="403"/>
      <c r="BB1075" s="402"/>
      <c r="BC1075" s="403"/>
      <c r="BD1075" s="402"/>
      <c r="BE1075" s="403"/>
      <c r="BF1075" s="402"/>
      <c r="BG1075" s="403"/>
      <c r="BH1075" s="402"/>
      <c r="BI1075" s="403"/>
      <c r="BJ1075" s="402"/>
      <c r="BK1075" s="403"/>
      <c r="BL1075" s="402"/>
      <c r="BM1075" s="403"/>
      <c r="BN1075" s="402"/>
      <c r="BO1075" s="403"/>
      <c r="BP1075" s="402"/>
      <c r="BQ1075" s="403"/>
      <c r="BR1075" s="402"/>
      <c r="BS1075" s="403"/>
      <c r="BT1075" s="402"/>
      <c r="BU1075" s="403"/>
      <c r="BV1075" s="337">
        <f t="shared" si="429"/>
        <v>0</v>
      </c>
      <c r="BW1075" s="337">
        <f t="shared" si="430"/>
        <v>0</v>
      </c>
    </row>
    <row r="1076" spans="1:75" s="64" customFormat="1" ht="21.95" customHeight="1" x14ac:dyDescent="0.25">
      <c r="A1076" s="425" t="s">
        <v>4141</v>
      </c>
      <c r="B1076" s="526" t="s">
        <v>4142</v>
      </c>
      <c r="C1076" s="527">
        <v>1</v>
      </c>
      <c r="D1076" s="528" t="s">
        <v>4109</v>
      </c>
      <c r="E1076" s="426" t="s">
        <v>4143</v>
      </c>
      <c r="F1076" s="529" t="s">
        <v>3222</v>
      </c>
      <c r="G1076" s="529" t="s">
        <v>3223</v>
      </c>
      <c r="H1076" s="530" t="s">
        <v>265</v>
      </c>
      <c r="I1076" s="384" t="s">
        <v>4144</v>
      </c>
      <c r="J1076" s="353" t="s">
        <v>3227</v>
      </c>
      <c r="K1076" s="354" t="s">
        <v>3228</v>
      </c>
      <c r="L1076" s="402"/>
      <c r="M1076" s="403"/>
      <c r="N1076" s="402"/>
      <c r="O1076" s="403"/>
      <c r="P1076" s="402"/>
      <c r="Q1076" s="403"/>
      <c r="R1076" s="402"/>
      <c r="S1076" s="403"/>
      <c r="T1076" s="402"/>
      <c r="U1076" s="403"/>
      <c r="V1076" s="402"/>
      <c r="W1076" s="403"/>
      <c r="X1076" s="402"/>
      <c r="Y1076" s="403"/>
      <c r="Z1076" s="402"/>
      <c r="AA1076" s="403"/>
      <c r="AB1076" s="402"/>
      <c r="AC1076" s="403"/>
      <c r="AD1076" s="402"/>
      <c r="AE1076" s="403"/>
      <c r="AF1076" s="402"/>
      <c r="AG1076" s="403"/>
      <c r="AH1076" s="402"/>
      <c r="AI1076" s="403"/>
      <c r="AJ1076" s="402"/>
      <c r="AK1076" s="403"/>
      <c r="AL1076" s="402"/>
      <c r="AM1076" s="403"/>
      <c r="AN1076" s="402"/>
      <c r="AO1076" s="403"/>
      <c r="AP1076" s="402"/>
      <c r="AQ1076" s="403"/>
      <c r="AR1076" s="402"/>
      <c r="AS1076" s="403"/>
      <c r="AT1076" s="402"/>
      <c r="AU1076" s="403"/>
      <c r="AV1076" s="402"/>
      <c r="AW1076" s="403"/>
      <c r="AX1076" s="402"/>
      <c r="AY1076" s="403"/>
      <c r="AZ1076" s="402"/>
      <c r="BA1076" s="403"/>
      <c r="BB1076" s="402"/>
      <c r="BC1076" s="403"/>
      <c r="BD1076" s="402"/>
      <c r="BE1076" s="403"/>
      <c r="BF1076" s="402"/>
      <c r="BG1076" s="403"/>
      <c r="BH1076" s="402"/>
      <c r="BI1076" s="403"/>
      <c r="BJ1076" s="402"/>
      <c r="BK1076" s="403"/>
      <c r="BL1076" s="402"/>
      <c r="BM1076" s="403"/>
      <c r="BN1076" s="402"/>
      <c r="BO1076" s="403"/>
      <c r="BP1076" s="402"/>
      <c r="BQ1076" s="403"/>
      <c r="BR1076" s="402"/>
      <c r="BS1076" s="403"/>
      <c r="BT1076" s="402"/>
      <c r="BU1076" s="403"/>
      <c r="BV1076" s="337">
        <f>L1076+N1076+P1076+R1076+T1076+V1076+X1076+Z1076+AB1076+AD1076+AF1076+AH1076+AJ1076+AL1076+AN1076+AP1076+AR1076+AT1076+AV1076+AX1076+AZ1076+BB1076+BD1076+BF1076+BH1076+BJ1076+BL1076+BN1076+BP1076+BR1076+BT1076</f>
        <v>0</v>
      </c>
      <c r="BW1076" s="337">
        <f>M1076+O1076+Q1076+S1076+U1076+W1076+Y1076+AA1076+AC1076+AE1076+AG1076+AI1076+AK1076+AM1076+AO1076+AQ1076+AS1076+AU1076+AW1076+AY1076+BA1076+BC1076+BE1076+BG1076+BI1076+BK1076+BM1076+BO1076+BQ1076+BS1076+BU1076</f>
        <v>0</v>
      </c>
    </row>
    <row r="1077" spans="1:75" s="64" customFormat="1" ht="21.95" customHeight="1" x14ac:dyDescent="0.2">
      <c r="A1077" s="385" t="s">
        <v>4141</v>
      </c>
      <c r="B1077" s="386" t="s">
        <v>4142</v>
      </c>
      <c r="C1077" s="352" t="s">
        <v>3229</v>
      </c>
      <c r="D1077" s="387" t="s">
        <v>4109</v>
      </c>
      <c r="E1077" s="388" t="s">
        <v>4143</v>
      </c>
      <c r="F1077" s="389" t="s">
        <v>3222</v>
      </c>
      <c r="G1077" s="389" t="s">
        <v>3223</v>
      </c>
      <c r="H1077" s="390" t="s">
        <v>265</v>
      </c>
      <c r="I1077" s="391" t="s">
        <v>4144</v>
      </c>
      <c r="J1077" s="353" t="s">
        <v>3227</v>
      </c>
      <c r="K1077" s="353" t="s">
        <v>3230</v>
      </c>
      <c r="L1077" s="400"/>
      <c r="M1077" s="401"/>
      <c r="N1077" s="400"/>
      <c r="O1077" s="401"/>
      <c r="P1077" s="400"/>
      <c r="Q1077" s="401"/>
      <c r="R1077" s="400"/>
      <c r="S1077" s="401"/>
      <c r="T1077" s="400"/>
      <c r="U1077" s="401"/>
      <c r="V1077" s="400">
        <v>1</v>
      </c>
      <c r="W1077" s="401"/>
      <c r="X1077" s="400"/>
      <c r="Y1077" s="401"/>
      <c r="Z1077" s="400"/>
      <c r="AA1077" s="401"/>
      <c r="AB1077" s="400"/>
      <c r="AC1077" s="401"/>
      <c r="AD1077" s="400"/>
      <c r="AE1077" s="401"/>
      <c r="AF1077" s="400"/>
      <c r="AG1077" s="401"/>
      <c r="AH1077" s="400"/>
      <c r="AI1077" s="401"/>
      <c r="AJ1077" s="400">
        <v>1</v>
      </c>
      <c r="AK1077" s="401"/>
      <c r="AL1077" s="400"/>
      <c r="AM1077" s="401"/>
      <c r="AN1077" s="400"/>
      <c r="AO1077" s="401"/>
      <c r="AP1077" s="400"/>
      <c r="AQ1077" s="401"/>
      <c r="AR1077" s="400"/>
      <c r="AS1077" s="401"/>
      <c r="AT1077" s="400"/>
      <c r="AU1077" s="401"/>
      <c r="AV1077" s="400"/>
      <c r="AW1077" s="401"/>
      <c r="AX1077" s="400">
        <v>1</v>
      </c>
      <c r="AY1077" s="401"/>
      <c r="AZ1077" s="400"/>
      <c r="BA1077" s="401"/>
      <c r="BB1077" s="400"/>
      <c r="BC1077" s="401"/>
      <c r="BD1077" s="400"/>
      <c r="BE1077" s="401"/>
      <c r="BF1077" s="400"/>
      <c r="BG1077" s="401"/>
      <c r="BH1077" s="400"/>
      <c r="BI1077" s="401"/>
      <c r="BJ1077" s="400"/>
      <c r="BK1077" s="401"/>
      <c r="BL1077" s="400">
        <v>1</v>
      </c>
      <c r="BM1077" s="401"/>
      <c r="BN1077" s="400"/>
      <c r="BO1077" s="401"/>
      <c r="BP1077" s="400">
        <v>2</v>
      </c>
      <c r="BQ1077" s="401"/>
      <c r="BR1077" s="400">
        <v>2</v>
      </c>
      <c r="BS1077" s="401"/>
      <c r="BT1077" s="400"/>
      <c r="BU1077" s="401"/>
      <c r="BV1077" s="337">
        <f t="shared" ref="BV1077:BV1080" si="431">L1077+N1077+P1077+R1077+T1077+V1077+X1077+Z1077+AB1077+AD1077+AF1077+AH1077+AJ1077+AL1077+AN1077+AP1077+AR1077+AT1077+AV1077+AX1077+AZ1077+BB1077+BD1077+BF1077+BH1077+BJ1077+BL1077+BN1077+BP1077+BR1077+BT1077</f>
        <v>8</v>
      </c>
      <c r="BW1077" s="337">
        <f t="shared" ref="BW1077:BW1080" si="432">M1077+O1077+Q1077+S1077+U1077+W1077+Y1077+AA1077+AC1077+AE1077+AG1077+AI1077+AK1077+AM1077+AO1077+AQ1077+AS1077+AU1077+AW1077+AY1077+BA1077+BC1077+BE1077+BG1077+BI1077+BK1077+BM1077+BO1077+BQ1077+BS1077+BU1077</f>
        <v>0</v>
      </c>
    </row>
    <row r="1078" spans="1:75" s="64" customFormat="1" ht="21.95" customHeight="1" x14ac:dyDescent="0.2">
      <c r="A1078" s="385" t="s">
        <v>4141</v>
      </c>
      <c r="B1078" s="386" t="s">
        <v>4142</v>
      </c>
      <c r="C1078" s="392" t="s">
        <v>3229</v>
      </c>
      <c r="D1078" s="387" t="s">
        <v>4109</v>
      </c>
      <c r="E1078" s="388" t="s">
        <v>4143</v>
      </c>
      <c r="F1078" s="389" t="s">
        <v>3222</v>
      </c>
      <c r="G1078" s="389" t="s">
        <v>3223</v>
      </c>
      <c r="H1078" s="390" t="s">
        <v>265</v>
      </c>
      <c r="I1078" s="391" t="s">
        <v>4144</v>
      </c>
      <c r="J1078" s="353" t="s">
        <v>3227</v>
      </c>
      <c r="K1078" s="355" t="s">
        <v>3231</v>
      </c>
      <c r="L1078" s="400"/>
      <c r="M1078" s="401"/>
      <c r="N1078" s="400"/>
      <c r="O1078" s="401"/>
      <c r="P1078" s="400"/>
      <c r="Q1078" s="401"/>
      <c r="R1078" s="400"/>
      <c r="S1078" s="401"/>
      <c r="T1078" s="400"/>
      <c r="U1078" s="401"/>
      <c r="V1078" s="400"/>
      <c r="W1078" s="401"/>
      <c r="X1078" s="400"/>
      <c r="Y1078" s="401"/>
      <c r="Z1078" s="400"/>
      <c r="AA1078" s="401"/>
      <c r="AB1078" s="400"/>
      <c r="AC1078" s="401"/>
      <c r="AD1078" s="400"/>
      <c r="AE1078" s="401"/>
      <c r="AF1078" s="400"/>
      <c r="AG1078" s="401"/>
      <c r="AH1078" s="400"/>
      <c r="AI1078" s="401"/>
      <c r="AJ1078" s="400"/>
      <c r="AK1078" s="401"/>
      <c r="AL1078" s="400"/>
      <c r="AM1078" s="401"/>
      <c r="AN1078" s="400"/>
      <c r="AO1078" s="401"/>
      <c r="AP1078" s="400"/>
      <c r="AQ1078" s="401"/>
      <c r="AR1078" s="400"/>
      <c r="AS1078" s="401"/>
      <c r="AT1078" s="400"/>
      <c r="AU1078" s="401"/>
      <c r="AV1078" s="400"/>
      <c r="AW1078" s="401"/>
      <c r="AX1078" s="400"/>
      <c r="AY1078" s="401"/>
      <c r="AZ1078" s="400"/>
      <c r="BA1078" s="401"/>
      <c r="BB1078" s="400"/>
      <c r="BC1078" s="401"/>
      <c r="BD1078" s="400"/>
      <c r="BE1078" s="401"/>
      <c r="BF1078" s="400"/>
      <c r="BG1078" s="401"/>
      <c r="BH1078" s="400"/>
      <c r="BI1078" s="401"/>
      <c r="BJ1078" s="400"/>
      <c r="BK1078" s="401"/>
      <c r="BL1078" s="400"/>
      <c r="BM1078" s="401"/>
      <c r="BN1078" s="400"/>
      <c r="BO1078" s="401"/>
      <c r="BP1078" s="400"/>
      <c r="BQ1078" s="401"/>
      <c r="BR1078" s="400"/>
      <c r="BS1078" s="401"/>
      <c r="BT1078" s="400"/>
      <c r="BU1078" s="401"/>
      <c r="BV1078" s="337">
        <f t="shared" si="431"/>
        <v>0</v>
      </c>
      <c r="BW1078" s="337">
        <f t="shared" si="432"/>
        <v>0</v>
      </c>
    </row>
    <row r="1079" spans="1:75" s="64" customFormat="1" ht="21.95" customHeight="1" x14ac:dyDescent="0.2">
      <c r="A1079" s="385" t="s">
        <v>4141</v>
      </c>
      <c r="B1079" s="386" t="s">
        <v>4142</v>
      </c>
      <c r="C1079" s="392" t="s">
        <v>3229</v>
      </c>
      <c r="D1079" s="387" t="s">
        <v>4109</v>
      </c>
      <c r="E1079" s="388" t="s">
        <v>4143</v>
      </c>
      <c r="F1079" s="389" t="s">
        <v>3222</v>
      </c>
      <c r="G1079" s="389" t="s">
        <v>3223</v>
      </c>
      <c r="H1079" s="390" t="s">
        <v>265</v>
      </c>
      <c r="I1079" s="391" t="s">
        <v>4144</v>
      </c>
      <c r="J1079" s="353" t="s">
        <v>3227</v>
      </c>
      <c r="K1079" s="356" t="s">
        <v>3232</v>
      </c>
      <c r="L1079" s="400"/>
      <c r="M1079" s="401"/>
      <c r="N1079" s="400"/>
      <c r="O1079" s="401"/>
      <c r="P1079" s="400"/>
      <c r="Q1079" s="401"/>
      <c r="R1079" s="400"/>
      <c r="S1079" s="401"/>
      <c r="T1079" s="400"/>
      <c r="U1079" s="401"/>
      <c r="V1079" s="400"/>
      <c r="W1079" s="401"/>
      <c r="X1079" s="400"/>
      <c r="Y1079" s="401"/>
      <c r="Z1079" s="400"/>
      <c r="AA1079" s="401"/>
      <c r="AB1079" s="400"/>
      <c r="AC1079" s="401"/>
      <c r="AD1079" s="400"/>
      <c r="AE1079" s="401"/>
      <c r="AF1079" s="400"/>
      <c r="AG1079" s="401"/>
      <c r="AH1079" s="400"/>
      <c r="AI1079" s="401"/>
      <c r="AJ1079" s="400"/>
      <c r="AK1079" s="401"/>
      <c r="AL1079" s="400"/>
      <c r="AM1079" s="401"/>
      <c r="AN1079" s="400"/>
      <c r="AO1079" s="401"/>
      <c r="AP1079" s="400"/>
      <c r="AQ1079" s="401"/>
      <c r="AR1079" s="400"/>
      <c r="AS1079" s="401"/>
      <c r="AT1079" s="400"/>
      <c r="AU1079" s="401"/>
      <c r="AV1079" s="400"/>
      <c r="AW1079" s="401"/>
      <c r="AX1079" s="400"/>
      <c r="AY1079" s="401"/>
      <c r="AZ1079" s="400"/>
      <c r="BA1079" s="401"/>
      <c r="BB1079" s="400"/>
      <c r="BC1079" s="401"/>
      <c r="BD1079" s="400"/>
      <c r="BE1079" s="401"/>
      <c r="BF1079" s="400"/>
      <c r="BG1079" s="401"/>
      <c r="BH1079" s="400"/>
      <c r="BI1079" s="401"/>
      <c r="BJ1079" s="400"/>
      <c r="BK1079" s="401"/>
      <c r="BL1079" s="400"/>
      <c r="BM1079" s="401"/>
      <c r="BN1079" s="400"/>
      <c r="BO1079" s="401"/>
      <c r="BP1079" s="400"/>
      <c r="BQ1079" s="401"/>
      <c r="BR1079" s="400"/>
      <c r="BS1079" s="401"/>
      <c r="BT1079" s="400"/>
      <c r="BU1079" s="401"/>
      <c r="BV1079" s="337">
        <f t="shared" si="431"/>
        <v>0</v>
      </c>
      <c r="BW1079" s="337">
        <f t="shared" si="432"/>
        <v>0</v>
      </c>
    </row>
    <row r="1080" spans="1:75" s="64" customFormat="1" ht="21.95" customHeight="1" thickBot="1" x14ac:dyDescent="0.25">
      <c r="A1080" s="660" t="s">
        <v>4141</v>
      </c>
      <c r="B1080" s="393" t="s">
        <v>4142</v>
      </c>
      <c r="C1080" s="394" t="s">
        <v>3229</v>
      </c>
      <c r="D1080" s="395" t="s">
        <v>4109</v>
      </c>
      <c r="E1080" s="411" t="s">
        <v>4143</v>
      </c>
      <c r="F1080" s="396" t="s">
        <v>3222</v>
      </c>
      <c r="G1080" s="396" t="s">
        <v>3223</v>
      </c>
      <c r="H1080" s="397" t="s">
        <v>265</v>
      </c>
      <c r="I1080" s="661" t="s">
        <v>4144</v>
      </c>
      <c r="J1080" s="353" t="s">
        <v>3227</v>
      </c>
      <c r="K1080" s="357" t="s">
        <v>60</v>
      </c>
      <c r="L1080" s="402"/>
      <c r="M1080" s="403"/>
      <c r="N1080" s="402"/>
      <c r="O1080" s="403"/>
      <c r="P1080" s="402"/>
      <c r="Q1080" s="403"/>
      <c r="R1080" s="402"/>
      <c r="S1080" s="403"/>
      <c r="T1080" s="402"/>
      <c r="U1080" s="403"/>
      <c r="V1080" s="402"/>
      <c r="W1080" s="403"/>
      <c r="X1080" s="402"/>
      <c r="Y1080" s="403"/>
      <c r="Z1080" s="402"/>
      <c r="AA1080" s="403"/>
      <c r="AB1080" s="402"/>
      <c r="AC1080" s="403"/>
      <c r="AD1080" s="402"/>
      <c r="AE1080" s="403"/>
      <c r="AF1080" s="402"/>
      <c r="AG1080" s="403"/>
      <c r="AH1080" s="402"/>
      <c r="AI1080" s="403"/>
      <c r="AJ1080" s="402"/>
      <c r="AK1080" s="403"/>
      <c r="AL1080" s="402"/>
      <c r="AM1080" s="403"/>
      <c r="AN1080" s="402"/>
      <c r="AO1080" s="403"/>
      <c r="AP1080" s="402"/>
      <c r="AQ1080" s="403"/>
      <c r="AR1080" s="402"/>
      <c r="AS1080" s="403"/>
      <c r="AT1080" s="402"/>
      <c r="AU1080" s="403"/>
      <c r="AV1080" s="402"/>
      <c r="AW1080" s="403"/>
      <c r="AX1080" s="402"/>
      <c r="AY1080" s="403"/>
      <c r="AZ1080" s="402"/>
      <c r="BA1080" s="403"/>
      <c r="BB1080" s="402"/>
      <c r="BC1080" s="403"/>
      <c r="BD1080" s="402"/>
      <c r="BE1080" s="403"/>
      <c r="BF1080" s="402"/>
      <c r="BG1080" s="403"/>
      <c r="BH1080" s="402"/>
      <c r="BI1080" s="403"/>
      <c r="BJ1080" s="402"/>
      <c r="BK1080" s="403"/>
      <c r="BL1080" s="402"/>
      <c r="BM1080" s="403"/>
      <c r="BN1080" s="402"/>
      <c r="BO1080" s="403"/>
      <c r="BP1080" s="402"/>
      <c r="BQ1080" s="403"/>
      <c r="BR1080" s="402"/>
      <c r="BS1080" s="403"/>
      <c r="BT1080" s="402"/>
      <c r="BU1080" s="403"/>
      <c r="BV1080" s="337">
        <f t="shared" si="431"/>
        <v>0</v>
      </c>
      <c r="BW1080" s="337">
        <f t="shared" si="432"/>
        <v>0</v>
      </c>
    </row>
    <row r="1081" spans="1:75" s="64" customFormat="1" ht="21.95" customHeight="1" x14ac:dyDescent="0.25">
      <c r="A1081" s="425" t="s">
        <v>4145</v>
      </c>
      <c r="B1081" s="526" t="s">
        <v>4146</v>
      </c>
      <c r="C1081" s="527">
        <v>1</v>
      </c>
      <c r="D1081" s="528" t="s">
        <v>4109</v>
      </c>
      <c r="E1081" s="426" t="s">
        <v>4147</v>
      </c>
      <c r="F1081" s="529" t="s">
        <v>3222</v>
      </c>
      <c r="G1081" s="529" t="s">
        <v>3223</v>
      </c>
      <c r="H1081" s="530" t="s">
        <v>265</v>
      </c>
      <c r="I1081" s="384" t="s">
        <v>4148</v>
      </c>
      <c r="J1081" s="353" t="s">
        <v>3227</v>
      </c>
      <c r="K1081" s="354" t="s">
        <v>3228</v>
      </c>
      <c r="L1081" s="402"/>
      <c r="M1081" s="403"/>
      <c r="N1081" s="402"/>
      <c r="O1081" s="403"/>
      <c r="P1081" s="402"/>
      <c r="Q1081" s="403"/>
      <c r="R1081" s="402"/>
      <c r="S1081" s="403"/>
      <c r="T1081" s="402"/>
      <c r="U1081" s="403"/>
      <c r="V1081" s="402"/>
      <c r="W1081" s="403"/>
      <c r="X1081" s="402"/>
      <c r="Y1081" s="403"/>
      <c r="Z1081" s="402"/>
      <c r="AA1081" s="403"/>
      <c r="AB1081" s="402"/>
      <c r="AC1081" s="403"/>
      <c r="AD1081" s="402"/>
      <c r="AE1081" s="403"/>
      <c r="AF1081" s="402"/>
      <c r="AG1081" s="403"/>
      <c r="AH1081" s="402"/>
      <c r="AI1081" s="403"/>
      <c r="AJ1081" s="402"/>
      <c r="AK1081" s="403"/>
      <c r="AL1081" s="402"/>
      <c r="AM1081" s="403"/>
      <c r="AN1081" s="402"/>
      <c r="AO1081" s="403"/>
      <c r="AP1081" s="402"/>
      <c r="AQ1081" s="403"/>
      <c r="AR1081" s="402"/>
      <c r="AS1081" s="403"/>
      <c r="AT1081" s="402"/>
      <c r="AU1081" s="403"/>
      <c r="AV1081" s="402"/>
      <c r="AW1081" s="403"/>
      <c r="AX1081" s="402"/>
      <c r="AY1081" s="403"/>
      <c r="AZ1081" s="402"/>
      <c r="BA1081" s="403"/>
      <c r="BB1081" s="402"/>
      <c r="BC1081" s="403"/>
      <c r="BD1081" s="402"/>
      <c r="BE1081" s="403"/>
      <c r="BF1081" s="402"/>
      <c r="BG1081" s="403"/>
      <c r="BH1081" s="402"/>
      <c r="BI1081" s="403"/>
      <c r="BJ1081" s="402"/>
      <c r="BK1081" s="403"/>
      <c r="BL1081" s="402"/>
      <c r="BM1081" s="403"/>
      <c r="BN1081" s="402"/>
      <c r="BO1081" s="403"/>
      <c r="BP1081" s="402"/>
      <c r="BQ1081" s="403"/>
      <c r="BR1081" s="402"/>
      <c r="BS1081" s="403"/>
      <c r="BT1081" s="402"/>
      <c r="BU1081" s="403"/>
      <c r="BV1081" s="337">
        <f>L1081+N1081+P1081+R1081+T1081+V1081+X1081+Z1081+AB1081+AD1081+AF1081+AH1081+AJ1081+AL1081+AN1081+AP1081+AR1081+AT1081+AV1081+AX1081+AZ1081+BB1081+BD1081+BF1081+BH1081+BJ1081+BL1081+BN1081+BP1081+BR1081+BT1081</f>
        <v>0</v>
      </c>
      <c r="BW1081" s="337">
        <f>M1081+O1081+Q1081+S1081+U1081+W1081+Y1081+AA1081+AC1081+AE1081+AG1081+AI1081+AK1081+AM1081+AO1081+AQ1081+AS1081+AU1081+AW1081+AY1081+BA1081+BC1081+BE1081+BG1081+BI1081+BK1081+BM1081+BO1081+BQ1081+BS1081+BU1081</f>
        <v>0</v>
      </c>
    </row>
    <row r="1082" spans="1:75" s="64" customFormat="1" ht="21.95" customHeight="1" x14ac:dyDescent="0.2">
      <c r="A1082" s="385" t="s">
        <v>4145</v>
      </c>
      <c r="B1082" s="386" t="s">
        <v>4146</v>
      </c>
      <c r="C1082" s="352" t="s">
        <v>3229</v>
      </c>
      <c r="D1082" s="387" t="s">
        <v>4109</v>
      </c>
      <c r="E1082" s="388" t="s">
        <v>4147</v>
      </c>
      <c r="F1082" s="389" t="s">
        <v>3222</v>
      </c>
      <c r="G1082" s="389" t="s">
        <v>3223</v>
      </c>
      <c r="H1082" s="390" t="s">
        <v>265</v>
      </c>
      <c r="I1082" s="391" t="s">
        <v>4148</v>
      </c>
      <c r="J1082" s="353" t="s">
        <v>3227</v>
      </c>
      <c r="K1082" s="353" t="s">
        <v>3230</v>
      </c>
      <c r="L1082" s="400"/>
      <c r="M1082" s="401"/>
      <c r="N1082" s="400"/>
      <c r="O1082" s="401"/>
      <c r="P1082" s="400"/>
      <c r="Q1082" s="401"/>
      <c r="R1082" s="400"/>
      <c r="S1082" s="401"/>
      <c r="T1082" s="400"/>
      <c r="U1082" s="401"/>
      <c r="V1082" s="400"/>
      <c r="W1082" s="401"/>
      <c r="X1082" s="400"/>
      <c r="Y1082" s="401"/>
      <c r="Z1082" s="400"/>
      <c r="AA1082" s="401"/>
      <c r="AB1082" s="400"/>
      <c r="AC1082" s="401"/>
      <c r="AD1082" s="400"/>
      <c r="AE1082" s="401"/>
      <c r="AF1082" s="400"/>
      <c r="AG1082" s="401"/>
      <c r="AH1082" s="400"/>
      <c r="AI1082" s="401"/>
      <c r="AJ1082" s="400">
        <v>1</v>
      </c>
      <c r="AK1082" s="401"/>
      <c r="AL1082" s="400">
        <v>1</v>
      </c>
      <c r="AM1082" s="401"/>
      <c r="AN1082" s="400">
        <v>1</v>
      </c>
      <c r="AO1082" s="401"/>
      <c r="AP1082" s="400"/>
      <c r="AQ1082" s="401"/>
      <c r="AR1082" s="400"/>
      <c r="AS1082" s="401"/>
      <c r="AT1082" s="400"/>
      <c r="AU1082" s="401"/>
      <c r="AV1082" s="400"/>
      <c r="AW1082" s="401"/>
      <c r="AX1082" s="400">
        <v>1</v>
      </c>
      <c r="AY1082" s="401"/>
      <c r="AZ1082" s="400">
        <v>1</v>
      </c>
      <c r="BA1082" s="401"/>
      <c r="BB1082" s="400">
        <v>1</v>
      </c>
      <c r="BC1082" s="401"/>
      <c r="BD1082" s="400">
        <v>1</v>
      </c>
      <c r="BE1082" s="401"/>
      <c r="BF1082" s="400">
        <v>1</v>
      </c>
      <c r="BG1082" s="401"/>
      <c r="BH1082" s="400"/>
      <c r="BI1082" s="401"/>
      <c r="BJ1082" s="400"/>
      <c r="BK1082" s="401"/>
      <c r="BL1082" s="400">
        <v>1</v>
      </c>
      <c r="BM1082" s="401"/>
      <c r="BN1082" s="400">
        <v>1</v>
      </c>
      <c r="BO1082" s="401"/>
      <c r="BP1082" s="400">
        <v>1</v>
      </c>
      <c r="BQ1082" s="401"/>
      <c r="BR1082" s="400">
        <v>1</v>
      </c>
      <c r="BS1082" s="401"/>
      <c r="BT1082" s="400"/>
      <c r="BU1082" s="401"/>
      <c r="BV1082" s="337">
        <f t="shared" ref="BV1082:BV1085" si="433">L1082+N1082+P1082+R1082+T1082+V1082+X1082+Z1082+AB1082+AD1082+AF1082+AH1082+AJ1082+AL1082+AN1082+AP1082+AR1082+AT1082+AV1082+AX1082+AZ1082+BB1082+BD1082+BF1082+BH1082+BJ1082+BL1082+BN1082+BP1082+BR1082+BT1082</f>
        <v>12</v>
      </c>
      <c r="BW1082" s="337">
        <f t="shared" ref="BW1082:BW1085" si="434">M1082+O1082+Q1082+S1082+U1082+W1082+Y1082+AA1082+AC1082+AE1082+AG1082+AI1082+AK1082+AM1082+AO1082+AQ1082+AS1082+AU1082+AW1082+AY1082+BA1082+BC1082+BE1082+BG1082+BI1082+BK1082+BM1082+BO1082+BQ1082+BS1082+BU1082</f>
        <v>0</v>
      </c>
    </row>
    <row r="1083" spans="1:75" s="64" customFormat="1" ht="21.95" customHeight="1" x14ac:dyDescent="0.2">
      <c r="A1083" s="385" t="s">
        <v>4145</v>
      </c>
      <c r="B1083" s="386" t="s">
        <v>4146</v>
      </c>
      <c r="C1083" s="392" t="s">
        <v>3229</v>
      </c>
      <c r="D1083" s="387" t="s">
        <v>4109</v>
      </c>
      <c r="E1083" s="388" t="s">
        <v>4147</v>
      </c>
      <c r="F1083" s="389" t="s">
        <v>3222</v>
      </c>
      <c r="G1083" s="389" t="s">
        <v>3223</v>
      </c>
      <c r="H1083" s="390" t="s">
        <v>265</v>
      </c>
      <c r="I1083" s="391" t="s">
        <v>4148</v>
      </c>
      <c r="J1083" s="353" t="s">
        <v>3227</v>
      </c>
      <c r="K1083" s="355" t="s">
        <v>3231</v>
      </c>
      <c r="L1083" s="400"/>
      <c r="M1083" s="401"/>
      <c r="N1083" s="400"/>
      <c r="O1083" s="401"/>
      <c r="P1083" s="400"/>
      <c r="Q1083" s="401"/>
      <c r="R1083" s="400"/>
      <c r="S1083" s="401"/>
      <c r="T1083" s="400"/>
      <c r="U1083" s="401"/>
      <c r="V1083" s="400"/>
      <c r="W1083" s="401"/>
      <c r="X1083" s="400"/>
      <c r="Y1083" s="401"/>
      <c r="Z1083" s="400"/>
      <c r="AA1083" s="401"/>
      <c r="AB1083" s="400"/>
      <c r="AC1083" s="401"/>
      <c r="AD1083" s="400"/>
      <c r="AE1083" s="401"/>
      <c r="AF1083" s="400"/>
      <c r="AG1083" s="401"/>
      <c r="AH1083" s="400"/>
      <c r="AI1083" s="401"/>
      <c r="AJ1083" s="400"/>
      <c r="AK1083" s="401"/>
      <c r="AL1083" s="400"/>
      <c r="AM1083" s="401"/>
      <c r="AN1083" s="400"/>
      <c r="AO1083" s="401"/>
      <c r="AP1083" s="400"/>
      <c r="AQ1083" s="401"/>
      <c r="AR1083" s="400"/>
      <c r="AS1083" s="401"/>
      <c r="AT1083" s="400"/>
      <c r="AU1083" s="401"/>
      <c r="AV1083" s="400"/>
      <c r="AW1083" s="401"/>
      <c r="AX1083" s="400"/>
      <c r="AY1083" s="401"/>
      <c r="AZ1083" s="400"/>
      <c r="BA1083" s="401"/>
      <c r="BB1083" s="400"/>
      <c r="BC1083" s="401"/>
      <c r="BD1083" s="400"/>
      <c r="BE1083" s="401"/>
      <c r="BF1083" s="400"/>
      <c r="BG1083" s="401"/>
      <c r="BH1083" s="400"/>
      <c r="BI1083" s="401"/>
      <c r="BJ1083" s="400"/>
      <c r="BK1083" s="401"/>
      <c r="BL1083" s="400"/>
      <c r="BM1083" s="401"/>
      <c r="BN1083" s="400"/>
      <c r="BO1083" s="401"/>
      <c r="BP1083" s="400"/>
      <c r="BQ1083" s="401"/>
      <c r="BR1083" s="400"/>
      <c r="BS1083" s="401"/>
      <c r="BT1083" s="400"/>
      <c r="BU1083" s="401"/>
      <c r="BV1083" s="337">
        <f t="shared" si="433"/>
        <v>0</v>
      </c>
      <c r="BW1083" s="337">
        <f t="shared" si="434"/>
        <v>0</v>
      </c>
    </row>
    <row r="1084" spans="1:75" s="64" customFormat="1" ht="21.95" customHeight="1" x14ac:dyDescent="0.2">
      <c r="A1084" s="385" t="s">
        <v>4145</v>
      </c>
      <c r="B1084" s="386" t="s">
        <v>4146</v>
      </c>
      <c r="C1084" s="392" t="s">
        <v>3229</v>
      </c>
      <c r="D1084" s="387" t="s">
        <v>4109</v>
      </c>
      <c r="E1084" s="388" t="s">
        <v>4147</v>
      </c>
      <c r="F1084" s="389" t="s">
        <v>3222</v>
      </c>
      <c r="G1084" s="389" t="s">
        <v>3223</v>
      </c>
      <c r="H1084" s="390" t="s">
        <v>265</v>
      </c>
      <c r="I1084" s="391" t="s">
        <v>4148</v>
      </c>
      <c r="J1084" s="353" t="s">
        <v>3227</v>
      </c>
      <c r="K1084" s="356" t="s">
        <v>3232</v>
      </c>
      <c r="L1084" s="400"/>
      <c r="M1084" s="401"/>
      <c r="N1084" s="400"/>
      <c r="O1084" s="401"/>
      <c r="P1084" s="400"/>
      <c r="Q1084" s="401"/>
      <c r="R1084" s="400"/>
      <c r="S1084" s="401"/>
      <c r="T1084" s="400"/>
      <c r="U1084" s="401"/>
      <c r="V1084" s="400"/>
      <c r="W1084" s="401"/>
      <c r="X1084" s="400"/>
      <c r="Y1084" s="401"/>
      <c r="Z1084" s="400"/>
      <c r="AA1084" s="401"/>
      <c r="AB1084" s="400"/>
      <c r="AC1084" s="401"/>
      <c r="AD1084" s="400"/>
      <c r="AE1084" s="401"/>
      <c r="AF1084" s="400"/>
      <c r="AG1084" s="401"/>
      <c r="AH1084" s="400"/>
      <c r="AI1084" s="401"/>
      <c r="AJ1084" s="400"/>
      <c r="AK1084" s="401"/>
      <c r="AL1084" s="400"/>
      <c r="AM1084" s="401"/>
      <c r="AN1084" s="400"/>
      <c r="AO1084" s="401"/>
      <c r="AP1084" s="400"/>
      <c r="AQ1084" s="401"/>
      <c r="AR1084" s="400"/>
      <c r="AS1084" s="401"/>
      <c r="AT1084" s="400"/>
      <c r="AU1084" s="401"/>
      <c r="AV1084" s="400"/>
      <c r="AW1084" s="401"/>
      <c r="AX1084" s="400"/>
      <c r="AY1084" s="401"/>
      <c r="AZ1084" s="400"/>
      <c r="BA1084" s="401"/>
      <c r="BB1084" s="400"/>
      <c r="BC1084" s="401"/>
      <c r="BD1084" s="400"/>
      <c r="BE1084" s="401"/>
      <c r="BF1084" s="400"/>
      <c r="BG1084" s="401"/>
      <c r="BH1084" s="400"/>
      <c r="BI1084" s="401"/>
      <c r="BJ1084" s="400"/>
      <c r="BK1084" s="401"/>
      <c r="BL1084" s="400"/>
      <c r="BM1084" s="401"/>
      <c r="BN1084" s="400"/>
      <c r="BO1084" s="401"/>
      <c r="BP1084" s="400"/>
      <c r="BQ1084" s="401"/>
      <c r="BR1084" s="400"/>
      <c r="BS1084" s="401"/>
      <c r="BT1084" s="400"/>
      <c r="BU1084" s="401"/>
      <c r="BV1084" s="337">
        <f t="shared" si="433"/>
        <v>0</v>
      </c>
      <c r="BW1084" s="337">
        <f t="shared" si="434"/>
        <v>0</v>
      </c>
    </row>
    <row r="1085" spans="1:75" s="64" customFormat="1" ht="21.95" customHeight="1" thickBot="1" x14ac:dyDescent="0.25">
      <c r="A1085" s="660" t="s">
        <v>4145</v>
      </c>
      <c r="B1085" s="393" t="s">
        <v>4146</v>
      </c>
      <c r="C1085" s="394" t="s">
        <v>3229</v>
      </c>
      <c r="D1085" s="395" t="s">
        <v>4109</v>
      </c>
      <c r="E1085" s="411" t="s">
        <v>4147</v>
      </c>
      <c r="F1085" s="396" t="s">
        <v>3222</v>
      </c>
      <c r="G1085" s="396" t="s">
        <v>3223</v>
      </c>
      <c r="H1085" s="397" t="s">
        <v>265</v>
      </c>
      <c r="I1085" s="661" t="s">
        <v>4148</v>
      </c>
      <c r="J1085" s="353" t="s">
        <v>3227</v>
      </c>
      <c r="K1085" s="357" t="s">
        <v>60</v>
      </c>
      <c r="L1085" s="402"/>
      <c r="M1085" s="403"/>
      <c r="N1085" s="402"/>
      <c r="O1085" s="403"/>
      <c r="P1085" s="402"/>
      <c r="Q1085" s="403"/>
      <c r="R1085" s="402"/>
      <c r="S1085" s="403"/>
      <c r="T1085" s="402"/>
      <c r="U1085" s="403"/>
      <c r="V1085" s="402"/>
      <c r="W1085" s="403"/>
      <c r="X1085" s="402"/>
      <c r="Y1085" s="403"/>
      <c r="Z1085" s="402"/>
      <c r="AA1085" s="403"/>
      <c r="AB1085" s="402"/>
      <c r="AC1085" s="403"/>
      <c r="AD1085" s="402"/>
      <c r="AE1085" s="403"/>
      <c r="AF1085" s="402"/>
      <c r="AG1085" s="403"/>
      <c r="AH1085" s="402"/>
      <c r="AI1085" s="403"/>
      <c r="AJ1085" s="402"/>
      <c r="AK1085" s="403"/>
      <c r="AL1085" s="402"/>
      <c r="AM1085" s="403"/>
      <c r="AN1085" s="402"/>
      <c r="AO1085" s="403"/>
      <c r="AP1085" s="402"/>
      <c r="AQ1085" s="403"/>
      <c r="AR1085" s="402"/>
      <c r="AS1085" s="403"/>
      <c r="AT1085" s="402"/>
      <c r="AU1085" s="403"/>
      <c r="AV1085" s="402"/>
      <c r="AW1085" s="403"/>
      <c r="AX1085" s="402"/>
      <c r="AY1085" s="403"/>
      <c r="AZ1085" s="402"/>
      <c r="BA1085" s="403"/>
      <c r="BB1085" s="402"/>
      <c r="BC1085" s="403"/>
      <c r="BD1085" s="402"/>
      <c r="BE1085" s="403"/>
      <c r="BF1085" s="402"/>
      <c r="BG1085" s="403"/>
      <c r="BH1085" s="402"/>
      <c r="BI1085" s="403"/>
      <c r="BJ1085" s="402"/>
      <c r="BK1085" s="403"/>
      <c r="BL1085" s="402"/>
      <c r="BM1085" s="403"/>
      <c r="BN1085" s="402"/>
      <c r="BO1085" s="403"/>
      <c r="BP1085" s="402"/>
      <c r="BQ1085" s="403"/>
      <c r="BR1085" s="402"/>
      <c r="BS1085" s="403"/>
      <c r="BT1085" s="402"/>
      <c r="BU1085" s="403"/>
      <c r="BV1085" s="337">
        <f t="shared" si="433"/>
        <v>0</v>
      </c>
      <c r="BW1085" s="337">
        <f t="shared" si="434"/>
        <v>0</v>
      </c>
    </row>
    <row r="1086" spans="1:75" s="64" customFormat="1" ht="21.95" customHeight="1" x14ac:dyDescent="0.25">
      <c r="A1086" s="425" t="s">
        <v>4149</v>
      </c>
      <c r="B1086" s="526" t="s">
        <v>4150</v>
      </c>
      <c r="C1086" s="527">
        <v>3</v>
      </c>
      <c r="D1086" s="528" t="s">
        <v>4151</v>
      </c>
      <c r="E1086" s="426" t="s">
        <v>4152</v>
      </c>
      <c r="F1086" s="529" t="s">
        <v>3222</v>
      </c>
      <c r="G1086" s="529" t="s">
        <v>3223</v>
      </c>
      <c r="H1086" s="530" t="s">
        <v>265</v>
      </c>
      <c r="I1086" s="384" t="s">
        <v>4153</v>
      </c>
      <c r="J1086" s="353" t="s">
        <v>3257</v>
      </c>
      <c r="K1086" s="354" t="s">
        <v>3228</v>
      </c>
      <c r="L1086" s="402"/>
      <c r="M1086" s="403"/>
      <c r="N1086" s="402"/>
      <c r="O1086" s="403"/>
      <c r="P1086" s="402"/>
      <c r="Q1086" s="403"/>
      <c r="R1086" s="402"/>
      <c r="S1086" s="403"/>
      <c r="T1086" s="402"/>
      <c r="U1086" s="403"/>
      <c r="V1086" s="402"/>
      <c r="W1086" s="403"/>
      <c r="X1086" s="402"/>
      <c r="Y1086" s="403"/>
      <c r="Z1086" s="402"/>
      <c r="AA1086" s="403"/>
      <c r="AB1086" s="402"/>
      <c r="AC1086" s="403"/>
      <c r="AD1086" s="402"/>
      <c r="AE1086" s="403"/>
      <c r="AF1086" s="402"/>
      <c r="AG1086" s="403"/>
      <c r="AH1086" s="402"/>
      <c r="AI1086" s="403"/>
      <c r="AJ1086" s="402"/>
      <c r="AK1086" s="403"/>
      <c r="AL1086" s="402"/>
      <c r="AM1086" s="403"/>
      <c r="AN1086" s="402"/>
      <c r="AO1086" s="403"/>
      <c r="AP1086" s="402"/>
      <c r="AQ1086" s="403"/>
      <c r="AR1086" s="402"/>
      <c r="AS1086" s="403"/>
      <c r="AT1086" s="402"/>
      <c r="AU1086" s="403"/>
      <c r="AV1086" s="402"/>
      <c r="AW1086" s="403"/>
      <c r="AX1086" s="402"/>
      <c r="AY1086" s="403"/>
      <c r="AZ1086" s="402"/>
      <c r="BA1086" s="403"/>
      <c r="BB1086" s="402"/>
      <c r="BC1086" s="403"/>
      <c r="BD1086" s="402"/>
      <c r="BE1086" s="403"/>
      <c r="BF1086" s="402"/>
      <c r="BG1086" s="403"/>
      <c r="BH1086" s="402"/>
      <c r="BI1086" s="403"/>
      <c r="BJ1086" s="402"/>
      <c r="BK1086" s="403"/>
      <c r="BL1086" s="402"/>
      <c r="BM1086" s="403"/>
      <c r="BN1086" s="402"/>
      <c r="BO1086" s="403"/>
      <c r="BP1086" s="402"/>
      <c r="BQ1086" s="403"/>
      <c r="BR1086" s="402"/>
      <c r="BS1086" s="403"/>
      <c r="BT1086" s="402"/>
      <c r="BU1086" s="403"/>
      <c r="BV1086" s="337">
        <f>L1086+N1086+P1086+R1086+T1086+V1086+X1086+Z1086+AB1086+AD1086+AF1086+AH1086+AJ1086+AL1086+AN1086+AP1086+AR1086+AT1086+AV1086+AX1086+AZ1086+BB1086+BD1086+BF1086+BH1086+BJ1086+BL1086+BN1086+BP1086+BR1086+BT1086</f>
        <v>0</v>
      </c>
      <c r="BW1086" s="337">
        <f>M1086+O1086+Q1086+S1086+U1086+W1086+Y1086+AA1086+AC1086+AE1086+AG1086+AI1086+AK1086+AM1086+AO1086+AQ1086+AS1086+AU1086+AW1086+AY1086+BA1086+BC1086+BE1086+BG1086+BI1086+BK1086+BM1086+BO1086+BQ1086+BS1086+BU1086</f>
        <v>0</v>
      </c>
    </row>
    <row r="1087" spans="1:75" s="64" customFormat="1" ht="21.95" customHeight="1" x14ac:dyDescent="0.2">
      <c r="A1087" s="385" t="s">
        <v>4149</v>
      </c>
      <c r="B1087" s="386" t="s">
        <v>4150</v>
      </c>
      <c r="C1087" s="352" t="s">
        <v>3258</v>
      </c>
      <c r="D1087" s="387" t="s">
        <v>4151</v>
      </c>
      <c r="E1087" s="388" t="s">
        <v>4152</v>
      </c>
      <c r="F1087" s="389" t="s">
        <v>3222</v>
      </c>
      <c r="G1087" s="389" t="s">
        <v>3223</v>
      </c>
      <c r="H1087" s="390" t="s">
        <v>265</v>
      </c>
      <c r="I1087" s="391" t="s">
        <v>4153</v>
      </c>
      <c r="J1087" s="353" t="s">
        <v>3257</v>
      </c>
      <c r="K1087" s="353" t="s">
        <v>3230</v>
      </c>
      <c r="L1087" s="400"/>
      <c r="M1087" s="401"/>
      <c r="N1087" s="400"/>
      <c r="O1087" s="401"/>
      <c r="P1087" s="400"/>
      <c r="Q1087" s="401"/>
      <c r="R1087" s="400"/>
      <c r="S1087" s="401"/>
      <c r="T1087" s="400"/>
      <c r="U1087" s="401"/>
      <c r="V1087" s="400"/>
      <c r="W1087" s="401"/>
      <c r="X1087" s="400"/>
      <c r="Y1087" s="401"/>
      <c r="Z1087" s="400"/>
      <c r="AA1087" s="401"/>
      <c r="AB1087" s="400"/>
      <c r="AC1087" s="401"/>
      <c r="AD1087" s="400"/>
      <c r="AE1087" s="401"/>
      <c r="AF1087" s="400"/>
      <c r="AG1087" s="401"/>
      <c r="AH1087" s="400"/>
      <c r="AI1087" s="401"/>
      <c r="AJ1087" s="400"/>
      <c r="AK1087" s="401"/>
      <c r="AL1087" s="400"/>
      <c r="AM1087" s="401"/>
      <c r="AN1087" s="400"/>
      <c r="AO1087" s="401"/>
      <c r="AP1087" s="400"/>
      <c r="AQ1087" s="401"/>
      <c r="AR1087" s="400"/>
      <c r="AS1087" s="401"/>
      <c r="AT1087" s="400"/>
      <c r="AU1087" s="401"/>
      <c r="AV1087" s="400"/>
      <c r="AW1087" s="401"/>
      <c r="AX1087" s="400"/>
      <c r="AY1087" s="401"/>
      <c r="AZ1087" s="400"/>
      <c r="BA1087" s="401"/>
      <c r="BB1087" s="400"/>
      <c r="BC1087" s="401"/>
      <c r="BD1087" s="400"/>
      <c r="BE1087" s="401"/>
      <c r="BF1087" s="400"/>
      <c r="BG1087" s="401"/>
      <c r="BH1087" s="400"/>
      <c r="BI1087" s="401"/>
      <c r="BJ1087" s="400"/>
      <c r="BK1087" s="401"/>
      <c r="BL1087" s="400"/>
      <c r="BM1087" s="401"/>
      <c r="BN1087" s="400"/>
      <c r="BO1087" s="401"/>
      <c r="BP1087" s="400"/>
      <c r="BQ1087" s="401"/>
      <c r="BR1087" s="400"/>
      <c r="BS1087" s="401"/>
      <c r="BT1087" s="400"/>
      <c r="BU1087" s="401"/>
      <c r="BV1087" s="337">
        <f t="shared" ref="BV1087:BV1090" si="435">L1087+N1087+P1087+R1087+T1087+V1087+X1087+Z1087+AB1087+AD1087+AF1087+AH1087+AJ1087+AL1087+AN1087+AP1087+AR1087+AT1087+AV1087+AX1087+AZ1087+BB1087+BD1087+BF1087+BH1087+BJ1087+BL1087+BN1087+BP1087+BR1087+BT1087</f>
        <v>0</v>
      </c>
      <c r="BW1087" s="337">
        <f t="shared" ref="BW1087:BW1090" si="436">M1087+O1087+Q1087+S1087+U1087+W1087+Y1087+AA1087+AC1087+AE1087+AG1087+AI1087+AK1087+AM1087+AO1087+AQ1087+AS1087+AU1087+AW1087+AY1087+BA1087+BC1087+BE1087+BG1087+BI1087+BK1087+BM1087+BO1087+BQ1087+BS1087+BU1087</f>
        <v>0</v>
      </c>
    </row>
    <row r="1088" spans="1:75" s="64" customFormat="1" ht="21.95" customHeight="1" x14ac:dyDescent="0.2">
      <c r="A1088" s="385" t="s">
        <v>4149</v>
      </c>
      <c r="B1088" s="386" t="s">
        <v>4150</v>
      </c>
      <c r="C1088" s="392" t="s">
        <v>3258</v>
      </c>
      <c r="D1088" s="387" t="s">
        <v>4151</v>
      </c>
      <c r="E1088" s="388" t="s">
        <v>4152</v>
      </c>
      <c r="F1088" s="389" t="s">
        <v>3222</v>
      </c>
      <c r="G1088" s="389" t="s">
        <v>3223</v>
      </c>
      <c r="H1088" s="390" t="s">
        <v>265</v>
      </c>
      <c r="I1088" s="391" t="s">
        <v>4153</v>
      </c>
      <c r="J1088" s="353" t="s">
        <v>3257</v>
      </c>
      <c r="K1088" s="355" t="s">
        <v>3231</v>
      </c>
      <c r="L1088" s="400"/>
      <c r="M1088" s="401"/>
      <c r="N1088" s="400"/>
      <c r="O1088" s="401"/>
      <c r="P1088" s="400"/>
      <c r="Q1088" s="401"/>
      <c r="R1088" s="400"/>
      <c r="S1088" s="401"/>
      <c r="T1088" s="400"/>
      <c r="U1088" s="401"/>
      <c r="V1088" s="400"/>
      <c r="W1088" s="401"/>
      <c r="X1088" s="400"/>
      <c r="Y1088" s="401"/>
      <c r="Z1088" s="400"/>
      <c r="AA1088" s="401"/>
      <c r="AB1088" s="400"/>
      <c r="AC1088" s="401"/>
      <c r="AD1088" s="400"/>
      <c r="AE1088" s="401"/>
      <c r="AF1088" s="400"/>
      <c r="AG1088" s="401"/>
      <c r="AH1088" s="400"/>
      <c r="AI1088" s="401"/>
      <c r="AJ1088" s="400"/>
      <c r="AK1088" s="401"/>
      <c r="AL1088" s="400"/>
      <c r="AM1088" s="401"/>
      <c r="AN1088" s="400"/>
      <c r="AO1088" s="401"/>
      <c r="AP1088" s="400"/>
      <c r="AQ1088" s="401"/>
      <c r="AR1088" s="400"/>
      <c r="AS1088" s="401"/>
      <c r="AT1088" s="400"/>
      <c r="AU1088" s="401"/>
      <c r="AV1088" s="400"/>
      <c r="AW1088" s="401"/>
      <c r="AX1088" s="400"/>
      <c r="AY1088" s="401"/>
      <c r="AZ1088" s="400"/>
      <c r="BA1088" s="401"/>
      <c r="BB1088" s="400"/>
      <c r="BC1088" s="401"/>
      <c r="BD1088" s="400"/>
      <c r="BE1088" s="401"/>
      <c r="BF1088" s="400"/>
      <c r="BG1088" s="401"/>
      <c r="BH1088" s="400"/>
      <c r="BI1088" s="401"/>
      <c r="BJ1088" s="400"/>
      <c r="BK1088" s="401"/>
      <c r="BL1088" s="400"/>
      <c r="BM1088" s="401"/>
      <c r="BN1088" s="400"/>
      <c r="BO1088" s="401"/>
      <c r="BP1088" s="400"/>
      <c r="BQ1088" s="401"/>
      <c r="BR1088" s="400"/>
      <c r="BS1088" s="401"/>
      <c r="BT1088" s="400"/>
      <c r="BU1088" s="401"/>
      <c r="BV1088" s="337">
        <f t="shared" si="435"/>
        <v>0</v>
      </c>
      <c r="BW1088" s="337">
        <f t="shared" si="436"/>
        <v>0</v>
      </c>
    </row>
    <row r="1089" spans="1:75" s="64" customFormat="1" ht="21.95" customHeight="1" x14ac:dyDescent="0.2">
      <c r="A1089" s="385" t="s">
        <v>4149</v>
      </c>
      <c r="B1089" s="386" t="s">
        <v>4150</v>
      </c>
      <c r="C1089" s="392" t="s">
        <v>3258</v>
      </c>
      <c r="D1089" s="387" t="s">
        <v>4151</v>
      </c>
      <c r="E1089" s="388" t="s">
        <v>4152</v>
      </c>
      <c r="F1089" s="389" t="s">
        <v>3222</v>
      </c>
      <c r="G1089" s="389" t="s">
        <v>3223</v>
      </c>
      <c r="H1089" s="390" t="s">
        <v>265</v>
      </c>
      <c r="I1089" s="391" t="s">
        <v>4153</v>
      </c>
      <c r="J1089" s="353" t="s">
        <v>3257</v>
      </c>
      <c r="K1089" s="356" t="s">
        <v>3232</v>
      </c>
      <c r="L1089" s="400"/>
      <c r="M1089" s="401"/>
      <c r="N1089" s="400"/>
      <c r="O1089" s="401"/>
      <c r="P1089" s="400"/>
      <c r="Q1089" s="401"/>
      <c r="R1089" s="400"/>
      <c r="S1089" s="401"/>
      <c r="T1089" s="400"/>
      <c r="U1089" s="401"/>
      <c r="V1089" s="400"/>
      <c r="W1089" s="401"/>
      <c r="X1089" s="400"/>
      <c r="Y1089" s="401"/>
      <c r="Z1089" s="400"/>
      <c r="AA1089" s="401"/>
      <c r="AB1089" s="400"/>
      <c r="AC1089" s="401"/>
      <c r="AD1089" s="400"/>
      <c r="AE1089" s="401"/>
      <c r="AF1089" s="400"/>
      <c r="AG1089" s="401"/>
      <c r="AH1089" s="400"/>
      <c r="AI1089" s="401"/>
      <c r="AJ1089" s="400"/>
      <c r="AK1089" s="401"/>
      <c r="AL1089" s="400"/>
      <c r="AM1089" s="401"/>
      <c r="AN1089" s="400"/>
      <c r="AO1089" s="401"/>
      <c r="AP1089" s="400"/>
      <c r="AQ1089" s="401"/>
      <c r="AR1089" s="400"/>
      <c r="AS1089" s="401"/>
      <c r="AT1089" s="400"/>
      <c r="AU1089" s="401"/>
      <c r="AV1089" s="400"/>
      <c r="AW1089" s="401"/>
      <c r="AX1089" s="400"/>
      <c r="AY1089" s="401"/>
      <c r="AZ1089" s="400"/>
      <c r="BA1089" s="401"/>
      <c r="BB1089" s="400"/>
      <c r="BC1089" s="401"/>
      <c r="BD1089" s="400"/>
      <c r="BE1089" s="401"/>
      <c r="BF1089" s="400"/>
      <c r="BG1089" s="401"/>
      <c r="BH1089" s="400"/>
      <c r="BI1089" s="401"/>
      <c r="BJ1089" s="400"/>
      <c r="BK1089" s="401"/>
      <c r="BL1089" s="400"/>
      <c r="BM1089" s="401"/>
      <c r="BN1089" s="400"/>
      <c r="BO1089" s="401"/>
      <c r="BP1089" s="400"/>
      <c r="BQ1089" s="401"/>
      <c r="BR1089" s="400"/>
      <c r="BS1089" s="401"/>
      <c r="BT1089" s="400"/>
      <c r="BU1089" s="401"/>
      <c r="BV1089" s="337">
        <f t="shared" si="435"/>
        <v>0</v>
      </c>
      <c r="BW1089" s="337">
        <f t="shared" si="436"/>
        <v>0</v>
      </c>
    </row>
    <row r="1090" spans="1:75" s="64" customFormat="1" ht="21.95" customHeight="1" thickBot="1" x14ac:dyDescent="0.25">
      <c r="A1090" s="660" t="s">
        <v>4149</v>
      </c>
      <c r="B1090" s="393" t="s">
        <v>4150</v>
      </c>
      <c r="C1090" s="394" t="s">
        <v>3258</v>
      </c>
      <c r="D1090" s="395" t="s">
        <v>4151</v>
      </c>
      <c r="E1090" s="411" t="s">
        <v>4152</v>
      </c>
      <c r="F1090" s="396" t="s">
        <v>3222</v>
      </c>
      <c r="G1090" s="396" t="s">
        <v>3223</v>
      </c>
      <c r="H1090" s="397" t="s">
        <v>265</v>
      </c>
      <c r="I1090" s="661" t="s">
        <v>4153</v>
      </c>
      <c r="J1090" s="353" t="s">
        <v>3257</v>
      </c>
      <c r="K1090" s="357" t="s">
        <v>60</v>
      </c>
      <c r="L1090" s="402"/>
      <c r="M1090" s="403"/>
      <c r="N1090" s="402"/>
      <c r="O1090" s="403"/>
      <c r="P1090" s="402"/>
      <c r="Q1090" s="403"/>
      <c r="R1090" s="402"/>
      <c r="S1090" s="403"/>
      <c r="T1090" s="402"/>
      <c r="U1090" s="403"/>
      <c r="V1090" s="402"/>
      <c r="W1090" s="403"/>
      <c r="X1090" s="402"/>
      <c r="Y1090" s="403"/>
      <c r="Z1090" s="402"/>
      <c r="AA1090" s="403"/>
      <c r="AB1090" s="402"/>
      <c r="AC1090" s="403"/>
      <c r="AD1090" s="402"/>
      <c r="AE1090" s="403"/>
      <c r="AF1090" s="402"/>
      <c r="AG1090" s="403"/>
      <c r="AH1090" s="402"/>
      <c r="AI1090" s="403"/>
      <c r="AJ1090" s="402"/>
      <c r="AK1090" s="403"/>
      <c r="AL1090" s="402"/>
      <c r="AM1090" s="403"/>
      <c r="AN1090" s="402"/>
      <c r="AO1090" s="403"/>
      <c r="AP1090" s="402"/>
      <c r="AQ1090" s="403"/>
      <c r="AR1090" s="402"/>
      <c r="AS1090" s="403"/>
      <c r="AT1090" s="402"/>
      <c r="AU1090" s="403"/>
      <c r="AV1090" s="402"/>
      <c r="AW1090" s="403"/>
      <c r="AX1090" s="402"/>
      <c r="AY1090" s="403"/>
      <c r="AZ1090" s="402"/>
      <c r="BA1090" s="403"/>
      <c r="BB1090" s="402"/>
      <c r="BC1090" s="403"/>
      <c r="BD1090" s="402"/>
      <c r="BE1090" s="403"/>
      <c r="BF1090" s="402"/>
      <c r="BG1090" s="403"/>
      <c r="BH1090" s="402"/>
      <c r="BI1090" s="403"/>
      <c r="BJ1090" s="402"/>
      <c r="BK1090" s="403"/>
      <c r="BL1090" s="402"/>
      <c r="BM1090" s="403"/>
      <c r="BN1090" s="402"/>
      <c r="BO1090" s="403"/>
      <c r="BP1090" s="402"/>
      <c r="BQ1090" s="403"/>
      <c r="BR1090" s="402"/>
      <c r="BS1090" s="403"/>
      <c r="BT1090" s="402"/>
      <c r="BU1090" s="403"/>
      <c r="BV1090" s="337">
        <f t="shared" si="435"/>
        <v>0</v>
      </c>
      <c r="BW1090" s="337">
        <f t="shared" si="436"/>
        <v>0</v>
      </c>
    </row>
    <row r="1091" spans="1:75" s="64" customFormat="1" ht="21.95" customHeight="1" x14ac:dyDescent="0.25">
      <c r="A1091" s="425" t="s">
        <v>4154</v>
      </c>
      <c r="B1091" s="526" t="s">
        <v>4155</v>
      </c>
      <c r="C1091" s="527">
        <v>1</v>
      </c>
      <c r="D1091" s="528" t="s">
        <v>4109</v>
      </c>
      <c r="E1091" s="426" t="s">
        <v>4156</v>
      </c>
      <c r="F1091" s="529" t="s">
        <v>3222</v>
      </c>
      <c r="G1091" s="529" t="s">
        <v>3223</v>
      </c>
      <c r="H1091" s="530" t="s">
        <v>265</v>
      </c>
      <c r="I1091" s="384" t="s">
        <v>4157</v>
      </c>
      <c r="J1091" s="353" t="s">
        <v>3227</v>
      </c>
      <c r="K1091" s="354" t="s">
        <v>3228</v>
      </c>
      <c r="L1091" s="402"/>
      <c r="M1091" s="403"/>
      <c r="N1091" s="402"/>
      <c r="O1091" s="403"/>
      <c r="P1091" s="402"/>
      <c r="Q1091" s="403"/>
      <c r="R1091" s="402"/>
      <c r="S1091" s="403"/>
      <c r="T1091" s="402"/>
      <c r="U1091" s="403"/>
      <c r="V1091" s="402"/>
      <c r="W1091" s="403"/>
      <c r="X1091" s="402"/>
      <c r="Y1091" s="403"/>
      <c r="Z1091" s="402"/>
      <c r="AA1091" s="403"/>
      <c r="AB1091" s="402"/>
      <c r="AC1091" s="403"/>
      <c r="AD1091" s="402"/>
      <c r="AE1091" s="403"/>
      <c r="AF1091" s="402"/>
      <c r="AG1091" s="403"/>
      <c r="AH1091" s="402"/>
      <c r="AI1091" s="403"/>
      <c r="AJ1091" s="402"/>
      <c r="AK1091" s="403"/>
      <c r="AL1091" s="402"/>
      <c r="AM1091" s="403"/>
      <c r="AN1091" s="402"/>
      <c r="AO1091" s="403"/>
      <c r="AP1091" s="402"/>
      <c r="AQ1091" s="403"/>
      <c r="AR1091" s="402"/>
      <c r="AS1091" s="403"/>
      <c r="AT1091" s="402"/>
      <c r="AU1091" s="403"/>
      <c r="AV1091" s="402"/>
      <c r="AW1091" s="403"/>
      <c r="AX1091" s="402"/>
      <c r="AY1091" s="403"/>
      <c r="AZ1091" s="402"/>
      <c r="BA1091" s="403"/>
      <c r="BB1091" s="402"/>
      <c r="BC1091" s="403"/>
      <c r="BD1091" s="402"/>
      <c r="BE1091" s="403"/>
      <c r="BF1091" s="402"/>
      <c r="BG1091" s="403"/>
      <c r="BH1091" s="402"/>
      <c r="BI1091" s="403"/>
      <c r="BJ1091" s="402"/>
      <c r="BK1091" s="403"/>
      <c r="BL1091" s="402"/>
      <c r="BM1091" s="403"/>
      <c r="BN1091" s="402"/>
      <c r="BO1091" s="403"/>
      <c r="BP1091" s="402"/>
      <c r="BQ1091" s="403"/>
      <c r="BR1091" s="402"/>
      <c r="BS1091" s="403"/>
      <c r="BT1091" s="402"/>
      <c r="BU1091" s="403"/>
      <c r="BV1091" s="337">
        <f>L1091+N1091+P1091+R1091+T1091+V1091+X1091+Z1091+AB1091+AD1091+AF1091+AH1091+AJ1091+AL1091+AN1091+AP1091+AR1091+AT1091+AV1091+AX1091+AZ1091+BB1091+BD1091+BF1091+BH1091+BJ1091+BL1091+BN1091+BP1091+BR1091+BT1091</f>
        <v>0</v>
      </c>
      <c r="BW1091" s="337">
        <f>M1091+O1091+Q1091+S1091+U1091+W1091+Y1091+AA1091+AC1091+AE1091+AG1091+AI1091+AK1091+AM1091+AO1091+AQ1091+AS1091+AU1091+AW1091+AY1091+BA1091+BC1091+BE1091+BG1091+BI1091+BK1091+BM1091+BO1091+BQ1091+BS1091+BU1091</f>
        <v>0</v>
      </c>
    </row>
    <row r="1092" spans="1:75" s="64" customFormat="1" ht="21.95" customHeight="1" x14ac:dyDescent="0.2">
      <c r="A1092" s="385" t="s">
        <v>4154</v>
      </c>
      <c r="B1092" s="386" t="s">
        <v>4155</v>
      </c>
      <c r="C1092" s="352" t="s">
        <v>3229</v>
      </c>
      <c r="D1092" s="387" t="s">
        <v>4109</v>
      </c>
      <c r="E1092" s="388" t="s">
        <v>4156</v>
      </c>
      <c r="F1092" s="389" t="s">
        <v>3222</v>
      </c>
      <c r="G1092" s="389" t="s">
        <v>3223</v>
      </c>
      <c r="H1092" s="390" t="s">
        <v>265</v>
      </c>
      <c r="I1092" s="391" t="s">
        <v>4157</v>
      </c>
      <c r="J1092" s="353" t="s">
        <v>3227</v>
      </c>
      <c r="K1092" s="353" t="s">
        <v>3230</v>
      </c>
      <c r="L1092" s="400">
        <v>2</v>
      </c>
      <c r="M1092" s="401"/>
      <c r="N1092" s="400">
        <v>2</v>
      </c>
      <c r="O1092" s="401"/>
      <c r="P1092" s="400">
        <v>3</v>
      </c>
      <c r="Q1092" s="401"/>
      <c r="R1092" s="400"/>
      <c r="S1092" s="401"/>
      <c r="T1092" s="400"/>
      <c r="U1092" s="401"/>
      <c r="V1092" s="400">
        <v>2</v>
      </c>
      <c r="W1092" s="401"/>
      <c r="X1092" s="400">
        <v>2</v>
      </c>
      <c r="Y1092" s="401"/>
      <c r="Z1092" s="400">
        <v>2</v>
      </c>
      <c r="AA1092" s="401"/>
      <c r="AB1092" s="400">
        <v>2</v>
      </c>
      <c r="AC1092" s="401"/>
      <c r="AD1092" s="400">
        <v>3</v>
      </c>
      <c r="AE1092" s="401"/>
      <c r="AF1092" s="400"/>
      <c r="AG1092" s="401"/>
      <c r="AH1092" s="400"/>
      <c r="AI1092" s="401"/>
      <c r="AJ1092" s="400">
        <v>2</v>
      </c>
      <c r="AK1092" s="401"/>
      <c r="AL1092" s="400">
        <v>1</v>
      </c>
      <c r="AM1092" s="401"/>
      <c r="AN1092" s="400">
        <v>2</v>
      </c>
      <c r="AO1092" s="401"/>
      <c r="AP1092" s="400">
        <v>1</v>
      </c>
      <c r="AQ1092" s="401"/>
      <c r="AR1092" s="400">
        <v>3</v>
      </c>
      <c r="AS1092" s="401"/>
      <c r="AT1092" s="400"/>
      <c r="AU1092" s="401"/>
      <c r="AV1092" s="400"/>
      <c r="AW1092" s="401"/>
      <c r="AX1092" s="400">
        <v>2</v>
      </c>
      <c r="AY1092" s="401"/>
      <c r="AZ1092" s="400">
        <v>1</v>
      </c>
      <c r="BA1092" s="401"/>
      <c r="BB1092" s="400">
        <v>2</v>
      </c>
      <c r="BC1092" s="401"/>
      <c r="BD1092" s="400">
        <v>1</v>
      </c>
      <c r="BE1092" s="401"/>
      <c r="BF1092" s="400">
        <v>3</v>
      </c>
      <c r="BG1092" s="401"/>
      <c r="BH1092" s="400"/>
      <c r="BI1092" s="401"/>
      <c r="BJ1092" s="400"/>
      <c r="BK1092" s="401"/>
      <c r="BL1092" s="400">
        <v>2</v>
      </c>
      <c r="BM1092" s="401"/>
      <c r="BN1092" s="400">
        <v>1</v>
      </c>
      <c r="BO1092" s="401"/>
      <c r="BP1092" s="400">
        <v>2</v>
      </c>
      <c r="BQ1092" s="401"/>
      <c r="BR1092" s="400">
        <v>1</v>
      </c>
      <c r="BS1092" s="401"/>
      <c r="BT1092" s="400"/>
      <c r="BU1092" s="401"/>
      <c r="BV1092" s="337">
        <f t="shared" ref="BV1092:BV1095" si="437">L1092+N1092+P1092+R1092+T1092+V1092+X1092+Z1092+AB1092+AD1092+AF1092+AH1092+AJ1092+AL1092+AN1092+AP1092+AR1092+AT1092+AV1092+AX1092+AZ1092+BB1092+BD1092+BF1092+BH1092+BJ1092+BL1092+BN1092+BP1092+BR1092+BT1092</f>
        <v>42</v>
      </c>
      <c r="BW1092" s="337">
        <f t="shared" ref="BW1092:BW1095" si="438">M1092+O1092+Q1092+S1092+U1092+W1092+Y1092+AA1092+AC1092+AE1092+AG1092+AI1092+AK1092+AM1092+AO1092+AQ1092+AS1092+AU1092+AW1092+AY1092+BA1092+BC1092+BE1092+BG1092+BI1092+BK1092+BM1092+BO1092+BQ1092+BS1092+BU1092</f>
        <v>0</v>
      </c>
    </row>
    <row r="1093" spans="1:75" s="64" customFormat="1" ht="21.95" customHeight="1" x14ac:dyDescent="0.2">
      <c r="A1093" s="385" t="s">
        <v>4154</v>
      </c>
      <c r="B1093" s="386" t="s">
        <v>4155</v>
      </c>
      <c r="C1093" s="392" t="s">
        <v>3229</v>
      </c>
      <c r="D1093" s="387" t="s">
        <v>4109</v>
      </c>
      <c r="E1093" s="388" t="s">
        <v>4156</v>
      </c>
      <c r="F1093" s="389" t="s">
        <v>3222</v>
      </c>
      <c r="G1093" s="389" t="s">
        <v>3223</v>
      </c>
      <c r="H1093" s="390" t="s">
        <v>265</v>
      </c>
      <c r="I1093" s="391" t="s">
        <v>4157</v>
      </c>
      <c r="J1093" s="353" t="s">
        <v>3227</v>
      </c>
      <c r="K1093" s="355" t="s">
        <v>3231</v>
      </c>
      <c r="L1093" s="400"/>
      <c r="M1093" s="401"/>
      <c r="N1093" s="400"/>
      <c r="O1093" s="401"/>
      <c r="P1093" s="400"/>
      <c r="Q1093" s="401"/>
      <c r="R1093" s="400"/>
      <c r="S1093" s="401"/>
      <c r="T1093" s="400"/>
      <c r="U1093" s="401"/>
      <c r="V1093" s="400"/>
      <c r="W1093" s="401"/>
      <c r="X1093" s="400"/>
      <c r="Y1093" s="401"/>
      <c r="Z1093" s="400"/>
      <c r="AA1093" s="401"/>
      <c r="AB1093" s="400"/>
      <c r="AC1093" s="401"/>
      <c r="AD1093" s="400"/>
      <c r="AE1093" s="401"/>
      <c r="AF1093" s="400"/>
      <c r="AG1093" s="401"/>
      <c r="AH1093" s="400"/>
      <c r="AI1093" s="401"/>
      <c r="AJ1093" s="400"/>
      <c r="AK1093" s="401"/>
      <c r="AL1093" s="400"/>
      <c r="AM1093" s="401"/>
      <c r="AN1093" s="400"/>
      <c r="AO1093" s="401"/>
      <c r="AP1093" s="400"/>
      <c r="AQ1093" s="401"/>
      <c r="AR1093" s="400"/>
      <c r="AS1093" s="401"/>
      <c r="AT1093" s="400"/>
      <c r="AU1093" s="401"/>
      <c r="AV1093" s="400"/>
      <c r="AW1093" s="401"/>
      <c r="AX1093" s="400"/>
      <c r="AY1093" s="401"/>
      <c r="AZ1093" s="400"/>
      <c r="BA1093" s="401"/>
      <c r="BB1093" s="400"/>
      <c r="BC1093" s="401"/>
      <c r="BD1093" s="400"/>
      <c r="BE1093" s="401"/>
      <c r="BF1093" s="400"/>
      <c r="BG1093" s="401"/>
      <c r="BH1093" s="400"/>
      <c r="BI1093" s="401"/>
      <c r="BJ1093" s="400"/>
      <c r="BK1093" s="401"/>
      <c r="BL1093" s="400"/>
      <c r="BM1093" s="401"/>
      <c r="BN1093" s="400"/>
      <c r="BO1093" s="401"/>
      <c r="BP1093" s="400"/>
      <c r="BQ1093" s="401"/>
      <c r="BR1093" s="400"/>
      <c r="BS1093" s="401"/>
      <c r="BT1093" s="400"/>
      <c r="BU1093" s="401"/>
      <c r="BV1093" s="337">
        <f t="shared" si="437"/>
        <v>0</v>
      </c>
      <c r="BW1093" s="337">
        <f t="shared" si="438"/>
        <v>0</v>
      </c>
    </row>
    <row r="1094" spans="1:75" s="64" customFormat="1" ht="21.95" customHeight="1" x14ac:dyDescent="0.2">
      <c r="A1094" s="385" t="s">
        <v>4154</v>
      </c>
      <c r="B1094" s="386" t="s">
        <v>4155</v>
      </c>
      <c r="C1094" s="392" t="s">
        <v>3229</v>
      </c>
      <c r="D1094" s="387" t="s">
        <v>4109</v>
      </c>
      <c r="E1094" s="388" t="s">
        <v>4156</v>
      </c>
      <c r="F1094" s="389" t="s">
        <v>3222</v>
      </c>
      <c r="G1094" s="389" t="s">
        <v>3223</v>
      </c>
      <c r="H1094" s="390" t="s">
        <v>265</v>
      </c>
      <c r="I1094" s="391" t="s">
        <v>4157</v>
      </c>
      <c r="J1094" s="353" t="s">
        <v>3227</v>
      </c>
      <c r="K1094" s="356" t="s">
        <v>3232</v>
      </c>
      <c r="L1094" s="400"/>
      <c r="M1094" s="401"/>
      <c r="N1094" s="400"/>
      <c r="O1094" s="401"/>
      <c r="P1094" s="400"/>
      <c r="Q1094" s="401"/>
      <c r="R1094" s="400"/>
      <c r="S1094" s="401"/>
      <c r="T1094" s="400"/>
      <c r="U1094" s="401"/>
      <c r="V1094" s="400"/>
      <c r="W1094" s="401"/>
      <c r="X1094" s="400"/>
      <c r="Y1094" s="401"/>
      <c r="Z1094" s="400"/>
      <c r="AA1094" s="401"/>
      <c r="AB1094" s="400"/>
      <c r="AC1094" s="401"/>
      <c r="AD1094" s="400"/>
      <c r="AE1094" s="401"/>
      <c r="AF1094" s="400"/>
      <c r="AG1094" s="401"/>
      <c r="AH1094" s="400"/>
      <c r="AI1094" s="401"/>
      <c r="AJ1094" s="400"/>
      <c r="AK1094" s="401"/>
      <c r="AL1094" s="400"/>
      <c r="AM1094" s="401"/>
      <c r="AN1094" s="400"/>
      <c r="AO1094" s="401"/>
      <c r="AP1094" s="400"/>
      <c r="AQ1094" s="401"/>
      <c r="AR1094" s="400"/>
      <c r="AS1094" s="401"/>
      <c r="AT1094" s="400"/>
      <c r="AU1094" s="401"/>
      <c r="AV1094" s="400"/>
      <c r="AW1094" s="401"/>
      <c r="AX1094" s="400"/>
      <c r="AY1094" s="401"/>
      <c r="AZ1094" s="400"/>
      <c r="BA1094" s="401"/>
      <c r="BB1094" s="400"/>
      <c r="BC1094" s="401"/>
      <c r="BD1094" s="400"/>
      <c r="BE1094" s="401"/>
      <c r="BF1094" s="400"/>
      <c r="BG1094" s="401"/>
      <c r="BH1094" s="400"/>
      <c r="BI1094" s="401"/>
      <c r="BJ1094" s="400"/>
      <c r="BK1094" s="401"/>
      <c r="BL1094" s="400"/>
      <c r="BM1094" s="401"/>
      <c r="BN1094" s="400"/>
      <c r="BO1094" s="401"/>
      <c r="BP1094" s="400"/>
      <c r="BQ1094" s="401"/>
      <c r="BR1094" s="400"/>
      <c r="BS1094" s="401"/>
      <c r="BT1094" s="400"/>
      <c r="BU1094" s="401"/>
      <c r="BV1094" s="337">
        <f t="shared" si="437"/>
        <v>0</v>
      </c>
      <c r="BW1094" s="337">
        <f t="shared" si="438"/>
        <v>0</v>
      </c>
    </row>
    <row r="1095" spans="1:75" s="64" customFormat="1" ht="21.95" customHeight="1" thickBot="1" x14ac:dyDescent="0.25">
      <c r="A1095" s="660" t="s">
        <v>4154</v>
      </c>
      <c r="B1095" s="393" t="s">
        <v>4155</v>
      </c>
      <c r="C1095" s="394" t="s">
        <v>3229</v>
      </c>
      <c r="D1095" s="395" t="s">
        <v>4109</v>
      </c>
      <c r="E1095" s="411" t="s">
        <v>4156</v>
      </c>
      <c r="F1095" s="396" t="s">
        <v>3222</v>
      </c>
      <c r="G1095" s="396" t="s">
        <v>3223</v>
      </c>
      <c r="H1095" s="397" t="s">
        <v>265</v>
      </c>
      <c r="I1095" s="661" t="s">
        <v>4157</v>
      </c>
      <c r="J1095" s="353" t="s">
        <v>3227</v>
      </c>
      <c r="K1095" s="357" t="s">
        <v>60</v>
      </c>
      <c r="L1095" s="402"/>
      <c r="M1095" s="403"/>
      <c r="N1095" s="402"/>
      <c r="O1095" s="403"/>
      <c r="P1095" s="402"/>
      <c r="Q1095" s="403"/>
      <c r="R1095" s="402"/>
      <c r="S1095" s="403"/>
      <c r="T1095" s="402"/>
      <c r="U1095" s="403"/>
      <c r="V1095" s="402"/>
      <c r="W1095" s="403"/>
      <c r="X1095" s="402"/>
      <c r="Y1095" s="403"/>
      <c r="Z1095" s="402"/>
      <c r="AA1095" s="403"/>
      <c r="AB1095" s="402"/>
      <c r="AC1095" s="403"/>
      <c r="AD1095" s="402"/>
      <c r="AE1095" s="403"/>
      <c r="AF1095" s="402"/>
      <c r="AG1095" s="403"/>
      <c r="AH1095" s="402"/>
      <c r="AI1095" s="403"/>
      <c r="AJ1095" s="402"/>
      <c r="AK1095" s="403"/>
      <c r="AL1095" s="402"/>
      <c r="AM1095" s="403"/>
      <c r="AN1095" s="402"/>
      <c r="AO1095" s="403"/>
      <c r="AP1095" s="402"/>
      <c r="AQ1095" s="403"/>
      <c r="AR1095" s="402"/>
      <c r="AS1095" s="403"/>
      <c r="AT1095" s="402"/>
      <c r="AU1095" s="403"/>
      <c r="AV1095" s="402"/>
      <c r="AW1095" s="403"/>
      <c r="AX1095" s="402"/>
      <c r="AY1095" s="403"/>
      <c r="AZ1095" s="402"/>
      <c r="BA1095" s="403"/>
      <c r="BB1095" s="402"/>
      <c r="BC1095" s="403"/>
      <c r="BD1095" s="402"/>
      <c r="BE1095" s="403"/>
      <c r="BF1095" s="402"/>
      <c r="BG1095" s="403"/>
      <c r="BH1095" s="402"/>
      <c r="BI1095" s="403"/>
      <c r="BJ1095" s="402"/>
      <c r="BK1095" s="403"/>
      <c r="BL1095" s="402"/>
      <c r="BM1095" s="403"/>
      <c r="BN1095" s="402"/>
      <c r="BO1095" s="403"/>
      <c r="BP1095" s="402"/>
      <c r="BQ1095" s="403"/>
      <c r="BR1095" s="402"/>
      <c r="BS1095" s="403"/>
      <c r="BT1095" s="402"/>
      <c r="BU1095" s="403"/>
      <c r="BV1095" s="337">
        <f t="shared" si="437"/>
        <v>0</v>
      </c>
      <c r="BW1095" s="337">
        <f t="shared" si="438"/>
        <v>0</v>
      </c>
    </row>
    <row r="1096" spans="1:75" s="64" customFormat="1" ht="21.95" customHeight="1" x14ac:dyDescent="0.25">
      <c r="A1096" s="425" t="s">
        <v>4158</v>
      </c>
      <c r="B1096" s="526" t="s">
        <v>4159</v>
      </c>
      <c r="C1096" s="527">
        <v>1</v>
      </c>
      <c r="D1096" s="528" t="s">
        <v>4109</v>
      </c>
      <c r="E1096" s="426" t="s">
        <v>4160</v>
      </c>
      <c r="F1096" s="529" t="s">
        <v>3222</v>
      </c>
      <c r="G1096" s="529" t="s">
        <v>3223</v>
      </c>
      <c r="H1096" s="530" t="s">
        <v>265</v>
      </c>
      <c r="I1096" s="384" t="s">
        <v>4161</v>
      </c>
      <c r="J1096" s="353" t="s">
        <v>3227</v>
      </c>
      <c r="K1096" s="354" t="s">
        <v>3228</v>
      </c>
      <c r="L1096" s="402"/>
      <c r="M1096" s="403"/>
      <c r="N1096" s="402"/>
      <c r="O1096" s="403"/>
      <c r="P1096" s="402"/>
      <c r="Q1096" s="403"/>
      <c r="R1096" s="402"/>
      <c r="S1096" s="403"/>
      <c r="T1096" s="402"/>
      <c r="U1096" s="403"/>
      <c r="V1096" s="402"/>
      <c r="W1096" s="403"/>
      <c r="X1096" s="402"/>
      <c r="Y1096" s="403"/>
      <c r="Z1096" s="402"/>
      <c r="AA1096" s="403"/>
      <c r="AB1096" s="402"/>
      <c r="AC1096" s="403"/>
      <c r="AD1096" s="402"/>
      <c r="AE1096" s="403"/>
      <c r="AF1096" s="402"/>
      <c r="AG1096" s="403"/>
      <c r="AH1096" s="402"/>
      <c r="AI1096" s="403"/>
      <c r="AJ1096" s="402"/>
      <c r="AK1096" s="403"/>
      <c r="AL1096" s="402"/>
      <c r="AM1096" s="403"/>
      <c r="AN1096" s="402"/>
      <c r="AO1096" s="403"/>
      <c r="AP1096" s="402"/>
      <c r="AQ1096" s="403"/>
      <c r="AR1096" s="402"/>
      <c r="AS1096" s="403"/>
      <c r="AT1096" s="402"/>
      <c r="AU1096" s="403"/>
      <c r="AV1096" s="402"/>
      <c r="AW1096" s="403"/>
      <c r="AX1096" s="402"/>
      <c r="AY1096" s="403"/>
      <c r="AZ1096" s="402"/>
      <c r="BA1096" s="403"/>
      <c r="BB1096" s="402"/>
      <c r="BC1096" s="403"/>
      <c r="BD1096" s="402"/>
      <c r="BE1096" s="403"/>
      <c r="BF1096" s="402"/>
      <c r="BG1096" s="403"/>
      <c r="BH1096" s="402"/>
      <c r="BI1096" s="403"/>
      <c r="BJ1096" s="402"/>
      <c r="BK1096" s="403"/>
      <c r="BL1096" s="402"/>
      <c r="BM1096" s="403"/>
      <c r="BN1096" s="402"/>
      <c r="BO1096" s="403"/>
      <c r="BP1096" s="402"/>
      <c r="BQ1096" s="403"/>
      <c r="BR1096" s="402"/>
      <c r="BS1096" s="403"/>
      <c r="BT1096" s="402"/>
      <c r="BU1096" s="403"/>
      <c r="BV1096" s="337">
        <f>L1096+N1096+P1096+R1096+T1096+V1096+X1096+Z1096+AB1096+AD1096+AF1096+AH1096+AJ1096+AL1096+AN1096+AP1096+AR1096+AT1096+AV1096+AX1096+AZ1096+BB1096+BD1096+BF1096+BH1096+BJ1096+BL1096+BN1096+BP1096+BR1096+BT1096</f>
        <v>0</v>
      </c>
      <c r="BW1096" s="337">
        <f>M1096+O1096+Q1096+S1096+U1096+W1096+Y1096+AA1096+AC1096+AE1096+AG1096+AI1096+AK1096+AM1096+AO1096+AQ1096+AS1096+AU1096+AW1096+AY1096+BA1096+BC1096+BE1096+BG1096+BI1096+BK1096+BM1096+BO1096+BQ1096+BS1096+BU1096</f>
        <v>0</v>
      </c>
    </row>
    <row r="1097" spans="1:75" s="64" customFormat="1" ht="21.95" customHeight="1" x14ac:dyDescent="0.2">
      <c r="A1097" s="385" t="s">
        <v>4158</v>
      </c>
      <c r="B1097" s="386" t="s">
        <v>4159</v>
      </c>
      <c r="C1097" s="352" t="s">
        <v>3229</v>
      </c>
      <c r="D1097" s="387" t="s">
        <v>4109</v>
      </c>
      <c r="E1097" s="388" t="s">
        <v>4160</v>
      </c>
      <c r="F1097" s="389" t="s">
        <v>3222</v>
      </c>
      <c r="G1097" s="389" t="s">
        <v>3223</v>
      </c>
      <c r="H1097" s="390" t="s">
        <v>265</v>
      </c>
      <c r="I1097" s="391" t="s">
        <v>4161</v>
      </c>
      <c r="J1097" s="353" t="s">
        <v>3227</v>
      </c>
      <c r="K1097" s="353" t="s">
        <v>3230</v>
      </c>
      <c r="L1097" s="400"/>
      <c r="M1097" s="401"/>
      <c r="N1097" s="400"/>
      <c r="O1097" s="401"/>
      <c r="P1097" s="400">
        <v>1</v>
      </c>
      <c r="Q1097" s="401"/>
      <c r="R1097" s="400"/>
      <c r="S1097" s="401"/>
      <c r="T1097" s="400"/>
      <c r="U1097" s="401"/>
      <c r="V1097" s="400">
        <v>1</v>
      </c>
      <c r="W1097" s="401"/>
      <c r="X1097" s="400"/>
      <c r="Y1097" s="401"/>
      <c r="Z1097" s="400"/>
      <c r="AA1097" s="401"/>
      <c r="AB1097" s="400"/>
      <c r="AC1097" s="401"/>
      <c r="AD1097" s="400">
        <v>1</v>
      </c>
      <c r="AE1097" s="401"/>
      <c r="AF1097" s="400"/>
      <c r="AG1097" s="401"/>
      <c r="AH1097" s="400"/>
      <c r="AI1097" s="401"/>
      <c r="AJ1097" s="400">
        <v>1</v>
      </c>
      <c r="AK1097" s="401"/>
      <c r="AL1097" s="400"/>
      <c r="AM1097" s="401"/>
      <c r="AN1097" s="400"/>
      <c r="AO1097" s="401"/>
      <c r="AP1097" s="400"/>
      <c r="AQ1097" s="401"/>
      <c r="AR1097" s="400">
        <v>1</v>
      </c>
      <c r="AS1097" s="401"/>
      <c r="AT1097" s="400"/>
      <c r="AU1097" s="401"/>
      <c r="AV1097" s="400"/>
      <c r="AW1097" s="401"/>
      <c r="AX1097" s="400">
        <v>1</v>
      </c>
      <c r="AY1097" s="401"/>
      <c r="AZ1097" s="400"/>
      <c r="BA1097" s="401"/>
      <c r="BB1097" s="400"/>
      <c r="BC1097" s="401"/>
      <c r="BD1097" s="400"/>
      <c r="BE1097" s="401"/>
      <c r="BF1097" s="400">
        <v>1</v>
      </c>
      <c r="BG1097" s="401"/>
      <c r="BH1097" s="400"/>
      <c r="BI1097" s="401"/>
      <c r="BJ1097" s="400"/>
      <c r="BK1097" s="401"/>
      <c r="BL1097" s="400">
        <v>1</v>
      </c>
      <c r="BM1097" s="401"/>
      <c r="BN1097" s="400"/>
      <c r="BO1097" s="401"/>
      <c r="BP1097" s="400"/>
      <c r="BQ1097" s="401"/>
      <c r="BR1097" s="400"/>
      <c r="BS1097" s="401"/>
      <c r="BT1097" s="400"/>
      <c r="BU1097" s="401"/>
      <c r="BV1097" s="337">
        <f t="shared" ref="BV1097:BV1100" si="439">L1097+N1097+P1097+R1097+T1097+V1097+X1097+Z1097+AB1097+AD1097+AF1097+AH1097+AJ1097+AL1097+AN1097+AP1097+AR1097+AT1097+AV1097+AX1097+AZ1097+BB1097+BD1097+BF1097+BH1097+BJ1097+BL1097+BN1097+BP1097+BR1097+BT1097</f>
        <v>8</v>
      </c>
      <c r="BW1097" s="337">
        <f t="shared" ref="BW1097:BW1100" si="440">M1097+O1097+Q1097+S1097+U1097+W1097+Y1097+AA1097+AC1097+AE1097+AG1097+AI1097+AK1097+AM1097+AO1097+AQ1097+AS1097+AU1097+AW1097+AY1097+BA1097+BC1097+BE1097+BG1097+BI1097+BK1097+BM1097+BO1097+BQ1097+BS1097+BU1097</f>
        <v>0</v>
      </c>
    </row>
    <row r="1098" spans="1:75" s="64" customFormat="1" ht="21.95" customHeight="1" x14ac:dyDescent="0.2">
      <c r="A1098" s="385" t="s">
        <v>4158</v>
      </c>
      <c r="B1098" s="386" t="s">
        <v>4159</v>
      </c>
      <c r="C1098" s="392" t="s">
        <v>3229</v>
      </c>
      <c r="D1098" s="387" t="s">
        <v>4109</v>
      </c>
      <c r="E1098" s="388" t="s">
        <v>4160</v>
      </c>
      <c r="F1098" s="389" t="s">
        <v>3222</v>
      </c>
      <c r="G1098" s="389" t="s">
        <v>3223</v>
      </c>
      <c r="H1098" s="390" t="s">
        <v>265</v>
      </c>
      <c r="I1098" s="391" t="s">
        <v>4161</v>
      </c>
      <c r="J1098" s="353" t="s">
        <v>3227</v>
      </c>
      <c r="K1098" s="355" t="s">
        <v>3231</v>
      </c>
      <c r="L1098" s="400"/>
      <c r="M1098" s="401"/>
      <c r="N1098" s="400"/>
      <c r="O1098" s="401"/>
      <c r="P1098" s="400"/>
      <c r="Q1098" s="401"/>
      <c r="R1098" s="400"/>
      <c r="S1098" s="401"/>
      <c r="T1098" s="400"/>
      <c r="U1098" s="401"/>
      <c r="V1098" s="400"/>
      <c r="W1098" s="401"/>
      <c r="X1098" s="400"/>
      <c r="Y1098" s="401"/>
      <c r="Z1098" s="400"/>
      <c r="AA1098" s="401"/>
      <c r="AB1098" s="400"/>
      <c r="AC1098" s="401"/>
      <c r="AD1098" s="400"/>
      <c r="AE1098" s="401"/>
      <c r="AF1098" s="400"/>
      <c r="AG1098" s="401"/>
      <c r="AH1098" s="400"/>
      <c r="AI1098" s="401"/>
      <c r="AJ1098" s="400"/>
      <c r="AK1098" s="401"/>
      <c r="AL1098" s="400"/>
      <c r="AM1098" s="401"/>
      <c r="AN1098" s="400"/>
      <c r="AO1098" s="401"/>
      <c r="AP1098" s="400"/>
      <c r="AQ1098" s="401"/>
      <c r="AR1098" s="400"/>
      <c r="AS1098" s="401"/>
      <c r="AT1098" s="400"/>
      <c r="AU1098" s="401"/>
      <c r="AV1098" s="400"/>
      <c r="AW1098" s="401"/>
      <c r="AX1098" s="400"/>
      <c r="AY1098" s="401"/>
      <c r="AZ1098" s="400"/>
      <c r="BA1098" s="401"/>
      <c r="BB1098" s="400"/>
      <c r="BC1098" s="401"/>
      <c r="BD1098" s="400"/>
      <c r="BE1098" s="401"/>
      <c r="BF1098" s="400"/>
      <c r="BG1098" s="401"/>
      <c r="BH1098" s="400"/>
      <c r="BI1098" s="401"/>
      <c r="BJ1098" s="400"/>
      <c r="BK1098" s="401"/>
      <c r="BL1098" s="400"/>
      <c r="BM1098" s="401"/>
      <c r="BN1098" s="400"/>
      <c r="BO1098" s="401"/>
      <c r="BP1098" s="400"/>
      <c r="BQ1098" s="401"/>
      <c r="BR1098" s="400"/>
      <c r="BS1098" s="401"/>
      <c r="BT1098" s="400"/>
      <c r="BU1098" s="401"/>
      <c r="BV1098" s="337">
        <f t="shared" si="439"/>
        <v>0</v>
      </c>
      <c r="BW1098" s="337">
        <f t="shared" si="440"/>
        <v>0</v>
      </c>
    </row>
    <row r="1099" spans="1:75" s="64" customFormat="1" ht="21.95" customHeight="1" x14ac:dyDescent="0.2">
      <c r="A1099" s="385" t="s">
        <v>4158</v>
      </c>
      <c r="B1099" s="386" t="s">
        <v>4159</v>
      </c>
      <c r="C1099" s="392" t="s">
        <v>3229</v>
      </c>
      <c r="D1099" s="387" t="s">
        <v>4109</v>
      </c>
      <c r="E1099" s="388" t="s">
        <v>4160</v>
      </c>
      <c r="F1099" s="389" t="s">
        <v>3222</v>
      </c>
      <c r="G1099" s="389" t="s">
        <v>3223</v>
      </c>
      <c r="H1099" s="390" t="s">
        <v>265</v>
      </c>
      <c r="I1099" s="391" t="s">
        <v>4161</v>
      </c>
      <c r="J1099" s="353" t="s">
        <v>3227</v>
      </c>
      <c r="K1099" s="356" t="s">
        <v>3232</v>
      </c>
      <c r="L1099" s="400"/>
      <c r="M1099" s="401"/>
      <c r="N1099" s="400"/>
      <c r="O1099" s="401"/>
      <c r="P1099" s="400"/>
      <c r="Q1099" s="401"/>
      <c r="R1099" s="400"/>
      <c r="S1099" s="401"/>
      <c r="T1099" s="400"/>
      <c r="U1099" s="401"/>
      <c r="V1099" s="400"/>
      <c r="W1099" s="401"/>
      <c r="X1099" s="400"/>
      <c r="Y1099" s="401"/>
      <c r="Z1099" s="400"/>
      <c r="AA1099" s="401"/>
      <c r="AB1099" s="400"/>
      <c r="AC1099" s="401"/>
      <c r="AD1099" s="400"/>
      <c r="AE1099" s="401"/>
      <c r="AF1099" s="400"/>
      <c r="AG1099" s="401"/>
      <c r="AH1099" s="400"/>
      <c r="AI1099" s="401"/>
      <c r="AJ1099" s="400"/>
      <c r="AK1099" s="401"/>
      <c r="AL1099" s="400"/>
      <c r="AM1099" s="401"/>
      <c r="AN1099" s="400"/>
      <c r="AO1099" s="401"/>
      <c r="AP1099" s="400"/>
      <c r="AQ1099" s="401"/>
      <c r="AR1099" s="400"/>
      <c r="AS1099" s="401"/>
      <c r="AT1099" s="400"/>
      <c r="AU1099" s="401"/>
      <c r="AV1099" s="400"/>
      <c r="AW1099" s="401"/>
      <c r="AX1099" s="400"/>
      <c r="AY1099" s="401"/>
      <c r="AZ1099" s="400"/>
      <c r="BA1099" s="401"/>
      <c r="BB1099" s="400"/>
      <c r="BC1099" s="401"/>
      <c r="BD1099" s="400"/>
      <c r="BE1099" s="401"/>
      <c r="BF1099" s="400"/>
      <c r="BG1099" s="401"/>
      <c r="BH1099" s="400"/>
      <c r="BI1099" s="401"/>
      <c r="BJ1099" s="400"/>
      <c r="BK1099" s="401"/>
      <c r="BL1099" s="400"/>
      <c r="BM1099" s="401"/>
      <c r="BN1099" s="400"/>
      <c r="BO1099" s="401"/>
      <c r="BP1099" s="400"/>
      <c r="BQ1099" s="401"/>
      <c r="BR1099" s="400"/>
      <c r="BS1099" s="401"/>
      <c r="BT1099" s="400"/>
      <c r="BU1099" s="401"/>
      <c r="BV1099" s="337">
        <f t="shared" si="439"/>
        <v>0</v>
      </c>
      <c r="BW1099" s="337">
        <f t="shared" si="440"/>
        <v>0</v>
      </c>
    </row>
    <row r="1100" spans="1:75" s="64" customFormat="1" ht="21.95" customHeight="1" thickBot="1" x14ac:dyDescent="0.25">
      <c r="A1100" s="660" t="s">
        <v>4158</v>
      </c>
      <c r="B1100" s="393" t="s">
        <v>4159</v>
      </c>
      <c r="C1100" s="394" t="s">
        <v>3229</v>
      </c>
      <c r="D1100" s="395" t="s">
        <v>4109</v>
      </c>
      <c r="E1100" s="411" t="s">
        <v>4160</v>
      </c>
      <c r="F1100" s="396" t="s">
        <v>3222</v>
      </c>
      <c r="G1100" s="396" t="s">
        <v>3223</v>
      </c>
      <c r="H1100" s="397" t="s">
        <v>265</v>
      </c>
      <c r="I1100" s="661" t="s">
        <v>4161</v>
      </c>
      <c r="J1100" s="353" t="s">
        <v>3227</v>
      </c>
      <c r="K1100" s="357" t="s">
        <v>60</v>
      </c>
      <c r="L1100" s="402"/>
      <c r="M1100" s="403"/>
      <c r="N1100" s="402"/>
      <c r="O1100" s="403"/>
      <c r="P1100" s="402"/>
      <c r="Q1100" s="403"/>
      <c r="R1100" s="402"/>
      <c r="S1100" s="403"/>
      <c r="T1100" s="402"/>
      <c r="U1100" s="403"/>
      <c r="V1100" s="402"/>
      <c r="W1100" s="403"/>
      <c r="X1100" s="402"/>
      <c r="Y1100" s="403"/>
      <c r="Z1100" s="402"/>
      <c r="AA1100" s="403"/>
      <c r="AB1100" s="402"/>
      <c r="AC1100" s="403"/>
      <c r="AD1100" s="402"/>
      <c r="AE1100" s="403"/>
      <c r="AF1100" s="402"/>
      <c r="AG1100" s="403"/>
      <c r="AH1100" s="402"/>
      <c r="AI1100" s="403"/>
      <c r="AJ1100" s="402"/>
      <c r="AK1100" s="403"/>
      <c r="AL1100" s="402"/>
      <c r="AM1100" s="403"/>
      <c r="AN1100" s="402"/>
      <c r="AO1100" s="403"/>
      <c r="AP1100" s="402"/>
      <c r="AQ1100" s="403"/>
      <c r="AR1100" s="402"/>
      <c r="AS1100" s="403"/>
      <c r="AT1100" s="402"/>
      <c r="AU1100" s="403"/>
      <c r="AV1100" s="402"/>
      <c r="AW1100" s="403"/>
      <c r="AX1100" s="402"/>
      <c r="AY1100" s="403"/>
      <c r="AZ1100" s="402"/>
      <c r="BA1100" s="403"/>
      <c r="BB1100" s="402"/>
      <c r="BC1100" s="403"/>
      <c r="BD1100" s="402"/>
      <c r="BE1100" s="403"/>
      <c r="BF1100" s="402"/>
      <c r="BG1100" s="403"/>
      <c r="BH1100" s="402"/>
      <c r="BI1100" s="403"/>
      <c r="BJ1100" s="402"/>
      <c r="BK1100" s="403"/>
      <c r="BL1100" s="402"/>
      <c r="BM1100" s="403"/>
      <c r="BN1100" s="402"/>
      <c r="BO1100" s="403"/>
      <c r="BP1100" s="402"/>
      <c r="BQ1100" s="403"/>
      <c r="BR1100" s="402"/>
      <c r="BS1100" s="403"/>
      <c r="BT1100" s="402"/>
      <c r="BU1100" s="403"/>
      <c r="BV1100" s="337">
        <f t="shared" si="439"/>
        <v>0</v>
      </c>
      <c r="BW1100" s="337">
        <f t="shared" si="440"/>
        <v>0</v>
      </c>
    </row>
    <row r="1101" spans="1:75" s="64" customFormat="1" ht="21.95" customHeight="1" x14ac:dyDescent="0.25">
      <c r="A1101" s="425" t="s">
        <v>4162</v>
      </c>
      <c r="B1101" s="526" t="s">
        <v>4163</v>
      </c>
      <c r="C1101" s="527">
        <v>2</v>
      </c>
      <c r="D1101" s="528" t="s">
        <v>4109</v>
      </c>
      <c r="E1101" s="426" t="s">
        <v>4164</v>
      </c>
      <c r="F1101" s="529" t="s">
        <v>3222</v>
      </c>
      <c r="G1101" s="529" t="s">
        <v>3223</v>
      </c>
      <c r="H1101" s="530" t="s">
        <v>265</v>
      </c>
      <c r="I1101" s="384" t="s">
        <v>4165</v>
      </c>
      <c r="J1101" s="353" t="s">
        <v>3337</v>
      </c>
      <c r="K1101" s="354" t="s">
        <v>3228</v>
      </c>
      <c r="L1101" s="402"/>
      <c r="M1101" s="403"/>
      <c r="N1101" s="402"/>
      <c r="O1101" s="403"/>
      <c r="P1101" s="402"/>
      <c r="Q1101" s="403"/>
      <c r="R1101" s="402"/>
      <c r="S1101" s="403"/>
      <c r="T1101" s="402"/>
      <c r="U1101" s="403"/>
      <c r="V1101" s="402"/>
      <c r="W1101" s="403"/>
      <c r="X1101" s="402"/>
      <c r="Y1101" s="403"/>
      <c r="Z1101" s="402"/>
      <c r="AA1101" s="403"/>
      <c r="AB1101" s="402"/>
      <c r="AC1101" s="403"/>
      <c r="AD1101" s="402"/>
      <c r="AE1101" s="403"/>
      <c r="AF1101" s="402"/>
      <c r="AG1101" s="403"/>
      <c r="AH1101" s="402"/>
      <c r="AI1101" s="403"/>
      <c r="AJ1101" s="402"/>
      <c r="AK1101" s="403"/>
      <c r="AL1101" s="402"/>
      <c r="AM1101" s="403"/>
      <c r="AN1101" s="402"/>
      <c r="AO1101" s="403"/>
      <c r="AP1101" s="402"/>
      <c r="AQ1101" s="403"/>
      <c r="AR1101" s="402"/>
      <c r="AS1101" s="403"/>
      <c r="AT1101" s="402"/>
      <c r="AU1101" s="403"/>
      <c r="AV1101" s="402"/>
      <c r="AW1101" s="403"/>
      <c r="AX1101" s="402"/>
      <c r="AY1101" s="403"/>
      <c r="AZ1101" s="402"/>
      <c r="BA1101" s="403"/>
      <c r="BB1101" s="402"/>
      <c r="BC1101" s="403"/>
      <c r="BD1101" s="402"/>
      <c r="BE1101" s="403"/>
      <c r="BF1101" s="402"/>
      <c r="BG1101" s="403"/>
      <c r="BH1101" s="402"/>
      <c r="BI1101" s="403"/>
      <c r="BJ1101" s="402"/>
      <c r="BK1101" s="403"/>
      <c r="BL1101" s="402"/>
      <c r="BM1101" s="403"/>
      <c r="BN1101" s="402"/>
      <c r="BO1101" s="403"/>
      <c r="BP1101" s="402"/>
      <c r="BQ1101" s="403"/>
      <c r="BR1101" s="402"/>
      <c r="BS1101" s="403"/>
      <c r="BT1101" s="402"/>
      <c r="BU1101" s="403"/>
      <c r="BV1101" s="337">
        <f>L1101+N1101+P1101+R1101+T1101+V1101+X1101+Z1101+AB1101+AD1101+AF1101+AH1101+AJ1101+AL1101+AN1101+AP1101+AR1101+AT1101+AV1101+AX1101+AZ1101+BB1101+BD1101+BF1101+BH1101+BJ1101+BL1101+BN1101+BP1101+BR1101+BT1101</f>
        <v>0</v>
      </c>
      <c r="BW1101" s="337">
        <f>M1101+O1101+Q1101+S1101+U1101+W1101+Y1101+AA1101+AC1101+AE1101+AG1101+AI1101+AK1101+AM1101+AO1101+AQ1101+AS1101+AU1101+AW1101+AY1101+BA1101+BC1101+BE1101+BG1101+BI1101+BK1101+BM1101+BO1101+BQ1101+BS1101+BU1101</f>
        <v>0</v>
      </c>
    </row>
    <row r="1102" spans="1:75" s="64" customFormat="1" ht="21.95" customHeight="1" x14ac:dyDescent="0.2">
      <c r="A1102" s="385" t="s">
        <v>4162</v>
      </c>
      <c r="B1102" s="386" t="s">
        <v>4163</v>
      </c>
      <c r="C1102" s="352" t="s">
        <v>3229</v>
      </c>
      <c r="D1102" s="387" t="s">
        <v>4109</v>
      </c>
      <c r="E1102" s="388" t="s">
        <v>4164</v>
      </c>
      <c r="F1102" s="389" t="s">
        <v>3222</v>
      </c>
      <c r="G1102" s="389" t="s">
        <v>3223</v>
      </c>
      <c r="H1102" s="390" t="s">
        <v>265</v>
      </c>
      <c r="I1102" s="391" t="s">
        <v>4165</v>
      </c>
      <c r="J1102" s="353" t="s">
        <v>3337</v>
      </c>
      <c r="K1102" s="353" t="s">
        <v>3230</v>
      </c>
      <c r="L1102" s="400"/>
      <c r="M1102" s="401"/>
      <c r="N1102" s="400"/>
      <c r="O1102" s="401"/>
      <c r="P1102" s="400"/>
      <c r="Q1102" s="401"/>
      <c r="R1102" s="400"/>
      <c r="S1102" s="401"/>
      <c r="T1102" s="400"/>
      <c r="U1102" s="401"/>
      <c r="V1102" s="400"/>
      <c r="W1102" s="401"/>
      <c r="X1102" s="400"/>
      <c r="Y1102" s="401"/>
      <c r="Z1102" s="400"/>
      <c r="AA1102" s="401"/>
      <c r="AB1102" s="400"/>
      <c r="AC1102" s="401"/>
      <c r="AD1102" s="400"/>
      <c r="AE1102" s="401"/>
      <c r="AF1102" s="400"/>
      <c r="AG1102" s="401"/>
      <c r="AH1102" s="400"/>
      <c r="AI1102" s="401"/>
      <c r="AJ1102" s="400"/>
      <c r="AK1102" s="401"/>
      <c r="AL1102" s="400"/>
      <c r="AM1102" s="401"/>
      <c r="AN1102" s="400"/>
      <c r="AO1102" s="401"/>
      <c r="AP1102" s="400"/>
      <c r="AQ1102" s="401"/>
      <c r="AR1102" s="400"/>
      <c r="AS1102" s="401"/>
      <c r="AT1102" s="400"/>
      <c r="AU1102" s="401"/>
      <c r="AV1102" s="400"/>
      <c r="AW1102" s="401"/>
      <c r="AX1102" s="400"/>
      <c r="AY1102" s="401"/>
      <c r="AZ1102" s="400"/>
      <c r="BA1102" s="401"/>
      <c r="BB1102" s="400"/>
      <c r="BC1102" s="401"/>
      <c r="BD1102" s="400"/>
      <c r="BE1102" s="401"/>
      <c r="BF1102" s="400"/>
      <c r="BG1102" s="401"/>
      <c r="BH1102" s="400"/>
      <c r="BI1102" s="401"/>
      <c r="BJ1102" s="400"/>
      <c r="BK1102" s="401"/>
      <c r="BL1102" s="400"/>
      <c r="BM1102" s="401"/>
      <c r="BN1102" s="400"/>
      <c r="BO1102" s="401"/>
      <c r="BP1102" s="400"/>
      <c r="BQ1102" s="401"/>
      <c r="BR1102" s="400"/>
      <c r="BS1102" s="401"/>
      <c r="BT1102" s="400"/>
      <c r="BU1102" s="401"/>
      <c r="BV1102" s="337">
        <f t="shared" ref="BV1102:BV1105" si="441">L1102+N1102+P1102+R1102+T1102+V1102+X1102+Z1102+AB1102+AD1102+AF1102+AH1102+AJ1102+AL1102+AN1102+AP1102+AR1102+AT1102+AV1102+AX1102+AZ1102+BB1102+BD1102+BF1102+BH1102+BJ1102+BL1102+BN1102+BP1102+BR1102+BT1102</f>
        <v>0</v>
      </c>
      <c r="BW1102" s="337">
        <f t="shared" ref="BW1102:BW1105" si="442">M1102+O1102+Q1102+S1102+U1102+W1102+Y1102+AA1102+AC1102+AE1102+AG1102+AI1102+AK1102+AM1102+AO1102+AQ1102+AS1102+AU1102+AW1102+AY1102+BA1102+BC1102+BE1102+BG1102+BI1102+BK1102+BM1102+BO1102+BQ1102+BS1102+BU1102</f>
        <v>0</v>
      </c>
    </row>
    <row r="1103" spans="1:75" s="64" customFormat="1" ht="21.95" customHeight="1" x14ac:dyDescent="0.2">
      <c r="A1103" s="385" t="s">
        <v>4162</v>
      </c>
      <c r="B1103" s="386" t="s">
        <v>4163</v>
      </c>
      <c r="C1103" s="392" t="s">
        <v>3229</v>
      </c>
      <c r="D1103" s="387" t="s">
        <v>4109</v>
      </c>
      <c r="E1103" s="388" t="s">
        <v>4164</v>
      </c>
      <c r="F1103" s="389" t="s">
        <v>3222</v>
      </c>
      <c r="G1103" s="389" t="s">
        <v>3223</v>
      </c>
      <c r="H1103" s="390" t="s">
        <v>265</v>
      </c>
      <c r="I1103" s="391" t="s">
        <v>4165</v>
      </c>
      <c r="J1103" s="353" t="s">
        <v>3337</v>
      </c>
      <c r="K1103" s="355" t="s">
        <v>3231</v>
      </c>
      <c r="L1103" s="400"/>
      <c r="M1103" s="401"/>
      <c r="N1103" s="400"/>
      <c r="O1103" s="401"/>
      <c r="P1103" s="400"/>
      <c r="Q1103" s="401"/>
      <c r="R1103" s="400"/>
      <c r="S1103" s="401"/>
      <c r="T1103" s="400"/>
      <c r="U1103" s="401"/>
      <c r="V1103" s="400"/>
      <c r="W1103" s="401"/>
      <c r="X1103" s="400"/>
      <c r="Y1103" s="401"/>
      <c r="Z1103" s="400"/>
      <c r="AA1103" s="401"/>
      <c r="AB1103" s="400"/>
      <c r="AC1103" s="401"/>
      <c r="AD1103" s="400"/>
      <c r="AE1103" s="401"/>
      <c r="AF1103" s="400"/>
      <c r="AG1103" s="401"/>
      <c r="AH1103" s="400"/>
      <c r="AI1103" s="401"/>
      <c r="AJ1103" s="400"/>
      <c r="AK1103" s="401"/>
      <c r="AL1103" s="400"/>
      <c r="AM1103" s="401"/>
      <c r="AN1103" s="400"/>
      <c r="AO1103" s="401"/>
      <c r="AP1103" s="400"/>
      <c r="AQ1103" s="401"/>
      <c r="AR1103" s="400"/>
      <c r="AS1103" s="401"/>
      <c r="AT1103" s="400"/>
      <c r="AU1103" s="401"/>
      <c r="AV1103" s="400"/>
      <c r="AW1103" s="401"/>
      <c r="AX1103" s="400"/>
      <c r="AY1103" s="401"/>
      <c r="AZ1103" s="400"/>
      <c r="BA1103" s="401"/>
      <c r="BB1103" s="400"/>
      <c r="BC1103" s="401"/>
      <c r="BD1103" s="400"/>
      <c r="BE1103" s="401"/>
      <c r="BF1103" s="400"/>
      <c r="BG1103" s="401"/>
      <c r="BH1103" s="400"/>
      <c r="BI1103" s="401"/>
      <c r="BJ1103" s="400"/>
      <c r="BK1103" s="401"/>
      <c r="BL1103" s="400"/>
      <c r="BM1103" s="401"/>
      <c r="BN1103" s="400"/>
      <c r="BO1103" s="401"/>
      <c r="BP1103" s="400"/>
      <c r="BQ1103" s="401"/>
      <c r="BR1103" s="400"/>
      <c r="BS1103" s="401"/>
      <c r="BT1103" s="400"/>
      <c r="BU1103" s="401"/>
      <c r="BV1103" s="337">
        <f t="shared" si="441"/>
        <v>0</v>
      </c>
      <c r="BW1103" s="337">
        <f t="shared" si="442"/>
        <v>0</v>
      </c>
    </row>
    <row r="1104" spans="1:75" s="64" customFormat="1" ht="21.95" customHeight="1" x14ac:dyDescent="0.2">
      <c r="A1104" s="385" t="s">
        <v>4162</v>
      </c>
      <c r="B1104" s="386" t="s">
        <v>4163</v>
      </c>
      <c r="C1104" s="392" t="s">
        <v>3229</v>
      </c>
      <c r="D1104" s="387" t="s">
        <v>4109</v>
      </c>
      <c r="E1104" s="388" t="s">
        <v>4164</v>
      </c>
      <c r="F1104" s="389" t="s">
        <v>3222</v>
      </c>
      <c r="G1104" s="389" t="s">
        <v>3223</v>
      </c>
      <c r="H1104" s="390" t="s">
        <v>265</v>
      </c>
      <c r="I1104" s="391" t="s">
        <v>4165</v>
      </c>
      <c r="J1104" s="353" t="s">
        <v>3337</v>
      </c>
      <c r="K1104" s="356" t="s">
        <v>3232</v>
      </c>
      <c r="L1104" s="400"/>
      <c r="M1104" s="401"/>
      <c r="N1104" s="400"/>
      <c r="O1104" s="401"/>
      <c r="P1104" s="400"/>
      <c r="Q1104" s="401"/>
      <c r="R1104" s="400"/>
      <c r="S1104" s="401"/>
      <c r="T1104" s="400"/>
      <c r="U1104" s="401"/>
      <c r="V1104" s="400"/>
      <c r="W1104" s="401"/>
      <c r="X1104" s="400"/>
      <c r="Y1104" s="401"/>
      <c r="Z1104" s="400"/>
      <c r="AA1104" s="401"/>
      <c r="AB1104" s="400"/>
      <c r="AC1104" s="401"/>
      <c r="AD1104" s="400"/>
      <c r="AE1104" s="401"/>
      <c r="AF1104" s="400"/>
      <c r="AG1104" s="401"/>
      <c r="AH1104" s="400"/>
      <c r="AI1104" s="401"/>
      <c r="AJ1104" s="400"/>
      <c r="AK1104" s="401"/>
      <c r="AL1104" s="400"/>
      <c r="AM1104" s="401"/>
      <c r="AN1104" s="400"/>
      <c r="AO1104" s="401"/>
      <c r="AP1104" s="400"/>
      <c r="AQ1104" s="401"/>
      <c r="AR1104" s="400"/>
      <c r="AS1104" s="401"/>
      <c r="AT1104" s="400"/>
      <c r="AU1104" s="401"/>
      <c r="AV1104" s="400"/>
      <c r="AW1104" s="401"/>
      <c r="AX1104" s="400"/>
      <c r="AY1104" s="401"/>
      <c r="AZ1104" s="400"/>
      <c r="BA1104" s="401"/>
      <c r="BB1104" s="400"/>
      <c r="BC1104" s="401"/>
      <c r="BD1104" s="400"/>
      <c r="BE1104" s="401"/>
      <c r="BF1104" s="400"/>
      <c r="BG1104" s="401"/>
      <c r="BH1104" s="400"/>
      <c r="BI1104" s="401"/>
      <c r="BJ1104" s="400"/>
      <c r="BK1104" s="401"/>
      <c r="BL1104" s="400"/>
      <c r="BM1104" s="401"/>
      <c r="BN1104" s="400"/>
      <c r="BO1104" s="401"/>
      <c r="BP1104" s="400"/>
      <c r="BQ1104" s="401"/>
      <c r="BR1104" s="400"/>
      <c r="BS1104" s="401"/>
      <c r="BT1104" s="400"/>
      <c r="BU1104" s="401"/>
      <c r="BV1104" s="337">
        <f t="shared" si="441"/>
        <v>0</v>
      </c>
      <c r="BW1104" s="337">
        <f t="shared" si="442"/>
        <v>0</v>
      </c>
    </row>
    <row r="1105" spans="1:75" s="64" customFormat="1" ht="21.95" customHeight="1" thickBot="1" x14ac:dyDescent="0.25">
      <c r="A1105" s="660" t="s">
        <v>4162</v>
      </c>
      <c r="B1105" s="393" t="s">
        <v>4163</v>
      </c>
      <c r="C1105" s="394" t="s">
        <v>3229</v>
      </c>
      <c r="D1105" s="395" t="s">
        <v>4109</v>
      </c>
      <c r="E1105" s="411" t="s">
        <v>4164</v>
      </c>
      <c r="F1105" s="396" t="s">
        <v>3222</v>
      </c>
      <c r="G1105" s="396" t="s">
        <v>3223</v>
      </c>
      <c r="H1105" s="397" t="s">
        <v>265</v>
      </c>
      <c r="I1105" s="661" t="s">
        <v>4165</v>
      </c>
      <c r="J1105" s="353" t="s">
        <v>3337</v>
      </c>
      <c r="K1105" s="357" t="s">
        <v>60</v>
      </c>
      <c r="L1105" s="402"/>
      <c r="M1105" s="403"/>
      <c r="N1105" s="402"/>
      <c r="O1105" s="403"/>
      <c r="P1105" s="402"/>
      <c r="Q1105" s="403"/>
      <c r="R1105" s="402"/>
      <c r="S1105" s="403"/>
      <c r="T1105" s="402"/>
      <c r="U1105" s="403"/>
      <c r="V1105" s="402"/>
      <c r="W1105" s="403"/>
      <c r="X1105" s="402"/>
      <c r="Y1105" s="403"/>
      <c r="Z1105" s="402"/>
      <c r="AA1105" s="403"/>
      <c r="AB1105" s="402"/>
      <c r="AC1105" s="403"/>
      <c r="AD1105" s="402"/>
      <c r="AE1105" s="403"/>
      <c r="AF1105" s="402"/>
      <c r="AG1105" s="403"/>
      <c r="AH1105" s="402"/>
      <c r="AI1105" s="403"/>
      <c r="AJ1105" s="402"/>
      <c r="AK1105" s="403"/>
      <c r="AL1105" s="402"/>
      <c r="AM1105" s="403"/>
      <c r="AN1105" s="402"/>
      <c r="AO1105" s="403"/>
      <c r="AP1105" s="402"/>
      <c r="AQ1105" s="403"/>
      <c r="AR1105" s="402"/>
      <c r="AS1105" s="403"/>
      <c r="AT1105" s="402"/>
      <c r="AU1105" s="403"/>
      <c r="AV1105" s="402"/>
      <c r="AW1105" s="403"/>
      <c r="AX1105" s="402"/>
      <c r="AY1105" s="403"/>
      <c r="AZ1105" s="402"/>
      <c r="BA1105" s="403"/>
      <c r="BB1105" s="402"/>
      <c r="BC1105" s="403"/>
      <c r="BD1105" s="402"/>
      <c r="BE1105" s="403"/>
      <c r="BF1105" s="402"/>
      <c r="BG1105" s="403"/>
      <c r="BH1105" s="402"/>
      <c r="BI1105" s="403"/>
      <c r="BJ1105" s="402"/>
      <c r="BK1105" s="403"/>
      <c r="BL1105" s="402"/>
      <c r="BM1105" s="403"/>
      <c r="BN1105" s="402"/>
      <c r="BO1105" s="403"/>
      <c r="BP1105" s="402"/>
      <c r="BQ1105" s="403"/>
      <c r="BR1105" s="402"/>
      <c r="BS1105" s="403"/>
      <c r="BT1105" s="402"/>
      <c r="BU1105" s="403"/>
      <c r="BV1105" s="337">
        <f t="shared" si="441"/>
        <v>0</v>
      </c>
      <c r="BW1105" s="337">
        <f t="shared" si="442"/>
        <v>0</v>
      </c>
    </row>
    <row r="1106" spans="1:75" s="64" customFormat="1" ht="21.95" customHeight="1" x14ac:dyDescent="0.25">
      <c r="A1106" s="425" t="s">
        <v>4166</v>
      </c>
      <c r="B1106" s="526" t="s">
        <v>4167</v>
      </c>
      <c r="C1106" s="527">
        <v>3</v>
      </c>
      <c r="D1106" s="528" t="s">
        <v>4168</v>
      </c>
      <c r="E1106" s="426" t="s">
        <v>4169</v>
      </c>
      <c r="F1106" s="529" t="s">
        <v>3222</v>
      </c>
      <c r="G1106" s="529" t="s">
        <v>3223</v>
      </c>
      <c r="H1106" s="530" t="s">
        <v>265</v>
      </c>
      <c r="I1106" s="384" t="s">
        <v>4170</v>
      </c>
      <c r="J1106" s="353" t="s">
        <v>3257</v>
      </c>
      <c r="K1106" s="354" t="s">
        <v>3228</v>
      </c>
      <c r="L1106" s="402"/>
      <c r="M1106" s="403"/>
      <c r="N1106" s="402"/>
      <c r="O1106" s="403"/>
      <c r="P1106" s="402"/>
      <c r="Q1106" s="403"/>
      <c r="R1106" s="402"/>
      <c r="S1106" s="403"/>
      <c r="T1106" s="402"/>
      <c r="U1106" s="403"/>
      <c r="V1106" s="402"/>
      <c r="W1106" s="403"/>
      <c r="X1106" s="402"/>
      <c r="Y1106" s="403"/>
      <c r="Z1106" s="402"/>
      <c r="AA1106" s="403"/>
      <c r="AB1106" s="402"/>
      <c r="AC1106" s="403"/>
      <c r="AD1106" s="402"/>
      <c r="AE1106" s="403"/>
      <c r="AF1106" s="402"/>
      <c r="AG1106" s="403"/>
      <c r="AH1106" s="402"/>
      <c r="AI1106" s="403"/>
      <c r="AJ1106" s="402"/>
      <c r="AK1106" s="403"/>
      <c r="AL1106" s="402"/>
      <c r="AM1106" s="403"/>
      <c r="AN1106" s="402"/>
      <c r="AO1106" s="403"/>
      <c r="AP1106" s="402"/>
      <c r="AQ1106" s="403"/>
      <c r="AR1106" s="402"/>
      <c r="AS1106" s="403"/>
      <c r="AT1106" s="402"/>
      <c r="AU1106" s="403"/>
      <c r="AV1106" s="402"/>
      <c r="AW1106" s="403"/>
      <c r="AX1106" s="402"/>
      <c r="AY1106" s="403"/>
      <c r="AZ1106" s="402"/>
      <c r="BA1106" s="403"/>
      <c r="BB1106" s="402"/>
      <c r="BC1106" s="403"/>
      <c r="BD1106" s="402"/>
      <c r="BE1106" s="403"/>
      <c r="BF1106" s="402"/>
      <c r="BG1106" s="403"/>
      <c r="BH1106" s="402"/>
      <c r="BI1106" s="403"/>
      <c r="BJ1106" s="402"/>
      <c r="BK1106" s="403"/>
      <c r="BL1106" s="402"/>
      <c r="BM1106" s="403"/>
      <c r="BN1106" s="402"/>
      <c r="BO1106" s="403"/>
      <c r="BP1106" s="402"/>
      <c r="BQ1106" s="403"/>
      <c r="BR1106" s="402"/>
      <c r="BS1106" s="403"/>
      <c r="BT1106" s="402"/>
      <c r="BU1106" s="403"/>
      <c r="BV1106" s="337">
        <f>L1106+N1106+P1106+R1106+T1106+V1106+X1106+Z1106+AB1106+AD1106+AF1106+AH1106+AJ1106+AL1106+AN1106+AP1106+AR1106+AT1106+AV1106+AX1106+AZ1106+BB1106+BD1106+BF1106+BH1106+BJ1106+BL1106+BN1106+BP1106+BR1106+BT1106</f>
        <v>0</v>
      </c>
      <c r="BW1106" s="337">
        <f>M1106+O1106+Q1106+S1106+U1106+W1106+Y1106+AA1106+AC1106+AE1106+AG1106+AI1106+AK1106+AM1106+AO1106+AQ1106+AS1106+AU1106+AW1106+AY1106+BA1106+BC1106+BE1106+BG1106+BI1106+BK1106+BM1106+BO1106+BQ1106+BS1106+BU1106</f>
        <v>0</v>
      </c>
    </row>
    <row r="1107" spans="1:75" s="64" customFormat="1" ht="21.95" customHeight="1" x14ac:dyDescent="0.2">
      <c r="A1107" s="385" t="s">
        <v>4166</v>
      </c>
      <c r="B1107" s="386" t="s">
        <v>4167</v>
      </c>
      <c r="C1107" s="352" t="s">
        <v>3258</v>
      </c>
      <c r="D1107" s="387" t="s">
        <v>4168</v>
      </c>
      <c r="E1107" s="388" t="s">
        <v>4169</v>
      </c>
      <c r="F1107" s="389" t="s">
        <v>3222</v>
      </c>
      <c r="G1107" s="389" t="s">
        <v>3223</v>
      </c>
      <c r="H1107" s="390" t="s">
        <v>265</v>
      </c>
      <c r="I1107" s="391" t="s">
        <v>4170</v>
      </c>
      <c r="J1107" s="353" t="s">
        <v>3257</v>
      </c>
      <c r="K1107" s="353" t="s">
        <v>3230</v>
      </c>
      <c r="L1107" s="400"/>
      <c r="M1107" s="401"/>
      <c r="N1107" s="400"/>
      <c r="O1107" s="401"/>
      <c r="P1107" s="400"/>
      <c r="Q1107" s="401"/>
      <c r="R1107" s="400"/>
      <c r="S1107" s="401"/>
      <c r="T1107" s="400"/>
      <c r="U1107" s="401"/>
      <c r="V1107" s="400"/>
      <c r="W1107" s="401"/>
      <c r="X1107" s="400"/>
      <c r="Y1107" s="401"/>
      <c r="Z1107" s="400"/>
      <c r="AA1107" s="401"/>
      <c r="AB1107" s="400"/>
      <c r="AC1107" s="401"/>
      <c r="AD1107" s="400"/>
      <c r="AE1107" s="401"/>
      <c r="AF1107" s="400"/>
      <c r="AG1107" s="401"/>
      <c r="AH1107" s="400"/>
      <c r="AI1107" s="401"/>
      <c r="AJ1107" s="400"/>
      <c r="AK1107" s="401"/>
      <c r="AL1107" s="400"/>
      <c r="AM1107" s="401"/>
      <c r="AN1107" s="400"/>
      <c r="AO1107" s="401"/>
      <c r="AP1107" s="400"/>
      <c r="AQ1107" s="401"/>
      <c r="AR1107" s="400"/>
      <c r="AS1107" s="401"/>
      <c r="AT1107" s="400"/>
      <c r="AU1107" s="401"/>
      <c r="AV1107" s="400"/>
      <c r="AW1107" s="401"/>
      <c r="AX1107" s="400"/>
      <c r="AY1107" s="401"/>
      <c r="AZ1107" s="400"/>
      <c r="BA1107" s="401"/>
      <c r="BB1107" s="400"/>
      <c r="BC1107" s="401"/>
      <c r="BD1107" s="400"/>
      <c r="BE1107" s="401"/>
      <c r="BF1107" s="400"/>
      <c r="BG1107" s="401"/>
      <c r="BH1107" s="400"/>
      <c r="BI1107" s="401"/>
      <c r="BJ1107" s="400"/>
      <c r="BK1107" s="401"/>
      <c r="BL1107" s="400"/>
      <c r="BM1107" s="401"/>
      <c r="BN1107" s="400"/>
      <c r="BO1107" s="401"/>
      <c r="BP1107" s="400"/>
      <c r="BQ1107" s="401"/>
      <c r="BR1107" s="400"/>
      <c r="BS1107" s="401"/>
      <c r="BT1107" s="400"/>
      <c r="BU1107" s="401"/>
      <c r="BV1107" s="337">
        <f t="shared" ref="BV1107:BV1110" si="443">L1107+N1107+P1107+R1107+T1107+V1107+X1107+Z1107+AB1107+AD1107+AF1107+AH1107+AJ1107+AL1107+AN1107+AP1107+AR1107+AT1107+AV1107+AX1107+AZ1107+BB1107+BD1107+BF1107+BH1107+BJ1107+BL1107+BN1107+BP1107+BR1107+BT1107</f>
        <v>0</v>
      </c>
      <c r="BW1107" s="337">
        <f t="shared" ref="BW1107:BW1110" si="444">M1107+O1107+Q1107+S1107+U1107+W1107+Y1107+AA1107+AC1107+AE1107+AG1107+AI1107+AK1107+AM1107+AO1107+AQ1107+AS1107+AU1107+AW1107+AY1107+BA1107+BC1107+BE1107+BG1107+BI1107+BK1107+BM1107+BO1107+BQ1107+BS1107+BU1107</f>
        <v>0</v>
      </c>
    </row>
    <row r="1108" spans="1:75" s="64" customFormat="1" ht="21.95" customHeight="1" x14ac:dyDescent="0.2">
      <c r="A1108" s="385" t="s">
        <v>4166</v>
      </c>
      <c r="B1108" s="386" t="s">
        <v>4167</v>
      </c>
      <c r="C1108" s="392" t="s">
        <v>3258</v>
      </c>
      <c r="D1108" s="387" t="s">
        <v>4168</v>
      </c>
      <c r="E1108" s="388" t="s">
        <v>4169</v>
      </c>
      <c r="F1108" s="389" t="s">
        <v>3222</v>
      </c>
      <c r="G1108" s="389" t="s">
        <v>3223</v>
      </c>
      <c r="H1108" s="390" t="s">
        <v>265</v>
      </c>
      <c r="I1108" s="391" t="s">
        <v>4170</v>
      </c>
      <c r="J1108" s="353" t="s">
        <v>3257</v>
      </c>
      <c r="K1108" s="355" t="s">
        <v>3231</v>
      </c>
      <c r="L1108" s="400"/>
      <c r="M1108" s="401"/>
      <c r="N1108" s="400"/>
      <c r="O1108" s="401"/>
      <c r="P1108" s="400"/>
      <c r="Q1108" s="401"/>
      <c r="R1108" s="400"/>
      <c r="S1108" s="401"/>
      <c r="T1108" s="400"/>
      <c r="U1108" s="401"/>
      <c r="V1108" s="400"/>
      <c r="W1108" s="401"/>
      <c r="X1108" s="400"/>
      <c r="Y1108" s="401"/>
      <c r="Z1108" s="400"/>
      <c r="AA1108" s="401"/>
      <c r="AB1108" s="400"/>
      <c r="AC1108" s="401"/>
      <c r="AD1108" s="400"/>
      <c r="AE1108" s="401"/>
      <c r="AF1108" s="400"/>
      <c r="AG1108" s="401"/>
      <c r="AH1108" s="400"/>
      <c r="AI1108" s="401"/>
      <c r="AJ1108" s="400"/>
      <c r="AK1108" s="401"/>
      <c r="AL1108" s="400"/>
      <c r="AM1108" s="401"/>
      <c r="AN1108" s="400"/>
      <c r="AO1108" s="401"/>
      <c r="AP1108" s="400"/>
      <c r="AQ1108" s="401"/>
      <c r="AR1108" s="400"/>
      <c r="AS1108" s="401"/>
      <c r="AT1108" s="400"/>
      <c r="AU1108" s="401"/>
      <c r="AV1108" s="400"/>
      <c r="AW1108" s="401"/>
      <c r="AX1108" s="400"/>
      <c r="AY1108" s="401"/>
      <c r="AZ1108" s="400"/>
      <c r="BA1108" s="401"/>
      <c r="BB1108" s="400"/>
      <c r="BC1108" s="401"/>
      <c r="BD1108" s="400"/>
      <c r="BE1108" s="401"/>
      <c r="BF1108" s="400"/>
      <c r="BG1108" s="401"/>
      <c r="BH1108" s="400"/>
      <c r="BI1108" s="401"/>
      <c r="BJ1108" s="400"/>
      <c r="BK1108" s="401"/>
      <c r="BL1108" s="400"/>
      <c r="BM1108" s="401"/>
      <c r="BN1108" s="400"/>
      <c r="BO1108" s="401"/>
      <c r="BP1108" s="400"/>
      <c r="BQ1108" s="401"/>
      <c r="BR1108" s="400"/>
      <c r="BS1108" s="401"/>
      <c r="BT1108" s="400"/>
      <c r="BU1108" s="401"/>
      <c r="BV1108" s="337">
        <f t="shared" si="443"/>
        <v>0</v>
      </c>
      <c r="BW1108" s="337">
        <f t="shared" si="444"/>
        <v>0</v>
      </c>
    </row>
    <row r="1109" spans="1:75" s="64" customFormat="1" ht="21.95" customHeight="1" x14ac:dyDescent="0.2">
      <c r="A1109" s="385" t="s">
        <v>4166</v>
      </c>
      <c r="B1109" s="386" t="s">
        <v>4167</v>
      </c>
      <c r="C1109" s="392" t="s">
        <v>3258</v>
      </c>
      <c r="D1109" s="387" t="s">
        <v>4168</v>
      </c>
      <c r="E1109" s="388" t="s">
        <v>4169</v>
      </c>
      <c r="F1109" s="389" t="s">
        <v>3222</v>
      </c>
      <c r="G1109" s="389" t="s">
        <v>3223</v>
      </c>
      <c r="H1109" s="390" t="s">
        <v>265</v>
      </c>
      <c r="I1109" s="391" t="s">
        <v>4170</v>
      </c>
      <c r="J1109" s="353" t="s">
        <v>3257</v>
      </c>
      <c r="K1109" s="356" t="s">
        <v>3232</v>
      </c>
      <c r="L1109" s="400"/>
      <c r="M1109" s="401"/>
      <c r="N1109" s="400"/>
      <c r="O1109" s="401"/>
      <c r="P1109" s="400"/>
      <c r="Q1109" s="401"/>
      <c r="R1109" s="400"/>
      <c r="S1109" s="401"/>
      <c r="T1109" s="400"/>
      <c r="U1109" s="401"/>
      <c r="V1109" s="400"/>
      <c r="W1109" s="401"/>
      <c r="X1109" s="400"/>
      <c r="Y1109" s="401"/>
      <c r="Z1109" s="400"/>
      <c r="AA1109" s="401"/>
      <c r="AB1109" s="400"/>
      <c r="AC1109" s="401"/>
      <c r="AD1109" s="400"/>
      <c r="AE1109" s="401"/>
      <c r="AF1109" s="400"/>
      <c r="AG1109" s="401"/>
      <c r="AH1109" s="400"/>
      <c r="AI1109" s="401"/>
      <c r="AJ1109" s="400"/>
      <c r="AK1109" s="401"/>
      <c r="AL1109" s="400"/>
      <c r="AM1109" s="401"/>
      <c r="AN1109" s="400"/>
      <c r="AO1109" s="401"/>
      <c r="AP1109" s="400"/>
      <c r="AQ1109" s="401"/>
      <c r="AR1109" s="400"/>
      <c r="AS1109" s="401"/>
      <c r="AT1109" s="400"/>
      <c r="AU1109" s="401"/>
      <c r="AV1109" s="400"/>
      <c r="AW1109" s="401"/>
      <c r="AX1109" s="400"/>
      <c r="AY1109" s="401"/>
      <c r="AZ1109" s="400"/>
      <c r="BA1109" s="401"/>
      <c r="BB1109" s="400"/>
      <c r="BC1109" s="401"/>
      <c r="BD1109" s="400"/>
      <c r="BE1109" s="401"/>
      <c r="BF1109" s="400"/>
      <c r="BG1109" s="401"/>
      <c r="BH1109" s="400"/>
      <c r="BI1109" s="401"/>
      <c r="BJ1109" s="400"/>
      <c r="BK1109" s="401"/>
      <c r="BL1109" s="400"/>
      <c r="BM1109" s="401"/>
      <c r="BN1109" s="400"/>
      <c r="BO1109" s="401"/>
      <c r="BP1109" s="400"/>
      <c r="BQ1109" s="401"/>
      <c r="BR1109" s="400"/>
      <c r="BS1109" s="401"/>
      <c r="BT1109" s="400"/>
      <c r="BU1109" s="401"/>
      <c r="BV1109" s="337">
        <f t="shared" si="443"/>
        <v>0</v>
      </c>
      <c r="BW1109" s="337">
        <f t="shared" si="444"/>
        <v>0</v>
      </c>
    </row>
    <row r="1110" spans="1:75" s="64" customFormat="1" ht="21.95" customHeight="1" thickBot="1" x14ac:dyDescent="0.25">
      <c r="A1110" s="660" t="s">
        <v>4166</v>
      </c>
      <c r="B1110" s="393" t="s">
        <v>4167</v>
      </c>
      <c r="C1110" s="394" t="s">
        <v>3258</v>
      </c>
      <c r="D1110" s="395" t="s">
        <v>4168</v>
      </c>
      <c r="E1110" s="411" t="s">
        <v>4169</v>
      </c>
      <c r="F1110" s="396" t="s">
        <v>3222</v>
      </c>
      <c r="G1110" s="396" t="s">
        <v>3223</v>
      </c>
      <c r="H1110" s="397" t="s">
        <v>265</v>
      </c>
      <c r="I1110" s="661" t="s">
        <v>4170</v>
      </c>
      <c r="J1110" s="353" t="s">
        <v>3257</v>
      </c>
      <c r="K1110" s="357" t="s">
        <v>60</v>
      </c>
      <c r="L1110" s="402"/>
      <c r="M1110" s="403"/>
      <c r="N1110" s="402"/>
      <c r="O1110" s="403"/>
      <c r="P1110" s="402"/>
      <c r="Q1110" s="403"/>
      <c r="R1110" s="402"/>
      <c r="S1110" s="403"/>
      <c r="T1110" s="402"/>
      <c r="U1110" s="403"/>
      <c r="V1110" s="402"/>
      <c r="W1110" s="403"/>
      <c r="X1110" s="402"/>
      <c r="Y1110" s="403"/>
      <c r="Z1110" s="402"/>
      <c r="AA1110" s="403"/>
      <c r="AB1110" s="402"/>
      <c r="AC1110" s="403"/>
      <c r="AD1110" s="402"/>
      <c r="AE1110" s="403"/>
      <c r="AF1110" s="402"/>
      <c r="AG1110" s="403"/>
      <c r="AH1110" s="402"/>
      <c r="AI1110" s="403"/>
      <c r="AJ1110" s="402"/>
      <c r="AK1110" s="403"/>
      <c r="AL1110" s="402"/>
      <c r="AM1110" s="403"/>
      <c r="AN1110" s="402"/>
      <c r="AO1110" s="403"/>
      <c r="AP1110" s="402"/>
      <c r="AQ1110" s="403"/>
      <c r="AR1110" s="402"/>
      <c r="AS1110" s="403"/>
      <c r="AT1110" s="402"/>
      <c r="AU1110" s="403"/>
      <c r="AV1110" s="402"/>
      <c r="AW1110" s="403"/>
      <c r="AX1110" s="402"/>
      <c r="AY1110" s="403"/>
      <c r="AZ1110" s="402"/>
      <c r="BA1110" s="403"/>
      <c r="BB1110" s="402"/>
      <c r="BC1110" s="403"/>
      <c r="BD1110" s="402"/>
      <c r="BE1110" s="403"/>
      <c r="BF1110" s="402"/>
      <c r="BG1110" s="403"/>
      <c r="BH1110" s="402"/>
      <c r="BI1110" s="403"/>
      <c r="BJ1110" s="402"/>
      <c r="BK1110" s="403"/>
      <c r="BL1110" s="402"/>
      <c r="BM1110" s="403"/>
      <c r="BN1110" s="402"/>
      <c r="BO1110" s="403"/>
      <c r="BP1110" s="402"/>
      <c r="BQ1110" s="403"/>
      <c r="BR1110" s="402"/>
      <c r="BS1110" s="403"/>
      <c r="BT1110" s="402"/>
      <c r="BU1110" s="403"/>
      <c r="BV1110" s="337">
        <f t="shared" si="443"/>
        <v>0</v>
      </c>
      <c r="BW1110" s="337">
        <f t="shared" si="444"/>
        <v>0</v>
      </c>
    </row>
    <row r="1111" spans="1:75" s="64" customFormat="1" ht="21.95" customHeight="1" x14ac:dyDescent="0.25">
      <c r="A1111" s="425" t="s">
        <v>4171</v>
      </c>
      <c r="B1111" s="526" t="s">
        <v>4172</v>
      </c>
      <c r="C1111" s="527">
        <v>1</v>
      </c>
      <c r="D1111" s="528" t="s">
        <v>4173</v>
      </c>
      <c r="E1111" s="426" t="s">
        <v>4174</v>
      </c>
      <c r="F1111" s="529" t="s">
        <v>3222</v>
      </c>
      <c r="G1111" s="529" t="s">
        <v>3223</v>
      </c>
      <c r="H1111" s="530" t="s">
        <v>265</v>
      </c>
      <c r="I1111" s="384" t="s">
        <v>4175</v>
      </c>
      <c r="J1111" s="353" t="s">
        <v>3227</v>
      </c>
      <c r="K1111" s="354" t="s">
        <v>3228</v>
      </c>
      <c r="L1111" s="402"/>
      <c r="M1111" s="403"/>
      <c r="N1111" s="402"/>
      <c r="O1111" s="403"/>
      <c r="P1111" s="402"/>
      <c r="Q1111" s="403"/>
      <c r="R1111" s="402"/>
      <c r="S1111" s="403"/>
      <c r="T1111" s="402"/>
      <c r="U1111" s="403"/>
      <c r="V1111" s="402"/>
      <c r="W1111" s="403"/>
      <c r="X1111" s="402"/>
      <c r="Y1111" s="403"/>
      <c r="Z1111" s="402"/>
      <c r="AA1111" s="403"/>
      <c r="AB1111" s="402"/>
      <c r="AC1111" s="403"/>
      <c r="AD1111" s="402"/>
      <c r="AE1111" s="403"/>
      <c r="AF1111" s="402"/>
      <c r="AG1111" s="403"/>
      <c r="AH1111" s="402"/>
      <c r="AI1111" s="403"/>
      <c r="AJ1111" s="402"/>
      <c r="AK1111" s="403"/>
      <c r="AL1111" s="402"/>
      <c r="AM1111" s="403"/>
      <c r="AN1111" s="402"/>
      <c r="AO1111" s="403"/>
      <c r="AP1111" s="402"/>
      <c r="AQ1111" s="403"/>
      <c r="AR1111" s="402"/>
      <c r="AS1111" s="403"/>
      <c r="AT1111" s="402"/>
      <c r="AU1111" s="403"/>
      <c r="AV1111" s="402"/>
      <c r="AW1111" s="403"/>
      <c r="AX1111" s="402"/>
      <c r="AY1111" s="403"/>
      <c r="AZ1111" s="402"/>
      <c r="BA1111" s="403"/>
      <c r="BB1111" s="402"/>
      <c r="BC1111" s="403"/>
      <c r="BD1111" s="402"/>
      <c r="BE1111" s="403"/>
      <c r="BF1111" s="402"/>
      <c r="BG1111" s="403"/>
      <c r="BH1111" s="402"/>
      <c r="BI1111" s="403"/>
      <c r="BJ1111" s="402"/>
      <c r="BK1111" s="403"/>
      <c r="BL1111" s="402"/>
      <c r="BM1111" s="403"/>
      <c r="BN1111" s="402"/>
      <c r="BO1111" s="403"/>
      <c r="BP1111" s="402"/>
      <c r="BQ1111" s="403"/>
      <c r="BR1111" s="402"/>
      <c r="BS1111" s="403"/>
      <c r="BT1111" s="402"/>
      <c r="BU1111" s="403"/>
      <c r="BV1111" s="337">
        <f>L1111+N1111+P1111+R1111+T1111+V1111+X1111+Z1111+AB1111+AD1111+AF1111+AH1111+AJ1111+AL1111+AN1111+AP1111+AR1111+AT1111+AV1111+AX1111+AZ1111+BB1111+BD1111+BF1111+BH1111+BJ1111+BL1111+BN1111+BP1111+BR1111+BT1111</f>
        <v>0</v>
      </c>
      <c r="BW1111" s="337">
        <f>M1111+O1111+Q1111+S1111+U1111+W1111+Y1111+AA1111+AC1111+AE1111+AG1111+AI1111+AK1111+AM1111+AO1111+AQ1111+AS1111+AU1111+AW1111+AY1111+BA1111+BC1111+BE1111+BG1111+BI1111+BK1111+BM1111+BO1111+BQ1111+BS1111+BU1111</f>
        <v>0</v>
      </c>
    </row>
    <row r="1112" spans="1:75" s="64" customFormat="1" ht="21.95" customHeight="1" x14ac:dyDescent="0.2">
      <c r="A1112" s="385" t="s">
        <v>4171</v>
      </c>
      <c r="B1112" s="386" t="s">
        <v>4172</v>
      </c>
      <c r="C1112" s="352" t="s">
        <v>3229</v>
      </c>
      <c r="D1112" s="387" t="s">
        <v>4173</v>
      </c>
      <c r="E1112" s="388" t="s">
        <v>4174</v>
      </c>
      <c r="F1112" s="389" t="s">
        <v>3222</v>
      </c>
      <c r="G1112" s="389" t="s">
        <v>3223</v>
      </c>
      <c r="H1112" s="390" t="s">
        <v>265</v>
      </c>
      <c r="I1112" s="391" t="s">
        <v>4175</v>
      </c>
      <c r="J1112" s="353" t="s">
        <v>3227</v>
      </c>
      <c r="K1112" s="353" t="s">
        <v>3230</v>
      </c>
      <c r="L1112" s="400"/>
      <c r="M1112" s="401"/>
      <c r="N1112" s="400"/>
      <c r="O1112" s="401"/>
      <c r="P1112" s="400"/>
      <c r="Q1112" s="401"/>
      <c r="R1112" s="400"/>
      <c r="S1112" s="401"/>
      <c r="T1112" s="400"/>
      <c r="U1112" s="401"/>
      <c r="V1112" s="400"/>
      <c r="W1112" s="401"/>
      <c r="X1112" s="400"/>
      <c r="Y1112" s="401"/>
      <c r="Z1112" s="400"/>
      <c r="AA1112" s="401"/>
      <c r="AB1112" s="400"/>
      <c r="AC1112" s="401"/>
      <c r="AD1112" s="400"/>
      <c r="AE1112" s="401"/>
      <c r="AF1112" s="400"/>
      <c r="AG1112" s="401"/>
      <c r="AH1112" s="400"/>
      <c r="AI1112" s="401"/>
      <c r="AJ1112" s="400"/>
      <c r="AK1112" s="401"/>
      <c r="AL1112" s="400"/>
      <c r="AM1112" s="401"/>
      <c r="AN1112" s="400"/>
      <c r="AO1112" s="401"/>
      <c r="AP1112" s="400"/>
      <c r="AQ1112" s="401"/>
      <c r="AR1112" s="400"/>
      <c r="AS1112" s="401"/>
      <c r="AT1112" s="400"/>
      <c r="AU1112" s="401"/>
      <c r="AV1112" s="400"/>
      <c r="AW1112" s="401"/>
      <c r="AX1112" s="400"/>
      <c r="AY1112" s="401"/>
      <c r="AZ1112" s="400"/>
      <c r="BA1112" s="401"/>
      <c r="BB1112" s="400"/>
      <c r="BC1112" s="401"/>
      <c r="BD1112" s="400"/>
      <c r="BE1112" s="401"/>
      <c r="BF1112" s="400"/>
      <c r="BG1112" s="401"/>
      <c r="BH1112" s="400"/>
      <c r="BI1112" s="401"/>
      <c r="BJ1112" s="400"/>
      <c r="BK1112" s="401"/>
      <c r="BL1112" s="400"/>
      <c r="BM1112" s="401"/>
      <c r="BN1112" s="400"/>
      <c r="BO1112" s="401"/>
      <c r="BP1112" s="400"/>
      <c r="BQ1112" s="401"/>
      <c r="BR1112" s="400"/>
      <c r="BS1112" s="401"/>
      <c r="BT1112" s="400"/>
      <c r="BU1112" s="401"/>
      <c r="BV1112" s="337">
        <f t="shared" ref="BV1112:BV1115" si="445">L1112+N1112+P1112+R1112+T1112+V1112+X1112+Z1112+AB1112+AD1112+AF1112+AH1112+AJ1112+AL1112+AN1112+AP1112+AR1112+AT1112+AV1112+AX1112+AZ1112+BB1112+BD1112+BF1112+BH1112+BJ1112+BL1112+BN1112+BP1112+BR1112+BT1112</f>
        <v>0</v>
      </c>
      <c r="BW1112" s="337">
        <f t="shared" ref="BW1112:BW1115" si="446">M1112+O1112+Q1112+S1112+U1112+W1112+Y1112+AA1112+AC1112+AE1112+AG1112+AI1112+AK1112+AM1112+AO1112+AQ1112+AS1112+AU1112+AW1112+AY1112+BA1112+BC1112+BE1112+BG1112+BI1112+BK1112+BM1112+BO1112+BQ1112+BS1112+BU1112</f>
        <v>0</v>
      </c>
    </row>
    <row r="1113" spans="1:75" s="64" customFormat="1" ht="21.95" customHeight="1" x14ac:dyDescent="0.2">
      <c r="A1113" s="385" t="s">
        <v>4171</v>
      </c>
      <c r="B1113" s="386" t="s">
        <v>4172</v>
      </c>
      <c r="C1113" s="392" t="s">
        <v>3229</v>
      </c>
      <c r="D1113" s="387" t="s">
        <v>4173</v>
      </c>
      <c r="E1113" s="388" t="s">
        <v>4174</v>
      </c>
      <c r="F1113" s="389" t="s">
        <v>3222</v>
      </c>
      <c r="G1113" s="389" t="s">
        <v>3223</v>
      </c>
      <c r="H1113" s="390" t="s">
        <v>265</v>
      </c>
      <c r="I1113" s="391" t="s">
        <v>4175</v>
      </c>
      <c r="J1113" s="353" t="s">
        <v>3227</v>
      </c>
      <c r="K1113" s="355" t="s">
        <v>3231</v>
      </c>
      <c r="L1113" s="400"/>
      <c r="M1113" s="401"/>
      <c r="N1113" s="400"/>
      <c r="O1113" s="401"/>
      <c r="P1113" s="400"/>
      <c r="Q1113" s="401"/>
      <c r="R1113" s="400"/>
      <c r="S1113" s="401"/>
      <c r="T1113" s="400"/>
      <c r="U1113" s="401"/>
      <c r="V1113" s="400"/>
      <c r="W1113" s="401"/>
      <c r="X1113" s="400"/>
      <c r="Y1113" s="401"/>
      <c r="Z1113" s="400"/>
      <c r="AA1113" s="401"/>
      <c r="AB1113" s="400"/>
      <c r="AC1113" s="401"/>
      <c r="AD1113" s="400"/>
      <c r="AE1113" s="401"/>
      <c r="AF1113" s="400"/>
      <c r="AG1113" s="401"/>
      <c r="AH1113" s="400"/>
      <c r="AI1113" s="401"/>
      <c r="AJ1113" s="400"/>
      <c r="AK1113" s="401"/>
      <c r="AL1113" s="400"/>
      <c r="AM1113" s="401"/>
      <c r="AN1113" s="400"/>
      <c r="AO1113" s="401"/>
      <c r="AP1113" s="400"/>
      <c r="AQ1113" s="401"/>
      <c r="AR1113" s="400"/>
      <c r="AS1113" s="401"/>
      <c r="AT1113" s="400"/>
      <c r="AU1113" s="401"/>
      <c r="AV1113" s="400"/>
      <c r="AW1113" s="401"/>
      <c r="AX1113" s="400"/>
      <c r="AY1113" s="401"/>
      <c r="AZ1113" s="400"/>
      <c r="BA1113" s="401"/>
      <c r="BB1113" s="400"/>
      <c r="BC1113" s="401"/>
      <c r="BD1113" s="400"/>
      <c r="BE1113" s="401"/>
      <c r="BF1113" s="400"/>
      <c r="BG1113" s="401"/>
      <c r="BH1113" s="400"/>
      <c r="BI1113" s="401"/>
      <c r="BJ1113" s="400"/>
      <c r="BK1113" s="401"/>
      <c r="BL1113" s="400"/>
      <c r="BM1113" s="401"/>
      <c r="BN1113" s="400"/>
      <c r="BO1113" s="401"/>
      <c r="BP1113" s="400"/>
      <c r="BQ1113" s="401"/>
      <c r="BR1113" s="400"/>
      <c r="BS1113" s="401"/>
      <c r="BT1113" s="400"/>
      <c r="BU1113" s="401"/>
      <c r="BV1113" s="337">
        <f t="shared" si="445"/>
        <v>0</v>
      </c>
      <c r="BW1113" s="337">
        <f t="shared" si="446"/>
        <v>0</v>
      </c>
    </row>
    <row r="1114" spans="1:75" s="64" customFormat="1" ht="21.95" customHeight="1" x14ac:dyDescent="0.2">
      <c r="A1114" s="385" t="s">
        <v>4171</v>
      </c>
      <c r="B1114" s="386" t="s">
        <v>4172</v>
      </c>
      <c r="C1114" s="392" t="s">
        <v>3229</v>
      </c>
      <c r="D1114" s="387" t="s">
        <v>4173</v>
      </c>
      <c r="E1114" s="388" t="s">
        <v>4174</v>
      </c>
      <c r="F1114" s="389" t="s">
        <v>3222</v>
      </c>
      <c r="G1114" s="389" t="s">
        <v>3223</v>
      </c>
      <c r="H1114" s="390" t="s">
        <v>265</v>
      </c>
      <c r="I1114" s="391" t="s">
        <v>4175</v>
      </c>
      <c r="J1114" s="353" t="s">
        <v>3227</v>
      </c>
      <c r="K1114" s="356" t="s">
        <v>3232</v>
      </c>
      <c r="L1114" s="400"/>
      <c r="M1114" s="401"/>
      <c r="N1114" s="400"/>
      <c r="O1114" s="401"/>
      <c r="P1114" s="400"/>
      <c r="Q1114" s="401"/>
      <c r="R1114" s="400"/>
      <c r="S1114" s="401"/>
      <c r="T1114" s="400"/>
      <c r="U1114" s="401"/>
      <c r="V1114" s="400"/>
      <c r="W1114" s="401"/>
      <c r="X1114" s="400"/>
      <c r="Y1114" s="401"/>
      <c r="Z1114" s="400"/>
      <c r="AA1114" s="401"/>
      <c r="AB1114" s="400"/>
      <c r="AC1114" s="401"/>
      <c r="AD1114" s="400"/>
      <c r="AE1114" s="401"/>
      <c r="AF1114" s="400"/>
      <c r="AG1114" s="401"/>
      <c r="AH1114" s="400"/>
      <c r="AI1114" s="401"/>
      <c r="AJ1114" s="400"/>
      <c r="AK1114" s="401"/>
      <c r="AL1114" s="400"/>
      <c r="AM1114" s="401"/>
      <c r="AN1114" s="400"/>
      <c r="AO1114" s="401"/>
      <c r="AP1114" s="400"/>
      <c r="AQ1114" s="401"/>
      <c r="AR1114" s="400"/>
      <c r="AS1114" s="401"/>
      <c r="AT1114" s="400"/>
      <c r="AU1114" s="401"/>
      <c r="AV1114" s="400"/>
      <c r="AW1114" s="401"/>
      <c r="AX1114" s="400"/>
      <c r="AY1114" s="401"/>
      <c r="AZ1114" s="400"/>
      <c r="BA1114" s="401"/>
      <c r="BB1114" s="400"/>
      <c r="BC1114" s="401"/>
      <c r="BD1114" s="400"/>
      <c r="BE1114" s="401"/>
      <c r="BF1114" s="400"/>
      <c r="BG1114" s="401"/>
      <c r="BH1114" s="400"/>
      <c r="BI1114" s="401"/>
      <c r="BJ1114" s="400"/>
      <c r="BK1114" s="401"/>
      <c r="BL1114" s="400"/>
      <c r="BM1114" s="401"/>
      <c r="BN1114" s="400"/>
      <c r="BO1114" s="401"/>
      <c r="BP1114" s="400"/>
      <c r="BQ1114" s="401"/>
      <c r="BR1114" s="400"/>
      <c r="BS1114" s="401"/>
      <c r="BT1114" s="400"/>
      <c r="BU1114" s="401"/>
      <c r="BV1114" s="337">
        <f t="shared" si="445"/>
        <v>0</v>
      </c>
      <c r="BW1114" s="337">
        <f t="shared" si="446"/>
        <v>0</v>
      </c>
    </row>
    <row r="1115" spans="1:75" s="64" customFormat="1" ht="21.95" customHeight="1" thickBot="1" x14ac:dyDescent="0.25">
      <c r="A1115" s="660" t="s">
        <v>4171</v>
      </c>
      <c r="B1115" s="393" t="s">
        <v>4172</v>
      </c>
      <c r="C1115" s="394" t="s">
        <v>3229</v>
      </c>
      <c r="D1115" s="395" t="s">
        <v>4173</v>
      </c>
      <c r="E1115" s="411" t="s">
        <v>4174</v>
      </c>
      <c r="F1115" s="396" t="s">
        <v>3222</v>
      </c>
      <c r="G1115" s="396" t="s">
        <v>3223</v>
      </c>
      <c r="H1115" s="397" t="s">
        <v>265</v>
      </c>
      <c r="I1115" s="661" t="s">
        <v>4175</v>
      </c>
      <c r="J1115" s="353" t="s">
        <v>3227</v>
      </c>
      <c r="K1115" s="357" t="s">
        <v>60</v>
      </c>
      <c r="L1115" s="402"/>
      <c r="M1115" s="403"/>
      <c r="N1115" s="402"/>
      <c r="O1115" s="403"/>
      <c r="P1115" s="402"/>
      <c r="Q1115" s="403"/>
      <c r="R1115" s="402"/>
      <c r="S1115" s="403"/>
      <c r="T1115" s="402"/>
      <c r="U1115" s="403"/>
      <c r="V1115" s="402"/>
      <c r="W1115" s="403"/>
      <c r="X1115" s="402"/>
      <c r="Y1115" s="403"/>
      <c r="Z1115" s="402"/>
      <c r="AA1115" s="403"/>
      <c r="AB1115" s="402"/>
      <c r="AC1115" s="403"/>
      <c r="AD1115" s="402"/>
      <c r="AE1115" s="403"/>
      <c r="AF1115" s="402"/>
      <c r="AG1115" s="403"/>
      <c r="AH1115" s="402"/>
      <c r="AI1115" s="403"/>
      <c r="AJ1115" s="402"/>
      <c r="AK1115" s="403"/>
      <c r="AL1115" s="402"/>
      <c r="AM1115" s="403"/>
      <c r="AN1115" s="402"/>
      <c r="AO1115" s="403"/>
      <c r="AP1115" s="402"/>
      <c r="AQ1115" s="403"/>
      <c r="AR1115" s="402"/>
      <c r="AS1115" s="403"/>
      <c r="AT1115" s="402"/>
      <c r="AU1115" s="403"/>
      <c r="AV1115" s="402"/>
      <c r="AW1115" s="403"/>
      <c r="AX1115" s="402"/>
      <c r="AY1115" s="403"/>
      <c r="AZ1115" s="402"/>
      <c r="BA1115" s="403"/>
      <c r="BB1115" s="402"/>
      <c r="BC1115" s="403"/>
      <c r="BD1115" s="402"/>
      <c r="BE1115" s="403"/>
      <c r="BF1115" s="402"/>
      <c r="BG1115" s="403"/>
      <c r="BH1115" s="402"/>
      <c r="BI1115" s="403"/>
      <c r="BJ1115" s="402"/>
      <c r="BK1115" s="403"/>
      <c r="BL1115" s="402"/>
      <c r="BM1115" s="403"/>
      <c r="BN1115" s="402"/>
      <c r="BO1115" s="403"/>
      <c r="BP1115" s="402"/>
      <c r="BQ1115" s="403"/>
      <c r="BR1115" s="402"/>
      <c r="BS1115" s="403"/>
      <c r="BT1115" s="402"/>
      <c r="BU1115" s="403"/>
      <c r="BV1115" s="337">
        <f t="shared" si="445"/>
        <v>0</v>
      </c>
      <c r="BW1115" s="337">
        <f t="shared" si="446"/>
        <v>0</v>
      </c>
    </row>
    <row r="1116" spans="1:75" s="64" customFormat="1" ht="21.95" customHeight="1" x14ac:dyDescent="0.25">
      <c r="A1116" s="425" t="s">
        <v>4176</v>
      </c>
      <c r="B1116" s="526" t="s">
        <v>4177</v>
      </c>
      <c r="C1116" s="527">
        <v>1</v>
      </c>
      <c r="D1116" s="528" t="s">
        <v>4109</v>
      </c>
      <c r="E1116" s="426" t="s">
        <v>4178</v>
      </c>
      <c r="F1116" s="529" t="s">
        <v>3222</v>
      </c>
      <c r="G1116" s="529" t="s">
        <v>3223</v>
      </c>
      <c r="H1116" s="530" t="s">
        <v>265</v>
      </c>
      <c r="I1116" s="384" t="s">
        <v>4179</v>
      </c>
      <c r="J1116" s="353" t="s">
        <v>3227</v>
      </c>
      <c r="K1116" s="354" t="s">
        <v>3228</v>
      </c>
      <c r="L1116" s="402"/>
      <c r="M1116" s="403"/>
      <c r="N1116" s="402"/>
      <c r="O1116" s="403"/>
      <c r="P1116" s="402"/>
      <c r="Q1116" s="403"/>
      <c r="R1116" s="402"/>
      <c r="S1116" s="403"/>
      <c r="T1116" s="402"/>
      <c r="U1116" s="403"/>
      <c r="V1116" s="402"/>
      <c r="W1116" s="403"/>
      <c r="X1116" s="402"/>
      <c r="Y1116" s="403"/>
      <c r="Z1116" s="402"/>
      <c r="AA1116" s="403"/>
      <c r="AB1116" s="402"/>
      <c r="AC1116" s="403"/>
      <c r="AD1116" s="402"/>
      <c r="AE1116" s="403"/>
      <c r="AF1116" s="402"/>
      <c r="AG1116" s="403"/>
      <c r="AH1116" s="402"/>
      <c r="AI1116" s="403"/>
      <c r="AJ1116" s="402"/>
      <c r="AK1116" s="403"/>
      <c r="AL1116" s="402"/>
      <c r="AM1116" s="403"/>
      <c r="AN1116" s="402"/>
      <c r="AO1116" s="403"/>
      <c r="AP1116" s="402"/>
      <c r="AQ1116" s="403"/>
      <c r="AR1116" s="402"/>
      <c r="AS1116" s="403"/>
      <c r="AT1116" s="402"/>
      <c r="AU1116" s="403"/>
      <c r="AV1116" s="402"/>
      <c r="AW1116" s="403"/>
      <c r="AX1116" s="402"/>
      <c r="AY1116" s="403"/>
      <c r="AZ1116" s="402"/>
      <c r="BA1116" s="403"/>
      <c r="BB1116" s="402"/>
      <c r="BC1116" s="403"/>
      <c r="BD1116" s="402"/>
      <c r="BE1116" s="403"/>
      <c r="BF1116" s="402"/>
      <c r="BG1116" s="403"/>
      <c r="BH1116" s="402"/>
      <c r="BI1116" s="403"/>
      <c r="BJ1116" s="402"/>
      <c r="BK1116" s="403"/>
      <c r="BL1116" s="402"/>
      <c r="BM1116" s="403"/>
      <c r="BN1116" s="402"/>
      <c r="BO1116" s="403"/>
      <c r="BP1116" s="402"/>
      <c r="BQ1116" s="403"/>
      <c r="BR1116" s="402"/>
      <c r="BS1116" s="403"/>
      <c r="BT1116" s="402"/>
      <c r="BU1116" s="403"/>
      <c r="BV1116" s="337">
        <f>L1116+N1116+P1116+R1116+T1116+V1116+X1116+Z1116+AB1116+AD1116+AF1116+AH1116+AJ1116+AL1116+AN1116+AP1116+AR1116+AT1116+AV1116+AX1116+AZ1116+BB1116+BD1116+BF1116+BH1116+BJ1116+BL1116+BN1116+BP1116+BR1116+BT1116</f>
        <v>0</v>
      </c>
      <c r="BW1116" s="337">
        <f>M1116+O1116+Q1116+S1116+U1116+W1116+Y1116+AA1116+AC1116+AE1116+AG1116+AI1116+AK1116+AM1116+AO1116+AQ1116+AS1116+AU1116+AW1116+AY1116+BA1116+BC1116+BE1116+BG1116+BI1116+BK1116+BM1116+BO1116+BQ1116+BS1116+BU1116</f>
        <v>0</v>
      </c>
    </row>
    <row r="1117" spans="1:75" s="64" customFormat="1" ht="21.95" customHeight="1" x14ac:dyDescent="0.2">
      <c r="A1117" s="385" t="s">
        <v>4176</v>
      </c>
      <c r="B1117" s="386" t="s">
        <v>4177</v>
      </c>
      <c r="C1117" s="352" t="s">
        <v>3229</v>
      </c>
      <c r="D1117" s="387" t="s">
        <v>4109</v>
      </c>
      <c r="E1117" s="388" t="s">
        <v>4178</v>
      </c>
      <c r="F1117" s="389" t="s">
        <v>3222</v>
      </c>
      <c r="G1117" s="389" t="s">
        <v>3223</v>
      </c>
      <c r="H1117" s="390" t="s">
        <v>265</v>
      </c>
      <c r="I1117" s="391" t="s">
        <v>4179</v>
      </c>
      <c r="J1117" s="353" t="s">
        <v>3227</v>
      </c>
      <c r="K1117" s="353" t="s">
        <v>3230</v>
      </c>
      <c r="L1117" s="400">
        <v>3</v>
      </c>
      <c r="M1117" s="401"/>
      <c r="N1117" s="400">
        <v>1</v>
      </c>
      <c r="O1117" s="401"/>
      <c r="P1117" s="400">
        <v>1</v>
      </c>
      <c r="Q1117" s="401"/>
      <c r="R1117" s="400"/>
      <c r="S1117" s="401"/>
      <c r="T1117" s="400"/>
      <c r="U1117" s="401"/>
      <c r="V1117" s="400">
        <v>1</v>
      </c>
      <c r="W1117" s="401"/>
      <c r="X1117" s="400">
        <v>3</v>
      </c>
      <c r="Y1117" s="401"/>
      <c r="Z1117" s="400">
        <v>3</v>
      </c>
      <c r="AA1117" s="401"/>
      <c r="AB1117" s="400">
        <v>1</v>
      </c>
      <c r="AC1117" s="401"/>
      <c r="AD1117" s="400">
        <v>1</v>
      </c>
      <c r="AE1117" s="401"/>
      <c r="AF1117" s="400"/>
      <c r="AG1117" s="401"/>
      <c r="AH1117" s="400"/>
      <c r="AI1117" s="401"/>
      <c r="AJ1117" s="400">
        <v>1</v>
      </c>
      <c r="AK1117" s="401"/>
      <c r="AL1117" s="400">
        <v>3</v>
      </c>
      <c r="AM1117" s="401"/>
      <c r="AN1117" s="400">
        <v>3</v>
      </c>
      <c r="AO1117" s="401"/>
      <c r="AP1117" s="400">
        <v>1</v>
      </c>
      <c r="AQ1117" s="401"/>
      <c r="AR1117" s="400">
        <v>1</v>
      </c>
      <c r="AS1117" s="401"/>
      <c r="AT1117" s="400"/>
      <c r="AU1117" s="401"/>
      <c r="AV1117" s="400"/>
      <c r="AW1117" s="401"/>
      <c r="AX1117" s="400">
        <v>1</v>
      </c>
      <c r="AY1117" s="401"/>
      <c r="AZ1117" s="400">
        <v>3</v>
      </c>
      <c r="BA1117" s="401"/>
      <c r="BB1117" s="400">
        <v>3</v>
      </c>
      <c r="BC1117" s="401"/>
      <c r="BD1117" s="400">
        <v>1</v>
      </c>
      <c r="BE1117" s="401"/>
      <c r="BF1117" s="400">
        <v>1</v>
      </c>
      <c r="BG1117" s="401"/>
      <c r="BH1117" s="400"/>
      <c r="BI1117" s="401"/>
      <c r="BJ1117" s="400"/>
      <c r="BK1117" s="401"/>
      <c r="BL1117" s="400">
        <v>1</v>
      </c>
      <c r="BM1117" s="401"/>
      <c r="BN1117" s="400">
        <v>3</v>
      </c>
      <c r="BO1117" s="401"/>
      <c r="BP1117" s="400">
        <v>4</v>
      </c>
      <c r="BQ1117" s="401"/>
      <c r="BR1117" s="400">
        <v>1</v>
      </c>
      <c r="BS1117" s="401"/>
      <c r="BT1117" s="400"/>
      <c r="BU1117" s="401"/>
      <c r="BV1117" s="337">
        <f t="shared" ref="BV1117:BV1120" si="447">L1117+N1117+P1117+R1117+T1117+V1117+X1117+Z1117+AB1117+AD1117+AF1117+AH1117+AJ1117+AL1117+AN1117+AP1117+AR1117+AT1117+AV1117+AX1117+AZ1117+BB1117+BD1117+BF1117+BH1117+BJ1117+BL1117+BN1117+BP1117+BR1117+BT1117</f>
        <v>41</v>
      </c>
      <c r="BW1117" s="337">
        <f t="shared" ref="BW1117:BW1120" si="448">M1117+O1117+Q1117+S1117+U1117+W1117+Y1117+AA1117+AC1117+AE1117+AG1117+AI1117+AK1117+AM1117+AO1117+AQ1117+AS1117+AU1117+AW1117+AY1117+BA1117+BC1117+BE1117+BG1117+BI1117+BK1117+BM1117+BO1117+BQ1117+BS1117+BU1117</f>
        <v>0</v>
      </c>
    </row>
    <row r="1118" spans="1:75" s="64" customFormat="1" ht="21.95" customHeight="1" x14ac:dyDescent="0.2">
      <c r="A1118" s="385" t="s">
        <v>4176</v>
      </c>
      <c r="B1118" s="386" t="s">
        <v>4177</v>
      </c>
      <c r="C1118" s="392" t="s">
        <v>3229</v>
      </c>
      <c r="D1118" s="387" t="s">
        <v>4109</v>
      </c>
      <c r="E1118" s="388" t="s">
        <v>4178</v>
      </c>
      <c r="F1118" s="389" t="s">
        <v>3222</v>
      </c>
      <c r="G1118" s="389" t="s">
        <v>3223</v>
      </c>
      <c r="H1118" s="390" t="s">
        <v>265</v>
      </c>
      <c r="I1118" s="391" t="s">
        <v>4179</v>
      </c>
      <c r="J1118" s="353" t="s">
        <v>3227</v>
      </c>
      <c r="K1118" s="355" t="s">
        <v>3231</v>
      </c>
      <c r="L1118" s="400"/>
      <c r="M1118" s="401"/>
      <c r="N1118" s="400"/>
      <c r="O1118" s="401"/>
      <c r="P1118" s="400"/>
      <c r="Q1118" s="401"/>
      <c r="R1118" s="400"/>
      <c r="S1118" s="401"/>
      <c r="T1118" s="400"/>
      <c r="U1118" s="401"/>
      <c r="V1118" s="400"/>
      <c r="W1118" s="401"/>
      <c r="X1118" s="400"/>
      <c r="Y1118" s="401"/>
      <c r="Z1118" s="400"/>
      <c r="AA1118" s="401"/>
      <c r="AB1118" s="400"/>
      <c r="AC1118" s="401"/>
      <c r="AD1118" s="400"/>
      <c r="AE1118" s="401"/>
      <c r="AF1118" s="400"/>
      <c r="AG1118" s="401"/>
      <c r="AH1118" s="400"/>
      <c r="AI1118" s="401"/>
      <c r="AJ1118" s="400"/>
      <c r="AK1118" s="401"/>
      <c r="AL1118" s="400"/>
      <c r="AM1118" s="401"/>
      <c r="AN1118" s="400"/>
      <c r="AO1118" s="401"/>
      <c r="AP1118" s="400"/>
      <c r="AQ1118" s="401"/>
      <c r="AR1118" s="400"/>
      <c r="AS1118" s="401"/>
      <c r="AT1118" s="400"/>
      <c r="AU1118" s="401"/>
      <c r="AV1118" s="400"/>
      <c r="AW1118" s="401"/>
      <c r="AX1118" s="400"/>
      <c r="AY1118" s="401"/>
      <c r="AZ1118" s="400"/>
      <c r="BA1118" s="401"/>
      <c r="BB1118" s="400"/>
      <c r="BC1118" s="401"/>
      <c r="BD1118" s="400"/>
      <c r="BE1118" s="401"/>
      <c r="BF1118" s="400"/>
      <c r="BG1118" s="401"/>
      <c r="BH1118" s="400"/>
      <c r="BI1118" s="401"/>
      <c r="BJ1118" s="400"/>
      <c r="BK1118" s="401"/>
      <c r="BL1118" s="400"/>
      <c r="BM1118" s="401"/>
      <c r="BN1118" s="400"/>
      <c r="BO1118" s="401"/>
      <c r="BP1118" s="400"/>
      <c r="BQ1118" s="401"/>
      <c r="BR1118" s="400"/>
      <c r="BS1118" s="401"/>
      <c r="BT1118" s="400"/>
      <c r="BU1118" s="401"/>
      <c r="BV1118" s="337">
        <f t="shared" si="447"/>
        <v>0</v>
      </c>
      <c r="BW1118" s="337">
        <f t="shared" si="448"/>
        <v>0</v>
      </c>
    </row>
    <row r="1119" spans="1:75" s="64" customFormat="1" ht="21.95" customHeight="1" x14ac:dyDescent="0.2">
      <c r="A1119" s="385" t="s">
        <v>4176</v>
      </c>
      <c r="B1119" s="386" t="s">
        <v>4177</v>
      </c>
      <c r="C1119" s="392" t="s">
        <v>3229</v>
      </c>
      <c r="D1119" s="387" t="s">
        <v>4109</v>
      </c>
      <c r="E1119" s="388" t="s">
        <v>4178</v>
      </c>
      <c r="F1119" s="389" t="s">
        <v>3222</v>
      </c>
      <c r="G1119" s="389" t="s">
        <v>3223</v>
      </c>
      <c r="H1119" s="390" t="s">
        <v>265</v>
      </c>
      <c r="I1119" s="391" t="s">
        <v>4179</v>
      </c>
      <c r="J1119" s="353" t="s">
        <v>3227</v>
      </c>
      <c r="K1119" s="356" t="s">
        <v>3232</v>
      </c>
      <c r="L1119" s="400"/>
      <c r="M1119" s="401"/>
      <c r="N1119" s="400"/>
      <c r="O1119" s="401"/>
      <c r="P1119" s="400"/>
      <c r="Q1119" s="401"/>
      <c r="R1119" s="400"/>
      <c r="S1119" s="401"/>
      <c r="T1119" s="400"/>
      <c r="U1119" s="401"/>
      <c r="V1119" s="400"/>
      <c r="W1119" s="401"/>
      <c r="X1119" s="400"/>
      <c r="Y1119" s="401"/>
      <c r="Z1119" s="400"/>
      <c r="AA1119" s="401"/>
      <c r="AB1119" s="400"/>
      <c r="AC1119" s="401"/>
      <c r="AD1119" s="400"/>
      <c r="AE1119" s="401"/>
      <c r="AF1119" s="400"/>
      <c r="AG1119" s="401"/>
      <c r="AH1119" s="400"/>
      <c r="AI1119" s="401"/>
      <c r="AJ1119" s="400"/>
      <c r="AK1119" s="401"/>
      <c r="AL1119" s="400"/>
      <c r="AM1119" s="401"/>
      <c r="AN1119" s="400"/>
      <c r="AO1119" s="401"/>
      <c r="AP1119" s="400"/>
      <c r="AQ1119" s="401"/>
      <c r="AR1119" s="400"/>
      <c r="AS1119" s="401"/>
      <c r="AT1119" s="400"/>
      <c r="AU1119" s="401"/>
      <c r="AV1119" s="400"/>
      <c r="AW1119" s="401"/>
      <c r="AX1119" s="400"/>
      <c r="AY1119" s="401"/>
      <c r="AZ1119" s="400"/>
      <c r="BA1119" s="401"/>
      <c r="BB1119" s="400"/>
      <c r="BC1119" s="401"/>
      <c r="BD1119" s="400"/>
      <c r="BE1119" s="401"/>
      <c r="BF1119" s="400"/>
      <c r="BG1119" s="401"/>
      <c r="BH1119" s="400"/>
      <c r="BI1119" s="401"/>
      <c r="BJ1119" s="400"/>
      <c r="BK1119" s="401"/>
      <c r="BL1119" s="400"/>
      <c r="BM1119" s="401"/>
      <c r="BN1119" s="400"/>
      <c r="BO1119" s="401"/>
      <c r="BP1119" s="400"/>
      <c r="BQ1119" s="401"/>
      <c r="BR1119" s="400"/>
      <c r="BS1119" s="401"/>
      <c r="BT1119" s="400"/>
      <c r="BU1119" s="401"/>
      <c r="BV1119" s="337">
        <f t="shared" si="447"/>
        <v>0</v>
      </c>
      <c r="BW1119" s="337">
        <f t="shared" si="448"/>
        <v>0</v>
      </c>
    </row>
    <row r="1120" spans="1:75" s="64" customFormat="1" ht="21.95" customHeight="1" thickBot="1" x14ac:dyDescent="0.25">
      <c r="A1120" s="660" t="s">
        <v>4176</v>
      </c>
      <c r="B1120" s="393" t="s">
        <v>4177</v>
      </c>
      <c r="C1120" s="394" t="s">
        <v>3229</v>
      </c>
      <c r="D1120" s="395" t="s">
        <v>4109</v>
      </c>
      <c r="E1120" s="411" t="s">
        <v>4178</v>
      </c>
      <c r="F1120" s="396" t="s">
        <v>3222</v>
      </c>
      <c r="G1120" s="396" t="s">
        <v>3223</v>
      </c>
      <c r="H1120" s="397" t="s">
        <v>265</v>
      </c>
      <c r="I1120" s="661" t="s">
        <v>4179</v>
      </c>
      <c r="J1120" s="353" t="s">
        <v>3227</v>
      </c>
      <c r="K1120" s="357" t="s">
        <v>60</v>
      </c>
      <c r="L1120" s="402"/>
      <c r="M1120" s="403"/>
      <c r="N1120" s="402"/>
      <c r="O1120" s="403"/>
      <c r="P1120" s="402"/>
      <c r="Q1120" s="403"/>
      <c r="R1120" s="402"/>
      <c r="S1120" s="403"/>
      <c r="T1120" s="402"/>
      <c r="U1120" s="403"/>
      <c r="V1120" s="402"/>
      <c r="W1120" s="403"/>
      <c r="X1120" s="402"/>
      <c r="Y1120" s="403"/>
      <c r="Z1120" s="402"/>
      <c r="AA1120" s="403"/>
      <c r="AB1120" s="402"/>
      <c r="AC1120" s="403"/>
      <c r="AD1120" s="402"/>
      <c r="AE1120" s="403"/>
      <c r="AF1120" s="402"/>
      <c r="AG1120" s="403"/>
      <c r="AH1120" s="402"/>
      <c r="AI1120" s="403"/>
      <c r="AJ1120" s="402"/>
      <c r="AK1120" s="403"/>
      <c r="AL1120" s="402"/>
      <c r="AM1120" s="403"/>
      <c r="AN1120" s="402"/>
      <c r="AO1120" s="403"/>
      <c r="AP1120" s="402"/>
      <c r="AQ1120" s="403"/>
      <c r="AR1120" s="402"/>
      <c r="AS1120" s="403"/>
      <c r="AT1120" s="402"/>
      <c r="AU1120" s="403"/>
      <c r="AV1120" s="402"/>
      <c r="AW1120" s="403"/>
      <c r="AX1120" s="402"/>
      <c r="AY1120" s="403"/>
      <c r="AZ1120" s="402"/>
      <c r="BA1120" s="403"/>
      <c r="BB1120" s="402"/>
      <c r="BC1120" s="403"/>
      <c r="BD1120" s="402"/>
      <c r="BE1120" s="403"/>
      <c r="BF1120" s="402"/>
      <c r="BG1120" s="403"/>
      <c r="BH1120" s="402"/>
      <c r="BI1120" s="403"/>
      <c r="BJ1120" s="402"/>
      <c r="BK1120" s="403"/>
      <c r="BL1120" s="402"/>
      <c r="BM1120" s="403"/>
      <c r="BN1120" s="402"/>
      <c r="BO1120" s="403"/>
      <c r="BP1120" s="402"/>
      <c r="BQ1120" s="403"/>
      <c r="BR1120" s="402"/>
      <c r="BS1120" s="403"/>
      <c r="BT1120" s="402"/>
      <c r="BU1120" s="403"/>
      <c r="BV1120" s="337">
        <f t="shared" si="447"/>
        <v>0</v>
      </c>
      <c r="BW1120" s="337">
        <f t="shared" si="448"/>
        <v>0</v>
      </c>
    </row>
    <row r="1121" spans="1:75" s="64" customFormat="1" ht="21.95" customHeight="1" x14ac:dyDescent="0.25">
      <c r="A1121" s="425" t="s">
        <v>4180</v>
      </c>
      <c r="B1121" s="526" t="s">
        <v>4181</v>
      </c>
      <c r="C1121" s="527">
        <v>4</v>
      </c>
      <c r="D1121" s="528" t="s">
        <v>4109</v>
      </c>
      <c r="E1121" s="426" t="s">
        <v>4182</v>
      </c>
      <c r="F1121" s="529" t="s">
        <v>3222</v>
      </c>
      <c r="G1121" s="529" t="s">
        <v>3223</v>
      </c>
      <c r="H1121" s="530" t="s">
        <v>265</v>
      </c>
      <c r="I1121" s="384" t="s">
        <v>4183</v>
      </c>
      <c r="J1121" s="353" t="s">
        <v>3337</v>
      </c>
      <c r="K1121" s="354" t="s">
        <v>3228</v>
      </c>
      <c r="L1121" s="402"/>
      <c r="M1121" s="403"/>
      <c r="N1121" s="402"/>
      <c r="O1121" s="403"/>
      <c r="P1121" s="402"/>
      <c r="Q1121" s="403"/>
      <c r="R1121" s="402"/>
      <c r="S1121" s="403"/>
      <c r="T1121" s="402"/>
      <c r="U1121" s="403"/>
      <c r="V1121" s="402"/>
      <c r="W1121" s="403"/>
      <c r="X1121" s="402"/>
      <c r="Y1121" s="403"/>
      <c r="Z1121" s="402"/>
      <c r="AA1121" s="403"/>
      <c r="AB1121" s="402"/>
      <c r="AC1121" s="403"/>
      <c r="AD1121" s="402"/>
      <c r="AE1121" s="403"/>
      <c r="AF1121" s="402"/>
      <c r="AG1121" s="403"/>
      <c r="AH1121" s="402"/>
      <c r="AI1121" s="403"/>
      <c r="AJ1121" s="402"/>
      <c r="AK1121" s="403"/>
      <c r="AL1121" s="402"/>
      <c r="AM1121" s="403"/>
      <c r="AN1121" s="402"/>
      <c r="AO1121" s="403"/>
      <c r="AP1121" s="402"/>
      <c r="AQ1121" s="403"/>
      <c r="AR1121" s="402"/>
      <c r="AS1121" s="403"/>
      <c r="AT1121" s="402"/>
      <c r="AU1121" s="403"/>
      <c r="AV1121" s="402"/>
      <c r="AW1121" s="403"/>
      <c r="AX1121" s="402"/>
      <c r="AY1121" s="403"/>
      <c r="AZ1121" s="402"/>
      <c r="BA1121" s="403"/>
      <c r="BB1121" s="402"/>
      <c r="BC1121" s="403"/>
      <c r="BD1121" s="402"/>
      <c r="BE1121" s="403"/>
      <c r="BF1121" s="402"/>
      <c r="BG1121" s="403"/>
      <c r="BH1121" s="402"/>
      <c r="BI1121" s="403"/>
      <c r="BJ1121" s="402"/>
      <c r="BK1121" s="403"/>
      <c r="BL1121" s="402"/>
      <c r="BM1121" s="403"/>
      <c r="BN1121" s="402"/>
      <c r="BO1121" s="403"/>
      <c r="BP1121" s="402"/>
      <c r="BQ1121" s="403"/>
      <c r="BR1121" s="402"/>
      <c r="BS1121" s="403"/>
      <c r="BT1121" s="402"/>
      <c r="BU1121" s="403"/>
      <c r="BV1121" s="337">
        <f>L1121+N1121+P1121+R1121+T1121+V1121+X1121+Z1121+AB1121+AD1121+AF1121+AH1121+AJ1121+AL1121+AN1121+AP1121+AR1121+AT1121+AV1121+AX1121+AZ1121+BB1121+BD1121+BF1121+BH1121+BJ1121+BL1121+BN1121+BP1121+BR1121+BT1121</f>
        <v>0</v>
      </c>
      <c r="BW1121" s="337">
        <f>M1121+O1121+Q1121+S1121+U1121+W1121+Y1121+AA1121+AC1121+AE1121+AG1121+AI1121+AK1121+AM1121+AO1121+AQ1121+AS1121+AU1121+AW1121+AY1121+BA1121+BC1121+BE1121+BG1121+BI1121+BK1121+BM1121+BO1121+BQ1121+BS1121+BU1121</f>
        <v>0</v>
      </c>
    </row>
    <row r="1122" spans="1:75" s="64" customFormat="1" ht="21.95" customHeight="1" x14ac:dyDescent="0.2">
      <c r="A1122" s="385" t="s">
        <v>4180</v>
      </c>
      <c r="B1122" s="386" t="s">
        <v>4181</v>
      </c>
      <c r="C1122" s="352" t="s">
        <v>3271</v>
      </c>
      <c r="D1122" s="387" t="s">
        <v>4109</v>
      </c>
      <c r="E1122" s="388" t="s">
        <v>4182</v>
      </c>
      <c r="F1122" s="389" t="s">
        <v>3222</v>
      </c>
      <c r="G1122" s="389" t="s">
        <v>3223</v>
      </c>
      <c r="H1122" s="390" t="s">
        <v>265</v>
      </c>
      <c r="I1122" s="391" t="s">
        <v>4183</v>
      </c>
      <c r="J1122" s="353" t="s">
        <v>3337</v>
      </c>
      <c r="K1122" s="353" t="s">
        <v>3230</v>
      </c>
      <c r="L1122" s="400"/>
      <c r="M1122" s="401"/>
      <c r="N1122" s="400"/>
      <c r="O1122" s="401"/>
      <c r="P1122" s="400"/>
      <c r="Q1122" s="401"/>
      <c r="R1122" s="400"/>
      <c r="S1122" s="401"/>
      <c r="T1122" s="400"/>
      <c r="U1122" s="401"/>
      <c r="V1122" s="400"/>
      <c r="W1122" s="401"/>
      <c r="X1122" s="400"/>
      <c r="Y1122" s="401"/>
      <c r="Z1122" s="400"/>
      <c r="AA1122" s="401"/>
      <c r="AB1122" s="400"/>
      <c r="AC1122" s="401"/>
      <c r="AD1122" s="400"/>
      <c r="AE1122" s="401"/>
      <c r="AF1122" s="400"/>
      <c r="AG1122" s="401"/>
      <c r="AH1122" s="400"/>
      <c r="AI1122" s="401"/>
      <c r="AJ1122" s="400"/>
      <c r="AK1122" s="401"/>
      <c r="AL1122" s="400"/>
      <c r="AM1122" s="401"/>
      <c r="AN1122" s="400"/>
      <c r="AO1122" s="401"/>
      <c r="AP1122" s="400"/>
      <c r="AQ1122" s="401"/>
      <c r="AR1122" s="400"/>
      <c r="AS1122" s="401"/>
      <c r="AT1122" s="400"/>
      <c r="AU1122" s="401"/>
      <c r="AV1122" s="400"/>
      <c r="AW1122" s="401"/>
      <c r="AX1122" s="400"/>
      <c r="AY1122" s="401"/>
      <c r="AZ1122" s="400"/>
      <c r="BA1122" s="401"/>
      <c r="BB1122" s="400"/>
      <c r="BC1122" s="401"/>
      <c r="BD1122" s="400"/>
      <c r="BE1122" s="401"/>
      <c r="BF1122" s="400"/>
      <c r="BG1122" s="401"/>
      <c r="BH1122" s="400"/>
      <c r="BI1122" s="401"/>
      <c r="BJ1122" s="400"/>
      <c r="BK1122" s="401"/>
      <c r="BL1122" s="400"/>
      <c r="BM1122" s="401"/>
      <c r="BN1122" s="400"/>
      <c r="BO1122" s="401"/>
      <c r="BP1122" s="400"/>
      <c r="BQ1122" s="401"/>
      <c r="BR1122" s="400"/>
      <c r="BS1122" s="401"/>
      <c r="BT1122" s="400"/>
      <c r="BU1122" s="401"/>
      <c r="BV1122" s="337">
        <f t="shared" ref="BV1122:BV1125" si="449">L1122+N1122+P1122+R1122+T1122+V1122+X1122+Z1122+AB1122+AD1122+AF1122+AH1122+AJ1122+AL1122+AN1122+AP1122+AR1122+AT1122+AV1122+AX1122+AZ1122+BB1122+BD1122+BF1122+BH1122+BJ1122+BL1122+BN1122+BP1122+BR1122+BT1122</f>
        <v>0</v>
      </c>
      <c r="BW1122" s="337">
        <f t="shared" ref="BW1122:BW1125" si="450">M1122+O1122+Q1122+S1122+U1122+W1122+Y1122+AA1122+AC1122+AE1122+AG1122+AI1122+AK1122+AM1122+AO1122+AQ1122+AS1122+AU1122+AW1122+AY1122+BA1122+BC1122+BE1122+BG1122+BI1122+BK1122+BM1122+BO1122+BQ1122+BS1122+BU1122</f>
        <v>0</v>
      </c>
    </row>
    <row r="1123" spans="1:75" s="64" customFormat="1" ht="21.95" customHeight="1" x14ac:dyDescent="0.2">
      <c r="A1123" s="385" t="s">
        <v>4180</v>
      </c>
      <c r="B1123" s="386" t="s">
        <v>4181</v>
      </c>
      <c r="C1123" s="392" t="s">
        <v>3271</v>
      </c>
      <c r="D1123" s="387" t="s">
        <v>4109</v>
      </c>
      <c r="E1123" s="388" t="s">
        <v>4182</v>
      </c>
      <c r="F1123" s="389" t="s">
        <v>3222</v>
      </c>
      <c r="G1123" s="389" t="s">
        <v>3223</v>
      </c>
      <c r="H1123" s="390" t="s">
        <v>265</v>
      </c>
      <c r="I1123" s="391" t="s">
        <v>4183</v>
      </c>
      <c r="J1123" s="353" t="s">
        <v>3337</v>
      </c>
      <c r="K1123" s="355" t="s">
        <v>3231</v>
      </c>
      <c r="L1123" s="400"/>
      <c r="M1123" s="401"/>
      <c r="N1123" s="400"/>
      <c r="O1123" s="401"/>
      <c r="P1123" s="400"/>
      <c r="Q1123" s="401"/>
      <c r="R1123" s="400"/>
      <c r="S1123" s="401"/>
      <c r="T1123" s="400"/>
      <c r="U1123" s="401"/>
      <c r="V1123" s="400"/>
      <c r="W1123" s="401"/>
      <c r="X1123" s="400"/>
      <c r="Y1123" s="401"/>
      <c r="Z1123" s="400"/>
      <c r="AA1123" s="401"/>
      <c r="AB1123" s="400"/>
      <c r="AC1123" s="401"/>
      <c r="AD1123" s="400"/>
      <c r="AE1123" s="401"/>
      <c r="AF1123" s="400"/>
      <c r="AG1123" s="401"/>
      <c r="AH1123" s="400"/>
      <c r="AI1123" s="401"/>
      <c r="AJ1123" s="400"/>
      <c r="AK1123" s="401"/>
      <c r="AL1123" s="400"/>
      <c r="AM1123" s="401"/>
      <c r="AN1123" s="400"/>
      <c r="AO1123" s="401"/>
      <c r="AP1123" s="400"/>
      <c r="AQ1123" s="401"/>
      <c r="AR1123" s="400"/>
      <c r="AS1123" s="401"/>
      <c r="AT1123" s="400"/>
      <c r="AU1123" s="401"/>
      <c r="AV1123" s="400"/>
      <c r="AW1123" s="401"/>
      <c r="AX1123" s="400"/>
      <c r="AY1123" s="401"/>
      <c r="AZ1123" s="400"/>
      <c r="BA1123" s="401"/>
      <c r="BB1123" s="400"/>
      <c r="BC1123" s="401"/>
      <c r="BD1123" s="400"/>
      <c r="BE1123" s="401"/>
      <c r="BF1123" s="400"/>
      <c r="BG1123" s="401"/>
      <c r="BH1123" s="400"/>
      <c r="BI1123" s="401"/>
      <c r="BJ1123" s="400"/>
      <c r="BK1123" s="401"/>
      <c r="BL1123" s="400"/>
      <c r="BM1123" s="401"/>
      <c r="BN1123" s="400"/>
      <c r="BO1123" s="401"/>
      <c r="BP1123" s="400"/>
      <c r="BQ1123" s="401"/>
      <c r="BR1123" s="400"/>
      <c r="BS1123" s="401"/>
      <c r="BT1123" s="400"/>
      <c r="BU1123" s="401"/>
      <c r="BV1123" s="337">
        <f t="shared" si="449"/>
        <v>0</v>
      </c>
      <c r="BW1123" s="337">
        <f t="shared" si="450"/>
        <v>0</v>
      </c>
    </row>
    <row r="1124" spans="1:75" s="64" customFormat="1" ht="21.95" customHeight="1" x14ac:dyDescent="0.2">
      <c r="A1124" s="385" t="s">
        <v>4180</v>
      </c>
      <c r="B1124" s="386" t="s">
        <v>4181</v>
      </c>
      <c r="C1124" s="392" t="s">
        <v>3271</v>
      </c>
      <c r="D1124" s="387" t="s">
        <v>4109</v>
      </c>
      <c r="E1124" s="388" t="s">
        <v>4182</v>
      </c>
      <c r="F1124" s="389" t="s">
        <v>3222</v>
      </c>
      <c r="G1124" s="389" t="s">
        <v>3223</v>
      </c>
      <c r="H1124" s="390" t="s">
        <v>265</v>
      </c>
      <c r="I1124" s="391" t="s">
        <v>4183</v>
      </c>
      <c r="J1124" s="353" t="s">
        <v>3337</v>
      </c>
      <c r="K1124" s="356" t="s">
        <v>3232</v>
      </c>
      <c r="L1124" s="400"/>
      <c r="M1124" s="401"/>
      <c r="N1124" s="400"/>
      <c r="O1124" s="401"/>
      <c r="P1124" s="400"/>
      <c r="Q1124" s="401"/>
      <c r="R1124" s="400"/>
      <c r="S1124" s="401"/>
      <c r="T1124" s="400"/>
      <c r="U1124" s="401"/>
      <c r="V1124" s="400"/>
      <c r="W1124" s="401"/>
      <c r="X1124" s="400"/>
      <c r="Y1124" s="401"/>
      <c r="Z1124" s="400"/>
      <c r="AA1124" s="401"/>
      <c r="AB1124" s="400"/>
      <c r="AC1124" s="401"/>
      <c r="AD1124" s="400"/>
      <c r="AE1124" s="401"/>
      <c r="AF1124" s="400"/>
      <c r="AG1124" s="401"/>
      <c r="AH1124" s="400"/>
      <c r="AI1124" s="401"/>
      <c r="AJ1124" s="400"/>
      <c r="AK1124" s="401"/>
      <c r="AL1124" s="400"/>
      <c r="AM1124" s="401"/>
      <c r="AN1124" s="400"/>
      <c r="AO1124" s="401"/>
      <c r="AP1124" s="400"/>
      <c r="AQ1124" s="401"/>
      <c r="AR1124" s="400"/>
      <c r="AS1124" s="401"/>
      <c r="AT1124" s="400"/>
      <c r="AU1124" s="401"/>
      <c r="AV1124" s="400"/>
      <c r="AW1124" s="401"/>
      <c r="AX1124" s="400"/>
      <c r="AY1124" s="401"/>
      <c r="AZ1124" s="400"/>
      <c r="BA1124" s="401"/>
      <c r="BB1124" s="400"/>
      <c r="BC1124" s="401"/>
      <c r="BD1124" s="400"/>
      <c r="BE1124" s="401"/>
      <c r="BF1124" s="400"/>
      <c r="BG1124" s="401"/>
      <c r="BH1124" s="400"/>
      <c r="BI1124" s="401"/>
      <c r="BJ1124" s="400"/>
      <c r="BK1124" s="401"/>
      <c r="BL1124" s="400"/>
      <c r="BM1124" s="401"/>
      <c r="BN1124" s="400"/>
      <c r="BO1124" s="401"/>
      <c r="BP1124" s="400"/>
      <c r="BQ1124" s="401"/>
      <c r="BR1124" s="400"/>
      <c r="BS1124" s="401"/>
      <c r="BT1124" s="400"/>
      <c r="BU1124" s="401"/>
      <c r="BV1124" s="337">
        <f t="shared" si="449"/>
        <v>0</v>
      </c>
      <c r="BW1124" s="337">
        <f t="shared" si="450"/>
        <v>0</v>
      </c>
    </row>
    <row r="1125" spans="1:75" s="64" customFormat="1" ht="21.95" customHeight="1" thickBot="1" x14ac:dyDescent="0.25">
      <c r="A1125" s="660" t="s">
        <v>4180</v>
      </c>
      <c r="B1125" s="393" t="s">
        <v>4181</v>
      </c>
      <c r="C1125" s="394" t="s">
        <v>3271</v>
      </c>
      <c r="D1125" s="395" t="s">
        <v>4109</v>
      </c>
      <c r="E1125" s="411" t="s">
        <v>4182</v>
      </c>
      <c r="F1125" s="396" t="s">
        <v>3222</v>
      </c>
      <c r="G1125" s="396" t="s">
        <v>3223</v>
      </c>
      <c r="H1125" s="397" t="s">
        <v>265</v>
      </c>
      <c r="I1125" s="661" t="s">
        <v>4183</v>
      </c>
      <c r="J1125" s="353" t="s">
        <v>3337</v>
      </c>
      <c r="K1125" s="357" t="s">
        <v>60</v>
      </c>
      <c r="L1125" s="402"/>
      <c r="M1125" s="403"/>
      <c r="N1125" s="402"/>
      <c r="O1125" s="403"/>
      <c r="P1125" s="402"/>
      <c r="Q1125" s="403"/>
      <c r="R1125" s="402"/>
      <c r="S1125" s="403"/>
      <c r="T1125" s="402"/>
      <c r="U1125" s="403"/>
      <c r="V1125" s="402"/>
      <c r="W1125" s="403"/>
      <c r="X1125" s="402"/>
      <c r="Y1125" s="403"/>
      <c r="Z1125" s="402"/>
      <c r="AA1125" s="403"/>
      <c r="AB1125" s="402"/>
      <c r="AC1125" s="403"/>
      <c r="AD1125" s="402"/>
      <c r="AE1125" s="403"/>
      <c r="AF1125" s="402"/>
      <c r="AG1125" s="403"/>
      <c r="AH1125" s="402"/>
      <c r="AI1125" s="403"/>
      <c r="AJ1125" s="402"/>
      <c r="AK1125" s="403"/>
      <c r="AL1125" s="402"/>
      <c r="AM1125" s="403"/>
      <c r="AN1125" s="402"/>
      <c r="AO1125" s="403"/>
      <c r="AP1125" s="402"/>
      <c r="AQ1125" s="403"/>
      <c r="AR1125" s="402"/>
      <c r="AS1125" s="403"/>
      <c r="AT1125" s="402"/>
      <c r="AU1125" s="403"/>
      <c r="AV1125" s="402"/>
      <c r="AW1125" s="403"/>
      <c r="AX1125" s="402"/>
      <c r="AY1125" s="403"/>
      <c r="AZ1125" s="402"/>
      <c r="BA1125" s="403"/>
      <c r="BB1125" s="402"/>
      <c r="BC1125" s="403"/>
      <c r="BD1125" s="402"/>
      <c r="BE1125" s="403"/>
      <c r="BF1125" s="402"/>
      <c r="BG1125" s="403"/>
      <c r="BH1125" s="402"/>
      <c r="BI1125" s="403"/>
      <c r="BJ1125" s="402"/>
      <c r="BK1125" s="403"/>
      <c r="BL1125" s="402"/>
      <c r="BM1125" s="403"/>
      <c r="BN1125" s="402"/>
      <c r="BO1125" s="403"/>
      <c r="BP1125" s="402"/>
      <c r="BQ1125" s="403"/>
      <c r="BR1125" s="402"/>
      <c r="BS1125" s="403"/>
      <c r="BT1125" s="402"/>
      <c r="BU1125" s="403"/>
      <c r="BV1125" s="337">
        <f t="shared" si="449"/>
        <v>0</v>
      </c>
      <c r="BW1125" s="337">
        <f t="shared" si="450"/>
        <v>0</v>
      </c>
    </row>
    <row r="1126" spans="1:75" s="64" customFormat="1" ht="21.95" customHeight="1" x14ac:dyDescent="0.25">
      <c r="A1126" s="425" t="s">
        <v>4184</v>
      </c>
      <c r="B1126" s="526" t="s">
        <v>4185</v>
      </c>
      <c r="C1126" s="527">
        <v>1</v>
      </c>
      <c r="D1126" s="528" t="s">
        <v>4109</v>
      </c>
      <c r="E1126" s="426" t="s">
        <v>4186</v>
      </c>
      <c r="F1126" s="529" t="s">
        <v>3222</v>
      </c>
      <c r="G1126" s="529" t="s">
        <v>3223</v>
      </c>
      <c r="H1126" s="530" t="s">
        <v>265</v>
      </c>
      <c r="I1126" s="384" t="s">
        <v>4187</v>
      </c>
      <c r="J1126" s="353" t="s">
        <v>3227</v>
      </c>
      <c r="K1126" s="354" t="s">
        <v>3228</v>
      </c>
      <c r="L1126" s="402"/>
      <c r="M1126" s="403"/>
      <c r="N1126" s="402"/>
      <c r="O1126" s="403"/>
      <c r="P1126" s="402"/>
      <c r="Q1126" s="403"/>
      <c r="R1126" s="402"/>
      <c r="S1126" s="403"/>
      <c r="T1126" s="402"/>
      <c r="U1126" s="403"/>
      <c r="V1126" s="402"/>
      <c r="W1126" s="403"/>
      <c r="X1126" s="402"/>
      <c r="Y1126" s="403"/>
      <c r="Z1126" s="402"/>
      <c r="AA1126" s="403"/>
      <c r="AB1126" s="402"/>
      <c r="AC1126" s="403"/>
      <c r="AD1126" s="402"/>
      <c r="AE1126" s="403"/>
      <c r="AF1126" s="402"/>
      <c r="AG1126" s="403"/>
      <c r="AH1126" s="402"/>
      <c r="AI1126" s="403"/>
      <c r="AJ1126" s="402"/>
      <c r="AK1126" s="403"/>
      <c r="AL1126" s="402"/>
      <c r="AM1126" s="403"/>
      <c r="AN1126" s="402"/>
      <c r="AO1126" s="403"/>
      <c r="AP1126" s="402"/>
      <c r="AQ1126" s="403"/>
      <c r="AR1126" s="402"/>
      <c r="AS1126" s="403"/>
      <c r="AT1126" s="402"/>
      <c r="AU1126" s="403"/>
      <c r="AV1126" s="402"/>
      <c r="AW1126" s="403"/>
      <c r="AX1126" s="402"/>
      <c r="AY1126" s="403"/>
      <c r="AZ1126" s="402"/>
      <c r="BA1126" s="403"/>
      <c r="BB1126" s="402"/>
      <c r="BC1126" s="403"/>
      <c r="BD1126" s="402"/>
      <c r="BE1126" s="403"/>
      <c r="BF1126" s="402"/>
      <c r="BG1126" s="403"/>
      <c r="BH1126" s="402"/>
      <c r="BI1126" s="403"/>
      <c r="BJ1126" s="402"/>
      <c r="BK1126" s="403"/>
      <c r="BL1126" s="402"/>
      <c r="BM1126" s="403"/>
      <c r="BN1126" s="402"/>
      <c r="BO1126" s="403"/>
      <c r="BP1126" s="402"/>
      <c r="BQ1126" s="403"/>
      <c r="BR1126" s="402"/>
      <c r="BS1126" s="403"/>
      <c r="BT1126" s="402"/>
      <c r="BU1126" s="403"/>
      <c r="BV1126" s="337">
        <f>L1126+N1126+P1126+R1126+T1126+V1126+X1126+Z1126+AB1126+AD1126+AF1126+AH1126+AJ1126+AL1126+AN1126+AP1126+AR1126+AT1126+AV1126+AX1126+AZ1126+BB1126+BD1126+BF1126+BH1126+BJ1126+BL1126+BN1126+BP1126+BR1126+BT1126</f>
        <v>0</v>
      </c>
      <c r="BW1126" s="337">
        <f>M1126+O1126+Q1126+S1126+U1126+W1126+Y1126+AA1126+AC1126+AE1126+AG1126+AI1126+AK1126+AM1126+AO1126+AQ1126+AS1126+AU1126+AW1126+AY1126+BA1126+BC1126+BE1126+BG1126+BI1126+BK1126+BM1126+BO1126+BQ1126+BS1126+BU1126</f>
        <v>0</v>
      </c>
    </row>
    <row r="1127" spans="1:75" s="64" customFormat="1" ht="21.95" customHeight="1" x14ac:dyDescent="0.2">
      <c r="A1127" s="385" t="s">
        <v>4184</v>
      </c>
      <c r="B1127" s="386" t="s">
        <v>4185</v>
      </c>
      <c r="C1127" s="352" t="s">
        <v>3229</v>
      </c>
      <c r="D1127" s="387" t="s">
        <v>4109</v>
      </c>
      <c r="E1127" s="388" t="s">
        <v>4186</v>
      </c>
      <c r="F1127" s="389" t="s">
        <v>3222</v>
      </c>
      <c r="G1127" s="389" t="s">
        <v>3223</v>
      </c>
      <c r="H1127" s="390" t="s">
        <v>265</v>
      </c>
      <c r="I1127" s="391" t="s">
        <v>4187</v>
      </c>
      <c r="J1127" s="353" t="s">
        <v>3227</v>
      </c>
      <c r="K1127" s="353" t="s">
        <v>3230</v>
      </c>
      <c r="L1127" s="400">
        <v>6</v>
      </c>
      <c r="M1127" s="401"/>
      <c r="N1127" s="400">
        <v>1</v>
      </c>
      <c r="O1127" s="401"/>
      <c r="P1127" s="400">
        <v>3</v>
      </c>
      <c r="Q1127" s="401"/>
      <c r="R1127" s="400"/>
      <c r="S1127" s="401"/>
      <c r="T1127" s="400"/>
      <c r="U1127" s="401"/>
      <c r="V1127" s="400">
        <v>1</v>
      </c>
      <c r="W1127" s="401"/>
      <c r="X1127" s="400">
        <v>3</v>
      </c>
      <c r="Y1127" s="401"/>
      <c r="Z1127" s="400">
        <v>6</v>
      </c>
      <c r="AA1127" s="401"/>
      <c r="AB1127" s="400">
        <v>1</v>
      </c>
      <c r="AC1127" s="401"/>
      <c r="AD1127" s="400">
        <v>3</v>
      </c>
      <c r="AE1127" s="401"/>
      <c r="AF1127" s="400"/>
      <c r="AG1127" s="401"/>
      <c r="AH1127" s="400"/>
      <c r="AI1127" s="401"/>
      <c r="AJ1127" s="400">
        <v>1</v>
      </c>
      <c r="AK1127" s="401"/>
      <c r="AL1127" s="400">
        <v>3</v>
      </c>
      <c r="AM1127" s="401"/>
      <c r="AN1127" s="400">
        <v>6</v>
      </c>
      <c r="AO1127" s="401"/>
      <c r="AP1127" s="400">
        <v>1</v>
      </c>
      <c r="AQ1127" s="401"/>
      <c r="AR1127" s="400">
        <v>3</v>
      </c>
      <c r="AS1127" s="401"/>
      <c r="AT1127" s="400"/>
      <c r="AU1127" s="401"/>
      <c r="AV1127" s="400"/>
      <c r="AW1127" s="401"/>
      <c r="AX1127" s="400">
        <v>1</v>
      </c>
      <c r="AY1127" s="401"/>
      <c r="AZ1127" s="400">
        <v>3</v>
      </c>
      <c r="BA1127" s="401"/>
      <c r="BB1127" s="400">
        <v>6</v>
      </c>
      <c r="BC1127" s="401"/>
      <c r="BD1127" s="400">
        <v>1</v>
      </c>
      <c r="BE1127" s="401"/>
      <c r="BF1127" s="400">
        <v>3</v>
      </c>
      <c r="BG1127" s="401"/>
      <c r="BH1127" s="400"/>
      <c r="BI1127" s="401"/>
      <c r="BJ1127" s="400"/>
      <c r="BK1127" s="401"/>
      <c r="BL1127" s="400">
        <v>1</v>
      </c>
      <c r="BM1127" s="401"/>
      <c r="BN1127" s="400">
        <v>3</v>
      </c>
      <c r="BO1127" s="401"/>
      <c r="BP1127" s="400">
        <v>6</v>
      </c>
      <c r="BQ1127" s="401"/>
      <c r="BR1127" s="400">
        <v>1</v>
      </c>
      <c r="BS1127" s="401"/>
      <c r="BT1127" s="400"/>
      <c r="BU1127" s="401"/>
      <c r="BV1127" s="337">
        <f t="shared" ref="BV1127:BV1130" si="451">L1127+N1127+P1127+R1127+T1127+V1127+X1127+Z1127+AB1127+AD1127+AF1127+AH1127+AJ1127+AL1127+AN1127+AP1127+AR1127+AT1127+AV1127+AX1127+AZ1127+BB1127+BD1127+BF1127+BH1127+BJ1127+BL1127+BN1127+BP1127+BR1127+BT1127</f>
        <v>63</v>
      </c>
      <c r="BW1127" s="337">
        <f t="shared" ref="BW1127:BW1130" si="452">M1127+O1127+Q1127+S1127+U1127+W1127+Y1127+AA1127+AC1127+AE1127+AG1127+AI1127+AK1127+AM1127+AO1127+AQ1127+AS1127+AU1127+AW1127+AY1127+BA1127+BC1127+BE1127+BG1127+BI1127+BK1127+BM1127+BO1127+BQ1127+BS1127+BU1127</f>
        <v>0</v>
      </c>
    </row>
    <row r="1128" spans="1:75" s="64" customFormat="1" ht="21.95" customHeight="1" x14ac:dyDescent="0.2">
      <c r="A1128" s="385" t="s">
        <v>4184</v>
      </c>
      <c r="B1128" s="386" t="s">
        <v>4185</v>
      </c>
      <c r="C1128" s="392" t="s">
        <v>3229</v>
      </c>
      <c r="D1128" s="387" t="s">
        <v>4109</v>
      </c>
      <c r="E1128" s="388" t="s">
        <v>4186</v>
      </c>
      <c r="F1128" s="389" t="s">
        <v>3222</v>
      </c>
      <c r="G1128" s="389" t="s">
        <v>3223</v>
      </c>
      <c r="H1128" s="390" t="s">
        <v>265</v>
      </c>
      <c r="I1128" s="391" t="s">
        <v>4187</v>
      </c>
      <c r="J1128" s="353" t="s">
        <v>3227</v>
      </c>
      <c r="K1128" s="355" t="s">
        <v>3231</v>
      </c>
      <c r="L1128" s="400"/>
      <c r="M1128" s="401"/>
      <c r="N1128" s="400"/>
      <c r="O1128" s="401"/>
      <c r="P1128" s="400"/>
      <c r="Q1128" s="401"/>
      <c r="R1128" s="400"/>
      <c r="S1128" s="401"/>
      <c r="T1128" s="400"/>
      <c r="U1128" s="401"/>
      <c r="V1128" s="400"/>
      <c r="W1128" s="401"/>
      <c r="X1128" s="400"/>
      <c r="Y1128" s="401"/>
      <c r="Z1128" s="400"/>
      <c r="AA1128" s="401"/>
      <c r="AB1128" s="400"/>
      <c r="AC1128" s="401"/>
      <c r="AD1128" s="400"/>
      <c r="AE1128" s="401"/>
      <c r="AF1128" s="400"/>
      <c r="AG1128" s="401"/>
      <c r="AH1128" s="400"/>
      <c r="AI1128" s="401"/>
      <c r="AJ1128" s="400"/>
      <c r="AK1128" s="401"/>
      <c r="AL1128" s="400"/>
      <c r="AM1128" s="401"/>
      <c r="AN1128" s="400"/>
      <c r="AO1128" s="401"/>
      <c r="AP1128" s="400"/>
      <c r="AQ1128" s="401"/>
      <c r="AR1128" s="400"/>
      <c r="AS1128" s="401"/>
      <c r="AT1128" s="400"/>
      <c r="AU1128" s="401"/>
      <c r="AV1128" s="400"/>
      <c r="AW1128" s="401"/>
      <c r="AX1128" s="400"/>
      <c r="AY1128" s="401"/>
      <c r="AZ1128" s="400"/>
      <c r="BA1128" s="401"/>
      <c r="BB1128" s="400"/>
      <c r="BC1128" s="401"/>
      <c r="BD1128" s="400"/>
      <c r="BE1128" s="401"/>
      <c r="BF1128" s="400"/>
      <c r="BG1128" s="401"/>
      <c r="BH1128" s="400"/>
      <c r="BI1128" s="401"/>
      <c r="BJ1128" s="400"/>
      <c r="BK1128" s="401"/>
      <c r="BL1128" s="400"/>
      <c r="BM1128" s="401"/>
      <c r="BN1128" s="400"/>
      <c r="BO1128" s="401"/>
      <c r="BP1128" s="400"/>
      <c r="BQ1128" s="401"/>
      <c r="BR1128" s="400"/>
      <c r="BS1128" s="401"/>
      <c r="BT1128" s="400"/>
      <c r="BU1128" s="401"/>
      <c r="BV1128" s="337">
        <f t="shared" si="451"/>
        <v>0</v>
      </c>
      <c r="BW1128" s="337">
        <f t="shared" si="452"/>
        <v>0</v>
      </c>
    </row>
    <row r="1129" spans="1:75" s="64" customFormat="1" ht="21.95" customHeight="1" x14ac:dyDescent="0.2">
      <c r="A1129" s="385" t="s">
        <v>4184</v>
      </c>
      <c r="B1129" s="386" t="s">
        <v>4185</v>
      </c>
      <c r="C1129" s="392" t="s">
        <v>3229</v>
      </c>
      <c r="D1129" s="387" t="s">
        <v>4109</v>
      </c>
      <c r="E1129" s="388" t="s">
        <v>4186</v>
      </c>
      <c r="F1129" s="389" t="s">
        <v>3222</v>
      </c>
      <c r="G1129" s="389" t="s">
        <v>3223</v>
      </c>
      <c r="H1129" s="390" t="s">
        <v>265</v>
      </c>
      <c r="I1129" s="391" t="s">
        <v>4187</v>
      </c>
      <c r="J1129" s="353" t="s">
        <v>3227</v>
      </c>
      <c r="K1129" s="356" t="s">
        <v>3232</v>
      </c>
      <c r="L1129" s="400"/>
      <c r="M1129" s="401"/>
      <c r="N1129" s="400"/>
      <c r="O1129" s="401"/>
      <c r="P1129" s="400"/>
      <c r="Q1129" s="401"/>
      <c r="R1129" s="400"/>
      <c r="S1129" s="401"/>
      <c r="T1129" s="400"/>
      <c r="U1129" s="401"/>
      <c r="V1129" s="400"/>
      <c r="W1129" s="401"/>
      <c r="X1129" s="400"/>
      <c r="Y1129" s="401"/>
      <c r="Z1129" s="400"/>
      <c r="AA1129" s="401"/>
      <c r="AB1129" s="400"/>
      <c r="AC1129" s="401"/>
      <c r="AD1129" s="400"/>
      <c r="AE1129" s="401"/>
      <c r="AF1129" s="400"/>
      <c r="AG1129" s="401"/>
      <c r="AH1129" s="400"/>
      <c r="AI1129" s="401"/>
      <c r="AJ1129" s="400"/>
      <c r="AK1129" s="401"/>
      <c r="AL1129" s="400"/>
      <c r="AM1129" s="401"/>
      <c r="AN1129" s="400"/>
      <c r="AO1129" s="401"/>
      <c r="AP1129" s="400"/>
      <c r="AQ1129" s="401"/>
      <c r="AR1129" s="400"/>
      <c r="AS1129" s="401"/>
      <c r="AT1129" s="400"/>
      <c r="AU1129" s="401"/>
      <c r="AV1129" s="400"/>
      <c r="AW1129" s="401"/>
      <c r="AX1129" s="400"/>
      <c r="AY1129" s="401"/>
      <c r="AZ1129" s="400"/>
      <c r="BA1129" s="401"/>
      <c r="BB1129" s="400"/>
      <c r="BC1129" s="401"/>
      <c r="BD1129" s="400"/>
      <c r="BE1129" s="401"/>
      <c r="BF1129" s="400"/>
      <c r="BG1129" s="401"/>
      <c r="BH1129" s="400"/>
      <c r="BI1129" s="401"/>
      <c r="BJ1129" s="400"/>
      <c r="BK1129" s="401"/>
      <c r="BL1129" s="400"/>
      <c r="BM1129" s="401"/>
      <c r="BN1129" s="400"/>
      <c r="BO1129" s="401"/>
      <c r="BP1129" s="400"/>
      <c r="BQ1129" s="401"/>
      <c r="BR1129" s="400"/>
      <c r="BS1129" s="401"/>
      <c r="BT1129" s="400"/>
      <c r="BU1129" s="401"/>
      <c r="BV1129" s="337">
        <f t="shared" si="451"/>
        <v>0</v>
      </c>
      <c r="BW1129" s="337">
        <f t="shared" si="452"/>
        <v>0</v>
      </c>
    </row>
    <row r="1130" spans="1:75" s="64" customFormat="1" ht="21.95" customHeight="1" thickBot="1" x14ac:dyDescent="0.25">
      <c r="A1130" s="660" t="s">
        <v>4184</v>
      </c>
      <c r="B1130" s="393" t="s">
        <v>4185</v>
      </c>
      <c r="C1130" s="394" t="s">
        <v>3229</v>
      </c>
      <c r="D1130" s="395" t="s">
        <v>4109</v>
      </c>
      <c r="E1130" s="411" t="s">
        <v>4186</v>
      </c>
      <c r="F1130" s="396" t="s">
        <v>3222</v>
      </c>
      <c r="G1130" s="396" t="s">
        <v>3223</v>
      </c>
      <c r="H1130" s="397" t="s">
        <v>265</v>
      </c>
      <c r="I1130" s="661" t="s">
        <v>4187</v>
      </c>
      <c r="J1130" s="353" t="s">
        <v>3227</v>
      </c>
      <c r="K1130" s="357" t="s">
        <v>60</v>
      </c>
      <c r="L1130" s="402"/>
      <c r="M1130" s="403"/>
      <c r="N1130" s="402"/>
      <c r="O1130" s="403"/>
      <c r="P1130" s="402"/>
      <c r="Q1130" s="403"/>
      <c r="R1130" s="402"/>
      <c r="S1130" s="403"/>
      <c r="T1130" s="402"/>
      <c r="U1130" s="403"/>
      <c r="V1130" s="402"/>
      <c r="W1130" s="403"/>
      <c r="X1130" s="402"/>
      <c r="Y1130" s="403"/>
      <c r="Z1130" s="402"/>
      <c r="AA1130" s="403"/>
      <c r="AB1130" s="402"/>
      <c r="AC1130" s="403"/>
      <c r="AD1130" s="402"/>
      <c r="AE1130" s="403"/>
      <c r="AF1130" s="402"/>
      <c r="AG1130" s="403"/>
      <c r="AH1130" s="402"/>
      <c r="AI1130" s="403"/>
      <c r="AJ1130" s="402"/>
      <c r="AK1130" s="403"/>
      <c r="AL1130" s="402"/>
      <c r="AM1130" s="403"/>
      <c r="AN1130" s="402"/>
      <c r="AO1130" s="403"/>
      <c r="AP1130" s="402"/>
      <c r="AQ1130" s="403"/>
      <c r="AR1130" s="402"/>
      <c r="AS1130" s="403"/>
      <c r="AT1130" s="402"/>
      <c r="AU1130" s="403"/>
      <c r="AV1130" s="402"/>
      <c r="AW1130" s="403"/>
      <c r="AX1130" s="402"/>
      <c r="AY1130" s="403"/>
      <c r="AZ1130" s="402"/>
      <c r="BA1130" s="403"/>
      <c r="BB1130" s="402"/>
      <c r="BC1130" s="403"/>
      <c r="BD1130" s="402"/>
      <c r="BE1130" s="403"/>
      <c r="BF1130" s="402"/>
      <c r="BG1130" s="403"/>
      <c r="BH1130" s="402"/>
      <c r="BI1130" s="403"/>
      <c r="BJ1130" s="402"/>
      <c r="BK1130" s="403"/>
      <c r="BL1130" s="402"/>
      <c r="BM1130" s="403"/>
      <c r="BN1130" s="402"/>
      <c r="BO1130" s="403"/>
      <c r="BP1130" s="402"/>
      <c r="BQ1130" s="403"/>
      <c r="BR1130" s="402"/>
      <c r="BS1130" s="403"/>
      <c r="BT1130" s="402"/>
      <c r="BU1130" s="403"/>
      <c r="BV1130" s="337">
        <f t="shared" si="451"/>
        <v>0</v>
      </c>
      <c r="BW1130" s="337">
        <f t="shared" si="452"/>
        <v>0</v>
      </c>
    </row>
    <row r="1131" spans="1:75" s="64" customFormat="1" ht="21.95" customHeight="1" x14ac:dyDescent="0.25">
      <c r="A1131" s="425" t="s">
        <v>4188</v>
      </c>
      <c r="B1131" s="526" t="s">
        <v>4189</v>
      </c>
      <c r="C1131" s="527">
        <v>1</v>
      </c>
      <c r="D1131" s="528" t="s">
        <v>4190</v>
      </c>
      <c r="E1131" s="426" t="s">
        <v>4191</v>
      </c>
      <c r="F1131" s="529" t="s">
        <v>3222</v>
      </c>
      <c r="G1131" s="529" t="s">
        <v>3223</v>
      </c>
      <c r="H1131" s="530" t="s">
        <v>4192</v>
      </c>
      <c r="I1131" s="384" t="s">
        <v>400</v>
      </c>
      <c r="J1131" s="353" t="s">
        <v>3227</v>
      </c>
      <c r="K1131" s="354" t="s">
        <v>3228</v>
      </c>
      <c r="L1131" s="402"/>
      <c r="M1131" s="403"/>
      <c r="N1131" s="402"/>
      <c r="O1131" s="403"/>
      <c r="P1131" s="402"/>
      <c r="Q1131" s="403"/>
      <c r="R1131" s="402"/>
      <c r="S1131" s="403"/>
      <c r="T1131" s="402"/>
      <c r="U1131" s="403"/>
      <c r="V1131" s="402"/>
      <c r="W1131" s="403"/>
      <c r="X1131" s="402"/>
      <c r="Y1131" s="403"/>
      <c r="Z1131" s="402"/>
      <c r="AA1131" s="403"/>
      <c r="AB1131" s="402"/>
      <c r="AC1131" s="403"/>
      <c r="AD1131" s="402"/>
      <c r="AE1131" s="403"/>
      <c r="AF1131" s="402"/>
      <c r="AG1131" s="403"/>
      <c r="AH1131" s="402"/>
      <c r="AI1131" s="403"/>
      <c r="AJ1131" s="402"/>
      <c r="AK1131" s="403"/>
      <c r="AL1131" s="402"/>
      <c r="AM1131" s="403"/>
      <c r="AN1131" s="402"/>
      <c r="AO1131" s="403"/>
      <c r="AP1131" s="402"/>
      <c r="AQ1131" s="403"/>
      <c r="AR1131" s="402"/>
      <c r="AS1131" s="403"/>
      <c r="AT1131" s="402"/>
      <c r="AU1131" s="403"/>
      <c r="AV1131" s="402"/>
      <c r="AW1131" s="403"/>
      <c r="AX1131" s="402"/>
      <c r="AY1131" s="403"/>
      <c r="AZ1131" s="402"/>
      <c r="BA1131" s="403"/>
      <c r="BB1131" s="402"/>
      <c r="BC1131" s="403"/>
      <c r="BD1131" s="402"/>
      <c r="BE1131" s="403"/>
      <c r="BF1131" s="402"/>
      <c r="BG1131" s="403"/>
      <c r="BH1131" s="402"/>
      <c r="BI1131" s="403"/>
      <c r="BJ1131" s="402"/>
      <c r="BK1131" s="403"/>
      <c r="BL1131" s="402"/>
      <c r="BM1131" s="403"/>
      <c r="BN1131" s="402"/>
      <c r="BO1131" s="403"/>
      <c r="BP1131" s="402"/>
      <c r="BQ1131" s="403"/>
      <c r="BR1131" s="402"/>
      <c r="BS1131" s="403"/>
      <c r="BT1131" s="402"/>
      <c r="BU1131" s="403"/>
      <c r="BV1131" s="337">
        <f>L1131+N1131+P1131+R1131+T1131+V1131+X1131+Z1131+AB1131+AD1131+AF1131+AH1131+AJ1131+AL1131+AN1131+AP1131+AR1131+AT1131+AV1131+AX1131+AZ1131+BB1131+BD1131+BF1131+BH1131+BJ1131+BL1131+BN1131+BP1131+BR1131+BT1131</f>
        <v>0</v>
      </c>
      <c r="BW1131" s="337">
        <f>M1131+O1131+Q1131+S1131+U1131+W1131+Y1131+AA1131+AC1131+AE1131+AG1131+AI1131+AK1131+AM1131+AO1131+AQ1131+AS1131+AU1131+AW1131+AY1131+BA1131+BC1131+BE1131+BG1131+BI1131+BK1131+BM1131+BO1131+BQ1131+BS1131+BU1131</f>
        <v>0</v>
      </c>
    </row>
    <row r="1132" spans="1:75" s="64" customFormat="1" ht="21.95" customHeight="1" x14ac:dyDescent="0.2">
      <c r="A1132" s="385" t="s">
        <v>4188</v>
      </c>
      <c r="B1132" s="386" t="s">
        <v>4189</v>
      </c>
      <c r="C1132" s="352" t="s">
        <v>3229</v>
      </c>
      <c r="D1132" s="387" t="s">
        <v>4190</v>
      </c>
      <c r="E1132" s="388" t="s">
        <v>4191</v>
      </c>
      <c r="F1132" s="389" t="s">
        <v>3222</v>
      </c>
      <c r="G1132" s="389" t="s">
        <v>3223</v>
      </c>
      <c r="H1132" s="390" t="s">
        <v>4192</v>
      </c>
      <c r="I1132" s="391" t="s">
        <v>400</v>
      </c>
      <c r="J1132" s="353" t="s">
        <v>3227</v>
      </c>
      <c r="K1132" s="353" t="s">
        <v>3230</v>
      </c>
      <c r="L1132" s="400"/>
      <c r="M1132" s="401"/>
      <c r="N1132" s="400"/>
      <c r="O1132" s="401"/>
      <c r="P1132" s="400"/>
      <c r="Q1132" s="401"/>
      <c r="R1132" s="400"/>
      <c r="S1132" s="401"/>
      <c r="T1132" s="400"/>
      <c r="U1132" s="401"/>
      <c r="V1132" s="400"/>
      <c r="W1132" s="401"/>
      <c r="X1132" s="400"/>
      <c r="Y1132" s="401"/>
      <c r="Z1132" s="400"/>
      <c r="AA1132" s="401"/>
      <c r="AB1132" s="400"/>
      <c r="AC1132" s="401"/>
      <c r="AD1132" s="400"/>
      <c r="AE1132" s="401"/>
      <c r="AF1132" s="400"/>
      <c r="AG1132" s="401"/>
      <c r="AH1132" s="400"/>
      <c r="AI1132" s="401"/>
      <c r="AJ1132" s="400"/>
      <c r="AK1132" s="401"/>
      <c r="AL1132" s="400"/>
      <c r="AM1132" s="401"/>
      <c r="AN1132" s="400"/>
      <c r="AO1132" s="401"/>
      <c r="AP1132" s="400"/>
      <c r="AQ1132" s="401"/>
      <c r="AR1132" s="400"/>
      <c r="AS1132" s="401"/>
      <c r="AT1132" s="400"/>
      <c r="AU1132" s="401"/>
      <c r="AV1132" s="400"/>
      <c r="AW1132" s="401"/>
      <c r="AX1132" s="400"/>
      <c r="AY1132" s="401"/>
      <c r="AZ1132" s="400"/>
      <c r="BA1132" s="401"/>
      <c r="BB1132" s="400"/>
      <c r="BC1132" s="401"/>
      <c r="BD1132" s="400"/>
      <c r="BE1132" s="401"/>
      <c r="BF1132" s="400"/>
      <c r="BG1132" s="401"/>
      <c r="BH1132" s="400"/>
      <c r="BI1132" s="401"/>
      <c r="BJ1132" s="400"/>
      <c r="BK1132" s="401"/>
      <c r="BL1132" s="400"/>
      <c r="BM1132" s="401"/>
      <c r="BN1132" s="400"/>
      <c r="BO1132" s="401"/>
      <c r="BP1132" s="400"/>
      <c r="BQ1132" s="401"/>
      <c r="BR1132" s="400"/>
      <c r="BS1132" s="401"/>
      <c r="BT1132" s="400"/>
      <c r="BU1132" s="401"/>
      <c r="BV1132" s="337">
        <f t="shared" ref="BV1132:BV1135" si="453">L1132+N1132+P1132+R1132+T1132+V1132+X1132+Z1132+AB1132+AD1132+AF1132+AH1132+AJ1132+AL1132+AN1132+AP1132+AR1132+AT1132+AV1132+AX1132+AZ1132+BB1132+BD1132+BF1132+BH1132+BJ1132+BL1132+BN1132+BP1132+BR1132+BT1132</f>
        <v>0</v>
      </c>
      <c r="BW1132" s="337">
        <f t="shared" ref="BW1132:BW1135" si="454">M1132+O1132+Q1132+S1132+U1132+W1132+Y1132+AA1132+AC1132+AE1132+AG1132+AI1132+AK1132+AM1132+AO1132+AQ1132+AS1132+AU1132+AW1132+AY1132+BA1132+BC1132+BE1132+BG1132+BI1132+BK1132+BM1132+BO1132+BQ1132+BS1132+BU1132</f>
        <v>0</v>
      </c>
    </row>
    <row r="1133" spans="1:75" s="64" customFormat="1" ht="21.95" customHeight="1" x14ac:dyDescent="0.2">
      <c r="A1133" s="385" t="s">
        <v>4188</v>
      </c>
      <c r="B1133" s="386" t="s">
        <v>4189</v>
      </c>
      <c r="C1133" s="392" t="s">
        <v>3229</v>
      </c>
      <c r="D1133" s="387" t="s">
        <v>4190</v>
      </c>
      <c r="E1133" s="388" t="s">
        <v>4191</v>
      </c>
      <c r="F1133" s="389" t="s">
        <v>3222</v>
      </c>
      <c r="G1133" s="389" t="s">
        <v>3223</v>
      </c>
      <c r="H1133" s="390" t="s">
        <v>4192</v>
      </c>
      <c r="I1133" s="391" t="s">
        <v>400</v>
      </c>
      <c r="J1133" s="353" t="s">
        <v>3227</v>
      </c>
      <c r="K1133" s="355" t="s">
        <v>3231</v>
      </c>
      <c r="L1133" s="400"/>
      <c r="M1133" s="401"/>
      <c r="N1133" s="400"/>
      <c r="O1133" s="401"/>
      <c r="P1133" s="400"/>
      <c r="Q1133" s="401"/>
      <c r="R1133" s="400"/>
      <c r="S1133" s="401"/>
      <c r="T1133" s="400"/>
      <c r="U1133" s="401"/>
      <c r="V1133" s="400"/>
      <c r="W1133" s="401"/>
      <c r="X1133" s="400"/>
      <c r="Y1133" s="401"/>
      <c r="Z1133" s="400"/>
      <c r="AA1133" s="401"/>
      <c r="AB1133" s="400"/>
      <c r="AC1133" s="401"/>
      <c r="AD1133" s="400"/>
      <c r="AE1133" s="401"/>
      <c r="AF1133" s="400"/>
      <c r="AG1133" s="401"/>
      <c r="AH1133" s="400"/>
      <c r="AI1133" s="401"/>
      <c r="AJ1133" s="400"/>
      <c r="AK1133" s="401"/>
      <c r="AL1133" s="400"/>
      <c r="AM1133" s="401"/>
      <c r="AN1133" s="400"/>
      <c r="AO1133" s="401"/>
      <c r="AP1133" s="400"/>
      <c r="AQ1133" s="401"/>
      <c r="AR1133" s="400"/>
      <c r="AS1133" s="401"/>
      <c r="AT1133" s="400"/>
      <c r="AU1133" s="401"/>
      <c r="AV1133" s="400"/>
      <c r="AW1133" s="401"/>
      <c r="AX1133" s="400"/>
      <c r="AY1133" s="401"/>
      <c r="AZ1133" s="400"/>
      <c r="BA1133" s="401"/>
      <c r="BB1133" s="400"/>
      <c r="BC1133" s="401"/>
      <c r="BD1133" s="400"/>
      <c r="BE1133" s="401"/>
      <c r="BF1133" s="400"/>
      <c r="BG1133" s="401"/>
      <c r="BH1133" s="400"/>
      <c r="BI1133" s="401"/>
      <c r="BJ1133" s="400"/>
      <c r="BK1133" s="401"/>
      <c r="BL1133" s="400"/>
      <c r="BM1133" s="401"/>
      <c r="BN1133" s="400"/>
      <c r="BO1133" s="401"/>
      <c r="BP1133" s="400"/>
      <c r="BQ1133" s="401"/>
      <c r="BR1133" s="400"/>
      <c r="BS1133" s="401"/>
      <c r="BT1133" s="400"/>
      <c r="BU1133" s="401"/>
      <c r="BV1133" s="337">
        <f t="shared" si="453"/>
        <v>0</v>
      </c>
      <c r="BW1133" s="337">
        <f t="shared" si="454"/>
        <v>0</v>
      </c>
    </row>
    <row r="1134" spans="1:75" s="64" customFormat="1" ht="21.95" customHeight="1" x14ac:dyDescent="0.2">
      <c r="A1134" s="385" t="s">
        <v>4188</v>
      </c>
      <c r="B1134" s="386" t="s">
        <v>4189</v>
      </c>
      <c r="C1134" s="392" t="s">
        <v>3229</v>
      </c>
      <c r="D1134" s="387" t="s">
        <v>4190</v>
      </c>
      <c r="E1134" s="388" t="s">
        <v>4191</v>
      </c>
      <c r="F1134" s="389" t="s">
        <v>3222</v>
      </c>
      <c r="G1134" s="389" t="s">
        <v>3223</v>
      </c>
      <c r="H1134" s="390" t="s">
        <v>4192</v>
      </c>
      <c r="I1134" s="391" t="s">
        <v>400</v>
      </c>
      <c r="J1134" s="353" t="s">
        <v>3227</v>
      </c>
      <c r="K1134" s="356" t="s">
        <v>3232</v>
      </c>
      <c r="L1134" s="400"/>
      <c r="M1134" s="401"/>
      <c r="N1134" s="400"/>
      <c r="O1134" s="401"/>
      <c r="P1134" s="400"/>
      <c r="Q1134" s="401"/>
      <c r="R1134" s="400"/>
      <c r="S1134" s="401"/>
      <c r="T1134" s="400"/>
      <c r="U1134" s="401"/>
      <c r="V1134" s="400"/>
      <c r="W1134" s="401"/>
      <c r="X1134" s="400"/>
      <c r="Y1134" s="401"/>
      <c r="Z1134" s="400"/>
      <c r="AA1134" s="401"/>
      <c r="AB1134" s="400"/>
      <c r="AC1134" s="401"/>
      <c r="AD1134" s="400"/>
      <c r="AE1134" s="401"/>
      <c r="AF1134" s="400"/>
      <c r="AG1134" s="401"/>
      <c r="AH1134" s="400"/>
      <c r="AI1134" s="401"/>
      <c r="AJ1134" s="400"/>
      <c r="AK1134" s="401"/>
      <c r="AL1134" s="400"/>
      <c r="AM1134" s="401"/>
      <c r="AN1134" s="400"/>
      <c r="AO1134" s="401"/>
      <c r="AP1134" s="400"/>
      <c r="AQ1134" s="401"/>
      <c r="AR1134" s="400"/>
      <c r="AS1134" s="401"/>
      <c r="AT1134" s="400"/>
      <c r="AU1134" s="401"/>
      <c r="AV1134" s="400"/>
      <c r="AW1134" s="401"/>
      <c r="AX1134" s="400"/>
      <c r="AY1134" s="401"/>
      <c r="AZ1134" s="400"/>
      <c r="BA1134" s="401"/>
      <c r="BB1134" s="400"/>
      <c r="BC1134" s="401"/>
      <c r="BD1134" s="400"/>
      <c r="BE1134" s="401"/>
      <c r="BF1134" s="400"/>
      <c r="BG1134" s="401"/>
      <c r="BH1134" s="400"/>
      <c r="BI1134" s="401"/>
      <c r="BJ1134" s="400"/>
      <c r="BK1134" s="401"/>
      <c r="BL1134" s="400"/>
      <c r="BM1134" s="401"/>
      <c r="BN1134" s="400"/>
      <c r="BO1134" s="401"/>
      <c r="BP1134" s="400"/>
      <c r="BQ1134" s="401"/>
      <c r="BR1134" s="400"/>
      <c r="BS1134" s="401"/>
      <c r="BT1134" s="400"/>
      <c r="BU1134" s="401"/>
      <c r="BV1134" s="337">
        <f t="shared" si="453"/>
        <v>0</v>
      </c>
      <c r="BW1134" s="337">
        <f t="shared" si="454"/>
        <v>0</v>
      </c>
    </row>
    <row r="1135" spans="1:75" s="64" customFormat="1" ht="21.95" customHeight="1" x14ac:dyDescent="0.2">
      <c r="A1135" s="660" t="s">
        <v>4188</v>
      </c>
      <c r="B1135" s="393" t="s">
        <v>4189</v>
      </c>
      <c r="C1135" s="394" t="s">
        <v>3229</v>
      </c>
      <c r="D1135" s="395" t="s">
        <v>4190</v>
      </c>
      <c r="E1135" s="411" t="s">
        <v>4191</v>
      </c>
      <c r="F1135" s="396" t="s">
        <v>3222</v>
      </c>
      <c r="G1135" s="396" t="s">
        <v>3223</v>
      </c>
      <c r="H1135" s="397" t="s">
        <v>4192</v>
      </c>
      <c r="I1135" s="661" t="s">
        <v>400</v>
      </c>
      <c r="J1135" s="353" t="s">
        <v>3227</v>
      </c>
      <c r="K1135" s="357" t="s">
        <v>60</v>
      </c>
      <c r="L1135" s="402"/>
      <c r="M1135" s="403"/>
      <c r="N1135" s="402"/>
      <c r="O1135" s="403"/>
      <c r="P1135" s="402"/>
      <c r="Q1135" s="403"/>
      <c r="R1135" s="402"/>
      <c r="S1135" s="403"/>
      <c r="T1135" s="402"/>
      <c r="U1135" s="403"/>
      <c r="V1135" s="402"/>
      <c r="W1135" s="403"/>
      <c r="X1135" s="402"/>
      <c r="Y1135" s="403"/>
      <c r="Z1135" s="402"/>
      <c r="AA1135" s="403"/>
      <c r="AB1135" s="402"/>
      <c r="AC1135" s="403"/>
      <c r="AD1135" s="402"/>
      <c r="AE1135" s="403"/>
      <c r="AF1135" s="402"/>
      <c r="AG1135" s="403"/>
      <c r="AH1135" s="402"/>
      <c r="AI1135" s="403"/>
      <c r="AJ1135" s="402"/>
      <c r="AK1135" s="403"/>
      <c r="AL1135" s="402"/>
      <c r="AM1135" s="403"/>
      <c r="AN1135" s="402"/>
      <c r="AO1135" s="403"/>
      <c r="AP1135" s="402"/>
      <c r="AQ1135" s="403"/>
      <c r="AR1135" s="402"/>
      <c r="AS1135" s="403"/>
      <c r="AT1135" s="402"/>
      <c r="AU1135" s="403"/>
      <c r="AV1135" s="402"/>
      <c r="AW1135" s="403"/>
      <c r="AX1135" s="402"/>
      <c r="AY1135" s="403"/>
      <c r="AZ1135" s="402"/>
      <c r="BA1135" s="403"/>
      <c r="BB1135" s="402"/>
      <c r="BC1135" s="403"/>
      <c r="BD1135" s="402"/>
      <c r="BE1135" s="403"/>
      <c r="BF1135" s="402"/>
      <c r="BG1135" s="403"/>
      <c r="BH1135" s="402"/>
      <c r="BI1135" s="403"/>
      <c r="BJ1135" s="402"/>
      <c r="BK1135" s="403"/>
      <c r="BL1135" s="402"/>
      <c r="BM1135" s="403"/>
      <c r="BN1135" s="402"/>
      <c r="BO1135" s="403"/>
      <c r="BP1135" s="402"/>
      <c r="BQ1135" s="403"/>
      <c r="BR1135" s="402"/>
      <c r="BS1135" s="403"/>
      <c r="BT1135" s="402"/>
      <c r="BU1135" s="403"/>
      <c r="BV1135" s="337">
        <f t="shared" si="453"/>
        <v>0</v>
      </c>
      <c r="BW1135" s="337">
        <f t="shared" si="454"/>
        <v>0</v>
      </c>
    </row>
    <row r="1136" spans="1:75" s="64" customFormat="1" ht="21.95" customHeight="1" x14ac:dyDescent="0.2">
      <c r="A1136" s="5"/>
      <c r="B1136" s="5"/>
      <c r="C1136" s="6"/>
      <c r="D1136" s="7"/>
      <c r="E1136" s="7"/>
      <c r="F1136" s="7"/>
      <c r="G1136" s="6"/>
      <c r="H1136" s="5"/>
      <c r="I1136" s="79"/>
      <c r="J1136" s="5"/>
      <c r="K1136" s="5"/>
      <c r="L1136" s="335"/>
      <c r="M1136" s="336"/>
      <c r="N1136" s="335"/>
      <c r="O1136" s="336"/>
      <c r="P1136" s="335"/>
      <c r="Q1136" s="336"/>
      <c r="R1136" s="335"/>
      <c r="S1136" s="336"/>
      <c r="T1136" s="335"/>
      <c r="U1136" s="336"/>
      <c r="V1136" s="335"/>
      <c r="W1136" s="336"/>
      <c r="X1136" s="335"/>
      <c r="Y1136" s="336"/>
      <c r="Z1136" s="335"/>
      <c r="AA1136" s="336"/>
      <c r="AB1136" s="335"/>
      <c r="AC1136" s="336"/>
      <c r="AD1136" s="335"/>
      <c r="AE1136" s="336"/>
      <c r="AF1136" s="335"/>
      <c r="AG1136" s="336"/>
      <c r="AH1136" s="335"/>
      <c r="AI1136" s="336"/>
      <c r="AJ1136" s="335"/>
      <c r="AK1136" s="336"/>
      <c r="AL1136" s="335"/>
      <c r="AM1136" s="336"/>
      <c r="AN1136" s="335"/>
      <c r="AO1136" s="336"/>
      <c r="AP1136" s="335"/>
      <c r="AQ1136" s="336"/>
      <c r="AR1136" s="335"/>
      <c r="AS1136" s="336"/>
      <c r="AT1136" s="335"/>
      <c r="AU1136" s="336"/>
      <c r="AV1136" s="335"/>
      <c r="AW1136" s="336"/>
      <c r="AX1136" s="335"/>
      <c r="AY1136" s="336"/>
      <c r="AZ1136" s="335"/>
      <c r="BA1136" s="336"/>
      <c r="BB1136" s="335"/>
      <c r="BC1136" s="336"/>
      <c r="BD1136" s="335"/>
      <c r="BE1136" s="336"/>
      <c r="BF1136" s="335"/>
      <c r="BG1136" s="336"/>
      <c r="BH1136" s="335"/>
      <c r="BI1136" s="336"/>
      <c r="BJ1136" s="335"/>
      <c r="BK1136" s="336"/>
      <c r="BL1136" s="335"/>
      <c r="BM1136" s="336"/>
      <c r="BN1136" s="335"/>
      <c r="BO1136" s="336"/>
      <c r="BP1136" s="335"/>
      <c r="BQ1136" s="336"/>
      <c r="BR1136" s="335"/>
      <c r="BS1136" s="336"/>
      <c r="BT1136" s="335"/>
      <c r="BU1136" s="336"/>
      <c r="BV1136" s="337"/>
      <c r="BW1136" s="337"/>
    </row>
    <row r="1137" spans="1:75" s="64" customFormat="1" ht="21.95" customHeight="1" x14ac:dyDescent="0.2">
      <c r="A1137" s="5"/>
      <c r="B1137" s="5"/>
      <c r="C1137" s="6"/>
      <c r="D1137" s="7"/>
      <c r="E1137" s="7"/>
      <c r="F1137" s="7"/>
      <c r="G1137" s="6"/>
      <c r="H1137" s="5"/>
      <c r="I1137" s="79"/>
      <c r="J1137" s="5"/>
      <c r="K1137" s="5"/>
      <c r="L1137" s="335">
        <f t="shared" ref="L1137:BU1137" si="455">SUM(L6:L1136)</f>
        <v>153</v>
      </c>
      <c r="M1137" s="335">
        <f t="shared" si="455"/>
        <v>0</v>
      </c>
      <c r="N1137" s="335">
        <f t="shared" si="455"/>
        <v>137</v>
      </c>
      <c r="O1137" s="335">
        <f t="shared" si="455"/>
        <v>0</v>
      </c>
      <c r="P1137" s="335">
        <f t="shared" si="455"/>
        <v>101</v>
      </c>
      <c r="Q1137" s="335">
        <f t="shared" si="455"/>
        <v>2</v>
      </c>
      <c r="R1137" s="335">
        <f t="shared" si="455"/>
        <v>0</v>
      </c>
      <c r="S1137" s="335">
        <f t="shared" si="455"/>
        <v>0</v>
      </c>
      <c r="T1137" s="335">
        <f t="shared" si="455"/>
        <v>0</v>
      </c>
      <c r="U1137" s="335">
        <f t="shared" si="455"/>
        <v>0</v>
      </c>
      <c r="V1137" s="335">
        <f t="shared" si="455"/>
        <v>126</v>
      </c>
      <c r="W1137" s="335">
        <f t="shared" si="455"/>
        <v>0</v>
      </c>
      <c r="X1137" s="335">
        <f t="shared" si="455"/>
        <v>153</v>
      </c>
      <c r="Y1137" s="335">
        <f t="shared" si="455"/>
        <v>0</v>
      </c>
      <c r="Z1137" s="335">
        <f t="shared" si="455"/>
        <v>158</v>
      </c>
      <c r="AA1137" s="335">
        <f t="shared" si="455"/>
        <v>0</v>
      </c>
      <c r="AB1137" s="335">
        <f t="shared" si="455"/>
        <v>140</v>
      </c>
      <c r="AC1137" s="335">
        <f t="shared" si="455"/>
        <v>0</v>
      </c>
      <c r="AD1137" s="335">
        <f t="shared" si="455"/>
        <v>106</v>
      </c>
      <c r="AE1137" s="335">
        <f t="shared" si="455"/>
        <v>2</v>
      </c>
      <c r="AF1137" s="335">
        <f t="shared" si="455"/>
        <v>0</v>
      </c>
      <c r="AG1137" s="335">
        <f t="shared" si="455"/>
        <v>0</v>
      </c>
      <c r="AH1137" s="335">
        <f t="shared" si="455"/>
        <v>0</v>
      </c>
      <c r="AI1137" s="335">
        <f t="shared" si="455"/>
        <v>0</v>
      </c>
      <c r="AJ1137" s="335">
        <f t="shared" si="455"/>
        <v>136</v>
      </c>
      <c r="AK1137" s="335">
        <f t="shared" si="455"/>
        <v>0</v>
      </c>
      <c r="AL1137" s="335">
        <f t="shared" si="455"/>
        <v>162</v>
      </c>
      <c r="AM1137" s="335">
        <f t="shared" si="455"/>
        <v>0</v>
      </c>
      <c r="AN1137" s="335">
        <f t="shared" si="455"/>
        <v>166</v>
      </c>
      <c r="AO1137" s="335">
        <f t="shared" si="455"/>
        <v>0</v>
      </c>
      <c r="AP1137" s="335">
        <f t="shared" si="455"/>
        <v>152</v>
      </c>
      <c r="AQ1137" s="335">
        <f t="shared" si="455"/>
        <v>0</v>
      </c>
      <c r="AR1137" s="335">
        <f t="shared" si="455"/>
        <v>118</v>
      </c>
      <c r="AS1137" s="335">
        <f t="shared" si="455"/>
        <v>2</v>
      </c>
      <c r="AT1137" s="335">
        <f t="shared" si="455"/>
        <v>0</v>
      </c>
      <c r="AU1137" s="335">
        <f t="shared" si="455"/>
        <v>0</v>
      </c>
      <c r="AV1137" s="335">
        <f t="shared" si="455"/>
        <v>0</v>
      </c>
      <c r="AW1137" s="335">
        <f t="shared" si="455"/>
        <v>0</v>
      </c>
      <c r="AX1137" s="335">
        <f t="shared" si="455"/>
        <v>168</v>
      </c>
      <c r="AY1137" s="335">
        <f t="shared" si="455"/>
        <v>0</v>
      </c>
      <c r="AZ1137" s="335">
        <f t="shared" si="455"/>
        <v>180</v>
      </c>
      <c r="BA1137" s="335">
        <f t="shared" si="455"/>
        <v>0</v>
      </c>
      <c r="BB1137" s="335">
        <f t="shared" si="455"/>
        <v>193</v>
      </c>
      <c r="BC1137" s="335">
        <f t="shared" si="455"/>
        <v>0</v>
      </c>
      <c r="BD1137" s="335">
        <f t="shared" si="455"/>
        <v>190</v>
      </c>
      <c r="BE1137" s="335">
        <f t="shared" si="455"/>
        <v>0</v>
      </c>
      <c r="BF1137" s="335">
        <f t="shared" si="455"/>
        <v>127</v>
      </c>
      <c r="BG1137" s="335">
        <f t="shared" si="455"/>
        <v>2</v>
      </c>
      <c r="BH1137" s="335">
        <f t="shared" si="455"/>
        <v>0</v>
      </c>
      <c r="BI1137" s="335">
        <f t="shared" si="455"/>
        <v>0</v>
      </c>
      <c r="BJ1137" s="335">
        <f t="shared" si="455"/>
        <v>0</v>
      </c>
      <c r="BK1137" s="335">
        <f t="shared" si="455"/>
        <v>0</v>
      </c>
      <c r="BL1137" s="335">
        <f t="shared" si="455"/>
        <v>188</v>
      </c>
      <c r="BM1137" s="335">
        <f t="shared" si="455"/>
        <v>0</v>
      </c>
      <c r="BN1137" s="335">
        <f t="shared" si="455"/>
        <v>199</v>
      </c>
      <c r="BO1137" s="335">
        <f t="shared" si="455"/>
        <v>0</v>
      </c>
      <c r="BP1137" s="335">
        <f t="shared" si="455"/>
        <v>206</v>
      </c>
      <c r="BQ1137" s="335">
        <f t="shared" si="455"/>
        <v>0</v>
      </c>
      <c r="BR1137" s="335">
        <f t="shared" si="455"/>
        <v>199</v>
      </c>
      <c r="BS1137" s="335">
        <f t="shared" si="455"/>
        <v>0</v>
      </c>
      <c r="BT1137" s="335">
        <f t="shared" si="455"/>
        <v>0</v>
      </c>
      <c r="BU1137" s="335">
        <f t="shared" si="455"/>
        <v>0</v>
      </c>
      <c r="BV1137" s="335">
        <f>SUM(BV6:BV1136)</f>
        <v>3458</v>
      </c>
      <c r="BW1137" s="335">
        <f>SUM(BW6:BW1136)</f>
        <v>8</v>
      </c>
    </row>
    <row r="1138" spans="1:75" ht="21.95" customHeight="1" x14ac:dyDescent="0.25">
      <c r="A1138" s="332"/>
      <c r="L1138" s="335"/>
      <c r="M1138" s="336"/>
      <c r="N1138" s="335"/>
      <c r="O1138" s="336"/>
      <c r="P1138" s="335"/>
      <c r="Q1138" s="336"/>
      <c r="R1138" s="335"/>
      <c r="S1138" s="336"/>
      <c r="T1138" s="335"/>
      <c r="U1138" s="336"/>
      <c r="V1138" s="335"/>
      <c r="W1138" s="336"/>
      <c r="X1138" s="335"/>
      <c r="Y1138" s="336"/>
      <c r="Z1138" s="335"/>
      <c r="AA1138" s="336"/>
      <c r="AB1138" s="335"/>
      <c r="AC1138" s="336"/>
      <c r="AD1138" s="335"/>
      <c r="AE1138" s="336"/>
      <c r="AF1138" s="335"/>
      <c r="AG1138" s="336"/>
      <c r="AH1138" s="335"/>
      <c r="AI1138" s="336"/>
      <c r="AJ1138" s="335"/>
      <c r="AK1138" s="336"/>
      <c r="AL1138" s="335"/>
      <c r="AM1138" s="336"/>
      <c r="AN1138" s="335"/>
      <c r="AO1138" s="336"/>
      <c r="AP1138" s="335"/>
      <c r="AQ1138" s="336"/>
      <c r="AR1138" s="335"/>
      <c r="AS1138" s="336"/>
      <c r="AT1138" s="335"/>
      <c r="AU1138" s="336"/>
      <c r="AV1138" s="335"/>
      <c r="AW1138" s="336"/>
      <c r="AX1138" s="335"/>
      <c r="AY1138" s="336"/>
      <c r="AZ1138" s="335"/>
      <c r="BA1138" s="336"/>
      <c r="BB1138" s="335"/>
      <c r="BC1138" s="336"/>
      <c r="BD1138" s="335"/>
      <c r="BE1138" s="336"/>
      <c r="BF1138" s="335"/>
      <c r="BG1138" s="336"/>
      <c r="BH1138" s="335"/>
      <c r="BI1138" s="336"/>
      <c r="BJ1138" s="335"/>
      <c r="BK1138" s="336"/>
      <c r="BL1138" s="335"/>
      <c r="BM1138" s="336"/>
      <c r="BN1138" s="335"/>
      <c r="BO1138" s="336"/>
      <c r="BP1138" s="335"/>
      <c r="BQ1138" s="336"/>
      <c r="BR1138" s="335"/>
      <c r="BS1138" s="336"/>
      <c r="BT1138" s="335"/>
      <c r="BU1138" s="336"/>
      <c r="BV1138" s="337"/>
      <c r="BW1138" s="337"/>
    </row>
    <row r="1139" spans="1:75" ht="21.95" customHeight="1" x14ac:dyDescent="0.2">
      <c r="A1139" s="79"/>
      <c r="B1139" s="79"/>
      <c r="C1139" s="331"/>
      <c r="D1139" s="333"/>
      <c r="E1139" s="333"/>
      <c r="F1139" s="333"/>
      <c r="G1139" s="331"/>
      <c r="H1139" s="79"/>
      <c r="J1139" s="334"/>
      <c r="K1139" s="79"/>
      <c r="L1139" s="335"/>
      <c r="M1139" s="335"/>
      <c r="N1139" s="335"/>
      <c r="O1139" s="335"/>
      <c r="P1139" s="335"/>
      <c r="Q1139" s="335"/>
      <c r="R1139" s="335"/>
      <c r="S1139" s="335"/>
      <c r="T1139" s="335"/>
      <c r="U1139" s="335"/>
      <c r="V1139" s="335"/>
      <c r="W1139" s="335"/>
      <c r="X1139" s="335"/>
      <c r="Y1139" s="335"/>
      <c r="Z1139" s="335"/>
      <c r="AA1139" s="335"/>
      <c r="AB1139" s="335"/>
      <c r="AC1139" s="335"/>
      <c r="AD1139" s="335"/>
      <c r="AE1139" s="335"/>
      <c r="AF1139" s="335"/>
      <c r="AG1139" s="335"/>
      <c r="AH1139" s="335"/>
      <c r="AI1139" s="335"/>
      <c r="AJ1139" s="335"/>
      <c r="AK1139" s="335"/>
      <c r="AL1139" s="335"/>
      <c r="AM1139" s="335"/>
      <c r="AN1139" s="335"/>
      <c r="AO1139" s="335"/>
      <c r="AP1139" s="335"/>
      <c r="AQ1139" s="335"/>
      <c r="AR1139" s="335"/>
      <c r="AS1139" s="335"/>
      <c r="AT1139" s="335"/>
      <c r="AU1139" s="335"/>
      <c r="AV1139" s="335"/>
      <c r="AW1139" s="335"/>
      <c r="AX1139" s="335"/>
      <c r="AY1139" s="335"/>
      <c r="AZ1139" s="335"/>
      <c r="BA1139" s="335"/>
      <c r="BB1139" s="335"/>
      <c r="BC1139" s="335"/>
      <c r="BD1139" s="335"/>
      <c r="BE1139" s="335"/>
      <c r="BF1139" s="335"/>
      <c r="BG1139" s="335"/>
      <c r="BH1139" s="335"/>
      <c r="BI1139" s="335"/>
      <c r="BJ1139" s="335"/>
      <c r="BK1139" s="335"/>
      <c r="BL1139" s="335"/>
      <c r="BM1139" s="335"/>
      <c r="BN1139" s="335"/>
      <c r="BO1139" s="335"/>
      <c r="BP1139" s="335"/>
      <c r="BQ1139" s="335"/>
      <c r="BR1139" s="335"/>
      <c r="BS1139" s="335"/>
      <c r="BT1139" s="335"/>
      <c r="BU1139" s="335"/>
    </row>
  </sheetData>
  <sheetProtection autoFilter="0"/>
  <dataConsolidate/>
  <mergeCells count="36">
    <mergeCell ref="A1:F2"/>
    <mergeCell ref="G1:H1"/>
    <mergeCell ref="I1:J2"/>
    <mergeCell ref="G2:H2"/>
    <mergeCell ref="F4:G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N4:O4"/>
    <mergeCell ref="P4:Q4"/>
    <mergeCell ref="R4:S4"/>
    <mergeCell ref="T4:U4"/>
    <mergeCell ref="L4:M4"/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</mergeCells>
  <conditionalFormatting sqref="I6:I1135">
    <cfRule type="expression" dxfId="2315" priority="2274">
      <formula>C7="CSC"</formula>
    </cfRule>
    <cfRule type="expression" dxfId="2314" priority="2273">
      <formula>C7="CSE"</formula>
    </cfRule>
    <cfRule type="expression" dxfId="2313" priority="2272">
      <formula>C7="CSC"</formula>
    </cfRule>
    <cfRule type="expression" dxfId="2312" priority="2271">
      <formula>C7="CSE"</formula>
    </cfRule>
  </conditionalFormatting>
  <conditionalFormatting sqref="I10">
    <cfRule type="expression" dxfId="2311" priority="2264">
      <formula>C10="CSC"</formula>
    </cfRule>
    <cfRule type="expression" dxfId="2310" priority="2263">
      <formula>C10="CSE"</formula>
    </cfRule>
    <cfRule type="expression" dxfId="2309" priority="2266">
      <formula>C10="CSC"</formula>
    </cfRule>
    <cfRule type="expression" dxfId="2308" priority="2267">
      <formula>C10="CSE"</formula>
    </cfRule>
    <cfRule type="expression" dxfId="2307" priority="2268">
      <formula>C10="CSC"</formula>
    </cfRule>
    <cfRule type="expression" dxfId="2306" priority="2265">
      <formula>C10="CSE"</formula>
    </cfRule>
    <cfRule type="expression" dxfId="2305" priority="2269">
      <formula>C10="CSE"</formula>
    </cfRule>
    <cfRule type="expression" dxfId="2304" priority="2270">
      <formula>C10="CSC"</formula>
    </cfRule>
  </conditionalFormatting>
  <conditionalFormatting sqref="I15">
    <cfRule type="expression" dxfId="2303" priority="2262">
      <formula>C15="CSC"</formula>
    </cfRule>
    <cfRule type="expression" dxfId="2302" priority="2261">
      <formula>C15="CSE"</formula>
    </cfRule>
    <cfRule type="expression" dxfId="2301" priority="2257">
      <formula>C15="CSE"</formula>
    </cfRule>
    <cfRule type="expression" dxfId="2300" priority="2255">
      <formula>C15="CSE"</formula>
    </cfRule>
    <cfRule type="expression" dxfId="2299" priority="2256">
      <formula>C15="CSC"</formula>
    </cfRule>
    <cfRule type="expression" dxfId="2298" priority="2258">
      <formula>C15="CSC"</formula>
    </cfRule>
    <cfRule type="expression" dxfId="2297" priority="2259">
      <formula>C15="CSE"</formula>
    </cfRule>
    <cfRule type="expression" dxfId="2296" priority="2260">
      <formula>C15="CSC"</formula>
    </cfRule>
  </conditionalFormatting>
  <conditionalFormatting sqref="I20">
    <cfRule type="expression" dxfId="2295" priority="2250">
      <formula>C20="CSC"</formula>
    </cfRule>
    <cfRule type="expression" dxfId="2294" priority="2252">
      <formula>C20="CSC"</formula>
    </cfRule>
    <cfRule type="expression" dxfId="2293" priority="2254">
      <formula>C20="CSC"</formula>
    </cfRule>
    <cfRule type="expression" dxfId="2292" priority="2253">
      <formula>C20="CSE"</formula>
    </cfRule>
    <cfRule type="expression" dxfId="2291" priority="2251">
      <formula>C20="CSE"</formula>
    </cfRule>
    <cfRule type="expression" dxfId="2290" priority="2249">
      <formula>C20="CSE"</formula>
    </cfRule>
    <cfRule type="expression" dxfId="2289" priority="2248">
      <formula>C20="CSC"</formula>
    </cfRule>
    <cfRule type="expression" dxfId="2288" priority="2247">
      <formula>C20="CSE"</formula>
    </cfRule>
  </conditionalFormatting>
  <conditionalFormatting sqref="I25">
    <cfRule type="expression" dxfId="2287" priority="2243">
      <formula>C25="CSE"</formula>
    </cfRule>
    <cfRule type="expression" dxfId="2286" priority="2242">
      <formula>C25="CSC"</formula>
    </cfRule>
    <cfRule type="expression" dxfId="2285" priority="2241">
      <formula>C25="CSE"</formula>
    </cfRule>
    <cfRule type="expression" dxfId="2284" priority="2246">
      <formula>C25="CSC"</formula>
    </cfRule>
    <cfRule type="expression" dxfId="2283" priority="2245">
      <formula>C25="CSE"</formula>
    </cfRule>
    <cfRule type="expression" dxfId="2282" priority="2244">
      <formula>C25="CSC"</formula>
    </cfRule>
    <cfRule type="expression" dxfId="2281" priority="2240">
      <formula>C25="CSC"</formula>
    </cfRule>
    <cfRule type="expression" dxfId="2280" priority="2239">
      <formula>C25="CSE"</formula>
    </cfRule>
  </conditionalFormatting>
  <conditionalFormatting sqref="I30">
    <cfRule type="expression" dxfId="2279" priority="2235">
      <formula>C30="CSE"</formula>
    </cfRule>
    <cfRule type="expression" dxfId="2278" priority="2238">
      <formula>C30="CSC"</formula>
    </cfRule>
    <cfRule type="expression" dxfId="2277" priority="2237">
      <formula>C30="CSE"</formula>
    </cfRule>
    <cfRule type="expression" dxfId="2276" priority="2236">
      <formula>C30="CSC"</formula>
    </cfRule>
    <cfRule type="expression" dxfId="2275" priority="2234">
      <formula>C30="CSC"</formula>
    </cfRule>
    <cfRule type="expression" dxfId="2274" priority="2233">
      <formula>C30="CSE"</formula>
    </cfRule>
    <cfRule type="expression" dxfId="2273" priority="2232">
      <formula>C30="CSC"</formula>
    </cfRule>
    <cfRule type="expression" dxfId="2272" priority="2231">
      <formula>C30="CSE"</formula>
    </cfRule>
  </conditionalFormatting>
  <conditionalFormatting sqref="I35">
    <cfRule type="expression" dxfId="2271" priority="2223">
      <formula>C35="CSE"</formula>
    </cfRule>
    <cfRule type="expression" dxfId="2270" priority="2224">
      <formula>C35="CSC"</formula>
    </cfRule>
    <cfRule type="expression" dxfId="2269" priority="2225">
      <formula>C35="CSE"</formula>
    </cfRule>
    <cfRule type="expression" dxfId="2268" priority="2226">
      <formula>C35="CSC"</formula>
    </cfRule>
    <cfRule type="expression" dxfId="2267" priority="2230">
      <formula>C35="CSC"</formula>
    </cfRule>
    <cfRule type="expression" dxfId="2266" priority="2229">
      <formula>C35="CSE"</formula>
    </cfRule>
    <cfRule type="expression" dxfId="2265" priority="2228">
      <formula>C35="CSC"</formula>
    </cfRule>
    <cfRule type="expression" dxfId="2264" priority="2227">
      <formula>C35="CSE"</formula>
    </cfRule>
  </conditionalFormatting>
  <conditionalFormatting sqref="I40">
    <cfRule type="expression" dxfId="2263" priority="2221">
      <formula>C40="CSE"</formula>
    </cfRule>
    <cfRule type="expression" dxfId="2262" priority="2222">
      <formula>C40="CSC"</formula>
    </cfRule>
    <cfRule type="expression" dxfId="2261" priority="2220">
      <formula>C40="CSC"</formula>
    </cfRule>
    <cfRule type="expression" dxfId="2260" priority="2215">
      <formula>C40="CSE"</formula>
    </cfRule>
    <cfRule type="expression" dxfId="2259" priority="2218">
      <formula>C40="CSC"</formula>
    </cfRule>
    <cfRule type="expression" dxfId="2258" priority="2216">
      <formula>C40="CSC"</formula>
    </cfRule>
    <cfRule type="expression" dxfId="2257" priority="2217">
      <formula>C40="CSE"</formula>
    </cfRule>
    <cfRule type="expression" dxfId="2256" priority="2219">
      <formula>C40="CSE"</formula>
    </cfRule>
  </conditionalFormatting>
  <conditionalFormatting sqref="I45">
    <cfRule type="expression" dxfId="2255" priority="2209">
      <formula>C45="CSE"</formula>
    </cfRule>
    <cfRule type="expression" dxfId="2254" priority="2208">
      <formula>C45="CSC"</formula>
    </cfRule>
    <cfRule type="expression" dxfId="2253" priority="2207">
      <formula>C45="CSE"</formula>
    </cfRule>
    <cfRule type="expression" dxfId="2252" priority="2211">
      <formula>C45="CSE"</formula>
    </cfRule>
    <cfRule type="expression" dxfId="2251" priority="2212">
      <formula>C45="CSC"</formula>
    </cfRule>
    <cfRule type="expression" dxfId="2250" priority="2213">
      <formula>C45="CSE"</formula>
    </cfRule>
    <cfRule type="expression" dxfId="2249" priority="2214">
      <formula>C45="CSC"</formula>
    </cfRule>
    <cfRule type="expression" dxfId="2248" priority="2210">
      <formula>C45="CSC"</formula>
    </cfRule>
  </conditionalFormatting>
  <conditionalFormatting sqref="I50">
    <cfRule type="expression" dxfId="2247" priority="2199">
      <formula>C50="CSE"</formula>
    </cfRule>
    <cfRule type="expression" dxfId="2246" priority="2201">
      <formula>C50="CSE"</formula>
    </cfRule>
    <cfRule type="expression" dxfId="2245" priority="2202">
      <formula>C50="CSC"</formula>
    </cfRule>
    <cfRule type="expression" dxfId="2244" priority="2203">
      <formula>C50="CSE"</formula>
    </cfRule>
    <cfRule type="expression" dxfId="2243" priority="2205">
      <formula>C50="CSE"</formula>
    </cfRule>
    <cfRule type="expression" dxfId="2242" priority="2206">
      <formula>C50="CSC"</formula>
    </cfRule>
    <cfRule type="expression" dxfId="2241" priority="2204">
      <formula>C50="CSC"</formula>
    </cfRule>
    <cfRule type="expression" dxfId="2240" priority="2200">
      <formula>C50="CSC"</formula>
    </cfRule>
  </conditionalFormatting>
  <conditionalFormatting sqref="I55">
    <cfRule type="expression" dxfId="2239" priority="2198">
      <formula>C55="CSC"</formula>
    </cfRule>
    <cfRule type="expression" dxfId="2238" priority="2191">
      <formula>C55="CSE"</formula>
    </cfRule>
    <cfRule type="expression" dxfId="2237" priority="2197">
      <formula>C55="CSE"</formula>
    </cfRule>
    <cfRule type="expression" dxfId="2236" priority="2196">
      <formula>C55="CSC"</formula>
    </cfRule>
    <cfRule type="expression" dxfId="2235" priority="2195">
      <formula>C55="CSE"</formula>
    </cfRule>
    <cfRule type="expression" dxfId="2234" priority="2194">
      <formula>C55="CSC"</formula>
    </cfRule>
    <cfRule type="expression" dxfId="2233" priority="2193">
      <formula>C55="CSE"</formula>
    </cfRule>
    <cfRule type="expression" dxfId="2232" priority="2192">
      <formula>C55="CSC"</formula>
    </cfRule>
  </conditionalFormatting>
  <conditionalFormatting sqref="I60">
    <cfRule type="expression" dxfId="2231" priority="2184">
      <formula>C60="CSC"</formula>
    </cfRule>
    <cfRule type="expression" dxfId="2230" priority="2190">
      <formula>C60="CSC"</formula>
    </cfRule>
    <cfRule type="expression" dxfId="2229" priority="2189">
      <formula>C60="CSE"</formula>
    </cfRule>
    <cfRule type="expression" dxfId="2228" priority="2188">
      <formula>C60="CSC"</formula>
    </cfRule>
    <cfRule type="expression" dxfId="2227" priority="2187">
      <formula>C60="CSE"</formula>
    </cfRule>
    <cfRule type="expression" dxfId="2226" priority="2185">
      <formula>C60="CSE"</formula>
    </cfRule>
    <cfRule type="expression" dxfId="2225" priority="2186">
      <formula>C60="CSC"</formula>
    </cfRule>
    <cfRule type="expression" dxfId="2224" priority="2183">
      <formula>C60="CSE"</formula>
    </cfRule>
  </conditionalFormatting>
  <conditionalFormatting sqref="I65">
    <cfRule type="expression" dxfId="2223" priority="2180">
      <formula>C65="CSC"</formula>
    </cfRule>
    <cfRule type="expression" dxfId="2222" priority="2179">
      <formula>C65="CSE"</formula>
    </cfRule>
    <cfRule type="expression" dxfId="2221" priority="2178">
      <formula>C65="CSC"</formula>
    </cfRule>
    <cfRule type="expression" dxfId="2220" priority="2177">
      <formula>C65="CSE"</formula>
    </cfRule>
    <cfRule type="expression" dxfId="2219" priority="2182">
      <formula>C65="CSC"</formula>
    </cfRule>
    <cfRule type="expression" dxfId="2218" priority="2181">
      <formula>C65="CSE"</formula>
    </cfRule>
    <cfRule type="expression" dxfId="2217" priority="2176">
      <formula>C65="CSC"</formula>
    </cfRule>
    <cfRule type="expression" dxfId="2216" priority="2175">
      <formula>C65="CSE"</formula>
    </cfRule>
  </conditionalFormatting>
  <conditionalFormatting sqref="I70">
    <cfRule type="expression" dxfId="2215" priority="2174">
      <formula>C70="CSC"</formula>
    </cfRule>
    <cfRule type="expression" dxfId="2214" priority="2173">
      <formula>C70="CSE"</formula>
    </cfRule>
    <cfRule type="expression" dxfId="2213" priority="2172">
      <formula>C70="CSC"</formula>
    </cfRule>
    <cfRule type="expression" dxfId="2212" priority="2171">
      <formula>C70="CSE"</formula>
    </cfRule>
    <cfRule type="expression" dxfId="2211" priority="2170">
      <formula>C70="CSC"</formula>
    </cfRule>
    <cfRule type="expression" dxfId="2210" priority="2169">
      <formula>C70="CSE"</formula>
    </cfRule>
    <cfRule type="expression" dxfId="2209" priority="2168">
      <formula>C70="CSC"</formula>
    </cfRule>
    <cfRule type="expression" dxfId="2208" priority="2167">
      <formula>C70="CSE"</formula>
    </cfRule>
  </conditionalFormatting>
  <conditionalFormatting sqref="I75">
    <cfRule type="expression" dxfId="2207" priority="2166">
      <formula>C75="CSC"</formula>
    </cfRule>
    <cfRule type="expression" dxfId="2206" priority="2165">
      <formula>C75="CSE"</formula>
    </cfRule>
    <cfRule type="expression" dxfId="2205" priority="2164">
      <formula>C75="CSC"</formula>
    </cfRule>
    <cfRule type="expression" dxfId="2204" priority="2163">
      <formula>C75="CSE"</formula>
    </cfRule>
    <cfRule type="expression" dxfId="2203" priority="2162">
      <formula>C75="CSC"</formula>
    </cfRule>
    <cfRule type="expression" dxfId="2202" priority="2161">
      <formula>C75="CSE"</formula>
    </cfRule>
    <cfRule type="expression" dxfId="2201" priority="2160">
      <formula>C75="CSC"</formula>
    </cfRule>
    <cfRule type="expression" dxfId="2200" priority="2159">
      <formula>C75="CSE"</formula>
    </cfRule>
  </conditionalFormatting>
  <conditionalFormatting sqref="I80">
    <cfRule type="expression" dxfId="2199" priority="2153">
      <formula>C80="CSE"</formula>
    </cfRule>
    <cfRule type="expression" dxfId="2198" priority="2158">
      <formula>C80="CSC"</formula>
    </cfRule>
    <cfRule type="expression" dxfId="2197" priority="2157">
      <formula>C80="CSE"</formula>
    </cfRule>
    <cfRule type="expression" dxfId="2196" priority="2156">
      <formula>C80="CSC"</formula>
    </cfRule>
    <cfRule type="expression" dxfId="2195" priority="2155">
      <formula>C80="CSE"</formula>
    </cfRule>
    <cfRule type="expression" dxfId="2194" priority="2154">
      <formula>C80="CSC"</formula>
    </cfRule>
    <cfRule type="expression" dxfId="2193" priority="2152">
      <formula>C80="CSC"</formula>
    </cfRule>
    <cfRule type="expression" dxfId="2192" priority="2151">
      <formula>C80="CSE"</formula>
    </cfRule>
  </conditionalFormatting>
  <conditionalFormatting sqref="I85">
    <cfRule type="expression" dxfId="2191" priority="2144">
      <formula>C85="CSC"</formula>
    </cfRule>
    <cfRule type="expression" dxfId="2190" priority="2145">
      <formula>C85="CSE"</formula>
    </cfRule>
    <cfRule type="expression" dxfId="2189" priority="2146">
      <formula>C85="CSC"</formula>
    </cfRule>
    <cfRule type="expression" dxfId="2188" priority="2147">
      <formula>C85="CSE"</formula>
    </cfRule>
    <cfRule type="expression" dxfId="2187" priority="2148">
      <formula>C85="CSC"</formula>
    </cfRule>
    <cfRule type="expression" dxfId="2186" priority="2149">
      <formula>C85="CSE"</formula>
    </cfRule>
    <cfRule type="expression" dxfId="2185" priority="2150">
      <formula>C85="CSC"</formula>
    </cfRule>
    <cfRule type="expression" dxfId="2184" priority="2143">
      <formula>C85="CSE"</formula>
    </cfRule>
  </conditionalFormatting>
  <conditionalFormatting sqref="I90">
    <cfRule type="expression" dxfId="2183" priority="2135">
      <formula>C90="CSE"</formula>
    </cfRule>
    <cfRule type="expression" dxfId="2182" priority="2138">
      <formula>C90="CSC"</formula>
    </cfRule>
    <cfRule type="expression" dxfId="2181" priority="2136">
      <formula>C90="CSC"</formula>
    </cfRule>
    <cfRule type="expression" dxfId="2180" priority="2137">
      <formula>C90="CSE"</formula>
    </cfRule>
    <cfRule type="expression" dxfId="2179" priority="2139">
      <formula>C90="CSE"</formula>
    </cfRule>
    <cfRule type="expression" dxfId="2178" priority="2140">
      <formula>C90="CSC"</formula>
    </cfRule>
    <cfRule type="expression" dxfId="2177" priority="2141">
      <formula>C90="CSE"</formula>
    </cfRule>
    <cfRule type="expression" dxfId="2176" priority="2142">
      <formula>C90="CSC"</formula>
    </cfRule>
  </conditionalFormatting>
  <conditionalFormatting sqref="I95">
    <cfRule type="expression" dxfId="2175" priority="2132">
      <formula>C95="CSC"</formula>
    </cfRule>
    <cfRule type="expression" dxfId="2174" priority="2133">
      <formula>C95="CSE"</formula>
    </cfRule>
    <cfRule type="expression" dxfId="2173" priority="2134">
      <formula>C95="CSC"</formula>
    </cfRule>
    <cfRule type="expression" dxfId="2172" priority="2127">
      <formula>C95="CSE"</formula>
    </cfRule>
    <cfRule type="expression" dxfId="2171" priority="2128">
      <formula>C95="CSC"</formula>
    </cfRule>
    <cfRule type="expression" dxfId="2170" priority="2131">
      <formula>C95="CSE"</formula>
    </cfRule>
    <cfRule type="expression" dxfId="2169" priority="2130">
      <formula>C95="CSC"</formula>
    </cfRule>
    <cfRule type="expression" dxfId="2168" priority="2129">
      <formula>C95="CSE"</formula>
    </cfRule>
  </conditionalFormatting>
  <conditionalFormatting sqref="I100">
    <cfRule type="expression" dxfId="2167" priority="2123">
      <formula>C100="CSE"</formula>
    </cfRule>
    <cfRule type="expression" dxfId="2166" priority="2119">
      <formula>C100="CSE"</formula>
    </cfRule>
    <cfRule type="expression" dxfId="2165" priority="2120">
      <formula>C100="CSC"</formula>
    </cfRule>
    <cfRule type="expression" dxfId="2164" priority="2121">
      <formula>C100="CSE"</formula>
    </cfRule>
    <cfRule type="expression" dxfId="2163" priority="2122">
      <formula>C100="CSC"</formula>
    </cfRule>
    <cfRule type="expression" dxfId="2162" priority="2124">
      <formula>C100="CSC"</formula>
    </cfRule>
    <cfRule type="expression" dxfId="2161" priority="2125">
      <formula>C100="CSE"</formula>
    </cfRule>
    <cfRule type="expression" dxfId="2160" priority="2126">
      <formula>C100="CSC"</formula>
    </cfRule>
  </conditionalFormatting>
  <conditionalFormatting sqref="I105">
    <cfRule type="expression" dxfId="2159" priority="2114">
      <formula>C105="CSC"</formula>
    </cfRule>
    <cfRule type="expression" dxfId="2158" priority="2116">
      <formula>C105="CSC"</formula>
    </cfRule>
    <cfRule type="expression" dxfId="2157" priority="2117">
      <formula>C105="CSE"</formula>
    </cfRule>
    <cfRule type="expression" dxfId="2156" priority="2118">
      <formula>C105="CSC"</formula>
    </cfRule>
    <cfRule type="expression" dxfId="2155" priority="2115">
      <formula>C105="CSE"</formula>
    </cfRule>
    <cfRule type="expression" dxfId="2154" priority="2111">
      <formula>C105="CSE"</formula>
    </cfRule>
    <cfRule type="expression" dxfId="2153" priority="2112">
      <formula>C105="CSC"</formula>
    </cfRule>
    <cfRule type="expression" dxfId="2152" priority="2113">
      <formula>C105="CSE"</formula>
    </cfRule>
  </conditionalFormatting>
  <conditionalFormatting sqref="I110">
    <cfRule type="expression" dxfId="2151" priority="2105">
      <formula>C110="CSE"</formula>
    </cfRule>
    <cfRule type="expression" dxfId="2150" priority="2103">
      <formula>C110="CSE"</formula>
    </cfRule>
    <cfRule type="expression" dxfId="2149" priority="2104">
      <formula>C110="CSC"</formula>
    </cfRule>
    <cfRule type="expression" dxfId="2148" priority="2106">
      <formula>C110="CSC"</formula>
    </cfRule>
    <cfRule type="expression" dxfId="2147" priority="2110">
      <formula>C110="CSC"</formula>
    </cfRule>
    <cfRule type="expression" dxfId="2146" priority="2109">
      <formula>C110="CSE"</formula>
    </cfRule>
    <cfRule type="expression" dxfId="2145" priority="2108">
      <formula>C110="CSC"</formula>
    </cfRule>
    <cfRule type="expression" dxfId="2144" priority="2107">
      <formula>C110="CSE"</formula>
    </cfRule>
  </conditionalFormatting>
  <conditionalFormatting sqref="I115">
    <cfRule type="expression" dxfId="2143" priority="2096">
      <formula>C115="CSC"</formula>
    </cfRule>
    <cfRule type="expression" dxfId="2142" priority="2097">
      <formula>C115="CSE"</formula>
    </cfRule>
    <cfRule type="expression" dxfId="2141" priority="2098">
      <formula>C115="CSC"</formula>
    </cfRule>
    <cfRule type="expression" dxfId="2140" priority="2099">
      <formula>C115="CSE"</formula>
    </cfRule>
    <cfRule type="expression" dxfId="2139" priority="2100">
      <formula>C115="CSC"</formula>
    </cfRule>
    <cfRule type="expression" dxfId="2138" priority="2102">
      <formula>C115="CSC"</formula>
    </cfRule>
    <cfRule type="expression" dxfId="2137" priority="2101">
      <formula>C115="CSE"</formula>
    </cfRule>
    <cfRule type="expression" dxfId="2136" priority="2095">
      <formula>C115="CSE"</formula>
    </cfRule>
  </conditionalFormatting>
  <conditionalFormatting sqref="I120">
    <cfRule type="expression" dxfId="2135" priority="2091">
      <formula>C120="CSE"</formula>
    </cfRule>
    <cfRule type="expression" dxfId="2134" priority="2090">
      <formula>C120="CSC"</formula>
    </cfRule>
    <cfRule type="expression" dxfId="2133" priority="2089">
      <formula>C120="CSE"</formula>
    </cfRule>
    <cfRule type="expression" dxfId="2132" priority="2088">
      <formula>C120="CSC"</formula>
    </cfRule>
    <cfRule type="expression" dxfId="2131" priority="2087">
      <formula>C120="CSE"</formula>
    </cfRule>
    <cfRule type="expression" dxfId="2130" priority="2092">
      <formula>C120="CSC"</formula>
    </cfRule>
    <cfRule type="expression" dxfId="2129" priority="2093">
      <formula>C120="CSE"</formula>
    </cfRule>
    <cfRule type="expression" dxfId="2128" priority="2094">
      <formula>C120="CSC"</formula>
    </cfRule>
  </conditionalFormatting>
  <conditionalFormatting sqref="I125">
    <cfRule type="expression" dxfId="2127" priority="2083">
      <formula>C125="CSE"</formula>
    </cfRule>
    <cfRule type="expression" dxfId="2126" priority="2086">
      <formula>C125="CSC"</formula>
    </cfRule>
    <cfRule type="expression" dxfId="2125" priority="2085">
      <formula>C125="CSE"</formula>
    </cfRule>
    <cfRule type="expression" dxfId="2124" priority="2084">
      <formula>C125="CSC"</formula>
    </cfRule>
    <cfRule type="expression" dxfId="2123" priority="2082">
      <formula>C125="CSC"</formula>
    </cfRule>
    <cfRule type="expression" dxfId="2122" priority="2081">
      <formula>C125="CSE"</formula>
    </cfRule>
    <cfRule type="expression" dxfId="2121" priority="2080">
      <formula>C125="CSC"</formula>
    </cfRule>
    <cfRule type="expression" dxfId="2120" priority="2079">
      <formula>C125="CSE"</formula>
    </cfRule>
  </conditionalFormatting>
  <conditionalFormatting sqref="I130">
    <cfRule type="expression" dxfId="2119" priority="2072">
      <formula>C130="CSC"</formula>
    </cfRule>
    <cfRule type="expression" dxfId="2118" priority="2071">
      <formula>C130="CSE"</formula>
    </cfRule>
    <cfRule type="expression" dxfId="2117" priority="2078">
      <formula>C130="CSC"</formula>
    </cfRule>
    <cfRule type="expression" dxfId="2116" priority="2077">
      <formula>C130="CSE"</formula>
    </cfRule>
    <cfRule type="expression" dxfId="2115" priority="2076">
      <formula>C130="CSC"</formula>
    </cfRule>
    <cfRule type="expression" dxfId="2114" priority="2075">
      <formula>C130="CSE"</formula>
    </cfRule>
    <cfRule type="expression" dxfId="2113" priority="2074">
      <formula>C130="CSC"</formula>
    </cfRule>
    <cfRule type="expression" dxfId="2112" priority="2073">
      <formula>C130="CSE"</formula>
    </cfRule>
  </conditionalFormatting>
  <conditionalFormatting sqref="I135">
    <cfRule type="expression" dxfId="2111" priority="2068">
      <formula>C135="CSC"</formula>
    </cfRule>
    <cfRule type="expression" dxfId="2110" priority="2070">
      <formula>C135="CSC"</formula>
    </cfRule>
    <cfRule type="expression" dxfId="2109" priority="2069">
      <formula>C135="CSE"</formula>
    </cfRule>
    <cfRule type="expression" dxfId="2108" priority="2067">
      <formula>C135="CSE"</formula>
    </cfRule>
    <cfRule type="expression" dxfId="2107" priority="2066">
      <formula>C135="CSC"</formula>
    </cfRule>
    <cfRule type="expression" dxfId="2106" priority="2065">
      <formula>C135="CSE"</formula>
    </cfRule>
    <cfRule type="expression" dxfId="2105" priority="2064">
      <formula>C135="CSC"</formula>
    </cfRule>
    <cfRule type="expression" dxfId="2104" priority="2063">
      <formula>C135="CSE"</formula>
    </cfRule>
  </conditionalFormatting>
  <conditionalFormatting sqref="I140">
    <cfRule type="expression" dxfId="2103" priority="2057">
      <formula>C140="CSE"</formula>
    </cfRule>
    <cfRule type="expression" dxfId="2102" priority="2056">
      <formula>C140="CSC"</formula>
    </cfRule>
    <cfRule type="expression" dxfId="2101" priority="2055">
      <formula>C140="CSE"</formula>
    </cfRule>
    <cfRule type="expression" dxfId="2100" priority="2062">
      <formula>C140="CSC"</formula>
    </cfRule>
    <cfRule type="expression" dxfId="2099" priority="2061">
      <formula>C140="CSE"</formula>
    </cfRule>
    <cfRule type="expression" dxfId="2098" priority="2060">
      <formula>C140="CSC"</formula>
    </cfRule>
    <cfRule type="expression" dxfId="2097" priority="2059">
      <formula>C140="CSE"</formula>
    </cfRule>
    <cfRule type="expression" dxfId="2096" priority="2058">
      <formula>C140="CSC"</formula>
    </cfRule>
  </conditionalFormatting>
  <conditionalFormatting sqref="I145">
    <cfRule type="expression" dxfId="2095" priority="2049">
      <formula>C145="CSE"</formula>
    </cfRule>
    <cfRule type="expression" dxfId="2094" priority="2048">
      <formula>C145="CSC"</formula>
    </cfRule>
    <cfRule type="expression" dxfId="2093" priority="2047">
      <formula>C145="CSE"</formula>
    </cfRule>
    <cfRule type="expression" dxfId="2092" priority="2054">
      <formula>C145="CSC"</formula>
    </cfRule>
    <cfRule type="expression" dxfId="2091" priority="2053">
      <formula>C145="CSE"</formula>
    </cfRule>
    <cfRule type="expression" dxfId="2090" priority="2052">
      <formula>C145="CSC"</formula>
    </cfRule>
    <cfRule type="expression" dxfId="2089" priority="2051">
      <formula>C145="CSE"</formula>
    </cfRule>
    <cfRule type="expression" dxfId="2088" priority="2050">
      <formula>C145="CSC"</formula>
    </cfRule>
  </conditionalFormatting>
  <conditionalFormatting sqref="I150">
    <cfRule type="expression" dxfId="2087" priority="2046">
      <formula>C150="CSC"</formula>
    </cfRule>
    <cfRule type="expression" dxfId="2086" priority="2045">
      <formula>C150="CSE"</formula>
    </cfRule>
    <cfRule type="expression" dxfId="2085" priority="2044">
      <formula>C150="CSC"</formula>
    </cfRule>
    <cfRule type="expression" dxfId="2084" priority="2043">
      <formula>C150="CSE"</formula>
    </cfRule>
    <cfRule type="expression" dxfId="2083" priority="2042">
      <formula>C150="CSC"</formula>
    </cfRule>
    <cfRule type="expression" dxfId="2082" priority="2041">
      <formula>C150="CSE"</formula>
    </cfRule>
    <cfRule type="expression" dxfId="2081" priority="2040">
      <formula>C150="CSC"</formula>
    </cfRule>
    <cfRule type="expression" dxfId="2080" priority="2039">
      <formula>C150="CSE"</formula>
    </cfRule>
  </conditionalFormatting>
  <conditionalFormatting sqref="I155">
    <cfRule type="expression" dxfId="2079" priority="2038">
      <formula>C155="CSC"</formula>
    </cfRule>
    <cfRule type="expression" dxfId="2078" priority="2037">
      <formula>C155="CSE"</formula>
    </cfRule>
    <cfRule type="expression" dxfId="2077" priority="2036">
      <formula>C155="CSC"</formula>
    </cfRule>
    <cfRule type="expression" dxfId="2076" priority="2035">
      <formula>C155="CSE"</formula>
    </cfRule>
    <cfRule type="expression" dxfId="2075" priority="2034">
      <formula>C155="CSC"</formula>
    </cfRule>
    <cfRule type="expression" dxfId="2074" priority="2033">
      <formula>C155="CSE"</formula>
    </cfRule>
    <cfRule type="expression" dxfId="2073" priority="2032">
      <formula>C155="CSC"</formula>
    </cfRule>
    <cfRule type="expression" dxfId="2072" priority="2031">
      <formula>C155="CSE"</formula>
    </cfRule>
  </conditionalFormatting>
  <conditionalFormatting sqref="I160">
    <cfRule type="expression" dxfId="2071" priority="2026">
      <formula>C160="CSC"</formula>
    </cfRule>
    <cfRule type="expression" dxfId="2070" priority="2025">
      <formula>C160="CSE"</formula>
    </cfRule>
    <cfRule type="expression" dxfId="2069" priority="2024">
      <formula>C160="CSC"</formula>
    </cfRule>
    <cfRule type="expression" dxfId="2068" priority="2023">
      <formula>C160="CSE"</formula>
    </cfRule>
    <cfRule type="expression" dxfId="2067" priority="2030">
      <formula>C160="CSC"</formula>
    </cfRule>
    <cfRule type="expression" dxfId="2066" priority="2029">
      <formula>C160="CSE"</formula>
    </cfRule>
    <cfRule type="expression" dxfId="2065" priority="2028">
      <formula>C160="CSC"</formula>
    </cfRule>
    <cfRule type="expression" dxfId="2064" priority="2027">
      <formula>C160="CSE"</formula>
    </cfRule>
  </conditionalFormatting>
  <conditionalFormatting sqref="I165">
    <cfRule type="expression" dxfId="2063" priority="2016">
      <formula>C165="CSC"</formula>
    </cfRule>
    <cfRule type="expression" dxfId="2062" priority="2015">
      <formula>C165="CSE"</formula>
    </cfRule>
    <cfRule type="expression" dxfId="2061" priority="2022">
      <formula>C165="CSC"</formula>
    </cfRule>
    <cfRule type="expression" dxfId="2060" priority="2021">
      <formula>C165="CSE"</formula>
    </cfRule>
    <cfRule type="expression" dxfId="2059" priority="2020">
      <formula>C165="CSC"</formula>
    </cfRule>
    <cfRule type="expression" dxfId="2058" priority="2019">
      <formula>C165="CSE"</formula>
    </cfRule>
    <cfRule type="expression" dxfId="2057" priority="2018">
      <formula>C165="CSC"</formula>
    </cfRule>
    <cfRule type="expression" dxfId="2056" priority="2017">
      <formula>C165="CSE"</formula>
    </cfRule>
  </conditionalFormatting>
  <conditionalFormatting sqref="I170">
    <cfRule type="expression" dxfId="2055" priority="2007">
      <formula>C170="CSE"</formula>
    </cfRule>
    <cfRule type="expression" dxfId="2054" priority="2008">
      <formula>C170="CSC"</formula>
    </cfRule>
    <cfRule type="expression" dxfId="2053" priority="2009">
      <formula>C170="CSE"</formula>
    </cfRule>
    <cfRule type="expression" dxfId="2052" priority="2010">
      <formula>C170="CSC"</formula>
    </cfRule>
    <cfRule type="expression" dxfId="2051" priority="2011">
      <formula>C170="CSE"</formula>
    </cfRule>
    <cfRule type="expression" dxfId="2050" priority="2012">
      <formula>C170="CSC"</formula>
    </cfRule>
    <cfRule type="expression" dxfId="2049" priority="2013">
      <formula>C170="CSE"</formula>
    </cfRule>
    <cfRule type="expression" dxfId="2048" priority="2014">
      <formula>C170="CSC"</formula>
    </cfRule>
  </conditionalFormatting>
  <conditionalFormatting sqref="I175">
    <cfRule type="expression" dxfId="2047" priority="2003">
      <formula>C175="CSE"</formula>
    </cfRule>
    <cfRule type="expression" dxfId="2046" priority="2004">
      <formula>C175="CSC"</formula>
    </cfRule>
    <cfRule type="expression" dxfId="2045" priority="2005">
      <formula>C175="CSE"</formula>
    </cfRule>
    <cfRule type="expression" dxfId="2044" priority="2006">
      <formula>C175="CSC"</formula>
    </cfRule>
    <cfRule type="expression" dxfId="2043" priority="2002">
      <formula>C175="CSC"</formula>
    </cfRule>
    <cfRule type="expression" dxfId="2042" priority="1999">
      <formula>C175="CSE"</formula>
    </cfRule>
    <cfRule type="expression" dxfId="2041" priority="2000">
      <formula>C175="CSC"</formula>
    </cfRule>
    <cfRule type="expression" dxfId="2040" priority="2001">
      <formula>C175="CSE"</formula>
    </cfRule>
  </conditionalFormatting>
  <conditionalFormatting sqref="I180">
    <cfRule type="expression" dxfId="2039" priority="1996">
      <formula>C180="CSC"</formula>
    </cfRule>
    <cfRule type="expression" dxfId="2038" priority="1995">
      <formula>C180="CSE"</formula>
    </cfRule>
    <cfRule type="expression" dxfId="2037" priority="1994">
      <formula>C180="CSC"</formula>
    </cfRule>
    <cfRule type="expression" dxfId="2036" priority="1993">
      <formula>C180="CSE"</formula>
    </cfRule>
    <cfRule type="expression" dxfId="2035" priority="1992">
      <formula>C180="CSC"</formula>
    </cfRule>
    <cfRule type="expression" dxfId="2034" priority="1991">
      <formula>C180="CSE"</formula>
    </cfRule>
    <cfRule type="expression" dxfId="2033" priority="1997">
      <formula>C180="CSE"</formula>
    </cfRule>
    <cfRule type="expression" dxfId="2032" priority="1998">
      <formula>C180="CSC"</formula>
    </cfRule>
  </conditionalFormatting>
  <conditionalFormatting sqref="I185">
    <cfRule type="expression" dxfId="2031" priority="1984">
      <formula>C185="CSC"</formula>
    </cfRule>
    <cfRule type="expression" dxfId="2030" priority="1985">
      <formula>C185="CSE"</formula>
    </cfRule>
    <cfRule type="expression" dxfId="2029" priority="1986">
      <formula>C185="CSC"</formula>
    </cfRule>
    <cfRule type="expression" dxfId="2028" priority="1990">
      <formula>C185="CSC"</formula>
    </cfRule>
    <cfRule type="expression" dxfId="2027" priority="1988">
      <formula>C185="CSC"</formula>
    </cfRule>
    <cfRule type="expression" dxfId="2026" priority="1989">
      <formula>C185="CSE"</formula>
    </cfRule>
    <cfRule type="expression" dxfId="2025" priority="1987">
      <formula>C185="CSE"</formula>
    </cfRule>
    <cfRule type="expression" dxfId="2024" priority="1983">
      <formula>C185="CSE"</formula>
    </cfRule>
  </conditionalFormatting>
  <conditionalFormatting sqref="I190">
    <cfRule type="expression" dxfId="2023" priority="1976">
      <formula>C190="CSC"</formula>
    </cfRule>
    <cfRule type="expression" dxfId="2022" priority="1977">
      <formula>C190="CSE"</formula>
    </cfRule>
    <cfRule type="expression" dxfId="2021" priority="1978">
      <formula>C190="CSC"</formula>
    </cfRule>
    <cfRule type="expression" dxfId="2020" priority="1979">
      <formula>C190="CSE"</formula>
    </cfRule>
    <cfRule type="expression" dxfId="2019" priority="1980">
      <formula>C190="CSC"</formula>
    </cfRule>
    <cfRule type="expression" dxfId="2018" priority="1981">
      <formula>C190="CSE"</formula>
    </cfRule>
    <cfRule type="expression" dxfId="2017" priority="1982">
      <formula>C190="CSC"</formula>
    </cfRule>
    <cfRule type="expression" dxfId="2016" priority="1975">
      <formula>C190="CSE"</formula>
    </cfRule>
  </conditionalFormatting>
  <conditionalFormatting sqref="I195">
    <cfRule type="expression" dxfId="2015" priority="1969">
      <formula>C195="CSE"</formula>
    </cfRule>
    <cfRule type="expression" dxfId="2014" priority="1970">
      <formula>C195="CSC"</formula>
    </cfRule>
    <cfRule type="expression" dxfId="2013" priority="1971">
      <formula>C195="CSE"</formula>
    </cfRule>
    <cfRule type="expression" dxfId="2012" priority="1972">
      <formula>C195="CSC"</formula>
    </cfRule>
    <cfRule type="expression" dxfId="2011" priority="1973">
      <formula>C195="CSE"</formula>
    </cfRule>
    <cfRule type="expression" dxfId="2010" priority="1968">
      <formula>C195="CSC"</formula>
    </cfRule>
    <cfRule type="expression" dxfId="2009" priority="1967">
      <formula>C195="CSE"</formula>
    </cfRule>
    <cfRule type="expression" dxfId="2008" priority="1974">
      <formula>C195="CSC"</formula>
    </cfRule>
  </conditionalFormatting>
  <conditionalFormatting sqref="I200">
    <cfRule type="expression" dxfId="2007" priority="1960">
      <formula>C200="CSC"</formula>
    </cfRule>
    <cfRule type="expression" dxfId="2006" priority="1962">
      <formula>C200="CSC"</formula>
    </cfRule>
    <cfRule type="expression" dxfId="2005" priority="1963">
      <formula>C200="CSE"</formula>
    </cfRule>
    <cfRule type="expression" dxfId="2004" priority="1964">
      <formula>C200="CSC"</formula>
    </cfRule>
    <cfRule type="expression" dxfId="2003" priority="1965">
      <formula>C200="CSE"</formula>
    </cfRule>
    <cfRule type="expression" dxfId="2002" priority="1966">
      <formula>C200="CSC"</formula>
    </cfRule>
    <cfRule type="expression" dxfId="2001" priority="1959">
      <formula>C200="CSE"</formula>
    </cfRule>
    <cfRule type="expression" dxfId="2000" priority="1961">
      <formula>C200="CSE"</formula>
    </cfRule>
  </conditionalFormatting>
  <conditionalFormatting sqref="I205">
    <cfRule type="expression" dxfId="1999" priority="1951">
      <formula>C205="CSE"</formula>
    </cfRule>
    <cfRule type="expression" dxfId="1998" priority="1954">
      <formula>C205="CSC"</formula>
    </cfRule>
    <cfRule type="expression" dxfId="1997" priority="1953">
      <formula>C205="CSE"</formula>
    </cfRule>
    <cfRule type="expression" dxfId="1996" priority="1952">
      <formula>C205="CSC"</formula>
    </cfRule>
    <cfRule type="expression" dxfId="1995" priority="1956">
      <formula>C205="CSC"</formula>
    </cfRule>
    <cfRule type="expression" dxfId="1994" priority="1958">
      <formula>C205="CSC"</formula>
    </cfRule>
    <cfRule type="expression" dxfId="1993" priority="1955">
      <formula>C205="CSE"</formula>
    </cfRule>
    <cfRule type="expression" dxfId="1992" priority="1957">
      <formula>C205="CSE"</formula>
    </cfRule>
  </conditionalFormatting>
  <conditionalFormatting sqref="I210">
    <cfRule type="expression" dxfId="1991" priority="1950">
      <formula>C210="CSC"</formula>
    </cfRule>
    <cfRule type="expression" dxfId="1990" priority="1949">
      <formula>C210="CSE"</formula>
    </cfRule>
    <cfRule type="expression" dxfId="1989" priority="1947">
      <formula>C210="CSE"</formula>
    </cfRule>
    <cfRule type="expression" dxfId="1988" priority="1946">
      <formula>C210="CSC"</formula>
    </cfRule>
    <cfRule type="expression" dxfId="1987" priority="1945">
      <formula>C210="CSE"</formula>
    </cfRule>
    <cfRule type="expression" dxfId="1986" priority="1944">
      <formula>C210="CSC"</formula>
    </cfRule>
    <cfRule type="expression" dxfId="1985" priority="1943">
      <formula>C210="CSE"</formula>
    </cfRule>
    <cfRule type="expression" dxfId="1984" priority="1948">
      <formula>C210="CSC"</formula>
    </cfRule>
  </conditionalFormatting>
  <conditionalFormatting sqref="I215">
    <cfRule type="expression" dxfId="1983" priority="1938">
      <formula>C215="CSC"</formula>
    </cfRule>
    <cfRule type="expression" dxfId="1982" priority="1939">
      <formula>C215="CSE"</formula>
    </cfRule>
    <cfRule type="expression" dxfId="1981" priority="1940">
      <formula>C215="CSC"</formula>
    </cfRule>
    <cfRule type="expression" dxfId="1980" priority="1941">
      <formula>C215="CSE"</formula>
    </cfRule>
    <cfRule type="expression" dxfId="1979" priority="1942">
      <formula>C215="CSC"</formula>
    </cfRule>
    <cfRule type="expression" dxfId="1978" priority="1935">
      <formula>C215="CSE"</formula>
    </cfRule>
    <cfRule type="expression" dxfId="1977" priority="1936">
      <formula>C215="CSC"</formula>
    </cfRule>
    <cfRule type="expression" dxfId="1976" priority="1937">
      <formula>C215="CSE"</formula>
    </cfRule>
  </conditionalFormatting>
  <conditionalFormatting sqref="I220">
    <cfRule type="expression" dxfId="1975" priority="1932">
      <formula>C220="CSC"</formula>
    </cfRule>
    <cfRule type="expression" dxfId="1974" priority="1931">
      <formula>C220="CSE"</formula>
    </cfRule>
    <cfRule type="expression" dxfId="1973" priority="1930">
      <formula>C220="CSC"</formula>
    </cfRule>
    <cfRule type="expression" dxfId="1972" priority="1929">
      <formula>C220="CSE"</formula>
    </cfRule>
    <cfRule type="expression" dxfId="1971" priority="1928">
      <formula>C220="CSC"</formula>
    </cfRule>
    <cfRule type="expression" dxfId="1970" priority="1927">
      <formula>C220="CSE"</formula>
    </cfRule>
    <cfRule type="expression" dxfId="1969" priority="1934">
      <formula>C220="CSC"</formula>
    </cfRule>
    <cfRule type="expression" dxfId="1968" priority="1933">
      <formula>C220="CSE"</formula>
    </cfRule>
  </conditionalFormatting>
  <conditionalFormatting sqref="I225">
    <cfRule type="expression" dxfId="1967" priority="1926">
      <formula>C225="CSC"</formula>
    </cfRule>
    <cfRule type="expression" dxfId="1966" priority="1925">
      <formula>C225="CSE"</formula>
    </cfRule>
    <cfRule type="expression" dxfId="1965" priority="1924">
      <formula>C225="CSC"</formula>
    </cfRule>
    <cfRule type="expression" dxfId="1964" priority="1923">
      <formula>C225="CSE"</formula>
    </cfRule>
    <cfRule type="expression" dxfId="1963" priority="1922">
      <formula>C225="CSC"</formula>
    </cfRule>
    <cfRule type="expression" dxfId="1962" priority="1921">
      <formula>C225="CSE"</formula>
    </cfRule>
    <cfRule type="expression" dxfId="1961" priority="1920">
      <formula>C225="CSC"</formula>
    </cfRule>
    <cfRule type="expression" dxfId="1960" priority="1919">
      <formula>C225="CSE"</formula>
    </cfRule>
  </conditionalFormatting>
  <conditionalFormatting sqref="I230">
    <cfRule type="expression" dxfId="1959" priority="1918">
      <formula>C230="CSC"</formula>
    </cfRule>
    <cfRule type="expression" dxfId="1958" priority="1917">
      <formula>C230="CSE"</formula>
    </cfRule>
    <cfRule type="expression" dxfId="1957" priority="1916">
      <formula>C230="CSC"</formula>
    </cfRule>
    <cfRule type="expression" dxfId="1956" priority="1915">
      <formula>C230="CSE"</formula>
    </cfRule>
    <cfRule type="expression" dxfId="1955" priority="1914">
      <formula>C230="CSC"</formula>
    </cfRule>
    <cfRule type="expression" dxfId="1954" priority="1913">
      <formula>C230="CSE"</formula>
    </cfRule>
    <cfRule type="expression" dxfId="1953" priority="1912">
      <formula>C230="CSC"</formula>
    </cfRule>
    <cfRule type="expression" dxfId="1952" priority="1911">
      <formula>C230="CSE"</formula>
    </cfRule>
  </conditionalFormatting>
  <conditionalFormatting sqref="I235">
    <cfRule type="expression" dxfId="1951" priority="1910">
      <formula>C235="CSC"</formula>
    </cfRule>
    <cfRule type="expression" dxfId="1950" priority="1909">
      <formula>C235="CSE"</formula>
    </cfRule>
    <cfRule type="expression" dxfId="1949" priority="1908">
      <formula>C235="CSC"</formula>
    </cfRule>
    <cfRule type="expression" dxfId="1948" priority="1907">
      <formula>C235="CSE"</formula>
    </cfRule>
    <cfRule type="expression" dxfId="1947" priority="1906">
      <formula>C235="CSC"</formula>
    </cfRule>
    <cfRule type="expression" dxfId="1946" priority="1905">
      <formula>C235="CSE"</formula>
    </cfRule>
    <cfRule type="expression" dxfId="1945" priority="1904">
      <formula>C235="CSC"</formula>
    </cfRule>
    <cfRule type="expression" dxfId="1944" priority="1903">
      <formula>C235="CSE"</formula>
    </cfRule>
  </conditionalFormatting>
  <conditionalFormatting sqref="I240">
    <cfRule type="expression" dxfId="1943" priority="1902">
      <formula>C240="CSC"</formula>
    </cfRule>
    <cfRule type="expression" dxfId="1942" priority="1901">
      <formula>C240="CSE"</formula>
    </cfRule>
    <cfRule type="expression" dxfId="1941" priority="1900">
      <formula>C240="CSC"</formula>
    </cfRule>
    <cfRule type="expression" dxfId="1940" priority="1899">
      <formula>C240="CSE"</formula>
    </cfRule>
    <cfRule type="expression" dxfId="1939" priority="1898">
      <formula>C240="CSC"</formula>
    </cfRule>
    <cfRule type="expression" dxfId="1938" priority="1897">
      <formula>C240="CSE"</formula>
    </cfRule>
    <cfRule type="expression" dxfId="1937" priority="1896">
      <formula>C240="CSC"</formula>
    </cfRule>
    <cfRule type="expression" dxfId="1936" priority="1895">
      <formula>C240="CSE"</formula>
    </cfRule>
  </conditionalFormatting>
  <conditionalFormatting sqref="I245">
    <cfRule type="expression" dxfId="1935" priority="1894">
      <formula>C245="CSC"</formula>
    </cfRule>
    <cfRule type="expression" dxfId="1934" priority="1893">
      <formula>C245="CSE"</formula>
    </cfRule>
    <cfRule type="expression" dxfId="1933" priority="1892">
      <formula>C245="CSC"</formula>
    </cfRule>
    <cfRule type="expression" dxfId="1932" priority="1891">
      <formula>C245="CSE"</formula>
    </cfRule>
    <cfRule type="expression" dxfId="1931" priority="1890">
      <formula>C245="CSC"</formula>
    </cfRule>
    <cfRule type="expression" dxfId="1930" priority="1889">
      <formula>C245="CSE"</formula>
    </cfRule>
    <cfRule type="expression" dxfId="1929" priority="1888">
      <formula>C245="CSC"</formula>
    </cfRule>
    <cfRule type="expression" dxfId="1928" priority="1887">
      <formula>C245="CSE"</formula>
    </cfRule>
  </conditionalFormatting>
  <conditionalFormatting sqref="I250">
    <cfRule type="expression" dxfId="1927" priority="1886">
      <formula>C250="CSC"</formula>
    </cfRule>
    <cfRule type="expression" dxfId="1926" priority="1885">
      <formula>C250="CSE"</formula>
    </cfRule>
    <cfRule type="expression" dxfId="1925" priority="1884">
      <formula>C250="CSC"</formula>
    </cfRule>
    <cfRule type="expression" dxfId="1924" priority="1883">
      <formula>C250="CSE"</formula>
    </cfRule>
    <cfRule type="expression" dxfId="1923" priority="1882">
      <formula>C250="CSC"</formula>
    </cfRule>
    <cfRule type="expression" dxfId="1922" priority="1881">
      <formula>C250="CSE"</formula>
    </cfRule>
    <cfRule type="expression" dxfId="1921" priority="1880">
      <formula>C250="CSC"</formula>
    </cfRule>
    <cfRule type="expression" dxfId="1920" priority="1879">
      <formula>C250="CSE"</formula>
    </cfRule>
  </conditionalFormatting>
  <conditionalFormatting sqref="I255">
    <cfRule type="expression" dxfId="1919" priority="1878">
      <formula>C255="CSC"</formula>
    </cfRule>
    <cfRule type="expression" dxfId="1918" priority="1877">
      <formula>C255="CSE"</formula>
    </cfRule>
    <cfRule type="expression" dxfId="1917" priority="1876">
      <formula>C255="CSC"</formula>
    </cfRule>
    <cfRule type="expression" dxfId="1916" priority="1875">
      <formula>C255="CSE"</formula>
    </cfRule>
    <cfRule type="expression" dxfId="1915" priority="1874">
      <formula>C255="CSC"</formula>
    </cfRule>
    <cfRule type="expression" dxfId="1914" priority="1873">
      <formula>C255="CSE"</formula>
    </cfRule>
    <cfRule type="expression" dxfId="1913" priority="1872">
      <formula>C255="CSC"</formula>
    </cfRule>
    <cfRule type="expression" dxfId="1912" priority="1871">
      <formula>C255="CSE"</formula>
    </cfRule>
  </conditionalFormatting>
  <conditionalFormatting sqref="I260">
    <cfRule type="expression" dxfId="1911" priority="1870">
      <formula>C260="CSC"</formula>
    </cfRule>
    <cfRule type="expression" dxfId="1910" priority="1869">
      <formula>C260="CSE"</formula>
    </cfRule>
    <cfRule type="expression" dxfId="1909" priority="1868">
      <formula>C260="CSC"</formula>
    </cfRule>
    <cfRule type="expression" dxfId="1908" priority="1867">
      <formula>C260="CSE"</formula>
    </cfRule>
    <cfRule type="expression" dxfId="1907" priority="1866">
      <formula>C260="CSC"</formula>
    </cfRule>
    <cfRule type="expression" dxfId="1906" priority="1865">
      <formula>C260="CSE"</formula>
    </cfRule>
    <cfRule type="expression" dxfId="1905" priority="1864">
      <formula>C260="CSC"</formula>
    </cfRule>
    <cfRule type="expression" dxfId="1904" priority="1863">
      <formula>C260="CSE"</formula>
    </cfRule>
  </conditionalFormatting>
  <conditionalFormatting sqref="I265">
    <cfRule type="expression" dxfId="1903" priority="1862">
      <formula>C265="CSC"</formula>
    </cfRule>
    <cfRule type="expression" dxfId="1902" priority="1861">
      <formula>C265="CSE"</formula>
    </cfRule>
    <cfRule type="expression" dxfId="1901" priority="1860">
      <formula>C265="CSC"</formula>
    </cfRule>
    <cfRule type="expression" dxfId="1900" priority="1859">
      <formula>C265="CSE"</formula>
    </cfRule>
    <cfRule type="expression" dxfId="1899" priority="1858">
      <formula>C265="CSC"</formula>
    </cfRule>
    <cfRule type="expression" dxfId="1898" priority="1857">
      <formula>C265="CSE"</formula>
    </cfRule>
    <cfRule type="expression" dxfId="1897" priority="1856">
      <formula>C265="CSC"</formula>
    </cfRule>
    <cfRule type="expression" dxfId="1896" priority="1855">
      <formula>C265="CSE"</formula>
    </cfRule>
  </conditionalFormatting>
  <conditionalFormatting sqref="I270">
    <cfRule type="expression" dxfId="1895" priority="1854">
      <formula>C270="CSC"</formula>
    </cfRule>
    <cfRule type="expression" dxfId="1894" priority="1847">
      <formula>C270="CSE"</formula>
    </cfRule>
    <cfRule type="expression" dxfId="1893" priority="1848">
      <formula>C270="CSC"</formula>
    </cfRule>
    <cfRule type="expression" dxfId="1892" priority="1849">
      <formula>C270="CSE"</formula>
    </cfRule>
    <cfRule type="expression" dxfId="1891" priority="1850">
      <formula>C270="CSC"</formula>
    </cfRule>
    <cfRule type="expression" dxfId="1890" priority="1851">
      <formula>C270="CSE"</formula>
    </cfRule>
    <cfRule type="expression" dxfId="1889" priority="1852">
      <formula>C270="CSC"</formula>
    </cfRule>
    <cfRule type="expression" dxfId="1888" priority="1853">
      <formula>C270="CSE"</formula>
    </cfRule>
  </conditionalFormatting>
  <conditionalFormatting sqref="I275">
    <cfRule type="expression" dxfId="1887" priority="1839">
      <formula>C275="CSE"</formula>
    </cfRule>
    <cfRule type="expression" dxfId="1886" priority="1840">
      <formula>C275="CSC"</formula>
    </cfRule>
    <cfRule type="expression" dxfId="1885" priority="1841">
      <formula>C275="CSE"</formula>
    </cfRule>
    <cfRule type="expression" dxfId="1884" priority="1842">
      <formula>C275="CSC"</formula>
    </cfRule>
    <cfRule type="expression" dxfId="1883" priority="1843">
      <formula>C275="CSE"</formula>
    </cfRule>
    <cfRule type="expression" dxfId="1882" priority="1844">
      <formula>C275="CSC"</formula>
    </cfRule>
    <cfRule type="expression" dxfId="1881" priority="1845">
      <formula>C275="CSE"</formula>
    </cfRule>
    <cfRule type="expression" dxfId="1880" priority="1846">
      <formula>C275="CSC"</formula>
    </cfRule>
  </conditionalFormatting>
  <conditionalFormatting sqref="I280">
    <cfRule type="expression" dxfId="1879" priority="1835">
      <formula>C280="CSE"</formula>
    </cfRule>
    <cfRule type="expression" dxfId="1878" priority="1831">
      <formula>C280="CSE"</formula>
    </cfRule>
    <cfRule type="expression" dxfId="1877" priority="1832">
      <formula>C280="CSC"</formula>
    </cfRule>
    <cfRule type="expression" dxfId="1876" priority="1833">
      <formula>C280="CSE"</formula>
    </cfRule>
    <cfRule type="expression" dxfId="1875" priority="1834">
      <formula>C280="CSC"</formula>
    </cfRule>
    <cfRule type="expression" dxfId="1874" priority="1836">
      <formula>C280="CSC"</formula>
    </cfRule>
    <cfRule type="expression" dxfId="1873" priority="1837">
      <formula>C280="CSE"</formula>
    </cfRule>
    <cfRule type="expression" dxfId="1872" priority="1838">
      <formula>C280="CSC"</formula>
    </cfRule>
  </conditionalFormatting>
  <conditionalFormatting sqref="I285">
    <cfRule type="expression" dxfId="1871" priority="1823">
      <formula>C285="CSE"</formula>
    </cfRule>
    <cfRule type="expression" dxfId="1870" priority="1824">
      <formula>C285="CSC"</formula>
    </cfRule>
    <cfRule type="expression" dxfId="1869" priority="1830">
      <formula>C285="CSC"</formula>
    </cfRule>
    <cfRule type="expression" dxfId="1868" priority="1829">
      <formula>C285="CSE"</formula>
    </cfRule>
    <cfRule type="expression" dxfId="1867" priority="1828">
      <formula>C285="CSC"</formula>
    </cfRule>
    <cfRule type="expression" dxfId="1866" priority="1827">
      <formula>C285="CSE"</formula>
    </cfRule>
    <cfRule type="expression" dxfId="1865" priority="1826">
      <formula>C285="CSC"</formula>
    </cfRule>
    <cfRule type="expression" dxfId="1864" priority="1825">
      <formula>C285="CSE"</formula>
    </cfRule>
  </conditionalFormatting>
  <conditionalFormatting sqref="I290">
    <cfRule type="expression" dxfId="1863" priority="1815">
      <formula>C290="CSE"</formula>
    </cfRule>
    <cfRule type="expression" dxfId="1862" priority="1816">
      <formula>C290="CSC"</formula>
    </cfRule>
    <cfRule type="expression" dxfId="1861" priority="1820">
      <formula>C290="CSC"</formula>
    </cfRule>
    <cfRule type="expression" dxfId="1860" priority="1817">
      <formula>C290="CSE"</formula>
    </cfRule>
    <cfRule type="expression" dxfId="1859" priority="1818">
      <formula>C290="CSC"</formula>
    </cfRule>
    <cfRule type="expression" dxfId="1858" priority="1819">
      <formula>C290="CSE"</formula>
    </cfRule>
    <cfRule type="expression" dxfId="1857" priority="1821">
      <formula>C290="CSE"</formula>
    </cfRule>
    <cfRule type="expression" dxfId="1856" priority="1822">
      <formula>C290="CSC"</formula>
    </cfRule>
  </conditionalFormatting>
  <conditionalFormatting sqref="I295">
    <cfRule type="expression" dxfId="1855" priority="1813">
      <formula>C295="CSE"</formula>
    </cfRule>
    <cfRule type="expression" dxfId="1854" priority="1811">
      <formula>C295="CSE"</formula>
    </cfRule>
    <cfRule type="expression" dxfId="1853" priority="1812">
      <formula>C295="CSC"</formula>
    </cfRule>
    <cfRule type="expression" dxfId="1852" priority="1814">
      <formula>C295="CSC"</formula>
    </cfRule>
    <cfRule type="expression" dxfId="1851" priority="1810">
      <formula>C295="CSC"</formula>
    </cfRule>
    <cfRule type="expression" dxfId="1850" priority="1807">
      <formula>C295="CSE"</formula>
    </cfRule>
    <cfRule type="expression" dxfId="1849" priority="1808">
      <formula>C295="CSC"</formula>
    </cfRule>
    <cfRule type="expression" dxfId="1848" priority="1809">
      <formula>C295="CSE"</formula>
    </cfRule>
  </conditionalFormatting>
  <conditionalFormatting sqref="I300">
    <cfRule type="expression" dxfId="1847" priority="1799">
      <formula>C300="CSE"</formula>
    </cfRule>
    <cfRule type="expression" dxfId="1846" priority="1803">
      <formula>C300="CSE"</formula>
    </cfRule>
    <cfRule type="expression" dxfId="1845" priority="1800">
      <formula>C300="CSC"</formula>
    </cfRule>
    <cfRule type="expression" dxfId="1844" priority="1801">
      <formula>C300="CSE"</formula>
    </cfRule>
    <cfRule type="expression" dxfId="1843" priority="1802">
      <formula>C300="CSC"</formula>
    </cfRule>
    <cfRule type="expression" dxfId="1842" priority="1804">
      <formula>C300="CSC"</formula>
    </cfRule>
    <cfRule type="expression" dxfId="1841" priority="1805">
      <formula>C300="CSE"</formula>
    </cfRule>
    <cfRule type="expression" dxfId="1840" priority="1806">
      <formula>C300="CSC"</formula>
    </cfRule>
  </conditionalFormatting>
  <conditionalFormatting sqref="I305">
    <cfRule type="expression" dxfId="1839" priority="1794">
      <formula>C305="CSC"</formula>
    </cfRule>
    <cfRule type="expression" dxfId="1838" priority="1795">
      <formula>C305="CSE"</formula>
    </cfRule>
    <cfRule type="expression" dxfId="1837" priority="1792">
      <formula>C305="CSC"</formula>
    </cfRule>
    <cfRule type="expression" dxfId="1836" priority="1791">
      <formula>C305="CSE"</formula>
    </cfRule>
    <cfRule type="expression" dxfId="1835" priority="1798">
      <formula>C305="CSC"</formula>
    </cfRule>
    <cfRule type="expression" dxfId="1834" priority="1793">
      <formula>C305="CSE"</formula>
    </cfRule>
    <cfRule type="expression" dxfId="1833" priority="1797">
      <formula>C305="CSE"</formula>
    </cfRule>
    <cfRule type="expression" dxfId="1832" priority="1796">
      <formula>C305="CSC"</formula>
    </cfRule>
  </conditionalFormatting>
  <conditionalFormatting sqref="I310">
    <cfRule type="expression" dxfId="1831" priority="1787">
      <formula>C310="CSE"</formula>
    </cfRule>
    <cfRule type="expression" dxfId="1830" priority="1783">
      <formula>C310="CSE"</formula>
    </cfRule>
    <cfRule type="expression" dxfId="1829" priority="1784">
      <formula>C310="CSC"</formula>
    </cfRule>
    <cfRule type="expression" dxfId="1828" priority="1785">
      <formula>C310="CSE"</formula>
    </cfRule>
    <cfRule type="expression" dxfId="1827" priority="1786">
      <formula>C310="CSC"</formula>
    </cfRule>
    <cfRule type="expression" dxfId="1826" priority="1788">
      <formula>C310="CSC"</formula>
    </cfRule>
    <cfRule type="expression" dxfId="1825" priority="1789">
      <formula>C310="CSE"</formula>
    </cfRule>
    <cfRule type="expression" dxfId="1824" priority="1790">
      <formula>C310="CSC"</formula>
    </cfRule>
  </conditionalFormatting>
  <conditionalFormatting sqref="I315">
    <cfRule type="expression" dxfId="1823" priority="1775">
      <formula>C315="CSE"</formula>
    </cfRule>
    <cfRule type="expression" dxfId="1822" priority="1778">
      <formula>C315="CSC"</formula>
    </cfRule>
    <cfRule type="expression" dxfId="1821" priority="1779">
      <formula>C315="CSE"</formula>
    </cfRule>
    <cfRule type="expression" dxfId="1820" priority="1777">
      <formula>C315="CSE"</formula>
    </cfRule>
    <cfRule type="expression" dxfId="1819" priority="1780">
      <formula>C315="CSC"</formula>
    </cfRule>
    <cfRule type="expression" dxfId="1818" priority="1781">
      <formula>C315="CSE"</formula>
    </cfRule>
    <cfRule type="expression" dxfId="1817" priority="1782">
      <formula>C315="CSC"</formula>
    </cfRule>
    <cfRule type="expression" dxfId="1816" priority="1776">
      <formula>C315="CSC"</formula>
    </cfRule>
  </conditionalFormatting>
  <conditionalFormatting sqref="I320">
    <cfRule type="expression" dxfId="1815" priority="1768">
      <formula>C320="CSC"</formula>
    </cfRule>
    <cfRule type="expression" dxfId="1814" priority="1767">
      <formula>C320="CSE"</formula>
    </cfRule>
    <cfRule type="expression" dxfId="1813" priority="1774">
      <formula>C320="CSC"</formula>
    </cfRule>
    <cfRule type="expression" dxfId="1812" priority="1773">
      <formula>C320="CSE"</formula>
    </cfRule>
    <cfRule type="expression" dxfId="1811" priority="1772">
      <formula>C320="CSC"</formula>
    </cfRule>
    <cfRule type="expression" dxfId="1810" priority="1771">
      <formula>C320="CSE"</formula>
    </cfRule>
    <cfRule type="expression" dxfId="1809" priority="1770">
      <formula>C320="CSC"</formula>
    </cfRule>
    <cfRule type="expression" dxfId="1808" priority="1769">
      <formula>C320="CSE"</formula>
    </cfRule>
  </conditionalFormatting>
  <conditionalFormatting sqref="I325">
    <cfRule type="expression" dxfId="1807" priority="1759">
      <formula>C325="CSE"</formula>
    </cfRule>
    <cfRule type="expression" dxfId="1806" priority="1760">
      <formula>C325="CSC"</formula>
    </cfRule>
    <cfRule type="expression" dxfId="1805" priority="1761">
      <formula>C325="CSE"</formula>
    </cfRule>
    <cfRule type="expression" dxfId="1804" priority="1762">
      <formula>C325="CSC"</formula>
    </cfRule>
    <cfRule type="expression" dxfId="1803" priority="1766">
      <formula>C325="CSC"</formula>
    </cfRule>
    <cfRule type="expression" dxfId="1802" priority="1763">
      <formula>C325="CSE"</formula>
    </cfRule>
    <cfRule type="expression" dxfId="1801" priority="1764">
      <formula>C325="CSC"</formula>
    </cfRule>
    <cfRule type="expression" dxfId="1800" priority="1765">
      <formula>C325="CSE"</formula>
    </cfRule>
  </conditionalFormatting>
  <conditionalFormatting sqref="I330">
    <cfRule type="expression" dxfId="1799" priority="1754">
      <formula>C330="CSC"</formula>
    </cfRule>
    <cfRule type="expression" dxfId="1798" priority="1756">
      <formula>C330="CSC"</formula>
    </cfRule>
    <cfRule type="expression" dxfId="1797" priority="1757">
      <formula>C330="CSE"</formula>
    </cfRule>
    <cfRule type="expression" dxfId="1796" priority="1758">
      <formula>C330="CSC"</formula>
    </cfRule>
    <cfRule type="expression" dxfId="1795" priority="1751">
      <formula>C330="CSE"</formula>
    </cfRule>
    <cfRule type="expression" dxfId="1794" priority="1752">
      <formula>C330="CSC"</formula>
    </cfRule>
    <cfRule type="expression" dxfId="1793" priority="1753">
      <formula>C330="CSE"</formula>
    </cfRule>
    <cfRule type="expression" dxfId="1792" priority="1755">
      <formula>C330="CSE"</formula>
    </cfRule>
  </conditionalFormatting>
  <conditionalFormatting sqref="I335">
    <cfRule type="expression" dxfId="1791" priority="1744">
      <formula>C335="CSC"</formula>
    </cfRule>
    <cfRule type="expression" dxfId="1790" priority="1743">
      <formula>C335="CSE"</formula>
    </cfRule>
    <cfRule type="expression" dxfId="1789" priority="1745">
      <formula>C335="CSE"</formula>
    </cfRule>
    <cfRule type="expression" dxfId="1788" priority="1746">
      <formula>C335="CSC"</formula>
    </cfRule>
    <cfRule type="expression" dxfId="1787" priority="1747">
      <formula>C335="CSE"</formula>
    </cfRule>
    <cfRule type="expression" dxfId="1786" priority="1748">
      <formula>C335="CSC"</formula>
    </cfRule>
    <cfRule type="expression" dxfId="1785" priority="1749">
      <formula>C335="CSE"</formula>
    </cfRule>
    <cfRule type="expression" dxfId="1784" priority="1750">
      <formula>C335="CSC"</formula>
    </cfRule>
  </conditionalFormatting>
  <conditionalFormatting sqref="I340">
    <cfRule type="expression" dxfId="1783" priority="1742">
      <formula>C340="CSC"</formula>
    </cfRule>
    <cfRule type="expression" dxfId="1782" priority="1736">
      <formula>C340="CSC"</formula>
    </cfRule>
    <cfRule type="expression" dxfId="1781" priority="1740">
      <formula>C340="CSC"</formula>
    </cfRule>
    <cfRule type="expression" dxfId="1780" priority="1739">
      <formula>C340="CSE"</formula>
    </cfRule>
    <cfRule type="expression" dxfId="1779" priority="1738">
      <formula>C340="CSC"</formula>
    </cfRule>
    <cfRule type="expression" dxfId="1778" priority="1737">
      <formula>C340="CSE"</formula>
    </cfRule>
    <cfRule type="expression" dxfId="1777" priority="1735">
      <formula>C340="CSE"</formula>
    </cfRule>
    <cfRule type="expression" dxfId="1776" priority="1741">
      <formula>C340="CSE"</formula>
    </cfRule>
  </conditionalFormatting>
  <conditionalFormatting sqref="I345">
    <cfRule type="expression" dxfId="1775" priority="1734">
      <formula>C345="CSC"</formula>
    </cfRule>
    <cfRule type="expression" dxfId="1774" priority="1733">
      <formula>C345="CSE"</formula>
    </cfRule>
    <cfRule type="expression" dxfId="1773" priority="1732">
      <formula>C345="CSC"</formula>
    </cfRule>
    <cfRule type="expression" dxfId="1772" priority="1731">
      <formula>C345="CSE"</formula>
    </cfRule>
    <cfRule type="expression" dxfId="1771" priority="1727">
      <formula>C345="CSE"</formula>
    </cfRule>
    <cfRule type="expression" dxfId="1770" priority="1728">
      <formula>C345="CSC"</formula>
    </cfRule>
    <cfRule type="expression" dxfId="1769" priority="1729">
      <formula>C345="CSE"</formula>
    </cfRule>
    <cfRule type="expression" dxfId="1768" priority="1730">
      <formula>C345="CSC"</formula>
    </cfRule>
  </conditionalFormatting>
  <conditionalFormatting sqref="I350">
    <cfRule type="expression" dxfId="1767" priority="1719">
      <formula>C350="CSE"</formula>
    </cfRule>
    <cfRule type="expression" dxfId="1766" priority="1720">
      <formula>C350="CSC"</formula>
    </cfRule>
    <cfRule type="expression" dxfId="1765" priority="1721">
      <formula>C350="CSE"</formula>
    </cfRule>
    <cfRule type="expression" dxfId="1764" priority="1722">
      <formula>C350="CSC"</formula>
    </cfRule>
    <cfRule type="expression" dxfId="1763" priority="1723">
      <formula>C350="CSE"</formula>
    </cfRule>
    <cfRule type="expression" dxfId="1762" priority="1724">
      <formula>C350="CSC"</formula>
    </cfRule>
    <cfRule type="expression" dxfId="1761" priority="1725">
      <formula>C350="CSE"</formula>
    </cfRule>
    <cfRule type="expression" dxfId="1760" priority="1726">
      <formula>C350="CSC"</formula>
    </cfRule>
  </conditionalFormatting>
  <conditionalFormatting sqref="I355">
    <cfRule type="expression" dxfId="1759" priority="1713">
      <formula>C355="CSE"</formula>
    </cfRule>
    <cfRule type="expression" dxfId="1758" priority="1711">
      <formula>C355="CSE"</formula>
    </cfRule>
    <cfRule type="expression" dxfId="1757" priority="1712">
      <formula>C355="CSC"</formula>
    </cfRule>
    <cfRule type="expression" dxfId="1756" priority="1714">
      <formula>C355="CSC"</formula>
    </cfRule>
    <cfRule type="expression" dxfId="1755" priority="1715">
      <formula>C355="CSE"</formula>
    </cfRule>
    <cfRule type="expression" dxfId="1754" priority="1716">
      <formula>C355="CSC"</formula>
    </cfRule>
    <cfRule type="expression" dxfId="1753" priority="1717">
      <formula>C355="CSE"</formula>
    </cfRule>
    <cfRule type="expression" dxfId="1752" priority="1718">
      <formula>C355="CSC"</formula>
    </cfRule>
  </conditionalFormatting>
  <conditionalFormatting sqref="I360">
    <cfRule type="expression" dxfId="1751" priority="1709">
      <formula>C360="CSE"</formula>
    </cfRule>
    <cfRule type="expression" dxfId="1750" priority="1708">
      <formula>C360="CSC"</formula>
    </cfRule>
    <cfRule type="expression" dxfId="1749" priority="1707">
      <formula>C360="CSE"</formula>
    </cfRule>
    <cfRule type="expression" dxfId="1748" priority="1706">
      <formula>C360="CSC"</formula>
    </cfRule>
    <cfRule type="expression" dxfId="1747" priority="1705">
      <formula>C360="CSE"</formula>
    </cfRule>
    <cfRule type="expression" dxfId="1746" priority="1704">
      <formula>C360="CSC"</formula>
    </cfRule>
    <cfRule type="expression" dxfId="1745" priority="1703">
      <formula>C360="CSE"</formula>
    </cfRule>
    <cfRule type="expression" dxfId="1744" priority="1710">
      <formula>C360="CSC"</formula>
    </cfRule>
  </conditionalFormatting>
  <conditionalFormatting sqref="I365">
    <cfRule type="expression" dxfId="1743" priority="1698">
      <formula>C365="CSC"</formula>
    </cfRule>
    <cfRule type="expression" dxfId="1742" priority="1697">
      <formula>C365="CSE"</formula>
    </cfRule>
    <cfRule type="expression" dxfId="1741" priority="1695">
      <formula>C365="CSE"</formula>
    </cfRule>
    <cfRule type="expression" dxfId="1740" priority="1702">
      <formula>C365="CSC"</formula>
    </cfRule>
    <cfRule type="expression" dxfId="1739" priority="1701">
      <formula>C365="CSE"</formula>
    </cfRule>
    <cfRule type="expression" dxfId="1738" priority="1700">
      <formula>C365="CSC"</formula>
    </cfRule>
    <cfRule type="expression" dxfId="1737" priority="1699">
      <formula>C365="CSE"</formula>
    </cfRule>
    <cfRule type="expression" dxfId="1736" priority="1696">
      <formula>C365="CSC"</formula>
    </cfRule>
  </conditionalFormatting>
  <conditionalFormatting sqref="I370">
    <cfRule type="expression" dxfId="1735" priority="1688">
      <formula>C370="CSC"</formula>
    </cfRule>
    <cfRule type="expression" dxfId="1734" priority="1687">
      <formula>C370="CSE"</formula>
    </cfRule>
    <cfRule type="expression" dxfId="1733" priority="1694">
      <formula>C370="CSC"</formula>
    </cfRule>
    <cfRule type="expression" dxfId="1732" priority="1693">
      <formula>C370="CSE"</formula>
    </cfRule>
    <cfRule type="expression" dxfId="1731" priority="1692">
      <formula>C370="CSC"</formula>
    </cfRule>
    <cfRule type="expression" dxfId="1730" priority="1691">
      <formula>C370="CSE"</formula>
    </cfRule>
    <cfRule type="expression" dxfId="1729" priority="1690">
      <formula>C370="CSC"</formula>
    </cfRule>
    <cfRule type="expression" dxfId="1728" priority="1689">
      <formula>C370="CSE"</formula>
    </cfRule>
  </conditionalFormatting>
  <conditionalFormatting sqref="I375">
    <cfRule type="expression" dxfId="1727" priority="1679">
      <formula>C375="CSE"</formula>
    </cfRule>
    <cfRule type="expression" dxfId="1726" priority="1680">
      <formula>C375="CSC"</formula>
    </cfRule>
    <cfRule type="expression" dxfId="1725" priority="1681">
      <formula>C375="CSE"</formula>
    </cfRule>
    <cfRule type="expression" dxfId="1724" priority="1682">
      <formula>C375="CSC"</formula>
    </cfRule>
    <cfRule type="expression" dxfId="1723" priority="1683">
      <formula>C375="CSE"</formula>
    </cfRule>
    <cfRule type="expression" dxfId="1722" priority="1684">
      <formula>C375="CSC"</formula>
    </cfRule>
    <cfRule type="expression" dxfId="1721" priority="1685">
      <formula>C375="CSE"</formula>
    </cfRule>
    <cfRule type="expression" dxfId="1720" priority="1686">
      <formula>C375="CSC"</formula>
    </cfRule>
  </conditionalFormatting>
  <conditionalFormatting sqref="I380">
    <cfRule type="expression" dxfId="1719" priority="1675">
      <formula>C380="CSE"</formula>
    </cfRule>
    <cfRule type="expression" dxfId="1718" priority="1677">
      <formula>C380="CSE"</formula>
    </cfRule>
    <cfRule type="expression" dxfId="1717" priority="1678">
      <formula>C380="CSC"</formula>
    </cfRule>
    <cfRule type="expression" dxfId="1716" priority="1676">
      <formula>C380="CSC"</formula>
    </cfRule>
    <cfRule type="expression" dxfId="1715" priority="1671">
      <formula>C380="CSE"</formula>
    </cfRule>
    <cfRule type="expression" dxfId="1714" priority="1672">
      <formula>C380="CSC"</formula>
    </cfRule>
    <cfRule type="expression" dxfId="1713" priority="1673">
      <formula>C380="CSE"</formula>
    </cfRule>
    <cfRule type="expression" dxfId="1712" priority="1674">
      <formula>C380="CSC"</formula>
    </cfRule>
  </conditionalFormatting>
  <conditionalFormatting sqref="I385">
    <cfRule type="expression" dxfId="1711" priority="1663">
      <formula>C385="CSE"</formula>
    </cfRule>
    <cfRule type="expression" dxfId="1710" priority="1666">
      <formula>C385="CSC"</formula>
    </cfRule>
    <cfRule type="expression" dxfId="1709" priority="1664">
      <formula>C385="CSC"</formula>
    </cfRule>
    <cfRule type="expression" dxfId="1708" priority="1665">
      <formula>C385="CSE"</formula>
    </cfRule>
    <cfRule type="expression" dxfId="1707" priority="1667">
      <formula>C385="CSE"</formula>
    </cfRule>
    <cfRule type="expression" dxfId="1706" priority="1668">
      <formula>C385="CSC"</formula>
    </cfRule>
    <cfRule type="expression" dxfId="1705" priority="1669">
      <formula>C385="CSE"</formula>
    </cfRule>
    <cfRule type="expression" dxfId="1704" priority="1670">
      <formula>C385="CSC"</formula>
    </cfRule>
  </conditionalFormatting>
  <conditionalFormatting sqref="I390">
    <cfRule type="expression" dxfId="1703" priority="1655">
      <formula>C390="CSE"</formula>
    </cfRule>
    <cfRule type="expression" dxfId="1702" priority="1656">
      <formula>C390="CSC"</formula>
    </cfRule>
    <cfRule type="expression" dxfId="1701" priority="1657">
      <formula>C390="CSE"</formula>
    </cfRule>
    <cfRule type="expression" dxfId="1700" priority="1658">
      <formula>C390="CSC"</formula>
    </cfRule>
    <cfRule type="expression" dxfId="1699" priority="1659">
      <formula>C390="CSE"</formula>
    </cfRule>
    <cfRule type="expression" dxfId="1698" priority="1660">
      <formula>C390="CSC"</formula>
    </cfRule>
    <cfRule type="expression" dxfId="1697" priority="1661">
      <formula>C390="CSE"</formula>
    </cfRule>
    <cfRule type="expression" dxfId="1696" priority="1662">
      <formula>C390="CSC"</formula>
    </cfRule>
  </conditionalFormatting>
  <conditionalFormatting sqref="I395">
    <cfRule type="expression" dxfId="1695" priority="1653">
      <formula>C395="CSE"</formula>
    </cfRule>
    <cfRule type="expression" dxfId="1694" priority="1651">
      <formula>C395="CSE"</formula>
    </cfRule>
    <cfRule type="expression" dxfId="1693" priority="1654">
      <formula>C395="CSC"</formula>
    </cfRule>
    <cfRule type="expression" dxfId="1692" priority="1650">
      <formula>C395="CSC"</formula>
    </cfRule>
    <cfRule type="expression" dxfId="1691" priority="1652">
      <formula>C395="CSC"</formula>
    </cfRule>
    <cfRule type="expression" dxfId="1690" priority="1647">
      <formula>C395="CSE"</formula>
    </cfRule>
    <cfRule type="expression" dxfId="1689" priority="1648">
      <formula>C395="CSC"</formula>
    </cfRule>
    <cfRule type="expression" dxfId="1688" priority="1649">
      <formula>C395="CSE"</formula>
    </cfRule>
  </conditionalFormatting>
  <conditionalFormatting sqref="I400">
    <cfRule type="expression" dxfId="1687" priority="1641">
      <formula>C400="CSE"</formula>
    </cfRule>
    <cfRule type="expression" dxfId="1686" priority="1639">
      <formula>C400="CSE"</formula>
    </cfRule>
    <cfRule type="expression" dxfId="1685" priority="1645">
      <formula>C400="CSE"</formula>
    </cfRule>
    <cfRule type="expression" dxfId="1684" priority="1644">
      <formula>C400="CSC"</formula>
    </cfRule>
    <cfRule type="expression" dxfId="1683" priority="1643">
      <formula>C400="CSE"</formula>
    </cfRule>
    <cfRule type="expression" dxfId="1682" priority="1642">
      <formula>C400="CSC"</formula>
    </cfRule>
    <cfRule type="expression" dxfId="1681" priority="1646">
      <formula>C400="CSC"</formula>
    </cfRule>
    <cfRule type="expression" dxfId="1680" priority="1640">
      <formula>C400="CSC"</formula>
    </cfRule>
  </conditionalFormatting>
  <conditionalFormatting sqref="I405">
    <cfRule type="expression" dxfId="1679" priority="1637">
      <formula>C405="CSE"</formula>
    </cfRule>
    <cfRule type="expression" dxfId="1678" priority="1636">
      <formula>C405="CSC"</formula>
    </cfRule>
    <cfRule type="expression" dxfId="1677" priority="1635">
      <formula>C405="CSE"</formula>
    </cfRule>
    <cfRule type="expression" dxfId="1676" priority="1638">
      <formula>C405="CSC"</formula>
    </cfRule>
    <cfRule type="expression" dxfId="1675" priority="1634">
      <formula>C405="CSC"</formula>
    </cfRule>
    <cfRule type="expression" dxfId="1674" priority="1633">
      <formula>C405="CSE"</formula>
    </cfRule>
    <cfRule type="expression" dxfId="1673" priority="1632">
      <formula>C405="CSC"</formula>
    </cfRule>
    <cfRule type="expression" dxfId="1672" priority="1631">
      <formula>C405="CSE"</formula>
    </cfRule>
  </conditionalFormatting>
  <conditionalFormatting sqref="I410">
    <cfRule type="expression" dxfId="1671" priority="1623">
      <formula>C410="CSE"</formula>
    </cfRule>
    <cfRule type="expression" dxfId="1670" priority="1630">
      <formula>C410="CSC"</formula>
    </cfRule>
    <cfRule type="expression" dxfId="1669" priority="1629">
      <formula>C410="CSE"</formula>
    </cfRule>
    <cfRule type="expression" dxfId="1668" priority="1628">
      <formula>C410="CSC"</formula>
    </cfRule>
    <cfRule type="expression" dxfId="1667" priority="1627">
      <formula>C410="CSE"</formula>
    </cfRule>
    <cfRule type="expression" dxfId="1666" priority="1625">
      <formula>C410="CSE"</formula>
    </cfRule>
    <cfRule type="expression" dxfId="1665" priority="1626">
      <formula>C410="CSC"</formula>
    </cfRule>
    <cfRule type="expression" dxfId="1664" priority="1624">
      <formula>C410="CSC"</formula>
    </cfRule>
  </conditionalFormatting>
  <conditionalFormatting sqref="I415">
    <cfRule type="expression" dxfId="1663" priority="1622">
      <formula>C415="CSC"</formula>
    </cfRule>
    <cfRule type="expression" dxfId="1662" priority="1621">
      <formula>C415="CSE"</formula>
    </cfRule>
    <cfRule type="expression" dxfId="1661" priority="1620">
      <formula>C415="CSC"</formula>
    </cfRule>
    <cfRule type="expression" dxfId="1660" priority="1619">
      <formula>C415="CSE"</formula>
    </cfRule>
    <cfRule type="expression" dxfId="1659" priority="1618">
      <formula>C415="CSC"</formula>
    </cfRule>
    <cfRule type="expression" dxfId="1658" priority="1617">
      <formula>C415="CSE"</formula>
    </cfRule>
    <cfRule type="expression" dxfId="1657" priority="1616">
      <formula>C415="CSC"</formula>
    </cfRule>
    <cfRule type="expression" dxfId="1656" priority="1615">
      <formula>C415="CSE"</formula>
    </cfRule>
  </conditionalFormatting>
  <conditionalFormatting sqref="I420">
    <cfRule type="expression" dxfId="1655" priority="1607">
      <formula>C420="CSE"</formula>
    </cfRule>
    <cfRule type="expression" dxfId="1654" priority="1608">
      <formula>C420="CSC"</formula>
    </cfRule>
    <cfRule type="expression" dxfId="1653" priority="1609">
      <formula>C420="CSE"</formula>
    </cfRule>
    <cfRule type="expression" dxfId="1652" priority="1611">
      <formula>C420="CSE"</formula>
    </cfRule>
    <cfRule type="expression" dxfId="1651" priority="1612">
      <formula>C420="CSC"</formula>
    </cfRule>
    <cfRule type="expression" dxfId="1650" priority="1610">
      <formula>C420="CSC"</formula>
    </cfRule>
    <cfRule type="expression" dxfId="1649" priority="1614">
      <formula>C420="CSC"</formula>
    </cfRule>
    <cfRule type="expression" dxfId="1648" priority="1613">
      <formula>C420="CSE"</formula>
    </cfRule>
  </conditionalFormatting>
  <conditionalFormatting sqref="I425">
    <cfRule type="expression" dxfId="1647" priority="1604">
      <formula>C425="CSC"</formula>
    </cfRule>
    <cfRule type="expression" dxfId="1646" priority="1605">
      <formula>C425="CSE"</formula>
    </cfRule>
    <cfRule type="expression" dxfId="1645" priority="1606">
      <formula>C425="CSC"</formula>
    </cfRule>
    <cfRule type="expression" dxfId="1644" priority="1603">
      <formula>C425="CSE"</formula>
    </cfRule>
    <cfRule type="expression" dxfId="1643" priority="1602">
      <formula>C425="CSC"</formula>
    </cfRule>
    <cfRule type="expression" dxfId="1642" priority="1601">
      <formula>C425="CSE"</formula>
    </cfRule>
    <cfRule type="expression" dxfId="1641" priority="1600">
      <formula>C425="CSC"</formula>
    </cfRule>
    <cfRule type="expression" dxfId="1640" priority="1599">
      <formula>C425="CSE"</formula>
    </cfRule>
  </conditionalFormatting>
  <conditionalFormatting sqref="I430">
    <cfRule type="expression" dxfId="1639" priority="1598">
      <formula>C430="CSC"</formula>
    </cfRule>
    <cfRule type="expression" dxfId="1638" priority="1597">
      <formula>C430="CSE"</formula>
    </cfRule>
    <cfRule type="expression" dxfId="1637" priority="1596">
      <formula>C430="CSC"</formula>
    </cfRule>
    <cfRule type="expression" dxfId="1636" priority="1595">
      <formula>C430="CSE"</formula>
    </cfRule>
    <cfRule type="expression" dxfId="1635" priority="1594">
      <formula>C430="CSC"</formula>
    </cfRule>
    <cfRule type="expression" dxfId="1634" priority="1593">
      <formula>C430="CSE"</formula>
    </cfRule>
    <cfRule type="expression" dxfId="1633" priority="1592">
      <formula>C430="CSC"</formula>
    </cfRule>
    <cfRule type="expression" dxfId="1632" priority="1591">
      <formula>C430="CSE"</formula>
    </cfRule>
  </conditionalFormatting>
  <conditionalFormatting sqref="I435">
    <cfRule type="expression" dxfId="1631" priority="1590">
      <formula>C435="CSC"</formula>
    </cfRule>
    <cfRule type="expression" dxfId="1630" priority="1589">
      <formula>C435="CSE"</formula>
    </cfRule>
    <cfRule type="expression" dxfId="1629" priority="1588">
      <formula>C435="CSC"</formula>
    </cfRule>
    <cfRule type="expression" dxfId="1628" priority="1587">
      <formula>C435="CSE"</formula>
    </cfRule>
    <cfRule type="expression" dxfId="1627" priority="1586">
      <formula>C435="CSC"</formula>
    </cfRule>
    <cfRule type="expression" dxfId="1626" priority="1585">
      <formula>C435="CSE"</formula>
    </cfRule>
    <cfRule type="expression" dxfId="1625" priority="1584">
      <formula>C435="CSC"</formula>
    </cfRule>
    <cfRule type="expression" dxfId="1624" priority="1583">
      <formula>C435="CSE"</formula>
    </cfRule>
  </conditionalFormatting>
  <conditionalFormatting sqref="I440">
    <cfRule type="expression" dxfId="1623" priority="1576">
      <formula>C440="CSC"</formula>
    </cfRule>
    <cfRule type="expression" dxfId="1622" priority="1578">
      <formula>C440="CSC"</formula>
    </cfRule>
    <cfRule type="expression" dxfId="1621" priority="1579">
      <formula>C440="CSE"</formula>
    </cfRule>
    <cfRule type="expression" dxfId="1620" priority="1580">
      <formula>C440="CSC"</formula>
    </cfRule>
    <cfRule type="expression" dxfId="1619" priority="1582">
      <formula>C440="CSC"</formula>
    </cfRule>
    <cfRule type="expression" dxfId="1618" priority="1577">
      <formula>C440="CSE"</formula>
    </cfRule>
    <cfRule type="expression" dxfId="1617" priority="1581">
      <formula>C440="CSE"</formula>
    </cfRule>
    <cfRule type="expression" dxfId="1616" priority="1575">
      <formula>C440="CSE"</formula>
    </cfRule>
  </conditionalFormatting>
  <conditionalFormatting sqref="I445">
    <cfRule type="expression" dxfId="1615" priority="1567">
      <formula>C445="CSE"</formula>
    </cfRule>
    <cfRule type="expression" dxfId="1614" priority="1569">
      <formula>C445="CSE"</formula>
    </cfRule>
    <cfRule type="expression" dxfId="1613" priority="1568">
      <formula>C445="CSC"</formula>
    </cfRule>
    <cfRule type="expression" dxfId="1612" priority="1574">
      <formula>C445="CSC"</formula>
    </cfRule>
    <cfRule type="expression" dxfId="1611" priority="1573">
      <formula>C445="CSE"</formula>
    </cfRule>
    <cfRule type="expression" dxfId="1610" priority="1572">
      <formula>C445="CSC"</formula>
    </cfRule>
    <cfRule type="expression" dxfId="1609" priority="1571">
      <formula>C445="CSE"</formula>
    </cfRule>
    <cfRule type="expression" dxfId="1608" priority="1570">
      <formula>C445="CSC"</formula>
    </cfRule>
  </conditionalFormatting>
  <conditionalFormatting sqref="I450">
    <cfRule type="expression" dxfId="1607" priority="1565">
      <formula>C450="CSE"</formula>
    </cfRule>
    <cfRule type="expression" dxfId="1606" priority="1566">
      <formula>C450="CSC"</formula>
    </cfRule>
    <cfRule type="expression" dxfId="1605" priority="1559">
      <formula>C450="CSE"</formula>
    </cfRule>
    <cfRule type="expression" dxfId="1604" priority="1560">
      <formula>C450="CSC"</formula>
    </cfRule>
    <cfRule type="expression" dxfId="1603" priority="1561">
      <formula>C450="CSE"</formula>
    </cfRule>
    <cfRule type="expression" dxfId="1602" priority="1562">
      <formula>C450="CSC"</formula>
    </cfRule>
    <cfRule type="expression" dxfId="1601" priority="1563">
      <formula>C450="CSE"</formula>
    </cfRule>
    <cfRule type="expression" dxfId="1600" priority="1564">
      <formula>C450="CSC"</formula>
    </cfRule>
  </conditionalFormatting>
  <conditionalFormatting sqref="I455">
    <cfRule type="expression" dxfId="1599" priority="1555">
      <formula>C455="CSE"</formula>
    </cfRule>
    <cfRule type="expression" dxfId="1598" priority="1551">
      <formula>C455="CSE"</formula>
    </cfRule>
    <cfRule type="expression" dxfId="1597" priority="1552">
      <formula>C455="CSC"</formula>
    </cfRule>
    <cfRule type="expression" dxfId="1596" priority="1553">
      <formula>C455="CSE"</formula>
    </cfRule>
    <cfRule type="expression" dxfId="1595" priority="1554">
      <formula>C455="CSC"</formula>
    </cfRule>
    <cfRule type="expression" dxfId="1594" priority="1556">
      <formula>C455="CSC"</formula>
    </cfRule>
    <cfRule type="expression" dxfId="1593" priority="1557">
      <formula>C455="CSE"</formula>
    </cfRule>
    <cfRule type="expression" dxfId="1592" priority="1558">
      <formula>C455="CSC"</formula>
    </cfRule>
  </conditionalFormatting>
  <conditionalFormatting sqref="I460">
    <cfRule type="expression" dxfId="1591" priority="1546">
      <formula>C460="CSC"</formula>
    </cfRule>
    <cfRule type="expression" dxfId="1590" priority="1547">
      <formula>C460="CSE"</formula>
    </cfRule>
    <cfRule type="expression" dxfId="1589" priority="1543">
      <formula>C460="CSE"</formula>
    </cfRule>
    <cfRule type="expression" dxfId="1588" priority="1544">
      <formula>C460="CSC"</formula>
    </cfRule>
    <cfRule type="expression" dxfId="1587" priority="1545">
      <formula>C460="CSE"</formula>
    </cfRule>
    <cfRule type="expression" dxfId="1586" priority="1548">
      <formula>C460="CSC"</formula>
    </cfRule>
    <cfRule type="expression" dxfId="1585" priority="1549">
      <formula>C460="CSE"</formula>
    </cfRule>
    <cfRule type="expression" dxfId="1584" priority="1550">
      <formula>C460="CSC"</formula>
    </cfRule>
  </conditionalFormatting>
  <conditionalFormatting sqref="I465">
    <cfRule type="expression" dxfId="1583" priority="1538">
      <formula>C465="CSC"</formula>
    </cfRule>
    <cfRule type="expression" dxfId="1582" priority="1535">
      <formula>C465="CSE"</formula>
    </cfRule>
    <cfRule type="expression" dxfId="1581" priority="1536">
      <formula>C465="CSC"</formula>
    </cfRule>
    <cfRule type="expression" dxfId="1580" priority="1537">
      <formula>C465="CSE"</formula>
    </cfRule>
    <cfRule type="expression" dxfId="1579" priority="1542">
      <formula>C465="CSC"</formula>
    </cfRule>
    <cfRule type="expression" dxfId="1578" priority="1541">
      <formula>C465="CSE"</formula>
    </cfRule>
    <cfRule type="expression" dxfId="1577" priority="1540">
      <formula>C465="CSC"</formula>
    </cfRule>
    <cfRule type="expression" dxfId="1576" priority="1539">
      <formula>C465="CSE"</formula>
    </cfRule>
  </conditionalFormatting>
  <conditionalFormatting sqref="I470">
    <cfRule type="expression" dxfId="1575" priority="1529">
      <formula>C470="CSE"</formula>
    </cfRule>
    <cfRule type="expression" dxfId="1574" priority="1530">
      <formula>C470="CSC"</formula>
    </cfRule>
    <cfRule type="expression" dxfId="1573" priority="1531">
      <formula>C470="CSE"</formula>
    </cfRule>
    <cfRule type="expression" dxfId="1572" priority="1532">
      <formula>C470="CSC"</formula>
    </cfRule>
    <cfRule type="expression" dxfId="1571" priority="1533">
      <formula>C470="CSE"</formula>
    </cfRule>
    <cfRule type="expression" dxfId="1570" priority="1528">
      <formula>C470="CSC"</formula>
    </cfRule>
    <cfRule type="expression" dxfId="1569" priority="1527">
      <formula>C470="CSE"</formula>
    </cfRule>
    <cfRule type="expression" dxfId="1568" priority="1534">
      <formula>C470="CSC"</formula>
    </cfRule>
  </conditionalFormatting>
  <conditionalFormatting sqref="I475">
    <cfRule type="expression" dxfId="1567" priority="1520">
      <formula>C475="CSC"</formula>
    </cfRule>
    <cfRule type="expression" dxfId="1566" priority="1521">
      <formula>C475="CSE"</formula>
    </cfRule>
    <cfRule type="expression" dxfId="1565" priority="1519">
      <formula>C475="CSE"</formula>
    </cfRule>
    <cfRule type="expression" dxfId="1564" priority="1522">
      <formula>C475="CSC"</formula>
    </cfRule>
    <cfRule type="expression" dxfId="1563" priority="1523">
      <formula>C475="CSE"</formula>
    </cfRule>
    <cfRule type="expression" dxfId="1562" priority="1524">
      <formula>C475="CSC"</formula>
    </cfRule>
    <cfRule type="expression" dxfId="1561" priority="1525">
      <formula>C475="CSE"</formula>
    </cfRule>
    <cfRule type="expression" dxfId="1560" priority="1526">
      <formula>C475="CSC"</formula>
    </cfRule>
  </conditionalFormatting>
  <conditionalFormatting sqref="I480">
    <cfRule type="expression" dxfId="1559" priority="1512">
      <formula>C480="CSC"</formula>
    </cfRule>
    <cfRule type="expression" dxfId="1558" priority="1511">
      <formula>C480="CSE"</formula>
    </cfRule>
    <cfRule type="expression" dxfId="1557" priority="1518">
      <formula>C480="CSC"</formula>
    </cfRule>
    <cfRule type="expression" dxfId="1556" priority="1517">
      <formula>C480="CSE"</formula>
    </cfRule>
    <cfRule type="expression" dxfId="1555" priority="1516">
      <formula>C480="CSC"</formula>
    </cfRule>
    <cfRule type="expression" dxfId="1554" priority="1515">
      <formula>C480="CSE"</formula>
    </cfRule>
    <cfRule type="expression" dxfId="1553" priority="1514">
      <formula>C480="CSC"</formula>
    </cfRule>
    <cfRule type="expression" dxfId="1552" priority="1513">
      <formula>C480="CSE"</formula>
    </cfRule>
  </conditionalFormatting>
  <conditionalFormatting sqref="I485">
    <cfRule type="expression" dxfId="1551" priority="1503">
      <formula>C485="CSE"</formula>
    </cfRule>
    <cfRule type="expression" dxfId="1550" priority="1504">
      <formula>C485="CSC"</formula>
    </cfRule>
    <cfRule type="expression" dxfId="1549" priority="1505">
      <formula>C485="CSE"</formula>
    </cfRule>
    <cfRule type="expression" dxfId="1548" priority="1506">
      <formula>C485="CSC"</formula>
    </cfRule>
    <cfRule type="expression" dxfId="1547" priority="1507">
      <formula>C485="CSE"</formula>
    </cfRule>
    <cfRule type="expression" dxfId="1546" priority="1508">
      <formula>C485="CSC"</formula>
    </cfRule>
    <cfRule type="expression" dxfId="1545" priority="1509">
      <formula>C485="CSE"</formula>
    </cfRule>
    <cfRule type="expression" dxfId="1544" priority="1510">
      <formula>C485="CSC"</formula>
    </cfRule>
  </conditionalFormatting>
  <conditionalFormatting sqref="I490">
    <cfRule type="expression" dxfId="1543" priority="1498">
      <formula>C490="CSC"</formula>
    </cfRule>
    <cfRule type="expression" dxfId="1542" priority="1499">
      <formula>C490="CSE"</formula>
    </cfRule>
    <cfRule type="expression" dxfId="1541" priority="1500">
      <formula>C490="CSC"</formula>
    </cfRule>
    <cfRule type="expression" dxfId="1540" priority="1501">
      <formula>C490="CSE"</formula>
    </cfRule>
    <cfRule type="expression" dxfId="1539" priority="1502">
      <formula>C490="CSC"</formula>
    </cfRule>
    <cfRule type="expression" dxfId="1538" priority="1495">
      <formula>C490="CSE"</formula>
    </cfRule>
    <cfRule type="expression" dxfId="1537" priority="1496">
      <formula>C490="CSC"</formula>
    </cfRule>
    <cfRule type="expression" dxfId="1536" priority="1497">
      <formula>C490="CSE"</formula>
    </cfRule>
  </conditionalFormatting>
  <conditionalFormatting sqref="I495">
    <cfRule type="expression" dxfId="1535" priority="1488">
      <formula>C495="CSC"</formula>
    </cfRule>
    <cfRule type="expression" dxfId="1534" priority="1487">
      <formula>C495="CSE"</formula>
    </cfRule>
    <cfRule type="expression" dxfId="1533" priority="1489">
      <formula>C495="CSE"</formula>
    </cfRule>
    <cfRule type="expression" dxfId="1532" priority="1490">
      <formula>C495="CSC"</formula>
    </cfRule>
    <cfRule type="expression" dxfId="1531" priority="1491">
      <formula>C495="CSE"</formula>
    </cfRule>
    <cfRule type="expression" dxfId="1530" priority="1492">
      <formula>C495="CSC"</formula>
    </cfRule>
    <cfRule type="expression" dxfId="1529" priority="1493">
      <formula>C495="CSE"</formula>
    </cfRule>
    <cfRule type="expression" dxfId="1528" priority="1494">
      <formula>C495="CSC"</formula>
    </cfRule>
  </conditionalFormatting>
  <conditionalFormatting sqref="I500">
    <cfRule type="expression" dxfId="1527" priority="1486">
      <formula>C500="CSC"</formula>
    </cfRule>
    <cfRule type="expression" dxfId="1526" priority="1485">
      <formula>C500="CSE"</formula>
    </cfRule>
    <cfRule type="expression" dxfId="1525" priority="1484">
      <formula>C500="CSC"</formula>
    </cfRule>
    <cfRule type="expression" dxfId="1524" priority="1483">
      <formula>C500="CSE"</formula>
    </cfRule>
    <cfRule type="expression" dxfId="1523" priority="1482">
      <formula>C500="CSC"</formula>
    </cfRule>
    <cfRule type="expression" dxfId="1522" priority="1481">
      <formula>C500="CSE"</formula>
    </cfRule>
    <cfRule type="expression" dxfId="1521" priority="1479">
      <formula>C500="CSE"</formula>
    </cfRule>
    <cfRule type="expression" dxfId="1520" priority="1480">
      <formula>C500="CSC"</formula>
    </cfRule>
  </conditionalFormatting>
  <conditionalFormatting sqref="I505">
    <cfRule type="expression" dxfId="1519" priority="1478">
      <formula>C505="CSC"</formula>
    </cfRule>
    <cfRule type="expression" dxfId="1518" priority="1477">
      <formula>C505="CSE"</formula>
    </cfRule>
    <cfRule type="expression" dxfId="1517" priority="1476">
      <formula>C505="CSC"</formula>
    </cfRule>
    <cfRule type="expression" dxfId="1516" priority="1475">
      <formula>C505="CSE"</formula>
    </cfRule>
    <cfRule type="expression" dxfId="1515" priority="1474">
      <formula>C505="CSC"</formula>
    </cfRule>
    <cfRule type="expression" dxfId="1514" priority="1473">
      <formula>C505="CSE"</formula>
    </cfRule>
    <cfRule type="expression" dxfId="1513" priority="1472">
      <formula>C505="CSC"</formula>
    </cfRule>
    <cfRule type="expression" dxfId="1512" priority="1471">
      <formula>C505="CSE"</formula>
    </cfRule>
  </conditionalFormatting>
  <conditionalFormatting sqref="I510">
    <cfRule type="expression" dxfId="1511" priority="1463">
      <formula>C510="CSE"</formula>
    </cfRule>
    <cfRule type="expression" dxfId="1510" priority="1470">
      <formula>C510="CSC"</formula>
    </cfRule>
    <cfRule type="expression" dxfId="1509" priority="1469">
      <formula>C510="CSE"</formula>
    </cfRule>
    <cfRule type="expression" dxfId="1508" priority="1468">
      <formula>C510="CSC"</formula>
    </cfRule>
    <cfRule type="expression" dxfId="1507" priority="1467">
      <formula>C510="CSE"</formula>
    </cfRule>
    <cfRule type="expression" dxfId="1506" priority="1466">
      <formula>C510="CSC"</formula>
    </cfRule>
    <cfRule type="expression" dxfId="1505" priority="1465">
      <formula>C510="CSE"</formula>
    </cfRule>
    <cfRule type="expression" dxfId="1504" priority="1464">
      <formula>C510="CSC"</formula>
    </cfRule>
  </conditionalFormatting>
  <conditionalFormatting sqref="I515">
    <cfRule type="expression" dxfId="1503" priority="1461">
      <formula>C515="CSE"</formula>
    </cfRule>
    <cfRule type="expression" dxfId="1502" priority="1462">
      <formula>C515="CSC"</formula>
    </cfRule>
    <cfRule type="expression" dxfId="1501" priority="1455">
      <formula>C515="CSE"</formula>
    </cfRule>
    <cfRule type="expression" dxfId="1500" priority="1456">
      <formula>C515="CSC"</formula>
    </cfRule>
    <cfRule type="expression" dxfId="1499" priority="1457">
      <formula>C515="CSE"</formula>
    </cfRule>
    <cfRule type="expression" dxfId="1498" priority="1458">
      <formula>C515="CSC"</formula>
    </cfRule>
    <cfRule type="expression" dxfId="1497" priority="1459">
      <formula>C515="CSE"</formula>
    </cfRule>
    <cfRule type="expression" dxfId="1496" priority="1460">
      <formula>C515="CSC"</formula>
    </cfRule>
  </conditionalFormatting>
  <conditionalFormatting sqref="I520">
    <cfRule type="expression" dxfId="1495" priority="1454">
      <formula>C520="CSC"</formula>
    </cfRule>
    <cfRule type="expression" dxfId="1494" priority="1451">
      <formula>C520="CSE"</formula>
    </cfRule>
    <cfRule type="expression" dxfId="1493" priority="1447">
      <formula>C520="CSE"</formula>
    </cfRule>
    <cfRule type="expression" dxfId="1492" priority="1448">
      <formula>C520="CSC"</formula>
    </cfRule>
    <cfRule type="expression" dxfId="1491" priority="1449">
      <formula>C520="CSE"</formula>
    </cfRule>
    <cfRule type="expression" dxfId="1490" priority="1450">
      <formula>C520="CSC"</formula>
    </cfRule>
    <cfRule type="expression" dxfId="1489" priority="1452">
      <formula>C520="CSC"</formula>
    </cfRule>
    <cfRule type="expression" dxfId="1488" priority="1453">
      <formula>C520="CSE"</formula>
    </cfRule>
  </conditionalFormatting>
  <conditionalFormatting sqref="I525">
    <cfRule type="expression" dxfId="1487" priority="1439">
      <formula>C525="CSE"</formula>
    </cfRule>
    <cfRule type="expression" dxfId="1486" priority="1441">
      <formula>C525="CSE"</formula>
    </cfRule>
    <cfRule type="expression" dxfId="1485" priority="1442">
      <formula>C525="CSC"</formula>
    </cfRule>
    <cfRule type="expression" dxfId="1484" priority="1443">
      <formula>C525="CSE"</formula>
    </cfRule>
    <cfRule type="expression" dxfId="1483" priority="1444">
      <formula>C525="CSC"</formula>
    </cfRule>
    <cfRule type="expression" dxfId="1482" priority="1445">
      <formula>C525="CSE"</formula>
    </cfRule>
    <cfRule type="expression" dxfId="1481" priority="1446">
      <formula>C525="CSC"</formula>
    </cfRule>
    <cfRule type="expression" dxfId="1480" priority="1440">
      <formula>C525="CSC"</formula>
    </cfRule>
  </conditionalFormatting>
  <conditionalFormatting sqref="I530">
    <cfRule type="expression" dxfId="1479" priority="1432">
      <formula>C530="CSC"</formula>
    </cfRule>
    <cfRule type="expression" dxfId="1478" priority="1431">
      <formula>C530="CSE"</formula>
    </cfRule>
    <cfRule type="expression" dxfId="1477" priority="1438">
      <formula>C530="CSC"</formula>
    </cfRule>
    <cfRule type="expression" dxfId="1476" priority="1437">
      <formula>C530="CSE"</formula>
    </cfRule>
    <cfRule type="expression" dxfId="1475" priority="1436">
      <formula>C530="CSC"</formula>
    </cfRule>
    <cfRule type="expression" dxfId="1474" priority="1435">
      <formula>C530="CSE"</formula>
    </cfRule>
    <cfRule type="expression" dxfId="1473" priority="1434">
      <formula>C530="CSC"</formula>
    </cfRule>
    <cfRule type="expression" dxfId="1472" priority="1433">
      <formula>C530="CSE"</formula>
    </cfRule>
  </conditionalFormatting>
  <conditionalFormatting sqref="I535">
    <cfRule type="expression" dxfId="1471" priority="1424">
      <formula>C535="CSC"</formula>
    </cfRule>
    <cfRule type="expression" dxfId="1470" priority="1426">
      <formula>C535="CSC"</formula>
    </cfRule>
    <cfRule type="expression" dxfId="1469" priority="1427">
      <formula>C535="CSE"</formula>
    </cfRule>
    <cfRule type="expression" dxfId="1468" priority="1430">
      <formula>C535="CSC"</formula>
    </cfRule>
    <cfRule type="expression" dxfId="1467" priority="1425">
      <formula>C535="CSE"</formula>
    </cfRule>
    <cfRule type="expression" dxfId="1466" priority="1428">
      <formula>C535="CSC"</formula>
    </cfRule>
    <cfRule type="expression" dxfId="1465" priority="1429">
      <formula>C535="CSE"</formula>
    </cfRule>
    <cfRule type="expression" dxfId="1464" priority="1423">
      <formula>C535="CSE"</formula>
    </cfRule>
  </conditionalFormatting>
  <conditionalFormatting sqref="I540">
    <cfRule type="expression" dxfId="1463" priority="1416">
      <formula>C540="CSC"</formula>
    </cfRule>
    <cfRule type="expression" dxfId="1462" priority="1415">
      <formula>C540="CSE"</formula>
    </cfRule>
    <cfRule type="expression" dxfId="1461" priority="1417">
      <formula>C540="CSE"</formula>
    </cfRule>
    <cfRule type="expression" dxfId="1460" priority="1422">
      <formula>C540="CSC"</formula>
    </cfRule>
    <cfRule type="expression" dxfId="1459" priority="1421">
      <formula>C540="CSE"</formula>
    </cfRule>
    <cfRule type="expression" dxfId="1458" priority="1420">
      <formula>C540="CSC"</formula>
    </cfRule>
    <cfRule type="expression" dxfId="1457" priority="1419">
      <formula>C540="CSE"</formula>
    </cfRule>
    <cfRule type="expression" dxfId="1456" priority="1418">
      <formula>C540="CSC"</formula>
    </cfRule>
  </conditionalFormatting>
  <conditionalFormatting sqref="I545">
    <cfRule type="expression" dxfId="1455" priority="1409">
      <formula>C545="CSE"</formula>
    </cfRule>
    <cfRule type="expression" dxfId="1454" priority="1414">
      <formula>C545="CSC"</formula>
    </cfRule>
    <cfRule type="expression" dxfId="1453" priority="1413">
      <formula>C545="CSE"</formula>
    </cfRule>
    <cfRule type="expression" dxfId="1452" priority="1412">
      <formula>C545="CSC"</formula>
    </cfRule>
    <cfRule type="expression" dxfId="1451" priority="1411">
      <formula>C545="CSE"</formula>
    </cfRule>
    <cfRule type="expression" dxfId="1450" priority="1410">
      <formula>C545="CSC"</formula>
    </cfRule>
    <cfRule type="expression" dxfId="1449" priority="1408">
      <formula>C545="CSC"</formula>
    </cfRule>
    <cfRule type="expression" dxfId="1448" priority="1407">
      <formula>C545="CSE"</formula>
    </cfRule>
  </conditionalFormatting>
  <conditionalFormatting sqref="I550">
    <cfRule type="expression" dxfId="1447" priority="1406">
      <formula>C550="CSC"</formula>
    </cfRule>
    <cfRule type="expression" dxfId="1446" priority="1405">
      <formula>C550="CSE"</formula>
    </cfRule>
    <cfRule type="expression" dxfId="1445" priority="1404">
      <formula>C550="CSC"</formula>
    </cfRule>
    <cfRule type="expression" dxfId="1444" priority="1403">
      <formula>C550="CSE"</formula>
    </cfRule>
    <cfRule type="expression" dxfId="1443" priority="1402">
      <formula>C550="CSC"</formula>
    </cfRule>
    <cfRule type="expression" dxfId="1442" priority="1401">
      <formula>C550="CSE"</formula>
    </cfRule>
    <cfRule type="expression" dxfId="1441" priority="1400">
      <formula>C550="CSC"</formula>
    </cfRule>
    <cfRule type="expression" dxfId="1440" priority="1399">
      <formula>C550="CSE"</formula>
    </cfRule>
  </conditionalFormatting>
  <conditionalFormatting sqref="I555">
    <cfRule type="expression" dxfId="1439" priority="1391">
      <formula>C555="CSE"</formula>
    </cfRule>
    <cfRule type="expression" dxfId="1438" priority="1395">
      <formula>C555="CSE"</formula>
    </cfRule>
    <cfRule type="expression" dxfId="1437" priority="1392">
      <formula>C555="CSC"</formula>
    </cfRule>
    <cfRule type="expression" dxfId="1436" priority="1393">
      <formula>C555="CSE"</formula>
    </cfRule>
    <cfRule type="expression" dxfId="1435" priority="1394">
      <formula>C555="CSC"</formula>
    </cfRule>
    <cfRule type="expression" dxfId="1434" priority="1396">
      <formula>C555="CSC"</formula>
    </cfRule>
    <cfRule type="expression" dxfId="1433" priority="1398">
      <formula>C555="CSC"</formula>
    </cfRule>
    <cfRule type="expression" dxfId="1432" priority="1397">
      <formula>C555="CSE"</formula>
    </cfRule>
  </conditionalFormatting>
  <conditionalFormatting sqref="I560">
    <cfRule type="expression" dxfId="1431" priority="1388">
      <formula>C560="CSC"</formula>
    </cfRule>
    <cfRule type="expression" dxfId="1430" priority="1383">
      <formula>C560="CSE"</formula>
    </cfRule>
    <cfRule type="expression" dxfId="1429" priority="1384">
      <formula>C560="CSC"</formula>
    </cfRule>
    <cfRule type="expression" dxfId="1428" priority="1385">
      <formula>C560="CSE"</formula>
    </cfRule>
    <cfRule type="expression" dxfId="1427" priority="1387">
      <formula>C560="CSE"</formula>
    </cfRule>
    <cfRule type="expression" dxfId="1426" priority="1390">
      <formula>C560="CSC"</formula>
    </cfRule>
    <cfRule type="expression" dxfId="1425" priority="1389">
      <formula>C560="CSE"</formula>
    </cfRule>
    <cfRule type="expression" dxfId="1424" priority="1386">
      <formula>C560="CSC"</formula>
    </cfRule>
  </conditionalFormatting>
  <conditionalFormatting sqref="I565">
    <cfRule type="expression" dxfId="1423" priority="1382">
      <formula>C565="CSC"</formula>
    </cfRule>
    <cfRule type="expression" dxfId="1422" priority="1381">
      <formula>C565="CSE"</formula>
    </cfRule>
    <cfRule type="expression" dxfId="1421" priority="1380">
      <formula>C565="CSC"</formula>
    </cfRule>
    <cfRule type="expression" dxfId="1420" priority="1375">
      <formula>C565="CSE"</formula>
    </cfRule>
    <cfRule type="expression" dxfId="1419" priority="1376">
      <formula>C565="CSC"</formula>
    </cfRule>
    <cfRule type="expression" dxfId="1418" priority="1377">
      <formula>C565="CSE"</formula>
    </cfRule>
    <cfRule type="expression" dxfId="1417" priority="1378">
      <formula>C565="CSC"</formula>
    </cfRule>
    <cfRule type="expression" dxfId="1416" priority="1379">
      <formula>C565="CSE"</formula>
    </cfRule>
  </conditionalFormatting>
  <conditionalFormatting sqref="I570">
    <cfRule type="expression" dxfId="1415" priority="1372">
      <formula>C570="CSC"</formula>
    </cfRule>
    <cfRule type="expression" dxfId="1414" priority="1373">
      <formula>C570="CSE"</formula>
    </cfRule>
    <cfRule type="expression" dxfId="1413" priority="1371">
      <formula>C570="CSE"</formula>
    </cfRule>
    <cfRule type="expression" dxfId="1412" priority="1369">
      <formula>C570="CSE"</formula>
    </cfRule>
    <cfRule type="expression" dxfId="1411" priority="1370">
      <formula>C570="CSC"</formula>
    </cfRule>
    <cfRule type="expression" dxfId="1410" priority="1368">
      <formula>C570="CSC"</formula>
    </cfRule>
    <cfRule type="expression" dxfId="1409" priority="1367">
      <formula>C570="CSE"</formula>
    </cfRule>
    <cfRule type="expression" dxfId="1408" priority="1374">
      <formula>C570="CSC"</formula>
    </cfRule>
  </conditionalFormatting>
  <conditionalFormatting sqref="I575">
    <cfRule type="expression" dxfId="1407" priority="1363">
      <formula>C575="CSE"</formula>
    </cfRule>
    <cfRule type="expression" dxfId="1406" priority="1364">
      <formula>C575="CSC"</formula>
    </cfRule>
    <cfRule type="expression" dxfId="1405" priority="1365">
      <formula>C575="CSE"</formula>
    </cfRule>
    <cfRule type="expression" dxfId="1404" priority="1366">
      <formula>C575="CSC"</formula>
    </cfRule>
    <cfRule type="expression" dxfId="1403" priority="1360">
      <formula>C575="CSC"</formula>
    </cfRule>
    <cfRule type="expression" dxfId="1402" priority="1359">
      <formula>C575="CSE"</formula>
    </cfRule>
    <cfRule type="expression" dxfId="1401" priority="1361">
      <formula>C575="CSE"</formula>
    </cfRule>
    <cfRule type="expression" dxfId="1400" priority="1362">
      <formula>C575="CSC"</formula>
    </cfRule>
  </conditionalFormatting>
  <conditionalFormatting sqref="I580">
    <cfRule type="expression" dxfId="1399" priority="1352">
      <formula>C580="CSC"</formula>
    </cfRule>
    <cfRule type="expression" dxfId="1398" priority="1351">
      <formula>C580="CSE"</formula>
    </cfRule>
    <cfRule type="expression" dxfId="1397" priority="1358">
      <formula>C580="CSC"</formula>
    </cfRule>
    <cfRule type="expression" dxfId="1396" priority="1357">
      <formula>C580="CSE"</formula>
    </cfRule>
    <cfRule type="expression" dxfId="1395" priority="1356">
      <formula>C580="CSC"</formula>
    </cfRule>
    <cfRule type="expression" dxfId="1394" priority="1355">
      <formula>C580="CSE"</formula>
    </cfRule>
    <cfRule type="expression" dxfId="1393" priority="1354">
      <formula>C580="CSC"</formula>
    </cfRule>
    <cfRule type="expression" dxfId="1392" priority="1353">
      <formula>C580="CSE"</formula>
    </cfRule>
  </conditionalFormatting>
  <conditionalFormatting sqref="I585">
    <cfRule type="expression" dxfId="1391" priority="1343">
      <formula>C585="CSE"</formula>
    </cfRule>
    <cfRule type="expression" dxfId="1390" priority="1344">
      <formula>C585="CSC"</formula>
    </cfRule>
    <cfRule type="expression" dxfId="1389" priority="1345">
      <formula>C585="CSE"</formula>
    </cfRule>
    <cfRule type="expression" dxfId="1388" priority="1346">
      <formula>C585="CSC"</formula>
    </cfRule>
    <cfRule type="expression" dxfId="1387" priority="1347">
      <formula>C585="CSE"</formula>
    </cfRule>
    <cfRule type="expression" dxfId="1386" priority="1348">
      <formula>C585="CSC"</formula>
    </cfRule>
    <cfRule type="expression" dxfId="1385" priority="1349">
      <formula>C585="CSE"</formula>
    </cfRule>
    <cfRule type="expression" dxfId="1384" priority="1350">
      <formula>C585="CSC"</formula>
    </cfRule>
  </conditionalFormatting>
  <conditionalFormatting sqref="I590">
    <cfRule type="expression" dxfId="1383" priority="1341">
      <formula>C590="CSE"</formula>
    </cfRule>
    <cfRule type="expression" dxfId="1382" priority="1342">
      <formula>C590="CSC"</formula>
    </cfRule>
    <cfRule type="expression" dxfId="1381" priority="1340">
      <formula>C590="CSC"</formula>
    </cfRule>
    <cfRule type="expression" dxfId="1380" priority="1339">
      <formula>C590="CSE"</formula>
    </cfRule>
    <cfRule type="expression" dxfId="1379" priority="1338">
      <formula>C590="CSC"</formula>
    </cfRule>
    <cfRule type="expression" dxfId="1378" priority="1337">
      <formula>C590="CSE"</formula>
    </cfRule>
    <cfRule type="expression" dxfId="1377" priority="1336">
      <formula>C590="CSC"</formula>
    </cfRule>
    <cfRule type="expression" dxfId="1376" priority="1335">
      <formula>C590="CSE"</formula>
    </cfRule>
  </conditionalFormatting>
  <conditionalFormatting sqref="I595">
    <cfRule type="expression" dxfId="1375" priority="1334">
      <formula>C595="CSC"</formula>
    </cfRule>
    <cfRule type="expression" dxfId="1374" priority="1333">
      <formula>C595="CSE"</formula>
    </cfRule>
    <cfRule type="expression" dxfId="1373" priority="1332">
      <formula>C595="CSC"</formula>
    </cfRule>
    <cfRule type="expression" dxfId="1372" priority="1331">
      <formula>C595="CSE"</formula>
    </cfRule>
    <cfRule type="expression" dxfId="1371" priority="1330">
      <formula>C595="CSC"</formula>
    </cfRule>
    <cfRule type="expression" dxfId="1370" priority="1329">
      <formula>C595="CSE"</formula>
    </cfRule>
    <cfRule type="expression" dxfId="1369" priority="1328">
      <formula>C595="CSC"</formula>
    </cfRule>
    <cfRule type="expression" dxfId="1368" priority="1327">
      <formula>C595="CSE"</formula>
    </cfRule>
  </conditionalFormatting>
  <conditionalFormatting sqref="I600">
    <cfRule type="expression" dxfId="1367" priority="1326">
      <formula>C600="CSC"</formula>
    </cfRule>
    <cfRule type="expression" dxfId="1366" priority="1325">
      <formula>C600="CSE"</formula>
    </cfRule>
    <cfRule type="expression" dxfId="1365" priority="1324">
      <formula>C600="CSC"</formula>
    </cfRule>
    <cfRule type="expression" dxfId="1364" priority="1323">
      <formula>C600="CSE"</formula>
    </cfRule>
    <cfRule type="expression" dxfId="1363" priority="1322">
      <formula>C600="CSC"</formula>
    </cfRule>
    <cfRule type="expression" dxfId="1362" priority="1321">
      <formula>C600="CSE"</formula>
    </cfRule>
    <cfRule type="expression" dxfId="1361" priority="1320">
      <formula>C600="CSC"</formula>
    </cfRule>
    <cfRule type="expression" dxfId="1360" priority="1319">
      <formula>C600="CSE"</formula>
    </cfRule>
  </conditionalFormatting>
  <conditionalFormatting sqref="I605">
    <cfRule type="expression" dxfId="1359" priority="1318">
      <formula>C605="CSC"</formula>
    </cfRule>
    <cfRule type="expression" dxfId="1358" priority="1317">
      <formula>C605="CSE"</formula>
    </cfRule>
    <cfRule type="expression" dxfId="1357" priority="1316">
      <formula>C605="CSC"</formula>
    </cfRule>
    <cfRule type="expression" dxfId="1356" priority="1315">
      <formula>C605="CSE"</formula>
    </cfRule>
    <cfRule type="expression" dxfId="1355" priority="1314">
      <formula>C605="CSC"</formula>
    </cfRule>
    <cfRule type="expression" dxfId="1354" priority="1313">
      <formula>C605="CSE"</formula>
    </cfRule>
    <cfRule type="expression" dxfId="1353" priority="1312">
      <formula>C605="CSC"</formula>
    </cfRule>
    <cfRule type="expression" dxfId="1352" priority="1311">
      <formula>C605="CSE"</formula>
    </cfRule>
  </conditionalFormatting>
  <conditionalFormatting sqref="I610">
    <cfRule type="expression" dxfId="1351" priority="1310">
      <formula>C610="CSC"</formula>
    </cfRule>
    <cfRule type="expression" dxfId="1350" priority="1309">
      <formula>C610="CSE"</formula>
    </cfRule>
    <cfRule type="expression" dxfId="1349" priority="1308">
      <formula>C610="CSC"</formula>
    </cfRule>
    <cfRule type="expression" dxfId="1348" priority="1307">
      <formula>C610="CSE"</formula>
    </cfRule>
    <cfRule type="expression" dxfId="1347" priority="1306">
      <formula>C610="CSC"</formula>
    </cfRule>
    <cfRule type="expression" dxfId="1346" priority="1305">
      <formula>C610="CSE"</formula>
    </cfRule>
    <cfRule type="expression" dxfId="1345" priority="1304">
      <formula>C610="CSC"</formula>
    </cfRule>
    <cfRule type="expression" dxfId="1344" priority="1303">
      <formula>C610="CSE"</formula>
    </cfRule>
  </conditionalFormatting>
  <conditionalFormatting sqref="I615">
    <cfRule type="expression" dxfId="1343" priority="1302">
      <formula>C615="CSC"</formula>
    </cfRule>
    <cfRule type="expression" dxfId="1342" priority="1301">
      <formula>C615="CSE"</formula>
    </cfRule>
    <cfRule type="expression" dxfId="1341" priority="1300">
      <formula>C615="CSC"</formula>
    </cfRule>
    <cfRule type="expression" dxfId="1340" priority="1299">
      <formula>C615="CSE"</formula>
    </cfRule>
    <cfRule type="expression" dxfId="1339" priority="1298">
      <formula>C615="CSC"</formula>
    </cfRule>
    <cfRule type="expression" dxfId="1338" priority="1297">
      <formula>C615="CSE"</formula>
    </cfRule>
    <cfRule type="expression" dxfId="1337" priority="1296">
      <formula>C615="CSC"</formula>
    </cfRule>
    <cfRule type="expression" dxfId="1336" priority="1295">
      <formula>C615="CSE"</formula>
    </cfRule>
  </conditionalFormatting>
  <conditionalFormatting sqref="I620">
    <cfRule type="expression" dxfId="1335" priority="1294">
      <formula>C620="CSC"</formula>
    </cfRule>
    <cfRule type="expression" dxfId="1334" priority="1293">
      <formula>C620="CSE"</formula>
    </cfRule>
    <cfRule type="expression" dxfId="1333" priority="1292">
      <formula>C620="CSC"</formula>
    </cfRule>
    <cfRule type="expression" dxfId="1332" priority="1291">
      <formula>C620="CSE"</formula>
    </cfRule>
    <cfRule type="expression" dxfId="1331" priority="1290">
      <formula>C620="CSC"</formula>
    </cfRule>
    <cfRule type="expression" dxfId="1330" priority="1289">
      <formula>C620="CSE"</formula>
    </cfRule>
    <cfRule type="expression" dxfId="1329" priority="1288">
      <formula>C620="CSC"</formula>
    </cfRule>
    <cfRule type="expression" dxfId="1328" priority="1287">
      <formula>C620="CSE"</formula>
    </cfRule>
  </conditionalFormatting>
  <conditionalFormatting sqref="I625">
    <cfRule type="expression" dxfId="1327" priority="1286">
      <formula>C625="CSC"</formula>
    </cfRule>
    <cfRule type="expression" dxfId="1326" priority="1285">
      <formula>C625="CSE"</formula>
    </cfRule>
    <cfRule type="expression" dxfId="1325" priority="1284">
      <formula>C625="CSC"</formula>
    </cfRule>
    <cfRule type="expression" dxfId="1324" priority="1283">
      <formula>C625="CSE"</formula>
    </cfRule>
    <cfRule type="expression" dxfId="1323" priority="1282">
      <formula>C625="CSC"</formula>
    </cfRule>
    <cfRule type="expression" dxfId="1322" priority="1281">
      <formula>C625="CSE"</formula>
    </cfRule>
    <cfRule type="expression" dxfId="1321" priority="1280">
      <formula>C625="CSC"</formula>
    </cfRule>
    <cfRule type="expression" dxfId="1320" priority="1279">
      <formula>C625="CSE"</formula>
    </cfRule>
  </conditionalFormatting>
  <conditionalFormatting sqref="I630">
    <cfRule type="expression" dxfId="1319" priority="1278">
      <formula>C630="CSC"</formula>
    </cfRule>
    <cfRule type="expression" dxfId="1318" priority="1277">
      <formula>C630="CSE"</formula>
    </cfRule>
    <cfRule type="expression" dxfId="1317" priority="1276">
      <formula>C630="CSC"</formula>
    </cfRule>
    <cfRule type="expression" dxfId="1316" priority="1275">
      <formula>C630="CSE"</formula>
    </cfRule>
    <cfRule type="expression" dxfId="1315" priority="1274">
      <formula>C630="CSC"</formula>
    </cfRule>
    <cfRule type="expression" dxfId="1314" priority="1273">
      <formula>C630="CSE"</formula>
    </cfRule>
    <cfRule type="expression" dxfId="1313" priority="1272">
      <formula>C630="CSC"</formula>
    </cfRule>
    <cfRule type="expression" dxfId="1312" priority="1271">
      <formula>C630="CSE"</formula>
    </cfRule>
  </conditionalFormatting>
  <conditionalFormatting sqref="I635">
    <cfRule type="expression" dxfId="1311" priority="1270">
      <formula>C635="CSC"</formula>
    </cfRule>
    <cfRule type="expression" dxfId="1310" priority="1269">
      <formula>C635="CSE"</formula>
    </cfRule>
    <cfRule type="expression" dxfId="1309" priority="1268">
      <formula>C635="CSC"</formula>
    </cfRule>
    <cfRule type="expression" dxfId="1308" priority="1267">
      <formula>C635="CSE"</formula>
    </cfRule>
    <cfRule type="expression" dxfId="1307" priority="1266">
      <formula>C635="CSC"</formula>
    </cfRule>
    <cfRule type="expression" dxfId="1306" priority="1265">
      <formula>C635="CSE"</formula>
    </cfRule>
    <cfRule type="expression" dxfId="1305" priority="1264">
      <formula>C635="CSC"</formula>
    </cfRule>
    <cfRule type="expression" dxfId="1304" priority="1263">
      <formula>C635="CSE"</formula>
    </cfRule>
  </conditionalFormatting>
  <conditionalFormatting sqref="I640">
    <cfRule type="expression" dxfId="1303" priority="1260">
      <formula>C640="CSC"</formula>
    </cfRule>
    <cfRule type="expression" dxfId="1302" priority="1262">
      <formula>C640="CSC"</formula>
    </cfRule>
    <cfRule type="expression" dxfId="1301" priority="1261">
      <formula>C640="CSE"</formula>
    </cfRule>
    <cfRule type="expression" dxfId="1300" priority="1259">
      <formula>C640="CSE"</formula>
    </cfRule>
    <cfRule type="expression" dxfId="1299" priority="1258">
      <formula>C640="CSC"</formula>
    </cfRule>
    <cfRule type="expression" dxfId="1298" priority="1257">
      <formula>C640="CSE"</formula>
    </cfRule>
    <cfRule type="expression" dxfId="1297" priority="1256">
      <formula>C640="CSC"</formula>
    </cfRule>
    <cfRule type="expression" dxfId="1296" priority="1255">
      <formula>C640="CSE"</formula>
    </cfRule>
  </conditionalFormatting>
  <conditionalFormatting sqref="I645">
    <cfRule type="expression" dxfId="1295" priority="1247">
      <formula>C645="CSE"</formula>
    </cfRule>
    <cfRule type="expression" dxfId="1294" priority="1248">
      <formula>C645="CSC"</formula>
    </cfRule>
    <cfRule type="expression" dxfId="1293" priority="1250">
      <formula>C645="CSC"</formula>
    </cfRule>
    <cfRule type="expression" dxfId="1292" priority="1251">
      <formula>C645="CSE"</formula>
    </cfRule>
    <cfRule type="expression" dxfId="1291" priority="1249">
      <formula>C645="CSE"</formula>
    </cfRule>
    <cfRule type="expression" dxfId="1290" priority="1252">
      <formula>C645="CSC"</formula>
    </cfRule>
    <cfRule type="expression" dxfId="1289" priority="1253">
      <formula>C645="CSE"</formula>
    </cfRule>
    <cfRule type="expression" dxfId="1288" priority="1254">
      <formula>C645="CSC"</formula>
    </cfRule>
  </conditionalFormatting>
  <conditionalFormatting sqref="I650">
    <cfRule type="expression" dxfId="1287" priority="1242">
      <formula>C650="CSC"</formula>
    </cfRule>
    <cfRule type="expression" dxfId="1286" priority="1241">
      <formula>C650="CSE"</formula>
    </cfRule>
    <cfRule type="expression" dxfId="1285" priority="1240">
      <formula>C650="CSC"</formula>
    </cfRule>
    <cfRule type="expression" dxfId="1284" priority="1239">
      <formula>C650="CSE"</formula>
    </cfRule>
    <cfRule type="expression" dxfId="1283" priority="1246">
      <formula>C650="CSC"</formula>
    </cfRule>
    <cfRule type="expression" dxfId="1282" priority="1245">
      <formula>C650="CSE"</formula>
    </cfRule>
    <cfRule type="expression" dxfId="1281" priority="1244">
      <formula>C650="CSC"</formula>
    </cfRule>
    <cfRule type="expression" dxfId="1280" priority="1243">
      <formula>C650="CSE"</formula>
    </cfRule>
  </conditionalFormatting>
  <conditionalFormatting sqref="I655">
    <cfRule type="expression" dxfId="1279" priority="1235">
      <formula>C655="CSE"</formula>
    </cfRule>
    <cfRule type="expression" dxfId="1278" priority="1236">
      <formula>C655="CSC"</formula>
    </cfRule>
    <cfRule type="expression" dxfId="1277" priority="1237">
      <formula>C655="CSE"</formula>
    </cfRule>
    <cfRule type="expression" dxfId="1276" priority="1238">
      <formula>C655="CSC"</formula>
    </cfRule>
    <cfRule type="expression" dxfId="1275" priority="1231">
      <formula>C655="CSE"</formula>
    </cfRule>
    <cfRule type="expression" dxfId="1274" priority="1232">
      <formula>C655="CSC"</formula>
    </cfRule>
    <cfRule type="expression" dxfId="1273" priority="1233">
      <formula>C655="CSE"</formula>
    </cfRule>
    <cfRule type="expression" dxfId="1272" priority="1234">
      <formula>C655="CSC"</formula>
    </cfRule>
  </conditionalFormatting>
  <conditionalFormatting sqref="I660">
    <cfRule type="expression" dxfId="1271" priority="1223">
      <formula>C660="CSE"</formula>
    </cfRule>
    <cfRule type="expression" dxfId="1270" priority="1230">
      <formula>C660="CSC"</formula>
    </cfRule>
    <cfRule type="expression" dxfId="1269" priority="1229">
      <formula>C660="CSE"</formula>
    </cfRule>
    <cfRule type="expression" dxfId="1268" priority="1227">
      <formula>C660="CSE"</formula>
    </cfRule>
    <cfRule type="expression" dxfId="1267" priority="1228">
      <formula>C660="CSC"</formula>
    </cfRule>
    <cfRule type="expression" dxfId="1266" priority="1226">
      <formula>C660="CSC"</formula>
    </cfRule>
    <cfRule type="expression" dxfId="1265" priority="1225">
      <formula>C660="CSE"</formula>
    </cfRule>
    <cfRule type="expression" dxfId="1264" priority="1224">
      <formula>C660="CSC"</formula>
    </cfRule>
  </conditionalFormatting>
  <conditionalFormatting sqref="I665">
    <cfRule type="expression" dxfId="1263" priority="1220">
      <formula>C665="CSC"</formula>
    </cfRule>
    <cfRule type="expression" dxfId="1262" priority="1221">
      <formula>C665="CSE"</formula>
    </cfRule>
    <cfRule type="expression" dxfId="1261" priority="1222">
      <formula>C665="CSC"</formula>
    </cfRule>
    <cfRule type="expression" dxfId="1260" priority="1216">
      <formula>C665="CSC"</formula>
    </cfRule>
    <cfRule type="expression" dxfId="1259" priority="1215">
      <formula>C665="CSE"</formula>
    </cfRule>
    <cfRule type="expression" dxfId="1258" priority="1219">
      <formula>C665="CSE"</formula>
    </cfRule>
    <cfRule type="expression" dxfId="1257" priority="1218">
      <formula>C665="CSC"</formula>
    </cfRule>
    <cfRule type="expression" dxfId="1256" priority="1217">
      <formula>C665="CSE"</formula>
    </cfRule>
  </conditionalFormatting>
  <conditionalFormatting sqref="I670">
    <cfRule type="expression" dxfId="1255" priority="1209">
      <formula>C670="CSE"</formula>
    </cfRule>
    <cfRule type="expression" dxfId="1254" priority="1211">
      <formula>C670="CSE"</formula>
    </cfRule>
    <cfRule type="expression" dxfId="1253" priority="1212">
      <formula>C670="CSC"</formula>
    </cfRule>
    <cfRule type="expression" dxfId="1252" priority="1213">
      <formula>C670="CSE"</formula>
    </cfRule>
    <cfRule type="expression" dxfId="1251" priority="1214">
      <formula>C670="CSC"</formula>
    </cfRule>
    <cfRule type="expression" dxfId="1250" priority="1210">
      <formula>C670="CSC"</formula>
    </cfRule>
    <cfRule type="expression" dxfId="1249" priority="1207">
      <formula>C670="CSE"</formula>
    </cfRule>
    <cfRule type="expression" dxfId="1248" priority="1208">
      <formula>C670="CSC"</formula>
    </cfRule>
  </conditionalFormatting>
  <conditionalFormatting sqref="I675">
    <cfRule type="expression" dxfId="1247" priority="1204">
      <formula>C675="CSC"</formula>
    </cfRule>
    <cfRule type="expression" dxfId="1246" priority="1205">
      <formula>C675="CSE"</formula>
    </cfRule>
    <cfRule type="expression" dxfId="1245" priority="1206">
      <formula>C675="CSC"</formula>
    </cfRule>
    <cfRule type="expression" dxfId="1244" priority="1199">
      <formula>C675="CSE"</formula>
    </cfRule>
    <cfRule type="expression" dxfId="1243" priority="1200">
      <formula>C675="CSC"</formula>
    </cfRule>
    <cfRule type="expression" dxfId="1242" priority="1201">
      <formula>C675="CSE"</formula>
    </cfRule>
    <cfRule type="expression" dxfId="1241" priority="1202">
      <formula>C675="CSC"</formula>
    </cfRule>
    <cfRule type="expression" dxfId="1240" priority="1203">
      <formula>C675="CSE"</formula>
    </cfRule>
  </conditionalFormatting>
  <conditionalFormatting sqref="I680">
    <cfRule type="expression" dxfId="1239" priority="1197">
      <formula>C680="CSE"</formula>
    </cfRule>
    <cfRule type="expression" dxfId="1238" priority="1198">
      <formula>C680="CSC"</formula>
    </cfRule>
    <cfRule type="expression" dxfId="1237" priority="1193">
      <formula>C680="CSE"</formula>
    </cfRule>
    <cfRule type="expression" dxfId="1236" priority="1192">
      <formula>C680="CSC"</formula>
    </cfRule>
    <cfRule type="expression" dxfId="1235" priority="1191">
      <formula>C680="CSE"</formula>
    </cfRule>
    <cfRule type="expression" dxfId="1234" priority="1195">
      <formula>C680="CSE"</formula>
    </cfRule>
    <cfRule type="expression" dxfId="1233" priority="1196">
      <formula>C680="CSC"</formula>
    </cfRule>
    <cfRule type="expression" dxfId="1232" priority="1194">
      <formula>C680="CSC"</formula>
    </cfRule>
  </conditionalFormatting>
  <conditionalFormatting sqref="I685">
    <cfRule type="expression" dxfId="1231" priority="1190">
      <formula>C685="CSC"</formula>
    </cfRule>
    <cfRule type="expression" dxfId="1230" priority="1189">
      <formula>C685="CSE"</formula>
    </cfRule>
    <cfRule type="expression" dxfId="1229" priority="1183">
      <formula>C685="CSE"</formula>
    </cfRule>
    <cfRule type="expression" dxfId="1228" priority="1188">
      <formula>C685="CSC"</formula>
    </cfRule>
    <cfRule type="expression" dxfId="1227" priority="1187">
      <formula>C685="CSE"</formula>
    </cfRule>
    <cfRule type="expression" dxfId="1226" priority="1186">
      <formula>C685="CSC"</formula>
    </cfRule>
    <cfRule type="expression" dxfId="1225" priority="1185">
      <formula>C685="CSE"</formula>
    </cfRule>
    <cfRule type="expression" dxfId="1224" priority="1184">
      <formula>C685="CSC"</formula>
    </cfRule>
  </conditionalFormatting>
  <conditionalFormatting sqref="I690">
    <cfRule type="expression" dxfId="1223" priority="1176">
      <formula>C690="CSC"</formula>
    </cfRule>
    <cfRule type="expression" dxfId="1222" priority="1177">
      <formula>C690="CSE"</formula>
    </cfRule>
    <cfRule type="expression" dxfId="1221" priority="1178">
      <formula>C690="CSC"</formula>
    </cfRule>
    <cfRule type="expression" dxfId="1220" priority="1179">
      <formula>C690="CSE"</formula>
    </cfRule>
    <cfRule type="expression" dxfId="1219" priority="1180">
      <formula>C690="CSC"</formula>
    </cfRule>
    <cfRule type="expression" dxfId="1218" priority="1181">
      <formula>C690="CSE"</formula>
    </cfRule>
    <cfRule type="expression" dxfId="1217" priority="1182">
      <formula>C690="CSC"</formula>
    </cfRule>
    <cfRule type="expression" dxfId="1216" priority="1175">
      <formula>C690="CSE"</formula>
    </cfRule>
  </conditionalFormatting>
  <conditionalFormatting sqref="I695">
    <cfRule type="expression" dxfId="1215" priority="1172">
      <formula>C695="CSC"</formula>
    </cfRule>
    <cfRule type="expression" dxfId="1214" priority="1170">
      <formula>C695="CSC"</formula>
    </cfRule>
    <cfRule type="expression" dxfId="1213" priority="1169">
      <formula>C695="CSE"</formula>
    </cfRule>
    <cfRule type="expression" dxfId="1212" priority="1168">
      <formula>C695="CSC"</formula>
    </cfRule>
    <cfRule type="expression" dxfId="1211" priority="1167">
      <formula>C695="CSE"</formula>
    </cfRule>
    <cfRule type="expression" dxfId="1210" priority="1171">
      <formula>C695="CSE"</formula>
    </cfRule>
    <cfRule type="expression" dxfId="1209" priority="1174">
      <formula>C695="CSC"</formula>
    </cfRule>
    <cfRule type="expression" dxfId="1208" priority="1173">
      <formula>C695="CSE"</formula>
    </cfRule>
  </conditionalFormatting>
  <conditionalFormatting sqref="I700">
    <cfRule type="expression" dxfId="1207" priority="1165">
      <formula>C700="CSE"</formula>
    </cfRule>
    <cfRule type="expression" dxfId="1206" priority="1166">
      <formula>C700="CSC"</formula>
    </cfRule>
    <cfRule type="expression" dxfId="1205" priority="1159">
      <formula>C700="CSE"</formula>
    </cfRule>
    <cfRule type="expression" dxfId="1204" priority="1160">
      <formula>C700="CSC"</formula>
    </cfRule>
    <cfRule type="expression" dxfId="1203" priority="1161">
      <formula>C700="CSE"</formula>
    </cfRule>
    <cfRule type="expression" dxfId="1202" priority="1162">
      <formula>C700="CSC"</formula>
    </cfRule>
    <cfRule type="expression" dxfId="1201" priority="1163">
      <formula>C700="CSE"</formula>
    </cfRule>
    <cfRule type="expression" dxfId="1200" priority="1164">
      <formula>C700="CSC"</formula>
    </cfRule>
  </conditionalFormatting>
  <conditionalFormatting sqref="I705">
    <cfRule type="expression" dxfId="1199" priority="1152">
      <formula>C705="CSC"</formula>
    </cfRule>
    <cfRule type="expression" dxfId="1198" priority="1157">
      <formula>C705="CSE"</formula>
    </cfRule>
    <cfRule type="expression" dxfId="1197" priority="1151">
      <formula>C705="CSE"</formula>
    </cfRule>
    <cfRule type="expression" dxfId="1196" priority="1158">
      <formula>C705="CSC"</formula>
    </cfRule>
    <cfRule type="expression" dxfId="1195" priority="1153">
      <formula>C705="CSE"</formula>
    </cfRule>
    <cfRule type="expression" dxfId="1194" priority="1156">
      <formula>C705="CSC"</formula>
    </cfRule>
    <cfRule type="expression" dxfId="1193" priority="1155">
      <formula>C705="CSE"</formula>
    </cfRule>
    <cfRule type="expression" dxfId="1192" priority="1154">
      <formula>C705="CSC"</formula>
    </cfRule>
  </conditionalFormatting>
  <conditionalFormatting sqref="I710">
    <cfRule type="expression" dxfId="1191" priority="1150">
      <formula>C710="CSC"</formula>
    </cfRule>
    <cfRule type="expression" dxfId="1190" priority="1149">
      <formula>C710="CSE"</formula>
    </cfRule>
    <cfRule type="expression" dxfId="1189" priority="1148">
      <formula>C710="CSC"</formula>
    </cfRule>
    <cfRule type="expression" dxfId="1188" priority="1147">
      <formula>C710="CSE"</formula>
    </cfRule>
    <cfRule type="expression" dxfId="1187" priority="1146">
      <formula>C710="CSC"</formula>
    </cfRule>
    <cfRule type="expression" dxfId="1186" priority="1145">
      <formula>C710="CSE"</formula>
    </cfRule>
    <cfRule type="expression" dxfId="1185" priority="1144">
      <formula>C710="CSC"</formula>
    </cfRule>
    <cfRule type="expression" dxfId="1184" priority="1143">
      <formula>C710="CSE"</formula>
    </cfRule>
  </conditionalFormatting>
  <conditionalFormatting sqref="I715">
    <cfRule type="expression" dxfId="1183" priority="1142">
      <formula>C715="CSC"</formula>
    </cfRule>
    <cfRule type="expression" dxfId="1182" priority="1141">
      <formula>C715="CSE"</formula>
    </cfRule>
    <cfRule type="expression" dxfId="1181" priority="1140">
      <formula>C715="CSC"</formula>
    </cfRule>
    <cfRule type="expression" dxfId="1180" priority="1138">
      <formula>C715="CSC"</formula>
    </cfRule>
    <cfRule type="expression" dxfId="1179" priority="1137">
      <formula>C715="CSE"</formula>
    </cfRule>
    <cfRule type="expression" dxfId="1178" priority="1136">
      <formula>C715="CSC"</formula>
    </cfRule>
    <cfRule type="expression" dxfId="1177" priority="1135">
      <formula>C715="CSE"</formula>
    </cfRule>
    <cfRule type="expression" dxfId="1176" priority="1139">
      <formula>C715="CSE"</formula>
    </cfRule>
  </conditionalFormatting>
  <conditionalFormatting sqref="I720">
    <cfRule type="expression" dxfId="1175" priority="1130">
      <formula>C720="CSC"</formula>
    </cfRule>
    <cfRule type="expression" dxfId="1174" priority="1129">
      <formula>C720="CSE"</formula>
    </cfRule>
    <cfRule type="expression" dxfId="1173" priority="1128">
      <formula>C720="CSC"</formula>
    </cfRule>
    <cfRule type="expression" dxfId="1172" priority="1127">
      <formula>C720="CSE"</formula>
    </cfRule>
    <cfRule type="expression" dxfId="1171" priority="1132">
      <formula>C720="CSC"</formula>
    </cfRule>
    <cfRule type="expression" dxfId="1170" priority="1134">
      <formula>C720="CSC"</formula>
    </cfRule>
    <cfRule type="expression" dxfId="1169" priority="1133">
      <formula>C720="CSE"</formula>
    </cfRule>
    <cfRule type="expression" dxfId="1168" priority="1131">
      <formula>C720="CSE"</formula>
    </cfRule>
  </conditionalFormatting>
  <conditionalFormatting sqref="I725">
    <cfRule type="expression" dxfId="1167" priority="1122">
      <formula>C725="CSC"</formula>
    </cfRule>
    <cfRule type="expression" dxfId="1166" priority="1121">
      <formula>C725="CSE"</formula>
    </cfRule>
    <cfRule type="expression" dxfId="1165" priority="1120">
      <formula>C725="CSC"</formula>
    </cfRule>
    <cfRule type="expression" dxfId="1164" priority="1119">
      <formula>C725="CSE"</formula>
    </cfRule>
    <cfRule type="expression" dxfId="1163" priority="1126">
      <formula>C725="CSC"</formula>
    </cfRule>
    <cfRule type="expression" dxfId="1162" priority="1125">
      <formula>C725="CSE"</formula>
    </cfRule>
    <cfRule type="expression" dxfId="1161" priority="1124">
      <formula>C725="CSC"</formula>
    </cfRule>
    <cfRule type="expression" dxfId="1160" priority="1123">
      <formula>C725="CSE"</formula>
    </cfRule>
  </conditionalFormatting>
  <conditionalFormatting sqref="I730">
    <cfRule type="expression" dxfId="1159" priority="1118">
      <formula>C730="CSC"</formula>
    </cfRule>
    <cfRule type="expression" dxfId="1158" priority="1117">
      <formula>C730="CSE"</formula>
    </cfRule>
    <cfRule type="expression" dxfId="1157" priority="1116">
      <formula>C730="CSC"</formula>
    </cfRule>
    <cfRule type="expression" dxfId="1156" priority="1115">
      <formula>C730="CSE"</formula>
    </cfRule>
    <cfRule type="expression" dxfId="1155" priority="1114">
      <formula>C730="CSC"</formula>
    </cfRule>
    <cfRule type="expression" dxfId="1154" priority="1112">
      <formula>C730="CSC"</formula>
    </cfRule>
    <cfRule type="expression" dxfId="1153" priority="1111">
      <formula>C730="CSE"</formula>
    </cfRule>
    <cfRule type="expression" dxfId="1152" priority="1113">
      <formula>C730="CSE"</formula>
    </cfRule>
  </conditionalFormatting>
  <conditionalFormatting sqref="I735">
    <cfRule type="expression" dxfId="1151" priority="1110">
      <formula>C735="CSC"</formula>
    </cfRule>
    <cfRule type="expression" dxfId="1150" priority="1109">
      <formula>C735="CSE"</formula>
    </cfRule>
    <cfRule type="expression" dxfId="1149" priority="1108">
      <formula>C735="CSC"</formula>
    </cfRule>
    <cfRule type="expression" dxfId="1148" priority="1107">
      <formula>C735="CSE"</formula>
    </cfRule>
    <cfRule type="expression" dxfId="1147" priority="1105">
      <formula>C735="CSE"</formula>
    </cfRule>
    <cfRule type="expression" dxfId="1146" priority="1103">
      <formula>C735="CSE"</formula>
    </cfRule>
    <cfRule type="expression" dxfId="1145" priority="1104">
      <formula>C735="CSC"</formula>
    </cfRule>
    <cfRule type="expression" dxfId="1144" priority="1106">
      <formula>C735="CSC"</formula>
    </cfRule>
  </conditionalFormatting>
  <conditionalFormatting sqref="I740">
    <cfRule type="expression" dxfId="1143" priority="1096">
      <formula>C740="CSC"</formula>
    </cfRule>
    <cfRule type="expression" dxfId="1142" priority="1095">
      <formula>C740="CSE"</formula>
    </cfRule>
    <cfRule type="expression" dxfId="1141" priority="1102">
      <formula>C740="CSC"</formula>
    </cfRule>
    <cfRule type="expression" dxfId="1140" priority="1101">
      <formula>C740="CSE"</formula>
    </cfRule>
    <cfRule type="expression" dxfId="1139" priority="1100">
      <formula>C740="CSC"</formula>
    </cfRule>
    <cfRule type="expression" dxfId="1138" priority="1099">
      <formula>C740="CSE"</formula>
    </cfRule>
    <cfRule type="expression" dxfId="1137" priority="1098">
      <formula>C740="CSC"</formula>
    </cfRule>
    <cfRule type="expression" dxfId="1136" priority="1097">
      <formula>C740="CSE"</formula>
    </cfRule>
  </conditionalFormatting>
  <conditionalFormatting sqref="I745">
    <cfRule type="expression" dxfId="1135" priority="1088">
      <formula>C745="CSC"</formula>
    </cfRule>
    <cfRule type="expression" dxfId="1134" priority="1089">
      <formula>C745="CSE"</formula>
    </cfRule>
    <cfRule type="expression" dxfId="1133" priority="1090">
      <formula>C745="CSC"</formula>
    </cfRule>
    <cfRule type="expression" dxfId="1132" priority="1091">
      <formula>C745="CSE"</formula>
    </cfRule>
    <cfRule type="expression" dxfId="1131" priority="1092">
      <formula>C745="CSC"</formula>
    </cfRule>
    <cfRule type="expression" dxfId="1130" priority="1093">
      <formula>C745="CSE"</formula>
    </cfRule>
    <cfRule type="expression" dxfId="1129" priority="1094">
      <formula>C745="CSC"</formula>
    </cfRule>
    <cfRule type="expression" dxfId="1128" priority="1087">
      <formula>C745="CSE"</formula>
    </cfRule>
  </conditionalFormatting>
  <conditionalFormatting sqref="I750">
    <cfRule type="expression" dxfId="1127" priority="1079">
      <formula>C750="CSE"</formula>
    </cfRule>
    <cfRule type="expression" dxfId="1126" priority="1080">
      <formula>C750="CSC"</formula>
    </cfRule>
    <cfRule type="expression" dxfId="1125" priority="1081">
      <formula>C750="CSE"</formula>
    </cfRule>
    <cfRule type="expression" dxfId="1124" priority="1082">
      <formula>C750="CSC"</formula>
    </cfRule>
    <cfRule type="expression" dxfId="1123" priority="1083">
      <formula>C750="CSE"</formula>
    </cfRule>
    <cfRule type="expression" dxfId="1122" priority="1084">
      <formula>C750="CSC"</formula>
    </cfRule>
    <cfRule type="expression" dxfId="1121" priority="1085">
      <formula>C750="CSE"</formula>
    </cfRule>
    <cfRule type="expression" dxfId="1120" priority="1086">
      <formula>C750="CSC"</formula>
    </cfRule>
  </conditionalFormatting>
  <conditionalFormatting sqref="I755">
    <cfRule type="expression" dxfId="1119" priority="1071">
      <formula>C755="CSE"</formula>
    </cfRule>
    <cfRule type="expression" dxfId="1118" priority="1072">
      <formula>C755="CSC"</formula>
    </cfRule>
    <cfRule type="expression" dxfId="1117" priority="1073">
      <formula>C755="CSE"</formula>
    </cfRule>
    <cfRule type="expression" dxfId="1116" priority="1074">
      <formula>C755="CSC"</formula>
    </cfRule>
    <cfRule type="expression" dxfId="1115" priority="1075">
      <formula>C755="CSE"</formula>
    </cfRule>
    <cfRule type="expression" dxfId="1114" priority="1076">
      <formula>C755="CSC"</formula>
    </cfRule>
    <cfRule type="expression" dxfId="1113" priority="1077">
      <formula>C755="CSE"</formula>
    </cfRule>
    <cfRule type="expression" dxfId="1112" priority="1078">
      <formula>C755="CSC"</formula>
    </cfRule>
  </conditionalFormatting>
  <conditionalFormatting sqref="I760">
    <cfRule type="expression" dxfId="1111" priority="1070">
      <formula>C760="CSC"</formula>
    </cfRule>
    <cfRule type="expression" dxfId="1110" priority="1063">
      <formula>C760="CSE"</formula>
    </cfRule>
    <cfRule type="expression" dxfId="1109" priority="1065">
      <formula>C760="CSE"</formula>
    </cfRule>
    <cfRule type="expression" dxfId="1108" priority="1066">
      <formula>C760="CSC"</formula>
    </cfRule>
    <cfRule type="expression" dxfId="1107" priority="1068">
      <formula>C760="CSC"</formula>
    </cfRule>
    <cfRule type="expression" dxfId="1106" priority="1067">
      <formula>C760="CSE"</formula>
    </cfRule>
    <cfRule type="expression" dxfId="1105" priority="1069">
      <formula>C760="CSE"</formula>
    </cfRule>
    <cfRule type="expression" dxfId="1104" priority="1064">
      <formula>C760="CSC"</formula>
    </cfRule>
  </conditionalFormatting>
  <conditionalFormatting sqref="I765">
    <cfRule type="expression" dxfId="1103" priority="1058">
      <formula>C765="CSC"</formula>
    </cfRule>
    <cfRule type="expression" dxfId="1102" priority="1055">
      <formula>C765="CSE"</formula>
    </cfRule>
    <cfRule type="expression" dxfId="1101" priority="1056">
      <formula>C765="CSC"</formula>
    </cfRule>
    <cfRule type="expression" dxfId="1100" priority="1057">
      <formula>C765="CSE"</formula>
    </cfRule>
    <cfRule type="expression" dxfId="1099" priority="1059">
      <formula>C765="CSE"</formula>
    </cfRule>
    <cfRule type="expression" dxfId="1098" priority="1060">
      <formula>C765="CSC"</formula>
    </cfRule>
    <cfRule type="expression" dxfId="1097" priority="1061">
      <formula>C765="CSE"</formula>
    </cfRule>
    <cfRule type="expression" dxfId="1096" priority="1062">
      <formula>C765="CSC"</formula>
    </cfRule>
  </conditionalFormatting>
  <conditionalFormatting sqref="I770">
    <cfRule type="expression" dxfId="1095" priority="1050">
      <formula>C770="CSC"</formula>
    </cfRule>
    <cfRule type="expression" dxfId="1094" priority="1053">
      <formula>C770="CSE"</formula>
    </cfRule>
    <cfRule type="expression" dxfId="1093" priority="1052">
      <formula>C770="CSC"</formula>
    </cfRule>
    <cfRule type="expression" dxfId="1092" priority="1051">
      <formula>C770="CSE"</formula>
    </cfRule>
    <cfRule type="expression" dxfId="1091" priority="1054">
      <formula>C770="CSC"</formula>
    </cfRule>
    <cfRule type="expression" dxfId="1090" priority="1049">
      <formula>C770="CSE"</formula>
    </cfRule>
    <cfRule type="expression" dxfId="1089" priority="1048">
      <formula>C770="CSC"</formula>
    </cfRule>
    <cfRule type="expression" dxfId="1088" priority="1047">
      <formula>C770="CSE"</formula>
    </cfRule>
  </conditionalFormatting>
  <conditionalFormatting sqref="I775">
    <cfRule type="expression" dxfId="1087" priority="1046">
      <formula>C775="CSC"</formula>
    </cfRule>
    <cfRule type="expression" dxfId="1086" priority="1045">
      <formula>C775="CSE"</formula>
    </cfRule>
    <cfRule type="expression" dxfId="1085" priority="1044">
      <formula>C775="CSC"</formula>
    </cfRule>
    <cfRule type="expression" dxfId="1084" priority="1043">
      <formula>C775="CSE"</formula>
    </cfRule>
    <cfRule type="expression" dxfId="1083" priority="1042">
      <formula>C775="CSC"</formula>
    </cfRule>
    <cfRule type="expression" dxfId="1082" priority="1041">
      <formula>C775="CSE"</formula>
    </cfRule>
    <cfRule type="expression" dxfId="1081" priority="1040">
      <formula>C775="CSC"</formula>
    </cfRule>
    <cfRule type="expression" dxfId="1080" priority="1039">
      <formula>C775="CSE"</formula>
    </cfRule>
  </conditionalFormatting>
  <conditionalFormatting sqref="I780">
    <cfRule type="expression" dxfId="1079" priority="1038">
      <formula>C780="CSC"</formula>
    </cfRule>
    <cfRule type="expression" dxfId="1078" priority="1037">
      <formula>C780="CSE"</formula>
    </cfRule>
    <cfRule type="expression" dxfId="1077" priority="1035">
      <formula>C780="CSE"</formula>
    </cfRule>
    <cfRule type="expression" dxfId="1076" priority="1034">
      <formula>C780="CSC"</formula>
    </cfRule>
    <cfRule type="expression" dxfId="1075" priority="1033">
      <formula>C780="CSE"</formula>
    </cfRule>
    <cfRule type="expression" dxfId="1074" priority="1036">
      <formula>C780="CSC"</formula>
    </cfRule>
    <cfRule type="expression" dxfId="1073" priority="1032">
      <formula>C780="CSC"</formula>
    </cfRule>
    <cfRule type="expression" dxfId="1072" priority="1031">
      <formula>C780="CSE"</formula>
    </cfRule>
  </conditionalFormatting>
  <conditionalFormatting sqref="I785">
    <cfRule type="expression" dxfId="1071" priority="1023">
      <formula>C785="CSE"</formula>
    </cfRule>
    <cfRule type="expression" dxfId="1070" priority="1030">
      <formula>C785="CSC"</formula>
    </cfRule>
    <cfRule type="expression" dxfId="1069" priority="1029">
      <formula>C785="CSE"</formula>
    </cfRule>
    <cfRule type="expression" dxfId="1068" priority="1028">
      <formula>C785="CSC"</formula>
    </cfRule>
    <cfRule type="expression" dxfId="1067" priority="1026">
      <formula>C785="CSC"</formula>
    </cfRule>
    <cfRule type="expression" dxfId="1066" priority="1027">
      <formula>C785="CSE"</formula>
    </cfRule>
    <cfRule type="expression" dxfId="1065" priority="1025">
      <formula>C785="CSE"</formula>
    </cfRule>
    <cfRule type="expression" dxfId="1064" priority="1024">
      <formula>C785="CSC"</formula>
    </cfRule>
  </conditionalFormatting>
  <conditionalFormatting sqref="I790">
    <cfRule type="expression" dxfId="1063" priority="1016">
      <formula>C790="CSC"</formula>
    </cfRule>
    <cfRule type="expression" dxfId="1062" priority="1017">
      <formula>C790="CSE"</formula>
    </cfRule>
    <cfRule type="expression" dxfId="1061" priority="1018">
      <formula>C790="CSC"</formula>
    </cfRule>
    <cfRule type="expression" dxfId="1060" priority="1019">
      <formula>C790="CSE"</formula>
    </cfRule>
    <cfRule type="expression" dxfId="1059" priority="1020">
      <formula>C790="CSC"</formula>
    </cfRule>
    <cfRule type="expression" dxfId="1058" priority="1022">
      <formula>C790="CSC"</formula>
    </cfRule>
    <cfRule type="expression" dxfId="1057" priority="1015">
      <formula>C790="CSE"</formula>
    </cfRule>
    <cfRule type="expression" dxfId="1056" priority="1021">
      <formula>C790="CSE"</formula>
    </cfRule>
  </conditionalFormatting>
  <conditionalFormatting sqref="I795">
    <cfRule type="expression" dxfId="1055" priority="1014">
      <formula>C795="CSC"</formula>
    </cfRule>
    <cfRule type="expression" dxfId="1054" priority="1013">
      <formula>C795="CSE"</formula>
    </cfRule>
    <cfRule type="expression" dxfId="1053" priority="1012">
      <formula>C795="CSC"</formula>
    </cfRule>
    <cfRule type="expression" dxfId="1052" priority="1011">
      <formula>C795="CSE"</formula>
    </cfRule>
    <cfRule type="expression" dxfId="1051" priority="1010">
      <formula>C795="CSC"</formula>
    </cfRule>
    <cfRule type="expression" dxfId="1050" priority="1009">
      <formula>C795="CSE"</formula>
    </cfRule>
    <cfRule type="expression" dxfId="1049" priority="1008">
      <formula>C795="CSC"</formula>
    </cfRule>
    <cfRule type="expression" dxfId="1048" priority="1007">
      <formula>C795="CSE"</formula>
    </cfRule>
  </conditionalFormatting>
  <conditionalFormatting sqref="I800">
    <cfRule type="expression" dxfId="1047" priority="1005">
      <formula>C800="CSE"</formula>
    </cfRule>
    <cfRule type="expression" dxfId="1046" priority="1006">
      <formula>C800="CSC"</formula>
    </cfRule>
    <cfRule type="expression" dxfId="1045" priority="1004">
      <formula>C800="CSC"</formula>
    </cfRule>
    <cfRule type="expression" dxfId="1044" priority="1003">
      <formula>C800="CSE"</formula>
    </cfRule>
    <cfRule type="expression" dxfId="1043" priority="1002">
      <formula>C800="CSC"</formula>
    </cfRule>
    <cfRule type="expression" dxfId="1042" priority="1001">
      <formula>C800="CSE"</formula>
    </cfRule>
    <cfRule type="expression" dxfId="1041" priority="1000">
      <formula>C800="CSC"</formula>
    </cfRule>
    <cfRule type="expression" dxfId="1040" priority="999">
      <formula>C800="CSE"</formula>
    </cfRule>
  </conditionalFormatting>
  <conditionalFormatting sqref="I805">
    <cfRule type="expression" dxfId="1039" priority="992">
      <formula>C805="CSC"</formula>
    </cfRule>
    <cfRule type="expression" dxfId="1038" priority="994">
      <formula>C805="CSC"</formula>
    </cfRule>
    <cfRule type="expression" dxfId="1037" priority="995">
      <formula>C805="CSE"</formula>
    </cfRule>
    <cfRule type="expression" dxfId="1036" priority="996">
      <formula>C805="CSC"</formula>
    </cfRule>
    <cfRule type="expression" dxfId="1035" priority="997">
      <formula>C805="CSE"</formula>
    </cfRule>
    <cfRule type="expression" dxfId="1034" priority="998">
      <formula>C805="CSC"</formula>
    </cfRule>
    <cfRule type="expression" dxfId="1033" priority="993">
      <formula>C805="CSE"</formula>
    </cfRule>
    <cfRule type="expression" dxfId="1032" priority="991">
      <formula>C805="CSE"</formula>
    </cfRule>
  </conditionalFormatting>
  <conditionalFormatting sqref="I810">
    <cfRule type="expression" dxfId="1031" priority="984">
      <formula>C810="CSC"</formula>
    </cfRule>
    <cfRule type="expression" dxfId="1030" priority="985">
      <formula>C810="CSE"</formula>
    </cfRule>
    <cfRule type="expression" dxfId="1029" priority="983">
      <formula>C810="CSE"</formula>
    </cfRule>
    <cfRule type="expression" dxfId="1028" priority="986">
      <formula>C810="CSC"</formula>
    </cfRule>
    <cfRule type="expression" dxfId="1027" priority="987">
      <formula>C810="CSE"</formula>
    </cfRule>
    <cfRule type="expression" dxfId="1026" priority="988">
      <formula>C810="CSC"</formula>
    </cfRule>
    <cfRule type="expression" dxfId="1025" priority="989">
      <formula>C810="CSE"</formula>
    </cfRule>
    <cfRule type="expression" dxfId="1024" priority="990">
      <formula>C810="CSC"</formula>
    </cfRule>
  </conditionalFormatting>
  <conditionalFormatting sqref="I815">
    <cfRule type="expression" dxfId="1023" priority="975">
      <formula>C815="CSE"</formula>
    </cfRule>
    <cfRule type="expression" dxfId="1022" priority="976">
      <formula>C815="CSC"</formula>
    </cfRule>
    <cfRule type="expression" dxfId="1021" priority="977">
      <formula>C815="CSE"</formula>
    </cfRule>
    <cfRule type="expression" dxfId="1020" priority="978">
      <formula>C815="CSC"</formula>
    </cfRule>
    <cfRule type="expression" dxfId="1019" priority="979">
      <formula>C815="CSE"</formula>
    </cfRule>
    <cfRule type="expression" dxfId="1018" priority="980">
      <formula>C815="CSC"</formula>
    </cfRule>
    <cfRule type="expression" dxfId="1017" priority="981">
      <formula>C815="CSE"</formula>
    </cfRule>
    <cfRule type="expression" dxfId="1016" priority="982">
      <formula>C815="CSC"</formula>
    </cfRule>
  </conditionalFormatting>
  <conditionalFormatting sqref="I820">
    <cfRule type="expression" dxfId="1015" priority="967">
      <formula>C820="CSE"</formula>
    </cfRule>
    <cfRule type="expression" dxfId="1014" priority="974">
      <formula>C820="CSC"</formula>
    </cfRule>
    <cfRule type="expression" dxfId="1013" priority="968">
      <formula>C820="CSC"</formula>
    </cfRule>
    <cfRule type="expression" dxfId="1012" priority="969">
      <formula>C820="CSE"</formula>
    </cfRule>
    <cfRule type="expression" dxfId="1011" priority="970">
      <formula>C820="CSC"</formula>
    </cfRule>
    <cfRule type="expression" dxfId="1010" priority="971">
      <formula>C820="CSE"</formula>
    </cfRule>
    <cfRule type="expression" dxfId="1009" priority="972">
      <formula>C820="CSC"</formula>
    </cfRule>
    <cfRule type="expression" dxfId="1008" priority="973">
      <formula>C820="CSE"</formula>
    </cfRule>
  </conditionalFormatting>
  <conditionalFormatting sqref="I825">
    <cfRule type="expression" dxfId="1007" priority="964">
      <formula>C825="CSC"</formula>
    </cfRule>
    <cfRule type="expression" dxfId="1006" priority="959">
      <formula>C825="CSE"</formula>
    </cfRule>
    <cfRule type="expression" dxfId="1005" priority="966">
      <formula>C825="CSC"</formula>
    </cfRule>
    <cfRule type="expression" dxfId="1004" priority="965">
      <formula>C825="CSE"</formula>
    </cfRule>
    <cfRule type="expression" dxfId="1003" priority="963">
      <formula>C825="CSE"</formula>
    </cfRule>
    <cfRule type="expression" dxfId="1002" priority="962">
      <formula>C825="CSC"</formula>
    </cfRule>
    <cfRule type="expression" dxfId="1001" priority="961">
      <formula>C825="CSE"</formula>
    </cfRule>
    <cfRule type="expression" dxfId="1000" priority="960">
      <formula>C825="CSC"</formula>
    </cfRule>
  </conditionalFormatting>
  <conditionalFormatting sqref="I830">
    <cfRule type="expression" dxfId="999" priority="951">
      <formula>C830="CSE"</formula>
    </cfRule>
    <cfRule type="expression" dxfId="998" priority="952">
      <formula>C830="CSC"</formula>
    </cfRule>
    <cfRule type="expression" dxfId="997" priority="953">
      <formula>C830="CSE"</formula>
    </cfRule>
    <cfRule type="expression" dxfId="996" priority="954">
      <formula>C830="CSC"</formula>
    </cfRule>
    <cfRule type="expression" dxfId="995" priority="955">
      <formula>C830="CSE"</formula>
    </cfRule>
    <cfRule type="expression" dxfId="994" priority="956">
      <formula>C830="CSC"</formula>
    </cfRule>
    <cfRule type="expression" dxfId="993" priority="957">
      <formula>C830="CSE"</formula>
    </cfRule>
    <cfRule type="expression" dxfId="992" priority="958">
      <formula>C830="CSC"</formula>
    </cfRule>
  </conditionalFormatting>
  <conditionalFormatting sqref="I835">
    <cfRule type="expression" dxfId="991" priority="948">
      <formula>C835="CSC"</formula>
    </cfRule>
    <cfRule type="expression" dxfId="990" priority="949">
      <formula>C835="CSE"</formula>
    </cfRule>
    <cfRule type="expression" dxfId="989" priority="950">
      <formula>C835="CSC"</formula>
    </cfRule>
    <cfRule type="expression" dxfId="988" priority="943">
      <formula>C835="CSE"</formula>
    </cfRule>
    <cfRule type="expression" dxfId="987" priority="944">
      <formula>C835="CSC"</formula>
    </cfRule>
    <cfRule type="expression" dxfId="986" priority="945">
      <formula>C835="CSE"</formula>
    </cfRule>
    <cfRule type="expression" dxfId="985" priority="947">
      <formula>C835="CSE"</formula>
    </cfRule>
    <cfRule type="expression" dxfId="984" priority="946">
      <formula>C835="CSC"</formula>
    </cfRule>
  </conditionalFormatting>
  <conditionalFormatting sqref="I840">
    <cfRule type="expression" dxfId="983" priority="942">
      <formula>C840="CSC"</formula>
    </cfRule>
    <cfRule type="expression" dxfId="982" priority="936">
      <formula>C840="CSC"</formula>
    </cfRule>
    <cfRule type="expression" dxfId="981" priority="941">
      <formula>C840="CSE"</formula>
    </cfRule>
    <cfRule type="expression" dxfId="980" priority="940">
      <formula>C840="CSC"</formula>
    </cfRule>
    <cfRule type="expression" dxfId="979" priority="935">
      <formula>C840="CSE"</formula>
    </cfRule>
    <cfRule type="expression" dxfId="978" priority="939">
      <formula>C840="CSE"</formula>
    </cfRule>
    <cfRule type="expression" dxfId="977" priority="938">
      <formula>C840="CSC"</formula>
    </cfRule>
    <cfRule type="expression" dxfId="976" priority="937">
      <formula>C840="CSE"</formula>
    </cfRule>
  </conditionalFormatting>
  <conditionalFormatting sqref="I845">
    <cfRule type="expression" dxfId="975" priority="928">
      <formula>C845="CSC"</formula>
    </cfRule>
    <cfRule type="expression" dxfId="974" priority="927">
      <formula>C845="CSE"</formula>
    </cfRule>
    <cfRule type="expression" dxfId="973" priority="934">
      <formula>C845="CSC"</formula>
    </cfRule>
    <cfRule type="expression" dxfId="972" priority="933">
      <formula>C845="CSE"</formula>
    </cfRule>
    <cfRule type="expression" dxfId="971" priority="932">
      <formula>C845="CSC"</formula>
    </cfRule>
    <cfRule type="expression" dxfId="970" priority="931">
      <formula>C845="CSE"</formula>
    </cfRule>
    <cfRule type="expression" dxfId="969" priority="930">
      <formula>C845="CSC"</formula>
    </cfRule>
    <cfRule type="expression" dxfId="968" priority="929">
      <formula>C845="CSE"</formula>
    </cfRule>
  </conditionalFormatting>
  <conditionalFormatting sqref="I850">
    <cfRule type="expression" dxfId="967" priority="920">
      <formula>C850="CSC"</formula>
    </cfRule>
    <cfRule type="expression" dxfId="966" priority="925">
      <formula>C850="CSE"</formula>
    </cfRule>
    <cfRule type="expression" dxfId="965" priority="919">
      <formula>C850="CSE"</formula>
    </cfRule>
    <cfRule type="expression" dxfId="964" priority="926">
      <formula>C850="CSC"</formula>
    </cfRule>
    <cfRule type="expression" dxfId="963" priority="921">
      <formula>C850="CSE"</formula>
    </cfRule>
    <cfRule type="expression" dxfId="962" priority="924">
      <formula>C850="CSC"</formula>
    </cfRule>
    <cfRule type="expression" dxfId="961" priority="923">
      <formula>C850="CSE"</formula>
    </cfRule>
    <cfRule type="expression" dxfId="960" priority="922">
      <formula>C850="CSC"</formula>
    </cfRule>
  </conditionalFormatting>
  <conditionalFormatting sqref="I855">
    <cfRule type="expression" dxfId="959" priority="918">
      <formula>C855="CSC"</formula>
    </cfRule>
    <cfRule type="expression" dxfId="958" priority="917">
      <formula>C855="CSE"</formula>
    </cfRule>
    <cfRule type="expression" dxfId="957" priority="916">
      <formula>C855="CSC"</formula>
    </cfRule>
    <cfRule type="expression" dxfId="956" priority="915">
      <formula>C855="CSE"</formula>
    </cfRule>
    <cfRule type="expression" dxfId="955" priority="914">
      <formula>C855="CSC"</formula>
    </cfRule>
    <cfRule type="expression" dxfId="954" priority="913">
      <formula>C855="CSE"</formula>
    </cfRule>
    <cfRule type="expression" dxfId="953" priority="912">
      <formula>C855="CSC"</formula>
    </cfRule>
    <cfRule type="expression" dxfId="952" priority="911">
      <formula>C855="CSE"</formula>
    </cfRule>
  </conditionalFormatting>
  <conditionalFormatting sqref="I860">
    <cfRule type="expression" dxfId="951" priority="910">
      <formula>C860="CSC"</formula>
    </cfRule>
    <cfRule type="expression" dxfId="950" priority="909">
      <formula>C860="CSE"</formula>
    </cfRule>
    <cfRule type="expression" dxfId="949" priority="907">
      <formula>C860="CSE"</formula>
    </cfRule>
    <cfRule type="expression" dxfId="948" priority="906">
      <formula>C860="CSC"</formula>
    </cfRule>
    <cfRule type="expression" dxfId="947" priority="905">
      <formula>C860="CSE"</formula>
    </cfRule>
    <cfRule type="expression" dxfId="946" priority="904">
      <formula>C860="CSC"</formula>
    </cfRule>
    <cfRule type="expression" dxfId="945" priority="903">
      <formula>C860="CSE"</formula>
    </cfRule>
    <cfRule type="expression" dxfId="944" priority="908">
      <formula>C860="CSC"</formula>
    </cfRule>
  </conditionalFormatting>
  <conditionalFormatting sqref="I865">
    <cfRule type="expression" dxfId="943" priority="899">
      <formula>C865="CSE"</formula>
    </cfRule>
    <cfRule type="expression" dxfId="942" priority="898">
      <formula>C865="CSC"</formula>
    </cfRule>
    <cfRule type="expression" dxfId="941" priority="897">
      <formula>C865="CSE"</formula>
    </cfRule>
    <cfRule type="expression" dxfId="940" priority="895">
      <formula>C865="CSE"</formula>
    </cfRule>
    <cfRule type="expression" dxfId="939" priority="896">
      <formula>C865="CSC"</formula>
    </cfRule>
    <cfRule type="expression" dxfId="938" priority="902">
      <formula>C865="CSC"</formula>
    </cfRule>
    <cfRule type="expression" dxfId="937" priority="901">
      <formula>C865="CSE"</formula>
    </cfRule>
    <cfRule type="expression" dxfId="936" priority="900">
      <formula>C865="CSC"</formula>
    </cfRule>
  </conditionalFormatting>
  <conditionalFormatting sqref="I870">
    <cfRule type="expression" dxfId="935" priority="890">
      <formula>C870="CSC"</formula>
    </cfRule>
    <cfRule type="expression" dxfId="934" priority="889">
      <formula>C870="CSE"</formula>
    </cfRule>
    <cfRule type="expression" dxfId="933" priority="888">
      <formula>C870="CSC"</formula>
    </cfRule>
    <cfRule type="expression" dxfId="932" priority="887">
      <formula>C870="CSE"</formula>
    </cfRule>
    <cfRule type="expression" dxfId="931" priority="894">
      <formula>C870="CSC"</formula>
    </cfRule>
    <cfRule type="expression" dxfId="930" priority="893">
      <formula>C870="CSE"</formula>
    </cfRule>
    <cfRule type="expression" dxfId="929" priority="892">
      <formula>C870="CSC"</formula>
    </cfRule>
    <cfRule type="expression" dxfId="928" priority="891">
      <formula>C870="CSE"</formula>
    </cfRule>
  </conditionalFormatting>
  <conditionalFormatting sqref="I875">
    <cfRule type="expression" dxfId="927" priority="886">
      <formula>C875="CSC"</formula>
    </cfRule>
    <cfRule type="expression" dxfId="926" priority="885">
      <formula>C875="CSE"</formula>
    </cfRule>
    <cfRule type="expression" dxfId="925" priority="884">
      <formula>C875="CSC"</formula>
    </cfRule>
    <cfRule type="expression" dxfId="924" priority="883">
      <formula>C875="CSE"</formula>
    </cfRule>
    <cfRule type="expression" dxfId="923" priority="882">
      <formula>C875="CSC"</formula>
    </cfRule>
    <cfRule type="expression" dxfId="922" priority="880">
      <formula>C875="CSC"</formula>
    </cfRule>
    <cfRule type="expression" dxfId="921" priority="879">
      <formula>C875="CSE"</formula>
    </cfRule>
    <cfRule type="expression" dxfId="920" priority="881">
      <formula>C875="CSE"</formula>
    </cfRule>
  </conditionalFormatting>
  <conditionalFormatting sqref="I880">
    <cfRule type="expression" dxfId="919" priority="878">
      <formula>C880="CSC"</formula>
    </cfRule>
    <cfRule type="expression" dxfId="918" priority="877">
      <formula>C880="CSE"</formula>
    </cfRule>
    <cfRule type="expression" dxfId="917" priority="876">
      <formula>C880="CSC"</formula>
    </cfRule>
    <cfRule type="expression" dxfId="916" priority="875">
      <formula>C880="CSE"</formula>
    </cfRule>
    <cfRule type="expression" dxfId="915" priority="872">
      <formula>C880="CSC"</formula>
    </cfRule>
    <cfRule type="expression" dxfId="914" priority="873">
      <formula>C880="CSE"</formula>
    </cfRule>
    <cfRule type="expression" dxfId="913" priority="874">
      <formula>C880="CSC"</formula>
    </cfRule>
    <cfRule type="expression" dxfId="912" priority="871">
      <formula>C880="CSE"</formula>
    </cfRule>
  </conditionalFormatting>
  <conditionalFormatting sqref="I885">
    <cfRule type="expression" dxfId="911" priority="864">
      <formula>C885="CSC"</formula>
    </cfRule>
    <cfRule type="expression" dxfId="910" priority="863">
      <formula>C885="CSE"</formula>
    </cfRule>
    <cfRule type="expression" dxfId="909" priority="870">
      <formula>C885="CSC"</formula>
    </cfRule>
    <cfRule type="expression" dxfId="908" priority="869">
      <formula>C885="CSE"</formula>
    </cfRule>
    <cfRule type="expression" dxfId="907" priority="868">
      <formula>C885="CSC"</formula>
    </cfRule>
    <cfRule type="expression" dxfId="906" priority="867">
      <formula>C885="CSE"</formula>
    </cfRule>
    <cfRule type="expression" dxfId="905" priority="866">
      <formula>C885="CSC"</formula>
    </cfRule>
    <cfRule type="expression" dxfId="904" priority="865">
      <formula>C885="CSE"</formula>
    </cfRule>
  </conditionalFormatting>
  <conditionalFormatting sqref="I890">
    <cfRule type="expression" dxfId="903" priority="857">
      <formula>C890="CSE"</formula>
    </cfRule>
    <cfRule type="expression" dxfId="902" priority="858">
      <formula>C890="CSC"</formula>
    </cfRule>
    <cfRule type="expression" dxfId="901" priority="859">
      <formula>C890="CSE"</formula>
    </cfRule>
    <cfRule type="expression" dxfId="900" priority="860">
      <formula>C890="CSC"</formula>
    </cfRule>
    <cfRule type="expression" dxfId="899" priority="861">
      <formula>C890="CSE"</formula>
    </cfRule>
    <cfRule type="expression" dxfId="898" priority="862">
      <formula>C890="CSC"</formula>
    </cfRule>
    <cfRule type="expression" dxfId="897" priority="855">
      <formula>C890="CSE"</formula>
    </cfRule>
    <cfRule type="expression" dxfId="896" priority="856">
      <formula>C890="CSC"</formula>
    </cfRule>
  </conditionalFormatting>
  <conditionalFormatting sqref="I895">
    <cfRule type="expression" dxfId="895" priority="847">
      <formula>C895="CSE"</formula>
    </cfRule>
    <cfRule type="expression" dxfId="894" priority="848">
      <formula>C895="CSC"</formula>
    </cfRule>
    <cfRule type="expression" dxfId="893" priority="849">
      <formula>C895="CSE"</formula>
    </cfRule>
    <cfRule type="expression" dxfId="892" priority="850">
      <formula>C895="CSC"</formula>
    </cfRule>
    <cfRule type="expression" dxfId="891" priority="851">
      <formula>C895="CSE"</formula>
    </cfRule>
    <cfRule type="expression" dxfId="890" priority="852">
      <formula>C895="CSC"</formula>
    </cfRule>
    <cfRule type="expression" dxfId="889" priority="853">
      <formula>C895="CSE"</formula>
    </cfRule>
    <cfRule type="expression" dxfId="888" priority="854">
      <formula>C895="CSC"</formula>
    </cfRule>
  </conditionalFormatting>
  <conditionalFormatting sqref="I900">
    <cfRule type="expression" dxfId="887" priority="840">
      <formula>C900="CSC"</formula>
    </cfRule>
    <cfRule type="expression" dxfId="886" priority="844">
      <formula>C900="CSC"</formula>
    </cfRule>
    <cfRule type="expression" dxfId="885" priority="845">
      <formula>C900="CSE"</formula>
    </cfRule>
    <cfRule type="expression" dxfId="884" priority="846">
      <formula>C900="CSC"</formula>
    </cfRule>
    <cfRule type="expression" dxfId="883" priority="839">
      <formula>C900="CSE"</formula>
    </cfRule>
    <cfRule type="expression" dxfId="882" priority="843">
      <formula>C900="CSE"</formula>
    </cfRule>
    <cfRule type="expression" dxfId="881" priority="842">
      <formula>C900="CSC"</formula>
    </cfRule>
    <cfRule type="expression" dxfId="880" priority="841">
      <formula>C900="CSE"</formula>
    </cfRule>
  </conditionalFormatting>
  <conditionalFormatting sqref="I905">
    <cfRule type="expression" dxfId="879" priority="837">
      <formula>C905="CSE"</formula>
    </cfRule>
    <cfRule type="expression" dxfId="878" priority="831">
      <formula>C905="CSE"</formula>
    </cfRule>
    <cfRule type="expression" dxfId="877" priority="838">
      <formula>C905="CSC"</formula>
    </cfRule>
    <cfRule type="expression" dxfId="876" priority="836">
      <formula>C905="CSC"</formula>
    </cfRule>
    <cfRule type="expression" dxfId="875" priority="832">
      <formula>C905="CSC"</formula>
    </cfRule>
    <cfRule type="expression" dxfId="874" priority="835">
      <formula>C905="CSE"</formula>
    </cfRule>
    <cfRule type="expression" dxfId="873" priority="834">
      <formula>C905="CSC"</formula>
    </cfRule>
    <cfRule type="expression" dxfId="872" priority="833">
      <formula>C905="CSE"</formula>
    </cfRule>
  </conditionalFormatting>
  <conditionalFormatting sqref="I910">
    <cfRule type="expression" dxfId="871" priority="827">
      <formula>C910="CSE"</formula>
    </cfRule>
    <cfRule type="expression" dxfId="870" priority="828">
      <formula>C910="CSC"</formula>
    </cfRule>
    <cfRule type="expression" dxfId="869" priority="829">
      <formula>C910="CSE"</formula>
    </cfRule>
    <cfRule type="expression" dxfId="868" priority="830">
      <formula>C910="CSC"</formula>
    </cfRule>
    <cfRule type="expression" dxfId="867" priority="824">
      <formula>C910="CSC"</formula>
    </cfRule>
    <cfRule type="expression" dxfId="866" priority="823">
      <formula>C910="CSE"</formula>
    </cfRule>
    <cfRule type="expression" dxfId="865" priority="825">
      <formula>C910="CSE"</formula>
    </cfRule>
    <cfRule type="expression" dxfId="864" priority="826">
      <formula>C910="CSC"</formula>
    </cfRule>
  </conditionalFormatting>
  <conditionalFormatting sqref="I915">
    <cfRule type="expression" dxfId="863" priority="815">
      <formula>C915="CSE"</formula>
    </cfRule>
    <cfRule type="expression" dxfId="862" priority="822">
      <formula>C915="CSC"</formula>
    </cfRule>
    <cfRule type="expression" dxfId="861" priority="821">
      <formula>C915="CSE"</formula>
    </cfRule>
    <cfRule type="expression" dxfId="860" priority="820">
      <formula>C915="CSC"</formula>
    </cfRule>
    <cfRule type="expression" dxfId="859" priority="819">
      <formula>C915="CSE"</formula>
    </cfRule>
    <cfRule type="expression" dxfId="858" priority="818">
      <formula>C915="CSC"</formula>
    </cfRule>
    <cfRule type="expression" dxfId="857" priority="817">
      <formula>C915="CSE"</formula>
    </cfRule>
    <cfRule type="expression" dxfId="856" priority="816">
      <formula>C915="CSC"</formula>
    </cfRule>
  </conditionalFormatting>
  <conditionalFormatting sqref="I920">
    <cfRule type="expression" dxfId="855" priority="808">
      <formula>C920="CSC"</formula>
    </cfRule>
    <cfRule type="expression" dxfId="854" priority="809">
      <formula>C920="CSE"</formula>
    </cfRule>
    <cfRule type="expression" dxfId="853" priority="810">
      <formula>C920="CSC"</formula>
    </cfRule>
    <cfRule type="expression" dxfId="852" priority="811">
      <formula>C920="CSE"</formula>
    </cfRule>
    <cfRule type="expression" dxfId="851" priority="813">
      <formula>C920="CSE"</formula>
    </cfRule>
    <cfRule type="expression" dxfId="850" priority="814">
      <formula>C920="CSC"</formula>
    </cfRule>
    <cfRule type="expression" dxfId="849" priority="812">
      <formula>C920="CSC"</formula>
    </cfRule>
    <cfRule type="expression" dxfId="848" priority="807">
      <formula>C920="CSE"</formula>
    </cfRule>
  </conditionalFormatting>
  <conditionalFormatting sqref="I925">
    <cfRule type="expression" dxfId="847" priority="803">
      <formula>C925="CSE"</formula>
    </cfRule>
    <cfRule type="expression" dxfId="846" priority="802">
      <formula>C925="CSC"</formula>
    </cfRule>
    <cfRule type="expression" dxfId="845" priority="801">
      <formula>C925="CSE"</formula>
    </cfRule>
    <cfRule type="expression" dxfId="844" priority="800">
      <formula>C925="CSC"</formula>
    </cfRule>
    <cfRule type="expression" dxfId="843" priority="799">
      <formula>C925="CSE"</formula>
    </cfRule>
    <cfRule type="expression" dxfId="842" priority="804">
      <formula>C925="CSC"</formula>
    </cfRule>
    <cfRule type="expression" dxfId="841" priority="805">
      <formula>C925="CSE"</formula>
    </cfRule>
    <cfRule type="expression" dxfId="840" priority="806">
      <formula>C925="CSC"</formula>
    </cfRule>
  </conditionalFormatting>
  <conditionalFormatting sqref="I930">
    <cfRule type="expression" dxfId="839" priority="795">
      <formula>C930="CSE"</formula>
    </cfRule>
    <cfRule type="expression" dxfId="838" priority="794">
      <formula>C930="CSC"</formula>
    </cfRule>
    <cfRule type="expression" dxfId="837" priority="798">
      <formula>C930="CSC"</formula>
    </cfRule>
    <cfRule type="expression" dxfId="836" priority="797">
      <formula>C930="CSE"</formula>
    </cfRule>
    <cfRule type="expression" dxfId="835" priority="796">
      <formula>C930="CSC"</formula>
    </cfRule>
    <cfRule type="expression" dxfId="834" priority="793">
      <formula>C930="CSE"</formula>
    </cfRule>
    <cfRule type="expression" dxfId="833" priority="792">
      <formula>C930="CSC"</formula>
    </cfRule>
    <cfRule type="expression" dxfId="832" priority="791">
      <formula>C930="CSE"</formula>
    </cfRule>
  </conditionalFormatting>
  <conditionalFormatting sqref="I935">
    <cfRule type="expression" dxfId="831" priority="787">
      <formula>C935="CSE"</formula>
    </cfRule>
    <cfRule type="expression" dxfId="830" priority="783">
      <formula>C935="CSE"</formula>
    </cfRule>
    <cfRule type="expression" dxfId="829" priority="784">
      <formula>C935="CSC"</formula>
    </cfRule>
    <cfRule type="expression" dxfId="828" priority="785">
      <formula>C935="CSE"</formula>
    </cfRule>
    <cfRule type="expression" dxfId="827" priority="786">
      <formula>C935="CSC"</formula>
    </cfRule>
    <cfRule type="expression" dxfId="826" priority="788">
      <formula>C935="CSC"</formula>
    </cfRule>
    <cfRule type="expression" dxfId="825" priority="789">
      <formula>C935="CSE"</formula>
    </cfRule>
    <cfRule type="expression" dxfId="824" priority="790">
      <formula>C935="CSC"</formula>
    </cfRule>
  </conditionalFormatting>
  <conditionalFormatting sqref="I940">
    <cfRule type="expression" dxfId="823" priority="782">
      <formula>C940="CSC"</formula>
    </cfRule>
    <cfRule type="expression" dxfId="822" priority="781">
      <formula>C940="CSE"</formula>
    </cfRule>
    <cfRule type="expression" dxfId="821" priority="780">
      <formula>C940="CSC"</formula>
    </cfRule>
    <cfRule type="expression" dxfId="820" priority="779">
      <formula>C940="CSE"</formula>
    </cfRule>
    <cfRule type="expression" dxfId="819" priority="778">
      <formula>C940="CSC"</formula>
    </cfRule>
    <cfRule type="expression" dxfId="818" priority="777">
      <formula>C940="CSE"</formula>
    </cfRule>
    <cfRule type="expression" dxfId="817" priority="776">
      <formula>C940="CSC"</formula>
    </cfRule>
    <cfRule type="expression" dxfId="816" priority="775">
      <formula>C940="CSE"</formula>
    </cfRule>
  </conditionalFormatting>
  <conditionalFormatting sqref="I945">
    <cfRule type="expression" dxfId="815" priority="768">
      <formula>C945="CSC"</formula>
    </cfRule>
    <cfRule type="expression" dxfId="814" priority="767">
      <formula>C945="CSE"</formula>
    </cfRule>
    <cfRule type="expression" dxfId="813" priority="774">
      <formula>C945="CSC"</formula>
    </cfRule>
    <cfRule type="expression" dxfId="812" priority="773">
      <formula>C945="CSE"</formula>
    </cfRule>
    <cfRule type="expression" dxfId="811" priority="772">
      <formula>C945="CSC"</formula>
    </cfRule>
    <cfRule type="expression" dxfId="810" priority="771">
      <formula>C945="CSE"</formula>
    </cfRule>
    <cfRule type="expression" dxfId="809" priority="770">
      <formula>C945="CSC"</formula>
    </cfRule>
    <cfRule type="expression" dxfId="808" priority="769">
      <formula>C945="CSE"</formula>
    </cfRule>
  </conditionalFormatting>
  <conditionalFormatting sqref="I950">
    <cfRule type="expression" dxfId="807" priority="766">
      <formula>C950="CSC"</formula>
    </cfRule>
    <cfRule type="expression" dxfId="806" priority="765">
      <formula>C950="CSE"</formula>
    </cfRule>
    <cfRule type="expression" dxfId="805" priority="764">
      <formula>C950="CSC"</formula>
    </cfRule>
    <cfRule type="expression" dxfId="804" priority="763">
      <formula>C950="CSE"</formula>
    </cfRule>
    <cfRule type="expression" dxfId="803" priority="762">
      <formula>C950="CSC"</formula>
    </cfRule>
    <cfRule type="expression" dxfId="802" priority="761">
      <formula>C950="CSE"</formula>
    </cfRule>
    <cfRule type="expression" dxfId="801" priority="760">
      <formula>C950="CSC"</formula>
    </cfRule>
    <cfRule type="expression" dxfId="800" priority="759">
      <formula>C950="CSE"</formula>
    </cfRule>
  </conditionalFormatting>
  <conditionalFormatting sqref="I955">
    <cfRule type="expression" dxfId="799" priority="758">
      <formula>C955="CSC"</formula>
    </cfRule>
    <cfRule type="expression" dxfId="798" priority="757">
      <formula>C955="CSE"</formula>
    </cfRule>
    <cfRule type="expression" dxfId="797" priority="756">
      <formula>C955="CSC"</formula>
    </cfRule>
    <cfRule type="expression" dxfId="796" priority="755">
      <formula>C955="CSE"</formula>
    </cfRule>
    <cfRule type="expression" dxfId="795" priority="754">
      <formula>C955="CSC"</formula>
    </cfRule>
    <cfRule type="expression" dxfId="794" priority="753">
      <formula>C955="CSE"</formula>
    </cfRule>
    <cfRule type="expression" dxfId="793" priority="752">
      <formula>C955="CSC"</formula>
    </cfRule>
    <cfRule type="expression" dxfId="792" priority="751">
      <formula>C955="CSE"</formula>
    </cfRule>
  </conditionalFormatting>
  <conditionalFormatting sqref="I960">
    <cfRule type="expression" dxfId="791" priority="750">
      <formula>C960="CSC"</formula>
    </cfRule>
    <cfRule type="expression" dxfId="790" priority="749">
      <formula>C960="CSE"</formula>
    </cfRule>
    <cfRule type="expression" dxfId="789" priority="748">
      <formula>C960="CSC"</formula>
    </cfRule>
    <cfRule type="expression" dxfId="788" priority="747">
      <formula>C960="CSE"</formula>
    </cfRule>
    <cfRule type="expression" dxfId="787" priority="746">
      <formula>C960="CSC"</formula>
    </cfRule>
    <cfRule type="expression" dxfId="786" priority="745">
      <formula>C960="CSE"</formula>
    </cfRule>
    <cfRule type="expression" dxfId="785" priority="744">
      <formula>C960="CSC"</formula>
    </cfRule>
    <cfRule type="expression" dxfId="784" priority="743">
      <formula>C960="CSE"</formula>
    </cfRule>
  </conditionalFormatting>
  <conditionalFormatting sqref="I965">
    <cfRule type="expression" dxfId="783" priority="742">
      <formula>C965="CSC"</formula>
    </cfRule>
    <cfRule type="expression" dxfId="782" priority="741">
      <formula>C965="CSE"</formula>
    </cfRule>
    <cfRule type="expression" dxfId="781" priority="740">
      <formula>C965="CSC"</formula>
    </cfRule>
    <cfRule type="expression" dxfId="780" priority="739">
      <formula>C965="CSE"</formula>
    </cfRule>
    <cfRule type="expression" dxfId="779" priority="738">
      <formula>C965="CSC"</formula>
    </cfRule>
    <cfRule type="expression" dxfId="778" priority="737">
      <formula>C965="CSE"</formula>
    </cfRule>
    <cfRule type="expression" dxfId="777" priority="736">
      <formula>C965="CSC"</formula>
    </cfRule>
    <cfRule type="expression" dxfId="776" priority="735">
      <formula>C965="CSE"</formula>
    </cfRule>
  </conditionalFormatting>
  <conditionalFormatting sqref="I970">
    <cfRule type="expression" dxfId="775" priority="734">
      <formula>C970="CSC"</formula>
    </cfRule>
    <cfRule type="expression" dxfId="774" priority="733">
      <formula>C970="CSE"</formula>
    </cfRule>
    <cfRule type="expression" dxfId="773" priority="732">
      <formula>C970="CSC"</formula>
    </cfRule>
    <cfRule type="expression" dxfId="772" priority="731">
      <formula>C970="CSE"</formula>
    </cfRule>
    <cfRule type="expression" dxfId="771" priority="730">
      <formula>C970="CSC"</formula>
    </cfRule>
    <cfRule type="expression" dxfId="770" priority="729">
      <formula>C970="CSE"</formula>
    </cfRule>
    <cfRule type="expression" dxfId="769" priority="728">
      <formula>C970="CSC"</formula>
    </cfRule>
    <cfRule type="expression" dxfId="768" priority="727">
      <formula>C970="CSE"</formula>
    </cfRule>
  </conditionalFormatting>
  <conditionalFormatting sqref="I975">
    <cfRule type="expression" dxfId="767" priority="726">
      <formula>C975="CSC"</formula>
    </cfRule>
    <cfRule type="expression" dxfId="766" priority="725">
      <formula>C975="CSE"</formula>
    </cfRule>
    <cfRule type="expression" dxfId="765" priority="724">
      <formula>C975="CSC"</formula>
    </cfRule>
    <cfRule type="expression" dxfId="764" priority="723">
      <formula>C975="CSE"</formula>
    </cfRule>
    <cfRule type="expression" dxfId="763" priority="722">
      <formula>C975="CSC"</formula>
    </cfRule>
    <cfRule type="expression" dxfId="762" priority="721">
      <formula>C975="CSE"</formula>
    </cfRule>
    <cfRule type="expression" dxfId="761" priority="720">
      <formula>C975="CSC"</formula>
    </cfRule>
    <cfRule type="expression" dxfId="760" priority="719">
      <formula>C975="CSE"</formula>
    </cfRule>
  </conditionalFormatting>
  <conditionalFormatting sqref="I980">
    <cfRule type="expression" dxfId="759" priority="718">
      <formula>C980="CSC"</formula>
    </cfRule>
    <cfRule type="expression" dxfId="758" priority="717">
      <formula>C980="CSE"</formula>
    </cfRule>
    <cfRule type="expression" dxfId="757" priority="716">
      <formula>C980="CSC"</formula>
    </cfRule>
    <cfRule type="expression" dxfId="756" priority="715">
      <formula>C980="CSE"</formula>
    </cfRule>
    <cfRule type="expression" dxfId="755" priority="714">
      <formula>C980="CSC"</formula>
    </cfRule>
    <cfRule type="expression" dxfId="754" priority="713">
      <formula>C980="CSE"</formula>
    </cfRule>
    <cfRule type="expression" dxfId="753" priority="712">
      <formula>C980="CSC"</formula>
    </cfRule>
    <cfRule type="expression" dxfId="752" priority="711">
      <formula>C980="CSE"</formula>
    </cfRule>
  </conditionalFormatting>
  <conditionalFormatting sqref="I985">
    <cfRule type="expression" dxfId="751" priority="710">
      <formula>C985="CSC"</formula>
    </cfRule>
    <cfRule type="expression" dxfId="750" priority="709">
      <formula>C985="CSE"</formula>
    </cfRule>
    <cfRule type="expression" dxfId="749" priority="708">
      <formula>C985="CSC"</formula>
    </cfRule>
    <cfRule type="expression" dxfId="748" priority="707">
      <formula>C985="CSE"</formula>
    </cfRule>
    <cfRule type="expression" dxfId="747" priority="706">
      <formula>C985="CSC"</formula>
    </cfRule>
    <cfRule type="expression" dxfId="746" priority="705">
      <formula>C985="CSE"</formula>
    </cfRule>
    <cfRule type="expression" dxfId="745" priority="704">
      <formula>C985="CSC"</formula>
    </cfRule>
    <cfRule type="expression" dxfId="744" priority="703">
      <formula>C985="CSE"</formula>
    </cfRule>
  </conditionalFormatting>
  <conditionalFormatting sqref="I990">
    <cfRule type="expression" dxfId="743" priority="697">
      <formula>C990="CSE"</formula>
    </cfRule>
    <cfRule type="expression" dxfId="742" priority="702">
      <formula>C990="CSC"</formula>
    </cfRule>
    <cfRule type="expression" dxfId="741" priority="701">
      <formula>C990="CSE"</formula>
    </cfRule>
    <cfRule type="expression" dxfId="740" priority="700">
      <formula>C990="CSC"</formula>
    </cfRule>
    <cfRule type="expression" dxfId="739" priority="699">
      <formula>C990="CSE"</formula>
    </cfRule>
    <cfRule type="expression" dxfId="738" priority="698">
      <formula>C990="CSC"</formula>
    </cfRule>
    <cfRule type="expression" dxfId="737" priority="696">
      <formula>C990="CSC"</formula>
    </cfRule>
    <cfRule type="expression" dxfId="736" priority="695">
      <formula>C990="CSE"</formula>
    </cfRule>
  </conditionalFormatting>
  <conditionalFormatting sqref="I995">
    <cfRule type="expression" dxfId="735" priority="690">
      <formula>C995="CSC"</formula>
    </cfRule>
    <cfRule type="expression" dxfId="734" priority="688">
      <formula>C995="CSC"</formula>
    </cfRule>
    <cfRule type="expression" dxfId="733" priority="689">
      <formula>C995="CSE"</formula>
    </cfRule>
    <cfRule type="expression" dxfId="732" priority="691">
      <formula>C995="CSE"</formula>
    </cfRule>
    <cfRule type="expression" dxfId="731" priority="692">
      <formula>C995="CSC"</formula>
    </cfRule>
    <cfRule type="expression" dxfId="730" priority="693">
      <formula>C995="CSE"</formula>
    </cfRule>
    <cfRule type="expression" dxfId="729" priority="694">
      <formula>C995="CSC"</formula>
    </cfRule>
    <cfRule type="expression" dxfId="728" priority="687">
      <formula>C995="CSE"</formula>
    </cfRule>
  </conditionalFormatting>
  <conditionalFormatting sqref="I1000">
    <cfRule type="expression" dxfId="727" priority="680">
      <formula>C1000="CSC"</formula>
    </cfRule>
    <cfRule type="expression" dxfId="726" priority="679">
      <formula>C1000="CSE"</formula>
    </cfRule>
    <cfRule type="expression" dxfId="725" priority="684">
      <formula>C1000="CSC"</formula>
    </cfRule>
    <cfRule type="expression" dxfId="724" priority="682">
      <formula>C1000="CSC"</formula>
    </cfRule>
    <cfRule type="expression" dxfId="723" priority="683">
      <formula>C1000="CSE"</formula>
    </cfRule>
    <cfRule type="expression" dxfId="722" priority="681">
      <formula>C1000="CSE"</formula>
    </cfRule>
    <cfRule type="expression" dxfId="721" priority="685">
      <formula>C1000="CSE"</formula>
    </cfRule>
    <cfRule type="expression" dxfId="720" priority="686">
      <formula>C1000="CSC"</formula>
    </cfRule>
  </conditionalFormatting>
  <conditionalFormatting sqref="I1005">
    <cfRule type="expression" dxfId="719" priority="678">
      <formula>C1005="CSC"</formula>
    </cfRule>
    <cfRule type="expression" dxfId="718" priority="671">
      <formula>C1005="CSE"</formula>
    </cfRule>
    <cfRule type="expression" dxfId="717" priority="672">
      <formula>C1005="CSC"</formula>
    </cfRule>
    <cfRule type="expression" dxfId="716" priority="673">
      <formula>C1005="CSE"</formula>
    </cfRule>
    <cfRule type="expression" dxfId="715" priority="674">
      <formula>C1005="CSC"</formula>
    </cfRule>
    <cfRule type="expression" dxfId="714" priority="675">
      <formula>C1005="CSE"</formula>
    </cfRule>
    <cfRule type="expression" dxfId="713" priority="676">
      <formula>C1005="CSC"</formula>
    </cfRule>
    <cfRule type="expression" dxfId="712" priority="677">
      <formula>C1005="CSE"</formula>
    </cfRule>
  </conditionalFormatting>
  <conditionalFormatting sqref="I1010">
    <cfRule type="expression" dxfId="711" priority="663">
      <formula>C1010="CSE"</formula>
    </cfRule>
    <cfRule type="expression" dxfId="710" priority="669">
      <formula>C1010="CSE"</formula>
    </cfRule>
    <cfRule type="expression" dxfId="709" priority="670">
      <formula>C1010="CSC"</formula>
    </cfRule>
    <cfRule type="expression" dxfId="708" priority="668">
      <formula>C1010="CSC"</formula>
    </cfRule>
    <cfRule type="expression" dxfId="707" priority="667">
      <formula>C1010="CSE"</formula>
    </cfRule>
    <cfRule type="expression" dxfId="706" priority="666">
      <formula>C1010="CSC"</formula>
    </cfRule>
    <cfRule type="expression" dxfId="705" priority="665">
      <formula>C1010="CSE"</formula>
    </cfRule>
    <cfRule type="expression" dxfId="704" priority="664">
      <formula>C1010="CSC"</formula>
    </cfRule>
  </conditionalFormatting>
  <conditionalFormatting sqref="I1015">
    <cfRule type="expression" dxfId="703" priority="656">
      <formula>C1015="CSC"</formula>
    </cfRule>
    <cfRule type="expression" dxfId="702" priority="655">
      <formula>C1015="CSE"</formula>
    </cfRule>
    <cfRule type="expression" dxfId="701" priority="662">
      <formula>C1015="CSC"</formula>
    </cfRule>
    <cfRule type="expression" dxfId="700" priority="661">
      <formula>C1015="CSE"</formula>
    </cfRule>
    <cfRule type="expression" dxfId="699" priority="660">
      <formula>C1015="CSC"</formula>
    </cfRule>
    <cfRule type="expression" dxfId="698" priority="659">
      <formula>C1015="CSE"</formula>
    </cfRule>
    <cfRule type="expression" dxfId="697" priority="658">
      <formula>C1015="CSC"</formula>
    </cfRule>
    <cfRule type="expression" dxfId="696" priority="657">
      <formula>C1015="CSE"</formula>
    </cfRule>
  </conditionalFormatting>
  <conditionalFormatting sqref="I1020">
    <cfRule type="expression" dxfId="695" priority="651">
      <formula>C1020="CSE"</formula>
    </cfRule>
    <cfRule type="expression" dxfId="694" priority="654">
      <formula>C1020="CSC"</formula>
    </cfRule>
    <cfRule type="expression" dxfId="693" priority="652">
      <formula>C1020="CSC"</formula>
    </cfRule>
    <cfRule type="expression" dxfId="692" priority="650">
      <formula>C1020="CSC"</formula>
    </cfRule>
    <cfRule type="expression" dxfId="691" priority="649">
      <formula>C1020="CSE"</formula>
    </cfRule>
    <cfRule type="expression" dxfId="690" priority="653">
      <formula>C1020="CSE"</formula>
    </cfRule>
    <cfRule type="expression" dxfId="689" priority="648">
      <formula>C1020="CSC"</formula>
    </cfRule>
    <cfRule type="expression" dxfId="688" priority="647">
      <formula>C1020="CSE"</formula>
    </cfRule>
  </conditionalFormatting>
  <conditionalFormatting sqref="I1025">
    <cfRule type="expression" dxfId="687" priority="643">
      <formula>C1025="CSE"</formula>
    </cfRule>
    <cfRule type="expression" dxfId="686" priority="644">
      <formula>C1025="CSC"</formula>
    </cfRule>
    <cfRule type="expression" dxfId="685" priority="645">
      <formula>C1025="CSE"</formula>
    </cfRule>
    <cfRule type="expression" dxfId="684" priority="646">
      <formula>C1025="CSC"</formula>
    </cfRule>
    <cfRule type="expression" dxfId="683" priority="640">
      <formula>C1025="CSC"</formula>
    </cfRule>
    <cfRule type="expression" dxfId="682" priority="639">
      <formula>C1025="CSE"</formula>
    </cfRule>
    <cfRule type="expression" dxfId="681" priority="641">
      <formula>C1025="CSE"</formula>
    </cfRule>
    <cfRule type="expression" dxfId="680" priority="642">
      <formula>C1025="CSC"</formula>
    </cfRule>
  </conditionalFormatting>
  <conditionalFormatting sqref="I1030">
    <cfRule type="expression" dxfId="679" priority="638">
      <formula>C1030="CSC"</formula>
    </cfRule>
    <cfRule type="expression" dxfId="678" priority="637">
      <formula>C1030="CSE"</formula>
    </cfRule>
    <cfRule type="expression" dxfId="677" priority="636">
      <formula>C1030="CSC"</formula>
    </cfRule>
    <cfRule type="expression" dxfId="676" priority="635">
      <formula>C1030="CSE"</formula>
    </cfRule>
    <cfRule type="expression" dxfId="675" priority="634">
      <formula>C1030="CSC"</formula>
    </cfRule>
    <cfRule type="expression" dxfId="674" priority="633">
      <formula>C1030="CSE"</formula>
    </cfRule>
    <cfRule type="expression" dxfId="673" priority="632">
      <formula>C1030="CSC"</formula>
    </cfRule>
    <cfRule type="expression" dxfId="672" priority="631">
      <formula>C1030="CSE"</formula>
    </cfRule>
  </conditionalFormatting>
  <conditionalFormatting sqref="I1035">
    <cfRule type="expression" dxfId="671" priority="629">
      <formula>C1035="CSE"</formula>
    </cfRule>
    <cfRule type="expression" dxfId="670" priority="630">
      <formula>C1035="CSC"</formula>
    </cfRule>
    <cfRule type="expression" dxfId="669" priority="624">
      <formula>C1035="CSC"</formula>
    </cfRule>
    <cfRule type="expression" dxfId="668" priority="625">
      <formula>C1035="CSE"</formula>
    </cfRule>
    <cfRule type="expression" dxfId="667" priority="626">
      <formula>C1035="CSC"</formula>
    </cfRule>
    <cfRule type="expression" dxfId="666" priority="623">
      <formula>C1035="CSE"</formula>
    </cfRule>
    <cfRule type="expression" dxfId="665" priority="627">
      <formula>C1035="CSE"</formula>
    </cfRule>
    <cfRule type="expression" dxfId="664" priority="628">
      <formula>C1035="CSC"</formula>
    </cfRule>
  </conditionalFormatting>
  <conditionalFormatting sqref="I1040">
    <cfRule type="expression" dxfId="663" priority="617">
      <formula>C1040="CSE"</formula>
    </cfRule>
    <cfRule type="expression" dxfId="662" priority="615">
      <formula>C1040="CSE"</formula>
    </cfRule>
    <cfRule type="expression" dxfId="661" priority="616">
      <formula>C1040="CSC"</formula>
    </cfRule>
    <cfRule type="expression" dxfId="660" priority="622">
      <formula>C1040="CSC"</formula>
    </cfRule>
    <cfRule type="expression" dxfId="659" priority="621">
      <formula>C1040="CSE"</formula>
    </cfRule>
    <cfRule type="expression" dxfId="658" priority="620">
      <formula>C1040="CSC"</formula>
    </cfRule>
    <cfRule type="expression" dxfId="657" priority="619">
      <formula>C1040="CSE"</formula>
    </cfRule>
    <cfRule type="expression" dxfId="656" priority="618">
      <formula>C1040="CSC"</formula>
    </cfRule>
  </conditionalFormatting>
  <conditionalFormatting sqref="I1045">
    <cfRule type="expression" dxfId="655" priority="614">
      <formula>C1045="CSC"</formula>
    </cfRule>
    <cfRule type="expression" dxfId="654" priority="613">
      <formula>C1045="CSE"</formula>
    </cfRule>
    <cfRule type="expression" dxfId="653" priority="611">
      <formula>C1045="CSE"</formula>
    </cfRule>
    <cfRule type="expression" dxfId="652" priority="610">
      <formula>C1045="CSC"</formula>
    </cfRule>
    <cfRule type="expression" dxfId="651" priority="609">
      <formula>C1045="CSE"</formula>
    </cfRule>
    <cfRule type="expression" dxfId="650" priority="608">
      <formula>C1045="CSC"</formula>
    </cfRule>
    <cfRule type="expression" dxfId="649" priority="607">
      <formula>C1045="CSE"</formula>
    </cfRule>
    <cfRule type="expression" dxfId="648" priority="612">
      <formula>C1045="CSC"</formula>
    </cfRule>
  </conditionalFormatting>
  <conditionalFormatting sqref="I1050">
    <cfRule type="expression" dxfId="647" priority="600">
      <formula>C1050="CSC"</formula>
    </cfRule>
    <cfRule type="expression" dxfId="646" priority="599">
      <formula>C1050="CSE"</formula>
    </cfRule>
    <cfRule type="expression" dxfId="645" priority="606">
      <formula>C1050="CSC"</formula>
    </cfRule>
    <cfRule type="expression" dxfId="644" priority="605">
      <formula>C1050="CSE"</formula>
    </cfRule>
    <cfRule type="expression" dxfId="643" priority="604">
      <formula>C1050="CSC"</formula>
    </cfRule>
    <cfRule type="expression" dxfId="642" priority="603">
      <formula>C1050="CSE"</formula>
    </cfRule>
    <cfRule type="expression" dxfId="641" priority="602">
      <formula>C1050="CSC"</formula>
    </cfRule>
    <cfRule type="expression" dxfId="640" priority="601">
      <formula>C1050="CSE"</formula>
    </cfRule>
  </conditionalFormatting>
  <conditionalFormatting sqref="I1055">
    <cfRule type="expression" dxfId="639" priority="595">
      <formula>C1055="CSE"</formula>
    </cfRule>
    <cfRule type="expression" dxfId="638" priority="592">
      <formula>C1055="CSC"</formula>
    </cfRule>
    <cfRule type="expression" dxfId="637" priority="591">
      <formula>C1055="CSE"</formula>
    </cfRule>
    <cfRule type="expression" dxfId="636" priority="593">
      <formula>C1055="CSE"</formula>
    </cfRule>
    <cfRule type="expression" dxfId="635" priority="594">
      <formula>C1055="CSC"</formula>
    </cfRule>
    <cfRule type="expression" dxfId="634" priority="596">
      <formula>C1055="CSC"</formula>
    </cfRule>
    <cfRule type="expression" dxfId="633" priority="597">
      <formula>C1055="CSE"</formula>
    </cfRule>
    <cfRule type="expression" dxfId="632" priority="598">
      <formula>C1055="CSC"</formula>
    </cfRule>
  </conditionalFormatting>
  <conditionalFormatting sqref="I1060">
    <cfRule type="expression" dxfId="631" priority="590">
      <formula>C1060="CSC"</formula>
    </cfRule>
    <cfRule type="expression" dxfId="630" priority="588">
      <formula>C1060="CSC"</formula>
    </cfRule>
    <cfRule type="expression" dxfId="629" priority="587">
      <formula>C1060="CSE"</formula>
    </cfRule>
    <cfRule type="expression" dxfId="628" priority="586">
      <formula>C1060="CSC"</formula>
    </cfRule>
    <cfRule type="expression" dxfId="627" priority="585">
      <formula>C1060="CSE"</formula>
    </cfRule>
    <cfRule type="expression" dxfId="626" priority="584">
      <formula>C1060="CSC"</formula>
    </cfRule>
    <cfRule type="expression" dxfId="625" priority="583">
      <formula>C1060="CSE"</formula>
    </cfRule>
    <cfRule type="expression" dxfId="624" priority="589">
      <formula>C1060="CSE"</formula>
    </cfRule>
  </conditionalFormatting>
  <conditionalFormatting sqref="I1065">
    <cfRule type="expression" dxfId="623" priority="576">
      <formula>C1065="CSC"</formula>
    </cfRule>
    <cfRule type="expression" dxfId="622" priority="580">
      <formula>C1065="CSC"</formula>
    </cfRule>
    <cfRule type="expression" dxfId="621" priority="582">
      <formula>C1065="CSC"</formula>
    </cfRule>
    <cfRule type="expression" dxfId="620" priority="581">
      <formula>C1065="CSE"</formula>
    </cfRule>
    <cfRule type="expression" dxfId="619" priority="577">
      <formula>C1065="CSE"</formula>
    </cfRule>
    <cfRule type="expression" dxfId="618" priority="578">
      <formula>C1065="CSC"</formula>
    </cfRule>
    <cfRule type="expression" dxfId="617" priority="579">
      <formula>C1065="CSE"</formula>
    </cfRule>
    <cfRule type="expression" dxfId="616" priority="575">
      <formula>C1065="CSE"</formula>
    </cfRule>
  </conditionalFormatting>
  <conditionalFormatting sqref="I1070">
    <cfRule type="expression" dxfId="615" priority="567">
      <formula>C1070="CSE"</formula>
    </cfRule>
    <cfRule type="expression" dxfId="614" priority="570">
      <formula>C1070="CSC"</formula>
    </cfRule>
    <cfRule type="expression" dxfId="613" priority="571">
      <formula>C1070="CSE"</formula>
    </cfRule>
    <cfRule type="expression" dxfId="612" priority="573">
      <formula>C1070="CSE"</formula>
    </cfRule>
    <cfRule type="expression" dxfId="611" priority="568">
      <formula>C1070="CSC"</formula>
    </cfRule>
    <cfRule type="expression" dxfId="610" priority="572">
      <formula>C1070="CSC"</formula>
    </cfRule>
    <cfRule type="expression" dxfId="609" priority="574">
      <formula>C1070="CSC"</formula>
    </cfRule>
    <cfRule type="expression" dxfId="608" priority="569">
      <formula>C1070="CSE"</formula>
    </cfRule>
  </conditionalFormatting>
  <conditionalFormatting sqref="I1075">
    <cfRule type="expression" dxfId="607" priority="565">
      <formula>C1075="CSE"</formula>
    </cfRule>
    <cfRule type="expression" dxfId="606" priority="566">
      <formula>C1075="CSC"</formula>
    </cfRule>
    <cfRule type="expression" dxfId="605" priority="564">
      <formula>C1075="CSC"</formula>
    </cfRule>
    <cfRule type="expression" dxfId="604" priority="563">
      <formula>C1075="CSE"</formula>
    </cfRule>
    <cfRule type="expression" dxfId="603" priority="562">
      <formula>C1075="CSC"</formula>
    </cfRule>
    <cfRule type="expression" dxfId="602" priority="561">
      <formula>C1075="CSE"</formula>
    </cfRule>
    <cfRule type="expression" dxfId="601" priority="560">
      <formula>C1075="CSC"</formula>
    </cfRule>
    <cfRule type="expression" dxfId="600" priority="559">
      <formula>C1075="CSE"</formula>
    </cfRule>
  </conditionalFormatting>
  <conditionalFormatting sqref="I1080">
    <cfRule type="expression" dxfId="599" priority="552">
      <formula>C1080="CSC"</formula>
    </cfRule>
    <cfRule type="expression" dxfId="598" priority="551">
      <formula>C1080="CSE"</formula>
    </cfRule>
    <cfRule type="expression" dxfId="597" priority="558">
      <formula>C1080="CSC"</formula>
    </cfRule>
    <cfRule type="expression" dxfId="596" priority="557">
      <formula>C1080="CSE"</formula>
    </cfRule>
    <cfRule type="expression" dxfId="595" priority="556">
      <formula>C1080="CSC"</formula>
    </cfRule>
    <cfRule type="expression" dxfId="594" priority="555">
      <formula>C1080="CSE"</formula>
    </cfRule>
    <cfRule type="expression" dxfId="593" priority="554">
      <formula>C1080="CSC"</formula>
    </cfRule>
    <cfRule type="expression" dxfId="592" priority="553">
      <formula>C1080="CSE"</formula>
    </cfRule>
  </conditionalFormatting>
  <conditionalFormatting sqref="I1085">
    <cfRule type="expression" dxfId="591" priority="545">
      <formula>C1085="CSE"</formula>
    </cfRule>
    <cfRule type="expression" dxfId="590" priority="547">
      <formula>C1085="CSE"</formula>
    </cfRule>
    <cfRule type="expression" dxfId="589" priority="546">
      <formula>C1085="CSC"</formula>
    </cfRule>
    <cfRule type="expression" dxfId="588" priority="548">
      <formula>C1085="CSC"</formula>
    </cfRule>
    <cfRule type="expression" dxfId="587" priority="549">
      <formula>C1085="CSE"</formula>
    </cfRule>
    <cfRule type="expression" dxfId="586" priority="550">
      <formula>C1085="CSC"</formula>
    </cfRule>
    <cfRule type="expression" dxfId="585" priority="543">
      <formula>C1085="CSE"</formula>
    </cfRule>
    <cfRule type="expression" dxfId="584" priority="544">
      <formula>C1085="CSC"</formula>
    </cfRule>
  </conditionalFormatting>
  <conditionalFormatting sqref="I1090">
    <cfRule type="expression" dxfId="583" priority="541">
      <formula>C1090="CSE"</formula>
    </cfRule>
    <cfRule type="expression" dxfId="582" priority="542">
      <formula>C1090="CSC"</formula>
    </cfRule>
    <cfRule type="expression" dxfId="581" priority="540">
      <formula>C1090="CSC"</formula>
    </cfRule>
    <cfRule type="expression" dxfId="580" priority="539">
      <formula>C1090="CSE"</formula>
    </cfRule>
    <cfRule type="expression" dxfId="579" priority="538">
      <formula>C1090="CSC"</formula>
    </cfRule>
    <cfRule type="expression" dxfId="578" priority="537">
      <formula>C1090="CSE"</formula>
    </cfRule>
    <cfRule type="expression" dxfId="577" priority="536">
      <formula>C1090="CSC"</formula>
    </cfRule>
    <cfRule type="expression" dxfId="576" priority="535">
      <formula>C1090="CSE"</formula>
    </cfRule>
  </conditionalFormatting>
  <conditionalFormatting sqref="I1095">
    <cfRule type="expression" dxfId="575" priority="527">
      <formula>C1095="CSE"</formula>
    </cfRule>
    <cfRule type="expression" dxfId="574" priority="528">
      <formula>C1095="CSC"</formula>
    </cfRule>
    <cfRule type="expression" dxfId="573" priority="529">
      <formula>C1095="CSE"</formula>
    </cfRule>
    <cfRule type="expression" dxfId="572" priority="530">
      <formula>C1095="CSC"</formula>
    </cfRule>
    <cfRule type="expression" dxfId="571" priority="531">
      <formula>C1095="CSE"</formula>
    </cfRule>
    <cfRule type="expression" dxfId="570" priority="532">
      <formula>C1095="CSC"</formula>
    </cfRule>
    <cfRule type="expression" dxfId="569" priority="533">
      <formula>C1095="CSE"</formula>
    </cfRule>
    <cfRule type="expression" dxfId="568" priority="534">
      <formula>C1095="CSC"</formula>
    </cfRule>
  </conditionalFormatting>
  <conditionalFormatting sqref="I1100">
    <cfRule type="expression" dxfId="567" priority="522">
      <formula>C1100="CSC"</formula>
    </cfRule>
    <cfRule type="expression" dxfId="566" priority="523">
      <formula>C1100="CSE"</formula>
    </cfRule>
    <cfRule type="expression" dxfId="565" priority="524">
      <formula>C1100="CSC"</formula>
    </cfRule>
    <cfRule type="expression" dxfId="564" priority="525">
      <formula>C1100="CSE"</formula>
    </cfRule>
    <cfRule type="expression" dxfId="563" priority="526">
      <formula>C1100="CSC"</formula>
    </cfRule>
    <cfRule type="expression" dxfId="562" priority="519">
      <formula>C1100="CSE"</formula>
    </cfRule>
    <cfRule type="expression" dxfId="561" priority="520">
      <formula>C1100="CSC"</formula>
    </cfRule>
    <cfRule type="expression" dxfId="560" priority="521">
      <formula>C1100="CSE"</formula>
    </cfRule>
  </conditionalFormatting>
  <conditionalFormatting sqref="I1105">
    <cfRule type="expression" dxfId="559" priority="517">
      <formula>C1105="CSE"</formula>
    </cfRule>
    <cfRule type="expression" dxfId="558" priority="511">
      <formula>C1105="CSE"</formula>
    </cfRule>
    <cfRule type="expression" dxfId="557" priority="512">
      <formula>C1105="CSC"</formula>
    </cfRule>
    <cfRule type="expression" dxfId="556" priority="513">
      <formula>C1105="CSE"</formula>
    </cfRule>
    <cfRule type="expression" dxfId="555" priority="514">
      <formula>C1105="CSC"</formula>
    </cfRule>
    <cfRule type="expression" dxfId="554" priority="515">
      <formula>C1105="CSE"</formula>
    </cfRule>
    <cfRule type="expression" dxfId="553" priority="516">
      <formula>C1105="CSC"</formula>
    </cfRule>
    <cfRule type="expression" dxfId="552" priority="518">
      <formula>C1105="CSC"</formula>
    </cfRule>
  </conditionalFormatting>
  <conditionalFormatting sqref="I1110">
    <cfRule type="expression" dxfId="551" priority="505">
      <formula>C1110="CSE"</formula>
    </cfRule>
    <cfRule type="expression" dxfId="550" priority="504">
      <formula>C1110="CSC"</formula>
    </cfRule>
    <cfRule type="expression" dxfId="549" priority="507">
      <formula>C1110="CSE"</formula>
    </cfRule>
    <cfRule type="expression" dxfId="548" priority="503">
      <formula>C1110="CSE"</formula>
    </cfRule>
    <cfRule type="expression" dxfId="547" priority="508">
      <formula>C1110="CSC"</formula>
    </cfRule>
    <cfRule type="expression" dxfId="546" priority="509">
      <formula>C1110="CSE"</formula>
    </cfRule>
    <cfRule type="expression" dxfId="545" priority="510">
      <formula>C1110="CSC"</formula>
    </cfRule>
    <cfRule type="expression" dxfId="544" priority="506">
      <formula>C1110="CSC"</formula>
    </cfRule>
  </conditionalFormatting>
  <conditionalFormatting sqref="I1115">
    <cfRule type="expression" dxfId="543" priority="496">
      <formula>C1115="CSC"</formula>
    </cfRule>
    <cfRule type="expression" dxfId="542" priority="495">
      <formula>C1115="CSE"</formula>
    </cfRule>
    <cfRule type="expression" dxfId="541" priority="502">
      <formula>C1115="CSC"</formula>
    </cfRule>
    <cfRule type="expression" dxfId="540" priority="501">
      <formula>C1115="CSE"</formula>
    </cfRule>
    <cfRule type="expression" dxfId="539" priority="500">
      <formula>C1115="CSC"</formula>
    </cfRule>
    <cfRule type="expression" dxfId="538" priority="499">
      <formula>C1115="CSE"</formula>
    </cfRule>
    <cfRule type="expression" dxfId="537" priority="498">
      <formula>C1115="CSC"</formula>
    </cfRule>
    <cfRule type="expression" dxfId="536" priority="497">
      <formula>C1115="CSE"</formula>
    </cfRule>
  </conditionalFormatting>
  <conditionalFormatting sqref="I1120">
    <cfRule type="expression" dxfId="535" priority="488">
      <formula>C1120="CSC"</formula>
    </cfRule>
    <cfRule type="expression" dxfId="534" priority="487">
      <formula>C1120="CSE"</formula>
    </cfRule>
    <cfRule type="expression" dxfId="533" priority="489">
      <formula>C1120="CSE"</formula>
    </cfRule>
    <cfRule type="expression" dxfId="532" priority="490">
      <formula>C1120="CSC"</formula>
    </cfRule>
    <cfRule type="expression" dxfId="531" priority="491">
      <formula>C1120="CSE"</formula>
    </cfRule>
    <cfRule type="expression" dxfId="530" priority="492">
      <formula>C1120="CSC"</formula>
    </cfRule>
    <cfRule type="expression" dxfId="529" priority="493">
      <formula>C1120="CSE"</formula>
    </cfRule>
    <cfRule type="expression" dxfId="528" priority="494">
      <formula>C1120="CSC"</formula>
    </cfRule>
  </conditionalFormatting>
  <conditionalFormatting sqref="I1125">
    <cfRule type="expression" dxfId="527" priority="479">
      <formula>C1125="CSE"</formula>
    </cfRule>
    <cfRule type="expression" dxfId="526" priority="480">
      <formula>C1125="CSC"</formula>
    </cfRule>
    <cfRule type="expression" dxfId="525" priority="481">
      <formula>C1125="CSE"</formula>
    </cfRule>
    <cfRule type="expression" dxfId="524" priority="482">
      <formula>C1125="CSC"</formula>
    </cfRule>
    <cfRule type="expression" dxfId="523" priority="483">
      <formula>C1125="CSE"</formula>
    </cfRule>
    <cfRule type="expression" dxfId="522" priority="484">
      <formula>C1125="CSC"</formula>
    </cfRule>
    <cfRule type="expression" dxfId="521" priority="485">
      <formula>C1125="CSE"</formula>
    </cfRule>
    <cfRule type="expression" dxfId="520" priority="486">
      <formula>C1125="CSC"</formula>
    </cfRule>
  </conditionalFormatting>
  <conditionalFormatting sqref="I1130">
    <cfRule type="expression" dxfId="519" priority="476">
      <formula>C1130="CSC"</formula>
    </cfRule>
    <cfRule type="expression" dxfId="518" priority="477">
      <formula>C1130="CSE"</formula>
    </cfRule>
    <cfRule type="expression" dxfId="517" priority="478">
      <formula>C1130="CSC"</formula>
    </cfRule>
    <cfRule type="expression" dxfId="516" priority="475">
      <formula>C1130="CSE"</formula>
    </cfRule>
    <cfRule type="expression" dxfId="515" priority="474">
      <formula>C1130="CSC"</formula>
    </cfRule>
    <cfRule type="expression" dxfId="514" priority="473">
      <formula>C1130="CSE"</formula>
    </cfRule>
    <cfRule type="expression" dxfId="513" priority="472">
      <formula>C1130="CSC"</formula>
    </cfRule>
    <cfRule type="expression" dxfId="512" priority="471">
      <formula>C1130="CSE"</formula>
    </cfRule>
  </conditionalFormatting>
  <conditionalFormatting sqref="I1135">
    <cfRule type="expression" dxfId="511" priority="468">
      <formula>C1135="CSC"</formula>
    </cfRule>
    <cfRule type="expression" dxfId="510" priority="467">
      <formula>C1135="CSE"</formula>
    </cfRule>
    <cfRule type="expression" dxfId="509" priority="466">
      <formula>C1135="CSC"</formula>
    </cfRule>
    <cfRule type="expression" dxfId="508" priority="465">
      <formula>C1135="CSE"</formula>
    </cfRule>
    <cfRule type="expression" dxfId="507" priority="464">
      <formula>C1135="CSC"</formula>
    </cfRule>
    <cfRule type="expression" dxfId="506" priority="463">
      <formula>C1135="CSE"</formula>
    </cfRule>
    <cfRule type="expression" dxfId="505" priority="470">
      <formula>C1135="CSC"</formula>
    </cfRule>
    <cfRule type="expression" dxfId="504" priority="469">
      <formula>C1135="CSE"</formula>
    </cfRule>
  </conditionalFormatting>
  <conditionalFormatting sqref="I1136:I1137">
    <cfRule type="expression" dxfId="503" priority="162342">
      <formula>C1136="CSC"</formula>
    </cfRule>
    <cfRule type="expression" dxfId="502" priority="162341">
      <formula>C1136="CSE"</formula>
    </cfRule>
    <cfRule type="expression" dxfId="501" priority="162302">
      <formula>C1137="CSC"</formula>
    </cfRule>
    <cfRule type="expression" dxfId="500" priority="162301">
      <formula>C1137="CSE"</formula>
    </cfRule>
    <cfRule type="expression" dxfId="499" priority="162299">
      <formula>C1137="CSE"</formula>
    </cfRule>
    <cfRule type="expression" dxfId="498" priority="162298">
      <formula>C1136="CSC"</formula>
    </cfRule>
    <cfRule type="expression" dxfId="497" priority="162297">
      <formula>C1136="CSE"</formula>
    </cfRule>
    <cfRule type="expression" dxfId="496" priority="162296">
      <formula>C1136="CSC"</formula>
    </cfRule>
    <cfRule type="expression" dxfId="495" priority="162295">
      <formula>C1136="CSE"</formula>
    </cfRule>
    <cfRule type="expression" dxfId="494" priority="118440">
      <formula>C1137="CSC"</formula>
    </cfRule>
    <cfRule type="expression" dxfId="493" priority="118439">
      <formula>C1137="CSE"</formula>
    </cfRule>
    <cfRule type="expression" dxfId="492" priority="118438">
      <formula>C1136="CSC"</formula>
    </cfRule>
    <cfRule type="expression" dxfId="491" priority="118417">
      <formula>C1136="CSE"</formula>
    </cfRule>
    <cfRule type="expression" dxfId="490" priority="164138">
      <formula>C1136="CSC"</formula>
    </cfRule>
    <cfRule type="expression" dxfId="489" priority="164140">
      <formula>C1137="CSC"</formula>
    </cfRule>
    <cfRule type="expression" dxfId="488" priority="164139">
      <formula>C1137="CSE"</formula>
    </cfRule>
    <cfRule type="expression" dxfId="487" priority="162300">
      <formula>C1137="CSC"</formula>
    </cfRule>
    <cfRule type="expression" dxfId="486" priority="164137">
      <formula>C1136="CSE"</formula>
    </cfRule>
    <cfRule type="expression" dxfId="485" priority="162344">
      <formula>C1137="CSC"</formula>
    </cfRule>
    <cfRule type="expression" dxfId="484" priority="162343">
      <formula>C1137="CSE"</formula>
    </cfRule>
  </conditionalFormatting>
  <conditionalFormatting sqref="J6:J1135">
    <cfRule type="cellIs" dxfId="483" priority="457" operator="equal">
      <formula>"CRECHE"</formula>
    </cfRule>
    <cfRule type="cellIs" dxfId="482" priority="458" operator="equal">
      <formula>"ADAPTADO"</formula>
    </cfRule>
    <cfRule type="cellIs" dxfId="481" priority="459" operator="equal">
      <formula>"CRECHE"</formula>
    </cfRule>
    <cfRule type="cellIs" dxfId="480" priority="460" operator="equal">
      <formula>"ADAPTADO"</formula>
    </cfRule>
    <cfRule type="cellIs" dxfId="479" priority="461" operator="equal">
      <formula>"CRECHE"</formula>
    </cfRule>
    <cfRule type="cellIs" dxfId="478" priority="462" operator="equal">
      <formula>"ADAPTADO"</formula>
    </cfRule>
  </conditionalFormatting>
  <conditionalFormatting sqref="J1136:J1137">
    <cfRule type="cellIs" dxfId="477" priority="162332" operator="equal">
      <formula>"ADAPTADO"</formula>
    </cfRule>
    <cfRule type="cellIs" dxfId="476" priority="118415" operator="equal">
      <formula>"CRECHE"</formula>
    </cfRule>
    <cfRule type="cellIs" dxfId="475" priority="162290" operator="equal">
      <formula>"ADAPTADO"</formula>
    </cfRule>
    <cfRule type="cellIs" dxfId="474" priority="162289" operator="equal">
      <formula>"CRECHE"</formula>
    </cfRule>
    <cfRule type="cellIs" dxfId="473" priority="118416" operator="equal">
      <formula>"ADAPTADO"</formula>
    </cfRule>
    <cfRule type="cellIs" dxfId="472" priority="162303" operator="equal">
      <formula>"CRECHE"</formula>
    </cfRule>
    <cfRule type="cellIs" dxfId="471" priority="162304" operator="equal">
      <formula>"ADAPTADO"</formula>
    </cfRule>
    <cfRule type="cellIs" dxfId="470" priority="162331" operator="equal">
      <formula>"CRECHE"</formula>
    </cfRule>
  </conditionalFormatting>
  <conditionalFormatting sqref="J6:K10">
    <cfRule type="expression" dxfId="469" priority="453">
      <formula>NOT(ISERROR(SEARCH("NORMAL",J6)))</formula>
    </cfRule>
    <cfRule type="expression" dxfId="468" priority="454">
      <formula>NOT(ISERROR(SEARCH("ADAPTADO",J6)))</formula>
    </cfRule>
    <cfRule type="expression" dxfId="467" priority="455">
      <formula>NOT(ISERROR(SEARCH("NORMAL",J6)))</formula>
    </cfRule>
    <cfRule type="expression" dxfId="466" priority="456">
      <formula>NOT(ISERROR(SEARCH("ADAPTADO",J6)))</formula>
    </cfRule>
  </conditionalFormatting>
  <conditionalFormatting sqref="J11:K15">
    <cfRule type="expression" dxfId="465" priority="451">
      <formula>NOT(ISERROR(SEARCH("NORMAL",J11)))</formula>
    </cfRule>
    <cfRule type="expression" dxfId="464" priority="452">
      <formula>NOT(ISERROR(SEARCH("ADAPTADO",J11)))</formula>
    </cfRule>
  </conditionalFormatting>
  <conditionalFormatting sqref="J11:K20">
    <cfRule type="expression" dxfId="463" priority="449">
      <formula>NOT(ISERROR(SEARCH("NORMAL",J11)))</formula>
    </cfRule>
    <cfRule type="expression" dxfId="462" priority="450">
      <formula>NOT(ISERROR(SEARCH("ADAPTADO",J11)))</formula>
    </cfRule>
  </conditionalFormatting>
  <conditionalFormatting sqref="J16:K25">
    <cfRule type="expression" dxfId="461" priority="448">
      <formula>NOT(ISERROR(SEARCH("ADAPTADO",J16)))</formula>
    </cfRule>
    <cfRule type="expression" dxfId="460" priority="447">
      <formula>NOT(ISERROR(SEARCH("NORMAL",J16)))</formula>
    </cfRule>
  </conditionalFormatting>
  <conditionalFormatting sqref="J21:K30">
    <cfRule type="expression" dxfId="459" priority="446">
      <formula>NOT(ISERROR(SEARCH("ADAPTADO",J21)))</formula>
    </cfRule>
    <cfRule type="expression" dxfId="458" priority="445">
      <formula>NOT(ISERROR(SEARCH("NORMAL",J21)))</formula>
    </cfRule>
  </conditionalFormatting>
  <conditionalFormatting sqref="J26:K35">
    <cfRule type="expression" dxfId="457" priority="444">
      <formula>NOT(ISERROR(SEARCH("ADAPTADO",J26)))</formula>
    </cfRule>
    <cfRule type="expression" dxfId="456" priority="443">
      <formula>NOT(ISERROR(SEARCH("NORMAL",J26)))</formula>
    </cfRule>
  </conditionalFormatting>
  <conditionalFormatting sqref="J31:K40">
    <cfRule type="expression" dxfId="455" priority="441">
      <formula>NOT(ISERROR(SEARCH("NORMAL",J31)))</formula>
    </cfRule>
    <cfRule type="expression" dxfId="454" priority="442">
      <formula>NOT(ISERROR(SEARCH("ADAPTADO",J31)))</formula>
    </cfRule>
  </conditionalFormatting>
  <conditionalFormatting sqref="J36:K45">
    <cfRule type="expression" dxfId="453" priority="439">
      <formula>NOT(ISERROR(SEARCH("NORMAL",J36)))</formula>
    </cfRule>
    <cfRule type="expression" dxfId="452" priority="440">
      <formula>NOT(ISERROR(SEARCH("ADAPTADO",J36)))</formula>
    </cfRule>
  </conditionalFormatting>
  <conditionalFormatting sqref="J41:K50">
    <cfRule type="expression" dxfId="451" priority="438">
      <formula>NOT(ISERROR(SEARCH("ADAPTADO",J41)))</formula>
    </cfRule>
    <cfRule type="expression" dxfId="450" priority="437">
      <formula>NOT(ISERROR(SEARCH("NORMAL",J41)))</formula>
    </cfRule>
  </conditionalFormatting>
  <conditionalFormatting sqref="J46:K55">
    <cfRule type="expression" dxfId="449" priority="435">
      <formula>NOT(ISERROR(SEARCH("NORMAL",J46)))</formula>
    </cfRule>
    <cfRule type="expression" dxfId="448" priority="436">
      <formula>NOT(ISERROR(SEARCH("ADAPTADO",J46)))</formula>
    </cfRule>
  </conditionalFormatting>
  <conditionalFormatting sqref="J51:K60">
    <cfRule type="expression" dxfId="447" priority="433">
      <formula>NOT(ISERROR(SEARCH("NORMAL",J51)))</formula>
    </cfRule>
    <cfRule type="expression" dxfId="446" priority="434">
      <formula>NOT(ISERROR(SEARCH("ADAPTADO",J51)))</formula>
    </cfRule>
  </conditionalFormatting>
  <conditionalFormatting sqref="J56:K65">
    <cfRule type="expression" dxfId="445" priority="431">
      <formula>NOT(ISERROR(SEARCH("NORMAL",J56)))</formula>
    </cfRule>
    <cfRule type="expression" dxfId="444" priority="432">
      <formula>NOT(ISERROR(SEARCH("ADAPTADO",J56)))</formula>
    </cfRule>
  </conditionalFormatting>
  <conditionalFormatting sqref="J61:K70">
    <cfRule type="expression" dxfId="443" priority="429">
      <formula>NOT(ISERROR(SEARCH("NORMAL",J61)))</formula>
    </cfRule>
    <cfRule type="expression" dxfId="442" priority="430">
      <formula>NOT(ISERROR(SEARCH("ADAPTADO",J61)))</formula>
    </cfRule>
  </conditionalFormatting>
  <conditionalFormatting sqref="J66:K75">
    <cfRule type="expression" dxfId="441" priority="428">
      <formula>NOT(ISERROR(SEARCH("ADAPTADO",J66)))</formula>
    </cfRule>
    <cfRule type="expression" dxfId="440" priority="427">
      <formula>NOT(ISERROR(SEARCH("NORMAL",J66)))</formula>
    </cfRule>
  </conditionalFormatting>
  <conditionalFormatting sqref="J71:K80">
    <cfRule type="expression" dxfId="439" priority="425">
      <formula>NOT(ISERROR(SEARCH("NORMAL",J71)))</formula>
    </cfRule>
    <cfRule type="expression" dxfId="438" priority="426">
      <formula>NOT(ISERROR(SEARCH("ADAPTADO",J71)))</formula>
    </cfRule>
  </conditionalFormatting>
  <conditionalFormatting sqref="J76:K85">
    <cfRule type="expression" dxfId="437" priority="424">
      <formula>NOT(ISERROR(SEARCH("ADAPTADO",J76)))</formula>
    </cfRule>
    <cfRule type="expression" dxfId="436" priority="423">
      <formula>NOT(ISERROR(SEARCH("NORMAL",J76)))</formula>
    </cfRule>
  </conditionalFormatting>
  <conditionalFormatting sqref="J81:K90">
    <cfRule type="expression" dxfId="435" priority="422">
      <formula>NOT(ISERROR(SEARCH("ADAPTADO",J81)))</formula>
    </cfRule>
    <cfRule type="expression" dxfId="434" priority="421">
      <formula>NOT(ISERROR(SEARCH("NORMAL",J81)))</formula>
    </cfRule>
  </conditionalFormatting>
  <conditionalFormatting sqref="J86:K95">
    <cfRule type="expression" dxfId="433" priority="420">
      <formula>NOT(ISERROR(SEARCH("ADAPTADO",J86)))</formula>
    </cfRule>
    <cfRule type="expression" dxfId="432" priority="419">
      <formula>NOT(ISERROR(SEARCH("NORMAL",J86)))</formula>
    </cfRule>
  </conditionalFormatting>
  <conditionalFormatting sqref="J91:K100">
    <cfRule type="expression" dxfId="431" priority="418">
      <formula>NOT(ISERROR(SEARCH("ADAPTADO",J91)))</formula>
    </cfRule>
    <cfRule type="expression" dxfId="430" priority="417">
      <formula>NOT(ISERROR(SEARCH("NORMAL",J91)))</formula>
    </cfRule>
  </conditionalFormatting>
  <conditionalFormatting sqref="J96:K105">
    <cfRule type="expression" dxfId="429" priority="416">
      <formula>NOT(ISERROR(SEARCH("ADAPTADO",J96)))</formula>
    </cfRule>
    <cfRule type="expression" dxfId="428" priority="415">
      <formula>NOT(ISERROR(SEARCH("NORMAL",J96)))</formula>
    </cfRule>
  </conditionalFormatting>
  <conditionalFormatting sqref="J101:K110">
    <cfRule type="expression" dxfId="427" priority="414">
      <formula>NOT(ISERROR(SEARCH("ADAPTADO",J101)))</formula>
    </cfRule>
    <cfRule type="expression" dxfId="426" priority="413">
      <formula>NOT(ISERROR(SEARCH("NORMAL",J101)))</formula>
    </cfRule>
  </conditionalFormatting>
  <conditionalFormatting sqref="J106:K115">
    <cfRule type="expression" dxfId="425" priority="412">
      <formula>NOT(ISERROR(SEARCH("ADAPTADO",J106)))</formula>
    </cfRule>
    <cfRule type="expression" dxfId="424" priority="411">
      <formula>NOT(ISERROR(SEARCH("NORMAL",J106)))</formula>
    </cfRule>
  </conditionalFormatting>
  <conditionalFormatting sqref="J111:K120">
    <cfRule type="expression" dxfId="423" priority="409">
      <formula>NOT(ISERROR(SEARCH("NORMAL",J111)))</formula>
    </cfRule>
    <cfRule type="expression" dxfId="422" priority="410">
      <formula>NOT(ISERROR(SEARCH("ADAPTADO",J111)))</formula>
    </cfRule>
  </conditionalFormatting>
  <conditionalFormatting sqref="J116:K125">
    <cfRule type="expression" dxfId="421" priority="407">
      <formula>NOT(ISERROR(SEARCH("NORMAL",J116)))</formula>
    </cfRule>
    <cfRule type="expression" dxfId="420" priority="408">
      <formula>NOT(ISERROR(SEARCH("ADAPTADO",J116)))</formula>
    </cfRule>
  </conditionalFormatting>
  <conditionalFormatting sqref="J121:K130">
    <cfRule type="expression" dxfId="419" priority="405">
      <formula>NOT(ISERROR(SEARCH("NORMAL",J121)))</formula>
    </cfRule>
    <cfRule type="expression" dxfId="418" priority="406">
      <formula>NOT(ISERROR(SEARCH("ADAPTADO",J121)))</formula>
    </cfRule>
  </conditionalFormatting>
  <conditionalFormatting sqref="J126:K135">
    <cfRule type="expression" dxfId="417" priority="404">
      <formula>NOT(ISERROR(SEARCH("ADAPTADO",J126)))</formula>
    </cfRule>
    <cfRule type="expression" dxfId="416" priority="403">
      <formula>NOT(ISERROR(SEARCH("NORMAL",J126)))</formula>
    </cfRule>
  </conditionalFormatting>
  <conditionalFormatting sqref="J131:K140">
    <cfRule type="expression" dxfId="415" priority="402">
      <formula>NOT(ISERROR(SEARCH("ADAPTADO",J131)))</formula>
    </cfRule>
    <cfRule type="expression" dxfId="414" priority="401">
      <formula>NOT(ISERROR(SEARCH("NORMAL",J131)))</formula>
    </cfRule>
  </conditionalFormatting>
  <conditionalFormatting sqref="J136:K145">
    <cfRule type="expression" dxfId="413" priority="400">
      <formula>NOT(ISERROR(SEARCH("ADAPTADO",J136)))</formula>
    </cfRule>
    <cfRule type="expression" dxfId="412" priority="399">
      <formula>NOT(ISERROR(SEARCH("NORMAL",J136)))</formula>
    </cfRule>
  </conditionalFormatting>
  <conditionalFormatting sqref="J141:K150">
    <cfRule type="expression" dxfId="411" priority="398">
      <formula>NOT(ISERROR(SEARCH("ADAPTADO",J141)))</formula>
    </cfRule>
    <cfRule type="expression" dxfId="410" priority="397">
      <formula>NOT(ISERROR(SEARCH("NORMAL",J141)))</formula>
    </cfRule>
  </conditionalFormatting>
  <conditionalFormatting sqref="J146:K155">
    <cfRule type="expression" dxfId="409" priority="396">
      <formula>NOT(ISERROR(SEARCH("ADAPTADO",J146)))</formula>
    </cfRule>
    <cfRule type="expression" dxfId="408" priority="395">
      <formula>NOT(ISERROR(SEARCH("NORMAL",J146)))</formula>
    </cfRule>
  </conditionalFormatting>
  <conditionalFormatting sqref="J151:K160">
    <cfRule type="expression" dxfId="407" priority="394">
      <formula>NOT(ISERROR(SEARCH("ADAPTADO",J151)))</formula>
    </cfRule>
    <cfRule type="expression" dxfId="406" priority="393">
      <formula>NOT(ISERROR(SEARCH("NORMAL",J151)))</formula>
    </cfRule>
  </conditionalFormatting>
  <conditionalFormatting sqref="J156:K165">
    <cfRule type="expression" dxfId="405" priority="392">
      <formula>NOT(ISERROR(SEARCH("ADAPTADO",J156)))</formula>
    </cfRule>
    <cfRule type="expression" dxfId="404" priority="391">
      <formula>NOT(ISERROR(SEARCH("NORMAL",J156)))</formula>
    </cfRule>
  </conditionalFormatting>
  <conditionalFormatting sqref="J161:K170">
    <cfRule type="expression" dxfId="403" priority="390">
      <formula>NOT(ISERROR(SEARCH("ADAPTADO",J161)))</formula>
    </cfRule>
    <cfRule type="expression" dxfId="402" priority="389">
      <formula>NOT(ISERROR(SEARCH("NORMAL",J161)))</formula>
    </cfRule>
  </conditionalFormatting>
  <conditionalFormatting sqref="J166:K175">
    <cfRule type="expression" dxfId="401" priority="388">
      <formula>NOT(ISERROR(SEARCH("ADAPTADO",J166)))</formula>
    </cfRule>
    <cfRule type="expression" dxfId="400" priority="387">
      <formula>NOT(ISERROR(SEARCH("NORMAL",J166)))</formula>
    </cfRule>
  </conditionalFormatting>
  <conditionalFormatting sqref="J171:K180">
    <cfRule type="expression" dxfId="399" priority="386">
      <formula>NOT(ISERROR(SEARCH("ADAPTADO",J171)))</formula>
    </cfRule>
    <cfRule type="expression" dxfId="398" priority="385">
      <formula>NOT(ISERROR(SEARCH("NORMAL",J171)))</formula>
    </cfRule>
  </conditionalFormatting>
  <conditionalFormatting sqref="J176:K185">
    <cfRule type="expression" dxfId="397" priority="384">
      <formula>NOT(ISERROR(SEARCH("ADAPTADO",J176)))</formula>
    </cfRule>
    <cfRule type="expression" dxfId="396" priority="383">
      <formula>NOT(ISERROR(SEARCH("NORMAL",J176)))</formula>
    </cfRule>
  </conditionalFormatting>
  <conditionalFormatting sqref="J181:K190">
    <cfRule type="expression" dxfId="395" priority="382">
      <formula>NOT(ISERROR(SEARCH("ADAPTADO",J181)))</formula>
    </cfRule>
    <cfRule type="expression" dxfId="394" priority="381">
      <formula>NOT(ISERROR(SEARCH("NORMAL",J181)))</formula>
    </cfRule>
  </conditionalFormatting>
  <conditionalFormatting sqref="J186:K195">
    <cfRule type="expression" dxfId="393" priority="380">
      <formula>NOT(ISERROR(SEARCH("ADAPTADO",J186)))</formula>
    </cfRule>
    <cfRule type="expression" dxfId="392" priority="379">
      <formula>NOT(ISERROR(SEARCH("NORMAL",J186)))</formula>
    </cfRule>
  </conditionalFormatting>
  <conditionalFormatting sqref="J191:K200">
    <cfRule type="expression" dxfId="391" priority="378">
      <formula>NOT(ISERROR(SEARCH("ADAPTADO",J191)))</formula>
    </cfRule>
    <cfRule type="expression" dxfId="390" priority="377">
      <formula>NOT(ISERROR(SEARCH("NORMAL",J191)))</formula>
    </cfRule>
  </conditionalFormatting>
  <conditionalFormatting sqref="J196:K205">
    <cfRule type="expression" dxfId="389" priority="376">
      <formula>NOT(ISERROR(SEARCH("ADAPTADO",J196)))</formula>
    </cfRule>
    <cfRule type="expression" dxfId="388" priority="375">
      <formula>NOT(ISERROR(SEARCH("NORMAL",J196)))</formula>
    </cfRule>
  </conditionalFormatting>
  <conditionalFormatting sqref="J201:K210">
    <cfRule type="expression" dxfId="387" priority="374">
      <formula>NOT(ISERROR(SEARCH("ADAPTADO",J201)))</formula>
    </cfRule>
    <cfRule type="expression" dxfId="386" priority="373">
      <formula>NOT(ISERROR(SEARCH("NORMAL",J201)))</formula>
    </cfRule>
  </conditionalFormatting>
  <conditionalFormatting sqref="J206:K215">
    <cfRule type="expression" dxfId="385" priority="372">
      <formula>NOT(ISERROR(SEARCH("ADAPTADO",J206)))</formula>
    </cfRule>
    <cfRule type="expression" dxfId="384" priority="371">
      <formula>NOT(ISERROR(SEARCH("NORMAL",J206)))</formula>
    </cfRule>
  </conditionalFormatting>
  <conditionalFormatting sqref="J211:K220">
    <cfRule type="expression" dxfId="383" priority="370">
      <formula>NOT(ISERROR(SEARCH("ADAPTADO",J211)))</formula>
    </cfRule>
    <cfRule type="expression" dxfId="382" priority="369">
      <formula>NOT(ISERROR(SEARCH("NORMAL",J211)))</formula>
    </cfRule>
  </conditionalFormatting>
  <conditionalFormatting sqref="J216:K225">
    <cfRule type="expression" dxfId="381" priority="368">
      <formula>NOT(ISERROR(SEARCH("ADAPTADO",J216)))</formula>
    </cfRule>
    <cfRule type="expression" dxfId="380" priority="367">
      <formula>NOT(ISERROR(SEARCH("NORMAL",J216)))</formula>
    </cfRule>
  </conditionalFormatting>
  <conditionalFormatting sqref="J221:K230">
    <cfRule type="expression" dxfId="379" priority="366">
      <formula>NOT(ISERROR(SEARCH("ADAPTADO",J221)))</formula>
    </cfRule>
    <cfRule type="expression" dxfId="378" priority="365">
      <formula>NOT(ISERROR(SEARCH("NORMAL",J221)))</formula>
    </cfRule>
  </conditionalFormatting>
  <conditionalFormatting sqref="J226:K235">
    <cfRule type="expression" dxfId="377" priority="363">
      <formula>NOT(ISERROR(SEARCH("NORMAL",J226)))</formula>
    </cfRule>
    <cfRule type="expression" dxfId="376" priority="364">
      <formula>NOT(ISERROR(SEARCH("ADAPTADO",J226)))</formula>
    </cfRule>
  </conditionalFormatting>
  <conditionalFormatting sqref="J231:K240">
    <cfRule type="expression" dxfId="375" priority="361">
      <formula>NOT(ISERROR(SEARCH("NORMAL",J231)))</formula>
    </cfRule>
    <cfRule type="expression" dxfId="374" priority="362">
      <formula>NOT(ISERROR(SEARCH("ADAPTADO",J231)))</formula>
    </cfRule>
  </conditionalFormatting>
  <conditionalFormatting sqref="J236:K245">
    <cfRule type="expression" dxfId="373" priority="359">
      <formula>NOT(ISERROR(SEARCH("NORMAL",J236)))</formula>
    </cfRule>
    <cfRule type="expression" dxfId="372" priority="360">
      <formula>NOT(ISERROR(SEARCH("ADAPTADO",J236)))</formula>
    </cfRule>
  </conditionalFormatting>
  <conditionalFormatting sqref="J241:K250">
    <cfRule type="expression" dxfId="371" priority="357">
      <formula>NOT(ISERROR(SEARCH("NORMAL",J241)))</formula>
    </cfRule>
    <cfRule type="expression" dxfId="370" priority="358">
      <formula>NOT(ISERROR(SEARCH("ADAPTADO",J241)))</formula>
    </cfRule>
  </conditionalFormatting>
  <conditionalFormatting sqref="J246:K255">
    <cfRule type="expression" dxfId="369" priority="355">
      <formula>NOT(ISERROR(SEARCH("NORMAL",J246)))</formula>
    </cfRule>
    <cfRule type="expression" dxfId="368" priority="356">
      <formula>NOT(ISERROR(SEARCH("ADAPTADO",J246)))</formula>
    </cfRule>
  </conditionalFormatting>
  <conditionalFormatting sqref="J251:K260">
    <cfRule type="expression" dxfId="367" priority="353">
      <formula>NOT(ISERROR(SEARCH("NORMAL",J251)))</formula>
    </cfRule>
    <cfRule type="expression" dxfId="366" priority="354">
      <formula>NOT(ISERROR(SEARCH("ADAPTADO",J251)))</formula>
    </cfRule>
  </conditionalFormatting>
  <conditionalFormatting sqref="J256:K265">
    <cfRule type="expression" dxfId="365" priority="351">
      <formula>NOT(ISERROR(SEARCH("NORMAL",J256)))</formula>
    </cfRule>
    <cfRule type="expression" dxfId="364" priority="352">
      <formula>NOT(ISERROR(SEARCH("ADAPTADO",J256)))</formula>
    </cfRule>
  </conditionalFormatting>
  <conditionalFormatting sqref="J261:K270">
    <cfRule type="expression" dxfId="363" priority="349">
      <formula>NOT(ISERROR(SEARCH("NORMAL",J261)))</formula>
    </cfRule>
    <cfRule type="expression" dxfId="362" priority="350">
      <formula>NOT(ISERROR(SEARCH("ADAPTADO",J261)))</formula>
    </cfRule>
  </conditionalFormatting>
  <conditionalFormatting sqref="J266:K275">
    <cfRule type="expression" dxfId="361" priority="348">
      <formula>NOT(ISERROR(SEARCH("ADAPTADO",J266)))</formula>
    </cfRule>
    <cfRule type="expression" dxfId="360" priority="347">
      <formula>NOT(ISERROR(SEARCH("NORMAL",J266)))</formula>
    </cfRule>
  </conditionalFormatting>
  <conditionalFormatting sqref="J271:K280">
    <cfRule type="expression" dxfId="359" priority="346">
      <formula>NOT(ISERROR(SEARCH("ADAPTADO",J271)))</formula>
    </cfRule>
    <cfRule type="expression" dxfId="358" priority="345">
      <formula>NOT(ISERROR(SEARCH("NORMAL",J271)))</formula>
    </cfRule>
  </conditionalFormatting>
  <conditionalFormatting sqref="J276:K285">
    <cfRule type="expression" dxfId="357" priority="344">
      <formula>NOT(ISERROR(SEARCH("ADAPTADO",J276)))</formula>
    </cfRule>
    <cfRule type="expression" dxfId="356" priority="343">
      <formula>NOT(ISERROR(SEARCH("NORMAL",J276)))</formula>
    </cfRule>
  </conditionalFormatting>
  <conditionalFormatting sqref="J281:K290">
    <cfRule type="expression" dxfId="355" priority="342">
      <formula>NOT(ISERROR(SEARCH("ADAPTADO",J281)))</formula>
    </cfRule>
    <cfRule type="expression" dxfId="354" priority="341">
      <formula>NOT(ISERROR(SEARCH("NORMAL",J281)))</formula>
    </cfRule>
  </conditionalFormatting>
  <conditionalFormatting sqref="J286:K295">
    <cfRule type="expression" dxfId="353" priority="340">
      <formula>NOT(ISERROR(SEARCH("ADAPTADO",J286)))</formula>
    </cfRule>
    <cfRule type="expression" dxfId="352" priority="339">
      <formula>NOT(ISERROR(SEARCH("NORMAL",J286)))</formula>
    </cfRule>
  </conditionalFormatting>
  <conditionalFormatting sqref="J291:K300">
    <cfRule type="expression" dxfId="351" priority="338">
      <formula>NOT(ISERROR(SEARCH("ADAPTADO",J291)))</formula>
    </cfRule>
    <cfRule type="expression" dxfId="350" priority="337">
      <formula>NOT(ISERROR(SEARCH("NORMAL",J291)))</formula>
    </cfRule>
  </conditionalFormatting>
  <conditionalFormatting sqref="J296:K305">
    <cfRule type="expression" dxfId="349" priority="336">
      <formula>NOT(ISERROR(SEARCH("ADAPTADO",J296)))</formula>
    </cfRule>
    <cfRule type="expression" dxfId="348" priority="335">
      <formula>NOT(ISERROR(SEARCH("NORMAL",J296)))</formula>
    </cfRule>
  </conditionalFormatting>
  <conditionalFormatting sqref="J301:K310">
    <cfRule type="expression" dxfId="347" priority="333">
      <formula>NOT(ISERROR(SEARCH("NORMAL",J301)))</formula>
    </cfRule>
    <cfRule type="expression" dxfId="346" priority="334">
      <formula>NOT(ISERROR(SEARCH("ADAPTADO",J301)))</formula>
    </cfRule>
  </conditionalFormatting>
  <conditionalFormatting sqref="J306:K315">
    <cfRule type="expression" dxfId="345" priority="332">
      <formula>NOT(ISERROR(SEARCH("ADAPTADO",J306)))</formula>
    </cfRule>
    <cfRule type="expression" dxfId="344" priority="331">
      <formula>NOT(ISERROR(SEARCH("NORMAL",J306)))</formula>
    </cfRule>
  </conditionalFormatting>
  <conditionalFormatting sqref="J311:K320">
    <cfRule type="expression" dxfId="343" priority="329">
      <formula>NOT(ISERROR(SEARCH("NORMAL",J311)))</formula>
    </cfRule>
    <cfRule type="expression" dxfId="342" priority="330">
      <formula>NOT(ISERROR(SEARCH("ADAPTADO",J311)))</formula>
    </cfRule>
  </conditionalFormatting>
  <conditionalFormatting sqref="J316:K325">
    <cfRule type="expression" dxfId="341" priority="327">
      <formula>NOT(ISERROR(SEARCH("NORMAL",J316)))</formula>
    </cfRule>
    <cfRule type="expression" dxfId="340" priority="328">
      <formula>NOT(ISERROR(SEARCH("ADAPTADO",J316)))</formula>
    </cfRule>
  </conditionalFormatting>
  <conditionalFormatting sqref="J321:K330">
    <cfRule type="expression" dxfId="339" priority="326">
      <formula>NOT(ISERROR(SEARCH("ADAPTADO",J321)))</formula>
    </cfRule>
    <cfRule type="expression" dxfId="338" priority="325">
      <formula>NOT(ISERROR(SEARCH("NORMAL",J321)))</formula>
    </cfRule>
  </conditionalFormatting>
  <conditionalFormatting sqref="J326:K335">
    <cfRule type="expression" dxfId="337" priority="324">
      <formula>NOT(ISERROR(SEARCH("ADAPTADO",J326)))</formula>
    </cfRule>
    <cfRule type="expression" dxfId="336" priority="323">
      <formula>NOT(ISERROR(SEARCH("NORMAL",J326)))</formula>
    </cfRule>
  </conditionalFormatting>
  <conditionalFormatting sqref="J331:K340">
    <cfRule type="expression" dxfId="335" priority="322">
      <formula>NOT(ISERROR(SEARCH("ADAPTADO",J331)))</formula>
    </cfRule>
    <cfRule type="expression" dxfId="334" priority="321">
      <formula>NOT(ISERROR(SEARCH("NORMAL",J331)))</formula>
    </cfRule>
  </conditionalFormatting>
  <conditionalFormatting sqref="J336:K345">
    <cfRule type="expression" dxfId="333" priority="320">
      <formula>NOT(ISERROR(SEARCH("ADAPTADO",J336)))</formula>
    </cfRule>
    <cfRule type="expression" dxfId="332" priority="319">
      <formula>NOT(ISERROR(SEARCH("NORMAL",J336)))</formula>
    </cfRule>
  </conditionalFormatting>
  <conditionalFormatting sqref="J341:K350">
    <cfRule type="expression" dxfId="331" priority="317">
      <formula>NOT(ISERROR(SEARCH("NORMAL",J341)))</formula>
    </cfRule>
    <cfRule type="expression" dxfId="330" priority="318">
      <formula>NOT(ISERROR(SEARCH("ADAPTADO",J341)))</formula>
    </cfRule>
  </conditionalFormatting>
  <conditionalFormatting sqref="J346:K355">
    <cfRule type="expression" dxfId="329" priority="315">
      <formula>NOT(ISERROR(SEARCH("NORMAL",J346)))</formula>
    </cfRule>
    <cfRule type="expression" dxfId="328" priority="316">
      <formula>NOT(ISERROR(SEARCH("ADAPTADO",J346)))</formula>
    </cfRule>
  </conditionalFormatting>
  <conditionalFormatting sqref="J351:K360">
    <cfRule type="expression" dxfId="327" priority="314">
      <formula>NOT(ISERROR(SEARCH("ADAPTADO",J351)))</formula>
    </cfRule>
    <cfRule type="expression" dxfId="326" priority="313">
      <formula>NOT(ISERROR(SEARCH("NORMAL",J351)))</formula>
    </cfRule>
  </conditionalFormatting>
  <conditionalFormatting sqref="J356:K365">
    <cfRule type="expression" dxfId="325" priority="311">
      <formula>NOT(ISERROR(SEARCH("NORMAL",J356)))</formula>
    </cfRule>
    <cfRule type="expression" dxfId="324" priority="312">
      <formula>NOT(ISERROR(SEARCH("ADAPTADO",J356)))</formula>
    </cfRule>
  </conditionalFormatting>
  <conditionalFormatting sqref="J361:K370">
    <cfRule type="expression" dxfId="323" priority="310">
      <formula>NOT(ISERROR(SEARCH("ADAPTADO",J361)))</formula>
    </cfRule>
    <cfRule type="expression" dxfId="322" priority="309">
      <formula>NOT(ISERROR(SEARCH("NORMAL",J361)))</formula>
    </cfRule>
  </conditionalFormatting>
  <conditionalFormatting sqref="J366:K375">
    <cfRule type="expression" dxfId="321" priority="307">
      <formula>NOT(ISERROR(SEARCH("NORMAL",J366)))</formula>
    </cfRule>
    <cfRule type="expression" dxfId="320" priority="308">
      <formula>NOT(ISERROR(SEARCH("ADAPTADO",J366)))</formula>
    </cfRule>
  </conditionalFormatting>
  <conditionalFormatting sqref="J371:K380">
    <cfRule type="expression" dxfId="319" priority="305">
      <formula>NOT(ISERROR(SEARCH("NORMAL",J371)))</formula>
    </cfRule>
    <cfRule type="expression" dxfId="318" priority="306">
      <formula>NOT(ISERROR(SEARCH("ADAPTADO",J371)))</formula>
    </cfRule>
  </conditionalFormatting>
  <conditionalFormatting sqref="J376:K385">
    <cfRule type="expression" dxfId="317" priority="303">
      <formula>NOT(ISERROR(SEARCH("NORMAL",J376)))</formula>
    </cfRule>
    <cfRule type="expression" dxfId="316" priority="304">
      <formula>NOT(ISERROR(SEARCH("ADAPTADO",J376)))</formula>
    </cfRule>
  </conditionalFormatting>
  <conditionalFormatting sqref="J381:K390">
    <cfRule type="expression" dxfId="315" priority="301">
      <formula>NOT(ISERROR(SEARCH("NORMAL",J381)))</formula>
    </cfRule>
    <cfRule type="expression" dxfId="314" priority="302">
      <formula>NOT(ISERROR(SEARCH("ADAPTADO",J381)))</formula>
    </cfRule>
  </conditionalFormatting>
  <conditionalFormatting sqref="J386:K395">
    <cfRule type="expression" dxfId="313" priority="300">
      <formula>NOT(ISERROR(SEARCH("ADAPTADO",J386)))</formula>
    </cfRule>
    <cfRule type="expression" dxfId="312" priority="299">
      <formula>NOT(ISERROR(SEARCH("NORMAL",J386)))</formula>
    </cfRule>
  </conditionalFormatting>
  <conditionalFormatting sqref="J391:K400">
    <cfRule type="expression" dxfId="311" priority="298">
      <formula>NOT(ISERROR(SEARCH("ADAPTADO",J391)))</formula>
    </cfRule>
    <cfRule type="expression" dxfId="310" priority="297">
      <formula>NOT(ISERROR(SEARCH("NORMAL",J391)))</formula>
    </cfRule>
  </conditionalFormatting>
  <conditionalFormatting sqref="J396:K405">
    <cfRule type="expression" dxfId="309" priority="295">
      <formula>NOT(ISERROR(SEARCH("NORMAL",J396)))</formula>
    </cfRule>
    <cfRule type="expression" dxfId="308" priority="296">
      <formula>NOT(ISERROR(SEARCH("ADAPTADO",J396)))</formula>
    </cfRule>
  </conditionalFormatting>
  <conditionalFormatting sqref="J401:K410">
    <cfRule type="expression" dxfId="307" priority="294">
      <formula>NOT(ISERROR(SEARCH("ADAPTADO",J401)))</formula>
    </cfRule>
    <cfRule type="expression" dxfId="306" priority="293">
      <formula>NOT(ISERROR(SEARCH("NORMAL",J401)))</formula>
    </cfRule>
  </conditionalFormatting>
  <conditionalFormatting sqref="J406:K415">
    <cfRule type="expression" dxfId="305" priority="292">
      <formula>NOT(ISERROR(SEARCH("ADAPTADO",J406)))</formula>
    </cfRule>
    <cfRule type="expression" dxfId="304" priority="291">
      <formula>NOT(ISERROR(SEARCH("NORMAL",J406)))</formula>
    </cfRule>
  </conditionalFormatting>
  <conditionalFormatting sqref="J411:K420">
    <cfRule type="expression" dxfId="303" priority="290">
      <formula>NOT(ISERROR(SEARCH("ADAPTADO",J411)))</formula>
    </cfRule>
    <cfRule type="expression" dxfId="302" priority="289">
      <formula>NOT(ISERROR(SEARCH("NORMAL",J411)))</formula>
    </cfRule>
  </conditionalFormatting>
  <conditionalFormatting sqref="J416:K425">
    <cfRule type="expression" dxfId="301" priority="287">
      <formula>NOT(ISERROR(SEARCH("NORMAL",J416)))</formula>
    </cfRule>
    <cfRule type="expression" dxfId="300" priority="288">
      <formula>NOT(ISERROR(SEARCH("ADAPTADO",J416)))</formula>
    </cfRule>
  </conditionalFormatting>
  <conditionalFormatting sqref="J421:K430">
    <cfRule type="expression" dxfId="299" priority="285">
      <formula>NOT(ISERROR(SEARCH("NORMAL",J421)))</formula>
    </cfRule>
    <cfRule type="expression" dxfId="298" priority="286">
      <formula>NOT(ISERROR(SEARCH("ADAPTADO",J421)))</formula>
    </cfRule>
  </conditionalFormatting>
  <conditionalFormatting sqref="J426:K435">
    <cfRule type="expression" dxfId="297" priority="283">
      <formula>NOT(ISERROR(SEARCH("NORMAL",J426)))</formula>
    </cfRule>
    <cfRule type="expression" dxfId="296" priority="284">
      <formula>NOT(ISERROR(SEARCH("ADAPTADO",J426)))</formula>
    </cfRule>
  </conditionalFormatting>
  <conditionalFormatting sqref="J431:K440">
    <cfRule type="expression" dxfId="295" priority="281">
      <formula>NOT(ISERROR(SEARCH("NORMAL",J431)))</formula>
    </cfRule>
    <cfRule type="expression" dxfId="294" priority="282">
      <formula>NOT(ISERROR(SEARCH("ADAPTADO",J431)))</formula>
    </cfRule>
  </conditionalFormatting>
  <conditionalFormatting sqref="J436:K445">
    <cfRule type="expression" dxfId="293" priority="279">
      <formula>NOT(ISERROR(SEARCH("NORMAL",J436)))</formula>
    </cfRule>
    <cfRule type="expression" dxfId="292" priority="280">
      <formula>NOT(ISERROR(SEARCH("ADAPTADO",J436)))</formula>
    </cfRule>
  </conditionalFormatting>
  <conditionalFormatting sqref="J441:K450">
    <cfRule type="expression" dxfId="291" priority="277">
      <formula>NOT(ISERROR(SEARCH("NORMAL",J441)))</formula>
    </cfRule>
    <cfRule type="expression" dxfId="290" priority="278">
      <formula>NOT(ISERROR(SEARCH("ADAPTADO",J441)))</formula>
    </cfRule>
  </conditionalFormatting>
  <conditionalFormatting sqref="J446:K455">
    <cfRule type="expression" dxfId="289" priority="276">
      <formula>NOT(ISERROR(SEARCH("ADAPTADO",J446)))</formula>
    </cfRule>
    <cfRule type="expression" dxfId="288" priority="275">
      <formula>NOT(ISERROR(SEARCH("NORMAL",J446)))</formula>
    </cfRule>
  </conditionalFormatting>
  <conditionalFormatting sqref="J451:K460">
    <cfRule type="expression" dxfId="287" priority="274">
      <formula>NOT(ISERROR(SEARCH("ADAPTADO",J451)))</formula>
    </cfRule>
    <cfRule type="expression" dxfId="286" priority="273">
      <formula>NOT(ISERROR(SEARCH("NORMAL",J451)))</formula>
    </cfRule>
  </conditionalFormatting>
  <conditionalFormatting sqref="J456:K465">
    <cfRule type="expression" dxfId="285" priority="272">
      <formula>NOT(ISERROR(SEARCH("ADAPTADO",J456)))</formula>
    </cfRule>
    <cfRule type="expression" dxfId="284" priority="271">
      <formula>NOT(ISERROR(SEARCH("NORMAL",J456)))</formula>
    </cfRule>
  </conditionalFormatting>
  <conditionalFormatting sqref="J461:K470">
    <cfRule type="expression" dxfId="283" priority="270">
      <formula>NOT(ISERROR(SEARCH("ADAPTADO",J461)))</formula>
    </cfRule>
    <cfRule type="expression" dxfId="282" priority="269">
      <formula>NOT(ISERROR(SEARCH("NORMAL",J461)))</formula>
    </cfRule>
  </conditionalFormatting>
  <conditionalFormatting sqref="J466:K475">
    <cfRule type="expression" dxfId="281" priority="268">
      <formula>NOT(ISERROR(SEARCH("ADAPTADO",J466)))</formula>
    </cfRule>
    <cfRule type="expression" dxfId="280" priority="267">
      <formula>NOT(ISERROR(SEARCH("NORMAL",J466)))</formula>
    </cfRule>
  </conditionalFormatting>
  <conditionalFormatting sqref="J471:K480">
    <cfRule type="expression" dxfId="279" priority="266">
      <formula>NOT(ISERROR(SEARCH("ADAPTADO",J471)))</formula>
    </cfRule>
    <cfRule type="expression" dxfId="278" priority="265">
      <formula>NOT(ISERROR(SEARCH("NORMAL",J471)))</formula>
    </cfRule>
  </conditionalFormatting>
  <conditionalFormatting sqref="J476:K485">
    <cfRule type="expression" dxfId="277" priority="263">
      <formula>NOT(ISERROR(SEARCH("NORMAL",J476)))</formula>
    </cfRule>
    <cfRule type="expression" dxfId="276" priority="264">
      <formula>NOT(ISERROR(SEARCH("ADAPTADO",J476)))</formula>
    </cfRule>
  </conditionalFormatting>
  <conditionalFormatting sqref="J481:K490">
    <cfRule type="expression" dxfId="275" priority="262">
      <formula>NOT(ISERROR(SEARCH("ADAPTADO",J481)))</formula>
    </cfRule>
    <cfRule type="expression" dxfId="274" priority="261">
      <formula>NOT(ISERROR(SEARCH("NORMAL",J481)))</formula>
    </cfRule>
  </conditionalFormatting>
  <conditionalFormatting sqref="J486:K495">
    <cfRule type="expression" dxfId="273" priority="259">
      <formula>NOT(ISERROR(SEARCH("NORMAL",J486)))</formula>
    </cfRule>
    <cfRule type="expression" dxfId="272" priority="260">
      <formula>NOT(ISERROR(SEARCH("ADAPTADO",J486)))</formula>
    </cfRule>
  </conditionalFormatting>
  <conditionalFormatting sqref="J491:K500">
    <cfRule type="expression" dxfId="271" priority="257">
      <formula>NOT(ISERROR(SEARCH("NORMAL",J491)))</formula>
    </cfRule>
    <cfRule type="expression" dxfId="270" priority="258">
      <formula>NOT(ISERROR(SEARCH("ADAPTADO",J491)))</formula>
    </cfRule>
  </conditionalFormatting>
  <conditionalFormatting sqref="J496:K505">
    <cfRule type="expression" dxfId="269" priority="256">
      <formula>NOT(ISERROR(SEARCH("ADAPTADO",J496)))</formula>
    </cfRule>
    <cfRule type="expression" dxfId="268" priority="255">
      <formula>NOT(ISERROR(SEARCH("NORMAL",J496)))</formula>
    </cfRule>
  </conditionalFormatting>
  <conditionalFormatting sqref="J501:K510">
    <cfRule type="expression" dxfId="267" priority="253">
      <formula>NOT(ISERROR(SEARCH("NORMAL",J501)))</formula>
    </cfRule>
    <cfRule type="expression" dxfId="266" priority="254">
      <formula>NOT(ISERROR(SEARCH("ADAPTADO",J501)))</formula>
    </cfRule>
  </conditionalFormatting>
  <conditionalFormatting sqref="J506:K515">
    <cfRule type="expression" dxfId="265" priority="251">
      <formula>NOT(ISERROR(SEARCH("NORMAL",J506)))</formula>
    </cfRule>
    <cfRule type="expression" dxfId="264" priority="252">
      <formula>NOT(ISERROR(SEARCH("ADAPTADO",J506)))</formula>
    </cfRule>
  </conditionalFormatting>
  <conditionalFormatting sqref="J511:K520">
    <cfRule type="expression" dxfId="263" priority="250">
      <formula>NOT(ISERROR(SEARCH("ADAPTADO",J511)))</formula>
    </cfRule>
    <cfRule type="expression" dxfId="262" priority="249">
      <formula>NOT(ISERROR(SEARCH("NORMAL",J511)))</formula>
    </cfRule>
  </conditionalFormatting>
  <conditionalFormatting sqref="J516:K525">
    <cfRule type="expression" dxfId="261" priority="248">
      <formula>NOT(ISERROR(SEARCH("ADAPTADO",J516)))</formula>
    </cfRule>
    <cfRule type="expression" dxfId="260" priority="247">
      <formula>NOT(ISERROR(SEARCH("NORMAL",J516)))</formula>
    </cfRule>
  </conditionalFormatting>
  <conditionalFormatting sqref="J521:K530">
    <cfRule type="expression" dxfId="259" priority="245">
      <formula>NOT(ISERROR(SEARCH("NORMAL",J521)))</formula>
    </cfRule>
    <cfRule type="expression" dxfId="258" priority="246">
      <formula>NOT(ISERROR(SEARCH("ADAPTADO",J521)))</formula>
    </cfRule>
  </conditionalFormatting>
  <conditionalFormatting sqref="J526:K535">
    <cfRule type="expression" dxfId="257" priority="243">
      <formula>NOT(ISERROR(SEARCH("NORMAL",J526)))</formula>
    </cfRule>
    <cfRule type="expression" dxfId="256" priority="244">
      <formula>NOT(ISERROR(SEARCH("ADAPTADO",J526)))</formula>
    </cfRule>
  </conditionalFormatting>
  <conditionalFormatting sqref="J531:K540">
    <cfRule type="expression" dxfId="255" priority="241">
      <formula>NOT(ISERROR(SEARCH("NORMAL",J531)))</formula>
    </cfRule>
    <cfRule type="expression" dxfId="254" priority="242">
      <formula>NOT(ISERROR(SEARCH("ADAPTADO",J531)))</formula>
    </cfRule>
  </conditionalFormatting>
  <conditionalFormatting sqref="J536:K545">
    <cfRule type="expression" dxfId="253" priority="240">
      <formula>NOT(ISERROR(SEARCH("ADAPTADO",J536)))</formula>
    </cfRule>
    <cfRule type="expression" dxfId="252" priority="239">
      <formula>NOT(ISERROR(SEARCH("NORMAL",J536)))</formula>
    </cfRule>
  </conditionalFormatting>
  <conditionalFormatting sqref="J541:K550">
    <cfRule type="expression" dxfId="251" priority="238">
      <formula>NOT(ISERROR(SEARCH("ADAPTADO",J541)))</formula>
    </cfRule>
    <cfRule type="expression" dxfId="250" priority="237">
      <formula>NOT(ISERROR(SEARCH("NORMAL",J541)))</formula>
    </cfRule>
  </conditionalFormatting>
  <conditionalFormatting sqref="J546:K555">
    <cfRule type="expression" dxfId="249" priority="236">
      <formula>NOT(ISERROR(SEARCH("ADAPTADO",J546)))</formula>
    </cfRule>
    <cfRule type="expression" dxfId="248" priority="235">
      <formula>NOT(ISERROR(SEARCH("NORMAL",J546)))</formula>
    </cfRule>
  </conditionalFormatting>
  <conditionalFormatting sqref="J551:K560">
    <cfRule type="expression" dxfId="247" priority="234">
      <formula>NOT(ISERROR(SEARCH("ADAPTADO",J551)))</formula>
    </cfRule>
    <cfRule type="expression" dxfId="246" priority="233">
      <formula>NOT(ISERROR(SEARCH("NORMAL",J551)))</formula>
    </cfRule>
  </conditionalFormatting>
  <conditionalFormatting sqref="J556:K565">
    <cfRule type="expression" dxfId="245" priority="232">
      <formula>NOT(ISERROR(SEARCH("ADAPTADO",J556)))</formula>
    </cfRule>
    <cfRule type="expression" dxfId="244" priority="231">
      <formula>NOT(ISERROR(SEARCH("NORMAL",J556)))</formula>
    </cfRule>
  </conditionalFormatting>
  <conditionalFormatting sqref="J561:K570">
    <cfRule type="expression" dxfId="243" priority="229">
      <formula>NOT(ISERROR(SEARCH("NORMAL",J561)))</formula>
    </cfRule>
    <cfRule type="expression" dxfId="242" priority="230">
      <formula>NOT(ISERROR(SEARCH("ADAPTADO",J561)))</formula>
    </cfRule>
  </conditionalFormatting>
  <conditionalFormatting sqref="J566:K575">
    <cfRule type="expression" dxfId="241" priority="228">
      <formula>NOT(ISERROR(SEARCH("ADAPTADO",J566)))</formula>
    </cfRule>
    <cfRule type="expression" dxfId="240" priority="227">
      <formula>NOT(ISERROR(SEARCH("NORMAL",J566)))</formula>
    </cfRule>
  </conditionalFormatting>
  <conditionalFormatting sqref="J571:K580">
    <cfRule type="expression" dxfId="239" priority="226">
      <formula>NOT(ISERROR(SEARCH("ADAPTADO",J571)))</formula>
    </cfRule>
    <cfRule type="expression" dxfId="238" priority="225">
      <formula>NOT(ISERROR(SEARCH("NORMAL",J571)))</formula>
    </cfRule>
  </conditionalFormatting>
  <conditionalFormatting sqref="J576:K585">
    <cfRule type="expression" dxfId="237" priority="224">
      <formula>NOT(ISERROR(SEARCH("ADAPTADO",J576)))</formula>
    </cfRule>
    <cfRule type="expression" dxfId="236" priority="223">
      <formula>NOT(ISERROR(SEARCH("NORMAL",J576)))</formula>
    </cfRule>
  </conditionalFormatting>
  <conditionalFormatting sqref="J581:K590">
    <cfRule type="expression" dxfId="235" priority="222">
      <formula>NOT(ISERROR(SEARCH("ADAPTADO",J581)))</formula>
    </cfRule>
    <cfRule type="expression" dxfId="234" priority="221">
      <formula>NOT(ISERROR(SEARCH("NORMAL",J581)))</formula>
    </cfRule>
  </conditionalFormatting>
  <conditionalFormatting sqref="J586:K595">
    <cfRule type="expression" dxfId="233" priority="220">
      <formula>NOT(ISERROR(SEARCH("ADAPTADO",J586)))</formula>
    </cfRule>
    <cfRule type="expression" dxfId="232" priority="219">
      <formula>NOT(ISERROR(SEARCH("NORMAL",J586)))</formula>
    </cfRule>
  </conditionalFormatting>
  <conditionalFormatting sqref="J591:K600">
    <cfRule type="expression" dxfId="231" priority="218">
      <formula>NOT(ISERROR(SEARCH("ADAPTADO",J591)))</formula>
    </cfRule>
    <cfRule type="expression" dxfId="230" priority="217">
      <formula>NOT(ISERROR(SEARCH("NORMAL",J591)))</formula>
    </cfRule>
  </conditionalFormatting>
  <conditionalFormatting sqref="J596:K605">
    <cfRule type="expression" dxfId="229" priority="216">
      <formula>NOT(ISERROR(SEARCH("ADAPTADO",J596)))</formula>
    </cfRule>
    <cfRule type="expression" dxfId="228" priority="215">
      <formula>NOT(ISERROR(SEARCH("NORMAL",J596)))</formula>
    </cfRule>
  </conditionalFormatting>
  <conditionalFormatting sqref="J601:K610">
    <cfRule type="expression" dxfId="227" priority="214">
      <formula>NOT(ISERROR(SEARCH("ADAPTADO",J601)))</formula>
    </cfRule>
    <cfRule type="expression" dxfId="226" priority="213">
      <formula>NOT(ISERROR(SEARCH("NORMAL",J601)))</formula>
    </cfRule>
  </conditionalFormatting>
  <conditionalFormatting sqref="J606:K615">
    <cfRule type="expression" dxfId="225" priority="212">
      <formula>NOT(ISERROR(SEARCH("ADAPTADO",J606)))</formula>
    </cfRule>
    <cfRule type="expression" dxfId="224" priority="211">
      <formula>NOT(ISERROR(SEARCH("NORMAL",J606)))</formula>
    </cfRule>
  </conditionalFormatting>
  <conditionalFormatting sqref="J611:K620">
    <cfRule type="expression" dxfId="223" priority="210">
      <formula>NOT(ISERROR(SEARCH("ADAPTADO",J611)))</formula>
    </cfRule>
    <cfRule type="expression" dxfId="222" priority="209">
      <formula>NOT(ISERROR(SEARCH("NORMAL",J611)))</formula>
    </cfRule>
  </conditionalFormatting>
  <conditionalFormatting sqref="J616:K625">
    <cfRule type="expression" dxfId="221" priority="208">
      <formula>NOT(ISERROR(SEARCH("ADAPTADO",J616)))</formula>
    </cfRule>
    <cfRule type="expression" dxfId="220" priority="207">
      <formula>NOT(ISERROR(SEARCH("NORMAL",J616)))</formula>
    </cfRule>
  </conditionalFormatting>
  <conditionalFormatting sqref="J621:K630">
    <cfRule type="expression" dxfId="219" priority="206">
      <formula>NOT(ISERROR(SEARCH("ADAPTADO",J621)))</formula>
    </cfRule>
    <cfRule type="expression" dxfId="218" priority="205">
      <formula>NOT(ISERROR(SEARCH("NORMAL",J621)))</formula>
    </cfRule>
  </conditionalFormatting>
  <conditionalFormatting sqref="J626:K635">
    <cfRule type="expression" dxfId="217" priority="204">
      <formula>NOT(ISERROR(SEARCH("ADAPTADO",J626)))</formula>
    </cfRule>
    <cfRule type="expression" dxfId="216" priority="203">
      <formula>NOT(ISERROR(SEARCH("NORMAL",J626)))</formula>
    </cfRule>
  </conditionalFormatting>
  <conditionalFormatting sqref="J631:K640">
    <cfRule type="expression" dxfId="215" priority="202">
      <formula>NOT(ISERROR(SEARCH("ADAPTADO",J631)))</formula>
    </cfRule>
    <cfRule type="expression" dxfId="214" priority="201">
      <formula>NOT(ISERROR(SEARCH("NORMAL",J631)))</formula>
    </cfRule>
  </conditionalFormatting>
  <conditionalFormatting sqref="J636:K645">
    <cfRule type="expression" dxfId="213" priority="200">
      <formula>NOT(ISERROR(SEARCH("ADAPTADO",J636)))</formula>
    </cfRule>
    <cfRule type="expression" dxfId="212" priority="199">
      <formula>NOT(ISERROR(SEARCH("NORMAL",J636)))</formula>
    </cfRule>
  </conditionalFormatting>
  <conditionalFormatting sqref="J641:K650">
    <cfRule type="expression" dxfId="211" priority="197">
      <formula>NOT(ISERROR(SEARCH("NORMAL",J641)))</formula>
    </cfRule>
    <cfRule type="expression" dxfId="210" priority="198">
      <formula>NOT(ISERROR(SEARCH("ADAPTADO",J641)))</formula>
    </cfRule>
  </conditionalFormatting>
  <conditionalFormatting sqref="J646:K655">
    <cfRule type="expression" dxfId="209" priority="195">
      <formula>NOT(ISERROR(SEARCH("NORMAL",J646)))</formula>
    </cfRule>
    <cfRule type="expression" dxfId="208" priority="196">
      <formula>NOT(ISERROR(SEARCH("ADAPTADO",J646)))</formula>
    </cfRule>
  </conditionalFormatting>
  <conditionalFormatting sqref="J651:K660">
    <cfRule type="expression" dxfId="207" priority="193">
      <formula>NOT(ISERROR(SEARCH("NORMAL",J651)))</formula>
    </cfRule>
    <cfRule type="expression" dxfId="206" priority="194">
      <formula>NOT(ISERROR(SEARCH("ADAPTADO",J651)))</formula>
    </cfRule>
  </conditionalFormatting>
  <conditionalFormatting sqref="J656:K665">
    <cfRule type="expression" dxfId="205" priority="191">
      <formula>NOT(ISERROR(SEARCH("NORMAL",J656)))</formula>
    </cfRule>
    <cfRule type="expression" dxfId="204" priority="192">
      <formula>NOT(ISERROR(SEARCH("ADAPTADO",J656)))</formula>
    </cfRule>
  </conditionalFormatting>
  <conditionalFormatting sqref="J661:K670">
    <cfRule type="expression" dxfId="203" priority="189">
      <formula>NOT(ISERROR(SEARCH("NORMAL",J661)))</formula>
    </cfRule>
    <cfRule type="expression" dxfId="202" priority="190">
      <formula>NOT(ISERROR(SEARCH("ADAPTADO",J661)))</formula>
    </cfRule>
  </conditionalFormatting>
  <conditionalFormatting sqref="J666:K675">
    <cfRule type="expression" dxfId="201" priority="187">
      <formula>NOT(ISERROR(SEARCH("NORMAL",J666)))</formula>
    </cfRule>
    <cfRule type="expression" dxfId="200" priority="188">
      <formula>NOT(ISERROR(SEARCH("ADAPTADO",J666)))</formula>
    </cfRule>
  </conditionalFormatting>
  <conditionalFormatting sqref="J671:K680">
    <cfRule type="expression" dxfId="199" priority="185">
      <formula>NOT(ISERROR(SEARCH("NORMAL",J671)))</formula>
    </cfRule>
    <cfRule type="expression" dxfId="198" priority="186">
      <formula>NOT(ISERROR(SEARCH("ADAPTADO",J671)))</formula>
    </cfRule>
  </conditionalFormatting>
  <conditionalFormatting sqref="J676:K685">
    <cfRule type="expression" dxfId="197" priority="183">
      <formula>NOT(ISERROR(SEARCH("NORMAL",J676)))</formula>
    </cfRule>
    <cfRule type="expression" dxfId="196" priority="184">
      <formula>NOT(ISERROR(SEARCH("ADAPTADO",J676)))</formula>
    </cfRule>
  </conditionalFormatting>
  <conditionalFormatting sqref="J681:K690">
    <cfRule type="expression" dxfId="195" priority="181">
      <formula>NOT(ISERROR(SEARCH("NORMAL",J681)))</formula>
    </cfRule>
    <cfRule type="expression" dxfId="194" priority="182">
      <formula>NOT(ISERROR(SEARCH("ADAPTADO",J681)))</formula>
    </cfRule>
  </conditionalFormatting>
  <conditionalFormatting sqref="J686:K695">
    <cfRule type="expression" dxfId="193" priority="179">
      <formula>NOT(ISERROR(SEARCH("NORMAL",J686)))</formula>
    </cfRule>
    <cfRule type="expression" dxfId="192" priority="180">
      <formula>NOT(ISERROR(SEARCH("ADAPTADO",J686)))</formula>
    </cfRule>
  </conditionalFormatting>
  <conditionalFormatting sqref="J691:K700">
    <cfRule type="expression" dxfId="191" priority="177">
      <formula>NOT(ISERROR(SEARCH("NORMAL",J691)))</formula>
    </cfRule>
    <cfRule type="expression" dxfId="190" priority="178">
      <formula>NOT(ISERROR(SEARCH("ADAPTADO",J691)))</formula>
    </cfRule>
  </conditionalFormatting>
  <conditionalFormatting sqref="J696:K705">
    <cfRule type="expression" dxfId="189" priority="176">
      <formula>NOT(ISERROR(SEARCH("ADAPTADO",J696)))</formula>
    </cfRule>
    <cfRule type="expression" dxfId="188" priority="175">
      <formula>NOT(ISERROR(SEARCH("NORMAL",J696)))</formula>
    </cfRule>
  </conditionalFormatting>
  <conditionalFormatting sqref="J701:K710">
    <cfRule type="expression" dxfId="187" priority="173">
      <formula>NOT(ISERROR(SEARCH("NORMAL",J701)))</formula>
    </cfRule>
    <cfRule type="expression" dxfId="186" priority="174">
      <formula>NOT(ISERROR(SEARCH("ADAPTADO",J701)))</formula>
    </cfRule>
  </conditionalFormatting>
  <conditionalFormatting sqref="J706:K715">
    <cfRule type="expression" dxfId="185" priority="172">
      <formula>NOT(ISERROR(SEARCH("ADAPTADO",J706)))</formula>
    </cfRule>
    <cfRule type="expression" dxfId="184" priority="171">
      <formula>NOT(ISERROR(SEARCH("NORMAL",J706)))</formula>
    </cfRule>
  </conditionalFormatting>
  <conditionalFormatting sqref="J711:K720">
    <cfRule type="expression" dxfId="183" priority="170">
      <formula>NOT(ISERROR(SEARCH("ADAPTADO",J711)))</formula>
    </cfRule>
    <cfRule type="expression" dxfId="182" priority="169">
      <formula>NOT(ISERROR(SEARCH("NORMAL",J711)))</formula>
    </cfRule>
  </conditionalFormatting>
  <conditionalFormatting sqref="J716:K725">
    <cfRule type="expression" dxfId="181" priority="167">
      <formula>NOT(ISERROR(SEARCH("NORMAL",J716)))</formula>
    </cfRule>
    <cfRule type="expression" dxfId="180" priority="168">
      <formula>NOT(ISERROR(SEARCH("ADAPTADO",J716)))</formula>
    </cfRule>
  </conditionalFormatting>
  <conditionalFormatting sqref="J721:K730">
    <cfRule type="expression" dxfId="179" priority="165">
      <formula>NOT(ISERROR(SEARCH("NORMAL",J721)))</formula>
    </cfRule>
    <cfRule type="expression" dxfId="178" priority="166">
      <formula>NOT(ISERROR(SEARCH("ADAPTADO",J721)))</formula>
    </cfRule>
  </conditionalFormatting>
  <conditionalFormatting sqref="J726:K735">
    <cfRule type="expression" dxfId="177" priority="163">
      <formula>NOT(ISERROR(SEARCH("NORMAL",J726)))</formula>
    </cfRule>
    <cfRule type="expression" dxfId="176" priority="164">
      <formula>NOT(ISERROR(SEARCH("ADAPTADO",J726)))</formula>
    </cfRule>
  </conditionalFormatting>
  <conditionalFormatting sqref="J731:K740">
    <cfRule type="expression" dxfId="175" priority="161">
      <formula>NOT(ISERROR(SEARCH("NORMAL",J731)))</formula>
    </cfRule>
    <cfRule type="expression" dxfId="174" priority="162">
      <formula>NOT(ISERROR(SEARCH("ADAPTADO",J731)))</formula>
    </cfRule>
  </conditionalFormatting>
  <conditionalFormatting sqref="J736:K745">
    <cfRule type="expression" dxfId="173" priority="160">
      <formula>NOT(ISERROR(SEARCH("ADAPTADO",J736)))</formula>
    </cfRule>
    <cfRule type="expression" dxfId="172" priority="159">
      <formula>NOT(ISERROR(SEARCH("NORMAL",J736)))</formula>
    </cfRule>
  </conditionalFormatting>
  <conditionalFormatting sqref="J741:K750">
    <cfRule type="expression" dxfId="171" priority="157">
      <formula>NOT(ISERROR(SEARCH("NORMAL",J741)))</formula>
    </cfRule>
    <cfRule type="expression" dxfId="170" priority="158">
      <formula>NOT(ISERROR(SEARCH("ADAPTADO",J741)))</formula>
    </cfRule>
  </conditionalFormatting>
  <conditionalFormatting sqref="J746:K755">
    <cfRule type="expression" dxfId="169" priority="156">
      <formula>NOT(ISERROR(SEARCH("ADAPTADO",J746)))</formula>
    </cfRule>
    <cfRule type="expression" dxfId="168" priority="155">
      <formula>NOT(ISERROR(SEARCH("NORMAL",J746)))</formula>
    </cfRule>
  </conditionalFormatting>
  <conditionalFormatting sqref="J751:K760">
    <cfRule type="expression" dxfId="167" priority="154">
      <formula>NOT(ISERROR(SEARCH("ADAPTADO",J751)))</formula>
    </cfRule>
    <cfRule type="expression" dxfId="166" priority="153">
      <formula>NOT(ISERROR(SEARCH("NORMAL",J751)))</formula>
    </cfRule>
  </conditionalFormatting>
  <conditionalFormatting sqref="J756:K765">
    <cfRule type="expression" dxfId="165" priority="152">
      <formula>NOT(ISERROR(SEARCH("ADAPTADO",J756)))</formula>
    </cfRule>
    <cfRule type="expression" dxfId="164" priority="151">
      <formula>NOT(ISERROR(SEARCH("NORMAL",J756)))</formula>
    </cfRule>
  </conditionalFormatting>
  <conditionalFormatting sqref="J761:K770">
    <cfRule type="expression" dxfId="163" priority="150">
      <formula>NOT(ISERROR(SEARCH("ADAPTADO",J761)))</formula>
    </cfRule>
    <cfRule type="expression" dxfId="162" priority="149">
      <formula>NOT(ISERROR(SEARCH("NORMAL",J761)))</formula>
    </cfRule>
  </conditionalFormatting>
  <conditionalFormatting sqref="J766:K775">
    <cfRule type="expression" dxfId="161" priority="148">
      <formula>NOT(ISERROR(SEARCH("ADAPTADO",J766)))</formula>
    </cfRule>
    <cfRule type="expression" dxfId="160" priority="147">
      <formula>NOT(ISERROR(SEARCH("NORMAL",J766)))</formula>
    </cfRule>
  </conditionalFormatting>
  <conditionalFormatting sqref="J771:K780">
    <cfRule type="expression" dxfId="159" priority="145">
      <formula>NOT(ISERROR(SEARCH("NORMAL",J771)))</formula>
    </cfRule>
    <cfRule type="expression" dxfId="158" priority="146">
      <formula>NOT(ISERROR(SEARCH("ADAPTADO",J771)))</formula>
    </cfRule>
  </conditionalFormatting>
  <conditionalFormatting sqref="J776:K785">
    <cfRule type="expression" dxfId="157" priority="144">
      <formula>NOT(ISERROR(SEARCH("ADAPTADO",J776)))</formula>
    </cfRule>
    <cfRule type="expression" dxfId="156" priority="143">
      <formula>NOT(ISERROR(SEARCH("NORMAL",J776)))</formula>
    </cfRule>
  </conditionalFormatting>
  <conditionalFormatting sqref="J781:K790">
    <cfRule type="expression" dxfId="155" priority="141">
      <formula>NOT(ISERROR(SEARCH("NORMAL",J781)))</formula>
    </cfRule>
    <cfRule type="expression" dxfId="154" priority="142">
      <formula>NOT(ISERROR(SEARCH("ADAPTADO",J781)))</formula>
    </cfRule>
  </conditionalFormatting>
  <conditionalFormatting sqref="J786:K795">
    <cfRule type="expression" dxfId="153" priority="139">
      <formula>NOT(ISERROR(SEARCH("NORMAL",J786)))</formula>
    </cfRule>
    <cfRule type="expression" dxfId="152" priority="140">
      <formula>NOT(ISERROR(SEARCH("ADAPTADO",J786)))</formula>
    </cfRule>
  </conditionalFormatting>
  <conditionalFormatting sqref="J791:K800">
    <cfRule type="expression" dxfId="151" priority="138">
      <formula>NOT(ISERROR(SEARCH("ADAPTADO",J791)))</formula>
    </cfRule>
    <cfRule type="expression" dxfId="150" priority="137">
      <formula>NOT(ISERROR(SEARCH("NORMAL",J791)))</formula>
    </cfRule>
  </conditionalFormatting>
  <conditionalFormatting sqref="J796:K805">
    <cfRule type="expression" dxfId="149" priority="136">
      <formula>NOT(ISERROR(SEARCH("ADAPTADO",J796)))</formula>
    </cfRule>
    <cfRule type="expression" dxfId="148" priority="135">
      <formula>NOT(ISERROR(SEARCH("NORMAL",J796)))</formula>
    </cfRule>
  </conditionalFormatting>
  <conditionalFormatting sqref="J801:K810">
    <cfRule type="expression" dxfId="147" priority="134">
      <formula>NOT(ISERROR(SEARCH("ADAPTADO",J801)))</formula>
    </cfRule>
    <cfRule type="expression" dxfId="146" priority="133">
      <formula>NOT(ISERROR(SEARCH("NORMAL",J801)))</formula>
    </cfRule>
  </conditionalFormatting>
  <conditionalFormatting sqref="J806:K815">
    <cfRule type="expression" dxfId="145" priority="132">
      <formula>NOT(ISERROR(SEARCH("ADAPTADO",J806)))</formula>
    </cfRule>
    <cfRule type="expression" dxfId="144" priority="131">
      <formula>NOT(ISERROR(SEARCH("NORMAL",J806)))</formula>
    </cfRule>
  </conditionalFormatting>
  <conditionalFormatting sqref="J811:K820">
    <cfRule type="expression" dxfId="143" priority="130">
      <formula>NOT(ISERROR(SEARCH("ADAPTADO",J811)))</formula>
    </cfRule>
    <cfRule type="expression" dxfId="142" priority="129">
      <formula>NOT(ISERROR(SEARCH("NORMAL",J811)))</formula>
    </cfRule>
  </conditionalFormatting>
  <conditionalFormatting sqref="J816:K825">
    <cfRule type="expression" dxfId="141" priority="128">
      <formula>NOT(ISERROR(SEARCH("ADAPTADO",J816)))</formula>
    </cfRule>
    <cfRule type="expression" dxfId="140" priority="127">
      <formula>NOT(ISERROR(SEARCH("NORMAL",J816)))</formula>
    </cfRule>
  </conditionalFormatting>
  <conditionalFormatting sqref="J821:K830">
    <cfRule type="expression" dxfId="139" priority="126">
      <formula>NOT(ISERROR(SEARCH("ADAPTADO",J821)))</formula>
    </cfRule>
    <cfRule type="expression" dxfId="138" priority="125">
      <formula>NOT(ISERROR(SEARCH("NORMAL",J821)))</formula>
    </cfRule>
  </conditionalFormatting>
  <conditionalFormatting sqref="J826:K835">
    <cfRule type="expression" dxfId="137" priority="124">
      <formula>NOT(ISERROR(SEARCH("ADAPTADO",J826)))</formula>
    </cfRule>
    <cfRule type="expression" dxfId="136" priority="123">
      <formula>NOT(ISERROR(SEARCH("NORMAL",J826)))</formula>
    </cfRule>
  </conditionalFormatting>
  <conditionalFormatting sqref="J831:K840">
    <cfRule type="expression" dxfId="135" priority="121">
      <formula>NOT(ISERROR(SEARCH("NORMAL",J831)))</formula>
    </cfRule>
    <cfRule type="expression" dxfId="134" priority="122">
      <formula>NOT(ISERROR(SEARCH("ADAPTADO",J831)))</formula>
    </cfRule>
  </conditionalFormatting>
  <conditionalFormatting sqref="J836:K845">
    <cfRule type="expression" dxfId="133" priority="119">
      <formula>NOT(ISERROR(SEARCH("NORMAL",J836)))</formula>
    </cfRule>
    <cfRule type="expression" dxfId="132" priority="120">
      <formula>NOT(ISERROR(SEARCH("ADAPTADO",J836)))</formula>
    </cfRule>
  </conditionalFormatting>
  <conditionalFormatting sqref="J841:K850">
    <cfRule type="expression" dxfId="131" priority="117">
      <formula>NOT(ISERROR(SEARCH("NORMAL",J841)))</formula>
    </cfRule>
    <cfRule type="expression" dxfId="130" priority="118">
      <formula>NOT(ISERROR(SEARCH("ADAPTADO",J841)))</formula>
    </cfRule>
  </conditionalFormatting>
  <conditionalFormatting sqref="J846:K855">
    <cfRule type="expression" dxfId="129" priority="115">
      <formula>NOT(ISERROR(SEARCH("NORMAL",J846)))</formula>
    </cfRule>
    <cfRule type="expression" dxfId="128" priority="116">
      <formula>NOT(ISERROR(SEARCH("ADAPTADO",J846)))</formula>
    </cfRule>
  </conditionalFormatting>
  <conditionalFormatting sqref="J851:K860">
    <cfRule type="expression" dxfId="127" priority="113">
      <formula>NOT(ISERROR(SEARCH("NORMAL",J851)))</formula>
    </cfRule>
    <cfRule type="expression" dxfId="126" priority="114">
      <formula>NOT(ISERROR(SEARCH("ADAPTADO",J851)))</formula>
    </cfRule>
  </conditionalFormatting>
  <conditionalFormatting sqref="J856:K865">
    <cfRule type="expression" dxfId="125" priority="111">
      <formula>NOT(ISERROR(SEARCH("NORMAL",J856)))</formula>
    </cfRule>
    <cfRule type="expression" dxfId="124" priority="112">
      <formula>NOT(ISERROR(SEARCH("ADAPTADO",J856)))</formula>
    </cfRule>
  </conditionalFormatting>
  <conditionalFormatting sqref="J861:K870">
    <cfRule type="expression" dxfId="123" priority="109">
      <formula>NOT(ISERROR(SEARCH("NORMAL",J861)))</formula>
    </cfRule>
    <cfRule type="expression" dxfId="122" priority="110">
      <formula>NOT(ISERROR(SEARCH("ADAPTADO",J861)))</formula>
    </cfRule>
  </conditionalFormatting>
  <conditionalFormatting sqref="J866:K875">
    <cfRule type="expression" dxfId="121" priority="108">
      <formula>NOT(ISERROR(SEARCH("ADAPTADO",J866)))</formula>
    </cfRule>
    <cfRule type="expression" dxfId="120" priority="107">
      <formula>NOT(ISERROR(SEARCH("NORMAL",J866)))</formula>
    </cfRule>
  </conditionalFormatting>
  <conditionalFormatting sqref="J871:K880">
    <cfRule type="expression" dxfId="119" priority="105">
      <formula>NOT(ISERROR(SEARCH("NORMAL",J871)))</formula>
    </cfRule>
    <cfRule type="expression" dxfId="118" priority="106">
      <formula>NOT(ISERROR(SEARCH("ADAPTADO",J871)))</formula>
    </cfRule>
  </conditionalFormatting>
  <conditionalFormatting sqref="J876:K885">
    <cfRule type="expression" dxfId="117" priority="103">
      <formula>NOT(ISERROR(SEARCH("NORMAL",J876)))</formula>
    </cfRule>
    <cfRule type="expression" dxfId="116" priority="104">
      <formula>NOT(ISERROR(SEARCH("ADAPTADO",J876)))</formula>
    </cfRule>
  </conditionalFormatting>
  <conditionalFormatting sqref="J881:K890">
    <cfRule type="expression" dxfId="115" priority="101">
      <formula>NOT(ISERROR(SEARCH("NORMAL",J881)))</formula>
    </cfRule>
    <cfRule type="expression" dxfId="114" priority="102">
      <formula>NOT(ISERROR(SEARCH("ADAPTADO",J881)))</formula>
    </cfRule>
  </conditionalFormatting>
  <conditionalFormatting sqref="J886:K895">
    <cfRule type="expression" dxfId="113" priority="100">
      <formula>NOT(ISERROR(SEARCH("ADAPTADO",J886)))</formula>
    </cfRule>
    <cfRule type="expression" dxfId="112" priority="99">
      <formula>NOT(ISERROR(SEARCH("NORMAL",J886)))</formula>
    </cfRule>
  </conditionalFormatting>
  <conditionalFormatting sqref="J891:K900">
    <cfRule type="expression" dxfId="111" priority="97">
      <formula>NOT(ISERROR(SEARCH("NORMAL",J891)))</formula>
    </cfRule>
    <cfRule type="expression" dxfId="110" priority="98">
      <formula>NOT(ISERROR(SEARCH("ADAPTADO",J891)))</formula>
    </cfRule>
  </conditionalFormatting>
  <conditionalFormatting sqref="J896:K905">
    <cfRule type="expression" dxfId="109" priority="95">
      <formula>NOT(ISERROR(SEARCH("NORMAL",J896)))</formula>
    </cfRule>
    <cfRule type="expression" dxfId="108" priority="96">
      <formula>NOT(ISERROR(SEARCH("ADAPTADO",J896)))</formula>
    </cfRule>
  </conditionalFormatting>
  <conditionalFormatting sqref="J901:K910">
    <cfRule type="expression" dxfId="107" priority="93">
      <formula>NOT(ISERROR(SEARCH("NORMAL",J901)))</formula>
    </cfRule>
    <cfRule type="expression" dxfId="106" priority="94">
      <formula>NOT(ISERROR(SEARCH("ADAPTADO",J901)))</formula>
    </cfRule>
  </conditionalFormatting>
  <conditionalFormatting sqref="J906:K915">
    <cfRule type="expression" dxfId="105" priority="92">
      <formula>NOT(ISERROR(SEARCH("ADAPTADO",J906)))</formula>
    </cfRule>
    <cfRule type="expression" dxfId="104" priority="91">
      <formula>NOT(ISERROR(SEARCH("NORMAL",J906)))</formula>
    </cfRule>
  </conditionalFormatting>
  <conditionalFormatting sqref="J911:K920">
    <cfRule type="expression" dxfId="103" priority="89">
      <formula>NOT(ISERROR(SEARCH("NORMAL",J911)))</formula>
    </cfRule>
    <cfRule type="expression" dxfId="102" priority="90">
      <formula>NOT(ISERROR(SEARCH("ADAPTADO",J911)))</formula>
    </cfRule>
  </conditionalFormatting>
  <conditionalFormatting sqref="J916:K925">
    <cfRule type="expression" dxfId="101" priority="87">
      <formula>NOT(ISERROR(SEARCH("NORMAL",J916)))</formula>
    </cfRule>
    <cfRule type="expression" dxfId="100" priority="88">
      <formula>NOT(ISERROR(SEARCH("ADAPTADO",J916)))</formula>
    </cfRule>
  </conditionalFormatting>
  <conditionalFormatting sqref="J921:K930">
    <cfRule type="expression" dxfId="99" priority="86">
      <formula>NOT(ISERROR(SEARCH("ADAPTADO",J921)))</formula>
    </cfRule>
    <cfRule type="expression" dxfId="98" priority="85">
      <formula>NOT(ISERROR(SEARCH("NORMAL",J921)))</formula>
    </cfRule>
  </conditionalFormatting>
  <conditionalFormatting sqref="J926:K935">
    <cfRule type="expression" dxfId="97" priority="84">
      <formula>NOT(ISERROR(SEARCH("ADAPTADO",J926)))</formula>
    </cfRule>
    <cfRule type="expression" dxfId="96" priority="83">
      <formula>NOT(ISERROR(SEARCH("NORMAL",J926)))</formula>
    </cfRule>
  </conditionalFormatting>
  <conditionalFormatting sqref="J931:K940">
    <cfRule type="expression" dxfId="95" priority="82">
      <formula>NOT(ISERROR(SEARCH("ADAPTADO",J931)))</formula>
    </cfRule>
    <cfRule type="expression" dxfId="94" priority="81">
      <formula>NOT(ISERROR(SEARCH("NORMAL",J931)))</formula>
    </cfRule>
  </conditionalFormatting>
  <conditionalFormatting sqref="J936:K945">
    <cfRule type="expression" dxfId="93" priority="79">
      <formula>NOT(ISERROR(SEARCH("NORMAL",J936)))</formula>
    </cfRule>
    <cfRule type="expression" dxfId="92" priority="80">
      <formula>NOT(ISERROR(SEARCH("ADAPTADO",J936)))</formula>
    </cfRule>
  </conditionalFormatting>
  <conditionalFormatting sqref="J941:K950">
    <cfRule type="expression" dxfId="91" priority="78">
      <formula>NOT(ISERROR(SEARCH("ADAPTADO",J941)))</formula>
    </cfRule>
    <cfRule type="expression" dxfId="90" priority="77">
      <formula>NOT(ISERROR(SEARCH("NORMAL",J941)))</formula>
    </cfRule>
  </conditionalFormatting>
  <conditionalFormatting sqref="J946:K955">
    <cfRule type="expression" dxfId="89" priority="75">
      <formula>NOT(ISERROR(SEARCH("NORMAL",J946)))</formula>
    </cfRule>
    <cfRule type="expression" dxfId="88" priority="76">
      <formula>NOT(ISERROR(SEARCH("ADAPTADO",J946)))</formula>
    </cfRule>
  </conditionalFormatting>
  <conditionalFormatting sqref="J951:K960">
    <cfRule type="expression" dxfId="87" priority="74">
      <formula>NOT(ISERROR(SEARCH("ADAPTADO",J951)))</formula>
    </cfRule>
    <cfRule type="expression" dxfId="86" priority="73">
      <formula>NOT(ISERROR(SEARCH("NORMAL",J951)))</formula>
    </cfRule>
  </conditionalFormatting>
  <conditionalFormatting sqref="J956:K965">
    <cfRule type="expression" dxfId="85" priority="72">
      <formula>NOT(ISERROR(SEARCH("ADAPTADO",J956)))</formula>
    </cfRule>
    <cfRule type="expression" dxfId="84" priority="71">
      <formula>NOT(ISERROR(SEARCH("NORMAL",J956)))</formula>
    </cfRule>
  </conditionalFormatting>
  <conditionalFormatting sqref="J961:K970">
    <cfRule type="expression" dxfId="83" priority="70">
      <formula>NOT(ISERROR(SEARCH("ADAPTADO",J961)))</formula>
    </cfRule>
    <cfRule type="expression" dxfId="82" priority="69">
      <formula>NOT(ISERROR(SEARCH("NORMAL",J961)))</formula>
    </cfRule>
  </conditionalFormatting>
  <conditionalFormatting sqref="J966:K975">
    <cfRule type="expression" dxfId="81" priority="68">
      <formula>NOT(ISERROR(SEARCH("ADAPTADO",J966)))</formula>
    </cfRule>
    <cfRule type="expression" dxfId="80" priority="67">
      <formula>NOT(ISERROR(SEARCH("NORMAL",J966)))</formula>
    </cfRule>
  </conditionalFormatting>
  <conditionalFormatting sqref="J971:K980">
    <cfRule type="expression" dxfId="79" priority="66">
      <formula>NOT(ISERROR(SEARCH("ADAPTADO",J971)))</formula>
    </cfRule>
    <cfRule type="expression" dxfId="78" priority="65">
      <formula>NOT(ISERROR(SEARCH("NORMAL",J971)))</formula>
    </cfRule>
  </conditionalFormatting>
  <conditionalFormatting sqref="J976:K985">
    <cfRule type="expression" dxfId="77" priority="63">
      <formula>NOT(ISERROR(SEARCH("NORMAL",J976)))</formula>
    </cfRule>
    <cfRule type="expression" dxfId="76" priority="64">
      <formula>NOT(ISERROR(SEARCH("ADAPTADO",J976)))</formula>
    </cfRule>
  </conditionalFormatting>
  <conditionalFormatting sqref="J981:K990">
    <cfRule type="expression" dxfId="75" priority="62">
      <formula>NOT(ISERROR(SEARCH("ADAPTADO",J981)))</formula>
    </cfRule>
    <cfRule type="expression" dxfId="74" priority="61">
      <formula>NOT(ISERROR(SEARCH("NORMAL",J981)))</formula>
    </cfRule>
  </conditionalFormatting>
  <conditionalFormatting sqref="J986:K995">
    <cfRule type="expression" dxfId="73" priority="60">
      <formula>NOT(ISERROR(SEARCH("ADAPTADO",J986)))</formula>
    </cfRule>
    <cfRule type="expression" dxfId="72" priority="59">
      <formula>NOT(ISERROR(SEARCH("NORMAL",J986)))</formula>
    </cfRule>
  </conditionalFormatting>
  <conditionalFormatting sqref="J991:K1000">
    <cfRule type="expression" dxfId="71" priority="58">
      <formula>NOT(ISERROR(SEARCH("ADAPTADO",J991)))</formula>
    </cfRule>
    <cfRule type="expression" dxfId="70" priority="57">
      <formula>NOT(ISERROR(SEARCH("NORMAL",J991)))</formula>
    </cfRule>
  </conditionalFormatting>
  <conditionalFormatting sqref="J996:K1005">
    <cfRule type="expression" dxfId="69" priority="56">
      <formula>NOT(ISERROR(SEARCH("ADAPTADO",J996)))</formula>
    </cfRule>
    <cfRule type="expression" dxfId="68" priority="55">
      <formula>NOT(ISERROR(SEARCH("NORMAL",J996)))</formula>
    </cfRule>
  </conditionalFormatting>
  <conditionalFormatting sqref="J1001:K1010">
    <cfRule type="expression" dxfId="67" priority="53">
      <formula>NOT(ISERROR(SEARCH("NORMAL",J1001)))</formula>
    </cfRule>
    <cfRule type="expression" dxfId="66" priority="54">
      <formula>NOT(ISERROR(SEARCH("ADAPTADO",J1001)))</formula>
    </cfRule>
  </conditionalFormatting>
  <conditionalFormatting sqref="J1006:K1015">
    <cfRule type="expression" dxfId="65" priority="52">
      <formula>NOT(ISERROR(SEARCH("ADAPTADO",J1006)))</formula>
    </cfRule>
    <cfRule type="expression" dxfId="64" priority="51">
      <formula>NOT(ISERROR(SEARCH("NORMAL",J1006)))</formula>
    </cfRule>
  </conditionalFormatting>
  <conditionalFormatting sqref="J1011:K1020">
    <cfRule type="expression" dxfId="63" priority="50">
      <formula>NOT(ISERROR(SEARCH("ADAPTADO",J1011)))</formula>
    </cfRule>
    <cfRule type="expression" dxfId="62" priority="49">
      <formula>NOT(ISERROR(SEARCH("NORMAL",J1011)))</formula>
    </cfRule>
  </conditionalFormatting>
  <conditionalFormatting sqref="J1016:K1025">
    <cfRule type="expression" dxfId="61" priority="48">
      <formula>NOT(ISERROR(SEARCH("ADAPTADO",J1016)))</formula>
    </cfRule>
    <cfRule type="expression" dxfId="60" priority="47">
      <formula>NOT(ISERROR(SEARCH("NORMAL",J1016)))</formula>
    </cfRule>
  </conditionalFormatting>
  <conditionalFormatting sqref="J1021:K1030">
    <cfRule type="expression" dxfId="59" priority="46">
      <formula>NOT(ISERROR(SEARCH("ADAPTADO",J1021)))</formula>
    </cfRule>
    <cfRule type="expression" dxfId="58" priority="45">
      <formula>NOT(ISERROR(SEARCH("NORMAL",J1021)))</formula>
    </cfRule>
  </conditionalFormatting>
  <conditionalFormatting sqref="J1026:K1035">
    <cfRule type="expression" dxfId="57" priority="44">
      <formula>NOT(ISERROR(SEARCH("ADAPTADO",J1026)))</formula>
    </cfRule>
    <cfRule type="expression" dxfId="56" priority="43">
      <formula>NOT(ISERROR(SEARCH("NORMAL",J1026)))</formula>
    </cfRule>
  </conditionalFormatting>
  <conditionalFormatting sqref="J1031:K1040">
    <cfRule type="expression" dxfId="55" priority="42">
      <formula>NOT(ISERROR(SEARCH("ADAPTADO",J1031)))</formula>
    </cfRule>
    <cfRule type="expression" dxfId="54" priority="41">
      <formula>NOT(ISERROR(SEARCH("NORMAL",J1031)))</formula>
    </cfRule>
  </conditionalFormatting>
  <conditionalFormatting sqref="J1036:K1045">
    <cfRule type="expression" dxfId="53" priority="40">
      <formula>NOT(ISERROR(SEARCH("ADAPTADO",J1036)))</formula>
    </cfRule>
    <cfRule type="expression" dxfId="52" priority="39">
      <formula>NOT(ISERROR(SEARCH("NORMAL",J1036)))</formula>
    </cfRule>
  </conditionalFormatting>
  <conditionalFormatting sqref="J1041:K1050">
    <cfRule type="expression" dxfId="51" priority="38">
      <formula>NOT(ISERROR(SEARCH("ADAPTADO",J1041)))</formula>
    </cfRule>
    <cfRule type="expression" dxfId="50" priority="37">
      <formula>NOT(ISERROR(SEARCH("NORMAL",J1041)))</formula>
    </cfRule>
  </conditionalFormatting>
  <conditionalFormatting sqref="J1046:K1055">
    <cfRule type="expression" dxfId="49" priority="36">
      <formula>NOT(ISERROR(SEARCH("ADAPTADO",J1046)))</formula>
    </cfRule>
    <cfRule type="expression" dxfId="48" priority="35">
      <formula>NOT(ISERROR(SEARCH("NORMAL",J1046)))</formula>
    </cfRule>
  </conditionalFormatting>
  <conditionalFormatting sqref="J1051:K1060">
    <cfRule type="expression" dxfId="47" priority="34">
      <formula>NOT(ISERROR(SEARCH("ADAPTADO",J1051)))</formula>
    </cfRule>
    <cfRule type="expression" dxfId="46" priority="33">
      <formula>NOT(ISERROR(SEARCH("NORMAL",J1051)))</formula>
    </cfRule>
  </conditionalFormatting>
  <conditionalFormatting sqref="J1056:K1065">
    <cfRule type="expression" dxfId="45" priority="32">
      <formula>NOT(ISERROR(SEARCH("ADAPTADO",J1056)))</formula>
    </cfRule>
    <cfRule type="expression" dxfId="44" priority="31">
      <formula>NOT(ISERROR(SEARCH("NORMAL",J1056)))</formula>
    </cfRule>
  </conditionalFormatting>
  <conditionalFormatting sqref="J1061:K1070">
    <cfRule type="expression" dxfId="43" priority="30">
      <formula>NOT(ISERROR(SEARCH("ADAPTADO",J1061)))</formula>
    </cfRule>
    <cfRule type="expression" dxfId="42" priority="29">
      <formula>NOT(ISERROR(SEARCH("NORMAL",J1061)))</formula>
    </cfRule>
  </conditionalFormatting>
  <conditionalFormatting sqref="J1066:K1075">
    <cfRule type="expression" dxfId="41" priority="28">
      <formula>NOT(ISERROR(SEARCH("ADAPTADO",J1066)))</formula>
    </cfRule>
    <cfRule type="expression" dxfId="40" priority="27">
      <formula>NOT(ISERROR(SEARCH("NORMAL",J1066)))</formula>
    </cfRule>
  </conditionalFormatting>
  <conditionalFormatting sqref="J1071:K1080">
    <cfRule type="expression" dxfId="39" priority="26">
      <formula>NOT(ISERROR(SEARCH("ADAPTADO",J1071)))</formula>
    </cfRule>
    <cfRule type="expression" dxfId="38" priority="25">
      <formula>NOT(ISERROR(SEARCH("NORMAL",J1071)))</formula>
    </cfRule>
  </conditionalFormatting>
  <conditionalFormatting sqref="J1076:K1085">
    <cfRule type="expression" dxfId="37" priority="24">
      <formula>NOT(ISERROR(SEARCH("ADAPTADO",J1076)))</formula>
    </cfRule>
    <cfRule type="expression" dxfId="36" priority="23">
      <formula>NOT(ISERROR(SEARCH("NORMAL",J1076)))</formula>
    </cfRule>
  </conditionalFormatting>
  <conditionalFormatting sqref="J1081:K1090">
    <cfRule type="expression" dxfId="35" priority="22">
      <formula>NOT(ISERROR(SEARCH("ADAPTADO",J1081)))</formula>
    </cfRule>
    <cfRule type="expression" dxfId="34" priority="21">
      <formula>NOT(ISERROR(SEARCH("NORMAL",J1081)))</formula>
    </cfRule>
  </conditionalFormatting>
  <conditionalFormatting sqref="J1086:K1095">
    <cfRule type="expression" dxfId="33" priority="19">
      <formula>NOT(ISERROR(SEARCH("NORMAL",J1086)))</formula>
    </cfRule>
    <cfRule type="expression" dxfId="32" priority="20">
      <formula>NOT(ISERROR(SEARCH("ADAPTADO",J1086)))</formula>
    </cfRule>
  </conditionalFormatting>
  <conditionalFormatting sqref="J1091:K1100">
    <cfRule type="expression" dxfId="31" priority="18">
      <formula>NOT(ISERROR(SEARCH("ADAPTADO",J1091)))</formula>
    </cfRule>
    <cfRule type="expression" dxfId="30" priority="17">
      <formula>NOT(ISERROR(SEARCH("NORMAL",J1091)))</formula>
    </cfRule>
  </conditionalFormatting>
  <conditionalFormatting sqref="J1096:K1105">
    <cfRule type="expression" dxfId="29" priority="16">
      <formula>NOT(ISERROR(SEARCH("ADAPTADO",J1096)))</formula>
    </cfRule>
    <cfRule type="expression" dxfId="28" priority="15">
      <formula>NOT(ISERROR(SEARCH("NORMAL",J1096)))</formula>
    </cfRule>
  </conditionalFormatting>
  <conditionalFormatting sqref="J1101:K1110">
    <cfRule type="expression" dxfId="27" priority="14">
      <formula>NOT(ISERROR(SEARCH("ADAPTADO",J1101)))</formula>
    </cfRule>
    <cfRule type="expression" dxfId="26" priority="13">
      <formula>NOT(ISERROR(SEARCH("NORMAL",J1101)))</formula>
    </cfRule>
  </conditionalFormatting>
  <conditionalFormatting sqref="J1106:K1115">
    <cfRule type="expression" dxfId="25" priority="12">
      <formula>NOT(ISERROR(SEARCH("ADAPTADO",J1106)))</formula>
    </cfRule>
    <cfRule type="expression" dxfId="24" priority="11">
      <formula>NOT(ISERROR(SEARCH("NORMAL",J1106)))</formula>
    </cfRule>
  </conditionalFormatting>
  <conditionalFormatting sqref="J1111:K1120">
    <cfRule type="expression" dxfId="23" priority="10">
      <formula>NOT(ISERROR(SEARCH("ADAPTADO",J1111)))</formula>
    </cfRule>
    <cfRule type="expression" dxfId="22" priority="9">
      <formula>NOT(ISERROR(SEARCH("NORMAL",J1111)))</formula>
    </cfRule>
  </conditionalFormatting>
  <conditionalFormatting sqref="J1116:K1125">
    <cfRule type="expression" dxfId="21" priority="8">
      <formula>NOT(ISERROR(SEARCH("ADAPTADO",J1116)))</formula>
    </cfRule>
    <cfRule type="expression" dxfId="20" priority="7">
      <formula>NOT(ISERROR(SEARCH("NORMAL",J1116)))</formula>
    </cfRule>
  </conditionalFormatting>
  <conditionalFormatting sqref="J1121:K1130">
    <cfRule type="expression" dxfId="19" priority="6">
      <formula>NOT(ISERROR(SEARCH("ADAPTADO",J1121)))</formula>
    </cfRule>
    <cfRule type="expression" dxfId="18" priority="5">
      <formula>NOT(ISERROR(SEARCH("NORMAL",J1121)))</formula>
    </cfRule>
  </conditionalFormatting>
  <conditionalFormatting sqref="J1126:K1135">
    <cfRule type="expression" dxfId="17" priority="4">
      <formula>NOT(ISERROR(SEARCH("ADAPTADO",J1126)))</formula>
    </cfRule>
    <cfRule type="expression" dxfId="16" priority="3">
      <formula>NOT(ISERROR(SEARCH("NORMAL",J1126)))</formula>
    </cfRule>
  </conditionalFormatting>
  <conditionalFormatting sqref="J1131:K1135">
    <cfRule type="expression" dxfId="15" priority="1">
      <formula>NOT(ISERROR(SEARCH("NORMAL",J1131)))</formula>
    </cfRule>
    <cfRule type="expression" dxfId="14" priority="2">
      <formula>NOT(ISERROR(SEARCH("ADAPTADO",J1131)))</formula>
    </cfRule>
  </conditionalFormatting>
  <conditionalFormatting sqref="J1136:K1137">
    <cfRule type="expression" dxfId="13" priority="162285">
      <formula>NOT(ISERROR(SEARCH("NORMAL",J1136)))</formula>
    </cfRule>
    <cfRule type="expression" dxfId="12" priority="162329" stopIfTrue="1">
      <formula>NOT(ISERROR(SEARCH("NORMAL",J1136)))</formula>
    </cfRule>
    <cfRule type="expression" dxfId="11" priority="162330" stopIfTrue="1">
      <formula>NOT(ISERROR(SEARCH("ADAPTADO",J1136)))</formula>
    </cfRule>
    <cfRule type="expression" dxfId="10" priority="118409" stopIfTrue="1">
      <formula>NOT(ISERROR(SEARCH("NORMAL",J1136)))</formula>
    </cfRule>
    <cfRule type="expression" dxfId="9" priority="118410" stopIfTrue="1">
      <formula>NOT(ISERROR(SEARCH("ADAPTADO",J1136)))</formula>
    </cfRule>
    <cfRule type="expression" dxfId="8" priority="162286">
      <formula>NOT(ISERROR(SEARCH("ADAPTADO",J1136)))</formula>
    </cfRule>
    <cfRule type="expression" dxfId="7" priority="162287">
      <formula>NOT(ISERROR(SEARCH("NORMAL",J1136)))</formula>
    </cfRule>
    <cfRule type="expression" dxfId="6" priority="162288">
      <formula>NOT(ISERROR(SEARCH("ADAPTADO",J1136)))</formula>
    </cfRule>
    <cfRule type="expression" dxfId="5" priority="164179" stopIfTrue="1">
      <formula>NOT(ISERROR(SEARCH("ADAPTADO",J1136)))</formula>
    </cfRule>
    <cfRule type="expression" dxfId="4" priority="164178" stopIfTrue="1">
      <formula>NOT(ISERROR(SEARCH("NORMAL",J1136)))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6 L750:BU751 L755:BU756 L760:BU761 L765:BU766 L770:BU771 L775:BU776 L780:BU781 L785:BU786 L790:BU791 L795:BU796 L800:BU801 L805:BU806 L810:BU811 L815:BU816 L820:BU821 L825:BU826 L830:BU831 L835:BU836 L840:BU841 L845:BU846 L850:BU851 L855:BU856 L860:BU861 L865:BU866 L870:BU871 L875:BU876 L880:BU881 L885:BU886 L890:BU891 L895:BU896 L900:BU901 L905:BU906 L910:BU911 L915:BU916 L920:BU921 L925:BU926 L930:BU931 L935:BU936 L940:BU941 L945:BU946 L950:BU951 L955:BU956 L960:BU961 L965:BU966 L970:BU971 L975:BU976 L980:BU981 L985:BU986 L990:BU991 L995:BU996 L1000:BU1001 L1005:BU1006 L1010:BU1011 L1015:BU1016 L1020:BU1021 L1025:BU1026 L1030:BU1031 L1035:BU1036 L1040:BU1041 L1045:BU1046 L1050:BU1051 L1055:BU1056 L1060:BU1061 L1065:BU1066 L1070:BU1071 L1075:BU1076 L1080:BU1081 L1085:BU1086 L1090:BU1091 L1095:BU1096 L1100:BU1101 L1105:BU1106 L1110:BU1111 L1115:BU1116 L1120:BU1121 L1125:BU1126 L1130:BU1131 L1135:BU1135">
    <cfRule type="cellIs" dxfId="3" priority="57001" operator="lessThan">
      <formula>0</formula>
    </cfRule>
    <cfRule type="cellIs" dxfId="2" priority="57002" operator="greaterThan">
      <formula>0</formula>
    </cfRule>
  </conditionalFormatting>
  <conditionalFormatting sqref="L1136:BU1136">
    <cfRule type="cellIs" dxfId="1" priority="162327" operator="lessThan">
      <formula>0</formula>
    </cfRule>
    <cfRule type="cellIs" dxfId="0" priority="162328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4" sqref="D14:N14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346</v>
      </c>
      <c r="F1" s="435" t="str">
        <f>IFERROR(VLOOKUP(D4,APELIDOS!A:B,2,FALSE),D4)</f>
        <v>TRANSPORTES KVM LTDA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744" t="s">
        <v>0</v>
      </c>
      <c r="B2" s="745"/>
      <c r="C2" s="307" t="str">
        <f>UPPER(MID('APONTAMENTO CREDENCIAMENTO'!C7,1,2))</f>
        <v>BT</v>
      </c>
      <c r="D2" s="744" t="str">
        <f>UPPER('APONTAMENTO CREDENCIAMENTO'!A1)</f>
        <v>BUTANTÃ</v>
      </c>
      <c r="E2" s="746"/>
      <c r="F2" s="746"/>
      <c r="G2" s="747"/>
      <c r="H2" s="316"/>
      <c r="I2" s="308" t="s">
        <v>173</v>
      </c>
      <c r="J2" s="309" t="s">
        <v>174</v>
      </c>
      <c r="K2" s="314"/>
      <c r="L2" s="315"/>
      <c r="N2" s="743" t="s">
        <v>1</v>
      </c>
      <c r="O2" s="743"/>
      <c r="P2" s="303" t="s">
        <v>2</v>
      </c>
      <c r="Q2" s="734" t="s">
        <v>3</v>
      </c>
      <c r="R2" s="734"/>
      <c r="S2" s="734"/>
      <c r="T2" s="734"/>
      <c r="U2" s="734"/>
    </row>
    <row r="3" spans="1:21" ht="20.25" customHeight="1" thickBot="1" x14ac:dyDescent="0.3">
      <c r="A3" s="295" t="s">
        <v>4</v>
      </c>
      <c r="B3" s="420" t="s">
        <v>4190</v>
      </c>
      <c r="C3" s="419"/>
      <c r="D3" s="296" t="s">
        <v>5</v>
      </c>
      <c r="E3" s="735" t="s">
        <v>175</v>
      </c>
      <c r="F3" s="736"/>
      <c r="G3" s="737"/>
      <c r="H3" s="740" t="s">
        <v>181</v>
      </c>
      <c r="I3" s="752" t="str">
        <f>N3</f>
        <v>01/04/2026</v>
      </c>
      <c r="J3" s="754" t="str">
        <f>O3</f>
        <v>30/04/2026</v>
      </c>
      <c r="K3" s="761" t="s">
        <v>180</v>
      </c>
      <c r="L3" s="762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758" t="str">
        <f>D10</f>
        <v>TRANSPORTES KVM LTDA</v>
      </c>
      <c r="E4" s="740" t="str">
        <f>UPPER(TEXT(B4,"MMMM"))</f>
        <v>ABRIL</v>
      </c>
      <c r="F4" s="748"/>
      <c r="G4" s="749"/>
      <c r="H4" s="741"/>
      <c r="I4" s="753"/>
      <c r="J4" s="755"/>
      <c r="K4" s="761"/>
      <c r="L4" s="762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738">
        <v>45868</v>
      </c>
      <c r="C5" s="738"/>
      <c r="D5" s="759"/>
      <c r="E5" s="741"/>
      <c r="F5" s="750"/>
      <c r="G5" s="751"/>
      <c r="H5" s="741"/>
      <c r="I5" s="753"/>
      <c r="J5" s="755"/>
      <c r="K5" s="761"/>
      <c r="L5" s="762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739" t="s">
        <v>179</v>
      </c>
      <c r="C6" s="739"/>
      <c r="D6" s="759"/>
      <c r="E6" s="741"/>
      <c r="F6" s="750"/>
      <c r="G6" s="751"/>
      <c r="H6" s="741"/>
      <c r="I6" s="753"/>
      <c r="J6" s="755"/>
      <c r="K6" s="761"/>
      <c r="L6" s="762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742">
        <f>IF(N10="C",'VALORES TABELA'!B17,IF(N10="N",'VALORES TABELA'!B18,0))</f>
        <v>0</v>
      </c>
      <c r="C7" s="742"/>
      <c r="D7" s="759"/>
      <c r="E7" s="741"/>
      <c r="F7" s="750"/>
      <c r="G7" s="751"/>
      <c r="H7" s="741"/>
      <c r="I7" s="753"/>
      <c r="J7" s="755"/>
      <c r="K7" s="761"/>
      <c r="L7" s="762"/>
      <c r="R7" s="305"/>
    </row>
    <row r="8" spans="1:21" ht="18" customHeight="1" x14ac:dyDescent="0.2">
      <c r="A8" s="756" t="s">
        <v>10</v>
      </c>
      <c r="B8" s="757"/>
      <c r="C8" s="757"/>
      <c r="D8" s="760"/>
      <c r="E8" s="741"/>
      <c r="F8" s="750"/>
      <c r="G8" s="751"/>
      <c r="H8" s="741"/>
      <c r="I8" s="753"/>
      <c r="J8" s="755"/>
      <c r="K8" s="761"/>
      <c r="L8" s="762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4188</v>
      </c>
      <c r="D10" s="299" t="str">
        <f>VLOOKUP($C10,'APONTAMENTO CREDENCIAMENTO'!$A:$J,8,0)</f>
        <v>TRANSPORTES KVM LTDA</v>
      </c>
      <c r="E10" s="299" t="str">
        <f>VLOOKUP($C10,'APONTAMENTO CREDENCIAMENTO'!$A:$J,9,0)</f>
        <v>VARLEI ALMEIDA DOS SANTOS</v>
      </c>
      <c r="F10" s="300" t="str">
        <f>VLOOKUP($C10,'APONTAMENTO CREDENCIAMENTO'!$A:$P,15,0)</f>
        <v>6020.2025/0068284-9</v>
      </c>
      <c r="G10" s="301" t="str">
        <f>VLOOKUP($C10,'APONTAMENTO CREDENCIAMENTO'!$A:$P,4,0)</f>
        <v>2025/0068284</v>
      </c>
      <c r="H10" s="301" t="str">
        <f>VLOOKUP($C10,'APONTAMENTO CREDENCIAMENTO'!$A:$P,5,0)</f>
        <v>GCM3D84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TRA</v>
      </c>
      <c r="N10" t="str">
        <f>VLOOKUP($C10,'APONTAMENTO CREDENCIAMENTO'!$A:$P,16,0)</f>
        <v>O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41" priority="1"/>
    <cfRule type="duplicateValues" dxfId="2340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667"/>
      <c r="F2" s="667"/>
      <c r="G2" s="667"/>
      <c r="H2" s="667"/>
      <c r="I2" s="667"/>
      <c r="J2" s="35"/>
      <c r="K2" s="35"/>
      <c r="L2" s="35"/>
      <c r="M2" s="35"/>
      <c r="N2" s="668"/>
      <c r="O2" s="668"/>
      <c r="P2" s="668"/>
      <c r="Q2" s="668"/>
      <c r="R2" s="668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669"/>
      <c r="F3" s="669"/>
      <c r="G3" s="669"/>
      <c r="H3" s="669"/>
      <c r="I3" s="669"/>
      <c r="J3" s="35"/>
      <c r="K3" s="35"/>
      <c r="L3" s="35"/>
      <c r="M3" s="35"/>
      <c r="N3" s="668"/>
      <c r="O3" s="668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670"/>
      <c r="F4" s="670"/>
      <c r="G4" s="670"/>
      <c r="H4" s="670"/>
      <c r="I4" s="670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666" t="s">
        <v>73</v>
      </c>
      <c r="C9" s="666"/>
      <c r="D9" s="666"/>
      <c r="E9" s="666"/>
      <c r="F9" s="666"/>
      <c r="G9" s="666"/>
      <c r="H9" s="666"/>
      <c r="I9" s="666"/>
    </row>
    <row r="10" spans="1:46" s="12" customFormat="1" ht="12.75" customHeight="1" x14ac:dyDescent="0.2">
      <c r="A10" s="671" t="s">
        <v>74</v>
      </c>
      <c r="B10" s="671"/>
      <c r="C10" s="446"/>
      <c r="D10" s="671" t="s">
        <v>75</v>
      </c>
      <c r="E10" s="671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2025/0068284</v>
      </c>
      <c r="B11" s="487"/>
      <c r="C11" s="183"/>
      <c r="D11" s="672"/>
      <c r="E11" s="672"/>
      <c r="F11" s="184">
        <f>'EMPRESA C'!G16</f>
        <v>0</v>
      </c>
      <c r="G11" s="184">
        <f>'EMPRESA C'!H16+'EMPRESA C'!I16+'EMPRESA C'!J16+'EMPRESA C'!K16+'EMPRESA C'!L16+'EMPRESA C'!M16</f>
        <v>48</v>
      </c>
      <c r="H11" s="185" t="str">
        <f>'BASE C'!E4</f>
        <v>ABRIL</v>
      </c>
      <c r="I11" s="186" t="str">
        <f>'BASE C'!D2</f>
        <v>BUTANTÃ</v>
      </c>
    </row>
    <row r="12" spans="1:46" s="12" customFormat="1" ht="12.75" customHeight="1" x14ac:dyDescent="0.2">
      <c r="A12" s="673" t="s">
        <v>80</v>
      </c>
      <c r="B12" s="673"/>
      <c r="C12" s="673"/>
      <c r="D12" s="673"/>
      <c r="E12" s="673"/>
      <c r="F12" s="674" t="s">
        <v>81</v>
      </c>
      <c r="G12" s="674"/>
      <c r="H12" s="674" t="s">
        <v>6</v>
      </c>
      <c r="I12" s="674"/>
    </row>
    <row r="13" spans="1:46" s="12" customFormat="1" ht="12.75" customHeight="1" x14ac:dyDescent="0.2">
      <c r="A13" s="675" t="str">
        <f>'BASE C'!D4</f>
        <v>TRANSPORTES KVM LTDA</v>
      </c>
      <c r="B13" s="676"/>
      <c r="C13" s="676"/>
      <c r="D13" s="676"/>
      <c r="E13" s="677"/>
      <c r="F13" s="684" t="str">
        <f>VLOOKUP(A11,ProcRel1!E2:G5000,3,FALSE)</f>
        <v>63.575.148/0001-74</v>
      </c>
      <c r="G13" s="684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678"/>
      <c r="B14" s="679"/>
      <c r="C14" s="679"/>
      <c r="D14" s="679"/>
      <c r="E14" s="680"/>
      <c r="F14" s="674" t="s">
        <v>82</v>
      </c>
      <c r="G14" s="674"/>
      <c r="H14" s="674" t="s">
        <v>83</v>
      </c>
      <c r="I14" s="674"/>
    </row>
    <row r="15" spans="1:46" s="12" customFormat="1" ht="12.75" customHeight="1" x14ac:dyDescent="0.2">
      <c r="A15" s="681"/>
      <c r="B15" s="682"/>
      <c r="C15" s="682"/>
      <c r="D15" s="682"/>
      <c r="E15" s="683"/>
      <c r="F15" s="685" t="str">
        <f>VLOOKUP(A11,'APONTAMENTO CREDENCIAMENTO'!D1:EL5017,12,FALSE)</f>
        <v>6020.2025/0068284-9</v>
      </c>
      <c r="G15" s="685"/>
      <c r="H15" s="686">
        <f>'VALORES TABELA'!B37</f>
        <v>46171</v>
      </c>
      <c r="I15" s="686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674" t="s">
        <v>85</v>
      </c>
      <c r="B19" s="674"/>
      <c r="C19" s="674"/>
      <c r="D19" s="674"/>
      <c r="E19" s="674"/>
      <c r="F19" s="674"/>
      <c r="G19" s="674"/>
      <c r="H19" s="674" t="s">
        <v>86</v>
      </c>
      <c r="I19" s="674"/>
    </row>
    <row r="20" spans="1:13" s="12" customFormat="1" ht="15" customHeight="1" x14ac:dyDescent="0.2">
      <c r="A20" s="489" t="s">
        <v>87</v>
      </c>
      <c r="B20" s="687" t="str">
        <f>'EMPRESA C'!N13</f>
        <v>Contratos Especiais (Valor fixo)</v>
      </c>
      <c r="C20" s="688"/>
      <c r="D20" s="688"/>
      <c r="E20" s="688"/>
      <c r="F20" s="688"/>
      <c r="G20" s="688"/>
      <c r="H20" s="689">
        <f>'EMPRESA C'!N16</f>
        <v>0</v>
      </c>
      <c r="I20" s="689"/>
    </row>
    <row r="21" spans="1:13" s="12" customFormat="1" ht="15" customHeight="1" x14ac:dyDescent="0.2">
      <c r="A21" s="489" t="s">
        <v>88</v>
      </c>
      <c r="B21" s="687" t="str">
        <f>'EMPRESA C'!O13</f>
        <v>Valor total alunos presenciais (30 dias)</v>
      </c>
      <c r="C21" s="688"/>
      <c r="D21" s="688"/>
      <c r="E21" s="688"/>
      <c r="F21" s="688"/>
      <c r="G21" s="688"/>
      <c r="H21" s="689">
        <f>'EMPRESA C'!O16</f>
        <v>17508.5</v>
      </c>
      <c r="I21" s="689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690">
        <f>'EMPRESA C'!P16</f>
        <v>0</v>
      </c>
      <c r="I22" s="691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690">
        <f>'EMPRESA C'!Q16</f>
        <v>0</v>
      </c>
      <c r="I23" s="691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690">
        <f>'EMPRESA C'!R16</f>
        <v>0</v>
      </c>
      <c r="I24" s="691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690">
        <f>'EMPRESA C'!S16</f>
        <v>1155.69</v>
      </c>
      <c r="I25" s="691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689">
        <f>'EMPRESA C'!T16</f>
        <v>0</v>
      </c>
      <c r="I26" s="689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689">
        <f>'EMPRESA C'!U16</f>
        <v>0</v>
      </c>
      <c r="I27" s="689"/>
      <c r="K27" s="55"/>
    </row>
    <row r="28" spans="1:13" s="12" customFormat="1" ht="15" customHeight="1" x14ac:dyDescent="0.2">
      <c r="A28" s="489" t="s">
        <v>95</v>
      </c>
      <c r="B28" s="687" t="str">
        <f>'EMPRESA C'!V13</f>
        <v>Ajuste negativo</v>
      </c>
      <c r="C28" s="688"/>
      <c r="D28" s="688"/>
      <c r="E28" s="688"/>
      <c r="F28" s="688"/>
      <c r="G28" s="688"/>
      <c r="H28" s="689">
        <f>'EMPRESA C'!V16</f>
        <v>0</v>
      </c>
      <c r="I28" s="689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690">
        <f>'EMPRESA C'!W16</f>
        <v>0</v>
      </c>
      <c r="I29" s="691"/>
      <c r="K29" s="55"/>
    </row>
    <row r="30" spans="1:13" s="12" customFormat="1" ht="15" customHeight="1" x14ac:dyDescent="0.2">
      <c r="A30" s="489" t="s">
        <v>97</v>
      </c>
      <c r="B30" s="687" t="str">
        <f>'APONTAMENTO CREDENCIAMENTO'!FD4</f>
        <v>Outros apontamentos</v>
      </c>
      <c r="C30" s="688"/>
      <c r="D30" s="688"/>
      <c r="E30" s="688"/>
      <c r="F30" s="688"/>
      <c r="G30" s="688"/>
      <c r="H30" s="689">
        <f>'EMPRESA C'!X16</f>
        <v>0</v>
      </c>
      <c r="I30" s="689"/>
      <c r="M30" s="55"/>
    </row>
    <row r="31" spans="1:13" s="12" customFormat="1" ht="15" customHeight="1" x14ac:dyDescent="0.2">
      <c r="A31" s="489" t="s">
        <v>98</v>
      </c>
      <c r="B31" s="688" t="s">
        <v>99</v>
      </c>
      <c r="C31" s="688"/>
      <c r="D31" s="688"/>
      <c r="E31" s="688"/>
      <c r="F31" s="688"/>
      <c r="G31" s="688"/>
      <c r="H31" s="689">
        <f>'EMPRESA C'!Y16</f>
        <v>0</v>
      </c>
      <c r="I31" s="689"/>
      <c r="M31" s="55"/>
    </row>
    <row r="32" spans="1:13" s="12" customFormat="1" ht="15" customHeight="1" x14ac:dyDescent="0.2">
      <c r="A32" s="489" t="s">
        <v>100</v>
      </c>
      <c r="B32" s="692" t="s">
        <v>101</v>
      </c>
      <c r="C32" s="692"/>
      <c r="D32" s="692"/>
      <c r="E32" s="692"/>
      <c r="F32" s="692"/>
      <c r="G32" s="692"/>
      <c r="H32" s="693">
        <f>'EMPRESA C'!Z16</f>
        <v>18664.189999999999</v>
      </c>
      <c r="I32" s="693"/>
      <c r="L32" s="55"/>
    </row>
    <row r="33" spans="1:12" s="12" customFormat="1" ht="15" customHeight="1" x14ac:dyDescent="0.2">
      <c r="A33" s="489" t="s">
        <v>102</v>
      </c>
      <c r="B33" s="688" t="s">
        <v>103</v>
      </c>
      <c r="C33" s="688"/>
      <c r="D33" s="688"/>
      <c r="E33" s="688"/>
      <c r="F33" s="688"/>
      <c r="G33" s="688"/>
      <c r="H33" s="689">
        <f>'EMPRESA C'!AB16</f>
        <v>0</v>
      </c>
      <c r="I33" s="689"/>
    </row>
    <row r="34" spans="1:12" s="12" customFormat="1" x14ac:dyDescent="0.2">
      <c r="A34" s="489" t="s">
        <v>104</v>
      </c>
      <c r="B34" s="717" t="s">
        <v>105</v>
      </c>
      <c r="C34" s="717"/>
      <c r="D34" s="717"/>
      <c r="E34" s="717"/>
      <c r="F34" s="717"/>
      <c r="G34" s="717"/>
      <c r="H34" s="718">
        <f>H32-H33</f>
        <v>18664.189999999999</v>
      </c>
      <c r="I34" s="718"/>
    </row>
    <row r="35" spans="1:12" s="12" customFormat="1" x14ac:dyDescent="0.2">
      <c r="A35" s="707" t="s">
        <v>106</v>
      </c>
      <c r="B35" s="708">
        <f>VLOOKUP(A11,'APONTAMENTO CREDENCIAMENTO'!D1:EL5017,138,FALSE)</f>
        <v>0</v>
      </c>
      <c r="C35" s="708"/>
      <c r="D35" s="708"/>
      <c r="E35" s="708"/>
      <c r="F35" s="708"/>
      <c r="G35" s="708"/>
      <c r="H35" s="708"/>
      <c r="I35" s="708"/>
    </row>
    <row r="36" spans="1:12" s="12" customFormat="1" x14ac:dyDescent="0.2">
      <c r="A36" s="707"/>
      <c r="B36" s="708"/>
      <c r="C36" s="708"/>
      <c r="D36" s="708"/>
      <c r="E36" s="708"/>
      <c r="F36" s="708"/>
      <c r="G36" s="708"/>
      <c r="H36" s="708"/>
      <c r="I36" s="708"/>
    </row>
    <row r="37" spans="1:12" s="12" customFormat="1" ht="20.100000000000001" customHeight="1" x14ac:dyDescent="0.2">
      <c r="A37" s="707" t="s">
        <v>107</v>
      </c>
      <c r="B37" s="709">
        <f>VLOOKUP(A11,'APONTAMENTO CREDENCIAMENTO'!D1:EL5017,139,FALSE)</f>
        <v>0</v>
      </c>
      <c r="C37" s="710"/>
      <c r="D37" s="710"/>
      <c r="E37" s="710"/>
      <c r="F37" s="710"/>
      <c r="G37" s="710"/>
      <c r="H37" s="710"/>
      <c r="I37" s="711"/>
    </row>
    <row r="38" spans="1:12" s="12" customFormat="1" ht="20.100000000000001" customHeight="1" x14ac:dyDescent="0.2">
      <c r="A38" s="707"/>
      <c r="B38" s="712"/>
      <c r="C38" s="713"/>
      <c r="D38" s="713"/>
      <c r="E38" s="713"/>
      <c r="F38" s="713"/>
      <c r="G38" s="713"/>
      <c r="H38" s="713"/>
      <c r="I38" s="714"/>
    </row>
    <row r="39" spans="1:12" s="12" customFormat="1" ht="20.100000000000001" customHeight="1" x14ac:dyDescent="0.2">
      <c r="A39" s="35"/>
      <c r="B39" s="715" t="s">
        <v>108</v>
      </c>
      <c r="C39" s="715"/>
      <c r="D39" s="715"/>
      <c r="E39" s="715"/>
      <c r="F39" s="715"/>
      <c r="G39" s="715"/>
      <c r="H39" s="715"/>
      <c r="I39" s="715"/>
    </row>
    <row r="40" spans="1:12" s="12" customFormat="1" x14ac:dyDescent="0.2">
      <c r="A40" s="35"/>
      <c r="B40" s="715"/>
      <c r="C40" s="715"/>
      <c r="D40" s="715"/>
      <c r="E40" s="715"/>
      <c r="F40" s="715"/>
      <c r="G40" s="715"/>
      <c r="H40" s="715"/>
      <c r="I40" s="715"/>
    </row>
    <row r="41" spans="1:12" s="12" customFormat="1" ht="12.75" customHeight="1" x14ac:dyDescent="0.2">
      <c r="A41" s="35"/>
      <c r="B41" s="715"/>
      <c r="C41" s="715"/>
      <c r="D41" s="715"/>
      <c r="E41" s="715"/>
      <c r="F41" s="715"/>
      <c r="G41" s="715"/>
      <c r="H41" s="715"/>
      <c r="I41" s="715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16" t="s">
        <v>109</v>
      </c>
      <c r="C43" s="716"/>
      <c r="D43" s="716"/>
      <c r="E43" s="716"/>
      <c r="F43" s="716"/>
      <c r="G43" s="716"/>
      <c r="H43" s="716"/>
      <c r="I43" s="716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694" t="s">
        <v>110</v>
      </c>
      <c r="B45" s="695"/>
      <c r="C45" s="695"/>
      <c r="D45" s="695"/>
      <c r="E45" s="696"/>
      <c r="F45" s="696"/>
      <c r="G45" s="696"/>
      <c r="H45" s="696"/>
      <c r="I45" s="697"/>
    </row>
    <row r="46" spans="1:12" ht="12.75" customHeight="1" x14ac:dyDescent="0.2">
      <c r="A46" s="663" t="s">
        <v>154</v>
      </c>
      <c r="B46" s="664"/>
      <c r="C46" s="664"/>
      <c r="D46" s="664"/>
      <c r="E46" s="664"/>
      <c r="F46" s="664"/>
      <c r="G46" s="664"/>
      <c r="H46" s="664"/>
      <c r="I46" s="665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353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354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355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698" t="s">
        <v>111</v>
      </c>
      <c r="B53" s="699"/>
      <c r="C53" s="699"/>
      <c r="D53" s="699"/>
      <c r="E53" s="699"/>
      <c r="F53" s="699"/>
      <c r="G53" s="699"/>
      <c r="H53" s="699"/>
      <c r="I53" s="700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1" t="s">
        <v>116</v>
      </c>
      <c r="B56" s="702"/>
      <c r="C56" s="702"/>
      <c r="D56" s="702"/>
      <c r="E56" s="702"/>
      <c r="F56" s="702"/>
      <c r="G56" s="702"/>
      <c r="H56" s="702"/>
      <c r="I56" s="703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04" t="s">
        <v>119</v>
      </c>
      <c r="B58" s="705"/>
      <c r="C58" s="705"/>
      <c r="D58" s="705"/>
      <c r="E58" s="705"/>
      <c r="F58" s="705"/>
      <c r="G58" s="705"/>
      <c r="H58" s="705"/>
      <c r="I58" s="706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  <mergeCell ref="H30:I30"/>
    <mergeCell ref="B31:G31"/>
    <mergeCell ref="H31:I31"/>
    <mergeCell ref="B32:G32"/>
    <mergeCell ref="H32:I32"/>
    <mergeCell ref="B30:G30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</mergeCells>
  <conditionalFormatting sqref="C35:I36 B35:B37 B39:I40">
    <cfRule type="cellIs" dxfId="2342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69" t="s">
        <v>4</v>
      </c>
      <c r="B1" s="412"/>
      <c r="C1" s="769" t="s">
        <v>303</v>
      </c>
      <c r="D1" s="765" t="s">
        <v>129</v>
      </c>
      <c r="E1" s="765" t="s">
        <v>302</v>
      </c>
      <c r="F1" s="765" t="s">
        <v>301</v>
      </c>
      <c r="G1" s="765" t="s">
        <v>3133</v>
      </c>
      <c r="H1" s="767" t="s">
        <v>300</v>
      </c>
      <c r="I1" s="763" t="s">
        <v>299</v>
      </c>
      <c r="J1" s="763" t="s">
        <v>298</v>
      </c>
      <c r="K1" s="763" t="s">
        <v>297</v>
      </c>
    </row>
    <row r="2" spans="1:16" ht="29.25" customHeight="1" x14ac:dyDescent="0.2">
      <c r="A2" s="770"/>
      <c r="B2" s="414" t="s">
        <v>168</v>
      </c>
      <c r="C2" s="770"/>
      <c r="D2" s="766"/>
      <c r="E2" s="766"/>
      <c r="F2" s="766"/>
      <c r="G2" s="766"/>
      <c r="H2" s="768"/>
      <c r="I2" s="764"/>
      <c r="J2" s="764"/>
      <c r="K2" s="764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CREDENCIAMENTO'!$D$5:$D$5019,$A4,'APONTAMENTO CREDENCIAMENTO'!$FE$5:$FE$5019)</f>
        <v>20943.893</v>
      </c>
      <c r="E4" s="431">
        <f>IF(D4=0,0,IF(D4*0.2*0.11&gt;607.2,607.2,IF(D4&lt;42377.92,D4*0.2*0.11,IF(D4*0.2*0.11&gt;932.31,932.31))))</f>
        <v>460.76564600000006</v>
      </c>
      <c r="F4" s="431">
        <f>$D4*'VALORES TABELA'!$B$45*'VALORES TABELA'!$B$46</f>
        <v>104.71946500000001</v>
      </c>
      <c r="G4" s="431">
        <f t="shared" ref="G4:G14" si="0">D4*60%</f>
        <v>12566.335799999999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2547.0100000000002</v>
      </c>
      <c r="I4" s="431">
        <f>IF($C4=$C3,($D4+$D3)*'VALORES TABELA'!$B$50-$E3,$D4*'VALORES TABELA'!$B$50)</f>
        <v>12566.335799999999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2420.3017923500001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2420.3017923500001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CREDENCIAMENTO'!$D$5:$D$5019,$A5,'APONTAMENTO CREDENCIAMENTO'!$FE$5:$FE$5019)</f>
        <v>41427.934000000008</v>
      </c>
      <c r="E5" s="431">
        <f t="shared" ref="E5:E14" si="1">IF(D5=0,0,IF(D5*0.2*0.11&gt;607.2,607.2,IF(D5&lt;42377.92,D5*0.2*0.11,IF(D5*0.2*0.11&gt;932.31,932.31))))</f>
        <v>607.20000000000005</v>
      </c>
      <c r="F5" s="431">
        <f>$D5*'VALORES TABELA'!$B$45*'VALORES TABELA'!$B$46</f>
        <v>207.13967000000008</v>
      </c>
      <c r="G5" s="431">
        <f t="shared" si="0"/>
        <v>24856.760400000003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5926.87</v>
      </c>
      <c r="I5" s="431">
        <f>IF($C5=$C4,($D5+$D4)*'VALORES TABELA'!$B$50-$E4,$D5*'VALORES TABELA'!$B$50)</f>
        <v>36962.330554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5759.8991100000003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6668.6291100000026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CREDENCIAMENTO'!$D$5:$D$5019,$A6,'APONTAMENTO CREDENCIAMENTO'!$FE$5:$FE$5019)</f>
        <v>16763.722000000002</v>
      </c>
      <c r="E6" s="431">
        <f t="shared" si="1"/>
        <v>368.80188400000003</v>
      </c>
      <c r="F6" s="431">
        <f>$D6*'VALORES TABELA'!$B$45*'VALORES TABELA'!$B$46</f>
        <v>83.818610000000021</v>
      </c>
      <c r="G6" s="431">
        <f t="shared" si="0"/>
        <v>10058.233200000001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1857.28</v>
      </c>
      <c r="I6" s="431">
        <f>IF($C6=$C5,($D6+$D5)*'VALORES TABELA'!$B$50-$E5,$D6*'VALORES TABELA'!$B$50)</f>
        <v>10058.233200000001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1755.8636119000003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-4004.0354981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CREDENCIAMENTO'!$D$5:$D$5019,$A7,'APONTAMENTO CREDENCIAMENTO'!$FE$5:$FE$5019)</f>
        <v>20590.34</v>
      </c>
      <c r="E7" s="431">
        <f t="shared" si="1"/>
        <v>452.98748000000001</v>
      </c>
      <c r="F7" s="431">
        <f>$D7*'VALORES TABELA'!$B$45*'VALORES TABELA'!$B$46</f>
        <v>102.95170000000002</v>
      </c>
      <c r="G7" s="431">
        <f t="shared" si="0"/>
        <v>12354.204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2488.67</v>
      </c>
      <c r="I7" s="431">
        <f>IF($C7=$C6,($D7+$D6)*'VALORES TABELA'!$B$50-$E6,$D7*'VALORES TABELA'!$B$50)</f>
        <v>12354.204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2364.1045430000004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608.24093110000013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CREDENCIAMENTO'!$D$5:$D$5019,$A8,'APONTAMENTO CREDENCIAMENTO'!$FE$5:$FE$5019)</f>
        <v>31373.653000000002</v>
      </c>
      <c r="E8" s="431">
        <f t="shared" si="1"/>
        <v>607.20000000000005</v>
      </c>
      <c r="F8" s="431">
        <f>$D8*'VALORES TABELA'!$B$45*'VALORES TABELA'!$B$46</f>
        <v>156.86826500000004</v>
      </c>
      <c r="G8" s="431">
        <f t="shared" si="0"/>
        <v>18824.191800000001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4267.92</v>
      </c>
      <c r="I8" s="431">
        <f>IF($C8=$C7,($D8+$D7)*'VALORES TABELA'!$B$50-$E7,$D8*'VALORES TABELA'!$B$50)</f>
        <v>30725.408319999999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4100.9427450000003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5009.6727450000008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CREDENCIAMENTO'!$D$5:$D$5019,$A9,'APONTAMENTO CREDENCIAMENTO'!$FE$5:$FE$5019)</f>
        <v>2484.56</v>
      </c>
      <c r="E9" s="431">
        <f t="shared" si="1"/>
        <v>54.660320000000006</v>
      </c>
      <c r="F9" s="431">
        <f>$D9*'VALORES TABELA'!$B$45*'VALORES TABELA'!$B$46</f>
        <v>12.422800000000002</v>
      </c>
      <c r="G9" s="431">
        <f t="shared" si="0"/>
        <v>1490.7359999999999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19707.727800000001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394.9208120000003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CREDENCIAMENTO'!$D$5:$D$5019,$A10,'APONTAMENTO CREDENCIAMENTO'!$FE$5:$FE$5019)</f>
        <v>24163.264999999999</v>
      </c>
      <c r="E10" s="431">
        <f t="shared" si="1"/>
        <v>531.59183000000007</v>
      </c>
      <c r="F10" s="431">
        <f>$D10*'VALORES TABELA'!$B$45*'VALORES TABELA'!$B$46</f>
        <v>120.81632500000001</v>
      </c>
      <c r="G10" s="431">
        <f t="shared" si="0"/>
        <v>14497.958999999999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3078.2</v>
      </c>
      <c r="I10" s="431">
        <f>IF($C10=$C9,($D10+$D9)*'VALORES TABELA'!$B$50-$E9,$D10*'VALORES TABELA'!$B$50)</f>
        <v>14497.958999999999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2932.0209717500002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2932.0209717500002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CREDENCIAMENTO'!$D$5:$D$5019,$A11,'APONTAMENTO CREDENCIAMENTO'!$FE$5:$FE$5019)</f>
        <v>14162.24</v>
      </c>
      <c r="E11" s="431">
        <f t="shared" si="1"/>
        <v>311.56928000000005</v>
      </c>
      <c r="F11" s="431">
        <f>$D11*'VALORES TABELA'!$B$45*'VALORES TABELA'!$B$46</f>
        <v>70.811200000000014</v>
      </c>
      <c r="G11" s="431">
        <f t="shared" si="0"/>
        <v>8497.3439999999991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1428.03</v>
      </c>
      <c r="I11" s="431">
        <f>IF($C11=$C10,($D11+$D10)*'VALORES TABELA'!$B$50-$E10,$D11*'VALORES TABELA'!$B$50)</f>
        <v>8497.3439999999991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1342.3580480000001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-1589.6629237500001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CREDENCIAMENTO'!$D$5:$D$5019,$A12,'APONTAMENTO CREDENCIAMENTO'!$FE$5:$FE$5019)</f>
        <v>9033.44</v>
      </c>
      <c r="E12" s="431">
        <f t="shared" si="1"/>
        <v>198.73568</v>
      </c>
      <c r="F12" s="431">
        <f>$D12*'VALORES TABELA'!$B$45*'VALORES TABELA'!$B$46</f>
        <v>45.167200000000008</v>
      </c>
      <c r="G12" s="431">
        <f t="shared" si="0"/>
        <v>5420.0640000000003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351.28</v>
      </c>
      <c r="I12" s="431">
        <f>IF($C12=$C11,($D12+$D11)*'VALORES TABELA'!$B$50-$E11,$D12*'VALORES TABELA'!$B$50)</f>
        <v>5420.0640000000003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527.13528800000017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-815.22275999999988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CREDENCIAMENTO'!$D$5:$D$5019,$A13,'APONTAMENTO CREDENCIAMENTO'!$FE$5:$FE$5019)</f>
        <v>12461.64</v>
      </c>
      <c r="E13" s="431">
        <f t="shared" si="1"/>
        <v>274.15607999999997</v>
      </c>
      <c r="F13" s="431">
        <f>$D13*'VALORES TABELA'!$B$45*'VALORES TABELA'!$B$46</f>
        <v>62.308199999999999</v>
      </c>
      <c r="G13" s="431">
        <f t="shared" si="0"/>
        <v>7476.9839999999995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1147.44</v>
      </c>
      <c r="I13" s="431">
        <f>IF($C13=$C12,($D13+$D12)*'VALORES TABELA'!$B$50-$E12,$D13*'VALORES TABELA'!$B$50)</f>
        <v>7476.9839999999995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1072.0476780000001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544.91238999999996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CREDENCIAMENTO'!$D$5:$D$5019,$A14,'APONTAMENTO CREDENCIAMENTO'!$FE$5:$FE$5019)</f>
        <v>117711.67666666668</v>
      </c>
      <c r="E14" s="431">
        <f t="shared" si="1"/>
        <v>607.20000000000005</v>
      </c>
      <c r="F14" s="431">
        <f>$D14*'VALORES TABELA'!$B$45*'VALORES TABELA'!$B$46</f>
        <v>588.55838333333338</v>
      </c>
      <c r="G14" s="431">
        <f t="shared" si="0"/>
        <v>70627.006000000008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18513.689999999999</v>
      </c>
      <c r="I14" s="431">
        <f>IF($C14=$C13,($D14+$D13)*'VALORES TABELA'!$B$50-$E13,$D14*'VALORES TABELA'!$B$50)</f>
        <v>70627.006000000008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18346.716650000006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17274.668972000007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C1:C2"/>
    <mergeCell ref="D1:D2"/>
    <mergeCell ref="E1:E2"/>
    <mergeCell ref="F1:F2"/>
    <mergeCell ref="A1:A2"/>
    <mergeCell ref="K1:K2"/>
    <mergeCell ref="G1:G2"/>
    <mergeCell ref="H1:H2"/>
    <mergeCell ref="I1:I2"/>
    <mergeCell ref="J1:J2"/>
  </mergeCells>
  <conditionalFormatting sqref="A1:B3">
    <cfRule type="duplicateValues" dxfId="2339" priority="129860"/>
  </conditionalFormatting>
  <conditionalFormatting sqref="A151:B1048576 A1:A3 B1:B4">
    <cfRule type="duplicateValues" dxfId="2338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667"/>
      <c r="F2" s="667"/>
      <c r="G2" s="667"/>
      <c r="H2" s="667"/>
      <c r="I2" s="667"/>
      <c r="J2" s="35"/>
      <c r="K2" s="35"/>
      <c r="L2" s="35"/>
      <c r="M2" s="35"/>
      <c r="N2" s="668"/>
      <c r="O2" s="668"/>
      <c r="P2" s="668"/>
      <c r="Q2" s="668"/>
      <c r="R2" s="668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669"/>
      <c r="F3" s="669"/>
      <c r="G3" s="669"/>
      <c r="H3" s="669"/>
      <c r="I3" s="669"/>
      <c r="J3" s="35"/>
      <c r="K3" s="35"/>
      <c r="L3" s="35"/>
      <c r="M3" s="35"/>
      <c r="N3" s="668"/>
      <c r="O3" s="668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670"/>
      <c r="F4" s="670"/>
      <c r="G4" s="670"/>
      <c r="H4" s="670"/>
      <c r="I4" s="670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812" t="s">
        <v>73</v>
      </c>
      <c r="C9" s="812"/>
      <c r="D9" s="812"/>
      <c r="E9" s="812"/>
      <c r="F9" s="812"/>
      <c r="G9" s="812"/>
      <c r="H9" s="812"/>
      <c r="I9" s="812"/>
    </row>
    <row r="10" spans="1:46" s="12" customFormat="1" ht="12.75" customHeight="1" thickBot="1" x14ac:dyDescent="0.25">
      <c r="A10" s="807" t="s">
        <v>74</v>
      </c>
      <c r="B10" s="808"/>
      <c r="C10" s="466" t="s">
        <v>11</v>
      </c>
      <c r="D10" s="808" t="s">
        <v>331</v>
      </c>
      <c r="E10" s="808"/>
      <c r="F10" s="465" t="s">
        <v>332</v>
      </c>
      <c r="G10" s="467" t="s">
        <v>330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2025/0068284</v>
      </c>
      <c r="B11" s="459"/>
      <c r="C11" s="460" t="str">
        <f>VLOOKUP(A11,ProcRel!A1:C5000,3,0)</f>
        <v>039.150-00</v>
      </c>
      <c r="D11" s="809" t="str">
        <f>VLOOKUP(A11,'APONTAMENTO CREDENCIAMENTO'!$D$6:$D$5019,1,FALSE)</f>
        <v>2025/0068284</v>
      </c>
      <c r="E11" s="809"/>
      <c r="F11" s="461">
        <f>SUMIF('APONTAMENTO CREDENCIAMENTO'!D$5:D$6122,A11,'APONTAMENTO CREDENCIAMENTO'!N$5:N$6122)</f>
        <v>0</v>
      </c>
      <c r="G11" s="462">
        <f>'EMPRESA C'!H16+'EMPRESA C'!I16+'EMPRESA C'!J16+'EMPRESA C'!K16+'EMPRESA C'!L16+'EMPRESA C'!M16</f>
        <v>48</v>
      </c>
      <c r="H11" s="463" t="str">
        <f>'BASE C'!E4</f>
        <v>ABRIL</v>
      </c>
      <c r="I11" s="464" t="str">
        <f>'BASE C'!D2</f>
        <v>BUTANTÃ</v>
      </c>
    </row>
    <row r="12" spans="1:46" s="12" customFormat="1" ht="12.75" customHeight="1" x14ac:dyDescent="0.2">
      <c r="A12" s="810" t="s">
        <v>80</v>
      </c>
      <c r="B12" s="811"/>
      <c r="C12" s="811"/>
      <c r="D12" s="811"/>
      <c r="E12" s="811"/>
      <c r="F12" s="790" t="s">
        <v>303</v>
      </c>
      <c r="G12" s="790"/>
      <c r="H12" s="790" t="s">
        <v>6</v>
      </c>
      <c r="I12" s="791"/>
    </row>
    <row r="13" spans="1:46" s="12" customFormat="1" ht="12.75" customHeight="1" thickBot="1" x14ac:dyDescent="0.25">
      <c r="A13" s="792" t="str">
        <f>VLOOKUP(A11,'APONTAMENTO CREDENCIAMENTO'!D1:J6122,6,FALSE)</f>
        <v>VARLEI ALMEIDA DOS SANTOS</v>
      </c>
      <c r="B13" s="793"/>
      <c r="C13" s="793"/>
      <c r="D13" s="793"/>
      <c r="E13" s="794"/>
      <c r="F13" s="800" t="str">
        <f>VLOOKUP(A11,ProcRel1!E2:G5000,3,FALSE)</f>
        <v>63.575.148/0001-74</v>
      </c>
      <c r="G13" s="800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95"/>
      <c r="B14" s="796"/>
      <c r="C14" s="796"/>
      <c r="D14" s="796"/>
      <c r="E14" s="796"/>
      <c r="F14" s="801" t="s">
        <v>82</v>
      </c>
      <c r="G14" s="802"/>
      <c r="H14" s="802" t="s">
        <v>83</v>
      </c>
      <c r="I14" s="803"/>
    </row>
    <row r="15" spans="1:46" s="12" customFormat="1" ht="12.75" customHeight="1" thickBot="1" x14ac:dyDescent="0.25">
      <c r="A15" s="797"/>
      <c r="B15" s="798"/>
      <c r="C15" s="798"/>
      <c r="D15" s="798"/>
      <c r="E15" s="799"/>
      <c r="F15" s="804" t="str">
        <f>VLOOKUP(A11,'APONTAMENTO CREDENCIAMENTO'!D1:O5017,12,FALSE)</f>
        <v>6020.2025/0068284-9</v>
      </c>
      <c r="G15" s="804"/>
      <c r="H15" s="805">
        <f>'VALORES TABELA'!B37</f>
        <v>46171</v>
      </c>
      <c r="I15" s="806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71" t="s">
        <v>85</v>
      </c>
      <c r="B19" s="772"/>
      <c r="C19" s="772"/>
      <c r="D19" s="772"/>
      <c r="E19" s="772"/>
      <c r="F19" s="772"/>
      <c r="G19" s="773"/>
      <c r="H19" s="774" t="s">
        <v>86</v>
      </c>
      <c r="I19" s="775"/>
    </row>
    <row r="20" spans="1:13" s="12" customFormat="1" ht="15" customHeight="1" x14ac:dyDescent="0.2">
      <c r="A20" s="469" t="s">
        <v>87</v>
      </c>
      <c r="B20" s="470" t="s">
        <v>329</v>
      </c>
      <c r="C20" s="471"/>
      <c r="D20" s="472"/>
      <c r="E20" s="471"/>
      <c r="F20" s="472"/>
      <c r="G20" s="471"/>
      <c r="H20" s="471"/>
      <c r="I20" s="494">
        <f>VLOOKUP(A11,'APONTAMENTO CREDENCIAMENTO'!$D$6:$EW$5019,150,FALSE)</f>
        <v>0</v>
      </c>
    </row>
    <row r="21" spans="1:13" s="12" customFormat="1" ht="15" customHeight="1" x14ac:dyDescent="0.2">
      <c r="A21" s="469" t="s">
        <v>88</v>
      </c>
      <c r="B21" s="470" t="s">
        <v>328</v>
      </c>
      <c r="C21" s="472"/>
      <c r="D21" s="472"/>
      <c r="E21" s="472"/>
      <c r="F21" s="497" t="s">
        <v>357</v>
      </c>
      <c r="G21" s="472"/>
      <c r="H21" s="472"/>
      <c r="I21" s="495">
        <f>SUMIF('APONTAMENTO CREDENCIAMENTO'!D$5:D$6122,A11,'APONTAMENTO CREDENCIAMENTO'!EX$5:EX$6122)</f>
        <v>17508.5</v>
      </c>
    </row>
    <row r="22" spans="1:13" s="12" customFormat="1" ht="15" customHeight="1" x14ac:dyDescent="0.2">
      <c r="A22" s="469" t="s">
        <v>89</v>
      </c>
      <c r="B22" s="473" t="s">
        <v>327</v>
      </c>
      <c r="C22" s="472"/>
      <c r="D22" s="474"/>
      <c r="E22" s="472"/>
      <c r="F22" s="474"/>
      <c r="G22" s="472"/>
      <c r="H22" s="472"/>
      <c r="I22" s="495">
        <f>SUMIF('APONTAMENTO CREDENCIAMENTO'!D5:D6122,A11,'APONTAMENTO CREDENCIAMENTO'!FB5:FB6122)</f>
        <v>1155.69</v>
      </c>
      <c r="K22" s="55"/>
    </row>
    <row r="23" spans="1:13" s="12" customFormat="1" ht="15" customHeight="1" x14ac:dyDescent="0.2">
      <c r="A23" s="469" t="s">
        <v>90</v>
      </c>
      <c r="B23" s="470" t="s">
        <v>326</v>
      </c>
      <c r="C23" s="472"/>
      <c r="D23" s="472"/>
      <c r="E23" s="472"/>
      <c r="F23" s="472"/>
      <c r="G23" s="472"/>
      <c r="H23" s="472"/>
      <c r="I23" s="495">
        <f>SUMIF('APONTAMENTO CREDENCIAMENTO'!D5:D6122,A11,'APONTAMENTO CREDENCIAMENTO'!EZ5:EZ6122)</f>
        <v>0</v>
      </c>
      <c r="K23" s="55"/>
    </row>
    <row r="24" spans="1:13" s="12" customFormat="1" ht="15" customHeight="1" x14ac:dyDescent="0.2">
      <c r="A24" s="469" t="s">
        <v>91</v>
      </c>
      <c r="B24" s="470" t="s">
        <v>325</v>
      </c>
      <c r="C24" s="472"/>
      <c r="D24" s="472"/>
      <c r="E24" s="472"/>
      <c r="F24" s="472"/>
      <c r="G24" s="472"/>
      <c r="H24" s="472"/>
      <c r="I24" s="495">
        <f>SUMIF('APONTAMENTO CREDENCIAMENTO'!D5:D6122,A11,'APONTAMENTO CREDENCIAMENTO'!FA5:FA6122)</f>
        <v>0</v>
      </c>
      <c r="K24" s="55"/>
    </row>
    <row r="25" spans="1:13" s="12" customFormat="1" ht="15" customHeight="1" x14ac:dyDescent="0.2">
      <c r="A25" s="469" t="s">
        <v>92</v>
      </c>
      <c r="B25" s="470" t="s">
        <v>324</v>
      </c>
      <c r="C25" s="472"/>
      <c r="D25" s="472"/>
      <c r="E25" s="472"/>
      <c r="F25" s="472"/>
      <c r="G25" s="472"/>
      <c r="H25" s="472"/>
      <c r="I25" s="495">
        <f>SUMIF('APONTAMENTO CREDENCIAMENTO'!D5:D6122,A11,'APONTAMENTO CREDENCIAMENTO'!FC5:FC6122)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CREDENCIAMENTO'!D5:IA6122,230,0)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323</v>
      </c>
      <c r="C27" s="472"/>
      <c r="D27" s="476"/>
      <c r="E27" s="472"/>
      <c r="F27" s="476"/>
      <c r="G27" s="472"/>
      <c r="H27" s="472"/>
      <c r="I27" s="495">
        <f>VLOOKUP(A11,'APONTAMENTO CREDENCIAMENTO'!D5:IA6122,231,0)*-1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322</v>
      </c>
      <c r="C28" s="472"/>
      <c r="D28" s="478"/>
      <c r="E28" s="472"/>
      <c r="F28" s="478"/>
      <c r="G28" s="472"/>
      <c r="H28" s="472"/>
      <c r="I28" s="495">
        <f>VLOOKUP(A11,'APONTAMENTO CREDENCIAMENTO'!D5:IA6122,232,0)*-1</f>
        <v>0</v>
      </c>
    </row>
    <row r="29" spans="1:13" s="12" customFormat="1" ht="15" customHeight="1" x14ac:dyDescent="0.2">
      <c r="A29" s="469" t="s">
        <v>96</v>
      </c>
      <c r="B29" s="502" t="s">
        <v>321</v>
      </c>
      <c r="C29" s="503"/>
      <c r="D29" s="498"/>
      <c r="E29" s="505">
        <f>SUMIF('APONTAMENTO CREDENCIAMENTO'!D5:D6122,A11,'APONTAMENTO CREDENCIAMENTO'!L5:L6122)</f>
        <v>0</v>
      </c>
      <c r="F29" s="506" t="s">
        <v>358</v>
      </c>
      <c r="G29" s="507">
        <f>SUMIF('APONTAMENTO CREDENCIAMENTO'!D5:D6122,A11,'APONTAMENTO CREDENCIAMENTO'!M5:M6122)</f>
        <v>0</v>
      </c>
      <c r="H29" s="504" t="s">
        <v>150</v>
      </c>
      <c r="I29" s="495">
        <f>SUMIF('APONTAMENTO CREDENCIAMENTO'!D5:D6122,A11,'APONTAMENTO CREDENCIAMENTO'!EY5:EY6122)</f>
        <v>0</v>
      </c>
      <c r="K29" s="55"/>
    </row>
    <row r="30" spans="1:13" s="12" customFormat="1" ht="15" customHeight="1" x14ac:dyDescent="0.2">
      <c r="A30" s="469" t="s">
        <v>320</v>
      </c>
      <c r="B30" s="499" t="s">
        <v>319</v>
      </c>
      <c r="C30" s="500"/>
      <c r="D30" s="501"/>
      <c r="E30" s="500"/>
      <c r="F30" s="501"/>
      <c r="G30" s="500"/>
      <c r="H30" s="500"/>
      <c r="I30" s="495">
        <f>SUMIF('APONTAMENTO CREDENCIAMENTO'!D5:D6122,A11,'APONTAMENTO CREDENCIAMENTO'!FD5:FD6122)</f>
        <v>0</v>
      </c>
      <c r="M30" s="55"/>
    </row>
    <row r="31" spans="1:13" s="12" customFormat="1" ht="15" customHeight="1" x14ac:dyDescent="0.2">
      <c r="A31" s="469" t="s">
        <v>97</v>
      </c>
      <c r="B31" s="480" t="s">
        <v>318</v>
      </c>
      <c r="C31" s="479"/>
      <c r="D31" s="479"/>
      <c r="E31" s="479"/>
      <c r="F31" s="479"/>
      <c r="G31" s="479"/>
      <c r="H31" s="479"/>
      <c r="I31" s="496">
        <f>(I20+I21+I22+I23+I24+I25+I26+I27+I28+I29+I30)</f>
        <v>18664.189999999999</v>
      </c>
      <c r="L31" s="55"/>
    </row>
    <row r="32" spans="1:13" s="12" customFormat="1" ht="15" customHeight="1" x14ac:dyDescent="0.2">
      <c r="A32" s="469" t="s">
        <v>98</v>
      </c>
      <c r="B32" s="475" t="s">
        <v>317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316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314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315</v>
      </c>
      <c r="B36" s="480" t="s">
        <v>313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76" t="s">
        <v>106</v>
      </c>
      <c r="B37" s="777">
        <f>VLOOKUP(A11,'APONTAMENTO CREDENCIAMENTO'!D1:EL5017,138,FALSE)</f>
        <v>0</v>
      </c>
      <c r="C37" s="777"/>
      <c r="D37" s="777"/>
      <c r="E37" s="777"/>
      <c r="F37" s="777"/>
      <c r="G37" s="777"/>
      <c r="H37" s="777"/>
      <c r="I37" s="778"/>
    </row>
    <row r="38" spans="1:12" s="12" customFormat="1" ht="30.75" customHeight="1" x14ac:dyDescent="0.2">
      <c r="A38" s="776"/>
      <c r="B38" s="777"/>
      <c r="C38" s="777"/>
      <c r="D38" s="777"/>
      <c r="E38" s="777"/>
      <c r="F38" s="777"/>
      <c r="G38" s="777"/>
      <c r="H38" s="777"/>
      <c r="I38" s="778"/>
    </row>
    <row r="39" spans="1:12" s="12" customFormat="1" ht="20.100000000000001" customHeight="1" x14ac:dyDescent="0.2">
      <c r="A39" s="776" t="s">
        <v>107</v>
      </c>
      <c r="B39" s="780">
        <f>VLOOKUP(A11,'APONTAMENTO CREDENCIAMENTO'!D1:EL5017,139,FALSE)</f>
        <v>0</v>
      </c>
      <c r="C39" s="781"/>
      <c r="D39" s="781"/>
      <c r="E39" s="781"/>
      <c r="F39" s="781"/>
      <c r="G39" s="781"/>
      <c r="H39" s="781"/>
      <c r="I39" s="782"/>
    </row>
    <row r="40" spans="1:12" s="12" customFormat="1" ht="20.100000000000001" customHeight="1" thickBot="1" x14ac:dyDescent="0.25">
      <c r="A40" s="779"/>
      <c r="B40" s="783"/>
      <c r="C40" s="784"/>
      <c r="D40" s="784"/>
      <c r="E40" s="784"/>
      <c r="F40" s="784"/>
      <c r="G40" s="784"/>
      <c r="H40" s="784"/>
      <c r="I40" s="785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16" t="s">
        <v>109</v>
      </c>
      <c r="C42" s="716"/>
      <c r="D42" s="716"/>
      <c r="E42" s="716"/>
      <c r="F42" s="716"/>
      <c r="G42" s="716"/>
      <c r="H42" s="716"/>
      <c r="I42" s="716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348</v>
      </c>
      <c r="B44" s="656"/>
      <c r="C44" s="453" t="s">
        <v>349</v>
      </c>
      <c r="D44" s="453"/>
      <c r="E44" s="453" t="s">
        <v>350</v>
      </c>
      <c r="F44" s="453"/>
      <c r="G44" s="453" t="s">
        <v>351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CREDENCIAMENTO'!D5:D6122,A11,'APONTAMENTO CREDENCIAMENTO'!EP5:EP6122)</f>
        <v>48</v>
      </c>
      <c r="B45" s="483"/>
      <c r="C45" s="484">
        <f>SUMIF('APONTAMENTO CREDENCIAMENTO'!D5:D6122,A11,'APONTAMENTO CREDENCIAMENTO'!ER5:ER6122)</f>
        <v>0</v>
      </c>
      <c r="D45" s="484"/>
      <c r="E45" s="484">
        <f>SUMIF('APONTAMENTO CREDENCIAMENTO'!D5:D6122,A11,'APONTAMENTO CREDENCIAMENTO'!ES5:ES6122)</f>
        <v>0</v>
      </c>
      <c r="F45" s="484"/>
      <c r="G45" s="484">
        <f>SUMIF('APONTAMENTO CREDENCIAMENTO'!D5:D6122,A11,'APONTAMENTO CREDENCIAMENTO'!EU5:EU6122)</f>
        <v>0</v>
      </c>
      <c r="H45" s="484"/>
      <c r="I45" s="485">
        <f>SUM(A45:H45)</f>
        <v>48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16" t="s">
        <v>352</v>
      </c>
      <c r="C47" s="716"/>
      <c r="D47" s="716"/>
      <c r="E47" s="716"/>
      <c r="F47" s="716"/>
      <c r="G47" s="716"/>
      <c r="H47" s="716"/>
      <c r="I47" s="716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786" t="s">
        <v>110</v>
      </c>
      <c r="B49" s="787"/>
      <c r="C49" s="787"/>
      <c r="D49" s="787"/>
      <c r="E49" s="788"/>
      <c r="F49" s="788"/>
      <c r="G49" s="788"/>
      <c r="H49" s="788"/>
      <c r="I49" s="789"/>
    </row>
    <row r="50" spans="1:9" ht="12.75" customHeight="1" x14ac:dyDescent="0.2">
      <c r="A50" s="663" t="s">
        <v>154</v>
      </c>
      <c r="B50" s="664"/>
      <c r="C50" s="664"/>
      <c r="D50" s="664"/>
      <c r="E50" s="664"/>
      <c r="F50" s="664"/>
      <c r="G50" s="664"/>
      <c r="H50" s="664"/>
      <c r="I50" s="665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353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356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698" t="s">
        <v>111</v>
      </c>
      <c r="B56" s="699"/>
      <c r="C56" s="699"/>
      <c r="D56" s="699"/>
      <c r="E56" s="699"/>
      <c r="F56" s="699"/>
      <c r="G56" s="699"/>
      <c r="H56" s="699"/>
      <c r="I56" s="700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1" t="s">
        <v>116</v>
      </c>
      <c r="B59" s="702"/>
      <c r="C59" s="702"/>
      <c r="D59" s="702"/>
      <c r="E59" s="702"/>
      <c r="F59" s="702"/>
      <c r="G59" s="702"/>
      <c r="H59" s="702"/>
      <c r="I59" s="703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04" t="s">
        <v>119</v>
      </c>
      <c r="B61" s="705"/>
      <c r="C61" s="705"/>
      <c r="D61" s="705"/>
      <c r="E61" s="705"/>
      <c r="F61" s="705"/>
      <c r="G61" s="705"/>
      <c r="H61" s="705"/>
      <c r="I61" s="706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F12:G12"/>
    <mergeCell ref="H12:I12"/>
    <mergeCell ref="A13:E15"/>
    <mergeCell ref="F13:G13"/>
    <mergeCell ref="F14:G14"/>
    <mergeCell ref="H14:I14"/>
    <mergeCell ref="F15:G15"/>
    <mergeCell ref="H15:I15"/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</mergeCells>
  <conditionalFormatting sqref="C37:I38 B37:B39">
    <cfRule type="cellIs" dxfId="2337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TRANSPORTES KVM LTDA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2025/0068284</v>
      </c>
      <c r="G9" s="30" t="s">
        <v>122</v>
      </c>
      <c r="H9" s="30" t="str">
        <f>'APONTAMENTO CREDENCIAMENTO'!A1</f>
        <v>Butantã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6" t="s">
        <v>42</v>
      </c>
      <c r="B12" s="818" t="s">
        <v>125</v>
      </c>
      <c r="C12" s="819"/>
      <c r="D12" s="816" t="s">
        <v>11</v>
      </c>
      <c r="E12" s="822" t="s">
        <v>126</v>
      </c>
      <c r="F12" s="823"/>
      <c r="G12" s="826" t="s">
        <v>127</v>
      </c>
      <c r="H12" s="827"/>
      <c r="I12" s="827"/>
      <c r="J12" s="827"/>
      <c r="K12" s="827"/>
      <c r="L12" s="827"/>
      <c r="M12" s="828"/>
      <c r="N12" s="813" t="s">
        <v>128</v>
      </c>
      <c r="O12" s="814"/>
      <c r="P12" s="814"/>
      <c r="Q12" s="814"/>
      <c r="R12" s="814"/>
      <c r="S12" s="814"/>
      <c r="T12" s="814"/>
      <c r="U12" s="814"/>
      <c r="V12" s="814"/>
      <c r="W12" s="814"/>
      <c r="X12" s="815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7"/>
      <c r="B13" s="820"/>
      <c r="C13" s="821"/>
      <c r="D13" s="817"/>
      <c r="E13" s="824"/>
      <c r="F13" s="825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VARLEI ALMEIDA DOS SANTOS</v>
      </c>
      <c r="B14" s="207" t="str">
        <f>VLOOKUP(D14,'APONTAMENTO CREDENCIAMENTO'!$A$6:$F$5020,6,0)</f>
        <v>01/04/2026</v>
      </c>
      <c r="C14" s="207" t="str">
        <f>VLOOKUP(D14,'APONTAMENTO CREDENCIAMENTO'!$A$6:$G$5020,7,0)</f>
        <v>30/04/2026</v>
      </c>
      <c r="D14" s="208" t="str">
        <f>'BASE C'!C10</f>
        <v>039.150-00</v>
      </c>
      <c r="E14" s="831" t="str">
        <f>'BASE C'!H10</f>
        <v>GCM3D84</v>
      </c>
      <c r="F14" s="832"/>
      <c r="G14" s="208">
        <f>SUMIF('APONTAMENTO CREDENCIAMENTO'!$A$6:$A$5020,'EMPRESA C'!D14,'APONTAMENTO CREDENCIAMENTO'!$N$6:$N$5020)</f>
        <v>0</v>
      </c>
      <c r="H14" s="208">
        <f>SUMIF('APONTAMENTO CREDENCIAMENTO'!$A$6:$A$5020,'EMPRESA C'!D14,'APONTAMENTO CREDENCIAMENTO'!$EP$6:$EP$5020)</f>
        <v>48</v>
      </c>
      <c r="I14" s="208">
        <f>SUMIF('APONTAMENTO CREDENCIAMENTO'!$A$6:$A$5020,'EMPRESA C'!D14,'APONTAMENTO CREDENCIAMENTO'!$EQ$6:$EQ$5020)</f>
        <v>0</v>
      </c>
      <c r="J14" s="208">
        <f>SUMIF('APONTAMENTO CREDENCIAMENTO'!$A$6:$A$5020,'EMPRESA C'!D14,'APONTAMENTO CREDENCIAMENTO'!$ER$6:$ER$5020)</f>
        <v>0</v>
      </c>
      <c r="K14" s="208">
        <f>SUMIF('APONTAMENTO CREDENCIAMENTO'!$A$6:$A$5020,'EMPRESA C'!D14,'APONTAMENTO CREDENCIAMENTO'!$ES$6:$ES$5020)</f>
        <v>0</v>
      </c>
      <c r="L14" s="208">
        <f>SUMIF('APONTAMENTO CREDENCIAMENTO'!$A$6:$A$5020,'EMPRESA C'!D14,'APONTAMENTO CREDENCIAMENTO'!$ET$6:$ET$5020)</f>
        <v>0</v>
      </c>
      <c r="M14" s="208">
        <f>SUMIF('APONTAMENTO CREDENCIAMENTO'!$A$6:$A$5020,'EMPRESA C'!D14,'APONTAMENTO CREDENCIAMENTO'!$EU$6:$EU$5020)</f>
        <v>0</v>
      </c>
      <c r="N14" s="209">
        <f>SUMIF('APONTAMENTO CREDENCIAMENTO'!$A$6:$A$5020,'EMPRESA C'!D14,'APONTAMENTO CREDENCIAMENTO'!$EW$6:$EW$5020)</f>
        <v>0</v>
      </c>
      <c r="O14" s="209">
        <f>SUMIF('APONTAMENTO CREDENCIAMENTO'!$A$6:$A$5020,'EMPRESA C'!D14,'APONTAMENTO CREDENCIAMENTO'!$EX$6:$EX$5020)</f>
        <v>17508.5</v>
      </c>
      <c r="P14" s="209">
        <f>SUMIF('APONTAMENTO CREDENCIAMENTO'!$A$5:$A$5020,'EMPRESA C'!D14,'APONTAMENTO CREDENCIAMENTO'!$EY$5:$EY$5020)</f>
        <v>0</v>
      </c>
      <c r="Q14" s="209">
        <f>SUMIF('APONTAMENTO CREDENCIAMENTO'!$A$5:$A$5020,'EMPRESA C'!D14,'APONTAMENTO CREDENCIAMENTO'!$EZ$5:$EZ$5020)</f>
        <v>0</v>
      </c>
      <c r="R14" s="209">
        <f>SUMIF('APONTAMENTO CREDENCIAMENTO'!$A$5:$A$5020,'EMPRESA C'!D14,'APONTAMENTO CREDENCIAMENTO'!$FA$5:$FA$5020)</f>
        <v>0</v>
      </c>
      <c r="S14" s="209">
        <f>SUMIF('APONTAMENTO CREDENCIAMENTO'!$A$5:$A$5020,'EMPRESA C'!D14,'APONTAMENTO CREDENCIAMENTO'!$FB$5:$FB$5020)</f>
        <v>1155.69</v>
      </c>
      <c r="T14" s="209">
        <f>SUMIF('APONTAMENTO CREDENCIAMENTO'!$A$5:$A$5020,'EMPRESA C'!D14,'APONTAMENTO CREDENCIAMENTO'!$FC$5:$FC$5020)</f>
        <v>0</v>
      </c>
      <c r="U14" s="209">
        <f>SUMIF('APONTAMENTO CREDENCIAMENTO'!$A$5:$A$5020,'EMPRESA C'!D14,'APONTAMENTO CREDENCIAMENTO'!$HY$5:$HY$5020)</f>
        <v>0</v>
      </c>
      <c r="V14" s="209">
        <f>SUMIF('APONTAMENTO CREDENCIAMENTO'!$A$5:$A$5020,'EMPRESA C'!D14,'APONTAMENTO CREDENCIAMENTO'!$HZ$5:$HZ$5020)*-1</f>
        <v>0</v>
      </c>
      <c r="W14" s="209">
        <f>SUMIF('APONTAMENTO CREDENCIAMENTO'!$A$5:$A$5020,'EMPRESA C'!D14,'APONTAMENTO CREDENCIAMENTO'!$IA$5:$IA$5020)*-1</f>
        <v>0</v>
      </c>
      <c r="X14" s="209">
        <f>SUMIF('APONTAMENTO CREDENCIAMENTO'!$A$5:$A$5020,'EMPRESA C'!D14,'APONTAMENTO CREDENCIAMENTO'!$FD$5:$FD$5020)</f>
        <v>0</v>
      </c>
      <c r="Y14" s="209">
        <f>SUMIF('APONTAMENTO CREDENCIAMENTO'!$A$5:$A$5020,'EMPRESA C'!D14,'APONTAMENTO CREDENCIAMENTO'!$GK$5:$GK$5020)*-1</f>
        <v>0</v>
      </c>
      <c r="Z14" s="209">
        <f>(N14+O14+P14+Q14+R14+S14+T14+U14+V14+W14+X14+Y14)</f>
        <v>18664.189999999999</v>
      </c>
      <c r="AA14" s="209">
        <f t="shared" ref="AA14" si="0">Z14</f>
        <v>18664.189999999999</v>
      </c>
      <c r="AB14" s="209">
        <f>AA14*'BASE C'!B$7</f>
        <v>0</v>
      </c>
      <c r="AC14" s="209">
        <f t="shared" ref="AC14" si="1">AA14-AB14</f>
        <v>18664.189999999999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 t="shared" ref="G16:AC16" si="2">SUM(G14:G15)</f>
        <v>0</v>
      </c>
      <c r="H16" s="100">
        <f t="shared" si="2"/>
        <v>48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</v>
      </c>
      <c r="M16" s="100">
        <f t="shared" si="2"/>
        <v>0</v>
      </c>
      <c r="N16" s="326">
        <f t="shared" si="2"/>
        <v>0</v>
      </c>
      <c r="O16" s="326">
        <f t="shared" si="2"/>
        <v>17508.5</v>
      </c>
      <c r="P16" s="326">
        <f t="shared" si="2"/>
        <v>0</v>
      </c>
      <c r="Q16" s="326">
        <f t="shared" si="2"/>
        <v>0</v>
      </c>
      <c r="R16" s="326">
        <f t="shared" si="2"/>
        <v>0</v>
      </c>
      <c r="S16" s="326">
        <f t="shared" si="2"/>
        <v>1155.69</v>
      </c>
      <c r="T16" s="326">
        <f t="shared" si="2"/>
        <v>0</v>
      </c>
      <c r="U16" s="326">
        <f t="shared" si="2"/>
        <v>0</v>
      </c>
      <c r="V16" s="326">
        <f t="shared" si="2"/>
        <v>0</v>
      </c>
      <c r="W16" s="326">
        <f t="shared" si="2"/>
        <v>0</v>
      </c>
      <c r="X16" s="326">
        <f t="shared" si="2"/>
        <v>0</v>
      </c>
      <c r="Y16" s="326">
        <f t="shared" si="2"/>
        <v>0</v>
      </c>
      <c r="Z16" s="326">
        <f t="shared" si="2"/>
        <v>18664.189999999999</v>
      </c>
      <c r="AA16" s="326">
        <f t="shared" si="2"/>
        <v>18664.189999999999</v>
      </c>
      <c r="AB16" s="326">
        <f t="shared" si="2"/>
        <v>0</v>
      </c>
      <c r="AC16" s="326">
        <f t="shared" si="2"/>
        <v>18664.189999999999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29"/>
      <c r="Z34" s="829"/>
      <c r="AA34" s="830"/>
      <c r="AB34" s="44"/>
      <c r="AC34" s="829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29"/>
      <c r="Z35" s="829"/>
      <c r="AA35" s="830"/>
      <c r="AB35" s="44"/>
      <c r="AC35" s="829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29"/>
      <c r="Z36" s="829"/>
      <c r="AA36" s="830"/>
      <c r="AB36" s="44"/>
      <c r="AC36" s="829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29"/>
      <c r="Z37" s="829"/>
      <c r="AA37" s="830"/>
      <c r="AB37" s="44"/>
      <c r="AC37" s="829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Y34:Y37"/>
    <mergeCell ref="Z34:Z37"/>
    <mergeCell ref="AA34:AA37"/>
    <mergeCell ref="AC34:AC37"/>
    <mergeCell ref="E14:F14"/>
    <mergeCell ref="N12:X12"/>
    <mergeCell ref="A12:A13"/>
    <mergeCell ref="B12:C13"/>
    <mergeCell ref="D12:D13"/>
    <mergeCell ref="E12:F13"/>
    <mergeCell ref="G12:M12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Q5" s="14"/>
    </row>
    <row r="6" spans="1:26" ht="26.25" customHeight="1" x14ac:dyDescent="0.25"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6" t="s">
        <v>135</v>
      </c>
      <c r="C10" s="836"/>
      <c r="D10" s="836"/>
      <c r="E10" s="836"/>
      <c r="F10" s="836"/>
      <c r="G10" s="836"/>
      <c r="H10" s="836"/>
      <c r="I10" s="836"/>
      <c r="J10" s="836"/>
      <c r="K10" s="836"/>
      <c r="L10" s="836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7" t="s">
        <v>78</v>
      </c>
      <c r="F13" s="837"/>
      <c r="G13" s="837" t="s">
        <v>6</v>
      </c>
      <c r="H13" s="837"/>
      <c r="I13" s="837"/>
      <c r="J13" s="837"/>
      <c r="K13" s="837"/>
      <c r="L13" s="837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2025/0068284</v>
      </c>
      <c r="B14" s="217" t="str">
        <f>'BASE C'!D4</f>
        <v>TRANSPORTES KVM LTDA</v>
      </c>
      <c r="C14" s="218"/>
      <c r="D14" s="218"/>
      <c r="E14" s="838" t="str">
        <f>'BASE C'!E4</f>
        <v>ABRIL</v>
      </c>
      <c r="F14" s="838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BT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35" t="s">
        <v>138</v>
      </c>
      <c r="F16" s="835"/>
      <c r="G16" s="835"/>
      <c r="H16" s="835"/>
      <c r="I16" s="835"/>
      <c r="J16" s="835"/>
      <c r="K16" s="835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VARLEI ALMEIDA DOS SANTOS</v>
      </c>
      <c r="B18" s="231" t="str">
        <f>'BASE C'!C10</f>
        <v>039.150-00</v>
      </c>
      <c r="C18" s="231" t="str">
        <f>'BASE C'!H10</f>
        <v>GCM3D84</v>
      </c>
      <c r="D18" s="208">
        <f>SUMIF('APONTAMENTO CREDENCIAMENTO'!$A$6:$A$5020,'ATESTADO C'!B18,'APONTAMENTO CREDENCIAMENTO'!$N$6:$N$5020)</f>
        <v>0</v>
      </c>
      <c r="E18" s="208">
        <f>SUMIF('APONTAMENTO CREDENCIAMENTO'!$A$6:$A$5020,'ATESTADO C'!B18,'APONTAMENTO CREDENCIAMENTO'!$EP$6:$EP$5020)</f>
        <v>48</v>
      </c>
      <c r="F18" s="208">
        <f>SUMIF('APONTAMENTO CREDENCIAMENTO'!$A$6:$A$5020,'ATESTADO C'!B18,'APONTAMENTO CREDENCIAMENTO'!$EQ$6:$EQ$5020)</f>
        <v>0</v>
      </c>
      <c r="G18" s="208">
        <f>SUMIF('APONTAMENTO CREDENCIAMENTO'!$A$6:$A$5020,'ATESTADO C'!B18,'APONTAMENTO CREDENCIAMENTO'!$ER$6:$ER$5020)</f>
        <v>0</v>
      </c>
      <c r="H18" s="208">
        <f>SUMIF('APONTAMENTO CREDENCIAMENTO'!$A$6:$A$5020,'ATESTADO C'!B18,'APONTAMENTO CREDENCIAMENTO'!$ES$6:$ES$5020)</f>
        <v>0</v>
      </c>
      <c r="I18" s="208">
        <f>SUMIF('APONTAMENTO CREDENCIAMENTO'!$A$6:$A$5020,'ATESTADO C'!B18,'APONTAMENTO CREDENCIAMENTO'!$ET$6:$ET$5020)</f>
        <v>0</v>
      </c>
      <c r="J18" s="208">
        <f>SUMIF('APONTAMENTO CREDENCIAMENTO'!$A$6:$A$5020,'ATESTADO C'!B18,'APONTAMENTO CREDENCIAMENTO'!$EU$6:$EU$5020)</f>
        <v>0</v>
      </c>
      <c r="K18" s="232">
        <f t="shared" ref="K18" si="0">E18+F18+H18+I18+G18+J18</f>
        <v>48</v>
      </c>
      <c r="L18" s="833" t="str">
        <f>CONCATENATE(VLOOKUP(B18,'APONTAMENTO CREDENCIAMENTO'!$A$6:$EK$5020,141,0)," - ",VLOOKUP(B18,'APONTAMENTO CREDENCIAMENTO'!$A$6:$EL$5020,142,0))</f>
        <v xml:space="preserve"> - </v>
      </c>
      <c r="M18" s="834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2336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226"/>
  <sheetViews>
    <sheetView topLeftCell="A243" workbookViewId="0">
      <selection activeCell="A2" sqref="A2:C113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215</v>
      </c>
      <c r="B1" t="s">
        <v>216</v>
      </c>
      <c r="C1" t="s">
        <v>3224</v>
      </c>
    </row>
    <row r="2" spans="1:3" x14ac:dyDescent="0.2">
      <c r="A2" t="s">
        <v>3934</v>
      </c>
      <c r="B2" t="s">
        <v>249</v>
      </c>
      <c r="C2" t="s">
        <v>3941</v>
      </c>
    </row>
    <row r="3" spans="1:3" x14ac:dyDescent="0.2">
      <c r="A3" t="s">
        <v>3934</v>
      </c>
      <c r="B3" t="s">
        <v>249</v>
      </c>
      <c r="C3" t="s">
        <v>3937</v>
      </c>
    </row>
    <row r="4" spans="1:3" x14ac:dyDescent="0.2">
      <c r="A4" t="s">
        <v>3934</v>
      </c>
      <c r="B4" t="s">
        <v>249</v>
      </c>
      <c r="C4" t="s">
        <v>3932</v>
      </c>
    </row>
    <row r="5" spans="1:3" x14ac:dyDescent="0.2">
      <c r="A5" t="s">
        <v>3783</v>
      </c>
      <c r="B5" t="s">
        <v>238</v>
      </c>
      <c r="C5" t="s">
        <v>3781</v>
      </c>
    </row>
    <row r="6" spans="1:3" x14ac:dyDescent="0.2">
      <c r="A6" t="s">
        <v>4048</v>
      </c>
      <c r="B6" t="s">
        <v>258</v>
      </c>
      <c r="C6" t="s">
        <v>4046</v>
      </c>
    </row>
    <row r="7" spans="1:3" x14ac:dyDescent="0.2">
      <c r="A7" t="s">
        <v>3849</v>
      </c>
      <c r="B7" t="s">
        <v>242</v>
      </c>
      <c r="C7" t="s">
        <v>3857</v>
      </c>
    </row>
    <row r="8" spans="1:3" x14ac:dyDescent="0.2">
      <c r="A8" t="s">
        <v>3849</v>
      </c>
      <c r="B8" t="s">
        <v>242</v>
      </c>
      <c r="C8" t="s">
        <v>3847</v>
      </c>
    </row>
    <row r="9" spans="1:3" x14ac:dyDescent="0.2">
      <c r="A9" t="s">
        <v>3854</v>
      </c>
      <c r="B9" t="s">
        <v>242</v>
      </c>
      <c r="C9" t="s">
        <v>3852</v>
      </c>
    </row>
    <row r="10" spans="1:3" x14ac:dyDescent="0.2">
      <c r="A10" t="s">
        <v>4062</v>
      </c>
      <c r="B10" t="s">
        <v>261</v>
      </c>
      <c r="C10" t="s">
        <v>4065</v>
      </c>
    </row>
    <row r="11" spans="1:3" x14ac:dyDescent="0.2">
      <c r="A11" t="s">
        <v>4062</v>
      </c>
      <c r="B11" t="s">
        <v>261</v>
      </c>
      <c r="C11" t="s">
        <v>4060</v>
      </c>
    </row>
    <row r="12" spans="1:3" x14ac:dyDescent="0.2">
      <c r="A12" t="s">
        <v>3885</v>
      </c>
      <c r="B12" t="s">
        <v>245</v>
      </c>
      <c r="C12" t="s">
        <v>3883</v>
      </c>
    </row>
    <row r="13" spans="1:3" x14ac:dyDescent="0.2">
      <c r="A13" t="s">
        <v>3885</v>
      </c>
      <c r="B13" t="s">
        <v>245</v>
      </c>
      <c r="C13" t="s">
        <v>3892</v>
      </c>
    </row>
    <row r="14" spans="1:3" x14ac:dyDescent="0.2">
      <c r="A14" t="s">
        <v>3885</v>
      </c>
      <c r="B14" t="s">
        <v>245</v>
      </c>
      <c r="C14" t="s">
        <v>3888</v>
      </c>
    </row>
    <row r="15" spans="1:3" x14ac:dyDescent="0.2">
      <c r="A15" t="s">
        <v>4086</v>
      </c>
      <c r="B15" t="s">
        <v>263</v>
      </c>
      <c r="C15" t="s">
        <v>4084</v>
      </c>
    </row>
    <row r="16" spans="1:3" x14ac:dyDescent="0.2">
      <c r="A16" t="s">
        <v>4011</v>
      </c>
      <c r="B16" t="s">
        <v>257</v>
      </c>
      <c r="C16" t="s">
        <v>4022</v>
      </c>
    </row>
    <row r="17" spans="1:3" x14ac:dyDescent="0.2">
      <c r="A17" t="s">
        <v>4011</v>
      </c>
      <c r="B17" t="s">
        <v>257</v>
      </c>
      <c r="C17" t="s">
        <v>4014</v>
      </c>
    </row>
    <row r="18" spans="1:3" x14ac:dyDescent="0.2">
      <c r="A18" t="s">
        <v>4011</v>
      </c>
      <c r="B18" t="s">
        <v>257</v>
      </c>
      <c r="C18" t="s">
        <v>4009</v>
      </c>
    </row>
    <row r="19" spans="1:3" x14ac:dyDescent="0.2">
      <c r="A19" t="s">
        <v>4011</v>
      </c>
      <c r="B19" t="s">
        <v>257</v>
      </c>
      <c r="C19" t="s">
        <v>4026</v>
      </c>
    </row>
    <row r="20" spans="1:3" x14ac:dyDescent="0.2">
      <c r="A20" t="s">
        <v>4011</v>
      </c>
      <c r="B20" t="s">
        <v>257</v>
      </c>
      <c r="C20" t="s">
        <v>4038</v>
      </c>
    </row>
    <row r="21" spans="1:3" x14ac:dyDescent="0.2">
      <c r="A21" t="s">
        <v>4011</v>
      </c>
      <c r="B21" t="s">
        <v>257</v>
      </c>
      <c r="C21" t="s">
        <v>4034</v>
      </c>
    </row>
    <row r="22" spans="1:3" x14ac:dyDescent="0.2">
      <c r="A22" t="s">
        <v>4011</v>
      </c>
      <c r="B22" t="s">
        <v>257</v>
      </c>
      <c r="C22" t="s">
        <v>4042</v>
      </c>
    </row>
    <row r="23" spans="1:3" x14ac:dyDescent="0.2">
      <c r="A23" t="s">
        <v>4011</v>
      </c>
      <c r="B23" t="s">
        <v>257</v>
      </c>
      <c r="C23" t="s">
        <v>4018</v>
      </c>
    </row>
    <row r="24" spans="1:3" x14ac:dyDescent="0.2">
      <c r="A24" t="s">
        <v>4011</v>
      </c>
      <c r="B24" t="s">
        <v>257</v>
      </c>
      <c r="C24" t="s">
        <v>4030</v>
      </c>
    </row>
    <row r="25" spans="1:3" x14ac:dyDescent="0.2">
      <c r="A25" t="s">
        <v>3993</v>
      </c>
      <c r="B25" t="s">
        <v>255</v>
      </c>
      <c r="C25" t="s">
        <v>3991</v>
      </c>
    </row>
    <row r="26" spans="1:3" x14ac:dyDescent="0.2">
      <c r="A26" t="s">
        <v>3993</v>
      </c>
      <c r="B26" t="s">
        <v>255</v>
      </c>
      <c r="C26" t="s">
        <v>3996</v>
      </c>
    </row>
    <row r="27" spans="1:3" x14ac:dyDescent="0.2">
      <c r="A27" t="s">
        <v>3993</v>
      </c>
      <c r="B27" t="s">
        <v>255</v>
      </c>
      <c r="C27" t="s">
        <v>4000</v>
      </c>
    </row>
    <row r="28" spans="1:3" x14ac:dyDescent="0.2">
      <c r="A28" t="s">
        <v>3798</v>
      </c>
      <c r="B28" t="s">
        <v>240</v>
      </c>
      <c r="C28" t="s">
        <v>3809</v>
      </c>
    </row>
    <row r="29" spans="1:3" x14ac:dyDescent="0.2">
      <c r="A29" t="s">
        <v>3798</v>
      </c>
      <c r="B29" t="s">
        <v>240</v>
      </c>
      <c r="C29" t="s">
        <v>3813</v>
      </c>
    </row>
    <row r="30" spans="1:3" x14ac:dyDescent="0.2">
      <c r="A30" t="s">
        <v>3798</v>
      </c>
      <c r="B30" t="s">
        <v>240</v>
      </c>
      <c r="C30" t="s">
        <v>3838</v>
      </c>
    </row>
    <row r="31" spans="1:3" x14ac:dyDescent="0.2">
      <c r="A31" t="s">
        <v>3798</v>
      </c>
      <c r="B31" t="s">
        <v>240</v>
      </c>
      <c r="C31" t="s">
        <v>3822</v>
      </c>
    </row>
    <row r="32" spans="1:3" x14ac:dyDescent="0.2">
      <c r="A32" t="s">
        <v>3798</v>
      </c>
      <c r="B32" t="s">
        <v>240</v>
      </c>
      <c r="C32" t="s">
        <v>3826</v>
      </c>
    </row>
    <row r="33" spans="1:3" x14ac:dyDescent="0.2">
      <c r="A33" t="s">
        <v>3798</v>
      </c>
      <c r="B33" t="s">
        <v>240</v>
      </c>
      <c r="C33" t="s">
        <v>3805</v>
      </c>
    </row>
    <row r="34" spans="1:3" x14ac:dyDescent="0.2">
      <c r="A34" t="s">
        <v>3798</v>
      </c>
      <c r="B34" t="s">
        <v>240</v>
      </c>
      <c r="C34" t="s">
        <v>3796</v>
      </c>
    </row>
    <row r="35" spans="1:3" x14ac:dyDescent="0.2">
      <c r="A35" t="s">
        <v>3798</v>
      </c>
      <c r="B35" t="s">
        <v>240</v>
      </c>
      <c r="C35" t="s">
        <v>3830</v>
      </c>
    </row>
    <row r="36" spans="1:3" x14ac:dyDescent="0.2">
      <c r="A36" t="s">
        <v>3798</v>
      </c>
      <c r="B36" t="s">
        <v>240</v>
      </c>
      <c r="C36" t="s">
        <v>3801</v>
      </c>
    </row>
    <row r="37" spans="1:3" x14ac:dyDescent="0.2">
      <c r="A37" t="s">
        <v>3798</v>
      </c>
      <c r="B37" t="s">
        <v>240</v>
      </c>
      <c r="C37" t="s">
        <v>3834</v>
      </c>
    </row>
    <row r="38" spans="1:3" x14ac:dyDescent="0.2">
      <c r="A38" t="s">
        <v>4134</v>
      </c>
      <c r="B38" t="s">
        <v>265</v>
      </c>
      <c r="C38" t="s">
        <v>4132</v>
      </c>
    </row>
    <row r="39" spans="1:3" x14ac:dyDescent="0.2">
      <c r="A39" t="s">
        <v>3947</v>
      </c>
      <c r="B39" t="s">
        <v>249</v>
      </c>
      <c r="C39" t="s">
        <v>3945</v>
      </c>
    </row>
    <row r="40" spans="1:3" x14ac:dyDescent="0.2">
      <c r="A40" t="s">
        <v>226</v>
      </c>
      <c r="B40" t="s">
        <v>227</v>
      </c>
      <c r="C40" t="s">
        <v>3267</v>
      </c>
    </row>
    <row r="41" spans="1:3" x14ac:dyDescent="0.2">
      <c r="A41" t="s">
        <v>224</v>
      </c>
      <c r="B41" t="s">
        <v>225</v>
      </c>
      <c r="C41" t="s">
        <v>3263</v>
      </c>
    </row>
    <row r="42" spans="1:3" x14ac:dyDescent="0.2">
      <c r="A42" t="s">
        <v>224</v>
      </c>
      <c r="B42" t="s">
        <v>225</v>
      </c>
      <c r="C42" t="s">
        <v>3259</v>
      </c>
    </row>
    <row r="43" spans="1:3" x14ac:dyDescent="0.2">
      <c r="A43" t="s">
        <v>3764</v>
      </c>
      <c r="B43" t="s">
        <v>237</v>
      </c>
      <c r="C43" t="s">
        <v>3762</v>
      </c>
    </row>
    <row r="44" spans="1:3" x14ac:dyDescent="0.2">
      <c r="A44" t="s">
        <v>3764</v>
      </c>
      <c r="B44" t="s">
        <v>237</v>
      </c>
      <c r="C44" t="s">
        <v>3767</v>
      </c>
    </row>
    <row r="45" spans="1:3" x14ac:dyDescent="0.2">
      <c r="A45" t="s">
        <v>4091</v>
      </c>
      <c r="B45" t="s">
        <v>264</v>
      </c>
      <c r="C45" t="s">
        <v>4094</v>
      </c>
    </row>
    <row r="46" spans="1:3" x14ac:dyDescent="0.2">
      <c r="A46" t="s">
        <v>4091</v>
      </c>
      <c r="B46" t="s">
        <v>264</v>
      </c>
      <c r="C46" t="s">
        <v>4089</v>
      </c>
    </row>
    <row r="47" spans="1:3" x14ac:dyDescent="0.2">
      <c r="A47" t="s">
        <v>222</v>
      </c>
      <c r="B47" t="s">
        <v>221</v>
      </c>
      <c r="C47" t="s">
        <v>3249</v>
      </c>
    </row>
    <row r="48" spans="1:3" x14ac:dyDescent="0.2">
      <c r="A48" t="s">
        <v>4119</v>
      </c>
      <c r="B48" t="s">
        <v>265</v>
      </c>
      <c r="C48" t="s">
        <v>4117</v>
      </c>
    </row>
    <row r="49" spans="1:3" x14ac:dyDescent="0.2">
      <c r="A49" t="s">
        <v>3965</v>
      </c>
      <c r="B49" t="s">
        <v>251</v>
      </c>
      <c r="C49" t="s">
        <v>3963</v>
      </c>
    </row>
    <row r="50" spans="1:3" x14ac:dyDescent="0.2">
      <c r="A50" t="s">
        <v>217</v>
      </c>
      <c r="B50" t="s">
        <v>216</v>
      </c>
      <c r="C50" t="s">
        <v>3233</v>
      </c>
    </row>
    <row r="51" spans="1:3" x14ac:dyDescent="0.2">
      <c r="A51" t="s">
        <v>217</v>
      </c>
      <c r="B51" t="s">
        <v>216</v>
      </c>
      <c r="C51" t="s">
        <v>3237</v>
      </c>
    </row>
    <row r="52" spans="1:3" x14ac:dyDescent="0.2">
      <c r="A52" t="s">
        <v>3773</v>
      </c>
      <c r="B52" t="s">
        <v>201</v>
      </c>
      <c r="C52" t="s">
        <v>3771</v>
      </c>
    </row>
    <row r="53" spans="1:3" x14ac:dyDescent="0.2">
      <c r="A53" t="s">
        <v>3524</v>
      </c>
      <c r="B53" t="s">
        <v>234</v>
      </c>
      <c r="C53" t="s">
        <v>3522</v>
      </c>
    </row>
    <row r="54" spans="1:3" x14ac:dyDescent="0.2">
      <c r="A54" t="s">
        <v>230</v>
      </c>
      <c r="B54" t="s">
        <v>231</v>
      </c>
      <c r="C54" t="s">
        <v>3276</v>
      </c>
    </row>
    <row r="55" spans="1:3" x14ac:dyDescent="0.2">
      <c r="A55" t="s">
        <v>3778</v>
      </c>
      <c r="B55" t="s">
        <v>201</v>
      </c>
      <c r="C55" t="s">
        <v>3776</v>
      </c>
    </row>
    <row r="56" spans="1:3" x14ac:dyDescent="0.2">
      <c r="A56" t="s">
        <v>4151</v>
      </c>
      <c r="B56" t="s">
        <v>265</v>
      </c>
      <c r="C56" t="s">
        <v>4149</v>
      </c>
    </row>
    <row r="57" spans="1:3" x14ac:dyDescent="0.2">
      <c r="A57" t="s">
        <v>4109</v>
      </c>
      <c r="B57" t="s">
        <v>265</v>
      </c>
      <c r="C57" t="s">
        <v>4180</v>
      </c>
    </row>
    <row r="58" spans="1:3" x14ac:dyDescent="0.2">
      <c r="A58" t="s">
        <v>4109</v>
      </c>
      <c r="B58" t="s">
        <v>265</v>
      </c>
      <c r="C58" t="s">
        <v>4176</v>
      </c>
    </row>
    <row r="59" spans="1:3" x14ac:dyDescent="0.2">
      <c r="A59" t="s">
        <v>4109</v>
      </c>
      <c r="B59" t="s">
        <v>265</v>
      </c>
      <c r="C59" t="s">
        <v>4107</v>
      </c>
    </row>
    <row r="60" spans="1:3" x14ac:dyDescent="0.2">
      <c r="A60" t="s">
        <v>4109</v>
      </c>
      <c r="B60" t="s">
        <v>265</v>
      </c>
      <c r="C60" t="s">
        <v>4158</v>
      </c>
    </row>
    <row r="61" spans="1:3" x14ac:dyDescent="0.2">
      <c r="A61" t="s">
        <v>4109</v>
      </c>
      <c r="B61" t="s">
        <v>265</v>
      </c>
      <c r="C61" t="s">
        <v>4145</v>
      </c>
    </row>
    <row r="62" spans="1:3" x14ac:dyDescent="0.2">
      <c r="A62" t="s">
        <v>4109</v>
      </c>
      <c r="B62" t="s">
        <v>265</v>
      </c>
      <c r="C62" t="s">
        <v>4137</v>
      </c>
    </row>
    <row r="63" spans="1:3" x14ac:dyDescent="0.2">
      <c r="A63" t="s">
        <v>4109</v>
      </c>
      <c r="B63" t="s">
        <v>265</v>
      </c>
      <c r="C63" t="s">
        <v>4154</v>
      </c>
    </row>
    <row r="64" spans="1:3" x14ac:dyDescent="0.2">
      <c r="A64" t="s">
        <v>4109</v>
      </c>
      <c r="B64" t="s">
        <v>265</v>
      </c>
      <c r="C64" t="s">
        <v>4184</v>
      </c>
    </row>
    <row r="65" spans="1:3" x14ac:dyDescent="0.2">
      <c r="A65" t="s">
        <v>4109</v>
      </c>
      <c r="B65" t="s">
        <v>265</v>
      </c>
      <c r="C65" t="s">
        <v>4141</v>
      </c>
    </row>
    <row r="66" spans="1:3" x14ac:dyDescent="0.2">
      <c r="A66" t="s">
        <v>4109</v>
      </c>
      <c r="B66" t="s">
        <v>265</v>
      </c>
      <c r="C66" t="s">
        <v>4162</v>
      </c>
    </row>
    <row r="67" spans="1:3" x14ac:dyDescent="0.2">
      <c r="A67" t="s">
        <v>218</v>
      </c>
      <c r="B67" t="s">
        <v>219</v>
      </c>
      <c r="C67" t="s">
        <v>3241</v>
      </c>
    </row>
    <row r="68" spans="1:3" x14ac:dyDescent="0.2">
      <c r="A68" t="s">
        <v>4076</v>
      </c>
      <c r="B68" t="s">
        <v>204</v>
      </c>
      <c r="C68" t="s">
        <v>4074</v>
      </c>
    </row>
    <row r="69" spans="1:3" x14ac:dyDescent="0.2">
      <c r="A69" t="s">
        <v>3759</v>
      </c>
      <c r="B69" t="s">
        <v>236</v>
      </c>
      <c r="C69" t="s">
        <v>3757</v>
      </c>
    </row>
    <row r="70" spans="1:3" x14ac:dyDescent="0.2">
      <c r="A70" t="s">
        <v>3903</v>
      </c>
      <c r="B70" t="s">
        <v>247</v>
      </c>
      <c r="C70" t="s">
        <v>3906</v>
      </c>
    </row>
    <row r="71" spans="1:3" x14ac:dyDescent="0.2">
      <c r="A71" t="s">
        <v>3903</v>
      </c>
      <c r="B71" t="s">
        <v>247</v>
      </c>
      <c r="C71" t="s">
        <v>3901</v>
      </c>
    </row>
    <row r="72" spans="1:3" x14ac:dyDescent="0.2">
      <c r="A72" t="s">
        <v>3917</v>
      </c>
      <c r="B72" t="s">
        <v>248</v>
      </c>
      <c r="C72" t="s">
        <v>3915</v>
      </c>
    </row>
    <row r="73" spans="1:3" x14ac:dyDescent="0.2">
      <c r="A73" t="s">
        <v>3917</v>
      </c>
      <c r="B73" t="s">
        <v>248</v>
      </c>
      <c r="C73" t="s">
        <v>3928</v>
      </c>
    </row>
    <row r="74" spans="1:3" x14ac:dyDescent="0.2">
      <c r="A74" t="s">
        <v>3917</v>
      </c>
      <c r="B74" t="s">
        <v>248</v>
      </c>
      <c r="C74" t="s">
        <v>3920</v>
      </c>
    </row>
    <row r="75" spans="1:3" x14ac:dyDescent="0.2">
      <c r="A75" t="s">
        <v>3917</v>
      </c>
      <c r="B75" t="s">
        <v>248</v>
      </c>
      <c r="C75" t="s">
        <v>3924</v>
      </c>
    </row>
    <row r="76" spans="1:3" x14ac:dyDescent="0.2">
      <c r="A76" t="s">
        <v>3952</v>
      </c>
      <c r="B76" t="s">
        <v>250</v>
      </c>
      <c r="C76" t="s">
        <v>3959</v>
      </c>
    </row>
    <row r="77" spans="1:3" x14ac:dyDescent="0.2">
      <c r="A77" t="s">
        <v>3952</v>
      </c>
      <c r="B77" t="s">
        <v>250</v>
      </c>
      <c r="C77" t="s">
        <v>3955</v>
      </c>
    </row>
    <row r="78" spans="1:3" x14ac:dyDescent="0.2">
      <c r="A78" t="s">
        <v>3952</v>
      </c>
      <c r="B78" t="s">
        <v>250</v>
      </c>
      <c r="C78" t="s">
        <v>3950</v>
      </c>
    </row>
    <row r="79" spans="1:3" x14ac:dyDescent="0.2">
      <c r="A79" t="s">
        <v>4053</v>
      </c>
      <c r="B79" t="s">
        <v>259</v>
      </c>
      <c r="C79" t="s">
        <v>4051</v>
      </c>
    </row>
    <row r="80" spans="1:3" x14ac:dyDescent="0.2">
      <c r="A80" t="s">
        <v>220</v>
      </c>
      <c r="B80" t="s">
        <v>221</v>
      </c>
      <c r="C80" t="s">
        <v>3245</v>
      </c>
    </row>
    <row r="81" spans="1:3" x14ac:dyDescent="0.2">
      <c r="A81" t="s">
        <v>4114</v>
      </c>
      <c r="B81" t="s">
        <v>265</v>
      </c>
      <c r="C81" t="s">
        <v>4112</v>
      </c>
    </row>
    <row r="82" spans="1:3" x14ac:dyDescent="0.2">
      <c r="A82" t="s">
        <v>4124</v>
      </c>
      <c r="B82" t="s">
        <v>265</v>
      </c>
      <c r="C82" t="s">
        <v>4122</v>
      </c>
    </row>
    <row r="83" spans="1:3" x14ac:dyDescent="0.2">
      <c r="A83" t="s">
        <v>4100</v>
      </c>
      <c r="B83" t="s">
        <v>205</v>
      </c>
      <c r="C83" t="s">
        <v>4098</v>
      </c>
    </row>
    <row r="84" spans="1:3" x14ac:dyDescent="0.2">
      <c r="A84" t="s">
        <v>4100</v>
      </c>
      <c r="B84" t="s">
        <v>205</v>
      </c>
      <c r="C84" t="s">
        <v>4103</v>
      </c>
    </row>
    <row r="85" spans="1:3" x14ac:dyDescent="0.2">
      <c r="A85" t="s">
        <v>3868</v>
      </c>
      <c r="B85" t="s">
        <v>243</v>
      </c>
      <c r="C85" t="s">
        <v>3875</v>
      </c>
    </row>
    <row r="86" spans="1:3" x14ac:dyDescent="0.2">
      <c r="A86" t="s">
        <v>3868</v>
      </c>
      <c r="B86" t="s">
        <v>243</v>
      </c>
      <c r="C86" t="s">
        <v>3871</v>
      </c>
    </row>
    <row r="87" spans="1:3" x14ac:dyDescent="0.2">
      <c r="A87" t="s">
        <v>3868</v>
      </c>
      <c r="B87" t="s">
        <v>243</v>
      </c>
      <c r="C87" t="s">
        <v>3866</v>
      </c>
    </row>
    <row r="88" spans="1:3" x14ac:dyDescent="0.2">
      <c r="A88" t="s">
        <v>3819</v>
      </c>
      <c r="B88" t="s">
        <v>240</v>
      </c>
      <c r="C88" t="s">
        <v>3817</v>
      </c>
    </row>
    <row r="89" spans="1:3" x14ac:dyDescent="0.2">
      <c r="A89" t="s">
        <v>4129</v>
      </c>
      <c r="B89" t="s">
        <v>265</v>
      </c>
      <c r="C89" t="s">
        <v>4127</v>
      </c>
    </row>
    <row r="90" spans="1:3" x14ac:dyDescent="0.2">
      <c r="A90" t="s">
        <v>4173</v>
      </c>
      <c r="B90" t="s">
        <v>265</v>
      </c>
      <c r="C90" t="s">
        <v>4171</v>
      </c>
    </row>
    <row r="91" spans="1:3" x14ac:dyDescent="0.2">
      <c r="A91" t="s">
        <v>3754</v>
      </c>
      <c r="B91" t="s">
        <v>200</v>
      </c>
      <c r="C91" t="s">
        <v>3752</v>
      </c>
    </row>
    <row r="92" spans="1:3" x14ac:dyDescent="0.2">
      <c r="A92" t="s">
        <v>3793</v>
      </c>
      <c r="B92" t="s">
        <v>239</v>
      </c>
      <c r="C92" t="s">
        <v>3791</v>
      </c>
    </row>
    <row r="93" spans="1:3" x14ac:dyDescent="0.2">
      <c r="A93" t="s">
        <v>223</v>
      </c>
      <c r="B93" t="s">
        <v>221</v>
      </c>
      <c r="C93" t="s">
        <v>3253</v>
      </c>
    </row>
    <row r="94" spans="1:3" x14ac:dyDescent="0.2">
      <c r="A94" t="s">
        <v>4168</v>
      </c>
      <c r="B94" t="s">
        <v>265</v>
      </c>
      <c r="C94" t="s">
        <v>4166</v>
      </c>
    </row>
    <row r="95" spans="1:3" x14ac:dyDescent="0.2">
      <c r="A95" t="s">
        <v>3975</v>
      </c>
      <c r="B95" t="s">
        <v>252</v>
      </c>
      <c r="C95" t="s">
        <v>3973</v>
      </c>
    </row>
    <row r="96" spans="1:3" x14ac:dyDescent="0.2">
      <c r="A96" t="s">
        <v>3975</v>
      </c>
      <c r="B96" t="s">
        <v>252</v>
      </c>
      <c r="C96" t="s">
        <v>3978</v>
      </c>
    </row>
    <row r="97" spans="1:3" x14ac:dyDescent="0.2">
      <c r="A97" t="s">
        <v>3844</v>
      </c>
      <c r="B97" t="s">
        <v>241</v>
      </c>
      <c r="C97" t="s">
        <v>3842</v>
      </c>
    </row>
    <row r="98" spans="1:3" x14ac:dyDescent="0.2">
      <c r="A98" t="s">
        <v>3863</v>
      </c>
      <c r="B98" t="s">
        <v>242</v>
      </c>
      <c r="C98" t="s">
        <v>3861</v>
      </c>
    </row>
    <row r="99" spans="1:3" x14ac:dyDescent="0.2">
      <c r="A99" t="s">
        <v>3970</v>
      </c>
      <c r="B99" t="s">
        <v>252</v>
      </c>
      <c r="C99" t="s">
        <v>3968</v>
      </c>
    </row>
    <row r="100" spans="1:3" x14ac:dyDescent="0.2">
      <c r="A100" t="s">
        <v>4006</v>
      </c>
      <c r="B100" t="s">
        <v>256</v>
      </c>
      <c r="C100" t="s">
        <v>4004</v>
      </c>
    </row>
    <row r="101" spans="1:3" x14ac:dyDescent="0.2">
      <c r="A101" t="s">
        <v>228</v>
      </c>
      <c r="B101" t="s">
        <v>229</v>
      </c>
      <c r="C101" t="s">
        <v>3272</v>
      </c>
    </row>
    <row r="102" spans="1:3" x14ac:dyDescent="0.2">
      <c r="A102" t="s">
        <v>3788</v>
      </c>
      <c r="B102" t="s">
        <v>239</v>
      </c>
      <c r="C102" t="s">
        <v>3786</v>
      </c>
    </row>
    <row r="103" spans="1:3" x14ac:dyDescent="0.2">
      <c r="A103" t="s">
        <v>3912</v>
      </c>
      <c r="B103" t="s">
        <v>202</v>
      </c>
      <c r="C103" t="s">
        <v>3910</v>
      </c>
    </row>
    <row r="104" spans="1:3" x14ac:dyDescent="0.2">
      <c r="A104" t="s">
        <v>3984</v>
      </c>
      <c r="B104" t="s">
        <v>253</v>
      </c>
      <c r="C104" t="s">
        <v>3982</v>
      </c>
    </row>
    <row r="105" spans="1:3" x14ac:dyDescent="0.2">
      <c r="A105" t="s">
        <v>3898</v>
      </c>
      <c r="B105" t="s">
        <v>246</v>
      </c>
      <c r="C105" t="s">
        <v>3896</v>
      </c>
    </row>
    <row r="106" spans="1:3" x14ac:dyDescent="0.2">
      <c r="A106" t="s">
        <v>3529</v>
      </c>
      <c r="B106" t="s">
        <v>195</v>
      </c>
      <c r="C106" t="s">
        <v>3527</v>
      </c>
    </row>
    <row r="107" spans="1:3" x14ac:dyDescent="0.2">
      <c r="A107" t="s">
        <v>232</v>
      </c>
      <c r="B107" t="s">
        <v>190</v>
      </c>
      <c r="C107" t="s">
        <v>3304</v>
      </c>
    </row>
    <row r="108" spans="1:3" x14ac:dyDescent="0.2">
      <c r="A108" t="s">
        <v>232</v>
      </c>
      <c r="B108" t="s">
        <v>190</v>
      </c>
      <c r="C108" t="s">
        <v>3308</v>
      </c>
    </row>
    <row r="109" spans="1:3" x14ac:dyDescent="0.2">
      <c r="A109" t="s">
        <v>232</v>
      </c>
      <c r="B109" t="s">
        <v>190</v>
      </c>
      <c r="C109" t="s">
        <v>3296</v>
      </c>
    </row>
    <row r="110" spans="1:3" x14ac:dyDescent="0.2">
      <c r="A110" t="s">
        <v>232</v>
      </c>
      <c r="B110" t="s">
        <v>190</v>
      </c>
      <c r="C110" t="s">
        <v>3284</v>
      </c>
    </row>
    <row r="111" spans="1:3" x14ac:dyDescent="0.2">
      <c r="A111" t="s">
        <v>232</v>
      </c>
      <c r="B111" t="s">
        <v>190</v>
      </c>
      <c r="C111" t="s">
        <v>3312</v>
      </c>
    </row>
    <row r="112" spans="1:3" x14ac:dyDescent="0.2">
      <c r="A112" t="s">
        <v>232</v>
      </c>
      <c r="B112" t="s">
        <v>190</v>
      </c>
      <c r="C112" t="s">
        <v>3300</v>
      </c>
    </row>
    <row r="113" spans="1:3" x14ac:dyDescent="0.2">
      <c r="A113" t="s">
        <v>232</v>
      </c>
      <c r="B113" t="s">
        <v>190</v>
      </c>
      <c r="C113" t="s">
        <v>3292</v>
      </c>
    </row>
    <row r="114" spans="1:3" x14ac:dyDescent="0.2">
      <c r="A114" t="s">
        <v>232</v>
      </c>
      <c r="B114" t="s">
        <v>190</v>
      </c>
      <c r="C114" t="s">
        <v>3280</v>
      </c>
    </row>
    <row r="115" spans="1:3" x14ac:dyDescent="0.2">
      <c r="A115" t="s">
        <v>232</v>
      </c>
      <c r="B115" t="s">
        <v>190</v>
      </c>
      <c r="C115" t="s">
        <v>3288</v>
      </c>
    </row>
    <row r="116" spans="1:3" x14ac:dyDescent="0.2">
      <c r="A116" t="s">
        <v>3318</v>
      </c>
      <c r="B116" t="s">
        <v>191</v>
      </c>
      <c r="C116" t="s">
        <v>3316</v>
      </c>
    </row>
    <row r="117" spans="1:3" x14ac:dyDescent="0.2">
      <c r="A117" t="s">
        <v>3318</v>
      </c>
      <c r="B117" t="s">
        <v>191</v>
      </c>
      <c r="C117" t="s">
        <v>3328</v>
      </c>
    </row>
    <row r="118" spans="1:3" x14ac:dyDescent="0.2">
      <c r="A118" t="s">
        <v>3318</v>
      </c>
      <c r="B118" t="s">
        <v>191</v>
      </c>
      <c r="C118" t="s">
        <v>3325</v>
      </c>
    </row>
    <row r="119" spans="1:3" x14ac:dyDescent="0.2">
      <c r="A119" t="s">
        <v>3318</v>
      </c>
      <c r="B119" t="s">
        <v>191</v>
      </c>
      <c r="C119" t="s">
        <v>3321</v>
      </c>
    </row>
    <row r="120" spans="1:3" x14ac:dyDescent="0.2">
      <c r="A120" t="s">
        <v>3334</v>
      </c>
      <c r="B120" t="s">
        <v>192</v>
      </c>
      <c r="C120" t="s">
        <v>3332</v>
      </c>
    </row>
    <row r="121" spans="1:3" x14ac:dyDescent="0.2">
      <c r="A121" t="s">
        <v>3334</v>
      </c>
      <c r="B121" t="s">
        <v>192</v>
      </c>
      <c r="C121" t="s">
        <v>3342</v>
      </c>
    </row>
    <row r="122" spans="1:3" x14ac:dyDescent="0.2">
      <c r="A122" t="s">
        <v>3334</v>
      </c>
      <c r="B122" t="s">
        <v>192</v>
      </c>
      <c r="C122" t="s">
        <v>3338</v>
      </c>
    </row>
    <row r="123" spans="1:3" x14ac:dyDescent="0.2">
      <c r="A123" t="s">
        <v>3334</v>
      </c>
      <c r="B123" t="s">
        <v>192</v>
      </c>
      <c r="C123" t="s">
        <v>3350</v>
      </c>
    </row>
    <row r="124" spans="1:3" x14ac:dyDescent="0.2">
      <c r="A124" t="s">
        <v>3334</v>
      </c>
      <c r="B124" t="s">
        <v>192</v>
      </c>
      <c r="C124" t="s">
        <v>3346</v>
      </c>
    </row>
    <row r="125" spans="1:3" x14ac:dyDescent="0.2">
      <c r="A125" t="s">
        <v>3356</v>
      </c>
      <c r="B125" t="s">
        <v>193</v>
      </c>
      <c r="C125" t="s">
        <v>3429</v>
      </c>
    </row>
    <row r="126" spans="1:3" x14ac:dyDescent="0.2">
      <c r="A126" t="s">
        <v>3356</v>
      </c>
      <c r="B126" t="s">
        <v>193</v>
      </c>
      <c r="C126" t="s">
        <v>3398</v>
      </c>
    </row>
    <row r="127" spans="1:3" x14ac:dyDescent="0.2">
      <c r="A127" t="s">
        <v>3356</v>
      </c>
      <c r="B127" t="s">
        <v>193</v>
      </c>
      <c r="C127" t="s">
        <v>3394</v>
      </c>
    </row>
    <row r="128" spans="1:3" x14ac:dyDescent="0.2">
      <c r="A128" t="s">
        <v>3356</v>
      </c>
      <c r="B128" t="s">
        <v>193</v>
      </c>
      <c r="C128" t="s">
        <v>3367</v>
      </c>
    </row>
    <row r="129" spans="1:3" x14ac:dyDescent="0.2">
      <c r="A129" t="s">
        <v>3356</v>
      </c>
      <c r="B129" t="s">
        <v>193</v>
      </c>
      <c r="C129" t="s">
        <v>3363</v>
      </c>
    </row>
    <row r="130" spans="1:3" x14ac:dyDescent="0.2">
      <c r="A130" t="s">
        <v>3356</v>
      </c>
      <c r="B130" t="s">
        <v>193</v>
      </c>
      <c r="C130" t="s">
        <v>3417</v>
      </c>
    </row>
    <row r="131" spans="1:3" x14ac:dyDescent="0.2">
      <c r="A131" t="s">
        <v>3356</v>
      </c>
      <c r="B131" t="s">
        <v>193</v>
      </c>
      <c r="C131" t="s">
        <v>3383</v>
      </c>
    </row>
    <row r="132" spans="1:3" x14ac:dyDescent="0.2">
      <c r="A132" t="s">
        <v>3356</v>
      </c>
      <c r="B132" t="s">
        <v>193</v>
      </c>
      <c r="C132" t="s">
        <v>3421</v>
      </c>
    </row>
    <row r="133" spans="1:3" x14ac:dyDescent="0.2">
      <c r="A133" t="s">
        <v>3356</v>
      </c>
      <c r="B133" t="s">
        <v>193</v>
      </c>
      <c r="C133" t="s">
        <v>3405</v>
      </c>
    </row>
    <row r="134" spans="1:3" x14ac:dyDescent="0.2">
      <c r="A134" t="s">
        <v>3356</v>
      </c>
      <c r="B134" t="s">
        <v>193</v>
      </c>
      <c r="C134" t="s">
        <v>3354</v>
      </c>
    </row>
    <row r="135" spans="1:3" x14ac:dyDescent="0.2">
      <c r="A135" t="s">
        <v>3356</v>
      </c>
      <c r="B135" t="s">
        <v>193</v>
      </c>
      <c r="C135" t="s">
        <v>3425</v>
      </c>
    </row>
    <row r="136" spans="1:3" x14ac:dyDescent="0.2">
      <c r="A136" t="s">
        <v>3356</v>
      </c>
      <c r="B136" t="s">
        <v>193</v>
      </c>
      <c r="C136" t="s">
        <v>3371</v>
      </c>
    </row>
    <row r="137" spans="1:3" x14ac:dyDescent="0.2">
      <c r="A137" t="s">
        <v>3356</v>
      </c>
      <c r="B137" t="s">
        <v>193</v>
      </c>
      <c r="C137" t="s">
        <v>3437</v>
      </c>
    </row>
    <row r="138" spans="1:3" x14ac:dyDescent="0.2">
      <c r="A138" t="s">
        <v>3356</v>
      </c>
      <c r="B138" t="s">
        <v>193</v>
      </c>
      <c r="C138" t="s">
        <v>3386</v>
      </c>
    </row>
    <row r="139" spans="1:3" x14ac:dyDescent="0.2">
      <c r="A139" t="s">
        <v>3356</v>
      </c>
      <c r="B139" t="s">
        <v>193</v>
      </c>
      <c r="C139" t="s">
        <v>3413</v>
      </c>
    </row>
    <row r="140" spans="1:3" x14ac:dyDescent="0.2">
      <c r="A140" t="s">
        <v>3356</v>
      </c>
      <c r="B140" t="s">
        <v>193</v>
      </c>
      <c r="C140" t="s">
        <v>3390</v>
      </c>
    </row>
    <row r="141" spans="1:3" x14ac:dyDescent="0.2">
      <c r="A141" t="s">
        <v>3356</v>
      </c>
      <c r="B141" t="s">
        <v>193</v>
      </c>
      <c r="C141" t="s">
        <v>3375</v>
      </c>
    </row>
    <row r="142" spans="1:3" x14ac:dyDescent="0.2">
      <c r="A142" t="s">
        <v>3356</v>
      </c>
      <c r="B142" t="s">
        <v>193</v>
      </c>
      <c r="C142" t="s">
        <v>3379</v>
      </c>
    </row>
    <row r="143" spans="1:3" x14ac:dyDescent="0.2">
      <c r="A143" t="s">
        <v>3356</v>
      </c>
      <c r="B143" t="s">
        <v>193</v>
      </c>
      <c r="C143" t="s">
        <v>3409</v>
      </c>
    </row>
    <row r="144" spans="1:3" x14ac:dyDescent="0.2">
      <c r="A144" t="s">
        <v>3356</v>
      </c>
      <c r="B144" t="s">
        <v>193</v>
      </c>
      <c r="C144" t="s">
        <v>3359</v>
      </c>
    </row>
    <row r="145" spans="1:3" x14ac:dyDescent="0.2">
      <c r="A145" t="s">
        <v>3356</v>
      </c>
      <c r="B145" t="s">
        <v>193</v>
      </c>
      <c r="C145" t="s">
        <v>3433</v>
      </c>
    </row>
    <row r="146" spans="1:3" x14ac:dyDescent="0.2">
      <c r="A146" t="s">
        <v>3356</v>
      </c>
      <c r="B146" t="s">
        <v>193</v>
      </c>
      <c r="C146" t="s">
        <v>3401</v>
      </c>
    </row>
    <row r="147" spans="1:3" x14ac:dyDescent="0.2">
      <c r="A147" t="s">
        <v>3448</v>
      </c>
      <c r="B147" t="s">
        <v>194</v>
      </c>
      <c r="C147" t="s">
        <v>3459</v>
      </c>
    </row>
    <row r="148" spans="1:3" x14ac:dyDescent="0.2">
      <c r="A148" t="s">
        <v>3448</v>
      </c>
      <c r="B148" t="s">
        <v>194</v>
      </c>
      <c r="C148" t="s">
        <v>3479</v>
      </c>
    </row>
    <row r="149" spans="1:3" x14ac:dyDescent="0.2">
      <c r="A149" t="s">
        <v>3448</v>
      </c>
      <c r="B149" t="s">
        <v>194</v>
      </c>
      <c r="C149" t="s">
        <v>3471</v>
      </c>
    </row>
    <row r="150" spans="1:3" x14ac:dyDescent="0.2">
      <c r="A150" t="s">
        <v>3448</v>
      </c>
      <c r="B150" t="s">
        <v>194</v>
      </c>
      <c r="C150" t="s">
        <v>3451</v>
      </c>
    </row>
    <row r="151" spans="1:3" x14ac:dyDescent="0.2">
      <c r="A151" t="s">
        <v>3448</v>
      </c>
      <c r="B151" t="s">
        <v>194</v>
      </c>
      <c r="C151" t="s">
        <v>3487</v>
      </c>
    </row>
    <row r="152" spans="1:3" x14ac:dyDescent="0.2">
      <c r="A152" t="s">
        <v>3448</v>
      </c>
      <c r="B152" t="s">
        <v>194</v>
      </c>
      <c r="C152" t="s">
        <v>3455</v>
      </c>
    </row>
    <row r="153" spans="1:3" x14ac:dyDescent="0.2">
      <c r="A153" t="s">
        <v>3448</v>
      </c>
      <c r="B153" t="s">
        <v>194</v>
      </c>
      <c r="C153" t="s">
        <v>3506</v>
      </c>
    </row>
    <row r="154" spans="1:3" x14ac:dyDescent="0.2">
      <c r="A154" t="s">
        <v>3448</v>
      </c>
      <c r="B154" t="s">
        <v>194</v>
      </c>
      <c r="C154" t="s">
        <v>3514</v>
      </c>
    </row>
    <row r="155" spans="1:3" x14ac:dyDescent="0.2">
      <c r="A155" t="s">
        <v>3448</v>
      </c>
      <c r="B155" t="s">
        <v>194</v>
      </c>
      <c r="C155" t="s">
        <v>3446</v>
      </c>
    </row>
    <row r="156" spans="1:3" x14ac:dyDescent="0.2">
      <c r="A156" t="s">
        <v>3448</v>
      </c>
      <c r="B156" t="s">
        <v>194</v>
      </c>
      <c r="C156" t="s">
        <v>3510</v>
      </c>
    </row>
    <row r="157" spans="1:3" x14ac:dyDescent="0.2">
      <c r="A157" t="s">
        <v>3448</v>
      </c>
      <c r="B157" t="s">
        <v>194</v>
      </c>
      <c r="C157" t="s">
        <v>3463</v>
      </c>
    </row>
    <row r="158" spans="1:3" x14ac:dyDescent="0.2">
      <c r="A158" t="s">
        <v>3448</v>
      </c>
      <c r="B158" t="s">
        <v>194</v>
      </c>
      <c r="C158" t="s">
        <v>3518</v>
      </c>
    </row>
    <row r="159" spans="1:3" x14ac:dyDescent="0.2">
      <c r="A159" t="s">
        <v>3448</v>
      </c>
      <c r="B159" t="s">
        <v>194</v>
      </c>
      <c r="C159" t="s">
        <v>3494</v>
      </c>
    </row>
    <row r="160" spans="1:3" x14ac:dyDescent="0.2">
      <c r="A160" t="s">
        <v>3448</v>
      </c>
      <c r="B160" t="s">
        <v>194</v>
      </c>
      <c r="C160" t="s">
        <v>3490</v>
      </c>
    </row>
    <row r="161" spans="1:3" x14ac:dyDescent="0.2">
      <c r="A161" t="s">
        <v>3448</v>
      </c>
      <c r="B161" t="s">
        <v>194</v>
      </c>
      <c r="C161" t="s">
        <v>3467</v>
      </c>
    </row>
    <row r="162" spans="1:3" x14ac:dyDescent="0.2">
      <c r="A162" t="s">
        <v>3448</v>
      </c>
      <c r="B162" t="s">
        <v>194</v>
      </c>
      <c r="C162" t="s">
        <v>3475</v>
      </c>
    </row>
    <row r="163" spans="1:3" x14ac:dyDescent="0.2">
      <c r="A163" t="s">
        <v>3448</v>
      </c>
      <c r="B163" t="s">
        <v>194</v>
      </c>
      <c r="C163" t="s">
        <v>3498</v>
      </c>
    </row>
    <row r="164" spans="1:3" x14ac:dyDescent="0.2">
      <c r="A164" t="s">
        <v>3448</v>
      </c>
      <c r="B164" t="s">
        <v>194</v>
      </c>
      <c r="C164" t="s">
        <v>3502</v>
      </c>
    </row>
    <row r="165" spans="1:3" x14ac:dyDescent="0.2">
      <c r="A165" t="s">
        <v>3448</v>
      </c>
      <c r="B165" t="s">
        <v>194</v>
      </c>
      <c r="C165" t="s">
        <v>3483</v>
      </c>
    </row>
    <row r="166" spans="1:3" x14ac:dyDescent="0.2">
      <c r="A166" t="s">
        <v>3534</v>
      </c>
      <c r="B166" t="s">
        <v>196</v>
      </c>
      <c r="C166" t="s">
        <v>3585</v>
      </c>
    </row>
    <row r="167" spans="1:3" x14ac:dyDescent="0.2">
      <c r="A167" t="s">
        <v>3534</v>
      </c>
      <c r="B167" t="s">
        <v>196</v>
      </c>
      <c r="C167" t="s">
        <v>3557</v>
      </c>
    </row>
    <row r="168" spans="1:3" x14ac:dyDescent="0.2">
      <c r="A168" t="s">
        <v>3534</v>
      </c>
      <c r="B168" t="s">
        <v>196</v>
      </c>
      <c r="C168" t="s">
        <v>3613</v>
      </c>
    </row>
    <row r="169" spans="1:3" x14ac:dyDescent="0.2">
      <c r="A169" t="s">
        <v>3534</v>
      </c>
      <c r="B169" t="s">
        <v>196</v>
      </c>
      <c r="C169" t="s">
        <v>3553</v>
      </c>
    </row>
    <row r="170" spans="1:3" x14ac:dyDescent="0.2">
      <c r="A170" t="s">
        <v>3534</v>
      </c>
      <c r="B170" t="s">
        <v>196</v>
      </c>
      <c r="C170" t="s">
        <v>3569</v>
      </c>
    </row>
    <row r="171" spans="1:3" x14ac:dyDescent="0.2">
      <c r="A171" t="s">
        <v>3534</v>
      </c>
      <c r="B171" t="s">
        <v>196</v>
      </c>
      <c r="C171" t="s">
        <v>3597</v>
      </c>
    </row>
    <row r="172" spans="1:3" x14ac:dyDescent="0.2">
      <c r="A172" t="s">
        <v>3534</v>
      </c>
      <c r="B172" t="s">
        <v>196</v>
      </c>
      <c r="C172" t="s">
        <v>3605</v>
      </c>
    </row>
    <row r="173" spans="1:3" x14ac:dyDescent="0.2">
      <c r="A173" t="s">
        <v>3534</v>
      </c>
      <c r="B173" t="s">
        <v>196</v>
      </c>
      <c r="C173" t="s">
        <v>3573</v>
      </c>
    </row>
    <row r="174" spans="1:3" x14ac:dyDescent="0.2">
      <c r="A174" t="s">
        <v>3534</v>
      </c>
      <c r="B174" t="s">
        <v>196</v>
      </c>
      <c r="C174" t="s">
        <v>3537</v>
      </c>
    </row>
    <row r="175" spans="1:3" x14ac:dyDescent="0.2">
      <c r="A175" t="s">
        <v>3534</v>
      </c>
      <c r="B175" t="s">
        <v>196</v>
      </c>
      <c r="C175" t="s">
        <v>3601</v>
      </c>
    </row>
    <row r="176" spans="1:3" x14ac:dyDescent="0.2">
      <c r="A176" t="s">
        <v>3534</v>
      </c>
      <c r="B176" t="s">
        <v>196</v>
      </c>
      <c r="C176" t="s">
        <v>3541</v>
      </c>
    </row>
    <row r="177" spans="1:3" x14ac:dyDescent="0.2">
      <c r="A177" t="s">
        <v>3534</v>
      </c>
      <c r="B177" t="s">
        <v>196</v>
      </c>
      <c r="C177" t="s">
        <v>3532</v>
      </c>
    </row>
    <row r="178" spans="1:3" x14ac:dyDescent="0.2">
      <c r="A178" t="s">
        <v>3534</v>
      </c>
      <c r="B178" t="s">
        <v>196</v>
      </c>
      <c r="C178" t="s">
        <v>3549</v>
      </c>
    </row>
    <row r="179" spans="1:3" x14ac:dyDescent="0.2">
      <c r="A179" t="s">
        <v>3534</v>
      </c>
      <c r="B179" t="s">
        <v>196</v>
      </c>
      <c r="C179" t="s">
        <v>3565</v>
      </c>
    </row>
    <row r="180" spans="1:3" x14ac:dyDescent="0.2">
      <c r="A180" t="s">
        <v>3534</v>
      </c>
      <c r="B180" t="s">
        <v>196</v>
      </c>
      <c r="C180" t="s">
        <v>3545</v>
      </c>
    </row>
    <row r="181" spans="1:3" x14ac:dyDescent="0.2">
      <c r="A181" t="s">
        <v>3534</v>
      </c>
      <c r="B181" t="s">
        <v>196</v>
      </c>
      <c r="C181" t="s">
        <v>3581</v>
      </c>
    </row>
    <row r="182" spans="1:3" x14ac:dyDescent="0.2">
      <c r="A182" t="s">
        <v>3534</v>
      </c>
      <c r="B182" t="s">
        <v>196</v>
      </c>
      <c r="C182" t="s">
        <v>3561</v>
      </c>
    </row>
    <row r="183" spans="1:3" x14ac:dyDescent="0.2">
      <c r="A183" t="s">
        <v>3534</v>
      </c>
      <c r="B183" t="s">
        <v>196</v>
      </c>
      <c r="C183" t="s">
        <v>3593</v>
      </c>
    </row>
    <row r="184" spans="1:3" x14ac:dyDescent="0.2">
      <c r="A184" t="s">
        <v>3534</v>
      </c>
      <c r="B184" t="s">
        <v>196</v>
      </c>
      <c r="C184" t="s">
        <v>3609</v>
      </c>
    </row>
    <row r="185" spans="1:3" x14ac:dyDescent="0.2">
      <c r="A185" t="s">
        <v>3534</v>
      </c>
      <c r="B185" t="s">
        <v>196</v>
      </c>
      <c r="C185" t="s">
        <v>3589</v>
      </c>
    </row>
    <row r="186" spans="1:3" x14ac:dyDescent="0.2">
      <c r="A186" t="s">
        <v>3534</v>
      </c>
      <c r="B186" t="s">
        <v>196</v>
      </c>
      <c r="C186" t="s">
        <v>3577</v>
      </c>
    </row>
    <row r="187" spans="1:3" x14ac:dyDescent="0.2">
      <c r="A187" t="s">
        <v>3619</v>
      </c>
      <c r="B187" t="s">
        <v>197</v>
      </c>
      <c r="C187" t="s">
        <v>3705</v>
      </c>
    </row>
    <row r="188" spans="1:3" x14ac:dyDescent="0.2">
      <c r="A188" t="s">
        <v>3619</v>
      </c>
      <c r="B188" t="s">
        <v>197</v>
      </c>
      <c r="C188" t="s">
        <v>3634</v>
      </c>
    </row>
    <row r="189" spans="1:3" x14ac:dyDescent="0.2">
      <c r="A189" t="s">
        <v>3619</v>
      </c>
      <c r="B189" t="s">
        <v>197</v>
      </c>
      <c r="C189" t="s">
        <v>3642</v>
      </c>
    </row>
    <row r="190" spans="1:3" x14ac:dyDescent="0.2">
      <c r="A190" t="s">
        <v>3619</v>
      </c>
      <c r="B190" t="s">
        <v>197</v>
      </c>
      <c r="C190" t="s">
        <v>3697</v>
      </c>
    </row>
    <row r="191" spans="1:3" x14ac:dyDescent="0.2">
      <c r="A191" t="s">
        <v>3619</v>
      </c>
      <c r="B191" t="s">
        <v>197</v>
      </c>
      <c r="C191" t="s">
        <v>3662</v>
      </c>
    </row>
    <row r="192" spans="1:3" x14ac:dyDescent="0.2">
      <c r="A192" t="s">
        <v>3619</v>
      </c>
      <c r="B192" t="s">
        <v>197</v>
      </c>
      <c r="C192" t="s">
        <v>3713</v>
      </c>
    </row>
    <row r="193" spans="1:3" x14ac:dyDescent="0.2">
      <c r="A193" t="s">
        <v>3619</v>
      </c>
      <c r="B193" t="s">
        <v>197</v>
      </c>
      <c r="C193" t="s">
        <v>3630</v>
      </c>
    </row>
    <row r="194" spans="1:3" x14ac:dyDescent="0.2">
      <c r="A194" t="s">
        <v>3619</v>
      </c>
      <c r="B194" t="s">
        <v>197</v>
      </c>
      <c r="C194" t="s">
        <v>3638</v>
      </c>
    </row>
    <row r="195" spans="1:3" x14ac:dyDescent="0.2">
      <c r="A195" t="s">
        <v>3619</v>
      </c>
      <c r="B195" t="s">
        <v>197</v>
      </c>
      <c r="C195" t="s">
        <v>3666</v>
      </c>
    </row>
    <row r="196" spans="1:3" x14ac:dyDescent="0.2">
      <c r="A196" t="s">
        <v>3619</v>
      </c>
      <c r="B196" t="s">
        <v>197</v>
      </c>
      <c r="C196" t="s">
        <v>3682</v>
      </c>
    </row>
    <row r="197" spans="1:3" x14ac:dyDescent="0.2">
      <c r="A197" t="s">
        <v>3619</v>
      </c>
      <c r="B197" t="s">
        <v>197</v>
      </c>
      <c r="C197" t="s">
        <v>3709</v>
      </c>
    </row>
    <row r="198" spans="1:3" x14ac:dyDescent="0.2">
      <c r="A198" t="s">
        <v>3619</v>
      </c>
      <c r="B198" t="s">
        <v>197</v>
      </c>
      <c r="C198" t="s">
        <v>3693</v>
      </c>
    </row>
    <row r="199" spans="1:3" x14ac:dyDescent="0.2">
      <c r="A199" t="s">
        <v>3619</v>
      </c>
      <c r="B199" t="s">
        <v>197</v>
      </c>
      <c r="C199" t="s">
        <v>3622</v>
      </c>
    </row>
    <row r="200" spans="1:3" x14ac:dyDescent="0.2">
      <c r="A200" t="s">
        <v>3619</v>
      </c>
      <c r="B200" t="s">
        <v>197</v>
      </c>
      <c r="C200" t="s">
        <v>3674</v>
      </c>
    </row>
    <row r="201" spans="1:3" x14ac:dyDescent="0.2">
      <c r="A201" t="s">
        <v>3619</v>
      </c>
      <c r="B201" t="s">
        <v>197</v>
      </c>
      <c r="C201" t="s">
        <v>3650</v>
      </c>
    </row>
    <row r="202" spans="1:3" x14ac:dyDescent="0.2">
      <c r="A202" t="s">
        <v>3619</v>
      </c>
      <c r="B202" t="s">
        <v>197</v>
      </c>
      <c r="C202" t="s">
        <v>3690</v>
      </c>
    </row>
    <row r="203" spans="1:3" x14ac:dyDescent="0.2">
      <c r="A203" t="s">
        <v>3619</v>
      </c>
      <c r="B203" t="s">
        <v>197</v>
      </c>
      <c r="C203" t="s">
        <v>3701</v>
      </c>
    </row>
    <row r="204" spans="1:3" x14ac:dyDescent="0.2">
      <c r="A204" t="s">
        <v>3619</v>
      </c>
      <c r="B204" t="s">
        <v>197</v>
      </c>
      <c r="C204" t="s">
        <v>3626</v>
      </c>
    </row>
    <row r="205" spans="1:3" x14ac:dyDescent="0.2">
      <c r="A205" t="s">
        <v>3619</v>
      </c>
      <c r="B205" t="s">
        <v>197</v>
      </c>
      <c r="C205" t="s">
        <v>3654</v>
      </c>
    </row>
    <row r="206" spans="1:3" x14ac:dyDescent="0.2">
      <c r="A206" t="s">
        <v>3619</v>
      </c>
      <c r="B206" t="s">
        <v>197</v>
      </c>
      <c r="C206" t="s">
        <v>3646</v>
      </c>
    </row>
    <row r="207" spans="1:3" x14ac:dyDescent="0.2">
      <c r="A207" t="s">
        <v>3619</v>
      </c>
      <c r="B207" t="s">
        <v>197</v>
      </c>
      <c r="C207" t="s">
        <v>3686</v>
      </c>
    </row>
    <row r="208" spans="1:3" x14ac:dyDescent="0.2">
      <c r="A208" t="s">
        <v>3619</v>
      </c>
      <c r="B208" t="s">
        <v>197</v>
      </c>
      <c r="C208" t="s">
        <v>3658</v>
      </c>
    </row>
    <row r="209" spans="1:3" x14ac:dyDescent="0.2">
      <c r="A209" t="s">
        <v>3619</v>
      </c>
      <c r="B209" t="s">
        <v>197</v>
      </c>
      <c r="C209" t="s">
        <v>3670</v>
      </c>
    </row>
    <row r="210" spans="1:3" x14ac:dyDescent="0.2">
      <c r="A210" t="s">
        <v>3619</v>
      </c>
      <c r="B210" t="s">
        <v>197</v>
      </c>
      <c r="C210" t="s">
        <v>3617</v>
      </c>
    </row>
    <row r="211" spans="1:3" x14ac:dyDescent="0.2">
      <c r="A211" t="s">
        <v>3619</v>
      </c>
      <c r="B211" t="s">
        <v>197</v>
      </c>
      <c r="C211" t="s">
        <v>3678</v>
      </c>
    </row>
    <row r="212" spans="1:3" x14ac:dyDescent="0.2">
      <c r="A212" t="s">
        <v>3724</v>
      </c>
      <c r="B212" t="s">
        <v>198</v>
      </c>
      <c r="C212" t="s">
        <v>3727</v>
      </c>
    </row>
    <row r="213" spans="1:3" x14ac:dyDescent="0.2">
      <c r="A213" t="s">
        <v>3724</v>
      </c>
      <c r="B213" t="s">
        <v>198</v>
      </c>
      <c r="C213" t="s">
        <v>3722</v>
      </c>
    </row>
    <row r="214" spans="1:3" x14ac:dyDescent="0.2">
      <c r="A214" t="s">
        <v>3733</v>
      </c>
      <c r="B214" t="s">
        <v>199</v>
      </c>
      <c r="C214" t="s">
        <v>3731</v>
      </c>
    </row>
    <row r="215" spans="1:3" x14ac:dyDescent="0.2">
      <c r="A215" t="s">
        <v>3733</v>
      </c>
      <c r="B215" t="s">
        <v>199</v>
      </c>
      <c r="C215" t="s">
        <v>3740</v>
      </c>
    </row>
    <row r="216" spans="1:3" x14ac:dyDescent="0.2">
      <c r="A216" t="s">
        <v>3733</v>
      </c>
      <c r="B216" t="s">
        <v>199</v>
      </c>
      <c r="C216" t="s">
        <v>3748</v>
      </c>
    </row>
    <row r="217" spans="1:3" x14ac:dyDescent="0.2">
      <c r="A217" t="s">
        <v>3733</v>
      </c>
      <c r="B217" t="s">
        <v>199</v>
      </c>
      <c r="C217" t="s">
        <v>3744</v>
      </c>
    </row>
    <row r="218" spans="1:3" x14ac:dyDescent="0.2">
      <c r="A218" t="s">
        <v>3733</v>
      </c>
      <c r="B218" t="s">
        <v>199</v>
      </c>
      <c r="C218" t="s">
        <v>3736</v>
      </c>
    </row>
    <row r="219" spans="1:3" x14ac:dyDescent="0.2">
      <c r="A219" t="s">
        <v>3988</v>
      </c>
      <c r="B219" t="s">
        <v>203</v>
      </c>
      <c r="C219" t="s">
        <v>3986</v>
      </c>
    </row>
    <row r="220" spans="1:3" x14ac:dyDescent="0.2">
      <c r="A220" t="s">
        <v>3443</v>
      </c>
      <c r="B220" t="s">
        <v>233</v>
      </c>
      <c r="C220" t="s">
        <v>3441</v>
      </c>
    </row>
    <row r="221" spans="1:3" x14ac:dyDescent="0.2">
      <c r="A221" t="s">
        <v>3719</v>
      </c>
      <c r="B221" t="s">
        <v>235</v>
      </c>
      <c r="C221" t="s">
        <v>3717</v>
      </c>
    </row>
    <row r="222" spans="1:3" x14ac:dyDescent="0.2">
      <c r="A222" t="s">
        <v>4058</v>
      </c>
      <c r="B222" t="s">
        <v>260</v>
      </c>
      <c r="C222" t="s">
        <v>4056</v>
      </c>
    </row>
    <row r="223" spans="1:3" x14ac:dyDescent="0.2">
      <c r="A223" t="s">
        <v>3881</v>
      </c>
      <c r="B223" t="s">
        <v>244</v>
      </c>
      <c r="C223" t="s">
        <v>3879</v>
      </c>
    </row>
    <row r="224" spans="1:3" x14ac:dyDescent="0.2">
      <c r="A224" t="s">
        <v>4081</v>
      </c>
      <c r="B224" t="s">
        <v>262</v>
      </c>
      <c r="C224" t="s">
        <v>4079</v>
      </c>
    </row>
    <row r="225" spans="1:3" x14ac:dyDescent="0.2">
      <c r="A225" t="s">
        <v>4071</v>
      </c>
      <c r="B225" t="s">
        <v>4073</v>
      </c>
      <c r="C225" t="s">
        <v>4069</v>
      </c>
    </row>
    <row r="226" spans="1:3" x14ac:dyDescent="0.2">
      <c r="A226" t="s">
        <v>4190</v>
      </c>
      <c r="B226" t="s">
        <v>4192</v>
      </c>
      <c r="C226" t="s">
        <v>4188</v>
      </c>
    </row>
  </sheetData>
  <sortState xmlns:xlrd2="http://schemas.microsoft.com/office/spreadsheetml/2017/richdata2" ref="A2:C1130">
    <sortCondition ref="A1:A1130"/>
    <sortCondition ref="B1:B1130"/>
    <sortCondition ref="C1:C113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227"/>
  <sheetViews>
    <sheetView workbookViewId="0">
      <selection activeCell="G1" sqref="G1:G227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215</v>
      </c>
      <c r="F2" t="s">
        <v>266</v>
      </c>
      <c r="G2" t="s">
        <v>279</v>
      </c>
    </row>
    <row r="3" spans="5:7" x14ac:dyDescent="0.2">
      <c r="E3" t="s">
        <v>217</v>
      </c>
      <c r="F3" t="s">
        <v>267</v>
      </c>
      <c r="G3" t="s">
        <v>279</v>
      </c>
    </row>
    <row r="4" spans="5:7" x14ac:dyDescent="0.2">
      <c r="E4" t="s">
        <v>217</v>
      </c>
      <c r="F4" t="s">
        <v>267</v>
      </c>
      <c r="G4" t="s">
        <v>279</v>
      </c>
    </row>
    <row r="5" spans="5:7" x14ac:dyDescent="0.2">
      <c r="E5" t="s">
        <v>218</v>
      </c>
      <c r="F5" t="s">
        <v>268</v>
      </c>
      <c r="G5" t="s">
        <v>280</v>
      </c>
    </row>
    <row r="6" spans="5:7" x14ac:dyDescent="0.2">
      <c r="E6" t="s">
        <v>220</v>
      </c>
      <c r="F6" t="s">
        <v>269</v>
      </c>
      <c r="G6" t="s">
        <v>281</v>
      </c>
    </row>
    <row r="7" spans="5:7" x14ac:dyDescent="0.2">
      <c r="E7" t="s">
        <v>222</v>
      </c>
      <c r="F7" t="s">
        <v>270</v>
      </c>
      <c r="G7" t="s">
        <v>281</v>
      </c>
    </row>
    <row r="8" spans="5:7" x14ac:dyDescent="0.2">
      <c r="E8" t="s">
        <v>223</v>
      </c>
      <c r="F8" t="s">
        <v>271</v>
      </c>
      <c r="G8" t="s">
        <v>281</v>
      </c>
    </row>
    <row r="9" spans="5:7" x14ac:dyDescent="0.2">
      <c r="E9" t="s">
        <v>224</v>
      </c>
      <c r="F9" t="s">
        <v>272</v>
      </c>
      <c r="G9" t="s">
        <v>282</v>
      </c>
    </row>
    <row r="10" spans="5:7" x14ac:dyDescent="0.2">
      <c r="E10" t="s">
        <v>224</v>
      </c>
      <c r="F10" t="s">
        <v>272</v>
      </c>
      <c r="G10" t="s">
        <v>282</v>
      </c>
    </row>
    <row r="11" spans="5:7" x14ac:dyDescent="0.2">
      <c r="E11" t="s">
        <v>226</v>
      </c>
      <c r="F11" t="s">
        <v>273</v>
      </c>
      <c r="G11" t="s">
        <v>283</v>
      </c>
    </row>
    <row r="12" spans="5:7" x14ac:dyDescent="0.2">
      <c r="E12" t="s">
        <v>228</v>
      </c>
      <c r="F12" t="s">
        <v>274</v>
      </c>
      <c r="G12" t="s">
        <v>284</v>
      </c>
    </row>
    <row r="13" spans="5:7" x14ac:dyDescent="0.2">
      <c r="E13" t="s">
        <v>230</v>
      </c>
      <c r="F13" t="s">
        <v>275</v>
      </c>
      <c r="G13" t="s">
        <v>285</v>
      </c>
    </row>
    <row r="14" spans="5:7" x14ac:dyDescent="0.2">
      <c r="E14" t="s">
        <v>232</v>
      </c>
      <c r="F14" t="s">
        <v>276</v>
      </c>
      <c r="G14" t="s">
        <v>286</v>
      </c>
    </row>
    <row r="15" spans="5:7" x14ac:dyDescent="0.2">
      <c r="E15" t="s">
        <v>232</v>
      </c>
      <c r="F15" t="s">
        <v>276</v>
      </c>
      <c r="G15" t="s">
        <v>286</v>
      </c>
    </row>
    <row r="16" spans="5:7" x14ac:dyDescent="0.2">
      <c r="E16" t="s">
        <v>232</v>
      </c>
      <c r="F16" t="s">
        <v>276</v>
      </c>
      <c r="G16" t="s">
        <v>286</v>
      </c>
    </row>
    <row r="17" spans="5:7" x14ac:dyDescent="0.2">
      <c r="E17" t="s">
        <v>232</v>
      </c>
      <c r="F17" t="s">
        <v>276</v>
      </c>
      <c r="G17" t="s">
        <v>286</v>
      </c>
    </row>
    <row r="18" spans="5:7" x14ac:dyDescent="0.2">
      <c r="E18" t="s">
        <v>232</v>
      </c>
      <c r="F18" t="s">
        <v>276</v>
      </c>
      <c r="G18" t="s">
        <v>286</v>
      </c>
    </row>
    <row r="19" spans="5:7" x14ac:dyDescent="0.2">
      <c r="E19" t="s">
        <v>232</v>
      </c>
      <c r="F19" t="s">
        <v>276</v>
      </c>
      <c r="G19" t="s">
        <v>286</v>
      </c>
    </row>
    <row r="20" spans="5:7" x14ac:dyDescent="0.2">
      <c r="E20" t="s">
        <v>232</v>
      </c>
      <c r="F20" t="s">
        <v>276</v>
      </c>
      <c r="G20" t="s">
        <v>286</v>
      </c>
    </row>
    <row r="21" spans="5:7" x14ac:dyDescent="0.2">
      <c r="E21" t="s">
        <v>232</v>
      </c>
      <c r="F21" t="s">
        <v>276</v>
      </c>
      <c r="G21" t="s">
        <v>286</v>
      </c>
    </row>
    <row r="22" spans="5:7" x14ac:dyDescent="0.2">
      <c r="E22" t="s">
        <v>232</v>
      </c>
      <c r="F22" t="s">
        <v>276</v>
      </c>
      <c r="G22" t="s">
        <v>286</v>
      </c>
    </row>
    <row r="23" spans="5:7" x14ac:dyDescent="0.2">
      <c r="E23" t="s">
        <v>3318</v>
      </c>
      <c r="F23" t="s">
        <v>4204</v>
      </c>
      <c r="G23" t="s">
        <v>287</v>
      </c>
    </row>
    <row r="24" spans="5:7" x14ac:dyDescent="0.2">
      <c r="E24" t="s">
        <v>3318</v>
      </c>
      <c r="F24" t="s">
        <v>4204</v>
      </c>
      <c r="G24" t="s">
        <v>287</v>
      </c>
    </row>
    <row r="25" spans="5:7" x14ac:dyDescent="0.2">
      <c r="E25" t="s">
        <v>3318</v>
      </c>
      <c r="F25" t="s">
        <v>4204</v>
      </c>
      <c r="G25" t="s">
        <v>287</v>
      </c>
    </row>
    <row r="26" spans="5:7" x14ac:dyDescent="0.2">
      <c r="E26" t="s">
        <v>3318</v>
      </c>
      <c r="F26" t="s">
        <v>4204</v>
      </c>
      <c r="G26" t="s">
        <v>287</v>
      </c>
    </row>
    <row r="27" spans="5:7" x14ac:dyDescent="0.2">
      <c r="E27" t="s">
        <v>3334</v>
      </c>
      <c r="F27" t="s">
        <v>4205</v>
      </c>
      <c r="G27" t="s">
        <v>4269</v>
      </c>
    </row>
    <row r="28" spans="5:7" x14ac:dyDescent="0.2">
      <c r="E28" t="s">
        <v>3334</v>
      </c>
      <c r="F28" t="s">
        <v>4205</v>
      </c>
      <c r="G28" t="s">
        <v>4269</v>
      </c>
    </row>
    <row r="29" spans="5:7" x14ac:dyDescent="0.2">
      <c r="E29" t="s">
        <v>3334</v>
      </c>
      <c r="F29" t="s">
        <v>4205</v>
      </c>
      <c r="G29" t="s">
        <v>4269</v>
      </c>
    </row>
    <row r="30" spans="5:7" x14ac:dyDescent="0.2">
      <c r="E30" t="s">
        <v>3334</v>
      </c>
      <c r="F30" t="s">
        <v>4205</v>
      </c>
      <c r="G30" t="s">
        <v>4269</v>
      </c>
    </row>
    <row r="31" spans="5:7" x14ac:dyDescent="0.2">
      <c r="E31" t="s">
        <v>3334</v>
      </c>
      <c r="F31" t="s">
        <v>4205</v>
      </c>
      <c r="G31" t="s">
        <v>4269</v>
      </c>
    </row>
    <row r="32" spans="5:7" x14ac:dyDescent="0.2">
      <c r="E32" t="s">
        <v>3356</v>
      </c>
      <c r="F32" t="s">
        <v>4206</v>
      </c>
      <c r="G32" t="s">
        <v>4270</v>
      </c>
    </row>
    <row r="33" spans="5:7" x14ac:dyDescent="0.2">
      <c r="E33" t="s">
        <v>3356</v>
      </c>
      <c r="F33" t="s">
        <v>4206</v>
      </c>
      <c r="G33" t="s">
        <v>4270</v>
      </c>
    </row>
    <row r="34" spans="5:7" x14ac:dyDescent="0.2">
      <c r="E34" t="s">
        <v>3356</v>
      </c>
      <c r="F34" t="s">
        <v>4206</v>
      </c>
      <c r="G34" t="s">
        <v>4270</v>
      </c>
    </row>
    <row r="35" spans="5:7" x14ac:dyDescent="0.2">
      <c r="E35" t="s">
        <v>3356</v>
      </c>
      <c r="F35" t="s">
        <v>4206</v>
      </c>
      <c r="G35" t="s">
        <v>4270</v>
      </c>
    </row>
    <row r="36" spans="5:7" x14ac:dyDescent="0.2">
      <c r="E36" t="s">
        <v>3356</v>
      </c>
      <c r="F36" t="s">
        <v>4206</v>
      </c>
      <c r="G36" t="s">
        <v>4270</v>
      </c>
    </row>
    <row r="37" spans="5:7" x14ac:dyDescent="0.2">
      <c r="E37" t="s">
        <v>3356</v>
      </c>
      <c r="F37" t="s">
        <v>4206</v>
      </c>
      <c r="G37" t="s">
        <v>4270</v>
      </c>
    </row>
    <row r="38" spans="5:7" x14ac:dyDescent="0.2">
      <c r="E38" t="s">
        <v>3356</v>
      </c>
      <c r="F38" t="s">
        <v>4206</v>
      </c>
      <c r="G38" t="s">
        <v>4270</v>
      </c>
    </row>
    <row r="39" spans="5:7" x14ac:dyDescent="0.2">
      <c r="E39" t="s">
        <v>3356</v>
      </c>
      <c r="F39" t="s">
        <v>4206</v>
      </c>
      <c r="G39" t="s">
        <v>4270</v>
      </c>
    </row>
    <row r="40" spans="5:7" x14ac:dyDescent="0.2">
      <c r="E40" t="s">
        <v>3356</v>
      </c>
      <c r="F40" t="s">
        <v>4206</v>
      </c>
      <c r="G40" t="s">
        <v>4270</v>
      </c>
    </row>
    <row r="41" spans="5:7" x14ac:dyDescent="0.2">
      <c r="E41" t="s">
        <v>3356</v>
      </c>
      <c r="F41" t="s">
        <v>4206</v>
      </c>
      <c r="G41" t="s">
        <v>4270</v>
      </c>
    </row>
    <row r="42" spans="5:7" x14ac:dyDescent="0.2">
      <c r="E42" t="s">
        <v>3356</v>
      </c>
      <c r="F42" t="s">
        <v>4206</v>
      </c>
      <c r="G42" t="s">
        <v>4270</v>
      </c>
    </row>
    <row r="43" spans="5:7" x14ac:dyDescent="0.2">
      <c r="E43" t="s">
        <v>3356</v>
      </c>
      <c r="F43" t="s">
        <v>4206</v>
      </c>
      <c r="G43" t="s">
        <v>4270</v>
      </c>
    </row>
    <row r="44" spans="5:7" x14ac:dyDescent="0.2">
      <c r="E44" t="s">
        <v>3356</v>
      </c>
      <c r="F44" t="s">
        <v>4206</v>
      </c>
      <c r="G44" t="s">
        <v>4270</v>
      </c>
    </row>
    <row r="45" spans="5:7" x14ac:dyDescent="0.2">
      <c r="E45" t="s">
        <v>3356</v>
      </c>
      <c r="F45" t="s">
        <v>4206</v>
      </c>
      <c r="G45" t="s">
        <v>4270</v>
      </c>
    </row>
    <row r="46" spans="5:7" x14ac:dyDescent="0.2">
      <c r="E46" t="s">
        <v>3356</v>
      </c>
      <c r="F46" t="s">
        <v>4206</v>
      </c>
      <c r="G46" t="s">
        <v>4270</v>
      </c>
    </row>
    <row r="47" spans="5:7" x14ac:dyDescent="0.2">
      <c r="E47" t="s">
        <v>3356</v>
      </c>
      <c r="F47" t="s">
        <v>4206</v>
      </c>
      <c r="G47" t="s">
        <v>4270</v>
      </c>
    </row>
    <row r="48" spans="5:7" x14ac:dyDescent="0.2">
      <c r="E48" t="s">
        <v>3356</v>
      </c>
      <c r="F48" t="s">
        <v>4206</v>
      </c>
      <c r="G48" t="s">
        <v>4270</v>
      </c>
    </row>
    <row r="49" spans="5:7" x14ac:dyDescent="0.2">
      <c r="E49" t="s">
        <v>3356</v>
      </c>
      <c r="F49" t="s">
        <v>4206</v>
      </c>
      <c r="G49" t="s">
        <v>4270</v>
      </c>
    </row>
    <row r="50" spans="5:7" x14ac:dyDescent="0.2">
      <c r="E50" t="s">
        <v>3356</v>
      </c>
      <c r="F50" t="s">
        <v>4206</v>
      </c>
      <c r="G50" t="s">
        <v>4270</v>
      </c>
    </row>
    <row r="51" spans="5:7" x14ac:dyDescent="0.2">
      <c r="E51" t="s">
        <v>3356</v>
      </c>
      <c r="F51" t="s">
        <v>4206</v>
      </c>
      <c r="G51" t="s">
        <v>4270</v>
      </c>
    </row>
    <row r="52" spans="5:7" x14ac:dyDescent="0.2">
      <c r="E52" t="s">
        <v>3356</v>
      </c>
      <c r="F52" t="s">
        <v>4206</v>
      </c>
      <c r="G52" t="s">
        <v>4270</v>
      </c>
    </row>
    <row r="53" spans="5:7" x14ac:dyDescent="0.2">
      <c r="E53" t="s">
        <v>3356</v>
      </c>
      <c r="F53" t="s">
        <v>4206</v>
      </c>
      <c r="G53" t="s">
        <v>4270</v>
      </c>
    </row>
    <row r="54" spans="5:7" x14ac:dyDescent="0.2">
      <c r="E54" t="s">
        <v>3443</v>
      </c>
      <c r="F54" t="s">
        <v>4207</v>
      </c>
      <c r="G54" t="s">
        <v>4271</v>
      </c>
    </row>
    <row r="55" spans="5:7" x14ac:dyDescent="0.2">
      <c r="E55" t="s">
        <v>3448</v>
      </c>
      <c r="F55" t="s">
        <v>4208</v>
      </c>
      <c r="G55" t="s">
        <v>288</v>
      </c>
    </row>
    <row r="56" spans="5:7" x14ac:dyDescent="0.2">
      <c r="E56" t="s">
        <v>3448</v>
      </c>
      <c r="F56" t="s">
        <v>4208</v>
      </c>
      <c r="G56" t="s">
        <v>288</v>
      </c>
    </row>
    <row r="57" spans="5:7" x14ac:dyDescent="0.2">
      <c r="E57" t="s">
        <v>3448</v>
      </c>
      <c r="F57" t="s">
        <v>4208</v>
      </c>
      <c r="G57" t="s">
        <v>288</v>
      </c>
    </row>
    <row r="58" spans="5:7" x14ac:dyDescent="0.2">
      <c r="E58" t="s">
        <v>3448</v>
      </c>
      <c r="F58" t="s">
        <v>4208</v>
      </c>
      <c r="G58" t="s">
        <v>288</v>
      </c>
    </row>
    <row r="59" spans="5:7" x14ac:dyDescent="0.2">
      <c r="E59" t="s">
        <v>3448</v>
      </c>
      <c r="F59" t="s">
        <v>4208</v>
      </c>
      <c r="G59" t="s">
        <v>288</v>
      </c>
    </row>
    <row r="60" spans="5:7" x14ac:dyDescent="0.2">
      <c r="E60" t="s">
        <v>3448</v>
      </c>
      <c r="F60" t="s">
        <v>4208</v>
      </c>
      <c r="G60" t="s">
        <v>288</v>
      </c>
    </row>
    <row r="61" spans="5:7" x14ac:dyDescent="0.2">
      <c r="E61" t="s">
        <v>3448</v>
      </c>
      <c r="F61" t="s">
        <v>4208</v>
      </c>
      <c r="G61" t="s">
        <v>288</v>
      </c>
    </row>
    <row r="62" spans="5:7" x14ac:dyDescent="0.2">
      <c r="E62" t="s">
        <v>3448</v>
      </c>
      <c r="F62" t="s">
        <v>4208</v>
      </c>
      <c r="G62" t="s">
        <v>288</v>
      </c>
    </row>
    <row r="63" spans="5:7" x14ac:dyDescent="0.2">
      <c r="E63" t="s">
        <v>3448</v>
      </c>
      <c r="F63" t="s">
        <v>4208</v>
      </c>
      <c r="G63" t="s">
        <v>288</v>
      </c>
    </row>
    <row r="64" spans="5:7" x14ac:dyDescent="0.2">
      <c r="E64" t="s">
        <v>3448</v>
      </c>
      <c r="F64" t="s">
        <v>4208</v>
      </c>
      <c r="G64" t="s">
        <v>288</v>
      </c>
    </row>
    <row r="65" spans="5:7" x14ac:dyDescent="0.2">
      <c r="E65" t="s">
        <v>3448</v>
      </c>
      <c r="F65" t="s">
        <v>4208</v>
      </c>
      <c r="G65" t="s">
        <v>288</v>
      </c>
    </row>
    <row r="66" spans="5:7" x14ac:dyDescent="0.2">
      <c r="E66" t="s">
        <v>3448</v>
      </c>
      <c r="F66" t="s">
        <v>4208</v>
      </c>
      <c r="G66" t="s">
        <v>288</v>
      </c>
    </row>
    <row r="67" spans="5:7" x14ac:dyDescent="0.2">
      <c r="E67" t="s">
        <v>3448</v>
      </c>
      <c r="F67" t="s">
        <v>4208</v>
      </c>
      <c r="G67" t="s">
        <v>288</v>
      </c>
    </row>
    <row r="68" spans="5:7" x14ac:dyDescent="0.2">
      <c r="E68" t="s">
        <v>3448</v>
      </c>
      <c r="F68" t="s">
        <v>4208</v>
      </c>
      <c r="G68" t="s">
        <v>288</v>
      </c>
    </row>
    <row r="69" spans="5:7" x14ac:dyDescent="0.2">
      <c r="E69" t="s">
        <v>3448</v>
      </c>
      <c r="F69" t="s">
        <v>4208</v>
      </c>
      <c r="G69" t="s">
        <v>288</v>
      </c>
    </row>
    <row r="70" spans="5:7" x14ac:dyDescent="0.2">
      <c r="E70" t="s">
        <v>3448</v>
      </c>
      <c r="F70" t="s">
        <v>4208</v>
      </c>
      <c r="G70" t="s">
        <v>288</v>
      </c>
    </row>
    <row r="71" spans="5:7" x14ac:dyDescent="0.2">
      <c r="E71" t="s">
        <v>3448</v>
      </c>
      <c r="F71" t="s">
        <v>4208</v>
      </c>
      <c r="G71" t="s">
        <v>288</v>
      </c>
    </row>
    <row r="72" spans="5:7" x14ac:dyDescent="0.2">
      <c r="E72" t="s">
        <v>3448</v>
      </c>
      <c r="F72" t="s">
        <v>4208</v>
      </c>
      <c r="G72" t="s">
        <v>288</v>
      </c>
    </row>
    <row r="73" spans="5:7" x14ac:dyDescent="0.2">
      <c r="E73" t="s">
        <v>3448</v>
      </c>
      <c r="F73" t="s">
        <v>4208</v>
      </c>
      <c r="G73" t="s">
        <v>288</v>
      </c>
    </row>
    <row r="74" spans="5:7" x14ac:dyDescent="0.2">
      <c r="E74" t="s">
        <v>3524</v>
      </c>
      <c r="F74" t="s">
        <v>4209</v>
      </c>
      <c r="G74" t="s">
        <v>289</v>
      </c>
    </row>
    <row r="75" spans="5:7" x14ac:dyDescent="0.2">
      <c r="E75" t="s">
        <v>3529</v>
      </c>
      <c r="F75" t="s">
        <v>4210</v>
      </c>
      <c r="G75" t="s">
        <v>290</v>
      </c>
    </row>
    <row r="76" spans="5:7" x14ac:dyDescent="0.2">
      <c r="E76" t="s">
        <v>3534</v>
      </c>
      <c r="F76" t="s">
        <v>4211</v>
      </c>
      <c r="G76" t="s">
        <v>291</v>
      </c>
    </row>
    <row r="77" spans="5:7" x14ac:dyDescent="0.2">
      <c r="E77" t="s">
        <v>3534</v>
      </c>
      <c r="F77" t="s">
        <v>4211</v>
      </c>
      <c r="G77" t="s">
        <v>291</v>
      </c>
    </row>
    <row r="78" spans="5:7" x14ac:dyDescent="0.2">
      <c r="E78" t="s">
        <v>3534</v>
      </c>
      <c r="F78" t="s">
        <v>4211</v>
      </c>
      <c r="G78" t="s">
        <v>291</v>
      </c>
    </row>
    <row r="79" spans="5:7" x14ac:dyDescent="0.2">
      <c r="E79" t="s">
        <v>3534</v>
      </c>
      <c r="F79" t="s">
        <v>4211</v>
      </c>
      <c r="G79" t="s">
        <v>291</v>
      </c>
    </row>
    <row r="80" spans="5:7" x14ac:dyDescent="0.2">
      <c r="E80" t="s">
        <v>3534</v>
      </c>
      <c r="F80" t="s">
        <v>4211</v>
      </c>
      <c r="G80" t="s">
        <v>291</v>
      </c>
    </row>
    <row r="81" spans="5:7" x14ac:dyDescent="0.2">
      <c r="E81" t="s">
        <v>3534</v>
      </c>
      <c r="F81" t="s">
        <v>4211</v>
      </c>
      <c r="G81" t="s">
        <v>291</v>
      </c>
    </row>
    <row r="82" spans="5:7" x14ac:dyDescent="0.2">
      <c r="E82" t="s">
        <v>3534</v>
      </c>
      <c r="F82" t="s">
        <v>4211</v>
      </c>
      <c r="G82" t="s">
        <v>291</v>
      </c>
    </row>
    <row r="83" spans="5:7" x14ac:dyDescent="0.2">
      <c r="E83" t="s">
        <v>3534</v>
      </c>
      <c r="F83" t="s">
        <v>4211</v>
      </c>
      <c r="G83" t="s">
        <v>291</v>
      </c>
    </row>
    <row r="84" spans="5:7" x14ac:dyDescent="0.2">
      <c r="E84" t="s">
        <v>3534</v>
      </c>
      <c r="F84" t="s">
        <v>4211</v>
      </c>
      <c r="G84" t="s">
        <v>291</v>
      </c>
    </row>
    <row r="85" spans="5:7" x14ac:dyDescent="0.2">
      <c r="E85" t="s">
        <v>3534</v>
      </c>
      <c r="F85" t="s">
        <v>4211</v>
      </c>
      <c r="G85" t="s">
        <v>291</v>
      </c>
    </row>
    <row r="86" spans="5:7" x14ac:dyDescent="0.2">
      <c r="E86" t="s">
        <v>3534</v>
      </c>
      <c r="F86" t="s">
        <v>4211</v>
      </c>
      <c r="G86" t="s">
        <v>291</v>
      </c>
    </row>
    <row r="87" spans="5:7" x14ac:dyDescent="0.2">
      <c r="E87" t="s">
        <v>3534</v>
      </c>
      <c r="F87" t="s">
        <v>4211</v>
      </c>
      <c r="G87" t="s">
        <v>291</v>
      </c>
    </row>
    <row r="88" spans="5:7" x14ac:dyDescent="0.2">
      <c r="E88" t="s">
        <v>3534</v>
      </c>
      <c r="F88" t="s">
        <v>4211</v>
      </c>
      <c r="G88" t="s">
        <v>291</v>
      </c>
    </row>
    <row r="89" spans="5:7" x14ac:dyDescent="0.2">
      <c r="E89" t="s">
        <v>3534</v>
      </c>
      <c r="F89" t="s">
        <v>4211</v>
      </c>
      <c r="G89" t="s">
        <v>291</v>
      </c>
    </row>
    <row r="90" spans="5:7" x14ac:dyDescent="0.2">
      <c r="E90" t="s">
        <v>3534</v>
      </c>
      <c r="F90" t="s">
        <v>4211</v>
      </c>
      <c r="G90" t="s">
        <v>291</v>
      </c>
    </row>
    <row r="91" spans="5:7" x14ac:dyDescent="0.2">
      <c r="E91" t="s">
        <v>3534</v>
      </c>
      <c r="F91" t="s">
        <v>4211</v>
      </c>
      <c r="G91" t="s">
        <v>291</v>
      </c>
    </row>
    <row r="92" spans="5:7" x14ac:dyDescent="0.2">
      <c r="E92" t="s">
        <v>3534</v>
      </c>
      <c r="F92" t="s">
        <v>4211</v>
      </c>
      <c r="G92" t="s">
        <v>291</v>
      </c>
    </row>
    <row r="93" spans="5:7" x14ac:dyDescent="0.2">
      <c r="E93" t="s">
        <v>3534</v>
      </c>
      <c r="F93" t="s">
        <v>4211</v>
      </c>
      <c r="G93" t="s">
        <v>291</v>
      </c>
    </row>
    <row r="94" spans="5:7" x14ac:dyDescent="0.2">
      <c r="E94" t="s">
        <v>3534</v>
      </c>
      <c r="F94" t="s">
        <v>4211</v>
      </c>
      <c r="G94" t="s">
        <v>291</v>
      </c>
    </row>
    <row r="95" spans="5:7" x14ac:dyDescent="0.2">
      <c r="E95" t="s">
        <v>3534</v>
      </c>
      <c r="F95" t="s">
        <v>4211</v>
      </c>
      <c r="G95" t="s">
        <v>291</v>
      </c>
    </row>
    <row r="96" spans="5:7" x14ac:dyDescent="0.2">
      <c r="E96" t="s">
        <v>3534</v>
      </c>
      <c r="F96" t="s">
        <v>4211</v>
      </c>
      <c r="G96" t="s">
        <v>291</v>
      </c>
    </row>
    <row r="97" spans="5:7" x14ac:dyDescent="0.2">
      <c r="E97" t="s">
        <v>3619</v>
      </c>
      <c r="F97" t="s">
        <v>4212</v>
      </c>
      <c r="G97" t="s">
        <v>292</v>
      </c>
    </row>
    <row r="98" spans="5:7" x14ac:dyDescent="0.2">
      <c r="E98" t="s">
        <v>3619</v>
      </c>
      <c r="F98" t="s">
        <v>4212</v>
      </c>
      <c r="G98" t="s">
        <v>292</v>
      </c>
    </row>
    <row r="99" spans="5:7" x14ac:dyDescent="0.2">
      <c r="E99" t="s">
        <v>3619</v>
      </c>
      <c r="F99" t="s">
        <v>4212</v>
      </c>
      <c r="G99" t="s">
        <v>292</v>
      </c>
    </row>
    <row r="100" spans="5:7" x14ac:dyDescent="0.2">
      <c r="E100" t="s">
        <v>3619</v>
      </c>
      <c r="F100" t="s">
        <v>4212</v>
      </c>
      <c r="G100" t="s">
        <v>292</v>
      </c>
    </row>
    <row r="101" spans="5:7" x14ac:dyDescent="0.2">
      <c r="E101" t="s">
        <v>3619</v>
      </c>
      <c r="F101" t="s">
        <v>4212</v>
      </c>
      <c r="G101" t="s">
        <v>292</v>
      </c>
    </row>
    <row r="102" spans="5:7" x14ac:dyDescent="0.2">
      <c r="E102" t="s">
        <v>3619</v>
      </c>
      <c r="F102" t="s">
        <v>4212</v>
      </c>
      <c r="G102" t="s">
        <v>292</v>
      </c>
    </row>
    <row r="103" spans="5:7" x14ac:dyDescent="0.2">
      <c r="E103" t="s">
        <v>3619</v>
      </c>
      <c r="F103" t="s">
        <v>4212</v>
      </c>
      <c r="G103" t="s">
        <v>292</v>
      </c>
    </row>
    <row r="104" spans="5:7" x14ac:dyDescent="0.2">
      <c r="E104" t="s">
        <v>3619</v>
      </c>
      <c r="F104" t="s">
        <v>4212</v>
      </c>
      <c r="G104" t="s">
        <v>292</v>
      </c>
    </row>
    <row r="105" spans="5:7" x14ac:dyDescent="0.2">
      <c r="E105" t="s">
        <v>3619</v>
      </c>
      <c r="F105" t="s">
        <v>4212</v>
      </c>
      <c r="G105" t="s">
        <v>292</v>
      </c>
    </row>
    <row r="106" spans="5:7" x14ac:dyDescent="0.2">
      <c r="E106" t="s">
        <v>3619</v>
      </c>
      <c r="F106" t="s">
        <v>4212</v>
      </c>
      <c r="G106" t="s">
        <v>292</v>
      </c>
    </row>
    <row r="107" spans="5:7" x14ac:dyDescent="0.2">
      <c r="E107" t="s">
        <v>3619</v>
      </c>
      <c r="F107" t="s">
        <v>4212</v>
      </c>
      <c r="G107" t="s">
        <v>292</v>
      </c>
    </row>
    <row r="108" spans="5:7" x14ac:dyDescent="0.2">
      <c r="E108" t="s">
        <v>3619</v>
      </c>
      <c r="F108" t="s">
        <v>4212</v>
      </c>
      <c r="G108" t="s">
        <v>292</v>
      </c>
    </row>
    <row r="109" spans="5:7" x14ac:dyDescent="0.2">
      <c r="E109" t="s">
        <v>3619</v>
      </c>
      <c r="F109" t="s">
        <v>4212</v>
      </c>
      <c r="G109" t="s">
        <v>292</v>
      </c>
    </row>
    <row r="110" spans="5:7" x14ac:dyDescent="0.2">
      <c r="E110" t="s">
        <v>3619</v>
      </c>
      <c r="F110" t="s">
        <v>4212</v>
      </c>
      <c r="G110" t="s">
        <v>292</v>
      </c>
    </row>
    <row r="111" spans="5:7" x14ac:dyDescent="0.2">
      <c r="E111" t="s">
        <v>3619</v>
      </c>
      <c r="F111" t="s">
        <v>4212</v>
      </c>
      <c r="G111" t="s">
        <v>292</v>
      </c>
    </row>
    <row r="112" spans="5:7" x14ac:dyDescent="0.2">
      <c r="E112" t="s">
        <v>3619</v>
      </c>
      <c r="F112" t="s">
        <v>4212</v>
      </c>
      <c r="G112" t="s">
        <v>292</v>
      </c>
    </row>
    <row r="113" spans="5:7" x14ac:dyDescent="0.2">
      <c r="E113" t="s">
        <v>3619</v>
      </c>
      <c r="F113" t="s">
        <v>4212</v>
      </c>
      <c r="G113" t="s">
        <v>292</v>
      </c>
    </row>
    <row r="114" spans="5:7" x14ac:dyDescent="0.2">
      <c r="E114" t="s">
        <v>3619</v>
      </c>
      <c r="F114" t="s">
        <v>4212</v>
      </c>
      <c r="G114" t="s">
        <v>292</v>
      </c>
    </row>
    <row r="115" spans="5:7" x14ac:dyDescent="0.2">
      <c r="E115" t="s">
        <v>3619</v>
      </c>
      <c r="F115" t="s">
        <v>4212</v>
      </c>
      <c r="G115" t="s">
        <v>292</v>
      </c>
    </row>
    <row r="116" spans="5:7" x14ac:dyDescent="0.2">
      <c r="E116" t="s">
        <v>3619</v>
      </c>
      <c r="F116" t="s">
        <v>4212</v>
      </c>
      <c r="G116" t="s">
        <v>292</v>
      </c>
    </row>
    <row r="117" spans="5:7" x14ac:dyDescent="0.2">
      <c r="E117" t="s">
        <v>3619</v>
      </c>
      <c r="F117" t="s">
        <v>4212</v>
      </c>
      <c r="G117" t="s">
        <v>292</v>
      </c>
    </row>
    <row r="118" spans="5:7" x14ac:dyDescent="0.2">
      <c r="E118" t="s">
        <v>3619</v>
      </c>
      <c r="F118" t="s">
        <v>4212</v>
      </c>
      <c r="G118" t="s">
        <v>292</v>
      </c>
    </row>
    <row r="119" spans="5:7" x14ac:dyDescent="0.2">
      <c r="E119" t="s">
        <v>3619</v>
      </c>
      <c r="F119" t="s">
        <v>4212</v>
      </c>
      <c r="G119" t="s">
        <v>292</v>
      </c>
    </row>
    <row r="120" spans="5:7" x14ac:dyDescent="0.2">
      <c r="E120" t="s">
        <v>3619</v>
      </c>
      <c r="F120" t="s">
        <v>4212</v>
      </c>
      <c r="G120" t="s">
        <v>292</v>
      </c>
    </row>
    <row r="121" spans="5:7" x14ac:dyDescent="0.2">
      <c r="E121" t="s">
        <v>3619</v>
      </c>
      <c r="F121" t="s">
        <v>4212</v>
      </c>
      <c r="G121" t="s">
        <v>292</v>
      </c>
    </row>
    <row r="122" spans="5:7" x14ac:dyDescent="0.2">
      <c r="E122" t="s">
        <v>3719</v>
      </c>
      <c r="F122" t="s">
        <v>4213</v>
      </c>
      <c r="G122" t="s">
        <v>4272</v>
      </c>
    </row>
    <row r="123" spans="5:7" x14ac:dyDescent="0.2">
      <c r="E123" t="s">
        <v>3724</v>
      </c>
      <c r="F123" t="s">
        <v>4214</v>
      </c>
      <c r="G123" t="s">
        <v>4273</v>
      </c>
    </row>
    <row r="124" spans="5:7" x14ac:dyDescent="0.2">
      <c r="E124" t="s">
        <v>3724</v>
      </c>
      <c r="F124" t="s">
        <v>4214</v>
      </c>
      <c r="G124" t="s">
        <v>4273</v>
      </c>
    </row>
    <row r="125" spans="5:7" x14ac:dyDescent="0.2">
      <c r="E125" t="s">
        <v>3733</v>
      </c>
      <c r="F125" t="s">
        <v>4215</v>
      </c>
      <c r="G125" t="s">
        <v>293</v>
      </c>
    </row>
    <row r="126" spans="5:7" x14ac:dyDescent="0.2">
      <c r="E126" t="s">
        <v>3733</v>
      </c>
      <c r="F126" t="s">
        <v>4215</v>
      </c>
      <c r="G126" t="s">
        <v>293</v>
      </c>
    </row>
    <row r="127" spans="5:7" x14ac:dyDescent="0.2">
      <c r="E127" t="s">
        <v>3733</v>
      </c>
      <c r="F127" t="s">
        <v>4215</v>
      </c>
      <c r="G127" t="s">
        <v>293</v>
      </c>
    </row>
    <row r="128" spans="5:7" x14ac:dyDescent="0.2">
      <c r="E128" t="s">
        <v>3733</v>
      </c>
      <c r="F128" t="s">
        <v>4215</v>
      </c>
      <c r="G128" t="s">
        <v>293</v>
      </c>
    </row>
    <row r="129" spans="5:7" x14ac:dyDescent="0.2">
      <c r="E129" t="s">
        <v>3733</v>
      </c>
      <c r="F129" t="s">
        <v>4215</v>
      </c>
      <c r="G129" t="s">
        <v>293</v>
      </c>
    </row>
    <row r="130" spans="5:7" x14ac:dyDescent="0.2">
      <c r="E130" t="s">
        <v>3754</v>
      </c>
      <c r="F130" t="s">
        <v>4216</v>
      </c>
      <c r="G130" t="s">
        <v>294</v>
      </c>
    </row>
    <row r="131" spans="5:7" x14ac:dyDescent="0.2">
      <c r="E131" t="s">
        <v>3759</v>
      </c>
      <c r="F131" t="s">
        <v>4217</v>
      </c>
      <c r="G131" t="s">
        <v>4274</v>
      </c>
    </row>
    <row r="132" spans="5:7" x14ac:dyDescent="0.2">
      <c r="E132" t="s">
        <v>3764</v>
      </c>
      <c r="F132" t="s">
        <v>4218</v>
      </c>
      <c r="G132" t="s">
        <v>4275</v>
      </c>
    </row>
    <row r="133" spans="5:7" x14ac:dyDescent="0.2">
      <c r="E133" t="s">
        <v>3764</v>
      </c>
      <c r="F133" t="s">
        <v>4218</v>
      </c>
      <c r="G133" t="s">
        <v>4275</v>
      </c>
    </row>
    <row r="134" spans="5:7" x14ac:dyDescent="0.2">
      <c r="E134" t="s">
        <v>3773</v>
      </c>
      <c r="F134" t="s">
        <v>4219</v>
      </c>
      <c r="G134" t="s">
        <v>4276</v>
      </c>
    </row>
    <row r="135" spans="5:7" x14ac:dyDescent="0.2">
      <c r="E135" t="s">
        <v>3778</v>
      </c>
      <c r="F135" t="s">
        <v>4220</v>
      </c>
      <c r="G135" t="s">
        <v>4276</v>
      </c>
    </row>
    <row r="136" spans="5:7" x14ac:dyDescent="0.2">
      <c r="E136" t="s">
        <v>3783</v>
      </c>
      <c r="F136" t="s">
        <v>4221</v>
      </c>
      <c r="G136" t="s">
        <v>4277</v>
      </c>
    </row>
    <row r="137" spans="5:7" x14ac:dyDescent="0.2">
      <c r="E137" t="s">
        <v>3788</v>
      </c>
      <c r="F137" t="s">
        <v>4222</v>
      </c>
      <c r="G137" t="s">
        <v>4278</v>
      </c>
    </row>
    <row r="138" spans="5:7" x14ac:dyDescent="0.2">
      <c r="E138" t="s">
        <v>3793</v>
      </c>
      <c r="F138" t="s">
        <v>4223</v>
      </c>
      <c r="G138" t="s">
        <v>4278</v>
      </c>
    </row>
    <row r="139" spans="5:7" x14ac:dyDescent="0.2">
      <c r="E139" t="s">
        <v>3798</v>
      </c>
      <c r="F139" t="s">
        <v>4224</v>
      </c>
      <c r="G139" t="s">
        <v>4279</v>
      </c>
    </row>
    <row r="140" spans="5:7" x14ac:dyDescent="0.2">
      <c r="E140" t="s">
        <v>3798</v>
      </c>
      <c r="F140" t="s">
        <v>4224</v>
      </c>
      <c r="G140" t="s">
        <v>4279</v>
      </c>
    </row>
    <row r="141" spans="5:7" x14ac:dyDescent="0.2">
      <c r="E141" t="s">
        <v>3798</v>
      </c>
      <c r="F141" t="s">
        <v>4224</v>
      </c>
      <c r="G141" t="s">
        <v>4279</v>
      </c>
    </row>
    <row r="142" spans="5:7" x14ac:dyDescent="0.2">
      <c r="E142" t="s">
        <v>3798</v>
      </c>
      <c r="F142" t="s">
        <v>4224</v>
      </c>
      <c r="G142" t="s">
        <v>4279</v>
      </c>
    </row>
    <row r="143" spans="5:7" x14ac:dyDescent="0.2">
      <c r="E143" t="s">
        <v>3798</v>
      </c>
      <c r="F143" t="s">
        <v>4224</v>
      </c>
      <c r="G143" t="s">
        <v>4279</v>
      </c>
    </row>
    <row r="144" spans="5:7" x14ac:dyDescent="0.2">
      <c r="E144" t="s">
        <v>3819</v>
      </c>
      <c r="F144" t="s">
        <v>4225</v>
      </c>
      <c r="G144" t="s">
        <v>4279</v>
      </c>
    </row>
    <row r="145" spans="5:7" x14ac:dyDescent="0.2">
      <c r="E145" t="s">
        <v>3798</v>
      </c>
      <c r="F145" t="s">
        <v>4224</v>
      </c>
      <c r="G145" t="s">
        <v>4279</v>
      </c>
    </row>
    <row r="146" spans="5:7" x14ac:dyDescent="0.2">
      <c r="E146" t="s">
        <v>3798</v>
      </c>
      <c r="F146" t="s">
        <v>4224</v>
      </c>
      <c r="G146" t="s">
        <v>4279</v>
      </c>
    </row>
    <row r="147" spans="5:7" x14ac:dyDescent="0.2">
      <c r="E147" t="s">
        <v>3798</v>
      </c>
      <c r="F147" t="s">
        <v>4224</v>
      </c>
      <c r="G147" t="s">
        <v>4279</v>
      </c>
    </row>
    <row r="148" spans="5:7" x14ac:dyDescent="0.2">
      <c r="E148" t="s">
        <v>3798</v>
      </c>
      <c r="F148" t="s">
        <v>4224</v>
      </c>
      <c r="G148" t="s">
        <v>4279</v>
      </c>
    </row>
    <row r="149" spans="5:7" x14ac:dyDescent="0.2">
      <c r="E149" t="s">
        <v>3798</v>
      </c>
      <c r="F149" t="s">
        <v>4224</v>
      </c>
      <c r="G149" t="s">
        <v>4279</v>
      </c>
    </row>
    <row r="150" spans="5:7" x14ac:dyDescent="0.2">
      <c r="E150" t="s">
        <v>3844</v>
      </c>
      <c r="F150" t="s">
        <v>4226</v>
      </c>
      <c r="G150" t="s">
        <v>4280</v>
      </c>
    </row>
    <row r="151" spans="5:7" x14ac:dyDescent="0.2">
      <c r="E151" t="s">
        <v>3849</v>
      </c>
      <c r="F151" t="s">
        <v>4227</v>
      </c>
      <c r="G151" t="s">
        <v>4281</v>
      </c>
    </row>
    <row r="152" spans="5:7" x14ac:dyDescent="0.2">
      <c r="E152" t="s">
        <v>3854</v>
      </c>
      <c r="F152" t="s">
        <v>4228</v>
      </c>
      <c r="G152" t="s">
        <v>4281</v>
      </c>
    </row>
    <row r="153" spans="5:7" x14ac:dyDescent="0.2">
      <c r="E153" t="s">
        <v>3849</v>
      </c>
      <c r="F153" t="s">
        <v>4227</v>
      </c>
      <c r="G153" t="s">
        <v>4281</v>
      </c>
    </row>
    <row r="154" spans="5:7" x14ac:dyDescent="0.2">
      <c r="E154" t="s">
        <v>3863</v>
      </c>
      <c r="F154" t="s">
        <v>4229</v>
      </c>
      <c r="G154" t="s">
        <v>4281</v>
      </c>
    </row>
    <row r="155" spans="5:7" x14ac:dyDescent="0.2">
      <c r="E155" t="s">
        <v>3868</v>
      </c>
      <c r="F155" t="s">
        <v>4230</v>
      </c>
      <c r="G155" t="s">
        <v>4282</v>
      </c>
    </row>
    <row r="156" spans="5:7" x14ac:dyDescent="0.2">
      <c r="E156" t="s">
        <v>3868</v>
      </c>
      <c r="F156" t="s">
        <v>4230</v>
      </c>
      <c r="G156" t="s">
        <v>4282</v>
      </c>
    </row>
    <row r="157" spans="5:7" x14ac:dyDescent="0.2">
      <c r="E157" t="s">
        <v>3868</v>
      </c>
      <c r="F157" t="s">
        <v>4230</v>
      </c>
      <c r="G157" t="s">
        <v>4282</v>
      </c>
    </row>
    <row r="158" spans="5:7" x14ac:dyDescent="0.2">
      <c r="E158" t="s">
        <v>3881</v>
      </c>
      <c r="F158" t="s">
        <v>4231</v>
      </c>
      <c r="G158" t="s">
        <v>4283</v>
      </c>
    </row>
    <row r="159" spans="5:7" x14ac:dyDescent="0.2">
      <c r="E159" t="s">
        <v>3885</v>
      </c>
      <c r="F159" t="s">
        <v>4232</v>
      </c>
      <c r="G159" t="s">
        <v>4284</v>
      </c>
    </row>
    <row r="160" spans="5:7" x14ac:dyDescent="0.2">
      <c r="E160" t="s">
        <v>3885</v>
      </c>
      <c r="F160" t="s">
        <v>4232</v>
      </c>
      <c r="G160" t="s">
        <v>4284</v>
      </c>
    </row>
    <row r="161" spans="5:7" x14ac:dyDescent="0.2">
      <c r="E161" t="s">
        <v>3885</v>
      </c>
      <c r="F161" t="s">
        <v>4232</v>
      </c>
      <c r="G161" t="s">
        <v>4284</v>
      </c>
    </row>
    <row r="162" spans="5:7" x14ac:dyDescent="0.2">
      <c r="E162" t="s">
        <v>3898</v>
      </c>
      <c r="F162" t="s">
        <v>4233</v>
      </c>
      <c r="G162" t="s">
        <v>4285</v>
      </c>
    </row>
    <row r="163" spans="5:7" x14ac:dyDescent="0.2">
      <c r="E163" t="s">
        <v>3903</v>
      </c>
      <c r="F163" t="s">
        <v>4234</v>
      </c>
      <c r="G163" t="s">
        <v>4286</v>
      </c>
    </row>
    <row r="164" spans="5:7" x14ac:dyDescent="0.2">
      <c r="E164" t="s">
        <v>3903</v>
      </c>
      <c r="F164" t="s">
        <v>4234</v>
      </c>
      <c r="G164" t="s">
        <v>4286</v>
      </c>
    </row>
    <row r="165" spans="5:7" x14ac:dyDescent="0.2">
      <c r="E165" t="s">
        <v>3912</v>
      </c>
      <c r="F165" t="s">
        <v>4235</v>
      </c>
      <c r="G165" t="s">
        <v>4287</v>
      </c>
    </row>
    <row r="166" spans="5:7" x14ac:dyDescent="0.2">
      <c r="E166" t="s">
        <v>3917</v>
      </c>
      <c r="F166" t="s">
        <v>4236</v>
      </c>
      <c r="G166" t="s">
        <v>4288</v>
      </c>
    </row>
    <row r="167" spans="5:7" x14ac:dyDescent="0.2">
      <c r="E167" t="s">
        <v>3917</v>
      </c>
      <c r="F167" t="s">
        <v>4236</v>
      </c>
      <c r="G167" t="s">
        <v>4288</v>
      </c>
    </row>
    <row r="168" spans="5:7" x14ac:dyDescent="0.2">
      <c r="E168" t="s">
        <v>3917</v>
      </c>
      <c r="F168" t="s">
        <v>4236</v>
      </c>
      <c r="G168" t="s">
        <v>4288</v>
      </c>
    </row>
    <row r="169" spans="5:7" x14ac:dyDescent="0.2">
      <c r="E169" t="s">
        <v>3917</v>
      </c>
      <c r="F169" t="s">
        <v>4236</v>
      </c>
      <c r="G169" t="s">
        <v>4288</v>
      </c>
    </row>
    <row r="170" spans="5:7" x14ac:dyDescent="0.2">
      <c r="E170" t="s">
        <v>3934</v>
      </c>
      <c r="F170" t="s">
        <v>4237</v>
      </c>
      <c r="G170" t="s">
        <v>4289</v>
      </c>
    </row>
    <row r="171" spans="5:7" x14ac:dyDescent="0.2">
      <c r="E171" t="s">
        <v>3934</v>
      </c>
      <c r="F171" t="s">
        <v>4237</v>
      </c>
      <c r="G171" t="s">
        <v>4289</v>
      </c>
    </row>
    <row r="172" spans="5:7" x14ac:dyDescent="0.2">
      <c r="E172" t="s">
        <v>3934</v>
      </c>
      <c r="F172" t="s">
        <v>4237</v>
      </c>
      <c r="G172" t="s">
        <v>4289</v>
      </c>
    </row>
    <row r="173" spans="5:7" x14ac:dyDescent="0.2">
      <c r="E173" t="s">
        <v>3947</v>
      </c>
      <c r="F173" t="s">
        <v>4238</v>
      </c>
      <c r="G173" t="s">
        <v>4289</v>
      </c>
    </row>
    <row r="174" spans="5:7" x14ac:dyDescent="0.2">
      <c r="E174" t="s">
        <v>3952</v>
      </c>
      <c r="F174" t="s">
        <v>4239</v>
      </c>
      <c r="G174" t="s">
        <v>4290</v>
      </c>
    </row>
    <row r="175" spans="5:7" x14ac:dyDescent="0.2">
      <c r="E175" t="s">
        <v>3952</v>
      </c>
      <c r="F175" t="s">
        <v>4239</v>
      </c>
      <c r="G175" t="s">
        <v>4290</v>
      </c>
    </row>
    <row r="176" spans="5:7" x14ac:dyDescent="0.2">
      <c r="E176" t="s">
        <v>3952</v>
      </c>
      <c r="F176" t="s">
        <v>4239</v>
      </c>
      <c r="G176" t="s">
        <v>4290</v>
      </c>
    </row>
    <row r="177" spans="5:7" x14ac:dyDescent="0.2">
      <c r="E177" t="s">
        <v>3965</v>
      </c>
      <c r="F177" t="s">
        <v>4240</v>
      </c>
      <c r="G177" t="s">
        <v>4291</v>
      </c>
    </row>
    <row r="178" spans="5:7" x14ac:dyDescent="0.2">
      <c r="E178" t="s">
        <v>3970</v>
      </c>
      <c r="F178" t="s">
        <v>4241</v>
      </c>
      <c r="G178" t="s">
        <v>4292</v>
      </c>
    </row>
    <row r="179" spans="5:7" x14ac:dyDescent="0.2">
      <c r="E179" t="s">
        <v>3975</v>
      </c>
      <c r="F179" t="s">
        <v>4242</v>
      </c>
      <c r="G179" t="s">
        <v>4292</v>
      </c>
    </row>
    <row r="180" spans="5:7" x14ac:dyDescent="0.2">
      <c r="E180" t="s">
        <v>3975</v>
      </c>
      <c r="F180" t="s">
        <v>4242</v>
      </c>
      <c r="G180" t="s">
        <v>4292</v>
      </c>
    </row>
    <row r="181" spans="5:7" x14ac:dyDescent="0.2">
      <c r="E181" t="s">
        <v>3984</v>
      </c>
      <c r="F181" t="s">
        <v>4243</v>
      </c>
      <c r="G181" t="s">
        <v>4293</v>
      </c>
    </row>
    <row r="182" spans="5:7" x14ac:dyDescent="0.2">
      <c r="E182" t="s">
        <v>3988</v>
      </c>
      <c r="F182" t="s">
        <v>4244</v>
      </c>
      <c r="G182" t="s">
        <v>4294</v>
      </c>
    </row>
    <row r="183" spans="5:7" x14ac:dyDescent="0.2">
      <c r="E183" t="s">
        <v>3993</v>
      </c>
      <c r="F183" t="s">
        <v>4245</v>
      </c>
      <c r="G183" t="s">
        <v>4295</v>
      </c>
    </row>
    <row r="184" spans="5:7" x14ac:dyDescent="0.2">
      <c r="E184" t="s">
        <v>3993</v>
      </c>
      <c r="F184" t="s">
        <v>4245</v>
      </c>
      <c r="G184" t="s">
        <v>4295</v>
      </c>
    </row>
    <row r="185" spans="5:7" x14ac:dyDescent="0.2">
      <c r="E185" t="s">
        <v>3993</v>
      </c>
      <c r="F185" t="s">
        <v>4245</v>
      </c>
      <c r="G185" t="s">
        <v>4295</v>
      </c>
    </row>
    <row r="186" spans="5:7" x14ac:dyDescent="0.2">
      <c r="E186" t="s">
        <v>4006</v>
      </c>
      <c r="F186" t="s">
        <v>4246</v>
      </c>
      <c r="G186" t="s">
        <v>4296</v>
      </c>
    </row>
    <row r="187" spans="5:7" x14ac:dyDescent="0.2">
      <c r="E187" t="s">
        <v>4011</v>
      </c>
      <c r="F187" t="s">
        <v>4247</v>
      </c>
      <c r="G187" t="s">
        <v>4297</v>
      </c>
    </row>
    <row r="188" spans="5:7" x14ac:dyDescent="0.2">
      <c r="E188" t="s">
        <v>4011</v>
      </c>
      <c r="F188" t="s">
        <v>4247</v>
      </c>
      <c r="G188" t="s">
        <v>4297</v>
      </c>
    </row>
    <row r="189" spans="5:7" x14ac:dyDescent="0.2">
      <c r="E189" t="s">
        <v>4011</v>
      </c>
      <c r="F189" t="s">
        <v>4247</v>
      </c>
      <c r="G189" t="s">
        <v>4297</v>
      </c>
    </row>
    <row r="190" spans="5:7" x14ac:dyDescent="0.2">
      <c r="E190" t="s">
        <v>4011</v>
      </c>
      <c r="F190" t="s">
        <v>4247</v>
      </c>
      <c r="G190" t="s">
        <v>4297</v>
      </c>
    </row>
    <row r="191" spans="5:7" x14ac:dyDescent="0.2">
      <c r="E191" t="s">
        <v>4011</v>
      </c>
      <c r="F191" t="s">
        <v>4247</v>
      </c>
      <c r="G191" t="s">
        <v>4297</v>
      </c>
    </row>
    <row r="192" spans="5:7" x14ac:dyDescent="0.2">
      <c r="E192" t="s">
        <v>4011</v>
      </c>
      <c r="F192" t="s">
        <v>4247</v>
      </c>
      <c r="G192" t="s">
        <v>4297</v>
      </c>
    </row>
    <row r="193" spans="5:7" x14ac:dyDescent="0.2">
      <c r="E193" t="s">
        <v>4011</v>
      </c>
      <c r="F193" t="s">
        <v>4247</v>
      </c>
      <c r="G193" t="s">
        <v>4297</v>
      </c>
    </row>
    <row r="194" spans="5:7" x14ac:dyDescent="0.2">
      <c r="E194" t="s">
        <v>4011</v>
      </c>
      <c r="F194" t="s">
        <v>4247</v>
      </c>
      <c r="G194" t="s">
        <v>4297</v>
      </c>
    </row>
    <row r="195" spans="5:7" x14ac:dyDescent="0.2">
      <c r="E195" t="s">
        <v>4011</v>
      </c>
      <c r="F195" t="s">
        <v>4247</v>
      </c>
      <c r="G195" t="s">
        <v>4297</v>
      </c>
    </row>
    <row r="196" spans="5:7" x14ac:dyDescent="0.2">
      <c r="E196" t="s">
        <v>4048</v>
      </c>
      <c r="F196" t="s">
        <v>4248</v>
      </c>
      <c r="G196" t="s">
        <v>295</v>
      </c>
    </row>
    <row r="197" spans="5:7" x14ac:dyDescent="0.2">
      <c r="E197" t="s">
        <v>4053</v>
      </c>
      <c r="F197" t="s">
        <v>4249</v>
      </c>
      <c r="G197" t="s">
        <v>4298</v>
      </c>
    </row>
    <row r="198" spans="5:7" x14ac:dyDescent="0.2">
      <c r="E198" t="s">
        <v>4058</v>
      </c>
      <c r="F198" t="s">
        <v>4250</v>
      </c>
      <c r="G198" t="s">
        <v>4299</v>
      </c>
    </row>
    <row r="199" spans="5:7" x14ac:dyDescent="0.2">
      <c r="E199" t="s">
        <v>4062</v>
      </c>
      <c r="F199" t="s">
        <v>4251</v>
      </c>
      <c r="G199" t="s">
        <v>4300</v>
      </c>
    </row>
    <row r="200" spans="5:7" x14ac:dyDescent="0.2">
      <c r="E200" t="s">
        <v>4062</v>
      </c>
      <c r="F200" t="s">
        <v>4251</v>
      </c>
      <c r="G200" t="s">
        <v>4300</v>
      </c>
    </row>
    <row r="201" spans="5:7" x14ac:dyDescent="0.2">
      <c r="E201" t="s">
        <v>4071</v>
      </c>
      <c r="F201" t="s">
        <v>4252</v>
      </c>
      <c r="G201" t="s">
        <v>4301</v>
      </c>
    </row>
    <row r="202" spans="5:7" x14ac:dyDescent="0.2">
      <c r="E202" t="s">
        <v>4076</v>
      </c>
      <c r="F202" t="s">
        <v>4253</v>
      </c>
      <c r="G202" t="s">
        <v>4302</v>
      </c>
    </row>
    <row r="203" spans="5:7" x14ac:dyDescent="0.2">
      <c r="E203" t="s">
        <v>4081</v>
      </c>
      <c r="F203" t="s">
        <v>4254</v>
      </c>
      <c r="G203" t="s">
        <v>4303</v>
      </c>
    </row>
    <row r="204" spans="5:7" x14ac:dyDescent="0.2">
      <c r="E204" t="s">
        <v>4086</v>
      </c>
      <c r="F204" t="s">
        <v>4255</v>
      </c>
      <c r="G204" t="s">
        <v>4304</v>
      </c>
    </row>
    <row r="205" spans="5:7" x14ac:dyDescent="0.2">
      <c r="E205" t="s">
        <v>4091</v>
      </c>
      <c r="F205" t="s">
        <v>4256</v>
      </c>
      <c r="G205" t="s">
        <v>4305</v>
      </c>
    </row>
    <row r="206" spans="5:7" x14ac:dyDescent="0.2">
      <c r="E206" t="s">
        <v>4091</v>
      </c>
      <c r="F206" t="s">
        <v>4256</v>
      </c>
      <c r="G206" t="s">
        <v>4305</v>
      </c>
    </row>
    <row r="207" spans="5:7" x14ac:dyDescent="0.2">
      <c r="E207" t="s">
        <v>4100</v>
      </c>
      <c r="F207" t="s">
        <v>4257</v>
      </c>
      <c r="G207" t="s">
        <v>4306</v>
      </c>
    </row>
    <row r="208" spans="5:7" x14ac:dyDescent="0.2">
      <c r="E208" t="s">
        <v>4100</v>
      </c>
      <c r="F208" t="s">
        <v>4257</v>
      </c>
      <c r="G208" t="s">
        <v>4306</v>
      </c>
    </row>
    <row r="209" spans="5:7" x14ac:dyDescent="0.2">
      <c r="E209" t="s">
        <v>4109</v>
      </c>
      <c r="F209" t="s">
        <v>4258</v>
      </c>
      <c r="G209" t="s">
        <v>4307</v>
      </c>
    </row>
    <row r="210" spans="5:7" x14ac:dyDescent="0.2">
      <c r="E210" t="s">
        <v>4114</v>
      </c>
      <c r="F210" t="s">
        <v>4260</v>
      </c>
      <c r="G210" t="s">
        <v>4307</v>
      </c>
    </row>
    <row r="211" spans="5:7" x14ac:dyDescent="0.2">
      <c r="E211" t="s">
        <v>4119</v>
      </c>
      <c r="F211" t="s">
        <v>4261</v>
      </c>
      <c r="G211" t="s">
        <v>4307</v>
      </c>
    </row>
    <row r="212" spans="5:7" x14ac:dyDescent="0.2">
      <c r="E212" t="s">
        <v>4124</v>
      </c>
      <c r="F212" t="s">
        <v>4262</v>
      </c>
      <c r="G212" t="s">
        <v>4307</v>
      </c>
    </row>
    <row r="213" spans="5:7" x14ac:dyDescent="0.2">
      <c r="E213" t="s">
        <v>4129</v>
      </c>
      <c r="F213" t="s">
        <v>4263</v>
      </c>
      <c r="G213" t="s">
        <v>4307</v>
      </c>
    </row>
    <row r="214" spans="5:7" x14ac:dyDescent="0.2">
      <c r="E214" t="s">
        <v>4134</v>
      </c>
      <c r="F214" t="s">
        <v>4264</v>
      </c>
      <c r="G214" t="s">
        <v>4307</v>
      </c>
    </row>
    <row r="215" spans="5:7" x14ac:dyDescent="0.2">
      <c r="E215" t="s">
        <v>4109</v>
      </c>
      <c r="F215" t="s">
        <v>4258</v>
      </c>
      <c r="G215" t="s">
        <v>4307</v>
      </c>
    </row>
    <row r="216" spans="5:7" x14ac:dyDescent="0.2">
      <c r="E216" t="s">
        <v>4109</v>
      </c>
      <c r="F216" t="s">
        <v>4258</v>
      </c>
      <c r="G216" t="s">
        <v>4307</v>
      </c>
    </row>
    <row r="217" spans="5:7" x14ac:dyDescent="0.2">
      <c r="E217" t="s">
        <v>4109</v>
      </c>
      <c r="F217" t="s">
        <v>4258</v>
      </c>
      <c r="G217" t="s">
        <v>4307</v>
      </c>
    </row>
    <row r="218" spans="5:7" x14ac:dyDescent="0.2">
      <c r="E218" t="s">
        <v>4151</v>
      </c>
      <c r="F218" t="s">
        <v>4265</v>
      </c>
      <c r="G218" t="s">
        <v>4307</v>
      </c>
    </row>
    <row r="219" spans="5:7" x14ac:dyDescent="0.2">
      <c r="E219" t="s">
        <v>4109</v>
      </c>
      <c r="F219" t="s">
        <v>4258</v>
      </c>
      <c r="G219" t="s">
        <v>4307</v>
      </c>
    </row>
    <row r="220" spans="5:7" x14ac:dyDescent="0.2">
      <c r="E220" t="s">
        <v>4109</v>
      </c>
      <c r="F220" t="s">
        <v>4258</v>
      </c>
      <c r="G220" t="s">
        <v>4307</v>
      </c>
    </row>
    <row r="221" spans="5:7" x14ac:dyDescent="0.2">
      <c r="E221" t="s">
        <v>4109</v>
      </c>
      <c r="F221" t="s">
        <v>4258</v>
      </c>
      <c r="G221" t="s">
        <v>4307</v>
      </c>
    </row>
    <row r="222" spans="5:7" x14ac:dyDescent="0.2">
      <c r="E222" t="s">
        <v>4168</v>
      </c>
      <c r="F222" t="s">
        <v>4266</v>
      </c>
      <c r="G222" t="s">
        <v>4307</v>
      </c>
    </row>
    <row r="223" spans="5:7" x14ac:dyDescent="0.2">
      <c r="E223" t="s">
        <v>4173</v>
      </c>
      <c r="F223" t="s">
        <v>4267</v>
      </c>
      <c r="G223" t="s">
        <v>4307</v>
      </c>
    </row>
    <row r="224" spans="5:7" x14ac:dyDescent="0.2">
      <c r="E224" t="s">
        <v>4109</v>
      </c>
      <c r="F224" t="s">
        <v>4258</v>
      </c>
      <c r="G224" t="s">
        <v>4307</v>
      </c>
    </row>
    <row r="225" spans="5:7" x14ac:dyDescent="0.2">
      <c r="E225" t="s">
        <v>4109</v>
      </c>
      <c r="F225" t="s">
        <v>4258</v>
      </c>
      <c r="G225" t="s">
        <v>4307</v>
      </c>
    </row>
    <row r="226" spans="5:7" x14ac:dyDescent="0.2">
      <c r="E226" t="s">
        <v>4109</v>
      </c>
      <c r="F226" t="s">
        <v>4258</v>
      </c>
      <c r="G226" t="s">
        <v>4307</v>
      </c>
    </row>
    <row r="227" spans="5:7" x14ac:dyDescent="0.2">
      <c r="E227" t="s">
        <v>4190</v>
      </c>
      <c r="F227" t="s">
        <v>4268</v>
      </c>
      <c r="G227" t="s">
        <v>4308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97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76" sqref="B76:AD76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215</v>
      </c>
      <c r="B2" s="130"/>
      <c r="C2" s="131">
        <f t="shared" ref="C2" si="0">W2</f>
        <v>0</v>
      </c>
      <c r="D2" s="132" t="str">
        <f>VLOOKUP(A2,'APONTAMENTO CREDENCIAMENTO'!$D$6:$P$3993,12,0)</f>
        <v>6020.2024/0058910-3</v>
      </c>
      <c r="E2" s="133"/>
      <c r="F2" s="134">
        <f>SUMIF('APONTAMENTO CREDENCIAMENTO'!$D$6:$D$3993,'ATESTE-LIQ'!A2,'APONTAMENTO CREDENCIAMENTO'!$FE$6:$FE$3993)</f>
        <v>20943.893</v>
      </c>
      <c r="G2" s="328" t="str">
        <f>VLOOKUP(A2,'APONTAMENTO CREDENCIAMENTO'!$D$6:$G$3993,3,0)</f>
        <v>01/04/2026</v>
      </c>
      <c r="H2" s="328" t="str">
        <f>VLOOKUP(A2,'APONTAMENTO CREDENCIAMENTO'!$D$6:$G$3993,4,0)</f>
        <v>30/04/2026</v>
      </c>
      <c r="I2" s="135" t="str">
        <f t="shared" ref="I2" si="1">CONCATENATE("PE - Pagto. Doc(s): ",E2," - Contrato nº ",A2)</f>
        <v>PE - Pagto. Doc(s):  - Contrato nº 2024/0058910</v>
      </c>
      <c r="J2" s="136">
        <f t="shared" ref="J2" si="2">F2</f>
        <v>20943.893</v>
      </c>
      <c r="K2" s="136">
        <v>0</v>
      </c>
      <c r="L2" s="137" t="str">
        <f>VLOOKUP(A2,'APONTAMENTO CREDENCIAMENTO'!$D$6:$P$3993,5,0)</f>
        <v>A.C.G. TRANSPORTE ESCOLAR LTDA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6020.2024/0058910-3</v>
      </c>
      <c r="U2" s="144">
        <f t="shared" ref="U2" si="4">F2</f>
        <v>20943.893</v>
      </c>
      <c r="V2" s="145">
        <f t="shared" ref="V2" si="5">U2</f>
        <v>20943.893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2024/0058910 - DRE - BT</v>
      </c>
      <c r="AB2" s="238" t="str">
        <f t="shared" ref="AB2" si="6">L2</f>
        <v>A.C.G. TRANSPORTE ESCOLAR LTDA</v>
      </c>
      <c r="AC2" s="239"/>
      <c r="AD2" s="240"/>
      <c r="AE2" s="242"/>
      <c r="AF2" s="102"/>
    </row>
    <row r="3" spans="1:32" s="57" customFormat="1" ht="20.100000000000001" customHeight="1" x14ac:dyDescent="0.25">
      <c r="A3" s="662" t="s">
        <v>3934</v>
      </c>
      <c r="B3" s="130"/>
      <c r="C3" s="131">
        <f t="shared" ref="C3:C66" si="7">W3</f>
        <v>0</v>
      </c>
      <c r="D3" s="132" t="str">
        <f>VLOOKUP(A3,'APONTAMENTO CREDENCIAMENTO'!$D$6:$P$3993,12,0)</f>
        <v>6020.2022/0026537-1</v>
      </c>
      <c r="E3" s="133"/>
      <c r="F3" s="134">
        <f>SUMIF('APONTAMENTO CREDENCIAMENTO'!$D$6:$D$3993,'ATESTE-LIQ'!A3,'APONTAMENTO CREDENCIAMENTO'!$FE$6:$FE$3993)</f>
        <v>51754.456000000006</v>
      </c>
      <c r="G3" s="328" t="str">
        <f>VLOOKUP(A3,'APONTAMENTO CREDENCIAMENTO'!$D$6:$G$3993,3,0)</f>
        <v>01/04/2026</v>
      </c>
      <c r="H3" s="328" t="str">
        <f>VLOOKUP(A3,'APONTAMENTO CREDENCIAMENTO'!$D$6:$G$3993,4,0)</f>
        <v>30/04/2026</v>
      </c>
      <c r="I3" s="135" t="str">
        <f t="shared" ref="I3:I66" si="8">CONCATENATE("PE - Pagto. Doc(s): ",E3," - Contrato nº ",A3)</f>
        <v>PE - Pagto. Doc(s):  - Contrato nº 2022/0026537</v>
      </c>
      <c r="J3" s="136">
        <f t="shared" ref="J3:J66" si="9">F3</f>
        <v>51754.456000000006</v>
      </c>
      <c r="K3" s="136">
        <v>0</v>
      </c>
      <c r="L3" s="137" t="str">
        <f>VLOOKUP(A3,'APONTAMENTO CREDENCIAMENTO'!$D$6:$P$3993,5,0)</f>
        <v>J.S. LOCADORA E TRANSPORTES LTDA - ME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6020.2022/0026537-1</v>
      </c>
      <c r="U3" s="144">
        <f t="shared" ref="U3:U66" si="11">F3</f>
        <v>51754.456000000006</v>
      </c>
      <c r="V3" s="145">
        <f t="shared" ref="V3:V66" si="12">U3</f>
        <v>51754.456000000006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2022/0026537 - DRE - BT</v>
      </c>
      <c r="AB3" s="238" t="str">
        <f t="shared" ref="AB3:AB66" si="13">L3</f>
        <v>J.S. LOCADORA E TRANSPORTES LTDA - ME</v>
      </c>
      <c r="AC3" s="239"/>
      <c r="AD3" s="240"/>
      <c r="AE3" s="242"/>
      <c r="AF3" s="102"/>
    </row>
    <row r="4" spans="1:32" s="57" customFormat="1" ht="20.100000000000001" customHeight="1" x14ac:dyDescent="0.25">
      <c r="A4" s="662" t="s">
        <v>3783</v>
      </c>
      <c r="B4" s="130"/>
      <c r="C4" s="131">
        <f t="shared" si="7"/>
        <v>0</v>
      </c>
      <c r="D4" s="132" t="str">
        <f>VLOOKUP(A4,'APONTAMENTO CREDENCIAMENTO'!$D$6:$P$3993,12,0)</f>
        <v>6020.2022/0027753-1</v>
      </c>
      <c r="E4" s="133"/>
      <c r="F4" s="134">
        <f>SUMIF('APONTAMENTO CREDENCIAMENTO'!$D$6:$D$3993,'ATESTE-LIQ'!A4,'APONTAMENTO CREDENCIAMENTO'!$FE$6:$FE$3993)</f>
        <v>17110.429</v>
      </c>
      <c r="G4" s="328" t="str">
        <f>VLOOKUP(A4,'APONTAMENTO CREDENCIAMENTO'!$D$6:$G$3993,3,0)</f>
        <v>01/04/2026</v>
      </c>
      <c r="H4" s="328" t="str">
        <f>VLOOKUP(A4,'APONTAMENTO CREDENCIAMENTO'!$D$6:$G$3993,4,0)</f>
        <v>30/04/2026</v>
      </c>
      <c r="I4" s="135" t="str">
        <f t="shared" si="8"/>
        <v>PE - Pagto. Doc(s):  - Contrato nº 2022/0027753</v>
      </c>
      <c r="J4" s="136">
        <f t="shared" si="9"/>
        <v>17110.429</v>
      </c>
      <c r="K4" s="136">
        <v>0</v>
      </c>
      <c r="L4" s="137" t="str">
        <f>VLOOKUP(A4,'APONTAMENTO CREDENCIAMENTO'!$D$6:$P$3993,5,0)</f>
        <v>DE &amp; DI TRANSPORTE LTDA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6020.2022/0027753-1</v>
      </c>
      <c r="U4" s="144">
        <f t="shared" si="11"/>
        <v>17110.429</v>
      </c>
      <c r="V4" s="145">
        <f t="shared" si="12"/>
        <v>17110.429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2022/0027753 - DRE - BT</v>
      </c>
      <c r="AB4" s="238" t="str">
        <f t="shared" si="13"/>
        <v>DE &amp; DI TRANSPORTE LTDA</v>
      </c>
      <c r="AC4" s="239"/>
      <c r="AD4" s="240"/>
      <c r="AE4" s="242"/>
      <c r="AF4" s="102"/>
    </row>
    <row r="5" spans="1:32" s="57" customFormat="1" ht="20.100000000000001" customHeight="1" x14ac:dyDescent="0.25">
      <c r="A5" s="662" t="s">
        <v>4048</v>
      </c>
      <c r="B5" s="130"/>
      <c r="C5" s="131">
        <f t="shared" si="7"/>
        <v>0</v>
      </c>
      <c r="D5" s="132" t="str">
        <f>VLOOKUP(A5,'APONTAMENTO CREDENCIAMENTO'!$D$6:$P$3993,12,0)</f>
        <v>6020.2022/0029057-0</v>
      </c>
      <c r="E5" s="133"/>
      <c r="F5" s="134">
        <f>SUMIF('APONTAMENTO CREDENCIAMENTO'!$D$6:$D$3993,'ATESTE-LIQ'!A5,'APONTAMENTO CREDENCIAMENTO'!$FE$6:$FE$3993)</f>
        <v>14894.177</v>
      </c>
      <c r="G5" s="328" t="str">
        <f>VLOOKUP(A5,'APONTAMENTO CREDENCIAMENTO'!$D$6:$G$3993,3,0)</f>
        <v>01/04/2026</v>
      </c>
      <c r="H5" s="328" t="str">
        <f>VLOOKUP(A5,'APONTAMENTO CREDENCIAMENTO'!$D$6:$G$3993,4,0)</f>
        <v>30/04/2026</v>
      </c>
      <c r="I5" s="135" t="str">
        <f t="shared" si="8"/>
        <v>PE - Pagto. Doc(s):  - Contrato nº 2022/0029057</v>
      </c>
      <c r="J5" s="136">
        <f t="shared" si="9"/>
        <v>14894.177</v>
      </c>
      <c r="K5" s="136">
        <v>0</v>
      </c>
      <c r="L5" s="137" t="str">
        <f>VLOOKUP(A5,'APONTAMENTO CREDENCIAMENTO'!$D$6:$P$3993,5,0)</f>
        <v>ONITUTAM - TRANSPORTE ESCOLAR LTDA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6020.2022/0029057-0</v>
      </c>
      <c r="U5" s="144">
        <f t="shared" si="11"/>
        <v>14894.177</v>
      </c>
      <c r="V5" s="145">
        <f t="shared" si="12"/>
        <v>14894.177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2022/0029057 - DRE - BT</v>
      </c>
      <c r="AB5" s="238" t="str">
        <f t="shared" si="13"/>
        <v>ONITUTAM - TRANSPORTE ESCOLAR LTDA - ME</v>
      </c>
      <c r="AC5" s="239"/>
      <c r="AD5" s="240"/>
      <c r="AE5" s="242"/>
      <c r="AF5" s="102"/>
    </row>
    <row r="6" spans="1:32" s="57" customFormat="1" ht="20.100000000000001" customHeight="1" x14ac:dyDescent="0.25">
      <c r="A6" s="662" t="s">
        <v>3849</v>
      </c>
      <c r="B6" s="130"/>
      <c r="C6" s="131">
        <f t="shared" si="7"/>
        <v>0</v>
      </c>
      <c r="D6" s="132" t="str">
        <f>VLOOKUP(A6,'APONTAMENTO CREDENCIAMENTO'!$D$6:$P$3993,12,0)</f>
        <v>6020.2022/0029467-3</v>
      </c>
      <c r="E6" s="133"/>
      <c r="F6" s="134">
        <f>SUMIF('APONTAMENTO CREDENCIAMENTO'!$D$6:$D$3993,'ATESTE-LIQ'!A6,'APONTAMENTO CREDENCIAMENTO'!$FE$6:$FE$3993)</f>
        <v>31081.991999999998</v>
      </c>
      <c r="G6" s="328" t="str">
        <f>VLOOKUP(A6,'APONTAMENTO CREDENCIAMENTO'!$D$6:$G$3993,3,0)</f>
        <v>01/04/2026</v>
      </c>
      <c r="H6" s="328" t="str">
        <f>VLOOKUP(A6,'APONTAMENTO CREDENCIAMENTO'!$D$6:$G$3993,4,0)</f>
        <v>30/04/2026</v>
      </c>
      <c r="I6" s="135" t="str">
        <f t="shared" si="8"/>
        <v>PE - Pagto. Doc(s):  - Contrato nº 2022/0029467</v>
      </c>
      <c r="J6" s="136">
        <f t="shared" si="9"/>
        <v>31081.991999999998</v>
      </c>
      <c r="K6" s="136">
        <v>0</v>
      </c>
      <c r="L6" s="137" t="str">
        <f>VLOOKUP(A6,'APONTAMENTO CREDENCIAMENTO'!$D$6:$P$3993,5,0)</f>
        <v>ELLOS TRANSPORTE ESCOLAR E LOCACAO DE VEICULOS LTDA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6020.2022/0029467-3</v>
      </c>
      <c r="U6" s="144">
        <f t="shared" si="11"/>
        <v>31081.991999999998</v>
      </c>
      <c r="V6" s="145">
        <f t="shared" si="12"/>
        <v>31081.991999999998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2022/0029467 - DRE - BT</v>
      </c>
      <c r="AB6" s="238" t="str">
        <f t="shared" si="13"/>
        <v>ELLOS TRANSPORTE ESCOLAR E LOCACAO DE VEICULOS LTDA - ME</v>
      </c>
      <c r="AC6" s="239"/>
      <c r="AD6" s="240"/>
      <c r="AE6" s="242"/>
      <c r="AF6" s="102"/>
    </row>
    <row r="7" spans="1:32" s="57" customFormat="1" ht="20.100000000000001" customHeight="1" x14ac:dyDescent="0.25">
      <c r="A7" s="662" t="s">
        <v>3854</v>
      </c>
      <c r="B7" s="130"/>
      <c r="C7" s="131">
        <f t="shared" si="7"/>
        <v>0</v>
      </c>
      <c r="D7" s="132" t="str">
        <f>VLOOKUP(A7,'APONTAMENTO CREDENCIAMENTO'!$D$6:$P$3993,12,0)</f>
        <v>6020.2022/0029476-2</v>
      </c>
      <c r="E7" s="133"/>
      <c r="F7" s="134">
        <f>SUMIF('APONTAMENTO CREDENCIAMENTO'!$D$6:$D$3993,'ATESTE-LIQ'!A7,'APONTAMENTO CREDENCIAMENTO'!$FE$6:$FE$3993)</f>
        <v>18047.933000000001</v>
      </c>
      <c r="G7" s="328" t="str">
        <f>VLOOKUP(A7,'APONTAMENTO CREDENCIAMENTO'!$D$6:$G$3993,3,0)</f>
        <v>01/04/2026</v>
      </c>
      <c r="H7" s="328" t="str">
        <f>VLOOKUP(A7,'APONTAMENTO CREDENCIAMENTO'!$D$6:$G$3993,4,0)</f>
        <v>30/04/2026</v>
      </c>
      <c r="I7" s="135" t="str">
        <f t="shared" si="8"/>
        <v>PE - Pagto. Doc(s):  - Contrato nº 2022/0029476</v>
      </c>
      <c r="J7" s="136">
        <f t="shared" si="9"/>
        <v>18047.933000000001</v>
      </c>
      <c r="K7" s="136">
        <v>0</v>
      </c>
      <c r="L7" s="137" t="str">
        <f>VLOOKUP(A7,'APONTAMENTO CREDENCIAMENTO'!$D$6:$P$3993,5,0)</f>
        <v>ELLOS TRANSPORTE ESCOLAR E LOCACAO DE VEICULOS LTDA - ME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6020.2022/0029476-2</v>
      </c>
      <c r="U7" s="144">
        <f t="shared" si="11"/>
        <v>18047.933000000001</v>
      </c>
      <c r="V7" s="145">
        <f t="shared" si="12"/>
        <v>18047.933000000001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2022/0029476 - DRE - BT</v>
      </c>
      <c r="AB7" s="238" t="str">
        <f t="shared" si="13"/>
        <v>ELLOS TRANSPORTE ESCOLAR E LOCACAO DE VEICULOS LTDA - ME</v>
      </c>
      <c r="AC7" s="239"/>
      <c r="AD7" s="240"/>
      <c r="AE7" s="242"/>
      <c r="AF7" s="102"/>
    </row>
    <row r="8" spans="1:32" s="57" customFormat="1" ht="20.100000000000001" customHeight="1" x14ac:dyDescent="0.25">
      <c r="A8" s="662" t="s">
        <v>4062</v>
      </c>
      <c r="B8" s="130"/>
      <c r="C8" s="131">
        <f t="shared" si="7"/>
        <v>0</v>
      </c>
      <c r="D8" s="132" t="str">
        <f>VLOOKUP(A8,'APONTAMENTO CREDENCIAMENTO'!$D$6:$P$3993,12,0)</f>
        <v>6020.2022/0030780-5</v>
      </c>
      <c r="E8" s="133"/>
      <c r="F8" s="134">
        <f>SUMIF('APONTAMENTO CREDENCIAMENTO'!$D$6:$D$3993,'ATESTE-LIQ'!A8,'APONTAMENTO CREDENCIAMENTO'!$FE$6:$FE$3993)</f>
        <v>32133.568000000003</v>
      </c>
      <c r="G8" s="328" t="str">
        <f>VLOOKUP(A8,'APONTAMENTO CREDENCIAMENTO'!$D$6:$G$3993,3,0)</f>
        <v>01/04/2026</v>
      </c>
      <c r="H8" s="328" t="str">
        <f>VLOOKUP(A8,'APONTAMENTO CREDENCIAMENTO'!$D$6:$G$3993,4,0)</f>
        <v>30/04/2026</v>
      </c>
      <c r="I8" s="135" t="str">
        <f t="shared" si="8"/>
        <v>PE - Pagto. Doc(s):  - Contrato nº 2022/0030780</v>
      </c>
      <c r="J8" s="136">
        <f t="shared" si="9"/>
        <v>32133.568000000003</v>
      </c>
      <c r="K8" s="136">
        <v>0</v>
      </c>
      <c r="L8" s="137" t="str">
        <f>VLOOKUP(A8,'APONTAMENTO CREDENCIAMENTO'!$D$6:$P$3993,5,0)</f>
        <v>RP TRANSPORTE ESCOLAR LTDA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6020.2022/0030780-5</v>
      </c>
      <c r="U8" s="144">
        <f t="shared" si="11"/>
        <v>32133.568000000003</v>
      </c>
      <c r="V8" s="145">
        <f t="shared" si="12"/>
        <v>32133.568000000003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2022/0030780 - DRE - BT</v>
      </c>
      <c r="AB8" s="238" t="str">
        <f t="shared" si="13"/>
        <v>RP TRANSPORTE ESCOLAR LTDA</v>
      </c>
      <c r="AC8" s="239"/>
      <c r="AD8" s="240"/>
      <c r="AE8" s="242"/>
      <c r="AF8" s="102"/>
    </row>
    <row r="9" spans="1:32" s="57" customFormat="1" ht="20.100000000000001" customHeight="1" x14ac:dyDescent="0.25">
      <c r="A9" s="662" t="s">
        <v>3885</v>
      </c>
      <c r="B9" s="130"/>
      <c r="C9" s="131">
        <f t="shared" si="7"/>
        <v>0</v>
      </c>
      <c r="D9" s="132" t="str">
        <f>VLOOKUP(A9,'APONTAMENTO CREDENCIAMENTO'!$D$6:$P$3993,12,0)</f>
        <v>6020.2022/0031369-4</v>
      </c>
      <c r="E9" s="133"/>
      <c r="F9" s="134">
        <f>SUMIF('APONTAMENTO CREDENCIAMENTO'!$D$6:$D$3993,'ATESTE-LIQ'!A9,'APONTAMENTO CREDENCIAMENTO'!$FE$6:$FE$3993)</f>
        <v>47286.372000000003</v>
      </c>
      <c r="G9" s="328" t="str">
        <f>VLOOKUP(A9,'APONTAMENTO CREDENCIAMENTO'!$D$6:$G$3993,3,0)</f>
        <v>01/04/2026</v>
      </c>
      <c r="H9" s="328" t="str">
        <f>VLOOKUP(A9,'APONTAMENTO CREDENCIAMENTO'!$D$6:$G$3993,4,0)</f>
        <v>30/04/2026</v>
      </c>
      <c r="I9" s="135" t="str">
        <f t="shared" si="8"/>
        <v>PE - Pagto. Doc(s):  - Contrato nº 2022/0031369</v>
      </c>
      <c r="J9" s="136">
        <f t="shared" si="9"/>
        <v>47286.372000000003</v>
      </c>
      <c r="K9" s="136">
        <v>0</v>
      </c>
      <c r="L9" s="137" t="str">
        <f>VLOOKUP(A9,'APONTAMENTO CREDENCIAMENTO'!$D$6:$P$3993,5,0)</f>
        <v>FF TRANSPORTE ESCOLAR LTDA - ME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6020.2022/0031369-4</v>
      </c>
      <c r="U9" s="144">
        <f t="shared" si="11"/>
        <v>47286.372000000003</v>
      </c>
      <c r="V9" s="145">
        <f t="shared" si="12"/>
        <v>47286.372000000003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2022/0031369 - DRE - BT</v>
      </c>
      <c r="AB9" s="238" t="str">
        <f t="shared" si="13"/>
        <v>FF TRANSPORTE ESCOLAR LTDA - ME</v>
      </c>
      <c r="AC9" s="239"/>
      <c r="AD9" s="240"/>
      <c r="AE9" s="242"/>
      <c r="AF9" s="102"/>
    </row>
    <row r="10" spans="1:32" s="57" customFormat="1" ht="20.100000000000001" customHeight="1" x14ac:dyDescent="0.25">
      <c r="A10" s="662" t="s">
        <v>4086</v>
      </c>
      <c r="B10" s="130"/>
      <c r="C10" s="131">
        <f t="shared" si="7"/>
        <v>0</v>
      </c>
      <c r="D10" s="132" t="str">
        <f>VLOOKUP(A10,'APONTAMENTO CREDENCIAMENTO'!$D$6:$P$3993,12,0)</f>
        <v>6020.2022/0031509-3</v>
      </c>
      <c r="E10" s="133"/>
      <c r="F10" s="134">
        <f>SUMIF('APONTAMENTO CREDENCIAMENTO'!$D$6:$D$3993,'ATESTE-LIQ'!A10,'APONTAMENTO CREDENCIAMENTO'!$FE$6:$FE$3993)</f>
        <v>13653.146999999999</v>
      </c>
      <c r="G10" s="328" t="str">
        <f>VLOOKUP(A10,'APONTAMENTO CREDENCIAMENTO'!$D$6:$G$3993,3,0)</f>
        <v>01/04/2026</v>
      </c>
      <c r="H10" s="328" t="str">
        <f>VLOOKUP(A10,'APONTAMENTO CREDENCIAMENTO'!$D$6:$G$3993,4,0)</f>
        <v>30/04/2026</v>
      </c>
      <c r="I10" s="135" t="str">
        <f t="shared" si="8"/>
        <v>PE - Pagto. Doc(s):  - Contrato nº 2022/0031509</v>
      </c>
      <c r="J10" s="136">
        <f t="shared" si="9"/>
        <v>13653.146999999999</v>
      </c>
      <c r="K10" s="136">
        <v>0</v>
      </c>
      <c r="L10" s="137" t="str">
        <f>VLOOKUP(A10,'APONTAMENTO CREDENCIAMENTO'!$D$6:$P$3993,5,0)</f>
        <v>TIO MARCIO &amp; TIA ANA TRANSPORTES ESCOLAR LTDA - ME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6020.2022/0031509-3</v>
      </c>
      <c r="U10" s="144">
        <f t="shared" si="11"/>
        <v>13653.146999999999</v>
      </c>
      <c r="V10" s="145">
        <f t="shared" si="12"/>
        <v>13653.146999999999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2022/0031509 - DRE - BT</v>
      </c>
      <c r="AB10" s="238" t="str">
        <f t="shared" si="13"/>
        <v>TIO MARCIO &amp; TIA ANA TRANSPORTES ESCOLAR LTDA - ME</v>
      </c>
      <c r="AC10" s="239"/>
      <c r="AD10" s="240"/>
      <c r="AE10" s="242"/>
      <c r="AF10" s="102"/>
    </row>
    <row r="11" spans="1:32" s="57" customFormat="1" ht="20.100000000000001" customHeight="1" x14ac:dyDescent="0.25">
      <c r="A11" s="662" t="s">
        <v>4011</v>
      </c>
      <c r="B11" s="130"/>
      <c r="C11" s="131">
        <f t="shared" si="7"/>
        <v>0</v>
      </c>
      <c r="D11" s="132" t="str">
        <f>VLOOKUP(A11,'APONTAMENTO CREDENCIAMENTO'!$D$6:$P$3993,12,0)</f>
        <v>6020.2022/0031576-0</v>
      </c>
      <c r="E11" s="133"/>
      <c r="F11" s="134">
        <f>SUMIF('APONTAMENTO CREDENCIAMENTO'!$D$6:$D$3993,'ATESTE-LIQ'!A11,'APONTAMENTO CREDENCIAMENTO'!$FE$6:$FE$3993)</f>
        <v>185815.03000000003</v>
      </c>
      <c r="G11" s="328" t="str">
        <f>VLOOKUP(A11,'APONTAMENTO CREDENCIAMENTO'!$D$6:$G$3993,3,0)</f>
        <v>01/04/2026</v>
      </c>
      <c r="H11" s="328" t="str">
        <f>VLOOKUP(A11,'APONTAMENTO CREDENCIAMENTO'!$D$6:$G$3993,4,0)</f>
        <v>30/04/2026</v>
      </c>
      <c r="I11" s="135" t="str">
        <f t="shared" si="8"/>
        <v>PE - Pagto. Doc(s):  - Contrato nº 2022/0031576</v>
      </c>
      <c r="J11" s="136">
        <f t="shared" si="9"/>
        <v>185815.03000000003</v>
      </c>
      <c r="K11" s="136">
        <v>0</v>
      </c>
      <c r="L11" s="137" t="str">
        <f>VLOOKUP(A11,'APONTAMENTO CREDENCIAMENTO'!$D$6:$P$3993,5,0)</f>
        <v>MARIA FERNANDA TRANSPORTES LTDA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6020.2022/0031576-0</v>
      </c>
      <c r="U11" s="144">
        <f t="shared" si="11"/>
        <v>185815.03000000003</v>
      </c>
      <c r="V11" s="145">
        <f t="shared" si="12"/>
        <v>185815.03000000003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2022/0031576 - DRE - BT</v>
      </c>
      <c r="AB11" s="238" t="str">
        <f t="shared" si="13"/>
        <v>MARIA FERNANDA TRANSPORTES LTDA</v>
      </c>
      <c r="AC11" s="239"/>
      <c r="AD11" s="240"/>
      <c r="AE11" s="242"/>
      <c r="AF11" s="102"/>
    </row>
    <row r="12" spans="1:32" s="57" customFormat="1" ht="20.100000000000001" customHeight="1" x14ac:dyDescent="0.25">
      <c r="A12" s="662" t="s">
        <v>3993</v>
      </c>
      <c r="B12" s="130"/>
      <c r="C12" s="131">
        <f t="shared" si="7"/>
        <v>0</v>
      </c>
      <c r="D12" s="132" t="str">
        <f>VLOOKUP(A12,'APONTAMENTO CREDENCIAMENTO'!$D$6:$P$3993,12,0)</f>
        <v>6020.2022/0031604-9</v>
      </c>
      <c r="E12" s="133"/>
      <c r="F12" s="134">
        <f>SUMIF('APONTAMENTO CREDENCIAMENTO'!$D$6:$D$3993,'ATESTE-LIQ'!A12,'APONTAMENTO CREDENCIAMENTO'!$FE$6:$FE$3993)</f>
        <v>64255.704440000001</v>
      </c>
      <c r="G12" s="328" t="str">
        <f>VLOOKUP(A12,'APONTAMENTO CREDENCIAMENTO'!$D$6:$G$3993,3,0)</f>
        <v>01/04/2026</v>
      </c>
      <c r="H12" s="328" t="str">
        <f>VLOOKUP(A12,'APONTAMENTO CREDENCIAMENTO'!$D$6:$G$3993,4,0)</f>
        <v>30/04/2026</v>
      </c>
      <c r="I12" s="135" t="str">
        <f t="shared" si="8"/>
        <v>PE - Pagto. Doc(s):  - Contrato nº 2022/0031604</v>
      </c>
      <c r="J12" s="136">
        <f t="shared" si="9"/>
        <v>64255.704440000001</v>
      </c>
      <c r="K12" s="136">
        <v>0</v>
      </c>
      <c r="L12" s="137" t="str">
        <f>VLOOKUP(A12,'APONTAMENTO CREDENCIAMENTO'!$D$6:$P$3993,5,0)</f>
        <v>LWG SERVICOS LTDA - ME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6020.2022/0031604-9</v>
      </c>
      <c r="U12" s="144">
        <f t="shared" si="11"/>
        <v>64255.704440000001</v>
      </c>
      <c r="V12" s="145">
        <f t="shared" si="12"/>
        <v>64255.704440000001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2022/0031604 - DRE - BT</v>
      </c>
      <c r="AB12" s="238" t="str">
        <f t="shared" si="13"/>
        <v>LWG SERVICOS LTDA - ME</v>
      </c>
      <c r="AC12" s="239"/>
      <c r="AD12" s="240"/>
      <c r="AE12" s="242"/>
      <c r="AF12" s="102"/>
    </row>
    <row r="13" spans="1:32" s="57" customFormat="1" ht="20.100000000000001" customHeight="1" x14ac:dyDescent="0.25">
      <c r="A13" s="662" t="s">
        <v>3798</v>
      </c>
      <c r="B13" s="130"/>
      <c r="C13" s="131">
        <f t="shared" si="7"/>
        <v>0</v>
      </c>
      <c r="D13" s="132" t="str">
        <f>VLOOKUP(A13,'APONTAMENTO CREDENCIAMENTO'!$D$6:$P$3993,12,0)</f>
        <v>6020.2022/0031807-6</v>
      </c>
      <c r="E13" s="133"/>
      <c r="F13" s="134">
        <f>SUMIF('APONTAMENTO CREDENCIAMENTO'!$D$6:$D$3993,'ATESTE-LIQ'!A13,'APONTAMENTO CREDENCIAMENTO'!$FE$6:$FE$3993)</f>
        <v>175700.70394666668</v>
      </c>
      <c r="G13" s="328" t="str">
        <f>VLOOKUP(A13,'APONTAMENTO CREDENCIAMENTO'!$D$6:$G$3993,3,0)</f>
        <v>01/04/2026</v>
      </c>
      <c r="H13" s="328" t="str">
        <f>VLOOKUP(A13,'APONTAMENTO CREDENCIAMENTO'!$D$6:$G$3993,4,0)</f>
        <v>30/04/2026</v>
      </c>
      <c r="I13" s="135" t="str">
        <f t="shared" si="8"/>
        <v>PE - Pagto. Doc(s):  - Contrato nº 2022/0031807</v>
      </c>
      <c r="J13" s="136">
        <f t="shared" si="9"/>
        <v>175700.70394666668</v>
      </c>
      <c r="K13" s="136">
        <v>0</v>
      </c>
      <c r="L13" s="137" t="str">
        <f>VLOOKUP(A13,'APONTAMENTO CREDENCIAMENTO'!$D$6:$P$3993,5,0)</f>
        <v>EDILSON DA LUZ CARVALHO - ME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6020.2022/0031807-6</v>
      </c>
      <c r="U13" s="144">
        <f t="shared" si="11"/>
        <v>175700.70394666668</v>
      </c>
      <c r="V13" s="145">
        <f t="shared" si="12"/>
        <v>175700.70394666668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2022/0031807 - DRE - BT</v>
      </c>
      <c r="AB13" s="238" t="str">
        <f t="shared" si="13"/>
        <v>EDILSON DA LUZ CARVALHO - ME</v>
      </c>
      <c r="AC13" s="239"/>
      <c r="AD13" s="240"/>
      <c r="AE13" s="242"/>
      <c r="AF13" s="102"/>
    </row>
    <row r="14" spans="1:32" s="57" customFormat="1" ht="20.100000000000001" customHeight="1" x14ac:dyDescent="0.25">
      <c r="A14" s="662" t="s">
        <v>4134</v>
      </c>
      <c r="B14" s="130"/>
      <c r="C14" s="131">
        <f t="shared" si="7"/>
        <v>0</v>
      </c>
      <c r="D14" s="132" t="str">
        <f>VLOOKUP(A14,'APONTAMENTO CREDENCIAMENTO'!$D$6:$P$3993,12,0)</f>
        <v>6020.2022/0032699-0</v>
      </c>
      <c r="E14" s="133"/>
      <c r="F14" s="134">
        <f>SUMIF('APONTAMENTO CREDENCIAMENTO'!$D$6:$D$3993,'ATESTE-LIQ'!A14,'APONTAMENTO CREDENCIAMENTO'!$FE$6:$FE$3993)</f>
        <v>21481.494000000002</v>
      </c>
      <c r="G14" s="328" t="str">
        <f>VLOOKUP(A14,'APONTAMENTO CREDENCIAMENTO'!$D$6:$G$3993,3,0)</f>
        <v>01/04/2026</v>
      </c>
      <c r="H14" s="328" t="str">
        <f>VLOOKUP(A14,'APONTAMENTO CREDENCIAMENTO'!$D$6:$G$3993,4,0)</f>
        <v>30/04/2026</v>
      </c>
      <c r="I14" s="135" t="str">
        <f t="shared" si="8"/>
        <v>PE - Pagto. Doc(s):  - Contrato nº 2022/0032699</v>
      </c>
      <c r="J14" s="136">
        <f t="shared" si="9"/>
        <v>21481.494000000002</v>
      </c>
      <c r="K14" s="136">
        <v>0</v>
      </c>
      <c r="L14" s="137" t="str">
        <f>VLOOKUP(A14,'APONTAMENTO CREDENCIAMENTO'!$D$6:$P$3993,5,0)</f>
        <v>TRANSPORTE ESCOLAR DANDALE LTDA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6020.2022/0032699-0</v>
      </c>
      <c r="U14" s="144">
        <f t="shared" si="11"/>
        <v>21481.494000000002</v>
      </c>
      <c r="V14" s="145">
        <f t="shared" si="12"/>
        <v>21481.494000000002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2022/0032699 - DRE - BT</v>
      </c>
      <c r="AB14" s="238" t="str">
        <f t="shared" si="13"/>
        <v>TRANSPORTE ESCOLAR DANDALE LTDA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662" t="s">
        <v>3947</v>
      </c>
      <c r="B15" s="130"/>
      <c r="C15" s="131">
        <f t="shared" si="7"/>
        <v>0</v>
      </c>
      <c r="D15" s="132" t="str">
        <f>VLOOKUP(A15,'APONTAMENTO CREDENCIAMENTO'!$D$6:$P$3993,12,0)</f>
        <v>6020.2022/0032805-5</v>
      </c>
      <c r="E15" s="133"/>
      <c r="F15" s="134">
        <f>SUMIF('APONTAMENTO CREDENCIAMENTO'!$D$6:$D$3993,'ATESTE-LIQ'!A15,'APONTAMENTO CREDENCIAMENTO'!$FE$6:$FE$3993)</f>
        <v>12628.044440000001</v>
      </c>
      <c r="G15" s="328" t="str">
        <f>VLOOKUP(A15,'APONTAMENTO CREDENCIAMENTO'!$D$6:$G$3993,3,0)</f>
        <v>01/04/2026</v>
      </c>
      <c r="H15" s="328" t="str">
        <f>VLOOKUP(A15,'APONTAMENTO CREDENCIAMENTO'!$D$6:$G$3993,4,0)</f>
        <v>30/04/2026</v>
      </c>
      <c r="I15" s="135" t="str">
        <f t="shared" si="8"/>
        <v>PE - Pagto. Doc(s):  - Contrato nº 2022/0032805</v>
      </c>
      <c r="J15" s="136">
        <f t="shared" si="9"/>
        <v>12628.044440000001</v>
      </c>
      <c r="K15" s="136">
        <v>0</v>
      </c>
      <c r="L15" s="137" t="str">
        <f>VLOOKUP(A15,'APONTAMENTO CREDENCIAMENTO'!$D$6:$P$3993,5,0)</f>
        <v>J.S. LOCADORA E TRANSPORTES LTDA - ME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6020.2022/0032805-5</v>
      </c>
      <c r="U15" s="144">
        <f t="shared" si="11"/>
        <v>12628.044440000001</v>
      </c>
      <c r="V15" s="145">
        <f t="shared" si="12"/>
        <v>12628.044440000001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2022/0032805 - DRE - BT</v>
      </c>
      <c r="AB15" s="238" t="str">
        <f t="shared" si="13"/>
        <v>J.S. LOCADORA E TRANSPORTES LTDA - ME</v>
      </c>
      <c r="AC15" s="239"/>
      <c r="AD15" s="240"/>
      <c r="AE15" s="242"/>
      <c r="AF15" s="102"/>
    </row>
    <row r="16" spans="1:32" s="57" customFormat="1" ht="20.100000000000001" customHeight="1" x14ac:dyDescent="0.25">
      <c r="A16" s="662" t="s">
        <v>226</v>
      </c>
      <c r="B16" s="130"/>
      <c r="C16" s="131">
        <f t="shared" si="7"/>
        <v>0</v>
      </c>
      <c r="D16" s="132" t="str">
        <f>VLOOKUP(A16,'APONTAMENTO CREDENCIAMENTO'!$D$6:$P$3993,12,0)</f>
        <v>6020.2022/0034297-0</v>
      </c>
      <c r="E16" s="133"/>
      <c r="F16" s="134">
        <f>SUMIF('APONTAMENTO CREDENCIAMENTO'!$D$6:$D$3993,'ATESTE-LIQ'!A16,'APONTAMENTO CREDENCIAMENTO'!$FE$6:$FE$3993)</f>
        <v>14162.24</v>
      </c>
      <c r="G16" s="328" t="str">
        <f>VLOOKUP(A16,'APONTAMENTO CREDENCIAMENTO'!$D$6:$G$3993,3,0)</f>
        <v>01/04/2026</v>
      </c>
      <c r="H16" s="328" t="str">
        <f>VLOOKUP(A16,'APONTAMENTO CREDENCIAMENTO'!$D$6:$G$3993,4,0)</f>
        <v>30/04/2026</v>
      </c>
      <c r="I16" s="135" t="str">
        <f t="shared" si="8"/>
        <v>PE - Pagto. Doc(s):  - Contrato nº 2022/0034297</v>
      </c>
      <c r="J16" s="136">
        <f t="shared" si="9"/>
        <v>14162.24</v>
      </c>
      <c r="K16" s="136">
        <v>0</v>
      </c>
      <c r="L16" s="137" t="str">
        <f>VLOOKUP(A16,'APONTAMENTO CREDENCIAMENTO'!$D$6:$P$3993,5,0)</f>
        <v>ARCA ENCANTADA TRANSPORTES LTDA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6020.2022/0034297-0</v>
      </c>
      <c r="U16" s="144">
        <f t="shared" si="11"/>
        <v>14162.24</v>
      </c>
      <c r="V16" s="145">
        <f t="shared" si="12"/>
        <v>14162.24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2022/0034297 - DRE - BT</v>
      </c>
      <c r="AB16" s="238" t="str">
        <f t="shared" si="13"/>
        <v>ARCA ENCANTADA TRANSPORTES LTDA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662" t="s">
        <v>224</v>
      </c>
      <c r="B17" s="130"/>
      <c r="C17" s="131">
        <f t="shared" si="7"/>
        <v>0</v>
      </c>
      <c r="D17" s="132" t="str">
        <f>VLOOKUP(A17,'APONTAMENTO CREDENCIAMENTO'!$D$6:$P$3993,12,0)</f>
        <v>6020.2022/0034911-7</v>
      </c>
      <c r="E17" s="133"/>
      <c r="F17" s="134">
        <f>SUMIF('APONTAMENTO CREDENCIAMENTO'!$D$6:$D$3993,'ATESTE-LIQ'!A17,'APONTAMENTO CREDENCIAMENTO'!$FE$6:$FE$3993)</f>
        <v>24163.264999999999</v>
      </c>
      <c r="G17" s="328" t="str">
        <f>VLOOKUP(A17,'APONTAMENTO CREDENCIAMENTO'!$D$6:$G$3993,3,0)</f>
        <v>01/04/2026</v>
      </c>
      <c r="H17" s="328" t="str">
        <f>VLOOKUP(A17,'APONTAMENTO CREDENCIAMENTO'!$D$6:$G$3993,4,0)</f>
        <v>30/04/2026</v>
      </c>
      <c r="I17" s="135" t="str">
        <f t="shared" si="8"/>
        <v>PE - Pagto. Doc(s):  - Contrato nº 2022/0034911</v>
      </c>
      <c r="J17" s="136">
        <f t="shared" si="9"/>
        <v>24163.264999999999</v>
      </c>
      <c r="K17" s="136">
        <v>0</v>
      </c>
      <c r="L17" s="137" t="str">
        <f>VLOOKUP(A17,'APONTAMENTO CREDENCIAMENTO'!$D$6:$P$3993,5,0)</f>
        <v>AMINADABE TRANSPORTES LTDA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6020.2022/0034911-7</v>
      </c>
      <c r="U17" s="144">
        <f t="shared" si="11"/>
        <v>24163.264999999999</v>
      </c>
      <c r="V17" s="145">
        <f t="shared" si="12"/>
        <v>24163.264999999999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2022/0034911 - DRE - BT</v>
      </c>
      <c r="AB17" s="238" t="str">
        <f t="shared" si="13"/>
        <v>AMINADABE TRANSPORTES LTDA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662" t="s">
        <v>3764</v>
      </c>
      <c r="B18" s="130"/>
      <c r="C18" s="131">
        <f t="shared" si="7"/>
        <v>0</v>
      </c>
      <c r="D18" s="132" t="str">
        <f>VLOOKUP(A18,'APONTAMENTO CREDENCIAMENTO'!$D$6:$P$3993,12,0)</f>
        <v>6020.2022/0036636-4</v>
      </c>
      <c r="E18" s="133"/>
      <c r="F18" s="134">
        <f>SUMIF('APONTAMENTO CREDENCIAMENTO'!$D$6:$D$3993,'ATESTE-LIQ'!A18,'APONTAMENTO CREDENCIAMENTO'!$FE$6:$FE$3993)</f>
        <v>18477.792000000001</v>
      </c>
      <c r="G18" s="328" t="str">
        <f>VLOOKUP(A18,'APONTAMENTO CREDENCIAMENTO'!$D$6:$G$3993,3,0)</f>
        <v>01/04/2026</v>
      </c>
      <c r="H18" s="328" t="str">
        <f>VLOOKUP(A18,'APONTAMENTO CREDENCIAMENTO'!$D$6:$G$3993,4,0)</f>
        <v>30/04/2026</v>
      </c>
      <c r="I18" s="135" t="str">
        <f t="shared" si="8"/>
        <v>PE - Pagto. Doc(s):  - Contrato nº 2022/0036636</v>
      </c>
      <c r="J18" s="136">
        <f t="shared" si="9"/>
        <v>18477.792000000001</v>
      </c>
      <c r="K18" s="136">
        <v>0</v>
      </c>
      <c r="L18" s="137" t="str">
        <f>VLOOKUP(A18,'APONTAMENTO CREDENCIAMENTO'!$D$6:$P$3993,5,0)</f>
        <v>D.J.PORCINO TRANSPORTE ESCOLAR - ME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6020.2022/0036636-4</v>
      </c>
      <c r="U18" s="144">
        <f t="shared" si="11"/>
        <v>18477.792000000001</v>
      </c>
      <c r="V18" s="145">
        <f t="shared" si="12"/>
        <v>18477.792000000001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2022/0036636 - DRE - BT</v>
      </c>
      <c r="AB18" s="238" t="str">
        <f t="shared" si="13"/>
        <v>D.J.PORCINO TRANSPORTE ESCOLAR - ME</v>
      </c>
      <c r="AC18" s="239"/>
      <c r="AD18" s="240"/>
      <c r="AE18" s="242"/>
      <c r="AF18" s="102"/>
    </row>
    <row r="19" spans="1:32" s="57" customFormat="1" ht="20.100000000000001" customHeight="1" x14ac:dyDescent="0.25">
      <c r="A19" s="662" t="s">
        <v>4091</v>
      </c>
      <c r="B19" s="130"/>
      <c r="C19" s="131">
        <f t="shared" si="7"/>
        <v>0</v>
      </c>
      <c r="D19" s="132" t="str">
        <f>VLOOKUP(A19,'APONTAMENTO CREDENCIAMENTO'!$D$6:$P$3993,12,0)</f>
        <v>6020.2022/0044856-5</v>
      </c>
      <c r="E19" s="133"/>
      <c r="F19" s="134">
        <f>SUMIF('APONTAMENTO CREDENCIAMENTO'!$D$6:$D$3993,'ATESTE-LIQ'!A19,'APONTAMENTO CREDENCIAMENTO'!$FE$6:$FE$3993)</f>
        <v>36614.525000000001</v>
      </c>
      <c r="G19" s="328" t="str">
        <f>VLOOKUP(A19,'APONTAMENTO CREDENCIAMENTO'!$D$6:$G$3993,3,0)</f>
        <v>01/04/2026</v>
      </c>
      <c r="H19" s="328" t="str">
        <f>VLOOKUP(A19,'APONTAMENTO CREDENCIAMENTO'!$D$6:$G$3993,4,0)</f>
        <v>30/04/2026</v>
      </c>
      <c r="I19" s="135" t="str">
        <f t="shared" si="8"/>
        <v>PE - Pagto. Doc(s):  - Contrato nº 2022/0044856</v>
      </c>
      <c r="J19" s="136">
        <f t="shared" si="9"/>
        <v>36614.525000000001</v>
      </c>
      <c r="K19" s="136">
        <v>0</v>
      </c>
      <c r="L19" s="137" t="str">
        <f>VLOOKUP(A19,'APONTAMENTO CREDENCIAMENTO'!$D$6:$P$3993,5,0)</f>
        <v>TRANSPAC TRANSPORTE ESCOLAR E TURISMO LTDA - ME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6020.2022/0044856-5</v>
      </c>
      <c r="U19" s="144">
        <f t="shared" si="11"/>
        <v>36614.525000000001</v>
      </c>
      <c r="V19" s="145">
        <f t="shared" si="12"/>
        <v>36614.525000000001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2022/0044856 - DRE - BT</v>
      </c>
      <c r="AB19" s="238" t="str">
        <f t="shared" si="13"/>
        <v>TRANSPAC TRANSPORTE ESCOLAR E TURISMO LTDA - ME</v>
      </c>
      <c r="AC19" s="239"/>
      <c r="AD19" s="240"/>
      <c r="AE19" s="242"/>
      <c r="AF19" s="102"/>
    </row>
    <row r="20" spans="1:32" s="57" customFormat="1" ht="20.100000000000001" customHeight="1" x14ac:dyDescent="0.25">
      <c r="A20" s="662" t="s">
        <v>222</v>
      </c>
      <c r="B20" s="130"/>
      <c r="C20" s="131">
        <f t="shared" si="7"/>
        <v>0</v>
      </c>
      <c r="D20" s="132" t="str">
        <f>VLOOKUP(A20,'APONTAMENTO CREDENCIAMENTO'!$D$6:$P$3993,12,0)</f>
        <v>6020.2022/0054095-0</v>
      </c>
      <c r="E20" s="133"/>
      <c r="F20" s="134">
        <f>SUMIF('APONTAMENTO CREDENCIAMENTO'!$D$6:$D$3993,'ATESTE-LIQ'!A20,'APONTAMENTO CREDENCIAMENTO'!$FE$6:$FE$3993)</f>
        <v>31373.653000000002</v>
      </c>
      <c r="G20" s="328" t="str">
        <f>VLOOKUP(A20,'APONTAMENTO CREDENCIAMENTO'!$D$6:$G$3993,3,0)</f>
        <v>01/04/2026</v>
      </c>
      <c r="H20" s="328" t="str">
        <f>VLOOKUP(A20,'APONTAMENTO CREDENCIAMENTO'!$D$6:$G$3993,4,0)</f>
        <v>30/04/2026</v>
      </c>
      <c r="I20" s="135" t="str">
        <f t="shared" si="8"/>
        <v>PE - Pagto. Doc(s):  - Contrato nº 2022/0054095</v>
      </c>
      <c r="J20" s="136">
        <f t="shared" si="9"/>
        <v>31373.653000000002</v>
      </c>
      <c r="K20" s="136">
        <v>0</v>
      </c>
      <c r="L20" s="137" t="str">
        <f>VLOOKUP(A20,'APONTAMENTO CREDENCIAMENTO'!$D$6:$P$3993,5,0)</f>
        <v>AMIGOS TRANS LTDA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6020.2022/0054095-0</v>
      </c>
      <c r="U20" s="144">
        <f t="shared" si="11"/>
        <v>31373.653000000002</v>
      </c>
      <c r="V20" s="145">
        <f t="shared" si="12"/>
        <v>31373.653000000002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2022/0054095 - DRE - BT</v>
      </c>
      <c r="AB20" s="238" t="str">
        <f t="shared" si="13"/>
        <v>AMIGOS TRANS LTDA</v>
      </c>
      <c r="AC20" s="239"/>
      <c r="AD20" s="240"/>
      <c r="AE20" s="242"/>
      <c r="AF20" s="102"/>
    </row>
    <row r="21" spans="1:32" s="57" customFormat="1" ht="20.100000000000001" customHeight="1" x14ac:dyDescent="0.25">
      <c r="A21" s="662" t="s">
        <v>4119</v>
      </c>
      <c r="B21" s="130"/>
      <c r="C21" s="131">
        <f t="shared" si="7"/>
        <v>0</v>
      </c>
      <c r="D21" s="132" t="str">
        <f>VLOOKUP(A21,'APONTAMENTO CREDENCIAMENTO'!$D$6:$P$3993,12,0)</f>
        <v>6020.2023/0009066-2</v>
      </c>
      <c r="E21" s="133"/>
      <c r="F21" s="134">
        <f>SUMIF('APONTAMENTO CREDENCIAMENTO'!$D$6:$D$3993,'ATESTE-LIQ'!A21,'APONTAMENTO CREDENCIAMENTO'!$FE$6:$FE$3993)</f>
        <v>44954.213000000011</v>
      </c>
      <c r="G21" s="328" t="str">
        <f>VLOOKUP(A21,'APONTAMENTO CREDENCIAMENTO'!$D$6:$G$3993,3,0)</f>
        <v>01/04/2026</v>
      </c>
      <c r="H21" s="328" t="str">
        <f>VLOOKUP(A21,'APONTAMENTO CREDENCIAMENTO'!$D$6:$G$3993,4,0)</f>
        <v>30/04/2026</v>
      </c>
      <c r="I21" s="135" t="str">
        <f t="shared" si="8"/>
        <v>PE - Pagto. Doc(s):  - Contrato nº 2023/0009066</v>
      </c>
      <c r="J21" s="136">
        <f t="shared" si="9"/>
        <v>44954.213000000011</v>
      </c>
      <c r="K21" s="136">
        <v>0</v>
      </c>
      <c r="L21" s="137" t="str">
        <f>VLOOKUP(A21,'APONTAMENTO CREDENCIAMENTO'!$D$6:$P$3993,5,0)</f>
        <v>TRANSPORTE ESCOLAR DANDALE LTDA - ME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6020.2023/0009066-2</v>
      </c>
      <c r="U21" s="144">
        <f t="shared" si="11"/>
        <v>44954.213000000011</v>
      </c>
      <c r="V21" s="145">
        <f t="shared" si="12"/>
        <v>44954.213000000011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2023/0009066 - DRE - BT</v>
      </c>
      <c r="AB21" s="238" t="str">
        <f t="shared" si="13"/>
        <v>TRANSPORTE ESCOLAR DANDALE LTDA - ME</v>
      </c>
      <c r="AC21" s="239"/>
      <c r="AD21" s="240"/>
      <c r="AE21" s="242"/>
      <c r="AF21" s="102"/>
    </row>
    <row r="22" spans="1:32" s="57" customFormat="1" ht="20.100000000000001" customHeight="1" x14ac:dyDescent="0.25">
      <c r="A22" s="662" t="s">
        <v>3965</v>
      </c>
      <c r="B22" s="130"/>
      <c r="C22" s="131">
        <f t="shared" si="7"/>
        <v>0</v>
      </c>
      <c r="D22" s="132" t="str">
        <f>VLOOKUP(A22,'APONTAMENTO CREDENCIAMENTO'!$D$6:$P$3993,12,0)</f>
        <v>6020.2023/0009177-4</v>
      </c>
      <c r="E22" s="133"/>
      <c r="F22" s="134">
        <f>SUMIF('APONTAMENTO CREDENCIAMENTO'!$D$6:$D$3993,'ATESTE-LIQ'!A22,'APONTAMENTO CREDENCIAMENTO'!$FE$6:$FE$3993)</f>
        <v>34843.850000000006</v>
      </c>
      <c r="G22" s="328" t="str">
        <f>VLOOKUP(A22,'APONTAMENTO CREDENCIAMENTO'!$D$6:$G$3993,3,0)</f>
        <v>01/04/2026</v>
      </c>
      <c r="H22" s="328" t="str">
        <f>VLOOKUP(A22,'APONTAMENTO CREDENCIAMENTO'!$D$6:$G$3993,4,0)</f>
        <v>30/04/2026</v>
      </c>
      <c r="I22" s="135" t="str">
        <f t="shared" si="8"/>
        <v>PE - Pagto. Doc(s):  - Contrato nº 2023/0009177</v>
      </c>
      <c r="J22" s="136">
        <f t="shared" si="9"/>
        <v>34843.850000000006</v>
      </c>
      <c r="K22" s="136">
        <v>0</v>
      </c>
      <c r="L22" s="137" t="str">
        <f>VLOOKUP(A22,'APONTAMENTO CREDENCIAMENTO'!$D$6:$P$3993,5,0)</f>
        <v>KATHIA HELENA SILVA - ME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6020.2023/0009177-4</v>
      </c>
      <c r="U22" s="144">
        <f t="shared" si="11"/>
        <v>34843.850000000006</v>
      </c>
      <c r="V22" s="145">
        <f t="shared" si="12"/>
        <v>34843.850000000006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2023/0009177 - DRE - BT</v>
      </c>
      <c r="AB22" s="238" t="str">
        <f t="shared" si="13"/>
        <v>KATHIA HELENA SILVA - ME</v>
      </c>
      <c r="AC22" s="239"/>
      <c r="AD22" s="240"/>
      <c r="AE22" s="242"/>
      <c r="AF22" s="102"/>
    </row>
    <row r="23" spans="1:32" s="57" customFormat="1" ht="20.100000000000001" customHeight="1" x14ac:dyDescent="0.25">
      <c r="A23" s="662" t="s">
        <v>217</v>
      </c>
      <c r="B23" s="130"/>
      <c r="C23" s="131">
        <f t="shared" si="7"/>
        <v>0</v>
      </c>
      <c r="D23" s="132" t="str">
        <f>VLOOKUP(A23,'APONTAMENTO CREDENCIAMENTO'!$D$6:$P$3993,12,0)</f>
        <v>6020.2023/0009598-2</v>
      </c>
      <c r="E23" s="133"/>
      <c r="F23" s="134">
        <f>SUMIF('APONTAMENTO CREDENCIAMENTO'!$D$6:$D$3993,'ATESTE-LIQ'!A23,'APONTAMENTO CREDENCIAMENTO'!$FE$6:$FE$3993)</f>
        <v>41427.934000000008</v>
      </c>
      <c r="G23" s="328" t="str">
        <f>VLOOKUP(A23,'APONTAMENTO CREDENCIAMENTO'!$D$6:$G$3993,3,0)</f>
        <v>01/04/2026</v>
      </c>
      <c r="H23" s="328" t="str">
        <f>VLOOKUP(A23,'APONTAMENTO CREDENCIAMENTO'!$D$6:$G$3993,4,0)</f>
        <v>30/04/2026</v>
      </c>
      <c r="I23" s="135" t="str">
        <f t="shared" si="8"/>
        <v>PE - Pagto. Doc(s):  - Contrato nº 2023/0009598</v>
      </c>
      <c r="J23" s="136">
        <f t="shared" si="9"/>
        <v>41427.934000000008</v>
      </c>
      <c r="K23" s="136">
        <v>0</v>
      </c>
      <c r="L23" s="137" t="str">
        <f>VLOOKUP(A23,'APONTAMENTO CREDENCIAMENTO'!$D$6:$P$3993,5,0)</f>
        <v>A.C.G. TRANSPORTE ESCOLAR LTDA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6020.2023/0009598-2</v>
      </c>
      <c r="U23" s="144">
        <f t="shared" si="11"/>
        <v>41427.934000000008</v>
      </c>
      <c r="V23" s="145">
        <f t="shared" si="12"/>
        <v>41427.934000000008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2023/0009598 - DRE - BT</v>
      </c>
      <c r="AB23" s="238" t="str">
        <f t="shared" si="13"/>
        <v>A.C.G. TRANSPORTE ESCOLAR LTDA</v>
      </c>
      <c r="AC23" s="239"/>
      <c r="AD23" s="240"/>
      <c r="AE23" s="242"/>
      <c r="AF23" s="102"/>
    </row>
    <row r="24" spans="1:32" s="57" customFormat="1" ht="20.100000000000001" customHeight="1" x14ac:dyDescent="0.25">
      <c r="A24" s="662" t="s">
        <v>3773</v>
      </c>
      <c r="B24" s="130"/>
      <c r="C24" s="131">
        <f t="shared" si="7"/>
        <v>0</v>
      </c>
      <c r="D24" s="132" t="str">
        <f>VLOOKUP(A24,'APONTAMENTO CREDENCIAMENTO'!$D$6:$P$3993,12,0)</f>
        <v>6020.2023/0009750-0</v>
      </c>
      <c r="E24" s="133"/>
      <c r="F24" s="134">
        <f>SUMIF('APONTAMENTO CREDENCIAMENTO'!$D$6:$D$3993,'ATESTE-LIQ'!A24,'APONTAMENTO CREDENCIAMENTO'!$FE$6:$FE$3993)</f>
        <v>37166.091</v>
      </c>
      <c r="G24" s="328" t="str">
        <f>VLOOKUP(A24,'APONTAMENTO CREDENCIAMENTO'!$D$6:$G$3993,3,0)</f>
        <v>01/04/2026</v>
      </c>
      <c r="H24" s="328" t="str">
        <f>VLOOKUP(A24,'APONTAMENTO CREDENCIAMENTO'!$D$6:$G$3993,4,0)</f>
        <v>30/04/2026</v>
      </c>
      <c r="I24" s="135" t="str">
        <f t="shared" si="8"/>
        <v>PE - Pagto. Doc(s):  - Contrato nº 2023/0009750</v>
      </c>
      <c r="J24" s="136">
        <f t="shared" si="9"/>
        <v>37166.091</v>
      </c>
      <c r="K24" s="136">
        <v>0</v>
      </c>
      <c r="L24" s="137" t="str">
        <f>VLOOKUP(A24,'APONTAMENTO CREDENCIAMENTO'!$D$6:$P$3993,5,0)</f>
        <v>DBL TRANSPORTES EIRELI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6020.2023/0009750-0</v>
      </c>
      <c r="U24" s="144">
        <f t="shared" si="11"/>
        <v>37166.091</v>
      </c>
      <c r="V24" s="145">
        <f t="shared" si="12"/>
        <v>37166.091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2023/0009750 - DRE - BT</v>
      </c>
      <c r="AB24" s="238" t="str">
        <f t="shared" si="13"/>
        <v>DBL TRANSPORTES EIRELI</v>
      </c>
      <c r="AC24" s="239"/>
      <c r="AD24" s="240"/>
      <c r="AE24" s="242"/>
      <c r="AF24" s="102"/>
    </row>
    <row r="25" spans="1:32" s="57" customFormat="1" ht="20.100000000000001" customHeight="1" x14ac:dyDescent="0.25">
      <c r="A25" s="662" t="s">
        <v>3524</v>
      </c>
      <c r="B25" s="130"/>
      <c r="C25" s="131">
        <f t="shared" si="7"/>
        <v>0</v>
      </c>
      <c r="D25" s="132" t="str">
        <f>VLOOKUP(A25,'APONTAMENTO CREDENCIAMENTO'!$D$6:$P$3993,12,0)</f>
        <v>6020.2023/0010206-7</v>
      </c>
      <c r="E25" s="133"/>
      <c r="F25" s="134">
        <f>SUMIF('APONTAMENTO CREDENCIAMENTO'!$D$6:$D$3993,'ATESTE-LIQ'!A25,'APONTAMENTO CREDENCIAMENTO'!$FE$6:$FE$3993)</f>
        <v>16105.661333333333</v>
      </c>
      <c r="G25" s="328" t="str">
        <f>VLOOKUP(A25,'APONTAMENTO CREDENCIAMENTO'!$D$6:$G$3993,3,0)</f>
        <v>01/04/2026</v>
      </c>
      <c r="H25" s="328" t="str">
        <f>VLOOKUP(A25,'APONTAMENTO CREDENCIAMENTO'!$D$6:$G$3993,4,0)</f>
        <v>30/04/2026</v>
      </c>
      <c r="I25" s="135" t="str">
        <f t="shared" si="8"/>
        <v>PE - Pagto. Doc(s):  - Contrato nº 2023/0010206</v>
      </c>
      <c r="J25" s="136">
        <f t="shared" si="9"/>
        <v>16105.661333333333</v>
      </c>
      <c r="K25" s="136">
        <v>0</v>
      </c>
      <c r="L25" s="137" t="str">
        <f>VLOOKUP(A25,'APONTAMENTO CREDENCIAMENTO'!$D$6:$P$3993,5,0)</f>
        <v>COOPER TRANS MOBILY - C DE T D E M URBANA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6020.2023/0010206-7</v>
      </c>
      <c r="U25" s="144">
        <f t="shared" si="11"/>
        <v>16105.661333333333</v>
      </c>
      <c r="V25" s="145">
        <f t="shared" si="12"/>
        <v>16105.661333333333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2023/0010206 - DRE - BT</v>
      </c>
      <c r="AB25" s="238" t="str">
        <f t="shared" si="13"/>
        <v>COOPER TRANS MOBILY - C DE T D E M URBANA</v>
      </c>
      <c r="AC25" s="239"/>
      <c r="AD25" s="240"/>
      <c r="AE25" s="242"/>
      <c r="AF25" s="102"/>
    </row>
    <row r="26" spans="1:32" s="57" customFormat="1" ht="20.100000000000001" customHeight="1" x14ac:dyDescent="0.25">
      <c r="A26" s="662" t="s">
        <v>230</v>
      </c>
      <c r="B26" s="130"/>
      <c r="C26" s="131">
        <f t="shared" si="7"/>
        <v>0</v>
      </c>
      <c r="D26" s="132" t="str">
        <f>VLOOKUP(A26,'APONTAMENTO CREDENCIAMENTO'!$D$6:$P$3993,12,0)</f>
        <v>6020.2023/0010767-0</v>
      </c>
      <c r="E26" s="133"/>
      <c r="F26" s="134">
        <f>SUMIF('APONTAMENTO CREDENCIAMENTO'!$D$6:$D$3993,'ATESTE-LIQ'!A26,'APONTAMENTO CREDENCIAMENTO'!$FE$6:$FE$3993)</f>
        <v>12461.64</v>
      </c>
      <c r="G26" s="328" t="str">
        <f>VLOOKUP(A26,'APONTAMENTO CREDENCIAMENTO'!$D$6:$G$3993,3,0)</f>
        <v>01/04/2026</v>
      </c>
      <c r="H26" s="328" t="str">
        <f>VLOOKUP(A26,'APONTAMENTO CREDENCIAMENTO'!$D$6:$G$3993,4,0)</f>
        <v>30/04/2026</v>
      </c>
      <c r="I26" s="135" t="str">
        <f t="shared" si="8"/>
        <v>PE - Pagto. Doc(s):  - Contrato nº 2023/0010767</v>
      </c>
      <c r="J26" s="136">
        <f t="shared" si="9"/>
        <v>12461.64</v>
      </c>
      <c r="K26" s="136">
        <v>0</v>
      </c>
      <c r="L26" s="137" t="str">
        <f>VLOOKUP(A26,'APONTAMENTO CREDENCIAMENTO'!$D$6:$P$3993,5,0)</f>
        <v>COOP DE TR DA CAP DE SP - COOPER CAPITAL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6020.2023/0010767-0</v>
      </c>
      <c r="U26" s="144">
        <f t="shared" si="11"/>
        <v>12461.64</v>
      </c>
      <c r="V26" s="145">
        <f t="shared" si="12"/>
        <v>12461.64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2023/0010767 - DRE - BT</v>
      </c>
      <c r="AB26" s="238" t="str">
        <f t="shared" si="13"/>
        <v>COOP DE TR DA CAP DE SP - COOPER CAPITAL</v>
      </c>
      <c r="AC26" s="239"/>
      <c r="AD26" s="240"/>
      <c r="AE26" s="242"/>
      <c r="AF26" s="102"/>
    </row>
    <row r="27" spans="1:32" s="57" customFormat="1" ht="20.100000000000001" customHeight="1" x14ac:dyDescent="0.25">
      <c r="A27" s="662" t="s">
        <v>3778</v>
      </c>
      <c r="B27" s="130"/>
      <c r="C27" s="131">
        <f t="shared" si="7"/>
        <v>0</v>
      </c>
      <c r="D27" s="132" t="str">
        <f>VLOOKUP(A27,'APONTAMENTO CREDENCIAMENTO'!$D$6:$P$3993,12,0)</f>
        <v>6020.2023/0012500-8</v>
      </c>
      <c r="E27" s="133"/>
      <c r="F27" s="134">
        <f>SUMIF('APONTAMENTO CREDENCIAMENTO'!$D$6:$D$3993,'ATESTE-LIQ'!A27,'APONTAMENTO CREDENCIAMENTO'!$FE$6:$FE$3993)</f>
        <v>14587.561</v>
      </c>
      <c r="G27" s="328" t="str">
        <f>VLOOKUP(A27,'APONTAMENTO CREDENCIAMENTO'!$D$6:$G$3993,3,0)</f>
        <v>01/04/2026</v>
      </c>
      <c r="H27" s="328" t="str">
        <f>VLOOKUP(A27,'APONTAMENTO CREDENCIAMENTO'!$D$6:$G$3993,4,0)</f>
        <v>30/04/2026</v>
      </c>
      <c r="I27" s="135" t="str">
        <f t="shared" si="8"/>
        <v>PE - Pagto. Doc(s):  - Contrato nº 2023/0012500</v>
      </c>
      <c r="J27" s="136">
        <f t="shared" si="9"/>
        <v>14587.561</v>
      </c>
      <c r="K27" s="136">
        <v>0</v>
      </c>
      <c r="L27" s="137" t="str">
        <f>VLOOKUP(A27,'APONTAMENTO CREDENCIAMENTO'!$D$6:$P$3993,5,0)</f>
        <v>DBL TRANSPORTES EIRELI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6020.2023/0012500-8</v>
      </c>
      <c r="U27" s="144">
        <f t="shared" si="11"/>
        <v>14587.561</v>
      </c>
      <c r="V27" s="145">
        <f t="shared" si="12"/>
        <v>14587.561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2023/0012500 - DRE - BT</v>
      </c>
      <c r="AB27" s="238" t="str">
        <f t="shared" si="13"/>
        <v>DBL TRANSPORTES EIRELI</v>
      </c>
      <c r="AC27" s="239"/>
      <c r="AD27" s="240"/>
      <c r="AE27" s="242"/>
      <c r="AF27" s="102"/>
    </row>
    <row r="28" spans="1:32" s="57" customFormat="1" ht="20.100000000000001" customHeight="1" x14ac:dyDescent="0.25">
      <c r="A28" s="662" t="s">
        <v>4151</v>
      </c>
      <c r="B28" s="130"/>
      <c r="C28" s="131">
        <f t="shared" si="7"/>
        <v>0</v>
      </c>
      <c r="D28" s="132" t="str">
        <f>VLOOKUP(A28,'APONTAMENTO CREDENCIAMENTO'!$D$6:$P$3993,12,0)</f>
        <v>6020.2023/0012696-9</v>
      </c>
      <c r="E28" s="133"/>
      <c r="F28" s="134">
        <f>SUMIF('APONTAMENTO CREDENCIAMENTO'!$D$6:$D$3993,'ATESTE-LIQ'!A28,'APONTAMENTO CREDENCIAMENTO'!$FE$6:$FE$3993)</f>
        <v>15567.34</v>
      </c>
      <c r="G28" s="328" t="str">
        <f>VLOOKUP(A28,'APONTAMENTO CREDENCIAMENTO'!$D$6:$G$3993,3,0)</f>
        <v>01/04/2026</v>
      </c>
      <c r="H28" s="328" t="str">
        <f>VLOOKUP(A28,'APONTAMENTO CREDENCIAMENTO'!$D$6:$G$3993,4,0)</f>
        <v>30/04/2026</v>
      </c>
      <c r="I28" s="135" t="str">
        <f t="shared" si="8"/>
        <v>PE - Pagto. Doc(s):  - Contrato nº 2023/0012696</v>
      </c>
      <c r="J28" s="136">
        <f t="shared" si="9"/>
        <v>15567.34</v>
      </c>
      <c r="K28" s="136">
        <v>0</v>
      </c>
      <c r="L28" s="137" t="str">
        <f>VLOOKUP(A28,'APONTAMENTO CREDENCIAMENTO'!$D$6:$P$3993,5,0)</f>
        <v>TRANSPORTE ESCOLAR DANDALE LTDA - ME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6020.2023/0012696-9</v>
      </c>
      <c r="U28" s="144">
        <f t="shared" si="11"/>
        <v>15567.34</v>
      </c>
      <c r="V28" s="145">
        <f t="shared" si="12"/>
        <v>15567.34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2023/0012696 - DRE - BT</v>
      </c>
      <c r="AB28" s="238" t="str">
        <f t="shared" si="13"/>
        <v>TRANSPORTE ESCOLAR DANDALE LTDA - ME</v>
      </c>
      <c r="AC28" s="239"/>
      <c r="AD28" s="240"/>
      <c r="AE28" s="242"/>
      <c r="AF28" s="102"/>
    </row>
    <row r="29" spans="1:32" s="57" customFormat="1" ht="20.100000000000001" customHeight="1" x14ac:dyDescent="0.25">
      <c r="A29" s="662" t="s">
        <v>4109</v>
      </c>
      <c r="B29" s="130"/>
      <c r="C29" s="131">
        <f t="shared" si="7"/>
        <v>0</v>
      </c>
      <c r="D29" s="132" t="str">
        <f>VLOOKUP(A29,'APONTAMENTO CREDENCIAMENTO'!$D$6:$P$3993,12,0)</f>
        <v>6020.2023/0019221-0</v>
      </c>
      <c r="E29" s="133"/>
      <c r="F29" s="134">
        <f>SUMIF('APONTAMENTO CREDENCIAMENTO'!$D$6:$D$3993,'ATESTE-LIQ'!A29,'APONTAMENTO CREDENCIAMENTO'!$FE$6:$FE$3993)</f>
        <v>219700.63649999999</v>
      </c>
      <c r="G29" s="328" t="str">
        <f>VLOOKUP(A29,'APONTAMENTO CREDENCIAMENTO'!$D$6:$G$3993,3,0)</f>
        <v>01/04/2026</v>
      </c>
      <c r="H29" s="328" t="str">
        <f>VLOOKUP(A29,'APONTAMENTO CREDENCIAMENTO'!$D$6:$G$3993,4,0)</f>
        <v>30/04/2026</v>
      </c>
      <c r="I29" s="135" t="str">
        <f t="shared" si="8"/>
        <v>PE - Pagto. Doc(s):  - Contrato nº 2023/0019221</v>
      </c>
      <c r="J29" s="136">
        <f t="shared" si="9"/>
        <v>219700.63649999999</v>
      </c>
      <c r="K29" s="136">
        <v>0</v>
      </c>
      <c r="L29" s="137" t="str">
        <f>VLOOKUP(A29,'APONTAMENTO CREDENCIAMENTO'!$D$6:$P$3993,5,0)</f>
        <v>TRANSPORTE ESCOLAR DANDALE LTDA - ME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6020.2023/0019221-0</v>
      </c>
      <c r="U29" s="144">
        <f t="shared" si="11"/>
        <v>219700.63649999999</v>
      </c>
      <c r="V29" s="145">
        <f t="shared" si="12"/>
        <v>219700.63649999999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2023/0019221 - DRE - BT</v>
      </c>
      <c r="AB29" s="238" t="str">
        <f t="shared" si="13"/>
        <v>TRANSPORTE ESCOLAR DANDALE LTDA - ME</v>
      </c>
      <c r="AC29" s="239"/>
      <c r="AD29" s="240"/>
      <c r="AE29" s="242"/>
      <c r="AF29" s="102"/>
    </row>
    <row r="30" spans="1:32" s="57" customFormat="1" ht="20.100000000000001" customHeight="1" x14ac:dyDescent="0.25">
      <c r="A30" s="662" t="s">
        <v>218</v>
      </c>
      <c r="B30" s="130"/>
      <c r="C30" s="131">
        <f t="shared" si="7"/>
        <v>0</v>
      </c>
      <c r="D30" s="132" t="str">
        <f>VLOOKUP(A30,'APONTAMENTO CREDENCIAMENTO'!$D$6:$P$3993,12,0)</f>
        <v>6020.2023/0019748-3</v>
      </c>
      <c r="E30" s="133"/>
      <c r="F30" s="134">
        <f>SUMIF('APONTAMENTO CREDENCIAMENTO'!$D$6:$D$3993,'ATESTE-LIQ'!A30,'APONTAMENTO CREDENCIAMENTO'!$FE$6:$FE$3993)</f>
        <v>16763.722000000002</v>
      </c>
      <c r="G30" s="328" t="str">
        <f>VLOOKUP(A30,'APONTAMENTO CREDENCIAMENTO'!$D$6:$G$3993,3,0)</f>
        <v>01/04/2026</v>
      </c>
      <c r="H30" s="328" t="str">
        <f>VLOOKUP(A30,'APONTAMENTO CREDENCIAMENTO'!$D$6:$G$3993,4,0)</f>
        <v>30/04/2026</v>
      </c>
      <c r="I30" s="135" t="str">
        <f t="shared" si="8"/>
        <v>PE - Pagto. Doc(s):  - Contrato nº 2023/0019748</v>
      </c>
      <c r="J30" s="136">
        <f t="shared" si="9"/>
        <v>16763.722000000002</v>
      </c>
      <c r="K30" s="136">
        <v>0</v>
      </c>
      <c r="L30" s="137" t="str">
        <f>VLOOKUP(A30,'APONTAMENTO CREDENCIAMENTO'!$D$6:$P$3993,5,0)</f>
        <v>AME TRANSPORTE LTDA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6020.2023/0019748-3</v>
      </c>
      <c r="U30" s="144">
        <f t="shared" si="11"/>
        <v>16763.722000000002</v>
      </c>
      <c r="V30" s="145">
        <f t="shared" si="12"/>
        <v>16763.722000000002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2023/0019748 - DRE - BT</v>
      </c>
      <c r="AB30" s="238" t="str">
        <f t="shared" si="13"/>
        <v>AME TRANSPORTE LTDA</v>
      </c>
      <c r="AC30" s="239"/>
      <c r="AD30" s="240"/>
      <c r="AE30" s="242"/>
      <c r="AF30" s="102"/>
    </row>
    <row r="31" spans="1:32" s="57" customFormat="1" ht="20.100000000000001" customHeight="1" x14ac:dyDescent="0.25">
      <c r="A31" s="662" t="s">
        <v>4076</v>
      </c>
      <c r="B31" s="130"/>
      <c r="C31" s="131">
        <f t="shared" si="7"/>
        <v>0</v>
      </c>
      <c r="D31" s="132" t="str">
        <f>VLOOKUP(A31,'APONTAMENTO CREDENCIAMENTO'!$D$6:$P$3993,12,0)</f>
        <v>6020.2023/0022825-7</v>
      </c>
      <c r="E31" s="133"/>
      <c r="F31" s="134">
        <f>SUMIF('APONTAMENTO CREDENCIAMENTO'!$D$6:$D$3993,'ATESTE-LIQ'!A31,'APONTAMENTO CREDENCIAMENTO'!$FE$6:$FE$3993)</f>
        <v>12090.134666666669</v>
      </c>
      <c r="G31" s="328" t="str">
        <f>VLOOKUP(A31,'APONTAMENTO CREDENCIAMENTO'!$D$6:$G$3993,3,0)</f>
        <v>01/04/2026</v>
      </c>
      <c r="H31" s="328" t="str">
        <f>VLOOKUP(A31,'APONTAMENTO CREDENCIAMENTO'!$D$6:$G$3993,4,0)</f>
        <v>30/04/2026</v>
      </c>
      <c r="I31" s="135" t="str">
        <f t="shared" si="8"/>
        <v>PE - Pagto. Doc(s):  - Contrato nº 2023/0022825</v>
      </c>
      <c r="J31" s="136">
        <f t="shared" si="9"/>
        <v>12090.134666666669</v>
      </c>
      <c r="K31" s="136">
        <v>0</v>
      </c>
      <c r="L31" s="137" t="str">
        <f>VLOOKUP(A31,'APONTAMENTO CREDENCIAMENTO'!$D$6:$P$3993,5,0)</f>
        <v>SANS TRANSPORTES LTDA - ME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6020.2023/0022825-7</v>
      </c>
      <c r="U31" s="144">
        <f t="shared" si="11"/>
        <v>12090.134666666669</v>
      </c>
      <c r="V31" s="145">
        <f t="shared" si="12"/>
        <v>12090.134666666669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2023/0022825 - DRE - BT</v>
      </c>
      <c r="AB31" s="238" t="str">
        <f t="shared" si="13"/>
        <v>SANS TRANSPORTES LTDA - ME</v>
      </c>
      <c r="AC31" s="239"/>
      <c r="AD31" s="240"/>
      <c r="AE31" s="242"/>
      <c r="AF31" s="102"/>
    </row>
    <row r="32" spans="1:32" s="57" customFormat="1" ht="20.100000000000001" customHeight="1" x14ac:dyDescent="0.25">
      <c r="A32" s="662" t="s">
        <v>3759</v>
      </c>
      <c r="B32" s="130"/>
      <c r="C32" s="131">
        <f t="shared" si="7"/>
        <v>0</v>
      </c>
      <c r="D32" s="132" t="str">
        <f>VLOOKUP(A32,'APONTAMENTO CREDENCIAMENTO'!$D$6:$P$3993,12,0)</f>
        <v>6020.2023/0024504-6</v>
      </c>
      <c r="E32" s="133"/>
      <c r="F32" s="134">
        <f>SUMIF('APONTAMENTO CREDENCIAMENTO'!$D$6:$D$3993,'ATESTE-LIQ'!A32,'APONTAMENTO CREDENCIAMENTO'!$FE$6:$FE$3993)</f>
        <v>32523.977000000006</v>
      </c>
      <c r="G32" s="328" t="str">
        <f>VLOOKUP(A32,'APONTAMENTO CREDENCIAMENTO'!$D$6:$G$3993,3,0)</f>
        <v>01/04/2026</v>
      </c>
      <c r="H32" s="328" t="str">
        <f>VLOOKUP(A32,'APONTAMENTO CREDENCIAMENTO'!$D$6:$G$3993,4,0)</f>
        <v>30/04/2026</v>
      </c>
      <c r="I32" s="135" t="str">
        <f t="shared" si="8"/>
        <v>PE - Pagto. Doc(s):  - Contrato nº 2023/0024504</v>
      </c>
      <c r="J32" s="136">
        <f t="shared" si="9"/>
        <v>32523.977000000006</v>
      </c>
      <c r="K32" s="136">
        <v>0</v>
      </c>
      <c r="L32" s="137" t="str">
        <f>VLOOKUP(A32,'APONTAMENTO CREDENCIAMENTO'!$D$6:$P$3993,5,0)</f>
        <v>CRISTIANO DE OLIVEIRA BRITO 16619400809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6020.2023/0024504-6</v>
      </c>
      <c r="U32" s="144">
        <f t="shared" si="11"/>
        <v>32523.977000000006</v>
      </c>
      <c r="V32" s="145">
        <f t="shared" si="12"/>
        <v>32523.977000000006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2023/0024504 - DRE - BT</v>
      </c>
      <c r="AB32" s="238" t="str">
        <f t="shared" si="13"/>
        <v>CRISTIANO DE OLIVEIRA BRITO 16619400809</v>
      </c>
      <c r="AC32" s="239"/>
      <c r="AD32" s="240"/>
      <c r="AE32" s="242"/>
      <c r="AF32" s="102"/>
    </row>
    <row r="33" spans="1:32" s="57" customFormat="1" ht="20.100000000000001" customHeight="1" x14ac:dyDescent="0.25">
      <c r="A33" s="662" t="s">
        <v>3903</v>
      </c>
      <c r="B33" s="130"/>
      <c r="C33" s="131">
        <f t="shared" si="7"/>
        <v>0</v>
      </c>
      <c r="D33" s="132" t="str">
        <f>VLOOKUP(A33,'APONTAMENTO CREDENCIAMENTO'!$D$6:$P$3993,12,0)</f>
        <v>6020.2023/0026693-0</v>
      </c>
      <c r="E33" s="133"/>
      <c r="F33" s="134">
        <f>SUMIF('APONTAMENTO CREDENCIAMENTO'!$D$6:$D$3993,'ATESTE-LIQ'!A33,'APONTAMENTO CREDENCIAMENTO'!$FE$6:$FE$3993)</f>
        <v>44673.233</v>
      </c>
      <c r="G33" s="328" t="str">
        <f>VLOOKUP(A33,'APONTAMENTO CREDENCIAMENTO'!$D$6:$G$3993,3,0)</f>
        <v>01/04/2026</v>
      </c>
      <c r="H33" s="328" t="str">
        <f>VLOOKUP(A33,'APONTAMENTO CREDENCIAMENTO'!$D$6:$G$3993,4,0)</f>
        <v>30/04/2026</v>
      </c>
      <c r="I33" s="135" t="str">
        <f t="shared" si="8"/>
        <v>PE - Pagto. Doc(s):  - Contrato nº 2023/0026693</v>
      </c>
      <c r="J33" s="136">
        <f t="shared" si="9"/>
        <v>44673.233</v>
      </c>
      <c r="K33" s="136">
        <v>0</v>
      </c>
      <c r="L33" s="137" t="str">
        <f>VLOOKUP(A33,'APONTAMENTO CREDENCIAMENTO'!$D$6:$P$3993,5,0)</f>
        <v>GENA TRANSPORTE ESCOLAR LTDA - ME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6020.2023/0026693-0</v>
      </c>
      <c r="U33" s="144">
        <f t="shared" si="11"/>
        <v>44673.233</v>
      </c>
      <c r="V33" s="145">
        <f t="shared" si="12"/>
        <v>44673.233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2023/0026693 - DRE - BT</v>
      </c>
      <c r="AB33" s="238" t="str">
        <f t="shared" si="13"/>
        <v>GENA TRANSPORTE ESCOLAR LTDA - ME</v>
      </c>
      <c r="AC33" s="239"/>
      <c r="AD33" s="240"/>
      <c r="AE33" s="242"/>
      <c r="AF33" s="102"/>
    </row>
    <row r="34" spans="1:32" s="57" customFormat="1" ht="20.100000000000001" customHeight="1" x14ac:dyDescent="0.25">
      <c r="A34" s="662" t="s">
        <v>3917</v>
      </c>
      <c r="B34" s="130"/>
      <c r="C34" s="131">
        <f t="shared" si="7"/>
        <v>0</v>
      </c>
      <c r="D34" s="132" t="str">
        <f>VLOOKUP(A34,'APONTAMENTO CREDENCIAMENTO'!$D$6:$P$3993,12,0)</f>
        <v>6020.2023/0027008-3</v>
      </c>
      <c r="E34" s="133"/>
      <c r="F34" s="134">
        <f>SUMIF('APONTAMENTO CREDENCIAMENTO'!$D$6:$D$3993,'ATESTE-LIQ'!A34,'APONTAMENTO CREDENCIAMENTO'!$FE$6:$FE$3993)</f>
        <v>81889.406480000005</v>
      </c>
      <c r="G34" s="328" t="str">
        <f>VLOOKUP(A34,'APONTAMENTO CREDENCIAMENTO'!$D$6:$G$3993,3,0)</f>
        <v>01/04/2026</v>
      </c>
      <c r="H34" s="328" t="str">
        <f>VLOOKUP(A34,'APONTAMENTO CREDENCIAMENTO'!$D$6:$G$3993,4,0)</f>
        <v>30/04/2026</v>
      </c>
      <c r="I34" s="135" t="str">
        <f t="shared" si="8"/>
        <v>PE - Pagto. Doc(s):  - Contrato nº 2023/0027008</v>
      </c>
      <c r="J34" s="136">
        <f t="shared" si="9"/>
        <v>81889.406480000005</v>
      </c>
      <c r="K34" s="136">
        <v>0</v>
      </c>
      <c r="L34" s="137" t="str">
        <f>VLOOKUP(A34,'APONTAMENTO CREDENCIAMENTO'!$D$6:$P$3993,5,0)</f>
        <v>HOREBE TRANSPORTE E TURISMO LTDA - ME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6020.2023/0027008-3</v>
      </c>
      <c r="U34" s="144">
        <f t="shared" si="11"/>
        <v>81889.406480000005</v>
      </c>
      <c r="V34" s="145">
        <f t="shared" si="12"/>
        <v>81889.406480000005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2023/0027008 - DRE - BT</v>
      </c>
      <c r="AB34" s="238" t="str">
        <f t="shared" si="13"/>
        <v>HOREBE TRANSPORTE E TURISMO LTDA - ME</v>
      </c>
      <c r="AC34" s="239"/>
      <c r="AD34" s="240"/>
      <c r="AE34" s="242"/>
      <c r="AF34" s="102"/>
    </row>
    <row r="35" spans="1:32" s="57" customFormat="1" ht="20.100000000000001" customHeight="1" x14ac:dyDescent="0.25">
      <c r="A35" s="662" t="s">
        <v>3952</v>
      </c>
      <c r="B35" s="130"/>
      <c r="C35" s="131">
        <f t="shared" si="7"/>
        <v>0</v>
      </c>
      <c r="D35" s="132" t="str">
        <f>VLOOKUP(A35,'APONTAMENTO CREDENCIAMENTO'!$D$6:$P$3993,12,0)</f>
        <v>6020.2023/0028019-4</v>
      </c>
      <c r="E35" s="133"/>
      <c r="F35" s="134">
        <f>SUMIF('APONTAMENTO CREDENCIAMENTO'!$D$6:$D$3993,'ATESTE-LIQ'!A35,'APONTAMENTO CREDENCIAMENTO'!$FE$6:$FE$3993)</f>
        <v>49705.055000000008</v>
      </c>
      <c r="G35" s="328" t="str">
        <f>VLOOKUP(A35,'APONTAMENTO CREDENCIAMENTO'!$D$6:$G$3993,3,0)</f>
        <v>01/04/2026</v>
      </c>
      <c r="H35" s="328" t="str">
        <f>VLOOKUP(A35,'APONTAMENTO CREDENCIAMENTO'!$D$6:$G$3993,4,0)</f>
        <v>30/04/2026</v>
      </c>
      <c r="I35" s="135" t="str">
        <f t="shared" si="8"/>
        <v>PE - Pagto. Doc(s):  - Contrato nº 2023/0028019</v>
      </c>
      <c r="J35" s="136">
        <f t="shared" si="9"/>
        <v>49705.055000000008</v>
      </c>
      <c r="K35" s="136">
        <v>0</v>
      </c>
      <c r="L35" s="137" t="str">
        <f>VLOOKUP(A35,'APONTAMENTO CREDENCIAMENTO'!$D$6:$P$3993,5,0)</f>
        <v>JULIEDRY TRANSPORTES LTDA - ME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6020.2023/0028019-4</v>
      </c>
      <c r="U35" s="144">
        <f t="shared" si="11"/>
        <v>49705.055000000008</v>
      </c>
      <c r="V35" s="145">
        <f t="shared" si="12"/>
        <v>49705.055000000008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2023/0028019 - DRE - BT</v>
      </c>
      <c r="AB35" s="238" t="str">
        <f t="shared" si="13"/>
        <v>JULIEDRY TRANSPORTES LTDA - ME</v>
      </c>
      <c r="AC35" s="239"/>
      <c r="AD35" s="240"/>
      <c r="AE35" s="242"/>
      <c r="AF35" s="102"/>
    </row>
    <row r="36" spans="1:32" s="57" customFormat="1" ht="20.100000000000001" customHeight="1" x14ac:dyDescent="0.25">
      <c r="A36" s="662" t="s">
        <v>4053</v>
      </c>
      <c r="B36" s="130"/>
      <c r="C36" s="131">
        <f t="shared" si="7"/>
        <v>0</v>
      </c>
      <c r="D36" s="132" t="str">
        <f>VLOOKUP(A36,'APONTAMENTO CREDENCIAMENTO'!$D$6:$P$3993,12,0)</f>
        <v>6020.2023/0030322-4</v>
      </c>
      <c r="E36" s="133"/>
      <c r="F36" s="134">
        <f>SUMIF('APONTAMENTO CREDENCIAMENTO'!$D$6:$D$3993,'ATESTE-LIQ'!A36,'APONTAMENTO CREDENCIAMENTO'!$FE$6:$FE$3993)</f>
        <v>15852.011000000002</v>
      </c>
      <c r="G36" s="328" t="str">
        <f>VLOOKUP(A36,'APONTAMENTO CREDENCIAMENTO'!$D$6:$G$3993,3,0)</f>
        <v>01/04/2026</v>
      </c>
      <c r="H36" s="328" t="str">
        <f>VLOOKUP(A36,'APONTAMENTO CREDENCIAMENTO'!$D$6:$G$3993,4,0)</f>
        <v>30/04/2026</v>
      </c>
      <c r="I36" s="135" t="str">
        <f t="shared" si="8"/>
        <v>PE - Pagto. Doc(s):  - Contrato nº 2023/0030322</v>
      </c>
      <c r="J36" s="136">
        <f t="shared" si="9"/>
        <v>15852.011000000002</v>
      </c>
      <c r="K36" s="136">
        <v>0</v>
      </c>
      <c r="L36" s="137" t="str">
        <f>VLOOKUP(A36,'APONTAMENTO CREDENCIAMENTO'!$D$6:$P$3993,5,0)</f>
        <v>OSMAR ALVES JUNIOR TRANSPORTES - ME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6020.2023/0030322-4</v>
      </c>
      <c r="U36" s="144">
        <f t="shared" si="11"/>
        <v>15852.011000000002</v>
      </c>
      <c r="V36" s="145">
        <f t="shared" si="12"/>
        <v>15852.011000000002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2023/0030322 - DRE - BT</v>
      </c>
      <c r="AB36" s="238" t="str">
        <f t="shared" si="13"/>
        <v>OSMAR ALVES JUNIOR TRANSPORTES - ME</v>
      </c>
      <c r="AC36" s="239"/>
      <c r="AD36" s="240"/>
      <c r="AE36" s="242"/>
      <c r="AF36" s="102"/>
    </row>
    <row r="37" spans="1:32" s="57" customFormat="1" ht="20.100000000000001" customHeight="1" x14ac:dyDescent="0.25">
      <c r="A37" s="662" t="s">
        <v>220</v>
      </c>
      <c r="B37" s="130"/>
      <c r="C37" s="131">
        <f t="shared" si="7"/>
        <v>0</v>
      </c>
      <c r="D37" s="132" t="str">
        <f>VLOOKUP(A37,'APONTAMENTO CREDENCIAMENTO'!$D$6:$P$3993,12,0)</f>
        <v>6020.2023/0034391-9</v>
      </c>
      <c r="E37" s="133"/>
      <c r="F37" s="134">
        <f>SUMIF('APONTAMENTO CREDENCIAMENTO'!$D$6:$D$3993,'ATESTE-LIQ'!A37,'APONTAMENTO CREDENCIAMENTO'!$FE$6:$FE$3993)</f>
        <v>20590.34</v>
      </c>
      <c r="G37" s="328" t="str">
        <f>VLOOKUP(A37,'APONTAMENTO CREDENCIAMENTO'!$D$6:$G$3993,3,0)</f>
        <v>01/04/2026</v>
      </c>
      <c r="H37" s="328" t="str">
        <f>VLOOKUP(A37,'APONTAMENTO CREDENCIAMENTO'!$D$6:$G$3993,4,0)</f>
        <v>30/04/2026</v>
      </c>
      <c r="I37" s="135" t="str">
        <f t="shared" si="8"/>
        <v>PE - Pagto. Doc(s):  - Contrato nº 2023/0034391</v>
      </c>
      <c r="J37" s="136">
        <f t="shared" si="9"/>
        <v>20590.34</v>
      </c>
      <c r="K37" s="136">
        <v>0</v>
      </c>
      <c r="L37" s="137" t="str">
        <f>VLOOKUP(A37,'APONTAMENTO CREDENCIAMENTO'!$D$6:$P$3993,5,0)</f>
        <v>AMIGOS TRANS LTDA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6020.2023/0034391-9</v>
      </c>
      <c r="U37" s="144">
        <f t="shared" si="11"/>
        <v>20590.34</v>
      </c>
      <c r="V37" s="145">
        <f t="shared" si="12"/>
        <v>20590.34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2023/0034391 - DRE - BT</v>
      </c>
      <c r="AB37" s="238" t="str">
        <f t="shared" si="13"/>
        <v>AMIGOS TRANS LTDA</v>
      </c>
      <c r="AC37" s="239"/>
      <c r="AD37" s="240"/>
      <c r="AE37" s="242"/>
      <c r="AF37" s="102"/>
    </row>
    <row r="38" spans="1:32" s="57" customFormat="1" ht="20.100000000000001" customHeight="1" x14ac:dyDescent="0.25">
      <c r="A38" s="662" t="s">
        <v>4114</v>
      </c>
      <c r="B38" s="130"/>
      <c r="C38" s="131">
        <f t="shared" si="7"/>
        <v>0</v>
      </c>
      <c r="D38" s="132" t="str">
        <f>VLOOKUP(A38,'APONTAMENTO CREDENCIAMENTO'!$D$6:$P$3993,12,0)</f>
        <v>6020.2023/0044530-4</v>
      </c>
      <c r="E38" s="133"/>
      <c r="F38" s="134">
        <f>SUMIF('APONTAMENTO CREDENCIAMENTO'!$D$6:$D$3993,'ATESTE-LIQ'!A38,'APONTAMENTO CREDENCIAMENTO'!$FE$6:$FE$3993)</f>
        <v>8038.4139999999998</v>
      </c>
      <c r="G38" s="328" t="str">
        <f>VLOOKUP(A38,'APONTAMENTO CREDENCIAMENTO'!$D$6:$G$3993,3,0)</f>
        <v>01/04/2026</v>
      </c>
      <c r="H38" s="328" t="str">
        <f>VLOOKUP(A38,'APONTAMENTO CREDENCIAMENTO'!$D$6:$G$3993,4,0)</f>
        <v>30/04/2026</v>
      </c>
      <c r="I38" s="135" t="str">
        <f t="shared" si="8"/>
        <v>PE - Pagto. Doc(s):  - Contrato nº 2023/0044530</v>
      </c>
      <c r="J38" s="136">
        <f t="shared" si="9"/>
        <v>8038.4139999999998</v>
      </c>
      <c r="K38" s="136">
        <v>0</v>
      </c>
      <c r="L38" s="137" t="str">
        <f>VLOOKUP(A38,'APONTAMENTO CREDENCIAMENTO'!$D$6:$P$3993,5,0)</f>
        <v>TRANSPORTE ESCOLAR DANDALE LTDA - ME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6020.2023/0044530-4</v>
      </c>
      <c r="U38" s="144">
        <f t="shared" si="11"/>
        <v>8038.4139999999998</v>
      </c>
      <c r="V38" s="145">
        <f t="shared" si="12"/>
        <v>8038.4139999999998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2023/0044530 - DRE - BT</v>
      </c>
      <c r="AB38" s="238" t="str">
        <f t="shared" si="13"/>
        <v>TRANSPORTE ESCOLAR DANDALE LTDA - ME</v>
      </c>
      <c r="AC38" s="239"/>
      <c r="AD38" s="240"/>
      <c r="AE38" s="242"/>
      <c r="AF38" s="102"/>
    </row>
    <row r="39" spans="1:32" s="57" customFormat="1" ht="20.100000000000001" customHeight="1" x14ac:dyDescent="0.25">
      <c r="A39" s="662" t="s">
        <v>4124</v>
      </c>
      <c r="B39" s="130"/>
      <c r="C39" s="131">
        <f t="shared" si="7"/>
        <v>0</v>
      </c>
      <c r="D39" s="132" t="str">
        <f>VLOOKUP(A39,'APONTAMENTO CREDENCIAMENTO'!$D$6:$P$3993,12,0)</f>
        <v>6020.2023/0058085-6</v>
      </c>
      <c r="E39" s="133"/>
      <c r="F39" s="134">
        <f>SUMIF('APONTAMENTO CREDENCIAMENTO'!$D$6:$D$3993,'ATESTE-LIQ'!A39,'APONTAMENTO CREDENCIAMENTO'!$FE$6:$FE$3993)</f>
        <v>35984.238000000005</v>
      </c>
      <c r="G39" s="328" t="str">
        <f>VLOOKUP(A39,'APONTAMENTO CREDENCIAMENTO'!$D$6:$G$3993,3,0)</f>
        <v>01/04/2026</v>
      </c>
      <c r="H39" s="328" t="str">
        <f>VLOOKUP(A39,'APONTAMENTO CREDENCIAMENTO'!$D$6:$G$3993,4,0)</f>
        <v>30/04/2026</v>
      </c>
      <c r="I39" s="135" t="str">
        <f t="shared" si="8"/>
        <v>PE - Pagto. Doc(s):  - Contrato nº 2023/0058085</v>
      </c>
      <c r="J39" s="136">
        <f t="shared" si="9"/>
        <v>35984.238000000005</v>
      </c>
      <c r="K39" s="136">
        <v>0</v>
      </c>
      <c r="L39" s="137" t="str">
        <f>VLOOKUP(A39,'APONTAMENTO CREDENCIAMENTO'!$D$6:$P$3993,5,0)</f>
        <v>TRANSPORTE ESCOLAR DANDALE LTDA - ME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6020.2023/0058085-6</v>
      </c>
      <c r="U39" s="144">
        <f t="shared" si="11"/>
        <v>35984.238000000005</v>
      </c>
      <c r="V39" s="145">
        <f t="shared" si="12"/>
        <v>35984.238000000005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2023/0058085 - DRE - BT</v>
      </c>
      <c r="AB39" s="238" t="str">
        <f t="shared" si="13"/>
        <v>TRANSPORTE ESCOLAR DANDALE LTDA - ME</v>
      </c>
      <c r="AC39" s="239"/>
      <c r="AD39" s="240"/>
      <c r="AE39" s="242"/>
      <c r="AF39" s="102"/>
    </row>
    <row r="40" spans="1:32" s="57" customFormat="1" ht="20.100000000000001" customHeight="1" x14ac:dyDescent="0.25">
      <c r="A40" s="662" t="s">
        <v>4100</v>
      </c>
      <c r="B40" s="130"/>
      <c r="C40" s="131">
        <f t="shared" si="7"/>
        <v>0</v>
      </c>
      <c r="D40" s="132" t="str">
        <f>VLOOKUP(A40,'APONTAMENTO CREDENCIAMENTO'!$D$6:$P$3993,12,0)</f>
        <v>6020.2023/0059833-0</v>
      </c>
      <c r="E40" s="133"/>
      <c r="F40" s="134">
        <f>SUMIF('APONTAMENTO CREDENCIAMENTO'!$D$6:$D$3993,'ATESTE-LIQ'!A40,'APONTAMENTO CREDENCIAMENTO'!$FE$6:$FE$3993)</f>
        <v>24674.824000000001</v>
      </c>
      <c r="G40" s="328" t="str">
        <f>VLOOKUP(A40,'APONTAMENTO CREDENCIAMENTO'!$D$6:$G$3993,3,0)</f>
        <v>01/04/2026</v>
      </c>
      <c r="H40" s="328" t="str">
        <f>VLOOKUP(A40,'APONTAMENTO CREDENCIAMENTO'!$D$6:$G$3993,4,0)</f>
        <v>30/04/2026</v>
      </c>
      <c r="I40" s="135" t="str">
        <f t="shared" si="8"/>
        <v>PE - Pagto. Doc(s):  - Contrato nº 2023/0059833</v>
      </c>
      <c r="J40" s="136">
        <f t="shared" si="9"/>
        <v>24674.824000000001</v>
      </c>
      <c r="K40" s="136">
        <v>0</v>
      </c>
      <c r="L40" s="137" t="str">
        <f>VLOOKUP(A40,'APONTAMENTO CREDENCIAMENTO'!$D$6:$P$3993,5,0)</f>
        <v>TRANSPEVE TRANSPORTES LTDA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6020.2023/0059833-0</v>
      </c>
      <c r="U40" s="144">
        <f t="shared" si="11"/>
        <v>24674.824000000001</v>
      </c>
      <c r="V40" s="145">
        <f t="shared" si="12"/>
        <v>24674.824000000001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2023/0059833 - DRE - BT</v>
      </c>
      <c r="AB40" s="238" t="str">
        <f t="shared" si="13"/>
        <v>TRANSPEVE TRANSPORTES LTDA</v>
      </c>
      <c r="AC40" s="239"/>
      <c r="AD40" s="240"/>
      <c r="AE40" s="242"/>
      <c r="AF40" s="102"/>
    </row>
    <row r="41" spans="1:32" s="57" customFormat="1" ht="20.100000000000001" customHeight="1" x14ac:dyDescent="0.25">
      <c r="A41" s="662" t="s">
        <v>3868</v>
      </c>
      <c r="B41" s="130"/>
      <c r="C41" s="131">
        <f t="shared" si="7"/>
        <v>0</v>
      </c>
      <c r="D41" s="132" t="str">
        <f>VLOOKUP(A41,'APONTAMENTO CREDENCIAMENTO'!$D$6:$P$3993,12,0)</f>
        <v>6020.2023/0059872-0</v>
      </c>
      <c r="E41" s="133"/>
      <c r="F41" s="134">
        <f>SUMIF('APONTAMENTO CREDENCIAMENTO'!$D$6:$D$3993,'ATESTE-LIQ'!A41,'APONTAMENTO CREDENCIAMENTO'!$FE$6:$FE$3993)</f>
        <v>57963.719000000005</v>
      </c>
      <c r="G41" s="328" t="str">
        <f>VLOOKUP(A41,'APONTAMENTO CREDENCIAMENTO'!$D$6:$G$3993,3,0)</f>
        <v>01/04/2026</v>
      </c>
      <c r="H41" s="328" t="str">
        <f>VLOOKUP(A41,'APONTAMENTO CREDENCIAMENTO'!$D$6:$G$3993,4,0)</f>
        <v>30/04/2026</v>
      </c>
      <c r="I41" s="135" t="str">
        <f t="shared" si="8"/>
        <v>PE - Pagto. Doc(s):  - Contrato nº 2023/0059872</v>
      </c>
      <c r="J41" s="136">
        <f t="shared" si="9"/>
        <v>57963.719000000005</v>
      </c>
      <c r="K41" s="136">
        <v>0</v>
      </c>
      <c r="L41" s="137" t="str">
        <f>VLOOKUP(A41,'APONTAMENTO CREDENCIAMENTO'!$D$6:$P$3993,5,0)</f>
        <v>EVOLUTION TRANSPORTES LTDA - ME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6020.2023/0059872-0</v>
      </c>
      <c r="U41" s="144">
        <f t="shared" si="11"/>
        <v>57963.719000000005</v>
      </c>
      <c r="V41" s="145">
        <f t="shared" si="12"/>
        <v>57963.719000000005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2023/0059872 - DRE - BT</v>
      </c>
      <c r="AB41" s="238" t="str">
        <f t="shared" si="13"/>
        <v>EVOLUTION TRANSPORTES LTDA - ME</v>
      </c>
      <c r="AC41" s="239"/>
      <c r="AD41" s="240"/>
      <c r="AE41" s="242"/>
      <c r="AF41" s="102"/>
    </row>
    <row r="42" spans="1:32" s="57" customFormat="1" ht="20.100000000000001" customHeight="1" x14ac:dyDescent="0.25">
      <c r="A42" s="662" t="s">
        <v>3819</v>
      </c>
      <c r="B42" s="130"/>
      <c r="C42" s="131">
        <f t="shared" si="7"/>
        <v>0</v>
      </c>
      <c r="D42" s="132" t="str">
        <f>VLOOKUP(A42,'APONTAMENTO CREDENCIAMENTO'!$D$6:$P$3993,12,0)</f>
        <v>6020.2023/0060368-6</v>
      </c>
      <c r="E42" s="133"/>
      <c r="F42" s="134">
        <f>SUMIF('APONTAMENTO CREDENCIAMENTO'!$D$6:$D$3993,'ATESTE-LIQ'!A42,'APONTAMENTO CREDENCIAMENTO'!$FE$6:$FE$3993)</f>
        <v>11053.722666666667</v>
      </c>
      <c r="G42" s="328" t="str">
        <f>VLOOKUP(A42,'APONTAMENTO CREDENCIAMENTO'!$D$6:$G$3993,3,0)</f>
        <v>01/04/2026</v>
      </c>
      <c r="H42" s="328" t="str">
        <f>VLOOKUP(A42,'APONTAMENTO CREDENCIAMENTO'!$D$6:$G$3993,4,0)</f>
        <v>30/04/2026</v>
      </c>
      <c r="I42" s="135" t="str">
        <f t="shared" si="8"/>
        <v>PE - Pagto. Doc(s):  - Contrato nº 2023/0060368</v>
      </c>
      <c r="J42" s="136">
        <f t="shared" si="9"/>
        <v>11053.722666666667</v>
      </c>
      <c r="K42" s="136">
        <v>0</v>
      </c>
      <c r="L42" s="137" t="str">
        <f>VLOOKUP(A42,'APONTAMENTO CREDENCIAMENTO'!$D$6:$P$3993,5,0)</f>
        <v>EDILSON DA LUZ CARVALHO - ME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6020.2023/0060368-6</v>
      </c>
      <c r="U42" s="144">
        <f t="shared" si="11"/>
        <v>11053.722666666667</v>
      </c>
      <c r="V42" s="145">
        <f t="shared" si="12"/>
        <v>11053.722666666667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2023/0060368 - DRE - BT</v>
      </c>
      <c r="AB42" s="238" t="str">
        <f t="shared" si="13"/>
        <v>EDILSON DA LUZ CARVALHO - ME</v>
      </c>
      <c r="AC42" s="239"/>
      <c r="AD42" s="240"/>
      <c r="AE42" s="242"/>
      <c r="AF42" s="102"/>
    </row>
    <row r="43" spans="1:32" s="57" customFormat="1" ht="20.100000000000001" customHeight="1" x14ac:dyDescent="0.25">
      <c r="A43" s="662" t="s">
        <v>4129</v>
      </c>
      <c r="B43" s="130"/>
      <c r="C43" s="131">
        <f t="shared" si="7"/>
        <v>0</v>
      </c>
      <c r="D43" s="132" t="str">
        <f>VLOOKUP(A43,'APONTAMENTO CREDENCIAMENTO'!$D$6:$P$3993,12,0)</f>
        <v>6020.2023/0062586-8</v>
      </c>
      <c r="E43" s="133"/>
      <c r="F43" s="134">
        <f>SUMIF('APONTAMENTO CREDENCIAMENTO'!$D$6:$D$3993,'ATESTE-LIQ'!A43,'APONTAMENTO CREDENCIAMENTO'!$FE$6:$FE$3993)</f>
        <v>4824.1873333333333</v>
      </c>
      <c r="G43" s="328" t="str">
        <f>VLOOKUP(A43,'APONTAMENTO CREDENCIAMENTO'!$D$6:$G$3993,3,0)</f>
        <v>01/04/2026</v>
      </c>
      <c r="H43" s="328" t="str">
        <f>VLOOKUP(A43,'APONTAMENTO CREDENCIAMENTO'!$D$6:$G$3993,4,0)</f>
        <v>30/04/2026</v>
      </c>
      <c r="I43" s="135" t="str">
        <f t="shared" si="8"/>
        <v>PE - Pagto. Doc(s):  - Contrato nº 2023/0062586</v>
      </c>
      <c r="J43" s="136">
        <f t="shared" si="9"/>
        <v>4824.1873333333333</v>
      </c>
      <c r="K43" s="136">
        <v>0</v>
      </c>
      <c r="L43" s="137" t="str">
        <f>VLOOKUP(A43,'APONTAMENTO CREDENCIAMENTO'!$D$6:$P$3993,5,0)</f>
        <v>TRANSPORTE ESCOLAR DANDALE LTDA - ME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6020.2023/0062586-8</v>
      </c>
      <c r="U43" s="144">
        <f t="shared" si="11"/>
        <v>4824.1873333333333</v>
      </c>
      <c r="V43" s="145">
        <f t="shared" si="12"/>
        <v>4824.1873333333333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2023/0062586 - DRE - BT</v>
      </c>
      <c r="AB43" s="238" t="str">
        <f t="shared" si="13"/>
        <v>TRANSPORTE ESCOLAR DANDALE LTDA - ME</v>
      </c>
      <c r="AC43" s="239"/>
      <c r="AD43" s="240"/>
      <c r="AE43" s="242"/>
      <c r="AF43" s="102"/>
    </row>
    <row r="44" spans="1:32" s="57" customFormat="1" ht="20.100000000000001" customHeight="1" x14ac:dyDescent="0.25">
      <c r="A44" s="662" t="s">
        <v>4173</v>
      </c>
      <c r="B44" s="130"/>
      <c r="C44" s="131">
        <f t="shared" si="7"/>
        <v>0</v>
      </c>
      <c r="D44" s="132" t="str">
        <f>VLOOKUP(A44,'APONTAMENTO CREDENCIAMENTO'!$D$6:$P$3993,12,0)</f>
        <v>6020.2023/0069196-8</v>
      </c>
      <c r="E44" s="133"/>
      <c r="F44" s="134">
        <f>SUMIF('APONTAMENTO CREDENCIAMENTO'!$D$6:$D$3993,'ATESTE-LIQ'!A44,'APONTAMENTO CREDENCIAMENTO'!$FE$6:$FE$3993)</f>
        <v>34150.436000000002</v>
      </c>
      <c r="G44" s="328" t="str">
        <f>VLOOKUP(A44,'APONTAMENTO CREDENCIAMENTO'!$D$6:$G$3993,3,0)</f>
        <v>01/04/2026</v>
      </c>
      <c r="H44" s="328" t="str">
        <f>VLOOKUP(A44,'APONTAMENTO CREDENCIAMENTO'!$D$6:$G$3993,4,0)</f>
        <v>30/04/2026</v>
      </c>
      <c r="I44" s="135" t="str">
        <f t="shared" si="8"/>
        <v>PE - Pagto. Doc(s):  - Contrato nº 2023/0069196</v>
      </c>
      <c r="J44" s="136">
        <f t="shared" si="9"/>
        <v>34150.436000000002</v>
      </c>
      <c r="K44" s="136">
        <v>0</v>
      </c>
      <c r="L44" s="137" t="str">
        <f>VLOOKUP(A44,'APONTAMENTO CREDENCIAMENTO'!$D$6:$P$3993,5,0)</f>
        <v>TRANSPORTE ESCOLAR DANDALE LTDA - ME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6020.2023/0069196-8</v>
      </c>
      <c r="U44" s="144">
        <f t="shared" si="11"/>
        <v>34150.436000000002</v>
      </c>
      <c r="V44" s="145">
        <f t="shared" si="12"/>
        <v>34150.436000000002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2023/0069196 - DRE - BT</v>
      </c>
      <c r="AB44" s="238" t="str">
        <f t="shared" si="13"/>
        <v>TRANSPORTE ESCOLAR DANDALE LTDA - ME</v>
      </c>
      <c r="AC44" s="239"/>
      <c r="AD44" s="240"/>
      <c r="AE44" s="242"/>
      <c r="AF44" s="102"/>
    </row>
    <row r="45" spans="1:32" s="57" customFormat="1" ht="20.100000000000001" customHeight="1" x14ac:dyDescent="0.25">
      <c r="A45" s="662" t="s">
        <v>3754</v>
      </c>
      <c r="B45" s="130"/>
      <c r="C45" s="131">
        <f t="shared" si="7"/>
        <v>0</v>
      </c>
      <c r="D45" s="132" t="str">
        <f>VLOOKUP(A45,'APONTAMENTO CREDENCIAMENTO'!$D$6:$P$3993,12,0)</f>
        <v>6020.2023/0080994-2</v>
      </c>
      <c r="E45" s="133"/>
      <c r="F45" s="134">
        <f>SUMIF('APONTAMENTO CREDENCIAMENTO'!$D$6:$D$3993,'ATESTE-LIQ'!A45,'APONTAMENTO CREDENCIAMENTO'!$FE$6:$FE$3993)</f>
        <v>17713.956000000002</v>
      </c>
      <c r="G45" s="328" t="str">
        <f>VLOOKUP(A45,'APONTAMENTO CREDENCIAMENTO'!$D$6:$G$3993,3,0)</f>
        <v>01/04/2026</v>
      </c>
      <c r="H45" s="328" t="str">
        <f>VLOOKUP(A45,'APONTAMENTO CREDENCIAMENTO'!$D$6:$G$3993,4,0)</f>
        <v>30/04/2026</v>
      </c>
      <c r="I45" s="135" t="str">
        <f t="shared" si="8"/>
        <v>PE - Pagto. Doc(s):  - Contrato nº 2023/0080994</v>
      </c>
      <c r="J45" s="136">
        <f t="shared" si="9"/>
        <v>17713.956000000002</v>
      </c>
      <c r="K45" s="136">
        <v>0</v>
      </c>
      <c r="L45" s="137" t="str">
        <f>VLOOKUP(A45,'APONTAMENTO CREDENCIAMENTO'!$D$6:$P$3993,5,0)</f>
        <v>COOTRECESP COOP DE TRANSP ROD ESC COL DO E DE SP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6020.2023/0080994-2</v>
      </c>
      <c r="U45" s="144">
        <f t="shared" si="11"/>
        <v>17713.956000000002</v>
      </c>
      <c r="V45" s="145">
        <f t="shared" si="12"/>
        <v>17713.956000000002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2023/0080994 - DRE - BT</v>
      </c>
      <c r="AB45" s="238" t="str">
        <f t="shared" si="13"/>
        <v>COOTRECESP COOP DE TRANSP ROD ESC COL DO E DE SP</v>
      </c>
      <c r="AC45" s="239"/>
      <c r="AD45" s="240"/>
      <c r="AE45" s="242"/>
      <c r="AF45" s="102"/>
    </row>
    <row r="46" spans="1:32" s="57" customFormat="1" ht="20.100000000000001" customHeight="1" x14ac:dyDescent="0.25">
      <c r="A46" s="662" t="s">
        <v>3793</v>
      </c>
      <c r="B46" s="130"/>
      <c r="C46" s="131">
        <f t="shared" si="7"/>
        <v>0</v>
      </c>
      <c r="D46" s="132" t="str">
        <f>VLOOKUP(A46,'APONTAMENTO CREDENCIAMENTO'!$D$6:$P$3993,12,0)</f>
        <v>6020.2023/0081113-0</v>
      </c>
      <c r="E46" s="133"/>
      <c r="F46" s="134">
        <f>SUMIF('APONTAMENTO CREDENCIAMENTO'!$D$6:$D$3993,'ATESTE-LIQ'!A46,'APONTAMENTO CREDENCIAMENTO'!$FE$6:$FE$3993)</f>
        <v>23710.703000000001</v>
      </c>
      <c r="G46" s="328" t="str">
        <f>VLOOKUP(A46,'APONTAMENTO CREDENCIAMENTO'!$D$6:$G$3993,3,0)</f>
        <v>01/04/2026</v>
      </c>
      <c r="H46" s="328" t="str">
        <f>VLOOKUP(A46,'APONTAMENTO CREDENCIAMENTO'!$D$6:$G$3993,4,0)</f>
        <v>30/04/2026</v>
      </c>
      <c r="I46" s="135" t="str">
        <f t="shared" si="8"/>
        <v>PE - Pagto. Doc(s):  - Contrato nº 2023/0081113</v>
      </c>
      <c r="J46" s="136">
        <f t="shared" si="9"/>
        <v>23710.703000000001</v>
      </c>
      <c r="K46" s="136">
        <v>0</v>
      </c>
      <c r="L46" s="137" t="str">
        <f>VLOOKUP(A46,'APONTAMENTO CREDENCIAMENTO'!$D$6:$P$3993,5,0)</f>
        <v>DELUZ TRANSPORTES LTDA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6020.2023/0081113-0</v>
      </c>
      <c r="U46" s="144">
        <f t="shared" si="11"/>
        <v>23710.703000000001</v>
      </c>
      <c r="V46" s="145">
        <f t="shared" si="12"/>
        <v>23710.703000000001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2023/0081113 - DRE - BT</v>
      </c>
      <c r="AB46" s="238" t="str">
        <f t="shared" si="13"/>
        <v>DELUZ TRANSPORTES LTDA</v>
      </c>
      <c r="AC46" s="239"/>
      <c r="AD46" s="240"/>
      <c r="AE46" s="242"/>
      <c r="AF46" s="102"/>
    </row>
    <row r="47" spans="1:32" s="57" customFormat="1" ht="20.100000000000001" customHeight="1" x14ac:dyDescent="0.25">
      <c r="A47" s="662" t="s">
        <v>223</v>
      </c>
      <c r="B47" s="130"/>
      <c r="C47" s="131">
        <f t="shared" si="7"/>
        <v>0</v>
      </c>
      <c r="D47" s="132" t="str">
        <f>VLOOKUP(A47,'APONTAMENTO CREDENCIAMENTO'!$D$6:$P$3993,12,0)</f>
        <v>6020.2023/0082114-4</v>
      </c>
      <c r="E47" s="133"/>
      <c r="F47" s="134">
        <f>SUMIF('APONTAMENTO CREDENCIAMENTO'!$D$6:$D$3993,'ATESTE-LIQ'!A47,'APONTAMENTO CREDENCIAMENTO'!$FE$6:$FE$3993)</f>
        <v>2484.56</v>
      </c>
      <c r="G47" s="328" t="str">
        <f>VLOOKUP(A47,'APONTAMENTO CREDENCIAMENTO'!$D$6:$G$3993,3,0)</f>
        <v>01/04/2026</v>
      </c>
      <c r="H47" s="328" t="str">
        <f>VLOOKUP(A47,'APONTAMENTO CREDENCIAMENTO'!$D$6:$G$3993,4,0)</f>
        <v>30/04/2026</v>
      </c>
      <c r="I47" s="135" t="str">
        <f t="shared" si="8"/>
        <v>PE - Pagto. Doc(s):  - Contrato nº 2023/0082114</v>
      </c>
      <c r="J47" s="136">
        <f t="shared" si="9"/>
        <v>2484.56</v>
      </c>
      <c r="K47" s="136">
        <v>0</v>
      </c>
      <c r="L47" s="137" t="str">
        <f>VLOOKUP(A47,'APONTAMENTO CREDENCIAMENTO'!$D$6:$P$3993,5,0)</f>
        <v>AMIGOS TRANS LTDA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6020.2023/0082114-4</v>
      </c>
      <c r="U47" s="144">
        <f t="shared" si="11"/>
        <v>2484.56</v>
      </c>
      <c r="V47" s="145">
        <f t="shared" si="12"/>
        <v>2484.56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2023/0082114 - DRE - BT</v>
      </c>
      <c r="AB47" s="238" t="str">
        <f t="shared" si="13"/>
        <v>AMIGOS TRANS LTDA</v>
      </c>
      <c r="AC47" s="239"/>
      <c r="AD47" s="240"/>
      <c r="AE47" s="242"/>
      <c r="AF47" s="102"/>
    </row>
    <row r="48" spans="1:32" s="57" customFormat="1" ht="20.100000000000001" customHeight="1" x14ac:dyDescent="0.25">
      <c r="A48" s="662" t="s">
        <v>4168</v>
      </c>
      <c r="B48" s="130"/>
      <c r="C48" s="131">
        <f t="shared" si="7"/>
        <v>0</v>
      </c>
      <c r="D48" s="132" t="str">
        <f>VLOOKUP(A48,'APONTAMENTO CREDENCIAMENTO'!$D$6:$P$3993,12,0)</f>
        <v>6020.2023/0084374-1</v>
      </c>
      <c r="E48" s="133"/>
      <c r="F48" s="134">
        <f>SUMIF('APONTAMENTO CREDENCIAMENTO'!$D$6:$D$3993,'ATESTE-LIQ'!A48,'APONTAMENTO CREDENCIAMENTO'!$FE$6:$FE$3993)</f>
        <v>15091.132666666666</v>
      </c>
      <c r="G48" s="328" t="str">
        <f>VLOOKUP(A48,'APONTAMENTO CREDENCIAMENTO'!$D$6:$G$3993,3,0)</f>
        <v>01/04/2026</v>
      </c>
      <c r="H48" s="328" t="str">
        <f>VLOOKUP(A48,'APONTAMENTO CREDENCIAMENTO'!$D$6:$G$3993,4,0)</f>
        <v>30/04/2026</v>
      </c>
      <c r="I48" s="135" t="str">
        <f t="shared" si="8"/>
        <v>PE - Pagto. Doc(s):  - Contrato nº 2023/0084374</v>
      </c>
      <c r="J48" s="136">
        <f t="shared" si="9"/>
        <v>15091.132666666666</v>
      </c>
      <c r="K48" s="136">
        <v>0</v>
      </c>
      <c r="L48" s="137" t="str">
        <f>VLOOKUP(A48,'APONTAMENTO CREDENCIAMENTO'!$D$6:$P$3993,5,0)</f>
        <v>TRANSPORTE ESCOLAR DANDALE LTDA - ME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6020.2023/0084374-1</v>
      </c>
      <c r="U48" s="144">
        <f t="shared" si="11"/>
        <v>15091.132666666666</v>
      </c>
      <c r="V48" s="145">
        <f t="shared" si="12"/>
        <v>15091.132666666666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2023/0084374 - DRE - BT</v>
      </c>
      <c r="AB48" s="238" t="str">
        <f t="shared" si="13"/>
        <v>TRANSPORTE ESCOLAR DANDALE LTDA - ME</v>
      </c>
      <c r="AC48" s="239"/>
      <c r="AD48" s="240"/>
      <c r="AE48" s="242"/>
      <c r="AF48" s="102"/>
    </row>
    <row r="49" spans="1:32" s="57" customFormat="1" ht="20.100000000000001" customHeight="1" x14ac:dyDescent="0.25">
      <c r="A49" s="662" t="s">
        <v>3975</v>
      </c>
      <c r="B49" s="130"/>
      <c r="C49" s="131">
        <f t="shared" si="7"/>
        <v>0</v>
      </c>
      <c r="D49" s="132" t="str">
        <f>VLOOKUP(A49,'APONTAMENTO CREDENCIAMENTO'!$D$6:$P$3993,12,0)</f>
        <v>6020.2023/0100081-0</v>
      </c>
      <c r="E49" s="133"/>
      <c r="F49" s="134">
        <f>SUMIF('APONTAMENTO CREDENCIAMENTO'!$D$6:$D$3993,'ATESTE-LIQ'!A49,'APONTAMENTO CREDENCIAMENTO'!$FE$6:$FE$3993)</f>
        <v>44789.777999999998</v>
      </c>
      <c r="G49" s="328" t="str">
        <f>VLOOKUP(A49,'APONTAMENTO CREDENCIAMENTO'!$D$6:$G$3993,3,0)</f>
        <v>01/04/2026</v>
      </c>
      <c r="H49" s="328" t="str">
        <f>VLOOKUP(A49,'APONTAMENTO CREDENCIAMENTO'!$D$6:$G$3993,4,0)</f>
        <v>30/04/2026</v>
      </c>
      <c r="I49" s="135" t="str">
        <f t="shared" si="8"/>
        <v>PE - Pagto. Doc(s):  - Contrato nº 2023/0100081</v>
      </c>
      <c r="J49" s="136">
        <f t="shared" si="9"/>
        <v>44789.777999999998</v>
      </c>
      <c r="K49" s="136">
        <v>0</v>
      </c>
      <c r="L49" s="137" t="str">
        <f>VLOOKUP(A49,'APONTAMENTO CREDENCIAMENTO'!$D$6:$P$3993,5,0)</f>
        <v>L.C.M DA SILVA - TRANSPORTES ESCOLAR -ME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6020.2023/0100081-0</v>
      </c>
      <c r="U49" s="144">
        <f t="shared" si="11"/>
        <v>44789.777999999998</v>
      </c>
      <c r="V49" s="145">
        <f t="shared" si="12"/>
        <v>44789.777999999998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2023/0100081 - DRE - BT</v>
      </c>
      <c r="AB49" s="238" t="str">
        <f t="shared" si="13"/>
        <v>L.C.M DA SILVA - TRANSPORTES ESCOLAR -ME</v>
      </c>
      <c r="AC49" s="239"/>
      <c r="AD49" s="240"/>
      <c r="AE49" s="242"/>
      <c r="AF49" s="102"/>
    </row>
    <row r="50" spans="1:32" s="57" customFormat="1" ht="20.100000000000001" customHeight="1" x14ac:dyDescent="0.25">
      <c r="A50" s="662" t="s">
        <v>3844</v>
      </c>
      <c r="B50" s="130"/>
      <c r="C50" s="131">
        <f t="shared" si="7"/>
        <v>0</v>
      </c>
      <c r="D50" s="132" t="str">
        <f>VLOOKUP(A50,'APONTAMENTO CREDENCIAMENTO'!$D$6:$P$3993,12,0)</f>
        <v>6020.2024/0008672-1</v>
      </c>
      <c r="E50" s="133"/>
      <c r="F50" s="134">
        <f>SUMIF('APONTAMENTO CREDENCIAMENTO'!$D$6:$D$3993,'ATESTE-LIQ'!A50,'APONTAMENTO CREDENCIAMENTO'!$FE$6:$FE$3993)</f>
        <v>19537.378000000001</v>
      </c>
      <c r="G50" s="328" t="str">
        <f>VLOOKUP(A50,'APONTAMENTO CREDENCIAMENTO'!$D$6:$G$3993,3,0)</f>
        <v>01/04/2026</v>
      </c>
      <c r="H50" s="328" t="str">
        <f>VLOOKUP(A50,'APONTAMENTO CREDENCIAMENTO'!$D$6:$G$3993,4,0)</f>
        <v>30/04/2026</v>
      </c>
      <c r="I50" s="135" t="str">
        <f t="shared" si="8"/>
        <v>PE - Pagto. Doc(s):  - Contrato nº 2024/0008672</v>
      </c>
      <c r="J50" s="136">
        <f t="shared" si="9"/>
        <v>19537.378000000001</v>
      </c>
      <c r="K50" s="136">
        <v>0</v>
      </c>
      <c r="L50" s="137" t="str">
        <f>VLOOKUP(A50,'APONTAMENTO CREDENCIAMENTO'!$D$6:$P$3993,5,0)</f>
        <v>EDSON LUIZ FERNANDES 28310204841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6020.2024/0008672-1</v>
      </c>
      <c r="U50" s="144">
        <f t="shared" si="11"/>
        <v>19537.378000000001</v>
      </c>
      <c r="V50" s="145">
        <f t="shared" si="12"/>
        <v>19537.378000000001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2024/0008672 - DRE - BT</v>
      </c>
      <c r="AB50" s="238" t="str">
        <f t="shared" si="13"/>
        <v>EDSON LUIZ FERNANDES 28310204841</v>
      </c>
      <c r="AC50" s="239"/>
      <c r="AD50" s="240"/>
      <c r="AE50" s="242"/>
      <c r="AF50" s="102"/>
    </row>
    <row r="51" spans="1:32" s="57" customFormat="1" ht="20.100000000000001" customHeight="1" x14ac:dyDescent="0.25">
      <c r="A51" s="662" t="s">
        <v>3863</v>
      </c>
      <c r="B51" s="130"/>
      <c r="C51" s="131">
        <f t="shared" si="7"/>
        <v>0</v>
      </c>
      <c r="D51" s="132" t="str">
        <f>VLOOKUP(A51,'APONTAMENTO CREDENCIAMENTO'!$D$6:$P$3993,12,0)</f>
        <v>6020.2024/0009023-0</v>
      </c>
      <c r="E51" s="133"/>
      <c r="F51" s="134">
        <f>SUMIF('APONTAMENTO CREDENCIAMENTO'!$D$6:$D$3993,'ATESTE-LIQ'!A51,'APONTAMENTO CREDENCIAMENTO'!$FE$6:$FE$3993)</f>
        <v>15287.007</v>
      </c>
      <c r="G51" s="328" t="str">
        <f>VLOOKUP(A51,'APONTAMENTO CREDENCIAMENTO'!$D$6:$G$3993,3,0)</f>
        <v>01/04/2026</v>
      </c>
      <c r="H51" s="328" t="str">
        <f>VLOOKUP(A51,'APONTAMENTO CREDENCIAMENTO'!$D$6:$G$3993,4,0)</f>
        <v>30/04/2026</v>
      </c>
      <c r="I51" s="135" t="str">
        <f t="shared" si="8"/>
        <v>PE - Pagto. Doc(s):  - Contrato nº 2024/0009023</v>
      </c>
      <c r="J51" s="136">
        <f t="shared" si="9"/>
        <v>15287.007</v>
      </c>
      <c r="K51" s="136">
        <v>0</v>
      </c>
      <c r="L51" s="137" t="str">
        <f>VLOOKUP(A51,'APONTAMENTO CREDENCIAMENTO'!$D$6:$P$3993,5,0)</f>
        <v>ELLOS TRANSPORTE ESCOLAR E LOCACAO DE VEICULOS LTDA - ME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6020.2024/0009023-0</v>
      </c>
      <c r="U51" s="144">
        <f t="shared" si="11"/>
        <v>15287.007</v>
      </c>
      <c r="V51" s="145">
        <f t="shared" si="12"/>
        <v>15287.007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2024/0009023 - DRE - BT</v>
      </c>
      <c r="AB51" s="238" t="str">
        <f t="shared" si="13"/>
        <v>ELLOS TRANSPORTE ESCOLAR E LOCACAO DE VEICULOS LTDA - ME</v>
      </c>
      <c r="AC51" s="239"/>
      <c r="AD51" s="240"/>
      <c r="AE51" s="242"/>
      <c r="AF51" s="102"/>
    </row>
    <row r="52" spans="1:32" s="57" customFormat="1" ht="20.100000000000001" customHeight="1" x14ac:dyDescent="0.25">
      <c r="A52" s="662" t="s">
        <v>3970</v>
      </c>
      <c r="B52" s="130"/>
      <c r="C52" s="131">
        <f t="shared" si="7"/>
        <v>0</v>
      </c>
      <c r="D52" s="132" t="str">
        <f>VLOOKUP(A52,'APONTAMENTO CREDENCIAMENTO'!$D$6:$P$3993,12,0)</f>
        <v>6020.2024/0009192-0</v>
      </c>
      <c r="E52" s="133"/>
      <c r="F52" s="134">
        <f>SUMIF('APONTAMENTO CREDENCIAMENTO'!$D$6:$D$3993,'ATESTE-LIQ'!A52,'APONTAMENTO CREDENCIAMENTO'!$FE$6:$FE$3993)</f>
        <v>25534.125000000004</v>
      </c>
      <c r="G52" s="328" t="str">
        <f>VLOOKUP(A52,'APONTAMENTO CREDENCIAMENTO'!$D$6:$G$3993,3,0)</f>
        <v>01/04/2026</v>
      </c>
      <c r="H52" s="328" t="str">
        <f>VLOOKUP(A52,'APONTAMENTO CREDENCIAMENTO'!$D$6:$G$3993,4,0)</f>
        <v>30/04/2026</v>
      </c>
      <c r="I52" s="135" t="str">
        <f t="shared" si="8"/>
        <v>PE - Pagto. Doc(s):  - Contrato nº 2024/0009192</v>
      </c>
      <c r="J52" s="136">
        <f t="shared" si="9"/>
        <v>25534.125000000004</v>
      </c>
      <c r="K52" s="136">
        <v>0</v>
      </c>
      <c r="L52" s="137" t="str">
        <f>VLOOKUP(A52,'APONTAMENTO CREDENCIAMENTO'!$D$6:$P$3993,5,0)</f>
        <v>L.C.M DA SILVA - TRANSPORTES ESCOLAR -ME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6020.2024/0009192-0</v>
      </c>
      <c r="U52" s="144">
        <f t="shared" si="11"/>
        <v>25534.125000000004</v>
      </c>
      <c r="V52" s="145">
        <f t="shared" si="12"/>
        <v>25534.125000000004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2024/0009192 - DRE - BT</v>
      </c>
      <c r="AB52" s="238" t="str">
        <f t="shared" si="13"/>
        <v>L.C.M DA SILVA - TRANSPORTES ESCOLAR -ME</v>
      </c>
      <c r="AC52" s="239"/>
      <c r="AD52" s="240"/>
      <c r="AE52" s="242"/>
      <c r="AF52" s="102"/>
    </row>
    <row r="53" spans="1:32" s="57" customFormat="1" ht="20.100000000000001" customHeight="1" x14ac:dyDescent="0.25">
      <c r="A53" s="662" t="s">
        <v>4006</v>
      </c>
      <c r="B53" s="130"/>
      <c r="C53" s="131">
        <f t="shared" si="7"/>
        <v>0</v>
      </c>
      <c r="D53" s="132" t="str">
        <f>VLOOKUP(A53,'APONTAMENTO CREDENCIAMENTO'!$D$6:$P$3993,12,0)</f>
        <v>6020.2024/0013689-3</v>
      </c>
      <c r="E53" s="133"/>
      <c r="F53" s="134">
        <f>SUMIF('APONTAMENTO CREDENCIAMENTO'!$D$6:$D$3993,'ATESTE-LIQ'!A53,'APONTAMENTO CREDENCIAMENTO'!$FE$6:$FE$3993)</f>
        <v>14336.772999999999</v>
      </c>
      <c r="G53" s="328" t="str">
        <f>VLOOKUP(A53,'APONTAMENTO CREDENCIAMENTO'!$D$6:$G$3993,3,0)</f>
        <v>01/04/2026</v>
      </c>
      <c r="H53" s="328" t="str">
        <f>VLOOKUP(A53,'APONTAMENTO CREDENCIAMENTO'!$D$6:$G$3993,4,0)</f>
        <v>30/04/2026</v>
      </c>
      <c r="I53" s="135" t="str">
        <f t="shared" si="8"/>
        <v>PE - Pagto. Doc(s):  - Contrato nº 2024/0013689</v>
      </c>
      <c r="J53" s="136">
        <f t="shared" si="9"/>
        <v>14336.772999999999</v>
      </c>
      <c r="K53" s="136">
        <v>0</v>
      </c>
      <c r="L53" s="137" t="str">
        <f>VLOOKUP(A53,'APONTAMENTO CREDENCIAMENTO'!$D$6:$P$3993,5,0)</f>
        <v>MARCIA REGINA DE SOUZA TRANSPORTE - ME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6020.2024/0013689-3</v>
      </c>
      <c r="U53" s="144">
        <f t="shared" si="11"/>
        <v>14336.772999999999</v>
      </c>
      <c r="V53" s="145">
        <f t="shared" si="12"/>
        <v>14336.772999999999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2024/0013689 - DRE - BT</v>
      </c>
      <c r="AB53" s="238" t="str">
        <f t="shared" si="13"/>
        <v>MARCIA REGINA DE SOUZA TRANSPORTE - ME</v>
      </c>
      <c r="AC53" s="239"/>
      <c r="AD53" s="240"/>
      <c r="AE53" s="242"/>
      <c r="AF53" s="102"/>
    </row>
    <row r="54" spans="1:32" s="57" customFormat="1" ht="20.100000000000001" customHeight="1" x14ac:dyDescent="0.25">
      <c r="A54" s="662" t="s">
        <v>228</v>
      </c>
      <c r="B54" s="130"/>
      <c r="C54" s="131">
        <f t="shared" si="7"/>
        <v>0</v>
      </c>
      <c r="D54" s="132" t="str">
        <f>VLOOKUP(A54,'APONTAMENTO CREDENCIAMENTO'!$D$6:$P$3993,12,0)</f>
        <v>6020.2024/0016666-0</v>
      </c>
      <c r="E54" s="133"/>
      <c r="F54" s="134">
        <f>SUMIF('APONTAMENTO CREDENCIAMENTO'!$D$6:$D$3993,'ATESTE-LIQ'!A54,'APONTAMENTO CREDENCIAMENTO'!$FE$6:$FE$3993)</f>
        <v>9033.44</v>
      </c>
      <c r="G54" s="328" t="str">
        <f>VLOOKUP(A54,'APONTAMENTO CREDENCIAMENTO'!$D$6:$G$3993,3,0)</f>
        <v>01/04/2026</v>
      </c>
      <c r="H54" s="328" t="str">
        <f>VLOOKUP(A54,'APONTAMENTO CREDENCIAMENTO'!$D$6:$G$3993,4,0)</f>
        <v>30/04/2026</v>
      </c>
      <c r="I54" s="135" t="str">
        <f t="shared" si="8"/>
        <v>PE - Pagto. Doc(s):  - Contrato nº 2024/0016666</v>
      </c>
      <c r="J54" s="136">
        <f t="shared" si="9"/>
        <v>9033.44</v>
      </c>
      <c r="K54" s="136">
        <v>0</v>
      </c>
      <c r="L54" s="137" t="str">
        <f>VLOOKUP(A54,'APONTAMENTO CREDENCIAMENTO'!$D$6:$P$3993,5,0)</f>
        <v>CASSIO ALVES XAVIER 37856680822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6020.2024/0016666-0</v>
      </c>
      <c r="U54" s="144">
        <f t="shared" si="11"/>
        <v>9033.44</v>
      </c>
      <c r="V54" s="145">
        <f t="shared" si="12"/>
        <v>9033.44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2024/0016666 - DRE - BT</v>
      </c>
      <c r="AB54" s="238" t="str">
        <f t="shared" si="13"/>
        <v>CASSIO ALVES XAVIER 37856680822</v>
      </c>
      <c r="AC54" s="239"/>
      <c r="AD54" s="240"/>
      <c r="AE54" s="242"/>
      <c r="AF54" s="102"/>
    </row>
    <row r="55" spans="1:32" s="57" customFormat="1" ht="20.100000000000001" customHeight="1" x14ac:dyDescent="0.25">
      <c r="A55" s="662" t="s">
        <v>3788</v>
      </c>
      <c r="B55" s="130"/>
      <c r="C55" s="131">
        <f t="shared" si="7"/>
        <v>0</v>
      </c>
      <c r="D55" s="132" t="str">
        <f>VLOOKUP(A55,'APONTAMENTO CREDENCIAMENTO'!$D$6:$P$3993,12,0)</f>
        <v>6020.2024/0033060-6</v>
      </c>
      <c r="E55" s="133"/>
      <c r="F55" s="134">
        <f>SUMIF('APONTAMENTO CREDENCIAMENTO'!$D$6:$D$3993,'ATESTE-LIQ'!A55,'APONTAMENTO CREDENCIAMENTO'!$FE$6:$FE$3993)</f>
        <v>16211.559000000001</v>
      </c>
      <c r="G55" s="328" t="str">
        <f>VLOOKUP(A55,'APONTAMENTO CREDENCIAMENTO'!$D$6:$G$3993,3,0)</f>
        <v>01/04/2026</v>
      </c>
      <c r="H55" s="328" t="str">
        <f>VLOOKUP(A55,'APONTAMENTO CREDENCIAMENTO'!$D$6:$G$3993,4,0)</f>
        <v>30/04/2026</v>
      </c>
      <c r="I55" s="135" t="str">
        <f t="shared" si="8"/>
        <v>PE - Pagto. Doc(s):  - Contrato nº 2024/0033060</v>
      </c>
      <c r="J55" s="136">
        <f t="shared" si="9"/>
        <v>16211.559000000001</v>
      </c>
      <c r="K55" s="136">
        <v>0</v>
      </c>
      <c r="L55" s="137" t="str">
        <f>VLOOKUP(A55,'APONTAMENTO CREDENCIAMENTO'!$D$6:$P$3993,5,0)</f>
        <v>DELUZ TRANSPORTES LTDA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6020.2024/0033060-6</v>
      </c>
      <c r="U55" s="144">
        <f t="shared" si="11"/>
        <v>16211.559000000001</v>
      </c>
      <c r="V55" s="145">
        <f t="shared" si="12"/>
        <v>16211.559000000001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2024/0033060 - DRE - BT</v>
      </c>
      <c r="AB55" s="238" t="str">
        <f t="shared" si="13"/>
        <v>DELUZ TRANSPORTES LTDA</v>
      </c>
      <c r="AC55" s="239"/>
      <c r="AD55" s="240"/>
      <c r="AE55" s="242"/>
      <c r="AF55" s="102"/>
    </row>
    <row r="56" spans="1:32" s="57" customFormat="1" ht="20.100000000000001" customHeight="1" x14ac:dyDescent="0.25">
      <c r="A56" s="662" t="s">
        <v>3912</v>
      </c>
      <c r="B56" s="130"/>
      <c r="C56" s="131">
        <f t="shared" si="7"/>
        <v>0</v>
      </c>
      <c r="D56" s="132" t="str">
        <f>VLOOKUP(A56,'APONTAMENTO CREDENCIAMENTO'!$D$6:$P$3993,12,0)</f>
        <v>6020.2024/0042731-6</v>
      </c>
      <c r="E56" s="133"/>
      <c r="F56" s="134">
        <f>SUMIF('APONTAMENTO CREDENCIAMENTO'!$D$6:$D$3993,'ATESTE-LIQ'!A56,'APONTAMENTO CREDENCIAMENTO'!$FE$6:$FE$3993)</f>
        <v>10911.464</v>
      </c>
      <c r="G56" s="328" t="str">
        <f>VLOOKUP(A56,'APONTAMENTO CREDENCIAMENTO'!$D$6:$G$3993,3,0)</f>
        <v>01/04/2026</v>
      </c>
      <c r="H56" s="328" t="str">
        <f>VLOOKUP(A56,'APONTAMENTO CREDENCIAMENTO'!$D$6:$G$3993,4,0)</f>
        <v>30/04/2026</v>
      </c>
      <c r="I56" s="135" t="str">
        <f t="shared" si="8"/>
        <v>PE - Pagto. Doc(s):  - Contrato nº 2024/0042731</v>
      </c>
      <c r="J56" s="136">
        <f t="shared" si="9"/>
        <v>10911.464</v>
      </c>
      <c r="K56" s="136">
        <v>0</v>
      </c>
      <c r="L56" s="137" t="str">
        <f>VLOOKUP(A56,'APONTAMENTO CREDENCIAMENTO'!$D$6:$P$3993,5,0)</f>
        <v>HIGOR JOAO PAULO APARECIDO GOMES - ME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6020.2024/0042731-6</v>
      </c>
      <c r="U56" s="144">
        <f t="shared" si="11"/>
        <v>10911.464</v>
      </c>
      <c r="V56" s="145">
        <f t="shared" si="12"/>
        <v>10911.464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2024/0042731 - DRE - BT</v>
      </c>
      <c r="AB56" s="238" t="str">
        <f t="shared" si="13"/>
        <v>HIGOR JOAO PAULO APARECIDO GOMES - ME</v>
      </c>
      <c r="AC56" s="239"/>
      <c r="AD56" s="240"/>
      <c r="AE56" s="242"/>
      <c r="AF56" s="102"/>
    </row>
    <row r="57" spans="1:32" s="57" customFormat="1" ht="20.100000000000001" customHeight="1" x14ac:dyDescent="0.25">
      <c r="A57" s="662" t="s">
        <v>3984</v>
      </c>
      <c r="B57" s="130"/>
      <c r="C57" s="131">
        <f t="shared" si="7"/>
        <v>0</v>
      </c>
      <c r="D57" s="132" t="str">
        <f>VLOOKUP(A57,'APONTAMENTO CREDENCIAMENTO'!$D$6:$P$3993,12,0)</f>
        <v>6020.2024/0043434-7</v>
      </c>
      <c r="E57" s="133"/>
      <c r="F57" s="134">
        <f>SUMIF('APONTAMENTO CREDENCIAMENTO'!$D$6:$D$3993,'ATESTE-LIQ'!A57,'APONTAMENTO CREDENCIAMENTO'!$FE$6:$FE$3993)</f>
        <v>16352.810000000001</v>
      </c>
      <c r="G57" s="328" t="str">
        <f>VLOOKUP(A57,'APONTAMENTO CREDENCIAMENTO'!$D$6:$G$3993,3,0)</f>
        <v>01/04/2026</v>
      </c>
      <c r="H57" s="328" t="str">
        <f>VLOOKUP(A57,'APONTAMENTO CREDENCIAMENTO'!$D$6:$G$3993,4,0)</f>
        <v>30/04/2026</v>
      </c>
      <c r="I57" s="135" t="str">
        <f t="shared" si="8"/>
        <v>PE - Pagto. Doc(s):  - Contrato nº 2024/0043434</v>
      </c>
      <c r="J57" s="136">
        <f t="shared" si="9"/>
        <v>16352.810000000001</v>
      </c>
      <c r="K57" s="136">
        <v>0</v>
      </c>
      <c r="L57" s="137" t="str">
        <f>VLOOKUP(A57,'APONTAMENTO CREDENCIAMENTO'!$D$6:$P$3993,5,0)</f>
        <v>LAERCIO ALVES DA CUNHA TRANSPORTES ESCOLARES LTDA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6020.2024/0043434-7</v>
      </c>
      <c r="U57" s="144">
        <f t="shared" si="11"/>
        <v>16352.810000000001</v>
      </c>
      <c r="V57" s="145">
        <f t="shared" si="12"/>
        <v>16352.810000000001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2024/0043434 - DRE - BT</v>
      </c>
      <c r="AB57" s="238" t="str">
        <f t="shared" si="13"/>
        <v>LAERCIO ALVES DA CUNHA TRANSPORTES ESCOLARES LTDA</v>
      </c>
      <c r="AC57" s="239"/>
      <c r="AD57" s="240"/>
      <c r="AE57" s="242"/>
      <c r="AF57" s="102"/>
    </row>
    <row r="58" spans="1:32" s="57" customFormat="1" ht="20.100000000000001" customHeight="1" x14ac:dyDescent="0.25">
      <c r="A58" s="662" t="s">
        <v>3898</v>
      </c>
      <c r="B58" s="130"/>
      <c r="C58" s="131">
        <f t="shared" si="7"/>
        <v>0</v>
      </c>
      <c r="D58" s="132" t="str">
        <f>VLOOKUP(A58,'APONTAMENTO CREDENCIAMENTO'!$D$6:$P$3993,12,0)</f>
        <v>6020.2024/0046587-0</v>
      </c>
      <c r="E58" s="133"/>
      <c r="F58" s="134">
        <f>SUMIF('APONTAMENTO CREDENCIAMENTO'!$D$6:$D$3993,'ATESTE-LIQ'!A58,'APONTAMENTO CREDENCIAMENTO'!$FE$6:$FE$3993)</f>
        <v>20452.475000000002</v>
      </c>
      <c r="G58" s="328" t="str">
        <f>VLOOKUP(A58,'APONTAMENTO CREDENCIAMENTO'!$D$6:$G$3993,3,0)</f>
        <v>01/04/2026</v>
      </c>
      <c r="H58" s="328" t="str">
        <f>VLOOKUP(A58,'APONTAMENTO CREDENCIAMENTO'!$D$6:$G$3993,4,0)</f>
        <v>30/04/2026</v>
      </c>
      <c r="I58" s="135" t="str">
        <f t="shared" si="8"/>
        <v>PE - Pagto. Doc(s):  - Contrato nº 2024/0046587</v>
      </c>
      <c r="J58" s="136">
        <f t="shared" si="9"/>
        <v>20452.475000000002</v>
      </c>
      <c r="K58" s="136">
        <v>0</v>
      </c>
      <c r="L58" s="137" t="str">
        <f>VLOOKUP(A58,'APONTAMENTO CREDENCIAMENTO'!$D$6:$P$3993,5,0)</f>
        <v>FM TRANSPORTE ESCOLAR LTDA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6020.2024/0046587-0</v>
      </c>
      <c r="U58" s="144">
        <f t="shared" si="11"/>
        <v>20452.475000000002</v>
      </c>
      <c r="V58" s="145">
        <f t="shared" si="12"/>
        <v>20452.475000000002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2024/0046587 - DRE - BT</v>
      </c>
      <c r="AB58" s="238" t="str">
        <f t="shared" si="13"/>
        <v>FM TRANSPORTE ESCOLAR LTDA</v>
      </c>
      <c r="AC58" s="239"/>
      <c r="AD58" s="240"/>
      <c r="AE58" s="242"/>
      <c r="AF58" s="102"/>
    </row>
    <row r="59" spans="1:32" s="57" customFormat="1" ht="20.100000000000001" customHeight="1" x14ac:dyDescent="0.25">
      <c r="A59" s="662" t="s">
        <v>3529</v>
      </c>
      <c r="B59" s="130"/>
      <c r="C59" s="131">
        <f t="shared" si="7"/>
        <v>0</v>
      </c>
      <c r="D59" s="132" t="str">
        <f>VLOOKUP(A59,'APONTAMENTO CREDENCIAMENTO'!$D$6:$P$3993,12,0)</f>
        <v>6020.2024/0055823-2</v>
      </c>
      <c r="E59" s="133"/>
      <c r="F59" s="134">
        <f>SUMIF('APONTAMENTO CREDENCIAMENTO'!$D$6:$D$3993,'ATESTE-LIQ'!A59,'APONTAMENTO CREDENCIAMENTO'!$FE$6:$FE$3993)</f>
        <v>17392.931000000004</v>
      </c>
      <c r="G59" s="328" t="str">
        <f>VLOOKUP(A59,'APONTAMENTO CREDENCIAMENTO'!$D$6:$G$3993,3,0)</f>
        <v>01/04/2026</v>
      </c>
      <c r="H59" s="328" t="str">
        <f>VLOOKUP(A59,'APONTAMENTO CREDENCIAMENTO'!$D$6:$G$3993,4,0)</f>
        <v>30/04/2026</v>
      </c>
      <c r="I59" s="135" t="str">
        <f t="shared" si="8"/>
        <v>PE - Pagto. Doc(s):  - Contrato nº 2024/0055823</v>
      </c>
      <c r="J59" s="136">
        <f t="shared" si="9"/>
        <v>17392.931000000004</v>
      </c>
      <c r="K59" s="136">
        <v>0</v>
      </c>
      <c r="L59" s="137" t="str">
        <f>VLOOKUP(A59,'APONTAMENTO CREDENCIAMENTO'!$D$6:$P$3993,5,0)</f>
        <v>COOPERARTE - COOPERATIVA DE TRANSPORTES DE SAO PAULO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6020.2024/0055823-2</v>
      </c>
      <c r="U59" s="144">
        <f t="shared" si="11"/>
        <v>17392.931000000004</v>
      </c>
      <c r="V59" s="145">
        <f t="shared" si="12"/>
        <v>17392.931000000004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2024/0055823 - DRE - BT</v>
      </c>
      <c r="AB59" s="238" t="str">
        <f t="shared" si="13"/>
        <v>COOPERARTE - COOPERATIVA DE TRANSPORTES DE SAO PAULO</v>
      </c>
      <c r="AC59" s="239"/>
      <c r="AD59" s="240"/>
      <c r="AE59" s="242"/>
      <c r="AF59" s="102"/>
    </row>
    <row r="60" spans="1:32" s="57" customFormat="1" ht="20.100000000000001" customHeight="1" x14ac:dyDescent="0.25">
      <c r="A60" s="662" t="s">
        <v>232</v>
      </c>
      <c r="B60" s="130"/>
      <c r="C60" s="131">
        <f t="shared" si="7"/>
        <v>0</v>
      </c>
      <c r="D60" s="132" t="str">
        <f>VLOOKUP(A60,'APONTAMENTO CREDENCIAMENTO'!$D$6:$P$3993,12,0)</f>
        <v>6020.2025/0001782-9</v>
      </c>
      <c r="E60" s="133"/>
      <c r="F60" s="134">
        <f>SUMIF('APONTAMENTO CREDENCIAMENTO'!$D$6:$D$3993,'ATESTE-LIQ'!A60,'APONTAMENTO CREDENCIAMENTO'!$FE$6:$FE$3993)</f>
        <v>117711.67666666668</v>
      </c>
      <c r="G60" s="328" t="str">
        <f>VLOOKUP(A60,'APONTAMENTO CREDENCIAMENTO'!$D$6:$G$3993,3,0)</f>
        <v>01/04/2026</v>
      </c>
      <c r="H60" s="328" t="str">
        <f>VLOOKUP(A60,'APONTAMENTO CREDENCIAMENTO'!$D$6:$G$3993,4,0)</f>
        <v>30/04/2026</v>
      </c>
      <c r="I60" s="135" t="str">
        <f t="shared" si="8"/>
        <v>PE - Pagto. Doc(s):  - Contrato nº 2025/0001782</v>
      </c>
      <c r="J60" s="136">
        <f t="shared" si="9"/>
        <v>117711.67666666668</v>
      </c>
      <c r="K60" s="136">
        <v>0</v>
      </c>
      <c r="L60" s="137" t="str">
        <f>VLOOKUP(A60,'APONTAMENTO CREDENCIAMENTO'!$D$6:$P$3993,5,0)</f>
        <v>COOP DE TRANSP ESC DA Z SUL DE SP - COOPERTRES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6020.2025/0001782-9</v>
      </c>
      <c r="U60" s="144">
        <f t="shared" si="11"/>
        <v>117711.67666666668</v>
      </c>
      <c r="V60" s="145">
        <f t="shared" si="12"/>
        <v>117711.67666666668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2025/0001782 - DRE - BT</v>
      </c>
      <c r="AB60" s="238" t="str">
        <f t="shared" si="13"/>
        <v>COOP DE TRANSP ESC DA Z SUL DE SP - COOPERTRES</v>
      </c>
      <c r="AC60" s="239"/>
      <c r="AD60" s="240"/>
      <c r="AE60" s="242"/>
      <c r="AF60" s="102"/>
    </row>
    <row r="61" spans="1:32" s="57" customFormat="1" ht="20.100000000000001" customHeight="1" x14ac:dyDescent="0.25">
      <c r="A61" s="662" t="s">
        <v>3318</v>
      </c>
      <c r="B61" s="130"/>
      <c r="C61" s="131">
        <f t="shared" si="7"/>
        <v>0</v>
      </c>
      <c r="D61" s="132" t="str">
        <f>VLOOKUP(A61,'APONTAMENTO CREDENCIAMENTO'!$D$6:$P$3993,12,0)</f>
        <v>6020.2025/0001815-9</v>
      </c>
      <c r="E61" s="133"/>
      <c r="F61" s="134">
        <f>SUMIF('APONTAMENTO CREDENCIAMENTO'!$D$6:$D$3993,'ATESTE-LIQ'!A61,'APONTAMENTO CREDENCIAMENTO'!$FE$6:$FE$3993)</f>
        <v>49462.516313333341</v>
      </c>
      <c r="G61" s="328" t="str">
        <f>VLOOKUP(A61,'APONTAMENTO CREDENCIAMENTO'!$D$6:$G$3993,3,0)</f>
        <v>01/04/2026</v>
      </c>
      <c r="H61" s="328" t="str">
        <f>VLOOKUP(A61,'APONTAMENTO CREDENCIAMENTO'!$D$6:$G$3993,4,0)</f>
        <v>30/04/2026</v>
      </c>
      <c r="I61" s="135" t="str">
        <f t="shared" si="8"/>
        <v>PE - Pagto. Doc(s):  - Contrato nº 2025/0001815</v>
      </c>
      <c r="J61" s="136">
        <f t="shared" si="9"/>
        <v>49462.516313333341</v>
      </c>
      <c r="K61" s="136">
        <v>0</v>
      </c>
      <c r="L61" s="137" t="str">
        <f>VLOOKUP(A61,'APONTAMENTO CREDENCIAMENTO'!$D$6:$P$3993,5,0)</f>
        <v>COOP DE TRANSP ESC NORTE SAO PAULO - COOPERNORTE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6020.2025/0001815-9</v>
      </c>
      <c r="U61" s="144">
        <f t="shared" si="11"/>
        <v>49462.516313333341</v>
      </c>
      <c r="V61" s="145">
        <f t="shared" si="12"/>
        <v>49462.516313333341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2025/0001815 - DRE - BT</v>
      </c>
      <c r="AB61" s="238" t="str">
        <f t="shared" si="13"/>
        <v>COOP DE TRANSP ESC NORTE SAO PAULO - COOPERNORTE</v>
      </c>
      <c r="AC61" s="239"/>
      <c r="AD61" s="240"/>
      <c r="AE61" s="242"/>
      <c r="AF61" s="102"/>
    </row>
    <row r="62" spans="1:32" s="57" customFormat="1" ht="20.100000000000001" customHeight="1" x14ac:dyDescent="0.25">
      <c r="A62" s="662" t="s">
        <v>3334</v>
      </c>
      <c r="B62" s="130"/>
      <c r="C62" s="131">
        <f t="shared" si="7"/>
        <v>0</v>
      </c>
      <c r="D62" s="132" t="str">
        <f>VLOOKUP(A62,'APONTAMENTO CREDENCIAMENTO'!$D$6:$P$3993,12,0)</f>
        <v>6020.2025/0002053-6</v>
      </c>
      <c r="E62" s="133"/>
      <c r="F62" s="134">
        <f>SUMIF('APONTAMENTO CREDENCIAMENTO'!$D$6:$D$3993,'ATESTE-LIQ'!A62,'APONTAMENTO CREDENCIAMENTO'!$FE$6:$FE$3993)</f>
        <v>66176.404399999999</v>
      </c>
      <c r="G62" s="328" t="str">
        <f>VLOOKUP(A62,'APONTAMENTO CREDENCIAMENTO'!$D$6:$G$3993,3,0)</f>
        <v>01/04/2026</v>
      </c>
      <c r="H62" s="328" t="str">
        <f>VLOOKUP(A62,'APONTAMENTO CREDENCIAMENTO'!$D$6:$G$3993,4,0)</f>
        <v>30/04/2026</v>
      </c>
      <c r="I62" s="135" t="str">
        <f t="shared" si="8"/>
        <v>PE - Pagto. Doc(s):  - Contrato nº 2025/0002053</v>
      </c>
      <c r="J62" s="136">
        <f t="shared" si="9"/>
        <v>66176.404399999999</v>
      </c>
      <c r="K62" s="136">
        <v>0</v>
      </c>
      <c r="L62" s="137" t="str">
        <f>VLOOKUP(A62,'APONTAMENTO CREDENCIAMENTO'!$D$6:$P$3993,5,0)</f>
        <v>COOP TRANSP ESC CAP SOC COOPERCAPS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6020.2025/0002053-6</v>
      </c>
      <c r="U62" s="144">
        <f t="shared" si="11"/>
        <v>66176.404399999999</v>
      </c>
      <c r="V62" s="145">
        <f t="shared" si="12"/>
        <v>66176.404399999999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2025/0002053 - DRE - BT</v>
      </c>
      <c r="AB62" s="238" t="str">
        <f t="shared" si="13"/>
        <v>COOP TRANSP ESC CAP SOC COOPERCAPS</v>
      </c>
      <c r="AC62" s="239"/>
      <c r="AD62" s="240"/>
      <c r="AE62" s="242"/>
      <c r="AF62" s="102"/>
    </row>
    <row r="63" spans="1:32" s="57" customFormat="1" ht="20.100000000000001" customHeight="1" x14ac:dyDescent="0.25">
      <c r="A63" s="662" t="s">
        <v>3356</v>
      </c>
      <c r="B63" s="130"/>
      <c r="C63" s="131">
        <f t="shared" si="7"/>
        <v>0</v>
      </c>
      <c r="D63" s="132" t="str">
        <f>VLOOKUP(A63,'APONTAMENTO CREDENCIAMENTO'!$D$6:$P$3993,12,0)</f>
        <v>6020.2025/0002118-4</v>
      </c>
      <c r="E63" s="133"/>
      <c r="F63" s="134">
        <f>SUMIF('APONTAMENTO CREDENCIAMENTO'!$D$6:$D$3993,'ATESTE-LIQ'!A63,'APONTAMENTO CREDENCIAMENTO'!$FE$6:$FE$3993)</f>
        <v>382680.56366666674</v>
      </c>
      <c r="G63" s="328" t="str">
        <f>VLOOKUP(A63,'APONTAMENTO CREDENCIAMENTO'!$D$6:$G$3993,3,0)</f>
        <v>01/04/2026</v>
      </c>
      <c r="H63" s="328" t="str">
        <f>VLOOKUP(A63,'APONTAMENTO CREDENCIAMENTO'!$D$6:$G$3993,4,0)</f>
        <v>30/04/2026</v>
      </c>
      <c r="I63" s="135" t="str">
        <f t="shared" si="8"/>
        <v>PE - Pagto. Doc(s):  - Contrato nº 2025/0002118</v>
      </c>
      <c r="J63" s="136">
        <f t="shared" si="9"/>
        <v>382680.56366666674</v>
      </c>
      <c r="K63" s="136">
        <v>0</v>
      </c>
      <c r="L63" s="137" t="str">
        <f>VLOOKUP(A63,'APONTAMENTO CREDENCIAMENTO'!$D$6:$P$3993,5,0)</f>
        <v>COOPER MAIS - COOPERATIVA DE TRANSPORTES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6020.2025/0002118-4</v>
      </c>
      <c r="U63" s="144">
        <f t="shared" si="11"/>
        <v>382680.56366666674</v>
      </c>
      <c r="V63" s="145">
        <f t="shared" si="12"/>
        <v>382680.56366666674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2025/0002118 - DRE - BT</v>
      </c>
      <c r="AB63" s="238" t="str">
        <f t="shared" si="13"/>
        <v>COOPER MAIS - COOPERATIVA DE TRANSPORTES</v>
      </c>
      <c r="AC63" s="239"/>
      <c r="AD63" s="240"/>
      <c r="AE63" s="242"/>
      <c r="AF63" s="102"/>
    </row>
    <row r="64" spans="1:32" s="57" customFormat="1" ht="20.100000000000001" customHeight="1" x14ac:dyDescent="0.25">
      <c r="A64" s="662" t="s">
        <v>3448</v>
      </c>
      <c r="B64" s="130"/>
      <c r="C64" s="131">
        <f t="shared" si="7"/>
        <v>0</v>
      </c>
      <c r="D64" s="132" t="str">
        <f>VLOOKUP(A64,'APONTAMENTO CREDENCIAMENTO'!$D$6:$P$3993,12,0)</f>
        <v>6020.2025/0002167-2</v>
      </c>
      <c r="E64" s="133"/>
      <c r="F64" s="134">
        <f>SUMIF('APONTAMENTO CREDENCIAMENTO'!$D$6:$D$3993,'ATESTE-LIQ'!A64,'APONTAMENTO CREDENCIAMENTO'!$FE$6:$FE$3993)</f>
        <v>328829.77983999997</v>
      </c>
      <c r="G64" s="328" t="str">
        <f>VLOOKUP(A64,'APONTAMENTO CREDENCIAMENTO'!$D$6:$G$3993,3,0)</f>
        <v>01/04/2026</v>
      </c>
      <c r="H64" s="328" t="str">
        <f>VLOOKUP(A64,'APONTAMENTO CREDENCIAMENTO'!$D$6:$G$3993,4,0)</f>
        <v>30/04/2026</v>
      </c>
      <c r="I64" s="135" t="str">
        <f t="shared" si="8"/>
        <v>PE - Pagto. Doc(s):  - Contrato nº 2025/0002167</v>
      </c>
      <c r="J64" s="136">
        <f t="shared" si="9"/>
        <v>328829.77983999997</v>
      </c>
      <c r="K64" s="136">
        <v>0</v>
      </c>
      <c r="L64" s="137" t="str">
        <f>VLOOKUP(A64,'APONTAMENTO CREDENCIAMENTO'!$D$6:$P$3993,5,0)</f>
        <v>COOPER SAO PAULO C T C P ESC E T DE SP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6020.2025/0002167-2</v>
      </c>
      <c r="U64" s="144">
        <f t="shared" si="11"/>
        <v>328829.77983999997</v>
      </c>
      <c r="V64" s="145">
        <f t="shared" si="12"/>
        <v>328829.77983999997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2025/0002167 - DRE - BT</v>
      </c>
      <c r="AB64" s="238" t="str">
        <f t="shared" si="13"/>
        <v>COOPER SAO PAULO C T C P ESC E T DE SP</v>
      </c>
      <c r="AC64" s="239"/>
      <c r="AD64" s="240"/>
      <c r="AE64" s="242"/>
      <c r="AF64" s="102"/>
    </row>
    <row r="65" spans="1:32" s="57" customFormat="1" ht="20.100000000000001" customHeight="1" x14ac:dyDescent="0.25">
      <c r="A65" s="662" t="s">
        <v>3534</v>
      </c>
      <c r="B65" s="130"/>
      <c r="C65" s="131">
        <f t="shared" si="7"/>
        <v>0</v>
      </c>
      <c r="D65" s="132" t="str">
        <f>VLOOKUP(A65,'APONTAMENTO CREDENCIAMENTO'!$D$6:$P$3993,12,0)</f>
        <v>6020.2025/0002402-7</v>
      </c>
      <c r="E65" s="133"/>
      <c r="F65" s="134">
        <f>SUMIF('APONTAMENTO CREDENCIAMENTO'!$D$6:$D$3993,'ATESTE-LIQ'!A65,'APONTAMENTO CREDENCIAMENTO'!$FE$6:$FE$3993)</f>
        <v>393101.79732000001</v>
      </c>
      <c r="G65" s="328" t="str">
        <f>VLOOKUP(A65,'APONTAMENTO CREDENCIAMENTO'!$D$6:$G$3993,3,0)</f>
        <v>01/04/2026</v>
      </c>
      <c r="H65" s="328" t="str">
        <f>VLOOKUP(A65,'APONTAMENTO CREDENCIAMENTO'!$D$6:$G$3993,4,0)</f>
        <v>30/04/2026</v>
      </c>
      <c r="I65" s="135" t="str">
        <f t="shared" si="8"/>
        <v>PE - Pagto. Doc(s):  - Contrato nº 2025/0002402</v>
      </c>
      <c r="J65" s="136">
        <f t="shared" si="9"/>
        <v>393101.79732000001</v>
      </c>
      <c r="K65" s="136">
        <v>0</v>
      </c>
      <c r="L65" s="137" t="str">
        <f>VLOOKUP(A65,'APONTAMENTO CREDENCIAMENTO'!$D$6:$P$3993,5,0)</f>
        <v>COOPERATIVA BRASILEIRA DE TRANSPORTE - COBRATE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6020.2025/0002402-7</v>
      </c>
      <c r="U65" s="144">
        <f t="shared" si="11"/>
        <v>393101.79732000001</v>
      </c>
      <c r="V65" s="145">
        <f t="shared" si="12"/>
        <v>393101.79732000001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2025/0002402 - DRE - BT</v>
      </c>
      <c r="AB65" s="238" t="str">
        <f t="shared" si="13"/>
        <v>COOPERATIVA BRASILEIRA DE TRANSPORTE - COBRATE</v>
      </c>
      <c r="AC65" s="239"/>
      <c r="AD65" s="240"/>
      <c r="AE65" s="242"/>
      <c r="AF65" s="102"/>
    </row>
    <row r="66" spans="1:32" s="57" customFormat="1" ht="20.100000000000001" customHeight="1" x14ac:dyDescent="0.25">
      <c r="A66" s="662" t="s">
        <v>3619</v>
      </c>
      <c r="B66" s="130"/>
      <c r="C66" s="131">
        <f t="shared" si="7"/>
        <v>0</v>
      </c>
      <c r="D66" s="132" t="str">
        <f>VLOOKUP(A66,'APONTAMENTO CREDENCIAMENTO'!$D$6:$P$3993,12,0)</f>
        <v>6020.2025/0002415-9</v>
      </c>
      <c r="E66" s="133"/>
      <c r="F66" s="134">
        <f>SUMIF('APONTAMENTO CREDENCIAMENTO'!$D$6:$D$3993,'ATESTE-LIQ'!A66,'APONTAMENTO CREDENCIAMENTO'!$FE$6:$FE$3993)</f>
        <v>402869.57138666674</v>
      </c>
      <c r="G66" s="328" t="str">
        <f>VLOOKUP(A66,'APONTAMENTO CREDENCIAMENTO'!$D$6:$G$3993,3,0)</f>
        <v>01/04/2026</v>
      </c>
      <c r="H66" s="328" t="str">
        <f>VLOOKUP(A66,'APONTAMENTO CREDENCIAMENTO'!$D$6:$G$3993,4,0)</f>
        <v>30/04/2026</v>
      </c>
      <c r="I66" s="135" t="str">
        <f t="shared" si="8"/>
        <v>PE - Pagto. Doc(s):  - Contrato nº 2025/0002415</v>
      </c>
      <c r="J66" s="136">
        <f t="shared" si="9"/>
        <v>402869.57138666674</v>
      </c>
      <c r="K66" s="136">
        <v>0</v>
      </c>
      <c r="L66" s="137" t="str">
        <f>VLOOKUP(A66,'APONTAMENTO CREDENCIAMENTO'!$D$6:$P$3993,5,0)</f>
        <v>COOPERATIVA DE T. E. C. M. - COOTRECM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6020.2025/0002415-9</v>
      </c>
      <c r="U66" s="144">
        <f t="shared" si="11"/>
        <v>402869.57138666674</v>
      </c>
      <c r="V66" s="145">
        <f t="shared" si="12"/>
        <v>402869.57138666674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2025/0002415 - DRE - BT</v>
      </c>
      <c r="AB66" s="238" t="str">
        <f t="shared" si="13"/>
        <v>COOPERATIVA DE T. E. C. M. - COOTRECM</v>
      </c>
      <c r="AC66" s="239"/>
      <c r="AD66" s="240"/>
      <c r="AE66" s="242"/>
      <c r="AF66" s="102"/>
    </row>
    <row r="67" spans="1:32" s="57" customFormat="1" ht="20.100000000000001" customHeight="1" x14ac:dyDescent="0.25">
      <c r="A67" s="662" t="s">
        <v>3724</v>
      </c>
      <c r="B67" s="130"/>
      <c r="C67" s="131">
        <f t="shared" ref="C67:C76" si="14">W67</f>
        <v>0</v>
      </c>
      <c r="D67" s="132" t="str">
        <f>VLOOKUP(A67,'APONTAMENTO CREDENCIAMENTO'!$D$6:$P$3993,12,0)</f>
        <v>6020.2025/0002490-6</v>
      </c>
      <c r="E67" s="133"/>
      <c r="F67" s="134">
        <f>SUMIF('APONTAMENTO CREDENCIAMENTO'!$D$6:$D$3993,'ATESTE-LIQ'!A67,'APONTAMENTO CREDENCIAMENTO'!$FE$6:$FE$3993)</f>
        <v>28712.234000000004</v>
      </c>
      <c r="G67" s="328" t="str">
        <f>VLOOKUP(A67,'APONTAMENTO CREDENCIAMENTO'!$D$6:$G$3993,3,0)</f>
        <v>01/04/2026</v>
      </c>
      <c r="H67" s="328" t="str">
        <f>VLOOKUP(A67,'APONTAMENTO CREDENCIAMENTO'!$D$6:$G$3993,4,0)</f>
        <v>30/04/2026</v>
      </c>
      <c r="I67" s="135" t="str">
        <f t="shared" ref="I67:I76" si="15">CONCATENATE("PE - Pagto. Doc(s): ",E67," - Contrato nº ",A67)</f>
        <v>PE - Pagto. Doc(s):  - Contrato nº 2025/0002490</v>
      </c>
      <c r="J67" s="136">
        <f t="shared" ref="J67:J76" si="16">F67</f>
        <v>28712.234000000004</v>
      </c>
      <c r="K67" s="136">
        <v>0</v>
      </c>
      <c r="L67" s="137" t="str">
        <f>VLOOKUP(A67,'APONTAMENTO CREDENCIAMENTO'!$D$6:$P$3993,5,0)</f>
        <v>COOPERVANS - COOP TRANS CAR DE PASS ESC E TUR</v>
      </c>
      <c r="M67" s="138"/>
      <c r="N67" s="139"/>
      <c r="O67" s="140"/>
      <c r="P67" s="141"/>
      <c r="Q67" s="141"/>
      <c r="R67" s="141"/>
      <c r="S67" s="142"/>
      <c r="T67" s="143" t="str">
        <f t="shared" ref="T67:T76" si="17">D67</f>
        <v>6020.2025/0002490-6</v>
      </c>
      <c r="U67" s="144">
        <f t="shared" ref="U67:U76" si="18">F67</f>
        <v>28712.234000000004</v>
      </c>
      <c r="V67" s="145">
        <f t="shared" ref="V67:V76" si="19">U67</f>
        <v>28712.234000000004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2025/0002490 - DRE - BT</v>
      </c>
      <c r="AB67" s="238" t="str">
        <f t="shared" ref="AB67:AB76" si="20">L67</f>
        <v>COOPERVANS - COOP TRANS CAR DE PASS ESC E TUR</v>
      </c>
      <c r="AC67" s="239"/>
      <c r="AD67" s="240"/>
      <c r="AE67" s="242"/>
      <c r="AF67" s="102"/>
    </row>
    <row r="68" spans="1:32" s="57" customFormat="1" ht="20.100000000000001" customHeight="1" x14ac:dyDescent="0.25">
      <c r="A68" s="662" t="s">
        <v>3733</v>
      </c>
      <c r="B68" s="130"/>
      <c r="C68" s="131">
        <f t="shared" si="14"/>
        <v>0</v>
      </c>
      <c r="D68" s="132" t="str">
        <f>VLOOKUP(A68,'APONTAMENTO CREDENCIAMENTO'!$D$6:$P$3993,12,0)</f>
        <v>6020.2025/0002528-7</v>
      </c>
      <c r="E68" s="133"/>
      <c r="F68" s="134">
        <f>SUMIF('APONTAMENTO CREDENCIAMENTO'!$D$6:$D$3993,'ATESTE-LIQ'!A68,'APONTAMENTO CREDENCIAMENTO'!$FE$6:$FE$3993)</f>
        <v>94595.175279999996</v>
      </c>
      <c r="G68" s="328" t="str">
        <f>VLOOKUP(A68,'APONTAMENTO CREDENCIAMENTO'!$D$6:$G$3993,3,0)</f>
        <v>01/04/2026</v>
      </c>
      <c r="H68" s="328" t="str">
        <f>VLOOKUP(A68,'APONTAMENTO CREDENCIAMENTO'!$D$6:$G$3993,4,0)</f>
        <v>30/04/2026</v>
      </c>
      <c r="I68" s="135" t="str">
        <f t="shared" si="15"/>
        <v>PE - Pagto. Doc(s):  - Contrato nº 2025/0002528</v>
      </c>
      <c r="J68" s="136">
        <f t="shared" si="16"/>
        <v>94595.175279999996</v>
      </c>
      <c r="K68" s="136">
        <v>0</v>
      </c>
      <c r="L68" s="137" t="str">
        <f>VLOOKUP(A68,'APONTAMENTO CREDENCIAMENTO'!$D$6:$P$3993,5,0)</f>
        <v>COOPER-X - COOP. SERV. TRANSP. ESCOLAR SP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6020.2025/0002528-7</v>
      </c>
      <c r="U68" s="144">
        <f t="shared" si="18"/>
        <v>94595.175279999996</v>
      </c>
      <c r="V68" s="145">
        <f t="shared" si="19"/>
        <v>94595.175279999996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2025/0002528 - DRE - BT</v>
      </c>
      <c r="AB68" s="238" t="str">
        <f t="shared" si="20"/>
        <v>COOPER-X - COOP. SERV. TRANSP. ESCOLAR SP</v>
      </c>
      <c r="AC68" s="239"/>
      <c r="AD68" s="240"/>
      <c r="AE68" s="242"/>
      <c r="AF68" s="102"/>
    </row>
    <row r="69" spans="1:32" s="57" customFormat="1" ht="20.100000000000001" customHeight="1" x14ac:dyDescent="0.25">
      <c r="A69" s="662" t="s">
        <v>3988</v>
      </c>
      <c r="B69" s="130"/>
      <c r="C69" s="131">
        <f t="shared" si="14"/>
        <v>0</v>
      </c>
      <c r="D69" s="132" t="str">
        <f>VLOOKUP(A69,'APONTAMENTO CREDENCIAMENTO'!$D$6:$P$3993,12,0)</f>
        <v>6020.2025/0016515-1</v>
      </c>
      <c r="E69" s="133"/>
      <c r="F69" s="134">
        <f>SUMIF('APONTAMENTO CREDENCIAMENTO'!$D$6:$D$3993,'ATESTE-LIQ'!A69,'APONTAMENTO CREDENCIAMENTO'!$FE$6:$FE$3993)</f>
        <v>13283.811000000002</v>
      </c>
      <c r="G69" s="328" t="str">
        <f>VLOOKUP(A69,'APONTAMENTO CREDENCIAMENTO'!$D$6:$G$3993,3,0)</f>
        <v>01/04/2026</v>
      </c>
      <c r="H69" s="328" t="str">
        <f>VLOOKUP(A69,'APONTAMENTO CREDENCIAMENTO'!$D$6:$G$3993,4,0)</f>
        <v>30/04/2026</v>
      </c>
      <c r="I69" s="135" t="str">
        <f t="shared" si="15"/>
        <v>PE - Pagto. Doc(s):  - Contrato nº 2025/0016515</v>
      </c>
      <c r="J69" s="136">
        <f t="shared" si="16"/>
        <v>13283.811000000002</v>
      </c>
      <c r="K69" s="136">
        <v>0</v>
      </c>
      <c r="L69" s="137" t="str">
        <f>VLOOKUP(A69,'APONTAMENTO CREDENCIAMENTO'!$D$6:$P$3993,5,0)</f>
        <v>LP TRANSPORTES LTDA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6020.2025/0016515-1</v>
      </c>
      <c r="U69" s="144">
        <f t="shared" si="18"/>
        <v>13283.811000000002</v>
      </c>
      <c r="V69" s="145">
        <f t="shared" si="19"/>
        <v>13283.811000000002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2025/0016515 - DRE - BT</v>
      </c>
      <c r="AB69" s="238" t="str">
        <f t="shared" si="20"/>
        <v>LP TRANSPORTES LTDA</v>
      </c>
      <c r="AC69" s="239"/>
      <c r="AD69" s="240"/>
      <c r="AE69" s="242"/>
      <c r="AF69" s="102"/>
    </row>
    <row r="70" spans="1:32" s="57" customFormat="1" ht="20.100000000000001" customHeight="1" x14ac:dyDescent="0.25">
      <c r="A70" s="662" t="s">
        <v>3443</v>
      </c>
      <c r="B70" s="130"/>
      <c r="C70" s="131">
        <f t="shared" si="14"/>
        <v>0</v>
      </c>
      <c r="D70" s="132" t="str">
        <f>VLOOKUP(A70,'APONTAMENTO CREDENCIAMENTO'!$D$6:$P$3993,12,0)</f>
        <v>6020.2025/0022007-1</v>
      </c>
      <c r="E70" s="133"/>
      <c r="F70" s="134">
        <f>SUMIF('APONTAMENTO CREDENCIAMENTO'!$D$6:$D$3993,'ATESTE-LIQ'!A70,'APONTAMENTO CREDENCIAMENTO'!$FE$6:$FE$3993)</f>
        <v>29797.337</v>
      </c>
      <c r="G70" s="328" t="str">
        <f>VLOOKUP(A70,'APONTAMENTO CREDENCIAMENTO'!$D$6:$G$3993,3,0)</f>
        <v>01/04/2026</v>
      </c>
      <c r="H70" s="328" t="str">
        <f>VLOOKUP(A70,'APONTAMENTO CREDENCIAMENTO'!$D$6:$G$3993,4,0)</f>
        <v>30/04/2026</v>
      </c>
      <c r="I70" s="135" t="str">
        <f t="shared" si="15"/>
        <v>PE - Pagto. Doc(s):  - Contrato nº 2025/0022007</v>
      </c>
      <c r="J70" s="136">
        <f t="shared" si="16"/>
        <v>29797.337</v>
      </c>
      <c r="K70" s="136">
        <v>0</v>
      </c>
      <c r="L70" s="137" t="str">
        <f>VLOOKUP(A70,'APONTAMENTO CREDENCIAMENTO'!$D$6:$P$3993,5,0)</f>
        <v>COOPER MK - COOPERATIVA DE TRANSPORTES</v>
      </c>
      <c r="M70" s="138"/>
      <c r="N70" s="139"/>
      <c r="O70" s="140"/>
      <c r="P70" s="141"/>
      <c r="Q70" s="141"/>
      <c r="R70" s="141"/>
      <c r="S70" s="142"/>
      <c r="T70" s="143" t="str">
        <f t="shared" si="17"/>
        <v>6020.2025/0022007-1</v>
      </c>
      <c r="U70" s="144">
        <f t="shared" si="18"/>
        <v>29797.337</v>
      </c>
      <c r="V70" s="145">
        <f t="shared" si="19"/>
        <v>29797.337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2025/0022007 - DRE - BT</v>
      </c>
      <c r="AB70" s="238" t="str">
        <f t="shared" si="20"/>
        <v>COOPER MK - COOPERATIVA DE TRANSPORTES</v>
      </c>
      <c r="AC70" s="239"/>
      <c r="AD70" s="240"/>
      <c r="AE70" s="242"/>
      <c r="AF70" s="102"/>
    </row>
    <row r="71" spans="1:32" s="57" customFormat="1" ht="20.100000000000001" customHeight="1" x14ac:dyDescent="0.25">
      <c r="A71" s="662" t="s">
        <v>3719</v>
      </c>
      <c r="B71" s="130"/>
      <c r="C71" s="131">
        <f t="shared" si="14"/>
        <v>0</v>
      </c>
      <c r="D71" s="132" t="str">
        <f>VLOOKUP(A71,'APONTAMENTO CREDENCIAMENTO'!$D$6:$P$3993,12,0)</f>
        <v>6020.2025/0041114-4</v>
      </c>
      <c r="E71" s="133"/>
      <c r="F71" s="134">
        <f>SUMIF('APONTAMENTO CREDENCIAMENTO'!$D$6:$D$3993,'ATESTE-LIQ'!A71,'APONTAMENTO CREDENCIAMENTO'!$FE$6:$FE$3993)</f>
        <v>9803.9000000000015</v>
      </c>
      <c r="G71" s="328" t="str">
        <f>VLOOKUP(A71,'APONTAMENTO CREDENCIAMENTO'!$D$6:$G$3993,3,0)</f>
        <v>01/04/2026</v>
      </c>
      <c r="H71" s="328" t="str">
        <f>VLOOKUP(A71,'APONTAMENTO CREDENCIAMENTO'!$D$6:$G$3993,4,0)</f>
        <v>30/04/2026</v>
      </c>
      <c r="I71" s="135" t="str">
        <f t="shared" si="15"/>
        <v>PE - Pagto. Doc(s):  - Contrato nº 2025/0041114</v>
      </c>
      <c r="J71" s="136">
        <f t="shared" si="16"/>
        <v>9803.9000000000015</v>
      </c>
      <c r="K71" s="136">
        <v>0</v>
      </c>
      <c r="L71" s="137" t="str">
        <f>VLOOKUP(A71,'APONTAMENTO CREDENCIAMENTO'!$D$6:$P$3993,5,0)</f>
        <v>COOPERBUTANTA - COOPERATIVA DE TRANSP ESC DO BUTANTA</v>
      </c>
      <c r="M71" s="138"/>
      <c r="N71" s="139"/>
      <c r="O71" s="140"/>
      <c r="P71" s="141"/>
      <c r="Q71" s="141"/>
      <c r="R71" s="141"/>
      <c r="S71" s="142"/>
      <c r="T71" s="143" t="str">
        <f t="shared" si="17"/>
        <v>6020.2025/0041114-4</v>
      </c>
      <c r="U71" s="144">
        <f t="shared" si="18"/>
        <v>9803.9000000000015</v>
      </c>
      <c r="V71" s="145">
        <f t="shared" si="19"/>
        <v>9803.9000000000015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2025/0041114 - DRE - BT</v>
      </c>
      <c r="AB71" s="238" t="str">
        <f t="shared" si="20"/>
        <v>COOPERBUTANTA - COOPERATIVA DE TRANSP ESC DO BUTANTA</v>
      </c>
      <c r="AC71" s="239"/>
      <c r="AD71" s="240"/>
      <c r="AE71" s="242"/>
      <c r="AF71" s="102"/>
    </row>
    <row r="72" spans="1:32" s="57" customFormat="1" ht="20.100000000000001" customHeight="1" x14ac:dyDescent="0.25">
      <c r="A72" s="662" t="s">
        <v>4058</v>
      </c>
      <c r="B72" s="130"/>
      <c r="C72" s="131">
        <f t="shared" si="14"/>
        <v>0</v>
      </c>
      <c r="D72" s="132" t="str">
        <f>VLOOKUP(A72,'APONTAMENTO CREDENCIAMENTO'!$D$6:$P$3993,12,0)</f>
        <v>6020.2025/0041574-3</v>
      </c>
      <c r="E72" s="133"/>
      <c r="F72" s="134">
        <f>SUMIF('APONTAMENTO CREDENCIAMENTO'!$D$6:$D$3993,'ATESTE-LIQ'!A72,'APONTAMENTO CREDENCIAMENTO'!$FE$6:$FE$3993)</f>
        <v>21360.800000000003</v>
      </c>
      <c r="G72" s="328" t="str">
        <f>VLOOKUP(A72,'APONTAMENTO CREDENCIAMENTO'!$D$6:$G$3993,3,0)</f>
        <v>01/04/2026</v>
      </c>
      <c r="H72" s="328" t="str">
        <f>VLOOKUP(A72,'APONTAMENTO CREDENCIAMENTO'!$D$6:$G$3993,4,0)</f>
        <v>30/04/2026</v>
      </c>
      <c r="I72" s="135" t="str">
        <f t="shared" si="15"/>
        <v>PE - Pagto. Doc(s):  - Contrato nº 2025/0041574</v>
      </c>
      <c r="J72" s="136">
        <f t="shared" si="16"/>
        <v>21360.800000000003</v>
      </c>
      <c r="K72" s="136">
        <v>0</v>
      </c>
      <c r="L72" s="137" t="str">
        <f>VLOOKUP(A72,'APONTAMENTO CREDENCIAMENTO'!$D$6:$P$3993,5,0)</f>
        <v>RBS TRANSPORTE ESCOLAR LTDA</v>
      </c>
      <c r="M72" s="138"/>
      <c r="N72" s="139"/>
      <c r="O72" s="140"/>
      <c r="P72" s="141"/>
      <c r="Q72" s="141"/>
      <c r="R72" s="141"/>
      <c r="S72" s="142"/>
      <c r="T72" s="143" t="str">
        <f t="shared" si="17"/>
        <v>6020.2025/0041574-3</v>
      </c>
      <c r="U72" s="144">
        <f t="shared" si="18"/>
        <v>21360.800000000003</v>
      </c>
      <c r="V72" s="145">
        <f t="shared" si="19"/>
        <v>21360.800000000003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2025/0041574 - DRE - BT</v>
      </c>
      <c r="AB72" s="238" t="str">
        <f t="shared" si="20"/>
        <v>RBS TRANSPORTE ESCOLAR LTDA</v>
      </c>
      <c r="AC72" s="239"/>
      <c r="AD72" s="240"/>
      <c r="AE72" s="242"/>
      <c r="AF72" s="102"/>
    </row>
    <row r="73" spans="1:32" s="57" customFormat="1" ht="20.100000000000001" customHeight="1" x14ac:dyDescent="0.25">
      <c r="A73" s="662" t="s">
        <v>3881</v>
      </c>
      <c r="B73" s="130"/>
      <c r="C73" s="131">
        <f t="shared" si="14"/>
        <v>0</v>
      </c>
      <c r="D73" s="132" t="str">
        <f>VLOOKUP(A73,'APONTAMENTO CREDENCIAMENTO'!$D$6:$P$3993,12,0)</f>
        <v>6020.2025/0042279-0</v>
      </c>
      <c r="E73" s="133"/>
      <c r="F73" s="134">
        <f>SUMIF('APONTAMENTO CREDENCIAMENTO'!$D$6:$D$3993,'ATESTE-LIQ'!A73,'APONTAMENTO CREDENCIAMENTO'!$FE$6:$FE$3993)</f>
        <v>26571.06</v>
      </c>
      <c r="G73" s="328" t="str">
        <f>VLOOKUP(A73,'APONTAMENTO CREDENCIAMENTO'!$D$6:$G$3993,3,0)</f>
        <v>01/04/2026</v>
      </c>
      <c r="H73" s="328" t="str">
        <f>VLOOKUP(A73,'APONTAMENTO CREDENCIAMENTO'!$D$6:$G$3993,4,0)</f>
        <v>30/04/2026</v>
      </c>
      <c r="I73" s="135" t="str">
        <f t="shared" si="15"/>
        <v>PE - Pagto. Doc(s):  - Contrato nº 2025/0042279</v>
      </c>
      <c r="J73" s="136">
        <f t="shared" si="16"/>
        <v>26571.06</v>
      </c>
      <c r="K73" s="136">
        <v>0</v>
      </c>
      <c r="L73" s="137" t="str">
        <f>VLOOKUP(A73,'APONTAMENTO CREDENCIAMENTO'!$D$6:$P$3993,5,0)</f>
        <v>FERNANDO PEREIRA TRANSPORTE</v>
      </c>
      <c r="M73" s="138"/>
      <c r="N73" s="139"/>
      <c r="O73" s="140"/>
      <c r="P73" s="141"/>
      <c r="Q73" s="141"/>
      <c r="R73" s="141"/>
      <c r="S73" s="142"/>
      <c r="T73" s="143" t="str">
        <f t="shared" si="17"/>
        <v>6020.2025/0042279-0</v>
      </c>
      <c r="U73" s="144">
        <f t="shared" si="18"/>
        <v>26571.06</v>
      </c>
      <c r="V73" s="145">
        <f t="shared" si="19"/>
        <v>26571.06</v>
      </c>
      <c r="W73" s="129"/>
      <c r="X73" s="129"/>
      <c r="Y73" s="129"/>
      <c r="Z73" s="129"/>
      <c r="AA73" s="146" t="str">
        <f>CONCATENATE("Prestação de Serviço e Transpor. Escolar Gratuito - TEG n. ",A73," - DRE - " &amp;'BASE C'!$C$2)</f>
        <v>Prestação de Serviço e Transpor. Escolar Gratuito - TEG n. 2025/0042279 - DRE - BT</v>
      </c>
      <c r="AB73" s="238" t="str">
        <f t="shared" si="20"/>
        <v>FERNANDO PEREIRA TRANSPORTE</v>
      </c>
      <c r="AC73" s="239"/>
      <c r="AD73" s="240"/>
      <c r="AE73" s="242"/>
      <c r="AF73" s="102"/>
    </row>
    <row r="74" spans="1:32" s="57" customFormat="1" ht="20.100000000000001" customHeight="1" x14ac:dyDescent="0.25">
      <c r="A74" s="662" t="s">
        <v>4081</v>
      </c>
      <c r="B74" s="130"/>
      <c r="C74" s="131">
        <f t="shared" si="14"/>
        <v>0</v>
      </c>
      <c r="D74" s="132" t="str">
        <f>VLOOKUP(A74,'APONTAMENTO CREDENCIAMENTO'!$D$6:$P$3993,12,0)</f>
        <v>6020.2025/0047099-0</v>
      </c>
      <c r="E74" s="133"/>
      <c r="F74" s="134">
        <f>SUMIF('APONTAMENTO CREDENCIAMENTO'!$D$6:$D$3993,'ATESTE-LIQ'!A74,'APONTAMENTO CREDENCIAMENTO'!$FE$6:$FE$3993)</f>
        <v>16188.48</v>
      </c>
      <c r="G74" s="328" t="str">
        <f>VLOOKUP(A74,'APONTAMENTO CREDENCIAMENTO'!$D$6:$G$3993,3,0)</f>
        <v>01/04/2026</v>
      </c>
      <c r="H74" s="328" t="str">
        <f>VLOOKUP(A74,'APONTAMENTO CREDENCIAMENTO'!$D$6:$G$3993,4,0)</f>
        <v>30/04/2026</v>
      </c>
      <c r="I74" s="135" t="str">
        <f t="shared" si="15"/>
        <v>PE - Pagto. Doc(s):  - Contrato nº 2025/0047099</v>
      </c>
      <c r="J74" s="136">
        <f t="shared" si="16"/>
        <v>16188.48</v>
      </c>
      <c r="K74" s="136">
        <v>0</v>
      </c>
      <c r="L74" s="137" t="str">
        <f>VLOOKUP(A74,'APONTAMENTO CREDENCIAMENTO'!$D$6:$P$3993,5,0)</f>
        <v>SAPECA S TRANSPORTES E LOCACAO LTDA</v>
      </c>
      <c r="M74" s="138"/>
      <c r="N74" s="139"/>
      <c r="O74" s="140"/>
      <c r="P74" s="141"/>
      <c r="Q74" s="141"/>
      <c r="R74" s="141"/>
      <c r="S74" s="142"/>
      <c r="T74" s="143" t="str">
        <f t="shared" si="17"/>
        <v>6020.2025/0047099-0</v>
      </c>
      <c r="U74" s="144">
        <f t="shared" si="18"/>
        <v>16188.48</v>
      </c>
      <c r="V74" s="145">
        <f t="shared" si="19"/>
        <v>16188.48</v>
      </c>
      <c r="W74" s="129"/>
      <c r="X74" s="129"/>
      <c r="Y74" s="129"/>
      <c r="Z74" s="129"/>
      <c r="AA74" s="146" t="str">
        <f>CONCATENATE("Prestação de Serviço e Transpor. Escolar Gratuito - TEG n. ",A74," - DRE - " &amp;'BASE C'!$C$2)</f>
        <v>Prestação de Serviço e Transpor. Escolar Gratuito - TEG n. 2025/0047099 - DRE - BT</v>
      </c>
      <c r="AB74" s="238" t="str">
        <f t="shared" si="20"/>
        <v>SAPECA S TRANSPORTES E LOCACAO LTDA</v>
      </c>
      <c r="AC74" s="239"/>
      <c r="AD74" s="240"/>
      <c r="AE74" s="242"/>
      <c r="AF74" s="102"/>
    </row>
    <row r="75" spans="1:32" s="57" customFormat="1" ht="20.100000000000001" customHeight="1" x14ac:dyDescent="0.25">
      <c r="A75" s="662" t="s">
        <v>4071</v>
      </c>
      <c r="B75" s="130"/>
      <c r="C75" s="131">
        <f t="shared" si="14"/>
        <v>0</v>
      </c>
      <c r="D75" s="132" t="str">
        <f>VLOOKUP(A75,'APONTAMENTO CREDENCIAMENTO'!$D$6:$P$3993,12,0)</f>
        <v>6020.2025/0065838-7</v>
      </c>
      <c r="E75" s="133"/>
      <c r="F75" s="134">
        <f>SUMIF('APONTAMENTO CREDENCIAMENTO'!$D$6:$D$3993,'ATESTE-LIQ'!A75,'APONTAMENTO CREDENCIAMENTO'!$FE$6:$FE$3993)</f>
        <v>28712.846000000001</v>
      </c>
      <c r="G75" s="328" t="str">
        <f>VLOOKUP(A75,'APONTAMENTO CREDENCIAMENTO'!$D$6:$G$3993,3,0)</f>
        <v>01/04/2026</v>
      </c>
      <c r="H75" s="328" t="str">
        <f>VLOOKUP(A75,'APONTAMENTO CREDENCIAMENTO'!$D$6:$G$3993,4,0)</f>
        <v>30/04/2026</v>
      </c>
      <c r="I75" s="135" t="str">
        <f t="shared" si="15"/>
        <v>PE - Pagto. Doc(s):  - Contrato nº 2025/0065838</v>
      </c>
      <c r="J75" s="136">
        <f t="shared" si="16"/>
        <v>28712.846000000001</v>
      </c>
      <c r="K75" s="136">
        <v>0</v>
      </c>
      <c r="L75" s="137" t="str">
        <f>VLOOKUP(A75,'APONTAMENTO CREDENCIAMENTO'!$D$6:$P$3993,5,0)</f>
        <v>RWE TRANSPORTE ESCOLAR LTDA</v>
      </c>
      <c r="M75" s="138"/>
      <c r="N75" s="139"/>
      <c r="O75" s="140"/>
      <c r="P75" s="141"/>
      <c r="Q75" s="141"/>
      <c r="R75" s="141"/>
      <c r="S75" s="142"/>
      <c r="T75" s="143" t="str">
        <f t="shared" si="17"/>
        <v>6020.2025/0065838-7</v>
      </c>
      <c r="U75" s="144">
        <f t="shared" si="18"/>
        <v>28712.846000000001</v>
      </c>
      <c r="V75" s="145">
        <f t="shared" si="19"/>
        <v>28712.846000000001</v>
      </c>
      <c r="W75" s="129"/>
      <c r="X75" s="129"/>
      <c r="Y75" s="129"/>
      <c r="Z75" s="129"/>
      <c r="AA75" s="146" t="str">
        <f>CONCATENATE("Prestação de Serviço e Transpor. Escolar Gratuito - TEG n. ",A75," - DRE - " &amp;'BASE C'!$C$2)</f>
        <v>Prestação de Serviço e Transpor. Escolar Gratuito - TEG n. 2025/0065838 - DRE - BT</v>
      </c>
      <c r="AB75" s="238" t="str">
        <f t="shared" si="20"/>
        <v>RWE TRANSPORTE ESCOLAR LTDA</v>
      </c>
      <c r="AC75" s="239"/>
      <c r="AD75" s="240"/>
      <c r="AE75" s="242"/>
      <c r="AF75" s="102"/>
    </row>
    <row r="76" spans="1:32" s="57" customFormat="1" ht="20.100000000000001" customHeight="1" x14ac:dyDescent="0.25">
      <c r="A76" s="662" t="s">
        <v>4190</v>
      </c>
      <c r="B76" s="130"/>
      <c r="C76" s="131">
        <f t="shared" si="14"/>
        <v>0</v>
      </c>
      <c r="D76" s="132" t="str">
        <f>VLOOKUP(A76,'APONTAMENTO CREDENCIAMENTO'!$D$6:$P$3993,12,0)</f>
        <v>6020.2025/0068284-9</v>
      </c>
      <c r="E76" s="133"/>
      <c r="F76" s="134">
        <f>SUMIF('APONTAMENTO CREDENCIAMENTO'!$D$6:$D$3993,'ATESTE-LIQ'!A76,'APONTAMENTO CREDENCIAMENTO'!$FE$6:$FE$3993)</f>
        <v>18664.189999999999</v>
      </c>
      <c r="G76" s="328" t="str">
        <f>VLOOKUP(A76,'APONTAMENTO CREDENCIAMENTO'!$D$6:$G$3993,3,0)</f>
        <v>01/04/2026</v>
      </c>
      <c r="H76" s="328" t="str">
        <f>VLOOKUP(A76,'APONTAMENTO CREDENCIAMENTO'!$D$6:$G$3993,4,0)</f>
        <v>30/04/2026</v>
      </c>
      <c r="I76" s="135" t="str">
        <f t="shared" si="15"/>
        <v>PE - Pagto. Doc(s):  - Contrato nº 2025/0068284</v>
      </c>
      <c r="J76" s="136">
        <f t="shared" si="16"/>
        <v>18664.189999999999</v>
      </c>
      <c r="K76" s="136">
        <v>0</v>
      </c>
      <c r="L76" s="137" t="str">
        <f>VLOOKUP(A76,'APONTAMENTO CREDENCIAMENTO'!$D$6:$P$3993,5,0)</f>
        <v>TRANSPORTES KVM LTDA</v>
      </c>
      <c r="M76" s="138"/>
      <c r="N76" s="139"/>
      <c r="O76" s="140"/>
      <c r="P76" s="141"/>
      <c r="Q76" s="141"/>
      <c r="R76" s="141"/>
      <c r="S76" s="142"/>
      <c r="T76" s="143" t="str">
        <f t="shared" si="17"/>
        <v>6020.2025/0068284-9</v>
      </c>
      <c r="U76" s="144">
        <f t="shared" si="18"/>
        <v>18664.189999999999</v>
      </c>
      <c r="V76" s="145">
        <f t="shared" si="19"/>
        <v>18664.189999999999</v>
      </c>
      <c r="W76" s="129"/>
      <c r="X76" s="129"/>
      <c r="Y76" s="129"/>
      <c r="Z76" s="129"/>
      <c r="AA76" s="146" t="str">
        <f>CONCATENATE("Prestação de Serviço e Transpor. Escolar Gratuito - TEG n. ",A76," - DRE - " &amp;'BASE C'!$C$2)</f>
        <v>Prestação de Serviço e Transpor. Escolar Gratuito - TEG n. 2025/0068284 - DRE - BT</v>
      </c>
      <c r="AB76" s="238" t="str">
        <f t="shared" si="20"/>
        <v>TRANSPORTES KVM LTDA</v>
      </c>
      <c r="AC76" s="239"/>
      <c r="AD76" s="240"/>
      <c r="AE76" s="242"/>
      <c r="AF76" s="102"/>
    </row>
    <row r="78" spans="1:32" ht="20.25" customHeight="1" x14ac:dyDescent="0.2">
      <c r="A78" s="237"/>
      <c r="F78" s="60">
        <f>SUM(F2:F77)</f>
        <v>4016533.0003466671</v>
      </c>
      <c r="J78" s="60">
        <f>SUM(J2:J77)</f>
        <v>4016533.0003466671</v>
      </c>
    </row>
    <row r="79" spans="1:32" ht="20.25" customHeight="1" x14ac:dyDescent="0.2">
      <c r="A79" s="237"/>
    </row>
    <row r="80" spans="1:32" ht="20.25" customHeight="1" x14ac:dyDescent="0.2">
      <c r="A80" s="237"/>
    </row>
    <row r="81" spans="1:1" ht="20.25" customHeight="1" x14ac:dyDescent="0.2">
      <c r="A81" s="237"/>
    </row>
    <row r="82" spans="1:1" ht="20.25" customHeight="1" x14ac:dyDescent="0.2">
      <c r="A82" s="237"/>
    </row>
    <row r="83" spans="1:1" ht="20.25" customHeight="1" x14ac:dyDescent="0.2">
      <c r="A83" s="237"/>
    </row>
    <row r="84" spans="1:1" ht="20.25" customHeight="1" x14ac:dyDescent="0.2">
      <c r="A84" s="237"/>
    </row>
    <row r="85" spans="1:1" ht="20.25" customHeight="1" x14ac:dyDescent="0.2">
      <c r="A85" s="237"/>
    </row>
    <row r="86" spans="1:1" ht="20.25" customHeight="1" x14ac:dyDescent="0.2">
      <c r="A86" s="237"/>
    </row>
    <row r="87" spans="1:1" ht="20.25" customHeight="1" x14ac:dyDescent="0.2">
      <c r="A87" s="237"/>
    </row>
    <row r="88" spans="1:1" ht="20.25" customHeight="1" x14ac:dyDescent="0.2">
      <c r="A88" s="237"/>
    </row>
    <row r="89" spans="1:1" ht="20.25" customHeight="1" x14ac:dyDescent="0.2">
      <c r="A89" s="237"/>
    </row>
    <row r="90" spans="1:1" ht="20.25" customHeight="1" x14ac:dyDescent="0.2">
      <c r="A90" s="237"/>
    </row>
    <row r="91" spans="1:1" ht="20.25" customHeight="1" x14ac:dyDescent="0.2">
      <c r="A91" s="237"/>
    </row>
    <row r="92" spans="1:1" ht="20.25" customHeight="1" x14ac:dyDescent="0.2">
      <c r="A92" s="237"/>
    </row>
    <row r="93" spans="1:1" ht="20.25" customHeight="1" x14ac:dyDescent="0.2">
      <c r="A93" s="237"/>
    </row>
    <row r="94" spans="1:1" ht="20.25" customHeight="1" x14ac:dyDescent="0.2">
      <c r="A94" s="237"/>
    </row>
    <row r="95" spans="1:1" ht="20.25" customHeight="1" x14ac:dyDescent="0.2">
      <c r="A95" s="237"/>
    </row>
    <row r="96" spans="1:1" ht="20.25" customHeight="1" x14ac:dyDescent="0.2">
      <c r="A96" s="237"/>
    </row>
    <row r="97" spans="1:1" ht="20.25" customHeight="1" x14ac:dyDescent="0.2">
      <c r="A97" s="237"/>
    </row>
  </sheetData>
  <sheetProtection formatCells="0" formatColumns="0" formatRows="0" selectLockedCells="1"/>
  <sortState xmlns:xlrd2="http://schemas.microsoft.com/office/spreadsheetml/2017/richdata2" ref="B77:B109">
    <sortCondition ref="B77:B109"/>
  </sortState>
  <conditionalFormatting sqref="C1 E1:AE1">
    <cfRule type="duplicateValues" dxfId="2335" priority="48"/>
  </conditionalFormatting>
  <conditionalFormatting sqref="D2:D76">
    <cfRule type="expression" dxfId="2334" priority="143" stopIfTrue="1">
      <formula>AND(COUNTIF($D:$D,D2)&gt;1,NOT(ISBLANK(D2)))</formula>
    </cfRule>
  </conditionalFormatting>
  <conditionalFormatting sqref="S2:S76">
    <cfRule type="expression" dxfId="2333" priority="2499" stopIfTrue="1">
      <formula>AND(COUNTIF($S$2:$S$2,S2)&gt;1,NOT(ISBLANK(S2)))</formula>
    </cfRule>
  </conditionalFormatting>
  <conditionalFormatting sqref="S78:S1048576 S2:S76">
    <cfRule type="duplicateValues" dxfId="2332" priority="2503"/>
  </conditionalFormatting>
  <conditionalFormatting sqref="A1:A76">
    <cfRule type="duplicateValues" dxfId="2331" priority="164182"/>
  </conditionalFormatting>
  <conditionalFormatting sqref="B2:B76">
    <cfRule type="duplicateValues" dxfId="2330" priority="164183"/>
    <cfRule type="duplicateValues" dxfId="2329" priority="164184"/>
    <cfRule type="duplicateValues" dxfId="2328" priority="164185"/>
    <cfRule type="duplicateValues" dxfId="2327" priority="164186"/>
    <cfRule type="duplicateValues" dxfId="2326" priority="164187"/>
  </conditionalFormatting>
  <conditionalFormatting sqref="C2:C76">
    <cfRule type="duplicateValues" dxfId="2325" priority="16418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3134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3135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3136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3137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3138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9" t="s">
        <v>3139</v>
      </c>
      <c r="K8" s="839"/>
      <c r="L8" s="839"/>
      <c r="M8" s="839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296</v>
      </c>
      <c r="B37" s="362">
        <v>46171</v>
      </c>
    </row>
    <row r="40" spans="1:2" x14ac:dyDescent="0.2">
      <c r="A40" s="56" t="s">
        <v>333</v>
      </c>
    </row>
    <row r="41" spans="1:2" x14ac:dyDescent="0.2">
      <c r="A41" s="56" t="s">
        <v>334</v>
      </c>
      <c r="B41" s="521">
        <v>0.2</v>
      </c>
    </row>
    <row r="42" spans="1:2" x14ac:dyDescent="0.2">
      <c r="A42" s="56" t="s">
        <v>335</v>
      </c>
      <c r="B42" s="521">
        <v>0.11</v>
      </c>
    </row>
    <row r="44" spans="1:2" x14ac:dyDescent="0.2">
      <c r="A44" s="56" t="s">
        <v>336</v>
      </c>
    </row>
    <row r="45" spans="1:2" x14ac:dyDescent="0.2">
      <c r="A45" s="56" t="s">
        <v>334</v>
      </c>
      <c r="B45" s="521">
        <v>0.2</v>
      </c>
    </row>
    <row r="46" spans="1:2" x14ac:dyDescent="0.2">
      <c r="A46" s="56" t="s">
        <v>335</v>
      </c>
      <c r="B46" s="521">
        <v>2.5000000000000001E-2</v>
      </c>
    </row>
    <row r="50" spans="1:6" x14ac:dyDescent="0.2">
      <c r="A50" s="56" t="s">
        <v>337</v>
      </c>
      <c r="B50" s="521">
        <v>0.6</v>
      </c>
    </row>
    <row r="54" spans="1:6" x14ac:dyDescent="0.2">
      <c r="A54" s="843" t="s">
        <v>312</v>
      </c>
      <c r="B54" s="844"/>
      <c r="C54" s="845"/>
      <c r="D54" s="846" t="s">
        <v>85</v>
      </c>
      <c r="E54" s="847"/>
      <c r="F54" s="848"/>
    </row>
    <row r="55" spans="1:6" x14ac:dyDescent="0.2">
      <c r="A55" s="408" t="s">
        <v>311</v>
      </c>
      <c r="B55" s="408" t="s">
        <v>310</v>
      </c>
      <c r="C55" s="408" t="s">
        <v>309</v>
      </c>
      <c r="D55" s="849"/>
      <c r="E55" s="850"/>
      <c r="F55" s="851"/>
    </row>
    <row r="56" spans="1:6" x14ac:dyDescent="0.2">
      <c r="A56" s="407">
        <v>2428.8000000000002</v>
      </c>
      <c r="B56" s="405">
        <v>0</v>
      </c>
      <c r="C56" s="404">
        <v>0</v>
      </c>
      <c r="D56" s="852" t="s">
        <v>308</v>
      </c>
      <c r="E56" s="853"/>
      <c r="F56" s="854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40" t="s">
        <v>307</v>
      </c>
      <c r="E57" s="841"/>
      <c r="F57" s="842"/>
    </row>
    <row r="58" spans="1:6" x14ac:dyDescent="0.2">
      <c r="A58" s="406">
        <v>3751.05</v>
      </c>
      <c r="B58" s="405">
        <v>0.15</v>
      </c>
      <c r="C58" s="404">
        <v>394.16</v>
      </c>
      <c r="D58" s="840" t="s">
        <v>306</v>
      </c>
      <c r="E58" s="841"/>
      <c r="F58" s="842"/>
    </row>
    <row r="59" spans="1:6" x14ac:dyDescent="0.2">
      <c r="A59" s="406">
        <v>4664.68</v>
      </c>
      <c r="B59" s="405">
        <v>0.22500000000000001</v>
      </c>
      <c r="C59" s="404">
        <v>675.49</v>
      </c>
      <c r="D59" s="840" t="s">
        <v>305</v>
      </c>
      <c r="E59" s="841"/>
      <c r="F59" s="842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40" t="s">
        <v>304</v>
      </c>
      <c r="E60" s="841"/>
      <c r="F60" s="842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3130</v>
      </c>
    </row>
    <row r="13" spans="1:2" x14ac:dyDescent="0.2">
      <c r="A13" t="s">
        <v>3132</v>
      </c>
    </row>
    <row r="14" spans="1:2" x14ac:dyDescent="0.2">
      <c r="A14" s="531">
        <v>45993</v>
      </c>
      <c r="B14" t="s">
        <v>3131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6" t="s">
        <v>3140</v>
      </c>
      <c r="C2" s="856"/>
      <c r="D2" s="856"/>
      <c r="E2" s="856"/>
      <c r="F2" s="856"/>
      <c r="G2" s="856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57" t="s">
        <v>3141</v>
      </c>
      <c r="D5" s="857"/>
      <c r="E5" s="857"/>
      <c r="F5" s="857"/>
      <c r="G5" s="542"/>
    </row>
    <row r="6" spans="2:8" x14ac:dyDescent="0.25">
      <c r="B6" s="541"/>
      <c r="C6" s="858" t="s">
        <v>3142</v>
      </c>
      <c r="D6" s="858"/>
      <c r="E6" s="858"/>
      <c r="F6" s="858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59" t="s">
        <v>3143</v>
      </c>
      <c r="D8" s="859"/>
      <c r="E8" s="544"/>
      <c r="G8" s="542"/>
      <c r="H8" s="536" t="str">
        <f>'BASE C'!B3</f>
        <v>2025/0068284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0" t="s">
        <v>3144</v>
      </c>
      <c r="D10" s="861"/>
      <c r="E10" s="544"/>
      <c r="G10" s="542"/>
    </row>
    <row r="11" spans="2:8" ht="24.95" customHeight="1" thickBot="1" x14ac:dyDescent="0.3">
      <c r="B11" s="541"/>
      <c r="C11" s="545" t="s">
        <v>3145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3146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3147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2" t="s">
        <v>3148</v>
      </c>
      <c r="D15" s="863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4" t="s">
        <v>3149</v>
      </c>
      <c r="D17" s="865"/>
      <c r="E17" s="547"/>
      <c r="F17" s="547"/>
      <c r="G17" s="542"/>
    </row>
    <row r="18" spans="2:8" ht="24.95" customHeight="1" thickBot="1" x14ac:dyDescent="0.3">
      <c r="B18" s="541"/>
      <c r="C18" s="548" t="s">
        <v>3150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0" t="s">
        <v>3151</v>
      </c>
      <c r="D20" s="861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3152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3153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3154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3155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3156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3157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6" t="s">
        <v>3158</v>
      </c>
      <c r="D31" s="866"/>
      <c r="E31" s="867" t="s">
        <v>3159</v>
      </c>
      <c r="F31" s="867"/>
      <c r="G31" s="542"/>
    </row>
    <row r="32" spans="2:8" ht="24.95" customHeight="1" thickBot="1" x14ac:dyDescent="0.3">
      <c r="B32" s="541"/>
      <c r="C32" s="572" t="s">
        <v>3160</v>
      </c>
      <c r="D32" s="573" t="e">
        <f>'IR Deduções Legais-Maio.2025'!F30</f>
        <v>#N/A</v>
      </c>
      <c r="E32" s="572" t="s">
        <v>3160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3161</v>
      </c>
      <c r="D33" s="573" t="e">
        <f>D32-D18</f>
        <v>#N/A</v>
      </c>
      <c r="E33" s="572" t="s">
        <v>3161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68" t="s">
        <v>3162</v>
      </c>
      <c r="D35" s="869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3161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3163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5" t="s">
        <v>3164</v>
      </c>
      <c r="D41" s="855"/>
      <c r="E41" s="855"/>
      <c r="F41" s="855"/>
      <c r="G41" s="589"/>
    </row>
    <row r="42" spans="2:8" ht="27.95" customHeight="1" x14ac:dyDescent="0.25">
      <c r="B42" s="590"/>
      <c r="C42" s="855" t="s">
        <v>3165</v>
      </c>
      <c r="D42" s="855"/>
      <c r="E42" s="855"/>
      <c r="F42" s="855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75" t="s">
        <v>3166</v>
      </c>
      <c r="D44" s="876"/>
      <c r="E44" s="877" t="s">
        <v>3167</v>
      </c>
      <c r="F44" s="877"/>
      <c r="G44" s="594"/>
      <c r="H44" s="544"/>
    </row>
    <row r="45" spans="2:8" ht="25.5" customHeight="1" x14ac:dyDescent="0.25">
      <c r="B45" s="541"/>
      <c r="C45" s="593" t="s">
        <v>3168</v>
      </c>
      <c r="D45" s="595" t="s">
        <v>3169</v>
      </c>
      <c r="E45" s="877" t="s">
        <v>3170</v>
      </c>
      <c r="F45" s="87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78" t="s">
        <v>3171</v>
      </c>
      <c r="F46" s="87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78" t="s">
        <v>3172</v>
      </c>
      <c r="F47" s="878"/>
      <c r="G47" s="597"/>
      <c r="H47" s="544"/>
    </row>
    <row r="48" spans="2:8" x14ac:dyDescent="0.25">
      <c r="B48" s="541"/>
      <c r="C48" s="870" t="s">
        <v>3173</v>
      </c>
      <c r="D48" s="870"/>
      <c r="E48" s="870"/>
      <c r="F48" s="870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71" t="s">
        <v>3174</v>
      </c>
      <c r="D50" s="872"/>
      <c r="E50" s="872"/>
      <c r="F50" s="873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3175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3176</v>
      </c>
      <c r="D53" s="604" t="s">
        <v>3177</v>
      </c>
      <c r="E53" s="604" t="s">
        <v>3178</v>
      </c>
      <c r="F53" s="603"/>
      <c r="G53" s="597"/>
      <c r="H53" s="544"/>
    </row>
    <row r="54" spans="2:8" ht="16.5" thickBot="1" x14ac:dyDescent="0.3">
      <c r="B54" s="541"/>
      <c r="C54" s="605" t="s">
        <v>3179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3180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3181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3182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3183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74" t="s">
        <v>3184</v>
      </c>
      <c r="D59" s="874"/>
      <c r="E59" s="874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</mergeCells>
  <conditionalFormatting sqref="C32:C33">
    <cfRule type="cellIs" dxfId="2324" priority="8" operator="lessThan">
      <formula>$F$32</formula>
    </cfRule>
  </conditionalFormatting>
  <conditionalFormatting sqref="C37">
    <cfRule type="cellIs" dxfId="2323" priority="1" operator="lessThan">
      <formula>$F$32</formula>
    </cfRule>
  </conditionalFormatting>
  <conditionalFormatting sqref="D32:D33">
    <cfRule type="cellIs" dxfId="2322" priority="6" operator="lessThan">
      <formula>$F$32</formula>
    </cfRule>
  </conditionalFormatting>
  <conditionalFormatting sqref="E32:E33">
    <cfRule type="cellIs" dxfId="2321" priority="5" operator="lessThan">
      <formula>$F$32</formula>
    </cfRule>
  </conditionalFormatting>
  <conditionalFormatting sqref="F32:F33">
    <cfRule type="cellIs" dxfId="2320" priority="7" operator="lessThan">
      <formula>$D$32</formula>
    </cfRule>
  </conditionalFormatting>
  <conditionalFormatting sqref="F33">
    <cfRule type="cellIs" dxfId="2319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79" t="s">
        <v>3185</v>
      </c>
      <c r="C2" s="879"/>
      <c r="D2" s="879"/>
      <c r="E2" s="879"/>
      <c r="F2" s="879"/>
    </row>
    <row r="3" spans="2:9" x14ac:dyDescent="0.25">
      <c r="B3" s="880" t="e">
        <f>'Cálculo IRRF -Jan.2026'!D13</f>
        <v>#N/A</v>
      </c>
      <c r="C3" s="880"/>
      <c r="D3" s="880"/>
      <c r="E3" s="880"/>
      <c r="F3" s="880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1"/>
      <c r="I7" s="881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2" t="s">
        <v>3186</v>
      </c>
      <c r="C10" s="882"/>
      <c r="D10" s="882"/>
      <c r="E10" s="882"/>
      <c r="F10" s="618" t="e">
        <f>'Cálculo IRRF -Jan.2026'!D23</f>
        <v>#N/A</v>
      </c>
      <c r="G10" s="613"/>
      <c r="I10" s="556"/>
    </row>
    <row r="11" spans="2:9" x14ac:dyDescent="0.25">
      <c r="B11" s="882"/>
      <c r="C11" s="882"/>
      <c r="D11" s="882"/>
      <c r="E11" s="882"/>
      <c r="F11" s="619"/>
      <c r="G11" s="613"/>
      <c r="I11" s="620"/>
    </row>
    <row r="12" spans="2:9" x14ac:dyDescent="0.25">
      <c r="I12" s="620"/>
    </row>
    <row r="13" spans="2:9" x14ac:dyDescent="0.25">
      <c r="B13" s="879" t="s">
        <v>3187</v>
      </c>
      <c r="C13" s="879"/>
      <c r="D13" s="879"/>
      <c r="E13" s="879"/>
      <c r="F13" s="879"/>
      <c r="I13" s="620"/>
    </row>
    <row r="14" spans="2:9" x14ac:dyDescent="0.25">
      <c r="B14" s="884" t="s">
        <v>3188</v>
      </c>
      <c r="C14" s="884"/>
      <c r="D14" s="884"/>
      <c r="E14" s="885">
        <f>'Cálculo IRRF -Jan.2026'!D24</f>
        <v>0</v>
      </c>
      <c r="F14" s="886"/>
    </row>
    <row r="15" spans="2:9" x14ac:dyDescent="0.25">
      <c r="B15" s="884" t="s">
        <v>3189</v>
      </c>
      <c r="C15" s="884"/>
      <c r="D15" s="884"/>
      <c r="E15" s="887">
        <v>189.59</v>
      </c>
      <c r="F15" s="887"/>
      <c r="H15" s="621" t="s">
        <v>3190</v>
      </c>
      <c r="I15" s="616" t="e">
        <f>F10+I17+I18+(E14*E15)</f>
        <v>#N/A</v>
      </c>
    </row>
    <row r="16" spans="2:9" x14ac:dyDescent="0.25">
      <c r="B16" s="884" t="s">
        <v>3191</v>
      </c>
      <c r="C16" s="884"/>
      <c r="D16" s="884"/>
      <c r="E16" s="888" t="e">
        <f>B3-I17-I18-F10-(E14*E15)</f>
        <v>#N/A</v>
      </c>
      <c r="F16" s="889"/>
      <c r="H16" s="622"/>
      <c r="I16" s="622"/>
    </row>
    <row r="17" spans="2:9" x14ac:dyDescent="0.25">
      <c r="H17" s="621" t="s">
        <v>3192</v>
      </c>
      <c r="I17" s="623">
        <f>'Cálculo IRRF -Jan.2026'!D26</f>
        <v>0</v>
      </c>
    </row>
    <row r="18" spans="2:9" x14ac:dyDescent="0.25">
      <c r="B18" s="615" t="s">
        <v>3193</v>
      </c>
      <c r="C18" s="615" t="s">
        <v>3194</v>
      </c>
      <c r="D18" s="615" t="s">
        <v>3195</v>
      </c>
      <c r="E18" s="615" t="s">
        <v>3196</v>
      </c>
      <c r="F18" s="615" t="s">
        <v>3197</v>
      </c>
      <c r="H18" s="621" t="s">
        <v>3198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2" t="s">
        <v>3199</v>
      </c>
      <c r="C24" s="882"/>
      <c r="D24" s="882"/>
      <c r="E24" s="890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91" t="s">
        <v>3200</v>
      </c>
      <c r="C26" s="891"/>
      <c r="D26" s="891"/>
      <c r="E26" s="891"/>
      <c r="F26" s="629" t="e">
        <f>IF(B3&lt;=C50,0,F24)</f>
        <v>#N/A</v>
      </c>
    </row>
    <row r="27" spans="2:9" ht="16.5" thickTop="1" thickBot="1" x14ac:dyDescent="0.3">
      <c r="B27" s="892"/>
      <c r="C27" s="892"/>
      <c r="D27" s="892"/>
      <c r="E27" s="892"/>
      <c r="F27" s="892"/>
    </row>
    <row r="28" spans="2:9" ht="27.95" customHeight="1" thickBot="1" x14ac:dyDescent="0.3">
      <c r="B28" s="893" t="s">
        <v>3201</v>
      </c>
      <c r="C28" s="893"/>
      <c r="D28" s="893"/>
      <c r="E28" s="893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94" t="s">
        <v>3202</v>
      </c>
      <c r="C30" s="894"/>
      <c r="D30" s="894"/>
      <c r="E30" s="894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83" t="s">
        <v>3203</v>
      </c>
      <c r="C32" s="883"/>
    </row>
    <row r="33" spans="2:6" ht="23.45" customHeight="1" x14ac:dyDescent="0.25">
      <c r="B33" s="633"/>
      <c r="C33" s="633"/>
    </row>
    <row r="34" spans="2:6" ht="30" x14ac:dyDescent="0.25">
      <c r="B34" s="634" t="s">
        <v>3204</v>
      </c>
      <c r="C34" s="635" t="e">
        <f>IF(B3&gt;7350,7350,B3)</f>
        <v>#N/A</v>
      </c>
    </row>
    <row r="35" spans="2:6" ht="30" x14ac:dyDescent="0.25">
      <c r="B35" s="634" t="s">
        <v>3205</v>
      </c>
      <c r="C35" s="636">
        <v>0.13314500000000001</v>
      </c>
    </row>
    <row r="36" spans="2:6" ht="28.5" customHeight="1" x14ac:dyDescent="0.25">
      <c r="B36" s="637" t="s">
        <v>3206</v>
      </c>
      <c r="C36" s="635">
        <v>978.62</v>
      </c>
    </row>
    <row r="38" spans="2:6" ht="75" x14ac:dyDescent="0.25">
      <c r="B38" s="638" t="s">
        <v>3206</v>
      </c>
      <c r="C38" s="634" t="s">
        <v>3207</v>
      </c>
      <c r="D38" s="639" t="s">
        <v>3208</v>
      </c>
      <c r="E38" s="639" t="s">
        <v>3209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3210</v>
      </c>
      <c r="C42" s="642" t="e">
        <f>F24</f>
        <v>#N/A</v>
      </c>
    </row>
    <row r="43" spans="2:6" x14ac:dyDescent="0.25">
      <c r="B43" s="641" t="s">
        <v>3211</v>
      </c>
      <c r="C43" s="643" t="e">
        <f>E39</f>
        <v>#N/A</v>
      </c>
    </row>
    <row r="44" spans="2:6" ht="51.6" customHeight="1" x14ac:dyDescent="0.25">
      <c r="B44" s="644" t="s">
        <v>3212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3213</v>
      </c>
      <c r="D47" s="592"/>
      <c r="E47" s="592"/>
    </row>
    <row r="48" spans="2:6" ht="27.95" customHeight="1" x14ac:dyDescent="0.25">
      <c r="B48" s="877" t="s">
        <v>3166</v>
      </c>
      <c r="C48" s="877"/>
      <c r="D48" s="877" t="s">
        <v>3167</v>
      </c>
      <c r="E48" s="877"/>
      <c r="F48" s="877"/>
    </row>
    <row r="49" spans="2:6" x14ac:dyDescent="0.25">
      <c r="B49" s="593" t="s">
        <v>3168</v>
      </c>
      <c r="C49" s="648" t="s">
        <v>3169</v>
      </c>
      <c r="D49" s="875" t="s">
        <v>3170</v>
      </c>
      <c r="E49" s="895"/>
      <c r="F49" s="876"/>
    </row>
    <row r="50" spans="2:6" ht="29.45" customHeight="1" x14ac:dyDescent="0.25">
      <c r="B50" s="649">
        <v>0</v>
      </c>
      <c r="C50" s="635">
        <v>5000</v>
      </c>
      <c r="D50" s="878" t="s">
        <v>3171</v>
      </c>
      <c r="E50" s="878"/>
      <c r="F50" s="878"/>
    </row>
    <row r="51" spans="2:6" ht="67.5" customHeight="1" x14ac:dyDescent="0.25">
      <c r="B51" s="649">
        <v>5000.01</v>
      </c>
      <c r="C51" s="635">
        <v>7350</v>
      </c>
      <c r="D51" s="878" t="s">
        <v>3172</v>
      </c>
      <c r="E51" s="878"/>
      <c r="F51" s="878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79" t="s">
        <v>3185</v>
      </c>
      <c r="C2" s="879"/>
      <c r="D2" s="879"/>
      <c r="E2" s="879"/>
      <c r="F2" s="879"/>
    </row>
    <row r="3" spans="2:10" x14ac:dyDescent="0.25">
      <c r="B3" s="880" t="e">
        <f>'Cálculo IRRF -Jan.2026'!D13</f>
        <v>#N/A</v>
      </c>
      <c r="C3" s="880"/>
      <c r="D3" s="880"/>
      <c r="E3" s="880"/>
      <c r="F3" s="880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1"/>
      <c r="I7" s="881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2" t="s">
        <v>3186</v>
      </c>
      <c r="C10" s="882"/>
      <c r="D10" s="882"/>
      <c r="E10" s="882"/>
      <c r="F10" s="618" t="e">
        <f>'Cálculo IRRF -Jan.2026'!D23</f>
        <v>#N/A</v>
      </c>
      <c r="G10" s="613"/>
      <c r="J10" s="613"/>
    </row>
    <row r="11" spans="2:10" x14ac:dyDescent="0.25">
      <c r="B11" s="882"/>
      <c r="C11" s="882"/>
      <c r="D11" s="882"/>
      <c r="E11" s="882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79" t="s">
        <v>3214</v>
      </c>
      <c r="C13" s="879"/>
      <c r="D13" s="879"/>
      <c r="E13" s="879"/>
      <c r="F13" s="879"/>
      <c r="I13" s="620"/>
      <c r="J13" s="613"/>
    </row>
    <row r="14" spans="2:10" x14ac:dyDescent="0.25">
      <c r="B14" s="884" t="s">
        <v>3215</v>
      </c>
      <c r="C14" s="884"/>
      <c r="D14" s="884"/>
      <c r="E14" s="896" t="e">
        <f>B3</f>
        <v>#N/A</v>
      </c>
      <c r="F14" s="897"/>
      <c r="I14" s="620"/>
    </row>
    <row r="15" spans="2:10" x14ac:dyDescent="0.25">
      <c r="B15" s="884" t="s">
        <v>3216</v>
      </c>
      <c r="C15" s="884"/>
      <c r="D15" s="884"/>
      <c r="E15" s="898">
        <v>607.20000000000005</v>
      </c>
      <c r="F15" s="898"/>
    </row>
    <row r="16" spans="2:10" x14ac:dyDescent="0.25">
      <c r="B16" s="884" t="s">
        <v>3191</v>
      </c>
      <c r="C16" s="884"/>
      <c r="D16" s="884"/>
      <c r="E16" s="899" t="e">
        <f>'Cálculo IRRF -Jan.2026'!D13-'Cálculo IRRF -Jan.2026'!D29</f>
        <v>#N/A</v>
      </c>
      <c r="F16" s="900"/>
    </row>
    <row r="18" spans="2:6" x14ac:dyDescent="0.25">
      <c r="B18" s="615" t="s">
        <v>3193</v>
      </c>
      <c r="C18" s="615" t="s">
        <v>3194</v>
      </c>
      <c r="D18" s="615" t="s">
        <v>3195</v>
      </c>
      <c r="E18" s="615" t="s">
        <v>3196</v>
      </c>
      <c r="F18" s="615" t="s">
        <v>3197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2" t="s">
        <v>3199</v>
      </c>
      <c r="C24" s="882"/>
      <c r="D24" s="882"/>
      <c r="E24" s="882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91" t="s">
        <v>3200</v>
      </c>
      <c r="C26" s="891"/>
      <c r="D26" s="891"/>
      <c r="E26" s="891"/>
      <c r="F26" s="629" t="e">
        <f>IF($B$3&lt;=$C$50,0,$F$24)</f>
        <v>#N/A</v>
      </c>
    </row>
    <row r="27" spans="2:6" ht="16.5" thickTop="1" thickBot="1" x14ac:dyDescent="0.3">
      <c r="B27" s="892"/>
      <c r="C27" s="892"/>
      <c r="D27" s="892"/>
      <c r="E27" s="892"/>
      <c r="F27" s="892"/>
    </row>
    <row r="28" spans="2:6" ht="15.75" thickBot="1" x14ac:dyDescent="0.3">
      <c r="B28" s="893" t="s">
        <v>3201</v>
      </c>
      <c r="C28" s="893"/>
      <c r="D28" s="893"/>
      <c r="E28" s="893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94" t="s">
        <v>3202</v>
      </c>
      <c r="C30" s="894"/>
      <c r="D30" s="894"/>
      <c r="E30" s="894"/>
      <c r="F30" s="632" t="e">
        <f>MIN(F24,F26,F28)</f>
        <v>#N/A</v>
      </c>
    </row>
    <row r="32" spans="2:6" ht="29.1" customHeight="1" x14ac:dyDescent="0.25">
      <c r="B32" s="883" t="s">
        <v>3203</v>
      </c>
      <c r="C32" s="883"/>
    </row>
    <row r="33" spans="2:6" x14ac:dyDescent="0.25">
      <c r="B33" s="633"/>
      <c r="C33" s="633"/>
    </row>
    <row r="34" spans="2:6" ht="30" x14ac:dyDescent="0.25">
      <c r="B34" s="634" t="s">
        <v>3204</v>
      </c>
      <c r="C34" s="635" t="e">
        <f>IF($B$3&gt;7350,7350,$B$3)</f>
        <v>#N/A</v>
      </c>
    </row>
    <row r="35" spans="2:6" ht="45" x14ac:dyDescent="0.25">
      <c r="B35" s="634" t="s">
        <v>3205</v>
      </c>
      <c r="C35" s="636">
        <v>0.13314500000000001</v>
      </c>
    </row>
    <row r="36" spans="2:6" ht="30" x14ac:dyDescent="0.25">
      <c r="B36" s="637" t="s">
        <v>3206</v>
      </c>
      <c r="C36" s="635">
        <v>978.62</v>
      </c>
    </row>
    <row r="38" spans="2:6" ht="75" x14ac:dyDescent="0.25">
      <c r="B38" s="638" t="s">
        <v>3206</v>
      </c>
      <c r="C38" s="634" t="s">
        <v>3207</v>
      </c>
      <c r="D38" s="639" t="s">
        <v>3208</v>
      </c>
      <c r="E38" s="639" t="s">
        <v>3209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3210</v>
      </c>
      <c r="C42" s="642" t="e">
        <f>$F$24</f>
        <v>#N/A</v>
      </c>
    </row>
    <row r="43" spans="2:6" ht="30" x14ac:dyDescent="0.25">
      <c r="B43" s="641" t="s">
        <v>3211</v>
      </c>
      <c r="C43" s="643" t="e">
        <f>$E$39</f>
        <v>#N/A</v>
      </c>
    </row>
    <row r="44" spans="2:6" ht="60" x14ac:dyDescent="0.25">
      <c r="B44" s="644" t="s">
        <v>3212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3213</v>
      </c>
      <c r="D47" s="592"/>
      <c r="E47" s="592"/>
    </row>
    <row r="48" spans="2:6" ht="29.1" customHeight="1" x14ac:dyDescent="0.25">
      <c r="B48" s="877" t="s">
        <v>3166</v>
      </c>
      <c r="C48" s="877"/>
      <c r="D48" s="877" t="s">
        <v>3167</v>
      </c>
      <c r="E48" s="877"/>
      <c r="F48" s="877"/>
    </row>
    <row r="49" spans="2:6" x14ac:dyDescent="0.25">
      <c r="B49" s="593" t="s">
        <v>3168</v>
      </c>
      <c r="C49" s="648" t="s">
        <v>3169</v>
      </c>
      <c r="D49" s="875" t="s">
        <v>3170</v>
      </c>
      <c r="E49" s="895"/>
      <c r="F49" s="876"/>
    </row>
    <row r="50" spans="2:6" ht="35.450000000000003" customHeight="1" x14ac:dyDescent="0.25">
      <c r="B50" s="649">
        <v>0</v>
      </c>
      <c r="C50" s="635">
        <v>5000</v>
      </c>
      <c r="D50" s="878" t="s">
        <v>3171</v>
      </c>
      <c r="E50" s="878"/>
      <c r="F50" s="878"/>
    </row>
    <row r="51" spans="2:6" ht="37.5" customHeight="1" x14ac:dyDescent="0.25">
      <c r="B51" s="649">
        <v>5000.01</v>
      </c>
      <c r="C51" s="635">
        <v>7350</v>
      </c>
      <c r="D51" s="878" t="s">
        <v>3172</v>
      </c>
      <c r="E51" s="878"/>
      <c r="F51" s="878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2026-05-11T14:41:45Z</cp:lastPrinted>
  <dcterms:created xsi:type="dcterms:W3CDTF">2019-02-08T16:49:11Z</dcterms:created>
  <dcterms:modified xsi:type="dcterms:W3CDTF">2026-05-19T18:34:24Z</dcterms:modified>
</cp:coreProperties>
</file>